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11.xml"/>
  <Override ContentType="application/vnd.openxmlformats-officedocument.spreadsheetml.styles+xml" PartName="/xl/styles.xml"/>
  <Override ContentType="application/vnd.openxmlformats-officedocument.spreadsheetml.comments+xml" PartName="/xl/comments15.xml"/>
  <Override ContentType="application/vnd.openxmlformats-officedocument.spreadsheetml.comments+xml" PartName="/xl/comments7.xml"/>
  <Override ContentType="application/vnd.openxmlformats-officedocument.spreadsheetml.comments+xml" PartName="/xl/comments9.xml"/>
  <Override ContentType="application/vnd.openxmlformats-officedocument.spreadsheetml.comments+xml" PartName="/xl/comments10.xml"/>
  <Override ContentType="application/vnd.openxmlformats-officedocument.spreadsheetml.comments+xml" PartName="/xl/comments6.xml"/>
  <Override ContentType="application/vnd.openxmlformats-officedocument.spreadsheetml.comments+xml" PartName="/xl/comments13.xml"/>
  <Override ContentType="application/vnd.openxmlformats-officedocument.spreadsheetml.comments+xml" PartName="/xl/comments4.xml"/>
  <Override ContentType="application/vnd.openxmlformats-officedocument.spreadsheetml.comments+xml" PartName="/xl/comments2.xml"/>
  <Override ContentType="application/vnd.openxmlformats-officedocument.spreadsheetml.comments+xml" PartName="/xl/comments8.xml"/>
  <Override ContentType="application/vnd.openxmlformats-officedocument.spreadsheetml.comments+xml" PartName="/xl/comments14.xml"/>
  <Override ContentType="application/vnd.openxmlformats-officedocument.spreadsheetml.comments+xml" PartName="/xl/comments11.xml"/>
  <Override ContentType="application/vnd.openxmlformats-officedocument.spreadsheetml.comments+xml" PartName="/xl/comments12.xml"/>
  <Override ContentType="application/vnd.openxmlformats-officedocument.spreadsheetml.comments+xml" PartName="/xl/comments5.xml"/>
  <Override ContentType="application/vnd.openxmlformats-officedocument.spreadsheetml.comments+xml" PartName="/xl/comments1.xml"/>
  <Override ContentType="application/vnd.openxmlformats-officedocument.spreadsheetml.comments+xml" PartName="/xl/comments3.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eo-div" sheetId="1" r:id="rId4"/>
    <sheet state="visible" name="0 Cover" sheetId="2" r:id="rId5"/>
    <sheet state="visible" name="1_Cover_new" sheetId="3" r:id="rId6"/>
    <sheet state="visible" name="1_Cover_panel" sheetId="4" r:id="rId7"/>
    <sheet state="visible" name="2 Health" sheetId="5" r:id="rId8"/>
    <sheet state="visible" name="3 Basic Info" sheetId="6" r:id="rId9"/>
    <sheet state="visible" name="4 Food insec" sheetId="7" r:id="rId10"/>
    <sheet state="visible" name="5 Employment" sheetId="8" r:id="rId11"/>
    <sheet state="visible" name="6 Income" sheetId="9" r:id="rId12"/>
    <sheet state="visible" name="7 Indirect roster" sheetId="10" r:id="rId13"/>
    <sheet state="visible" name="8 Education" sheetId="11" r:id="rId14"/>
    <sheet state="visible" name="9 Gender" sheetId="12" r:id="rId15"/>
    <sheet state="visible" name="14 Coping" sheetId="13" r:id="rId16"/>
    <sheet state="visible" name="11 Digital" sheetId="14" r:id="rId17"/>
    <sheet state="visible" name="12 Dwelling unit" sheetId="15" r:id="rId18"/>
    <sheet state="visible" name="15 DRM" sheetId="16" r:id="rId19"/>
    <sheet state="visible" name="13. Recontact" sheetId="17" r:id="rId20"/>
    <sheet state="visible" name="Result" sheetId="18" r:id="rId21"/>
  </sheets>
  <definedNames>
    <definedName localSheetId="10" name="OLE_LINK2_11">#REF!</definedName>
    <definedName localSheetId="5" name="test22_1">#REF!</definedName>
    <definedName localSheetId="17" name="WHATTHAT_10">#REF!</definedName>
    <definedName localSheetId="17" name="new_10">#REF!</definedName>
    <definedName localSheetId="6" name="Perberja_Familjare_19">#REF!</definedName>
    <definedName localSheetId="6" name="VAL_16">#REF!</definedName>
    <definedName localSheetId="5" name="SECTION_1__HOUSEHOLD_INFORMATION_21">#REF!</definedName>
    <definedName localSheetId="10" name="SECTION_1__HOUSEHOLD_INFORMATION_19">#REF!</definedName>
    <definedName localSheetId="11" name="__xlnm.Print_Titles_7">#REF!</definedName>
    <definedName localSheetId="9" name="WHATTHAT_14">#REF!</definedName>
    <definedName localSheetId="14" name="test22_14">#REF!</definedName>
    <definedName localSheetId="7" name="tillf_16">#REF!</definedName>
    <definedName localSheetId="11" name="SECTION_1__HOUSEHOLD_INFORMATION">#REF!</definedName>
    <definedName localSheetId="5" name="cc_11">#REF!</definedName>
    <definedName localSheetId="16" name="tillf_6">#REF!</definedName>
    <definedName localSheetId="9" name="cc_7">#REF!</definedName>
    <definedName localSheetId="14" name="TEST_16">#REF!</definedName>
    <definedName localSheetId="16" name="__xlnm.Print_Area_16">#REF!</definedName>
    <definedName localSheetId="10" name="new_16">#REF!</definedName>
    <definedName localSheetId="10" name="CS">#REF!</definedName>
    <definedName localSheetId="7" name="UUUU">#REF!</definedName>
    <definedName localSheetId="10" name="SECTION_1__HOUSEHOLD_INFORMATION_7">#REF!</definedName>
    <definedName localSheetId="10" name="TEST_10">#REF!</definedName>
    <definedName localSheetId="7" name="SECTION_1_9">#REF!</definedName>
    <definedName localSheetId="6" name="SECTION_1__HOUSEHOLD_INFORMATION_5">#REF!</definedName>
    <definedName localSheetId="9" name="cc_16">#REF!</definedName>
    <definedName localSheetId="13" name="test22_11">#REF!</definedName>
    <definedName localSheetId="16" name="test22_14">#REF!</definedName>
    <definedName localSheetId="13" name="VAL_16">#REF!</definedName>
    <definedName localSheetId="9" name="new_19">#REF!</definedName>
    <definedName localSheetId="7" name="__xlnm.Print_Titles_6">#REF!</definedName>
    <definedName localSheetId="5" name="VAL_19">#REF!</definedName>
    <definedName localSheetId="5" name="Perberja_Familjare_19">#REF!</definedName>
    <definedName localSheetId="11" name="Perberja_Familjare_19">#REF!</definedName>
    <definedName localSheetId="6" name="TEST_19">#REF!</definedName>
    <definedName localSheetId="14" name="WHATTHAT_10">#REF!</definedName>
    <definedName localSheetId="10" name="test22_1">#REF!</definedName>
    <definedName localSheetId="6" name="WHATTHAT_10">#REF!</definedName>
    <definedName localSheetId="5" name="WHATTHAT_9">#REF!</definedName>
    <definedName localSheetId="14" name="test22_9">#REF!</definedName>
    <definedName localSheetId="6" name="cc_19">#REF!</definedName>
    <definedName localSheetId="13" name="cc_11">#REF!</definedName>
    <definedName localSheetId="6" name="SECTION_1_1">#REF!</definedName>
    <definedName localSheetId="9" name="Perberja_Familjare_9">#REF!</definedName>
    <definedName localSheetId="13" name="cc_10">#REF!</definedName>
    <definedName localSheetId="5" name="__xlnm.Print_Area_6">#REF!</definedName>
    <definedName localSheetId="9" name="Perberja_Familjare_6">#REF!</definedName>
    <definedName localSheetId="17" name="Perberja_Familjare_6">#REF!</definedName>
    <definedName localSheetId="14" name="Perberja_Familjare_17">#REF!</definedName>
    <definedName localSheetId="5" name="new_11">#REF!</definedName>
    <definedName localSheetId="7" name="Perberja_Familjare_6">#REF!</definedName>
    <definedName localSheetId="9" name="__xlnm.Print_Titles_7">#REF!</definedName>
    <definedName localSheetId="5" name="test22_11">#REF!</definedName>
    <definedName localSheetId="16" name="Perberja_Familjare_10">#REF!</definedName>
    <definedName localSheetId="5" name="test22_10">#REF!</definedName>
    <definedName localSheetId="5" name="SECTION_1__HOUSEHOLD_INFORMATION_7">#REF!</definedName>
    <definedName localSheetId="6" name="cc_10">#REF!</definedName>
    <definedName localSheetId="17" name="new_11">#REF!</definedName>
    <definedName name="WHATTHAT_22">#REF!</definedName>
    <definedName localSheetId="14" name="cc_16">#REF!</definedName>
    <definedName localSheetId="10" name="__xlnm.Print_Area_24">#REF!</definedName>
    <definedName localSheetId="5" name="__xlnm.Print_Area_8">#REF!</definedName>
    <definedName localSheetId="17" name="tillf_10">#REF!</definedName>
    <definedName localSheetId="9" name="Perberja_Familjare_15">#REF!</definedName>
    <definedName localSheetId="14" name="SECTION_1__HOUSEHOLD_INFORMATION_24">#REF!</definedName>
    <definedName localSheetId="16" name="__xlnm.Print_Area_8">#REF!</definedName>
    <definedName name="test22_1">#REF!</definedName>
    <definedName localSheetId="17" name="__xlnm.Print_Titles_22">#REF!</definedName>
    <definedName localSheetId="10" name="SECTION_1__HOUSEHOLD_INFORMATION_24">#REF!</definedName>
    <definedName localSheetId="6" name="new_11">#REF!</definedName>
    <definedName localSheetId="10" name="Perberja_Familjare_22">#REF!</definedName>
    <definedName localSheetId="17" name="Perberja_Familjare_15">#REF!</definedName>
    <definedName localSheetId="7" name="SECTION_1__HOUSEHOLD_INFORMATION_22">#REF!</definedName>
    <definedName localSheetId="14" name="xx">#REF!</definedName>
    <definedName localSheetId="14" name="test22_10">#REF!</definedName>
    <definedName localSheetId="16" name="__xlnm.Print_Titles_22">#REF!</definedName>
    <definedName localSheetId="7" name="Perberja_Familjare_10">#REF!</definedName>
    <definedName localSheetId="9" name="test22">#REF!</definedName>
    <definedName localSheetId="14" name="TEST_15">#REF!</definedName>
    <definedName localSheetId="17" name="cc">#REF!</definedName>
    <definedName localSheetId="13" name="test22_9">#REF!</definedName>
    <definedName localSheetId="10" name="WHATTHAT_22">#REF!</definedName>
    <definedName localSheetId="13" name="test22_14">#REF!</definedName>
    <definedName localSheetId="9" name="VAL_17">#REF!</definedName>
    <definedName localSheetId="9" name="xxx">#REF!</definedName>
    <definedName localSheetId="14" name="OLE_LINK2_9">#REF!</definedName>
    <definedName localSheetId="5" name="cc">#REF!</definedName>
    <definedName localSheetId="13" name="WHATTHAT">#REF!</definedName>
    <definedName localSheetId="7" name="cc_1">#REF!</definedName>
    <definedName localSheetId="17" name="tillf_21">#REF!</definedName>
    <definedName localSheetId="6" name="new_10">#REF!</definedName>
    <definedName localSheetId="11" name="WHATTHAT_11">#REF!</definedName>
    <definedName localSheetId="17" name="tillf_16">#REF!</definedName>
    <definedName name="tillf_10">#REF!</definedName>
    <definedName localSheetId="16" name="__xlnm.Print_Area_20">#REF!</definedName>
    <definedName localSheetId="10" name="cc">#REF!</definedName>
    <definedName localSheetId="13" name="TEST_11">#REF!</definedName>
    <definedName localSheetId="10" name="__xlnm.Print_Area_6">#REF!</definedName>
    <definedName localSheetId="10" name="cc_10">#REF!</definedName>
    <definedName name="TEST_15">#REF!</definedName>
    <definedName localSheetId="11" name="WHATTHAT_14">#REF!</definedName>
    <definedName localSheetId="5" name="__xlnm.Print_Area_20">#REF!</definedName>
    <definedName localSheetId="13" name="test22">#REF!</definedName>
    <definedName localSheetId="14" name="tillf_17">#REF!</definedName>
    <definedName localSheetId="16" name="Perberja_Familjare_21">#REF!</definedName>
    <definedName localSheetId="10" name="__xlnm.Print_Area_12">#REF!</definedName>
    <definedName localSheetId="10" name="TEST_11">#REF!</definedName>
    <definedName localSheetId="11" name="cc_12">#REF!</definedName>
    <definedName localSheetId="16" name="xx">#REF!</definedName>
    <definedName localSheetId="5" name="__xlnm.Print_Titles_22">#REF!</definedName>
    <definedName localSheetId="5" name="SECTION_1__HOUSEHOLD_INFORMATION">#REF!</definedName>
    <definedName localSheetId="9" name="OLE_LINK2_10">#REF!</definedName>
    <definedName localSheetId="16" name="Perberja_Familjare_19">#REF!</definedName>
    <definedName localSheetId="10" name="WHATTHAT_6">#REF!</definedName>
    <definedName localSheetId="5" name="Perberja_Familjare_23">#REF!</definedName>
    <definedName localSheetId="16" name="cc_9">#REF!</definedName>
    <definedName localSheetId="6" name="cc_14">#REF!</definedName>
    <definedName localSheetId="16" name="SECTION_1__HOUSEHOLD_INFORMATION_6">#REF!</definedName>
    <definedName localSheetId="5" name="WHATTHAT_11">#REF!</definedName>
    <definedName name="SECTION_1__HOUSEHOLD_INFORMATION_22">#REF!</definedName>
    <definedName localSheetId="6" name="SECTION_1__HOUSEHOLD_INFORMATION_21">#REF!</definedName>
    <definedName name="SECTION_1">#REF!</definedName>
    <definedName localSheetId="7" name="TEST_16">#REF!</definedName>
    <definedName localSheetId="5" name="__xlnm.Print_Area_12">#REF!</definedName>
    <definedName localSheetId="7" name="Perberja_Familjare_9">#REF!</definedName>
    <definedName localSheetId="16" name="SECTION_1__HOUSEHOLD_INFORMATION_7">#REF!</definedName>
    <definedName name="tillf_16">#REF!</definedName>
    <definedName localSheetId="11" name="Perberja_Familjare_21">#REF!</definedName>
    <definedName localSheetId="5" name="WHATTHAT_24">#REF!</definedName>
    <definedName name="SECTION_1__HOUSEHOLD_INFORMATION_12">#REF!</definedName>
    <definedName localSheetId="5" name="Perberja_Familjare">#REF!</definedName>
    <definedName localSheetId="17" name="SECTION_1__HOUSEHOLD_INFORMATION">#REF!</definedName>
    <definedName localSheetId="10" name="VAL_16">#REF!</definedName>
    <definedName localSheetId="17" name="cc_15">#REF!</definedName>
    <definedName localSheetId="17" name="cc_10">#REF!</definedName>
    <definedName localSheetId="17" name="SECTION_1_1">#REF!</definedName>
    <definedName localSheetId="9" name="SECTION_1">#REF!</definedName>
    <definedName localSheetId="6" name="cc_7">#REF!</definedName>
    <definedName localSheetId="16" name="WHATTHAT_6">#REF!</definedName>
    <definedName localSheetId="6" name="Perberja_Familjare_10">#REF!</definedName>
    <definedName localSheetId="6" name="SECTION_1__HOUSEHOLD_INFORMATION_11">#REF!</definedName>
    <definedName localSheetId="13" name="WHATTHAT_24">#REF!</definedName>
    <definedName localSheetId="6" name="SECTION_1__HOUSEHOLD_INFORMATION_10">#REF!</definedName>
    <definedName localSheetId="7" name="SECTION_1__HOUSEHOLD_INFORMATION_21">#REF!</definedName>
    <definedName localSheetId="10" name="SECTION_1_1">#REF!</definedName>
    <definedName localSheetId="5" name="cc_6">#REF!</definedName>
    <definedName localSheetId="16" name="Perberja_Familjare_24">#REF!</definedName>
    <definedName name="SECTION_1_9">#REF!</definedName>
    <definedName localSheetId="7" name="WHATTHAT_7">#REF!</definedName>
    <definedName localSheetId="10" name="SECTION_1__HOUSEHOLD_INFORMATION_11">#REF!</definedName>
    <definedName localSheetId="17" name="SECTION_1__HOUSEHOLD_INFORMATION_7">#REF!</definedName>
    <definedName localSheetId="16" name="__xlnm.Print_Area_22">#REF!</definedName>
    <definedName localSheetId="9" name="WHATTHAT_6">#REF!</definedName>
    <definedName name="VAL_19">#REF!</definedName>
    <definedName localSheetId="5" name="cc_21">#REF!</definedName>
    <definedName localSheetId="14" name="WHATTHAT">#REF!</definedName>
    <definedName localSheetId="13" name="__xlnm.Print_Titles_6">#REF!</definedName>
    <definedName localSheetId="16" name="new_24">#REF!</definedName>
    <definedName localSheetId="9" name="SECTION_1_11">#REF!</definedName>
    <definedName localSheetId="7" name="SECTION_1__HOUSEHOLD_INFORMATION_5">#REF!</definedName>
    <definedName localSheetId="13" name="__xlnm.Print_Area_24">#REF!</definedName>
    <definedName name="SECTION_1_14">#REF!</definedName>
    <definedName localSheetId="9" name="SECTION_1__HOUSEHOLD_INFORMATION_16">#REF!</definedName>
    <definedName localSheetId="7" name="new_10">#REF!</definedName>
    <definedName localSheetId="9" name="test22_11">#REF!</definedName>
    <definedName localSheetId="7" name="__xlnm.Print_Area_24">#REF!</definedName>
    <definedName localSheetId="5" name="__xlnm.Print_Area_21">#REF!</definedName>
    <definedName localSheetId="11" name="Perberja_Familjare_9">#REF!</definedName>
    <definedName localSheetId="10" name="SECTION_1_10">#REF!</definedName>
    <definedName name="OLE_LINK2_10">#REF!</definedName>
    <definedName localSheetId="5" name="TEST_22">#REF!</definedName>
    <definedName localSheetId="5" name="cc_19">#REF!</definedName>
    <definedName localSheetId="13" name="cc_7">#REF!</definedName>
    <definedName localSheetId="6" name="test22_11">#REF!</definedName>
    <definedName localSheetId="7" name="x">#REF!</definedName>
    <definedName localSheetId="14" name="SECTION_1__HOUSEHOLD_INFORMATION_19">#REF!</definedName>
    <definedName localSheetId="7" name="TEST_10">#REF!</definedName>
    <definedName localSheetId="14" name="tillf2">#REF!</definedName>
    <definedName localSheetId="7" name="SECTION_1__HOUSEHOLD_INFORMATION_12">#REF!</definedName>
    <definedName localSheetId="9" name="cc_5">#REF!</definedName>
    <definedName localSheetId="6" name="Perberja_Familjare">#REF!</definedName>
    <definedName localSheetId="9" name="tillf_15">#REF!</definedName>
    <definedName localSheetId="10" name="tillf_11">#REF!</definedName>
    <definedName name="OLE_LINK2_9">#REF!</definedName>
    <definedName localSheetId="16" name="VAL">#REF!</definedName>
    <definedName localSheetId="11" name="Perberja_Familjare_1">#REF!</definedName>
    <definedName localSheetId="10" name="Perberja_Familjare_11">#REF!</definedName>
    <definedName localSheetId="16" name="Perberja_Familjare_6">#REF!</definedName>
    <definedName localSheetId="16" name="VAL_23">#REF!</definedName>
    <definedName localSheetId="7" name="WHATTHAT_24">#REF!</definedName>
    <definedName localSheetId="13" name="OLE_LINK2_9">#REF!</definedName>
    <definedName localSheetId="16" name="TEST_11">#REF!</definedName>
    <definedName localSheetId="14" name="SECTION_1_24">#REF!</definedName>
    <definedName localSheetId="13" name="tillf_10">#REF!</definedName>
    <definedName name="VAL">#REF!</definedName>
    <definedName localSheetId="5" name="tillf_24">#REF!</definedName>
    <definedName localSheetId="9" name="cc_21">#REF!</definedName>
    <definedName localSheetId="13" name="WHATTHAT_22">#REF!</definedName>
    <definedName localSheetId="6" name="cc_17">#REF!</definedName>
    <definedName name="SECTION_1__HOUSEHOLD_INFORMATION_24">#REF!</definedName>
    <definedName localSheetId="17" name="WHATTHAT_14">#REF!</definedName>
    <definedName localSheetId="13" name="SECTION_1__HOUSEHOLD_INFORMATION_9">#REF!</definedName>
    <definedName localSheetId="6" name="SECTION_1_11">#REF!</definedName>
    <definedName localSheetId="7" name="cc_6">#REF!</definedName>
    <definedName localSheetId="9" name="SECTION_1_14">#REF!</definedName>
    <definedName localSheetId="11" name="tillf_24">#REF!</definedName>
    <definedName localSheetId="7" name="new_16">#REF!</definedName>
    <definedName localSheetId="13" name="cc_21">#REF!</definedName>
    <definedName name="TEST_23">#REF!</definedName>
    <definedName localSheetId="7" name="TEST_21">#REF!</definedName>
    <definedName localSheetId="16" name="tillf_11">#REF!</definedName>
    <definedName localSheetId="13" name="SECTION_1__HOUSEHOLD_INFORMATION_21">#REF!</definedName>
    <definedName localSheetId="14" name="TEST_11">#REF!</definedName>
    <definedName localSheetId="14" name="SECTION_1__HOUSEHOLD_INFORMATION_9">#REF!</definedName>
    <definedName localSheetId="11" name="__xlnm.Print_Titles_22">#REF!</definedName>
    <definedName localSheetId="16" name="cc_14">#REF!</definedName>
    <definedName localSheetId="17" name="VAL_16">#REF!</definedName>
    <definedName localSheetId="9" name="Perberja_Familjare_17">#REF!</definedName>
    <definedName name="__xlnm.Print_Area_14">#REF!</definedName>
    <definedName localSheetId="7" name="cc_14">#REF!</definedName>
    <definedName localSheetId="13" name="tillf_11">#REF!</definedName>
    <definedName localSheetId="11" name="new_6">#REF!</definedName>
    <definedName localSheetId="9" name="tillf2">#REF!</definedName>
    <definedName localSheetId="17" name="Perberja_Familjare_14">#REF!</definedName>
    <definedName localSheetId="14" name="cc_10">#REF!</definedName>
    <definedName localSheetId="9" name="__xlnm.Print_Area_21">#REF!</definedName>
    <definedName localSheetId="11" name="test22_1">#REF!</definedName>
    <definedName localSheetId="5" name="cc_10">#REF!</definedName>
    <definedName localSheetId="11" name="Perberja_Familjare_14">#REF!</definedName>
    <definedName localSheetId="5" name="tillf_19">#REF!</definedName>
    <definedName localSheetId="6" name="tillf_11">#REF!</definedName>
    <definedName localSheetId="6" name="VAL_19">#REF!</definedName>
    <definedName localSheetId="13" name="tillf_12">#REF!</definedName>
    <definedName localSheetId="7" name="tillf_21">#REF!</definedName>
    <definedName localSheetId="17" name="__xlnm.Print_Area_6">#REF!</definedName>
    <definedName name="cc_12">#REF!</definedName>
    <definedName localSheetId="16" name="cc_12">#REF!</definedName>
    <definedName localSheetId="5" name="SECTION_1">#REF!</definedName>
    <definedName localSheetId="11" name="SECTION_1__HOUSEHOLD_INFORMATION_17">#REF!</definedName>
    <definedName localSheetId="6" name="SECTION_1__HOUSEHOLD_INFORMATION_16">#REF!</definedName>
    <definedName localSheetId="14" name="Perberja_Familjare_24">#REF!</definedName>
    <definedName localSheetId="7" name="test22">#REF!</definedName>
    <definedName localSheetId="10" name="Perberja_Familjare_17">#REF!</definedName>
    <definedName name="SECTION_1__HOUSEHOLD_INFORMATION_10">#REF!</definedName>
    <definedName localSheetId="17" name="WHATTHAT_9">#REF!</definedName>
    <definedName localSheetId="16" name="VAL_17">#REF!</definedName>
    <definedName localSheetId="7" name="WHATTHAT_1">#REF!</definedName>
    <definedName localSheetId="16" name="cc_21">#REF!</definedName>
    <definedName localSheetId="10" name="VAL_17">#REF!</definedName>
    <definedName localSheetId="5" name="VAL">#REF!</definedName>
    <definedName localSheetId="17" name="VAL">#REF!</definedName>
    <definedName name="Perberja_Familjare_23">#REF!</definedName>
    <definedName localSheetId="6" name="__xlnm.Print_Area_1">#REF!</definedName>
    <definedName localSheetId="10" name="new_11">#REF!</definedName>
    <definedName localSheetId="11" name="__xlnm.Print_Area_23">#REF!</definedName>
    <definedName localSheetId="10" name="WHATTHAT_14">#REF!</definedName>
    <definedName localSheetId="14" name="WHATTHAT_14">#REF!</definedName>
    <definedName localSheetId="10" name="Perberja_Familjare_14">#REF!</definedName>
    <definedName localSheetId="11" name="TEST_11">#REF!</definedName>
    <definedName localSheetId="14" name="tillf_15">#REF!</definedName>
    <definedName localSheetId="17" name="test22">#REF!</definedName>
    <definedName localSheetId="17" name="cc_9">#REF!</definedName>
    <definedName localSheetId="14" name="__xlnm.Print_Area_1">#REF!</definedName>
    <definedName localSheetId="7" name="cc_17">#REF!</definedName>
    <definedName localSheetId="10" name="UUUU">#REF!</definedName>
    <definedName name="Perberja_Familjare_19">#REF!</definedName>
    <definedName localSheetId="9" name="cc_17">#REF!</definedName>
    <definedName localSheetId="13" name="__xlnm.Print_Titles_7">#REF!</definedName>
    <definedName localSheetId="16" name="__xlnm.Print_Area_12">#REF!</definedName>
    <definedName localSheetId="5" name="tillf_16">#REF!</definedName>
    <definedName localSheetId="13" name="__xlnm.Print_Area_21">#REF!</definedName>
    <definedName localSheetId="9" name="SECTION_1__HOUSEHOLD_INFORMATION_17">#REF!</definedName>
    <definedName localSheetId="7" name="Perberja_Familjare_15">#REF!</definedName>
    <definedName localSheetId="11" name="WHATTHAT_22">#REF!</definedName>
    <definedName localSheetId="16" name="SECTION_1_24">#REF!</definedName>
    <definedName localSheetId="10" name="new_24">#REF!</definedName>
    <definedName localSheetId="17" name="cc_16">#REF!</definedName>
    <definedName localSheetId="10" name="tillf">#REF!</definedName>
    <definedName localSheetId="6" name="tillf_17">#REF!</definedName>
    <definedName localSheetId="5" name="TEST_17">#REF!</definedName>
    <definedName localSheetId="10" name="test22">#REF!</definedName>
    <definedName localSheetId="6" name="Perberja_Familjare_22">#REF!</definedName>
    <definedName localSheetId="5" name="Perberja_Familjare_7">#REF!</definedName>
    <definedName localSheetId="13" name="new_21">#REF!</definedName>
    <definedName name="cc_7">#REF!</definedName>
    <definedName localSheetId="13" name="Perberja_Familjare_11">#REF!</definedName>
    <definedName localSheetId="5" name="OLE_LINK2_9">#REF!</definedName>
    <definedName localSheetId="7" name="__xlnm.Print_Titles_7">#REF!</definedName>
    <definedName name="SECTION_1_10">#REF!</definedName>
    <definedName localSheetId="7" name="SECTION_1_24">#REF!</definedName>
    <definedName localSheetId="6" name="Perberja_Familjare_14">#REF!</definedName>
    <definedName localSheetId="6" name="VAL_15">#REF!</definedName>
    <definedName localSheetId="6" name="cc_6">#REF!</definedName>
    <definedName localSheetId="6" name="Perberja_Familjare_16">#REF!</definedName>
    <definedName localSheetId="9" name="VAL">#REF!</definedName>
    <definedName localSheetId="7" name="__xlnm.Print_Area_20">#REF!</definedName>
    <definedName localSheetId="5" name="__xlnm.Print_Titles_10">#REF!</definedName>
    <definedName localSheetId="17" name="WHATTHAT_22">#REF!</definedName>
    <definedName localSheetId="5" name="new_21">#REF!</definedName>
    <definedName name="SECTION_1__HOUSEHOLD_INFORMATION_7">#REF!</definedName>
    <definedName localSheetId="14" name="Perberja_Familjare_23">#REF!</definedName>
    <definedName localSheetId="14" name="TEST">#REF!</definedName>
    <definedName localSheetId="17" name="TEST">#REF!</definedName>
    <definedName localSheetId="17" name="TEST_15">#REF!</definedName>
    <definedName localSheetId="13" name="Perberja_Familjare_9">#REF!</definedName>
    <definedName localSheetId="7" name="__xlnm.Print_Area_12">#REF!</definedName>
    <definedName name="tillf2">#REF!</definedName>
    <definedName localSheetId="11" name="cc_19">#REF!</definedName>
    <definedName localSheetId="5" name="cc_24">#REF!</definedName>
    <definedName localSheetId="11" name="TEST_22">#REF!</definedName>
    <definedName localSheetId="10" name="WHATTHAT">#REF!</definedName>
    <definedName localSheetId="5" name="CD">#REF!</definedName>
    <definedName localSheetId="13" name="SECTION_1__HOUSEHOLD_INFORMATION_10">#REF!</definedName>
    <definedName localSheetId="16" name="cc_19">#REF!</definedName>
    <definedName localSheetId="13" name="__xlnm.Print_Area_20">#REF!</definedName>
    <definedName localSheetId="10" name="Perberja_Familjare_21">#REF!</definedName>
    <definedName localSheetId="9" name="tillf_21">#REF!</definedName>
    <definedName localSheetId="5" name="SECTION_1_1">#REF!</definedName>
    <definedName name="cc_17">#REF!</definedName>
    <definedName localSheetId="11" name="SECTION_1__HOUSEHOLD_INFORMATION_16">#REF!</definedName>
    <definedName localSheetId="16" name="SECTION_1__HOUSEHOLD_INFORMATION_5">#REF!</definedName>
    <definedName localSheetId="11" name="tillf_15">#REF!</definedName>
    <definedName localSheetId="7" name="__xlnm.Print_Area_8">#REF!</definedName>
    <definedName localSheetId="16" name="TEST_19">#REF!</definedName>
    <definedName localSheetId="13" name="tillf_16">#REF!</definedName>
    <definedName localSheetId="6" name="xx">#REF!</definedName>
    <definedName localSheetId="14" name="cc_12">#REF!</definedName>
    <definedName localSheetId="7" name="SECTION_1__HOUSEHOLD_INFORMATION_24">#REF!</definedName>
    <definedName localSheetId="16" name="Perberja_Familjare_7">#REF!</definedName>
    <definedName localSheetId="11" name="SECTION_1_10">#REF!</definedName>
    <definedName localSheetId="14" name="__xlnm.Print_Area_23">#REF!</definedName>
    <definedName localSheetId="13" name="VAL_19">#REF!</definedName>
    <definedName name="SECTION_1__HOUSEHOLD_INFORMATION_21">#REF!</definedName>
    <definedName localSheetId="5" name="test22_14">#REF!</definedName>
    <definedName localSheetId="10" name="Perberja_Familjare_19">#REF!</definedName>
    <definedName localSheetId="7" name="SECTION_1__HOUSEHOLD_INFORMATION_11">#REF!</definedName>
    <definedName localSheetId="5" name="__xlnm.Print_Area_22">#REF!</definedName>
    <definedName localSheetId="13" name="TEST_16">#REF!</definedName>
    <definedName localSheetId="6" name="WHATTHAT_6">#REF!</definedName>
    <definedName localSheetId="14" name="VAL_19">#REF!</definedName>
    <definedName localSheetId="6" name="SECTION_1__HOUSEHOLD_INFORMATION_12">#REF!</definedName>
    <definedName localSheetId="13" name="tillf_5">#REF!</definedName>
    <definedName localSheetId="5" name="WHATTHAT">#REF!</definedName>
    <definedName localSheetId="14" name="Perberja_Familjare_1">#REF!</definedName>
    <definedName localSheetId="16" name="Perberja_Familjare_16">#REF!</definedName>
    <definedName localSheetId="6" name="cc_12">#REF!</definedName>
    <definedName localSheetId="13" name="tillf_6">#REF!</definedName>
    <definedName localSheetId="9" name="CD">#REF!</definedName>
    <definedName localSheetId="7" name="Perberja_Familjare_11">#REF!</definedName>
    <definedName localSheetId="11" name="VAL_16">#REF!</definedName>
    <definedName name="new">#REF!</definedName>
    <definedName localSheetId="6" name="__xlnm.Print_Area_23">#REF!</definedName>
    <definedName localSheetId="7" name="tillf_17">#REF!</definedName>
    <definedName localSheetId="13" name="__xlnm.Print_Area_12">#REF!</definedName>
    <definedName localSheetId="7" name="SECTION_1_14">#REF!</definedName>
    <definedName localSheetId="13" name="Perberja_Familjare_23">#REF!</definedName>
    <definedName localSheetId="17" name="TEST_21">#REF!</definedName>
    <definedName localSheetId="14" name="tillf_19">#REF!</definedName>
    <definedName name="SECTION_1__HOUSEHOLD_INFORMATION">#REF!</definedName>
    <definedName localSheetId="10" name="cc_1">#REF!</definedName>
    <definedName localSheetId="10" name="WHATTHAT_24">#REF!</definedName>
    <definedName localSheetId="7" name="tillf_24">#REF!</definedName>
    <definedName localSheetId="11" name="SECTION_1__HOUSEHOLD_INFORMATION_22">#REF!</definedName>
    <definedName localSheetId="17" name="tillf">#REF!</definedName>
    <definedName localSheetId="5" name="SECTION_1__HOUSEHOLD_INFORMATION_11">#REF!</definedName>
    <definedName localSheetId="13" name="cc_15">#REF!</definedName>
    <definedName localSheetId="6" name="__xlnm.Print_Titles_10">#REF!</definedName>
    <definedName localSheetId="7" name="VAL_19">#REF!</definedName>
    <definedName localSheetId="10" name="cc_6">#REF!</definedName>
    <definedName localSheetId="17" name="SECTION_1__HOUSEHOLD_INFORMATION_21">#REF!</definedName>
    <definedName localSheetId="9" name="TEST_9">#REF!</definedName>
    <definedName localSheetId="10" name="cc_19">#REF!</definedName>
    <definedName localSheetId="16" name="tillf2">#REF!</definedName>
    <definedName localSheetId="6" name="TEST">#REF!</definedName>
    <definedName name="SECTION_1_1">#REF!</definedName>
    <definedName localSheetId="10" name="VAL_15">#REF!</definedName>
    <definedName localSheetId="7" name="new_15">#REF!</definedName>
    <definedName localSheetId="6" name="test22">#REF!</definedName>
    <definedName localSheetId="14" name="Perberja_Familjare_16">#REF!</definedName>
    <definedName localSheetId="17" name="SECTION_1__HOUSEHOLD_INFORMATION_16">#REF!</definedName>
    <definedName localSheetId="7" name="cc_15">#REF!</definedName>
    <definedName localSheetId="9" name="cc_19">#REF!</definedName>
    <definedName localSheetId="9" name="test22_9">#REF!</definedName>
    <definedName localSheetId="5" name="OLE_LINK2_10">#REF!</definedName>
    <definedName localSheetId="6" name="tillf">#REF!</definedName>
    <definedName localSheetId="14" name="__xlnm.Print_Area_22">#REF!</definedName>
    <definedName localSheetId="7" name="WHATTHAT_6">#REF!</definedName>
    <definedName localSheetId="17" name="__xlnm.Print_Titles_10">#REF!</definedName>
    <definedName localSheetId="13" name="xx">#REF!</definedName>
    <definedName name="tillf_15">#REF!</definedName>
    <definedName name="new_19">#REF!</definedName>
    <definedName name="cc_1">#REF!</definedName>
    <definedName localSheetId="11" name="cc_9">#REF!</definedName>
    <definedName localSheetId="13" name="CD">#REF!</definedName>
    <definedName localSheetId="14" name="new_24">#REF!</definedName>
    <definedName name="WHATTHAT_10">#REF!</definedName>
    <definedName localSheetId="9" name="cc_14">#REF!</definedName>
    <definedName localSheetId="6" name="__xlnm.Print_Area_24">#REF!</definedName>
    <definedName localSheetId="14" name="new_16">#REF!</definedName>
    <definedName localSheetId="6" name="Perberja_Familjare_17">#REF!</definedName>
    <definedName localSheetId="17" name="OLE_LINK2_10">#REF!</definedName>
    <definedName localSheetId="11" name="TEST_19">#REF!</definedName>
    <definedName localSheetId="17" name="test22_24">#REF!</definedName>
    <definedName localSheetId="5" name="new_24">#REF!</definedName>
    <definedName localSheetId="11" name="new_24">#REF!</definedName>
    <definedName localSheetId="16" name="SECTION_1__HOUSEHOLD_INFORMATION_24">#REF!</definedName>
    <definedName localSheetId="13" name="__xlnm.Print_Area_8">#REF!</definedName>
    <definedName localSheetId="11" name="cc_7">#REF!</definedName>
    <definedName name="SECTION_1__HOUSEHOLD_INFORMATION_6">#REF!</definedName>
    <definedName localSheetId="9" name="tillf_5">#REF!</definedName>
    <definedName localSheetId="16" name="__xlnm.Print_Area_6">#REF!</definedName>
    <definedName localSheetId="6" name="OLE_LINK2_9">#REF!</definedName>
    <definedName name="__xlnm.Print_Area_23">#REF!</definedName>
    <definedName localSheetId="5" name="tillf_11">#REF!</definedName>
    <definedName localSheetId="7" name="test22_11">#REF!</definedName>
    <definedName localSheetId="17" name="test22_11">#REF!</definedName>
    <definedName localSheetId="10" name="cc_9">#REF!</definedName>
    <definedName localSheetId="5" name="tillf_21">#REF!</definedName>
    <definedName localSheetId="9" name="x">#REF!</definedName>
    <definedName localSheetId="9" name="VAL_21">#REF!</definedName>
    <definedName localSheetId="11" name="test22_9">#REF!</definedName>
    <definedName localSheetId="14" name="__xlnm.Print_Titles_7">#REF!</definedName>
    <definedName localSheetId="10" name="cc_15">#REF!</definedName>
    <definedName localSheetId="14" name="CD">#REF!</definedName>
    <definedName localSheetId="9" name="TEST_17">#REF!</definedName>
    <definedName localSheetId="7" name="new_11">#REF!</definedName>
    <definedName localSheetId="6" name="TEST_21">#REF!</definedName>
    <definedName localSheetId="9" name="tillf_11">#REF!</definedName>
    <definedName localSheetId="9" name="__xlnm.Print_Area_6">#REF!</definedName>
    <definedName localSheetId="5" name="xxx">#REF!</definedName>
    <definedName name="cc_16">#REF!</definedName>
    <definedName localSheetId="5" name="SECTION_1__HOUSEHOLD_INFORMATION_24">#REF!</definedName>
    <definedName localSheetId="13" name="SECTION_1_11">#REF!</definedName>
    <definedName localSheetId="9" name="Perberja_Familjare_24">#REF!</definedName>
    <definedName localSheetId="16" name="new_21">#REF!</definedName>
    <definedName localSheetId="11" name="Perberja_Familjare_11">#REF!</definedName>
    <definedName localSheetId="17" name="Perberja_Familjare_9">#REF!</definedName>
    <definedName localSheetId="13" name="xxx">#REF!</definedName>
    <definedName localSheetId="6" name="new_16">#REF!</definedName>
    <definedName localSheetId="13" name="tillf_7">#REF!</definedName>
    <definedName localSheetId="5" name="SECTION_1_11">#REF!</definedName>
    <definedName localSheetId="10" name="VAL_23">#REF!</definedName>
    <definedName localSheetId="7" name="tillf2">#REF!</definedName>
    <definedName name="SECTION_1__HOUSEHOLD_INFORMATION_5">#REF!</definedName>
    <definedName localSheetId="7" name="SECTION_1__HOUSEHOLD_INFORMATION_10">#REF!</definedName>
    <definedName localSheetId="7" name="SECTION_1__HOUSEHOLD_INFORMATION_9">#REF!</definedName>
    <definedName name="tillf_6">#REF!</definedName>
    <definedName localSheetId="13" name="new_10">#REF!</definedName>
    <definedName localSheetId="13" name="OLE_LINK2_11">#REF!</definedName>
    <definedName localSheetId="16" name="SECTION_1__HOUSEHOLD_INFORMATION_9">#REF!</definedName>
    <definedName localSheetId="17" name="__xlnm.Print_Area_20">#REF!</definedName>
    <definedName localSheetId="13" name="SECTION_1__HOUSEHOLD_INFORMATION_12">#REF!</definedName>
    <definedName localSheetId="4" name="SECTION_1">#REF!</definedName>
    <definedName localSheetId="16" name="WHATTHAT_22">#REF!</definedName>
    <definedName name="CS">#REF!</definedName>
    <definedName localSheetId="5" name="test22">#REF!</definedName>
    <definedName name="__xlnm.Print_Area_21">#REF!</definedName>
    <definedName localSheetId="5" name="VAL_17">#REF!</definedName>
    <definedName localSheetId="14" name="CS">#REF!</definedName>
    <definedName localSheetId="17" name="CS">#REF!</definedName>
    <definedName localSheetId="16" name="test22_11">#REF!</definedName>
    <definedName name="Perberja_Familjare_14">#REF!</definedName>
    <definedName localSheetId="9" name="__xlnm.Print_Area_16">#REF!</definedName>
    <definedName localSheetId="9" name="Perberja_Familjare_11">#REF!</definedName>
    <definedName localSheetId="13" name="SECTION_1__HOUSEHOLD_INFORMATION">#REF!</definedName>
    <definedName localSheetId="17" name="__xlnm.Print_Area_14">#REF!</definedName>
    <definedName name="new_10">#REF!</definedName>
    <definedName localSheetId="11" name="TEST_17">#REF!</definedName>
    <definedName localSheetId="17" name="SECTION_1_24">#REF!</definedName>
    <definedName localSheetId="9" name="TEST_21">#REF!</definedName>
    <definedName localSheetId="5" name="Perberja_Familjare_14">#REF!</definedName>
    <definedName localSheetId="10" name="Perberja_Familjare_10">#REF!</definedName>
    <definedName localSheetId="10" name="tillf_15">#REF!</definedName>
    <definedName localSheetId="17" name="SECTION_1__HOUSEHOLD_INFORMATION_11">#REF!</definedName>
    <definedName localSheetId="10" name="cc_5">#REF!</definedName>
    <definedName localSheetId="6" name="OLE_LINK2_11">#REF!</definedName>
    <definedName localSheetId="9" name="CS">#REF!</definedName>
    <definedName localSheetId="14" name="SECTION_1__HOUSEHOLD_INFORMATION_6">#REF!</definedName>
    <definedName localSheetId="7" name="tillf_10">#REF!</definedName>
    <definedName localSheetId="14" name="Perberja_Familjare_9">#REF!</definedName>
    <definedName localSheetId="14" name="test22">#REF!</definedName>
    <definedName localSheetId="13" name="__xlnm.Print_Area_22">#REF!</definedName>
    <definedName localSheetId="14" name="new_15">#REF!</definedName>
    <definedName localSheetId="7" name="__xlnm.Print_Area_21">#REF!</definedName>
    <definedName localSheetId="13" name="test22_24">#REF!</definedName>
    <definedName localSheetId="17" name="SECTION_1__HOUSEHOLD_INFORMATION_5">#REF!</definedName>
    <definedName localSheetId="6" name="SECTION_1_14">#REF!</definedName>
    <definedName localSheetId="13" name="TEST_21">#REF!</definedName>
    <definedName localSheetId="11" name="VAL_15">#REF!</definedName>
    <definedName localSheetId="6" name="SECTION_1__HOUSEHOLD_INFORMATION">#REF!</definedName>
    <definedName localSheetId="16" name="tillf_15">#REF!</definedName>
    <definedName localSheetId="9" name="SECTION_1__HOUSEHOLD_INFORMATION_19">#REF!</definedName>
    <definedName localSheetId="11" name="test22_14">#REF!</definedName>
    <definedName name="cc_5">#REF!</definedName>
    <definedName localSheetId="9" name="WHATTHAT_1">#REF!</definedName>
    <definedName localSheetId="5" name="Perberja_Familjare_11">#REF!</definedName>
    <definedName localSheetId="6" name="CS">#REF!</definedName>
    <definedName name="VAL_23">#REF!</definedName>
    <definedName localSheetId="6" name="WHATTHAT">#REF!</definedName>
    <definedName localSheetId="17" name="OLE_LINK2_9">#REF!</definedName>
    <definedName localSheetId="16" name="__xlnm.Print_Area_21">#REF!</definedName>
    <definedName localSheetId="13" name="VAL_17">#REF!</definedName>
    <definedName localSheetId="11" name="new_10">#REF!</definedName>
    <definedName localSheetId="5" name="Perberja_Familjare_24">#REF!</definedName>
    <definedName localSheetId="17" name="xx">#REF!</definedName>
    <definedName localSheetId="6" name="tillf_12">#REF!</definedName>
    <definedName name="WHATTHAT_6">#REF!</definedName>
    <definedName localSheetId="13" name="new">#REF!</definedName>
    <definedName localSheetId="7" name="new_7">#REF!</definedName>
    <definedName localSheetId="10" name="cc_24">#REF!</definedName>
    <definedName localSheetId="16" name="WHATTHAT_11">#REF!</definedName>
    <definedName localSheetId="7" name="SECTION_1">#REF!</definedName>
    <definedName name="WHATTHAT_14">#REF!</definedName>
    <definedName localSheetId="10" name="VAL_19">#REF!</definedName>
    <definedName localSheetId="11" name="SECTION_1_11">#REF!</definedName>
    <definedName localSheetId="7" name="cc_19">#REF!</definedName>
    <definedName localSheetId="6" name="SECTION_1__HOUSEHOLD_INFORMATION_17">#REF!</definedName>
    <definedName localSheetId="7" name="__xlnm.Print_Area_22">#REF!</definedName>
    <definedName localSheetId="7" name="tillf_11">#REF!</definedName>
    <definedName localSheetId="5" name="TEST">#REF!</definedName>
    <definedName localSheetId="14" name="cc_5">#REF!</definedName>
    <definedName localSheetId="7" name="SECTION_1__HOUSEHOLD_INFORMATION_15">#REF!</definedName>
    <definedName localSheetId="7" name="tillf">#REF!</definedName>
    <definedName localSheetId="17" name="x">#REF!</definedName>
    <definedName name="cc_15">#REF!</definedName>
    <definedName localSheetId="11" name="tillf">#REF!</definedName>
    <definedName localSheetId="10" name="cc_11">#REF!</definedName>
    <definedName localSheetId="7" name="VAL">#REF!</definedName>
    <definedName localSheetId="17" name="SECTION_1__HOUSEHOLD_INFORMATION_15">#REF!</definedName>
    <definedName localSheetId="7" name="SECTION_1__HOUSEHOLD_INFORMATION_6">#REF!</definedName>
    <definedName localSheetId="11" name="cc_11">#REF!</definedName>
    <definedName localSheetId="13" name="OLE_LINK2_10">#REF!</definedName>
    <definedName localSheetId="7" name="tillf_12">#REF!</definedName>
    <definedName localSheetId="13" name="SECTION_1__HOUSEHOLD_INFORMATION_11">#REF!</definedName>
    <definedName localSheetId="16" name="SECTION_1_1">#REF!</definedName>
    <definedName localSheetId="7" name="cc_21">#REF!</definedName>
    <definedName localSheetId="11" name="__xlnm.Print_Area_24">#REF!</definedName>
    <definedName localSheetId="14" name="Perberja_Familjare_10">#REF!</definedName>
    <definedName localSheetId="16" name="TEST_15">#REF!</definedName>
    <definedName localSheetId="11" name="tillf_5">#REF!</definedName>
    <definedName localSheetId="17" name="__xlnm.Print_Area_16">#REF!</definedName>
    <definedName name="test22_9">#REF!</definedName>
    <definedName localSheetId="10" name="__xlnm.Print_Area_21">#REF!</definedName>
    <definedName name="WHATTHAT_24">#REF!</definedName>
    <definedName localSheetId="7" name="cc_9">#REF!</definedName>
    <definedName localSheetId="16" name="cc_16">#REF!</definedName>
    <definedName localSheetId="13" name="TEST_19">#REF!</definedName>
    <definedName name="OLE_LINK2_11">#REF!</definedName>
    <definedName localSheetId="16" name="TEST_16">#REF!</definedName>
    <definedName localSheetId="10" name="Perberja_Familjare_7">#REF!</definedName>
    <definedName name="VAL_21">#REF!</definedName>
    <definedName localSheetId="11" name="cc_24">#REF!</definedName>
    <definedName localSheetId="14" name="new">#REF!</definedName>
    <definedName localSheetId="13" name="__xlnm.Print_Titles_22">#REF!</definedName>
    <definedName localSheetId="16" name="__xlnm.Print_Area_24">#REF!</definedName>
    <definedName localSheetId="5" name="SECTION_1__HOUSEHOLD_INFORMATION_10">#REF!</definedName>
    <definedName localSheetId="14" name="cc_14">#REF!</definedName>
    <definedName localSheetId="10" name="tillf_12">#REF!</definedName>
    <definedName localSheetId="6" name="TEST_15">#REF!</definedName>
    <definedName localSheetId="7" name="cc_24">#REF!</definedName>
    <definedName localSheetId="14" name="cc_11">#REF!</definedName>
    <definedName name="new_16">#REF!</definedName>
    <definedName localSheetId="16" name="OLE_LINK2_10">#REF!</definedName>
    <definedName localSheetId="10" name="Perberja_Familjare_23">#REF!</definedName>
    <definedName localSheetId="11" name="VAL_21">#REF!</definedName>
    <definedName localSheetId="16" name="tillf_21">#REF!</definedName>
    <definedName localSheetId="16" name="__xlnm.Print_Area_1">#REF!</definedName>
    <definedName localSheetId="6" name="SECTION_1__HOUSEHOLD_INFORMATION_15">#REF!</definedName>
    <definedName localSheetId="16" name="cc_15">#REF!</definedName>
    <definedName localSheetId="14" name="__xlnm.Print_Titles_6">#REF!</definedName>
    <definedName localSheetId="6" name="TEST_10">#REF!</definedName>
    <definedName localSheetId="5" name="test22_9">#REF!</definedName>
    <definedName localSheetId="16" name="test22_1">#REF!</definedName>
    <definedName localSheetId="9" name="SECTION_1__HOUSEHOLD_INFORMATION_12">#REF!</definedName>
    <definedName localSheetId="3" name="new">#REF!</definedName>
    <definedName localSheetId="10" name="__xlnm.Print_Titles_10">#REF!</definedName>
    <definedName localSheetId="13" name="SECTION_1_14">#REF!</definedName>
    <definedName localSheetId="10" name="xx">#REF!</definedName>
    <definedName localSheetId="11" name="WHATTHAT_10">#REF!</definedName>
    <definedName localSheetId="16" name="TEST_10">#REF!</definedName>
    <definedName localSheetId="10" name="TEST_9">#REF!</definedName>
    <definedName localSheetId="16" name="WHATTHAT">#REF!</definedName>
    <definedName localSheetId="10" name="TEST_16">#REF!</definedName>
    <definedName localSheetId="7" name="TEST_15">#REF!</definedName>
    <definedName localSheetId="11" name="CS">#REF!</definedName>
    <definedName localSheetId="17" name="__xlnm.Print_Area_21">#REF!</definedName>
    <definedName localSheetId="13" name="Perberja_Familjare_22">#REF!</definedName>
    <definedName localSheetId="14" name="Perberja_Familjare_15">#REF!</definedName>
    <definedName localSheetId="9" name="Perberja_Familjare_21">#REF!</definedName>
    <definedName localSheetId="11" name="test22">#REF!</definedName>
    <definedName localSheetId="9" name="test22_10">#REF!</definedName>
    <definedName localSheetId="17" name="TEST_22">#REF!</definedName>
    <definedName localSheetId="9" name="WHATTHAT_24">#REF!</definedName>
    <definedName localSheetId="16" name="Perberja_Familjare_22">#REF!</definedName>
    <definedName localSheetId="14" name="new_10">#REF!</definedName>
    <definedName localSheetId="5" name="cc_7">#REF!</definedName>
    <definedName localSheetId="14" name="tillf_6">#REF!</definedName>
    <definedName localSheetId="7" name="Perberja_Familjare_16">#REF!</definedName>
    <definedName localSheetId="6" name="__xlnm.Print_Area_8">#REF!</definedName>
    <definedName name="Perberja_Familjare_9">#REF!</definedName>
    <definedName localSheetId="13" name="cc_16">#REF!</definedName>
    <definedName localSheetId="17" name="TEST_9">#REF!</definedName>
    <definedName localSheetId="13" name="cc">#REF!</definedName>
    <definedName localSheetId="13" name="SECTION_1_10">#REF!</definedName>
    <definedName localSheetId="5" name="Perberja_Familjare_21">#REF!</definedName>
    <definedName localSheetId="6" name="VAL_17">#REF!</definedName>
    <definedName name="__xlnm.Print_Area_6">#REF!</definedName>
    <definedName localSheetId="7" name="VAL_23">#REF!</definedName>
    <definedName localSheetId="10" name="WHATTHAT_9">#REF!</definedName>
    <definedName localSheetId="14" name="SECTION_1__HOUSEHOLD_INFORMATION">#REF!</definedName>
    <definedName localSheetId="5" name="tillf_12">#REF!</definedName>
    <definedName localSheetId="10" name="Perberja_Familjare">#REF!</definedName>
    <definedName localSheetId="14" name="SECTION_1__HOUSEHOLD_INFORMATION_16">#REF!</definedName>
    <definedName localSheetId="10" name="test22_11">#REF!</definedName>
    <definedName localSheetId="13" name="__xlnm.Print_Area_23">#REF!</definedName>
    <definedName localSheetId="7" name="cc_5">#REF!</definedName>
    <definedName name="test22">#REF!</definedName>
    <definedName localSheetId="16" name="Perberja_Familjare_23">#REF!</definedName>
    <definedName localSheetId="14" name="cc_17">#REF!</definedName>
    <definedName localSheetId="13" name="VAL">#REF!</definedName>
    <definedName localSheetId="11" name="__xlnm.Print_Area_1">#REF!</definedName>
    <definedName localSheetId="14" name="VAL">#REF!</definedName>
    <definedName localSheetId="7" name="Perberja_Familjare_23">#REF!</definedName>
    <definedName localSheetId="14" name="VAL_17">#REF!</definedName>
    <definedName localSheetId="13" name="tillf_17">#REF!</definedName>
    <definedName localSheetId="6" name="cc_9">#REF!</definedName>
    <definedName localSheetId="16" name="new_6">#REF!</definedName>
    <definedName localSheetId="10" name="OLE_LINK2_10">#REF!</definedName>
    <definedName localSheetId="10" name="SECTION_1__HOUSEHOLD_INFORMATION_10">#REF!</definedName>
    <definedName name="__xlnm.Print_Area_22">#REF!</definedName>
    <definedName localSheetId="9" name="__xlnm.Print_Titles_22">#REF!</definedName>
    <definedName localSheetId="9" name="Perberja_Familjare_7">#REF!</definedName>
    <definedName localSheetId="11" name="SECTION_1__HOUSEHOLD_INFORMATION_11">#REF!</definedName>
    <definedName localSheetId="13" name="TEST_22">#REF!</definedName>
    <definedName localSheetId="16" name="Perberja_Familjare_9">#REF!</definedName>
    <definedName localSheetId="17" name="Perberja_Familjare_10">#REF!</definedName>
    <definedName localSheetId="5" name="UUUU">#REF!</definedName>
    <definedName localSheetId="10" name="cc_14">#REF!</definedName>
    <definedName localSheetId="14" name="SECTION_1">#REF!</definedName>
    <definedName localSheetId="14" name="WHATTHAT_7">#REF!</definedName>
    <definedName localSheetId="16" name="cc_6">#REF!</definedName>
    <definedName localSheetId="7" name="SECTION_1__HOUSEHOLD_INFORMATION">#REF!</definedName>
    <definedName localSheetId="11" name="Perberja_Familjare_15">#REF!</definedName>
    <definedName localSheetId="16" name="VAL_16">#REF!</definedName>
    <definedName localSheetId="5" name="Perberja_Familjare_1">#REF!</definedName>
    <definedName localSheetId="6" name="tillf_21">#REF!</definedName>
    <definedName localSheetId="16" name="tillf">#REF!</definedName>
    <definedName localSheetId="6" name="tillf_5">#REF!</definedName>
    <definedName localSheetId="6" name="new_21">#REF!</definedName>
    <definedName localSheetId="9" name="TEST_23">#REF!</definedName>
    <definedName localSheetId="6" name="test22_14">#REF!</definedName>
    <definedName localSheetId="7" name="WHATTHAT_9">#REF!</definedName>
    <definedName name="cc_6">#REF!</definedName>
    <definedName localSheetId="9" name="SECTION_1__HOUSEHOLD_INFORMATION_9">#REF!</definedName>
    <definedName localSheetId="13" name="SECTION_1">#REF!</definedName>
    <definedName localSheetId="7" name="SECTION_1_1">#REF!</definedName>
    <definedName localSheetId="9" name="tillf_6">#REF!</definedName>
    <definedName name="Perberja_Familjare_16">#REF!</definedName>
    <definedName localSheetId="6" name="tillf_24">#REF!</definedName>
    <definedName localSheetId="14" name="TEST_9">#REF!</definedName>
    <definedName localSheetId="5" name="cc_17">#REF!</definedName>
    <definedName localSheetId="17" name="WHATTHAT">#REF!</definedName>
    <definedName localSheetId="10" name="SECTION_1_11">#REF!</definedName>
    <definedName localSheetId="16" name="WHATTHAT_7">#REF!</definedName>
    <definedName localSheetId="16" name="new">#REF!</definedName>
    <definedName localSheetId="7" name="Perberja_Familjare_17">#REF!</definedName>
    <definedName localSheetId="5" name="TEST_10">#REF!</definedName>
    <definedName localSheetId="14" name="TEST_22">#REF!</definedName>
    <definedName localSheetId="14" name="cc_6">#REF!</definedName>
    <definedName localSheetId="14" name="test22_24">#REF!</definedName>
    <definedName localSheetId="14" name="cc_19">#REF!</definedName>
    <definedName name="Perberja_Familjare_15">#REF!</definedName>
    <definedName localSheetId="17" name="Perberja_Familjare_23">#REF!</definedName>
    <definedName localSheetId="10" name="SECTION_1__HOUSEHOLD_INFORMATION_5">#REF!</definedName>
    <definedName localSheetId="14" name="new_21">#REF!</definedName>
    <definedName localSheetId="11" name="tillf_19">#REF!</definedName>
    <definedName localSheetId="7" name="__xlnm.Print_Titles_10">#REF!</definedName>
    <definedName localSheetId="6" name="SECTION_1__HOUSEHOLD_INFORMATION_22">#REF!</definedName>
    <definedName localSheetId="11" name="cc_15">#REF!</definedName>
    <definedName localSheetId="11" name="SECTION_1__HOUSEHOLD_INFORMATION_21">#REF!</definedName>
    <definedName localSheetId="16" name="tillf_24">#REF!</definedName>
    <definedName localSheetId="6" name="TEST_11">#REF!</definedName>
    <definedName localSheetId="9" name="SECTION_1__HOUSEHOLD_INFORMATION_11">#REF!</definedName>
    <definedName localSheetId="16" name="SECTION_1">#REF!</definedName>
    <definedName localSheetId="16" name="SECTION_1__HOUSEHOLD_INFORMATION_16">#REF!</definedName>
    <definedName localSheetId="10" name="TEST_21">#REF!</definedName>
    <definedName localSheetId="14" name="WHATTHAT_22">#REF!</definedName>
    <definedName localSheetId="17" name="WHATTHAT_11">#REF!</definedName>
    <definedName localSheetId="6" name="test22_10">#REF!</definedName>
    <definedName localSheetId="17" name="VAL_17">#REF!</definedName>
    <definedName localSheetId="17" name="new_24">#REF!</definedName>
    <definedName localSheetId="6" name="new_6">#REF!</definedName>
    <definedName localSheetId="13" name="SECTION_1__HOUSEHOLD_INFORMATION_16">#REF!</definedName>
    <definedName localSheetId="9" name="SECTION_1__HOUSEHOLD_INFORMATION_10">#REF!</definedName>
    <definedName localSheetId="14" name="tillf_24">#REF!</definedName>
    <definedName localSheetId="17" name="SECTION_1__HOUSEHOLD_INFORMATION_24">#REF!</definedName>
    <definedName localSheetId="13" name="tillf">#REF!</definedName>
    <definedName localSheetId="11" name="OLE_LINK2_10">#REF!</definedName>
    <definedName localSheetId="5" name="__xlnm.Print_Area_23">#REF!</definedName>
    <definedName localSheetId="11" name="tillf_16">#REF!</definedName>
    <definedName localSheetId="11" name="SECTION_1__HOUSEHOLD_INFORMATION_6">#REF!</definedName>
    <definedName localSheetId="9" name="cc_10">#REF!</definedName>
    <definedName localSheetId="11" name="__xlnm.Print_Area_8">#REF!</definedName>
    <definedName localSheetId="17" name="tillf_19">#REF!</definedName>
    <definedName localSheetId="9" name="__xlnm.Print_Area_20">#REF!</definedName>
    <definedName localSheetId="14" name="SECTION_1__HOUSEHOLD_INFORMATION_12">#REF!</definedName>
    <definedName localSheetId="16" name="TEST_9">#REF!</definedName>
    <definedName localSheetId="13" name="WHATTHAT_7">#REF!</definedName>
    <definedName localSheetId="11" name="__xlnm.Print_Titles_10">#REF!</definedName>
    <definedName localSheetId="7" name="__xlnm.Print_Area_16">#REF!</definedName>
    <definedName localSheetId="16" name="SECTION_1_10">#REF!</definedName>
    <definedName localSheetId="11" name="WHATTHAT_24">#REF!</definedName>
    <definedName localSheetId="17" name="VAL_21">#REF!</definedName>
    <definedName localSheetId="14" name="tillf_21">#REF!</definedName>
    <definedName localSheetId="17" name="TEST_11">#REF!</definedName>
    <definedName localSheetId="11" name="cc_10">#REF!</definedName>
    <definedName localSheetId="13" name="tillf_24">#REF!</definedName>
    <definedName name="new_7">#REF!</definedName>
    <definedName localSheetId="9" name="__xlnm.Print_Area_24">#REF!</definedName>
    <definedName localSheetId="9" name="TEST_10">#REF!</definedName>
    <definedName localSheetId="5" name="SECTION_1__HOUSEHOLD_INFORMATION_9">#REF!</definedName>
    <definedName localSheetId="14" name="WHATTHAT_11">#REF!</definedName>
    <definedName localSheetId="5" name="Perberja_Familjare_22">#REF!</definedName>
    <definedName localSheetId="5" name="SECTION_1_24">#REF!</definedName>
    <definedName localSheetId="13" name="Perberja_Familjare_24">#REF!</definedName>
    <definedName name="SECTION_1__HOUSEHOLD_INFORMATION_11">#REF!</definedName>
    <definedName localSheetId="17" name="__xlnm.Print_Titles_6">#REF!</definedName>
    <definedName localSheetId="7" name="WHATTHAT">#REF!</definedName>
    <definedName localSheetId="14" name="new_6">#REF!</definedName>
    <definedName localSheetId="16" name="new_19">#REF!</definedName>
    <definedName localSheetId="7" name="tillf_15">#REF!</definedName>
    <definedName localSheetId="14" name="Perberja_Familjare_11">#REF!</definedName>
    <definedName name="Perberja_Familjare_7">#REF!</definedName>
    <definedName localSheetId="6" name="cc_5">#REF!</definedName>
    <definedName localSheetId="9" name="tillf">#REF!</definedName>
    <definedName localSheetId="17" name="cc_17">#REF!</definedName>
    <definedName localSheetId="16" name="cc">#REF!</definedName>
    <definedName localSheetId="17" name="Perberja_Familjare_24">#REF!</definedName>
    <definedName localSheetId="11" name="Perberja_Familjare_16">#REF!</definedName>
    <definedName localSheetId="6" name="__xlnm.Print_Area_16">#REF!</definedName>
    <definedName localSheetId="9" name="new_24">#REF!</definedName>
    <definedName localSheetId="9" name="TEST_16">#REF!</definedName>
    <definedName localSheetId="14" name="cc_21">#REF!</definedName>
    <definedName localSheetId="7" name="TEST_19">#REF!</definedName>
    <definedName localSheetId="14" name="SECTION_1__HOUSEHOLD_INFORMATION_5">#REF!</definedName>
    <definedName localSheetId="17" name="Perberja_Familjare_19">#REF!</definedName>
    <definedName localSheetId="16" name="__xlnm.Print_Titles_7">#REF!</definedName>
    <definedName localSheetId="13" name="SECTION_1__HOUSEHOLD_INFORMATION_24">#REF!</definedName>
    <definedName localSheetId="7" name="cc_12">#REF!</definedName>
    <definedName localSheetId="9" name="Perberja_Familjare_23">#REF!</definedName>
    <definedName localSheetId="17" name="VAL_23">#REF!</definedName>
    <definedName localSheetId="6" name="VAL">#REF!</definedName>
    <definedName localSheetId="10" name="test22_9">#REF!</definedName>
    <definedName localSheetId="14" name="cc_9">#REF!</definedName>
    <definedName localSheetId="10" name="new_7">#REF!</definedName>
    <definedName localSheetId="14" name="WHATTHAT_6">#REF!</definedName>
    <definedName localSheetId="14" name="TEST_21">#REF!</definedName>
    <definedName localSheetId="6" name="cc_16">#REF!</definedName>
    <definedName localSheetId="16" name="test22">#REF!</definedName>
    <definedName localSheetId="14" name="VAL_23">#REF!</definedName>
    <definedName localSheetId="11" name="VAL_19">#REF!</definedName>
    <definedName localSheetId="5" name="OLE_LINK2_11">#REF!</definedName>
    <definedName localSheetId="10" name="cc_21">#REF!</definedName>
    <definedName localSheetId="5" name="cc_12">#REF!</definedName>
    <definedName localSheetId="17" name="Perberja_Familjare">#REF!</definedName>
    <definedName localSheetId="6" name="cc">#REF!</definedName>
    <definedName localSheetId="7" name="SECTION_1_10">#REF!</definedName>
    <definedName localSheetId="14" name="__xlnm.Print_Area_14">#REF!</definedName>
    <definedName name="TEST_16">#REF!</definedName>
    <definedName localSheetId="5" name="WHATTHAT_14">#REF!</definedName>
    <definedName localSheetId="14" name="__xlnm.Print_Area_16">#REF!</definedName>
    <definedName localSheetId="14" name="SECTION_1_14">#REF!</definedName>
    <definedName localSheetId="7" name="OLE_LINK2_10">#REF!</definedName>
    <definedName localSheetId="13" name="cc_1">#REF!</definedName>
    <definedName localSheetId="5" name="new_17">#REF!</definedName>
    <definedName localSheetId="11" name="cc_21">#REF!</definedName>
    <definedName name="new_24">#REF!</definedName>
    <definedName localSheetId="7" name="cc_10">#REF!</definedName>
    <definedName localSheetId="9" name="cc_1">#REF!</definedName>
    <definedName localSheetId="9" name="test22_1">#REF!</definedName>
    <definedName localSheetId="7" name="SECTION_1_11">#REF!</definedName>
    <definedName localSheetId="6" name="test22_24">#REF!</definedName>
    <definedName localSheetId="16" name="SECTION_1__HOUSEHOLD_INFORMATION_22">#REF!</definedName>
    <definedName localSheetId="16" name="OLE_LINK2_9">#REF!</definedName>
    <definedName localSheetId="5" name="tillf_17">#REF!</definedName>
    <definedName localSheetId="10" name="test22_14">#REF!</definedName>
    <definedName localSheetId="11" name="SECTION_1__HOUSEHOLD_INFORMATION_5">#REF!</definedName>
    <definedName localSheetId="14" name="SECTION_1__HOUSEHOLD_INFORMATION_11">#REF!</definedName>
    <definedName localSheetId="10" name="__xlnm.Print_Area_1">#REF!</definedName>
    <definedName localSheetId="6" name="tillf_7">#REF!</definedName>
    <definedName localSheetId="13" name="Perberja_Familjare_15">#REF!</definedName>
    <definedName localSheetId="10" name="tillf_24">#REF!</definedName>
    <definedName localSheetId="14" name="SECTION_1_11">#REF!</definedName>
    <definedName localSheetId="6" name="TEST_23">#REF!</definedName>
    <definedName localSheetId="9" name="test22_24">#REF!</definedName>
    <definedName localSheetId="5" name="cc_5">#REF!</definedName>
    <definedName localSheetId="9" name="SECTION_1__HOUSEHOLD_INFORMATION_22">#REF!</definedName>
    <definedName localSheetId="10" name="new">#REF!</definedName>
    <definedName localSheetId="11" name="tillf_21">#REF!</definedName>
    <definedName localSheetId="14" name="cc_7">#REF!</definedName>
    <definedName localSheetId="13" name="SECTION_1_1">#REF!</definedName>
    <definedName localSheetId="17" name="cc_14">#REF!</definedName>
    <definedName name="cc_9">#REF!</definedName>
    <definedName localSheetId="17" name="cc_12">#REF!</definedName>
    <definedName localSheetId="14" name="cc">#REF!</definedName>
    <definedName localSheetId="13" name="VAL_23">#REF!</definedName>
    <definedName localSheetId="13" name="new_24">#REF!</definedName>
    <definedName localSheetId="7" name="TEST_17">#REF!</definedName>
    <definedName localSheetId="7" name="test22_24">#REF!</definedName>
    <definedName localSheetId="13" name="TEST_9">#REF!</definedName>
    <definedName localSheetId="10" name="tillf2">#REF!</definedName>
    <definedName localSheetId="17" name="SECTION_1_11">#REF!</definedName>
    <definedName localSheetId="13" name="cc_6">#REF!</definedName>
    <definedName localSheetId="11" name="SECTION_1__HOUSEHOLD_INFORMATION_12">#REF!</definedName>
    <definedName localSheetId="7" name="cc_11">#REF!</definedName>
    <definedName name="Perberja_Familjare">#REF!</definedName>
    <definedName localSheetId="13" name="__xlnm.Print_Area_14">#REF!</definedName>
    <definedName localSheetId="13" name="Perberja_Familjare_1">#REF!</definedName>
    <definedName localSheetId="14" name="cc_24">#REF!</definedName>
    <definedName name="new_11">#REF!</definedName>
    <definedName localSheetId="16" name="Perberja_Familjare_15">#REF!</definedName>
    <definedName name="tillf_7">#REF!</definedName>
    <definedName localSheetId="16" name="UUUU">#REF!</definedName>
    <definedName localSheetId="7" name="VAL_17">#REF!</definedName>
    <definedName localSheetId="6" name="WHATTHAT_1">#REF!</definedName>
    <definedName localSheetId="9" name="SECTION_1__HOUSEHOLD_INFORMATION_7">#REF!</definedName>
    <definedName localSheetId="10" name="TEST_22">#REF!</definedName>
    <definedName localSheetId="10" name="SECTION_1_9">#REF!</definedName>
    <definedName localSheetId="17" name="tillf_15">#REF!</definedName>
    <definedName localSheetId="6" name="WHATTHAT_11">#REF!</definedName>
    <definedName localSheetId="4" name="__xlnm.Print_Area_1">#REF!</definedName>
    <definedName localSheetId="9" name="TEST_11">#REF!</definedName>
    <definedName localSheetId="17" name="__xlnm.Print_Area_23">#REF!</definedName>
    <definedName localSheetId="16" name="__xlnm.Print_Titles_6">#REF!</definedName>
    <definedName localSheetId="9" name="OLE_LINK2_11">#REF!</definedName>
    <definedName name="cc_14">#REF!</definedName>
    <definedName localSheetId="11" name="SECTION_1">#REF!</definedName>
    <definedName localSheetId="6" name="SECTION_1_24">#REF!</definedName>
    <definedName localSheetId="5" name="new_15">#REF!</definedName>
    <definedName name="tillf_12">#REF!</definedName>
    <definedName localSheetId="11" name="new_21">#REF!</definedName>
    <definedName localSheetId="10" name="VAL_21">#REF!</definedName>
    <definedName localSheetId="11" name="__xlnm.Print_Area_22">#REF!</definedName>
    <definedName localSheetId="7" name="TEST_22">#REF!</definedName>
    <definedName localSheetId="9" name="__xlnm.Print_Titles_10">#REF!</definedName>
    <definedName localSheetId="5" name="new_7">#REF!</definedName>
    <definedName localSheetId="5" name="SECTION_1__HOUSEHOLD_INFORMATION_22">#REF!</definedName>
    <definedName localSheetId="16" name="SECTION_1__HOUSEHOLD_INFORMATION_21">#REF!</definedName>
    <definedName localSheetId="17" name="SECTION_1__HOUSEHOLD_INFORMATION_10">#REF!</definedName>
    <definedName localSheetId="6" name="new_15">#REF!</definedName>
    <definedName localSheetId="5" name="new_10">#REF!</definedName>
    <definedName localSheetId="14" name="SECTION_1_1">#REF!</definedName>
    <definedName localSheetId="5" name="cc_9">#REF!</definedName>
    <definedName localSheetId="11" name="TEST_15">#REF!</definedName>
    <definedName localSheetId="13" name="new_7">#REF!</definedName>
    <definedName name="Perberja_Familjare_10">#REF!</definedName>
    <definedName localSheetId="9" name="tillf_16">#REF!</definedName>
    <definedName localSheetId="9" name="xx">#REF!</definedName>
    <definedName localSheetId="10" name="new_21">#REF!</definedName>
    <definedName localSheetId="6" name="WHATTHAT_24">#REF!</definedName>
    <definedName localSheetId="13" name="new_17">#REF!</definedName>
    <definedName name="TEST_9">#REF!</definedName>
    <definedName localSheetId="6" name="Perberja_Familjare_21">#REF!</definedName>
    <definedName localSheetId="16" name="TEST_23">#REF!</definedName>
    <definedName localSheetId="9" name="new_10">#REF!</definedName>
    <definedName localSheetId="14" name="OLE_LINK2_10">#REF!</definedName>
    <definedName localSheetId="17" name="SECTION_1__HOUSEHOLD_INFORMATION_22">#REF!</definedName>
    <definedName name="tillf">#REF!</definedName>
    <definedName localSheetId="10" name="new_10">#REF!</definedName>
    <definedName localSheetId="7" name="WHATTHAT_10">#REF!</definedName>
    <definedName localSheetId="10" name="__xlnm.Print_Area_8">#REF!</definedName>
    <definedName localSheetId="17" name="Perberja_Familjare_11">#REF!</definedName>
    <definedName localSheetId="17" name="__xlnm.Print_Area_24">#REF!</definedName>
    <definedName name="cc_21">#REF!</definedName>
    <definedName localSheetId="7" name="tillf_7">#REF!</definedName>
    <definedName localSheetId="14" name="__xlnm.Print_Area_8">#REF!</definedName>
    <definedName localSheetId="7" name="Perberja_Familjare_22">#REF!</definedName>
    <definedName localSheetId="5" name="tillf_10">#REF!</definedName>
    <definedName name="WHATTHAT_9">#REF!</definedName>
    <definedName localSheetId="6" name="__xlnm.Print_Titles_22">#REF!</definedName>
    <definedName localSheetId="6" name="Perberja_Familjare_1">#REF!</definedName>
    <definedName localSheetId="16" name="cc_7">#REF!</definedName>
    <definedName localSheetId="16" name="__xlnm.Print_Titles_10">#REF!</definedName>
    <definedName localSheetId="17" name="test22_9">#REF!</definedName>
    <definedName localSheetId="11" name="new_17">#REF!</definedName>
    <definedName localSheetId="10" name="tillf_6">#REF!</definedName>
    <definedName localSheetId="13" name="SECTION_1__HOUSEHOLD_INFORMATION_19">#REF!</definedName>
    <definedName localSheetId="5" name="cc_14">#REF!</definedName>
    <definedName name="VAL_15">#REF!</definedName>
    <definedName localSheetId="10" name="WHATTHAT_11">#REF!</definedName>
    <definedName localSheetId="14" name="__xlnm.Print_Area_24">#REF!</definedName>
    <definedName localSheetId="9" name="Perberja_Familjare_10">#REF!</definedName>
    <definedName localSheetId="14" name="tillf_11">#REF!</definedName>
    <definedName localSheetId="10" name="TEST">#REF!</definedName>
    <definedName localSheetId="17" name="xxx">#REF!</definedName>
    <definedName localSheetId="7" name="TEST_23">#REF!</definedName>
    <definedName localSheetId="10" name="tillf_21">#REF!</definedName>
    <definedName localSheetId="6" name="UUUU">#REF!</definedName>
    <definedName localSheetId="9" name="Perberja_Familjare_22">#REF!</definedName>
    <definedName localSheetId="5" name="__xlnm.Print_Titles_6">#REF!</definedName>
    <definedName localSheetId="10" name="Perberja_Familjare_24">#REF!</definedName>
    <definedName localSheetId="7" name="new_17">#REF!</definedName>
    <definedName localSheetId="16" name="SECTION_1__HOUSEHOLD_INFORMATION_10">#REF!</definedName>
    <definedName localSheetId="11" name="TEST_9">#REF!</definedName>
    <definedName localSheetId="14" name="VAL_15">#REF!</definedName>
    <definedName localSheetId="6" name="__xlnm.Print_Titles_7">#REF!</definedName>
    <definedName localSheetId="14" name="OLE_LINK2_11">#REF!</definedName>
    <definedName localSheetId="5" name="SECTION_1_10">#REF!</definedName>
    <definedName localSheetId="10" name="Perberja_Familjare_16">#REF!</definedName>
    <definedName localSheetId="6" name="CD">#REF!</definedName>
    <definedName localSheetId="10" name="CD">#REF!</definedName>
    <definedName localSheetId="17" name="SECTION_1__HOUSEHOLD_INFORMATION_6">#REF!</definedName>
    <definedName localSheetId="7" name="__xlnm.Print_Area_6">#REF!</definedName>
    <definedName localSheetId="9" name="WHATTHAT_7">#REF!</definedName>
    <definedName name="__xlnm.Print_Titles_22">#REF!</definedName>
    <definedName localSheetId="17" name="__xlnm.Print_Area_1">#REF!</definedName>
    <definedName localSheetId="10" name="SECTION_1__HOUSEHOLD_INFORMATION_16">#REF!</definedName>
    <definedName localSheetId="17" name="TEST_19">#REF!</definedName>
    <definedName name="__xlnm.Print_Area_1">#REF!</definedName>
    <definedName localSheetId="16" name="cc_11">#REF!</definedName>
    <definedName localSheetId="9" name="VAL_19">#REF!</definedName>
    <definedName localSheetId="14" name="cc_1">#REF!</definedName>
    <definedName localSheetId="17" name="SECTION_1_10">#REF!</definedName>
    <definedName localSheetId="9" name="test22_14">#REF!</definedName>
    <definedName localSheetId="13" name="UUUU">#REF!</definedName>
    <definedName localSheetId="13" name="tillf_19">#REF!</definedName>
    <definedName localSheetId="17" name="Perberja_Familjare_17">#REF!</definedName>
    <definedName localSheetId="11" name="__xlnm.Print_Area_6">#REF!</definedName>
    <definedName name="test22_14">#REF!</definedName>
    <definedName localSheetId="10" name="SECTION_1_24">#REF!</definedName>
    <definedName localSheetId="6" name="Perberja_Familjare_6">#REF!</definedName>
    <definedName localSheetId="17" name="tillf_6">#REF!</definedName>
    <definedName localSheetId="16" name="SECTION_1_14">#REF!</definedName>
    <definedName localSheetId="10" name="TEST_17">#REF!</definedName>
    <definedName localSheetId="9" name="SECTION_1__HOUSEHOLD_INFORMATION_24">#REF!</definedName>
    <definedName localSheetId="9" name="VAL_23">#REF!</definedName>
    <definedName name="Perberja_Familjare_21">#REF!</definedName>
    <definedName localSheetId="17" name="__xlnm.Print_Area_22">#REF!</definedName>
    <definedName localSheetId="13" name="TEST">#REF!</definedName>
    <definedName localSheetId="5" name="Perberja_Familjare_15">#REF!</definedName>
    <definedName localSheetId="13" name="__xlnm.Print_Area_6">#REF!</definedName>
    <definedName localSheetId="13" name="Perberja_Familjare">#REF!</definedName>
    <definedName localSheetId="14" name="tillf_12">#REF!</definedName>
    <definedName localSheetId="10" name="VAL">#REF!</definedName>
    <definedName name="new_17">#REF!</definedName>
    <definedName localSheetId="9" name="SECTION_1__HOUSEHOLD_INFORMATION_6">#REF!</definedName>
    <definedName localSheetId="17" name="tillf2">#REF!</definedName>
    <definedName localSheetId="17" name="cc_1">#REF!</definedName>
    <definedName localSheetId="11" name="test22_24">#REF!</definedName>
    <definedName localSheetId="17" name="test22_14">#REF!</definedName>
    <definedName localSheetId="5" name="VAL_15">#REF!</definedName>
    <definedName name="Perberja_Familjare_1">#REF!</definedName>
    <definedName localSheetId="14" name="__xlnm.Print_Area_12">#REF!</definedName>
    <definedName localSheetId="17" name="new_16">#REF!</definedName>
    <definedName localSheetId="6" name="SECTION_1__HOUSEHOLD_INFORMATION_9">#REF!</definedName>
    <definedName localSheetId="14" name="SECTION_1__HOUSEHOLD_INFORMATION_17">#REF!</definedName>
    <definedName localSheetId="9" name="cc_9">#REF!</definedName>
    <definedName localSheetId="13" name="VAL_15">#REF!</definedName>
    <definedName localSheetId="16" name="CS">#REF!</definedName>
    <definedName localSheetId="6" name="WHATTHAT_7">#REF!</definedName>
    <definedName localSheetId="6" name="new">#REF!</definedName>
    <definedName localSheetId="5" name="x">#REF!</definedName>
    <definedName localSheetId="7" name="Perberja_Familjare_24">#REF!</definedName>
    <definedName localSheetId="6" name="test22_1">#REF!</definedName>
    <definedName localSheetId="14" name="SECTION_1_9">#REF!</definedName>
    <definedName localSheetId="13" name="Perberja_Familjare_6">#REF!</definedName>
    <definedName localSheetId="10" name="SECTION_1_14">#REF!</definedName>
    <definedName localSheetId="6" name="cc_21">#REF!</definedName>
    <definedName localSheetId="7" name="Perberja_Familjare_1">#REF!</definedName>
    <definedName localSheetId="13" name="cc_5">#REF!</definedName>
    <definedName localSheetId="13" name="cc_9">#REF!</definedName>
    <definedName localSheetId="11" name="Perberja_Familjare_23">#REF!</definedName>
    <definedName localSheetId="11" name="tillf_17">#REF!</definedName>
    <definedName localSheetId="5" name="cc_16">#REF!</definedName>
    <definedName localSheetId="16" name="Perberja_Familjare_14">#REF!</definedName>
    <definedName localSheetId="17" name="SECTION_1__HOUSEHOLD_INFORMATION_17">#REF!</definedName>
    <definedName localSheetId="14" name="new_19">#REF!</definedName>
    <definedName name="cc">#REF!</definedName>
    <definedName localSheetId="5" name="new_19">#REF!</definedName>
    <definedName name="tillf_24">#REF!</definedName>
    <definedName name="TEST">#REF!</definedName>
    <definedName localSheetId="5" name="SECTION_1_9">#REF!</definedName>
    <definedName localSheetId="11" name="new">#REF!</definedName>
    <definedName name="xxx">#REF!</definedName>
    <definedName localSheetId="11" name="xx">#REF!</definedName>
    <definedName name="cc_11">#REF!</definedName>
    <definedName localSheetId="17" name="Perberja_Familjare_7">#REF!</definedName>
    <definedName name="new_15">#REF!</definedName>
    <definedName localSheetId="11" name="Perberja_Familjare_7">#REF!</definedName>
    <definedName localSheetId="9" name="new_6">#REF!</definedName>
    <definedName name="SECTION_1__HOUSEHOLD_INFORMATION_19">#REF!</definedName>
    <definedName localSheetId="16" name="__xlnm.Print_Area_14">#REF!</definedName>
    <definedName localSheetId="11" name="CD">#REF!</definedName>
    <definedName localSheetId="5" name="SECTION_1__HOUSEHOLD_INFORMATION_16">#REF!</definedName>
    <definedName localSheetId="13" name="new_6">#REF!</definedName>
    <definedName localSheetId="13" name="cc_12">#REF!</definedName>
    <definedName localSheetId="9" name="cc_11">#REF!</definedName>
    <definedName localSheetId="10" name="Perberja_Familjare_9">#REF!</definedName>
    <definedName localSheetId="14" name="new_11">#REF!</definedName>
    <definedName localSheetId="7" name="xx">#REF!</definedName>
    <definedName localSheetId="14" name="__xlnm.Print_Area_20">#REF!</definedName>
    <definedName localSheetId="17" name="SECTION_1">#REF!</definedName>
    <definedName localSheetId="17" name="__xlnm.Print_Area_8">#REF!</definedName>
    <definedName localSheetId="13" name="WHATTHAT_1">#REF!</definedName>
    <definedName localSheetId="11" name="VAL_23">#REF!</definedName>
    <definedName localSheetId="5" name="SECTION_1__HOUSEHOLD_INFORMATION_17">#REF!</definedName>
    <definedName localSheetId="5" name="tillf_5">#REF!</definedName>
    <definedName localSheetId="13" name="Perberja_Familjare_10">#REF!</definedName>
    <definedName localSheetId="6" name="tillf_16">#REF!</definedName>
    <definedName localSheetId="14" name="__xlnm.Print_Area_6">#REF!</definedName>
    <definedName localSheetId="16" name="test22_10">#REF!</definedName>
    <definedName localSheetId="5" name="TEST_11">#REF!</definedName>
    <definedName localSheetId="6" name="cc_15">#REF!</definedName>
    <definedName localSheetId="7" name="__xlnm.Print_Area_14">#REF!</definedName>
    <definedName localSheetId="13" name="test22_10">#REF!</definedName>
    <definedName localSheetId="6" name="WHATTHAT_22">#REF!</definedName>
    <definedName localSheetId="17" name="cc_21">#REF!</definedName>
    <definedName name="TEST_10">#REF!</definedName>
    <definedName localSheetId="16" name="new_7">#REF!</definedName>
    <definedName localSheetId="17" name="TEST_16">#REF!</definedName>
    <definedName localSheetId="11" name="SECTION_1__HOUSEHOLD_INFORMATION_24">#REF!</definedName>
    <definedName localSheetId="16" name="tillf_16">#REF!</definedName>
    <definedName name="test22_24">#REF!</definedName>
    <definedName localSheetId="13" name="SECTION_1_24">#REF!</definedName>
    <definedName localSheetId="13" name="SECTION_1__HOUSEHOLD_INFORMATION_22">#REF!</definedName>
    <definedName localSheetId="13" name="SECTION_1__HOUSEHOLD_INFORMATION_5">#REF!</definedName>
    <definedName localSheetId="10" name="test22_10">#REF!</definedName>
    <definedName localSheetId="11" name="SECTION_1_9">#REF!</definedName>
    <definedName localSheetId="10" name="new_6">#REF!</definedName>
    <definedName localSheetId="6" name="new_17">#REF!</definedName>
    <definedName localSheetId="7" name="xxx">#REF!</definedName>
    <definedName localSheetId="6" name="tillf2">#REF!</definedName>
    <definedName localSheetId="9" name="SECTION_1_9">#REF!</definedName>
    <definedName localSheetId="10" name="SECTION_1__HOUSEHOLD_INFORMATION_15">#REF!</definedName>
    <definedName localSheetId="13" name="WHATTHAT_9">#REF!</definedName>
    <definedName localSheetId="11" name="Perberja_Familjare_6">#REF!</definedName>
    <definedName localSheetId="16" name="VAL_19">#REF!</definedName>
    <definedName localSheetId="13" name="Perberja_Familjare_21">#REF!</definedName>
    <definedName localSheetId="17" name="new_17">#REF!</definedName>
    <definedName localSheetId="14" name="x">#REF!</definedName>
    <definedName localSheetId="7" name="tillf_5">#REF!</definedName>
    <definedName localSheetId="13" name="WHATTHAT_10">#REF!</definedName>
    <definedName localSheetId="6" name="test22_9">#REF!</definedName>
    <definedName name="WHATTHAT">#REF!</definedName>
    <definedName localSheetId="5" name="TEST_21">#REF!</definedName>
    <definedName name="test22_11">#REF!</definedName>
    <definedName localSheetId="6" name="TEST_17">#REF!</definedName>
    <definedName name="SECTION_1__HOUSEHOLD_INFORMATION_16">#REF!</definedName>
    <definedName localSheetId="16" name="cc_10">#REF!</definedName>
    <definedName localSheetId="13" name="new_15">#REF!</definedName>
    <definedName localSheetId="9" name="WHATTHAT_9">#REF!</definedName>
    <definedName name="x">#REF!</definedName>
    <definedName localSheetId="9" name="new">#REF!</definedName>
    <definedName localSheetId="17" name="cc_6">#REF!</definedName>
    <definedName localSheetId="11" name="WHATTHAT">#REF!</definedName>
    <definedName localSheetId="7" name="VAL_15">#REF!</definedName>
    <definedName name="SECTION_1__HOUSEHOLD_INFORMATION_9">#REF!</definedName>
    <definedName localSheetId="9" name="cc_6">#REF!</definedName>
    <definedName localSheetId="16" name="SECTION_1__HOUSEHOLD_INFORMATION_15">#REF!</definedName>
    <definedName localSheetId="11" name="WHATTHAT_1">#REF!</definedName>
    <definedName localSheetId="16" name="SECTION_1__HOUSEHOLD_INFORMATION_17">#REF!</definedName>
    <definedName localSheetId="5" name="WHATTHAT_22">#REF!</definedName>
    <definedName localSheetId="16" name="SECTION_1_9">#REF!</definedName>
    <definedName localSheetId="5" name="tillf_7">#REF!</definedName>
    <definedName localSheetId="10" name="Perberja_Familjare_6">#REF!</definedName>
    <definedName localSheetId="17" name="tillf_7">#REF!</definedName>
    <definedName localSheetId="5" name="TEST_15">#REF!</definedName>
    <definedName localSheetId="17" name="new_15">#REF!</definedName>
    <definedName localSheetId="14" name="SECTION_1_10">#REF!</definedName>
    <definedName localSheetId="10" name="cc_12">#REF!</definedName>
    <definedName localSheetId="5" name="TEST_16">#REF!</definedName>
    <definedName localSheetId="16" name="WHATTHAT_14">#REF!</definedName>
    <definedName localSheetId="14" name="SECTION_1__HOUSEHOLD_INFORMATION_22">#REF!</definedName>
    <definedName localSheetId="6" name="tillf_15">#REF!</definedName>
    <definedName localSheetId="11" name="SECTION_1_14">#REF!</definedName>
    <definedName localSheetId="5" name="VAL_23">#REF!</definedName>
    <definedName localSheetId="10" name="cc_7">#REF!</definedName>
    <definedName localSheetId="7" name="Perberja_Familjare_7">#REF!</definedName>
    <definedName name="SECTION_1__HOUSEHOLD_INFORMATION_15">#REF!</definedName>
    <definedName localSheetId="14" name="Perberja_Familjare_6">#REF!</definedName>
    <definedName name="TEST_22">#REF!</definedName>
    <definedName localSheetId="11" name="tillf2">#REF!</definedName>
    <definedName localSheetId="7" name="new_24">#REF!</definedName>
    <definedName localSheetId="14" name="__xlnm.Print_Area_21">#REF!</definedName>
    <definedName localSheetId="10" name="tillf_10">#REF!</definedName>
    <definedName name="Perberja_Familjare_6">#REF!</definedName>
    <definedName localSheetId="11" name="TEST_16">#REF!</definedName>
    <definedName localSheetId="11" name="tillf_11">#REF!</definedName>
    <definedName localSheetId="16" name="TEST">#REF!</definedName>
    <definedName localSheetId="16" name="cc_17">#REF!</definedName>
    <definedName localSheetId="9" name="__xlnm.Print_Area_22">#REF!</definedName>
    <definedName localSheetId="17" name="WHATTHAT_24">#REF!</definedName>
    <definedName localSheetId="16" name="Perberja_Familjare_1">#REF!</definedName>
    <definedName localSheetId="7" name="SECTION_1__HOUSEHOLD_INFORMATION_19">#REF!</definedName>
    <definedName localSheetId="6" name="Perberja_Familjare_9">#REF!</definedName>
    <definedName localSheetId="16" name="new_15">#REF!</definedName>
    <definedName localSheetId="11" name="tillf_7">#REF!</definedName>
    <definedName localSheetId="10" name="SECTION_1__HOUSEHOLD_INFORMATION_17">#REF!</definedName>
    <definedName localSheetId="13" name="cc_24">#REF!</definedName>
    <definedName localSheetId="10" name="new_15">#REF!</definedName>
    <definedName localSheetId="13" name="Perberja_Familjare_7">#REF!</definedName>
    <definedName localSheetId="14" name="VAL_16">#REF!</definedName>
    <definedName localSheetId="6" name="cc_1">#REF!</definedName>
    <definedName localSheetId="11" name="OLE_LINK2_9">#REF!</definedName>
    <definedName name="cc_24">#REF!</definedName>
    <definedName localSheetId="13" name="tillf2">#REF!</definedName>
    <definedName localSheetId="6" name="Perberja_Familjare_24">#REF!</definedName>
    <definedName localSheetId="13" name="__xlnm.Print_Area_1">#REF!</definedName>
    <definedName localSheetId="7" name="VAL_21">#REF!</definedName>
    <definedName localSheetId="11" name="TEST_23">#REF!</definedName>
    <definedName localSheetId="6" name="Perberja_Familjare_11">#REF!</definedName>
    <definedName localSheetId="11" name="Perberja_Familjare_24">#REF!</definedName>
    <definedName localSheetId="16" name="x">#REF!</definedName>
    <definedName localSheetId="7" name="__xlnm.Print_Area_1">#REF!</definedName>
    <definedName name="VAL_16">#REF!</definedName>
    <definedName localSheetId="14" name="Perberja_Familjare_7">#REF!</definedName>
    <definedName localSheetId="16" name="Perberja_Familjare_17">#REF!</definedName>
    <definedName localSheetId="11" name="cc_16">#REF!</definedName>
    <definedName localSheetId="9" name="VAL_15">#REF!</definedName>
    <definedName localSheetId="13" name="SECTION_1__HOUSEHOLD_INFORMATION_6">#REF!</definedName>
    <definedName localSheetId="14" name="Perberja_Familjare_19">#REF!</definedName>
    <definedName localSheetId="10" name="SECTION_1__HOUSEHOLD_INFORMATION_21">#REF!</definedName>
    <definedName name="__xlnm.Print_Area_8">#REF!</definedName>
    <definedName name="Perberja_Familjare_24">#REF!</definedName>
    <definedName name="tillf_19">#REF!</definedName>
    <definedName localSheetId="5" name="TEST_23">#REF!</definedName>
    <definedName name="WHATTHAT_1">#REF!</definedName>
    <definedName localSheetId="9" name="tillf_12">#REF!</definedName>
    <definedName localSheetId="14" name="Perberja_Familjare_21">#REF!</definedName>
    <definedName localSheetId="6" name="SECTION_1__HOUSEHOLD_INFORMATION_7">#REF!</definedName>
    <definedName localSheetId="17" name="cc_7">#REF!</definedName>
    <definedName localSheetId="9" name="__xlnm.Print_Area_1">#REF!</definedName>
    <definedName localSheetId="13" name="TEST_17">#REF!</definedName>
    <definedName localSheetId="11" name="new_11">#REF!</definedName>
    <definedName localSheetId="13" name="CS">#REF!</definedName>
    <definedName localSheetId="16" name="SECTION_1__HOUSEHOLD_INFORMATION">#REF!</definedName>
    <definedName localSheetId="6" name="__xlnm.Print_Area_6">#REF!</definedName>
    <definedName localSheetId="16" name="SECTION_1__HOUSEHOLD_INFORMATION_12">#REF!</definedName>
    <definedName localSheetId="13" name="Perberja_Familjare_14">#REF!</definedName>
    <definedName localSheetId="7" name="new">#REF!</definedName>
    <definedName localSheetId="16" name="SECTION_1__HOUSEHOLD_INFORMATION_11">#REF!</definedName>
    <definedName name="test22_10">#REF!</definedName>
    <definedName localSheetId="10" name="test22_24">#REF!</definedName>
    <definedName localSheetId="10" name="tillf_19">#REF!</definedName>
    <definedName localSheetId="11" name="OLE_LINK2_11">#REF!</definedName>
    <definedName localSheetId="9" name="cc">#REF!</definedName>
    <definedName localSheetId="14" name="WHATTHAT_24">#REF!</definedName>
    <definedName localSheetId="5" name="VAL_16">#REF!</definedName>
    <definedName localSheetId="9" name="new_21">#REF!</definedName>
    <definedName localSheetId="6" name="TEST_9">#REF!</definedName>
    <definedName localSheetId="7" name="TEST">#REF!</definedName>
    <definedName localSheetId="6" name="SECTION_1_9">#REF!</definedName>
    <definedName localSheetId="5" name="tillf_6">#REF!</definedName>
    <definedName localSheetId="11" name="__xlnm.Print_Area_12">#REF!</definedName>
    <definedName localSheetId="16" name="Perberja_Familjare">#REF!</definedName>
    <definedName localSheetId="5" name="cc_15">#REF!</definedName>
    <definedName localSheetId="9" name="__xlnm.Print_Titles_6">#REF!</definedName>
    <definedName localSheetId="5" name="__xlnm.Print_Area_14">#REF!</definedName>
    <definedName localSheetId="6" name="x">#REF!</definedName>
    <definedName name="tillf_17">#REF!</definedName>
    <definedName localSheetId="13" name="new_16">#REF!</definedName>
    <definedName localSheetId="16" name="new_16">#REF!</definedName>
    <definedName localSheetId="17" name="cc_11">#REF!</definedName>
    <definedName localSheetId="14" name="tillf">#REF!</definedName>
    <definedName localSheetId="9" name="cc_12">#REF!</definedName>
    <definedName localSheetId="14" name="tillf_5">#REF!</definedName>
    <definedName localSheetId="6" name="WHATTHAT_9">#REF!</definedName>
    <definedName localSheetId="9" name="Perberja_Familjare_14">#REF!</definedName>
    <definedName localSheetId="5" name="WHATTHAT_1">#REF!</definedName>
    <definedName localSheetId="11" name="Perberja_Familjare_22">#REF!</definedName>
    <definedName localSheetId="17" name="tillf_24">#REF!</definedName>
    <definedName localSheetId="13" name="TEST_23">#REF!</definedName>
    <definedName localSheetId="6" name="Perberja_Familjare_15">#REF!</definedName>
    <definedName localSheetId="9" name="SECTION_1_1">#REF!</definedName>
    <definedName localSheetId="11" name="tillf_10">#REF!</definedName>
    <definedName localSheetId="13" name="cc_19">#REF!</definedName>
    <definedName localSheetId="10" name="WHATTHAT_10">#REF!</definedName>
    <definedName localSheetId="7" name="new_21">#REF!</definedName>
    <definedName localSheetId="10" name="__xlnm.Print_Titles_22">#REF!</definedName>
    <definedName localSheetId="7" name="__xlnm.Print_Titles_22">#REF!</definedName>
    <definedName name="TEST_19">#REF!</definedName>
    <definedName localSheetId="5" name="SECTION_1_14">#REF!</definedName>
    <definedName name="new_6">#REF!</definedName>
    <definedName localSheetId="10" name="SECTION_1__HOUSEHOLD_INFORMATION_9">#REF!</definedName>
    <definedName localSheetId="17" name="cc_5">#REF!</definedName>
    <definedName name="TEST_17">#REF!</definedName>
    <definedName localSheetId="6" name="Perberja_Familjare_23">#REF!</definedName>
    <definedName localSheetId="7" name="cc_7">#REF!</definedName>
    <definedName localSheetId="16" name="new_11">#REF!</definedName>
    <definedName localSheetId="9" name="tillf_17">#REF!</definedName>
    <definedName localSheetId="17" name="WHATTHAT_6">#REF!</definedName>
    <definedName localSheetId="10" name="SECTION_1">#REF!</definedName>
    <definedName localSheetId="11" name="VAL">#REF!</definedName>
    <definedName localSheetId="7" name="Perberja_Familjare_14">#REF!</definedName>
    <definedName localSheetId="17" name="cc_24">#REF!</definedName>
    <definedName localSheetId="10" name="WHATTHAT_1">#REF!</definedName>
    <definedName localSheetId="16" name="TEST_17">#REF!</definedName>
    <definedName localSheetId="11" name="SECTION_1__HOUSEHOLD_INFORMATION_15">#REF!</definedName>
    <definedName localSheetId="7" name="CD">#REF!</definedName>
    <definedName localSheetId="13" name="cc_17">#REF!</definedName>
    <definedName localSheetId="10" name="__xlnm.Print_Area_23">#REF!</definedName>
    <definedName localSheetId="11" name="new_19">#REF!</definedName>
    <definedName localSheetId="5" name="xx">#REF!</definedName>
    <definedName localSheetId="11" name="__xlnm.Print_Area_20">#REF!</definedName>
    <definedName localSheetId="10" name="TEST_19">#REF!</definedName>
    <definedName localSheetId="14" name="TEST_10">#REF!</definedName>
    <definedName localSheetId="10" name="WHATTHAT_7">#REF!</definedName>
    <definedName localSheetId="5" name="Perberja_Familjare_16">#REF!</definedName>
    <definedName name="Perberja_Familjare_17">#REF!</definedName>
    <definedName localSheetId="5" name="Perberja_Familjare_9">#REF!</definedName>
    <definedName localSheetId="11" name="TEST_21">#REF!</definedName>
    <definedName localSheetId="7" name="SECTION_1__HOUSEHOLD_INFORMATION_7">#REF!</definedName>
    <definedName localSheetId="11" name="SECTION_1__HOUSEHOLD_INFORMATION_10">#REF!</definedName>
    <definedName localSheetId="7" name="new_19">#REF!</definedName>
    <definedName localSheetId="16" name="tillf_5">#REF!</definedName>
    <definedName name="__xlnm.Print_Titles_7">#REF!</definedName>
    <definedName name="xx">#REF!</definedName>
    <definedName localSheetId="9" name="tillf_10">#REF!</definedName>
    <definedName localSheetId="16" name="tillf_10">#REF!</definedName>
    <definedName localSheetId="11" name="Perberja_Familjare_10">#REF!</definedName>
    <definedName localSheetId="9" name="tillf_19">#REF!</definedName>
    <definedName localSheetId="7" name="VAL_16">#REF!</definedName>
    <definedName localSheetId="7" name="tillf_6">#REF!</definedName>
    <definedName localSheetId="14" name="SECTION_1__HOUSEHOLD_INFORMATION_7">#REF!</definedName>
    <definedName localSheetId="11" name="UUUU">#REF!</definedName>
    <definedName localSheetId="11" name="SECTION_1_24">#REF!</definedName>
    <definedName localSheetId="10" name="tillf_7">#REF!</definedName>
    <definedName localSheetId="16" name="SECTION_1_11">#REF!</definedName>
    <definedName localSheetId="9" name="Perberja_Familjare_1">#REF!</definedName>
    <definedName localSheetId="6" name="SECTION_1__HOUSEHOLD_INFORMATION_24">#REF!</definedName>
    <definedName localSheetId="14" name="test22_11">#REF!</definedName>
    <definedName localSheetId="3" name="SECTION_1">#REF!</definedName>
    <definedName localSheetId="17" name="WHATTHAT_1">#REF!</definedName>
    <definedName localSheetId="14" name="Perberja_Familjare">#REF!</definedName>
    <definedName name="Perberja_Familjare_22">#REF!</definedName>
    <definedName localSheetId="11" name="TEST">#REF!</definedName>
    <definedName localSheetId="16" name="new_17">#REF!</definedName>
    <definedName localSheetId="17" name="OLE_LINK2_11">#REF!</definedName>
    <definedName localSheetId="9" name="UUUU">#REF!</definedName>
    <definedName localSheetId="14" name="tillf_10">#REF!</definedName>
    <definedName localSheetId="14" name="cc_15">#REF!</definedName>
    <definedName localSheetId="5" name="new_16">#REF!</definedName>
    <definedName localSheetId="13" name="Perberja_Familjare_19">#REF!</definedName>
    <definedName localSheetId="7" name="CS">#REF!</definedName>
    <definedName localSheetId="11" name="WHATTHAT_7">#REF!</definedName>
    <definedName localSheetId="7" name="WHATTHAT_11">#REF!</definedName>
    <definedName localSheetId="14" name="SECTION_1__HOUSEHOLD_INFORMATION_10">#REF!</definedName>
    <definedName localSheetId="17" name="new_19">#REF!</definedName>
    <definedName localSheetId="9" name="WHATTHAT_22">#REF!</definedName>
    <definedName localSheetId="5" name="Perberja_Familjare_6">#REF!</definedName>
    <definedName localSheetId="14" name="Perberja_Familjare_22">#REF!</definedName>
    <definedName localSheetId="7" name="TEST_9">#REF!</definedName>
    <definedName name="TEST_21">#REF!</definedName>
    <definedName localSheetId="9" name="cc_24">#REF!</definedName>
    <definedName localSheetId="14" name="WHATTHAT_9">#REF!</definedName>
    <definedName localSheetId="17" name="SECTION_1__HOUSEHOLD_INFORMATION_12">#REF!</definedName>
    <definedName localSheetId="13" name="WHATTHAT_6">#REF!</definedName>
    <definedName localSheetId="9" name="WHATTHAT_11">#REF!</definedName>
    <definedName localSheetId="17" name="SECTION_1__HOUSEHOLD_INFORMATION_19">#REF!</definedName>
    <definedName localSheetId="13" name="Perberja_Familjare_17">#REF!</definedName>
    <definedName localSheetId="10" name="TEST_23">#REF!</definedName>
    <definedName localSheetId="17" name="test22_1">#REF!</definedName>
    <definedName localSheetId="10" name="new_19">#REF!</definedName>
    <definedName localSheetId="10" name="SECTION_1__HOUSEHOLD_INFORMATION">#REF!</definedName>
    <definedName localSheetId="6" name="__xlnm.Print_Area_12">#REF!</definedName>
    <definedName localSheetId="16" name="cc_24">#REF!</definedName>
    <definedName localSheetId="17" name="tillf_17">#REF!</definedName>
    <definedName localSheetId="11" name="cc_14">#REF!</definedName>
    <definedName localSheetId="7" name="__xlnm.Print_Area_23">#REF!</definedName>
    <definedName localSheetId="11" name="cc_17">#REF!</definedName>
    <definedName localSheetId="10" name="OLE_LINK2_9">#REF!</definedName>
    <definedName localSheetId="7" name="SECTION_1__HOUSEHOLD_INFORMATION_17">#REF!</definedName>
    <definedName localSheetId="6" name="VAL_21">#REF!</definedName>
    <definedName localSheetId="9" name="TEST_19">#REF!</definedName>
    <definedName localSheetId="6" name="__xlnm.Print_Area_21">#REF!</definedName>
    <definedName localSheetId="9" name="SECTION_1_24">#REF!</definedName>
    <definedName localSheetId="7" name="TEST_11">#REF!</definedName>
    <definedName localSheetId="10" name="__xlnm.Print_Area_22">#REF!</definedName>
    <definedName localSheetId="5" name="tillf">#REF!</definedName>
    <definedName localSheetId="7" name="tillf_19">#REF!</definedName>
    <definedName localSheetId="17" name="Perberja_Familjare_1">#REF!</definedName>
    <definedName localSheetId="10" name="new_17">#REF!</definedName>
    <definedName localSheetId="9" name="new_17">#REF!</definedName>
    <definedName localSheetId="5" name="cc_1">#REF!</definedName>
    <definedName localSheetId="13" name="x">#REF!</definedName>
    <definedName localSheetId="7" name="Perberja_Familjare_21">#REF!</definedName>
    <definedName localSheetId="16" name="WHATTHAT_10">#REF!</definedName>
    <definedName localSheetId="11" name="cc_1">#REF!</definedName>
    <definedName localSheetId="9" name="SECTION_1_10">#REF!</definedName>
    <definedName localSheetId="13" name="VAL_21">#REF!</definedName>
    <definedName name="CD">#REF!</definedName>
    <definedName localSheetId="5" name="__xlnm.Print_Area_16">#REF!</definedName>
    <definedName name="__xlnm.Print_Area_16">#REF!</definedName>
    <definedName localSheetId="9" name="tillf_24">#REF!</definedName>
    <definedName localSheetId="11" name="test22_11">#REF!</definedName>
    <definedName localSheetId="6" name="cc_11">#REF!</definedName>
    <definedName localSheetId="17" name="new_7">#REF!</definedName>
    <definedName localSheetId="17" name="VAL_19">#REF!</definedName>
    <definedName localSheetId="11" name="SECTION_1__HOUSEHOLD_INFORMATION_19">#REF!</definedName>
    <definedName localSheetId="7" name="SECTION_1__HOUSEHOLD_INFORMATION_16">#REF!</definedName>
    <definedName name="__xlnm.Print_Titles_10">#REF!</definedName>
    <definedName localSheetId="11" name="SECTION_1__HOUSEHOLD_INFORMATION_7">#REF!</definedName>
    <definedName localSheetId="17" name="TEST_10">#REF!</definedName>
    <definedName localSheetId="17" name="tillf_11">#REF!</definedName>
    <definedName localSheetId="6" name="__xlnm.Print_Titles_6">#REF!</definedName>
    <definedName localSheetId="5" name="Perberja_Familjare_17">#REF!</definedName>
    <definedName localSheetId="7" name="cc_16">#REF!</definedName>
    <definedName localSheetId="5" name="__xlnm.Print_Area_24">#REF!</definedName>
    <definedName localSheetId="17" name="WHATTHAT_7">#REF!</definedName>
    <definedName localSheetId="6" name="SECTION_1">#REF!</definedName>
    <definedName localSheetId="9" name="SECTION_1__HOUSEHOLD_INFORMATION">#REF!</definedName>
    <definedName localSheetId="16" name="tillf_12">#REF!</definedName>
    <definedName localSheetId="17" name="CD">#REF!</definedName>
    <definedName localSheetId="16" name="TEST_21">#REF!</definedName>
    <definedName localSheetId="6" name="WHATTHAT_14">#REF!</definedName>
    <definedName localSheetId="6" name="TEST_16">#REF!</definedName>
    <definedName localSheetId="5" name="SECTION_1__HOUSEHOLD_INFORMATION_5">#REF!</definedName>
    <definedName localSheetId="5" name="SECTION_1__HOUSEHOLD_INFORMATION_19">#REF!</definedName>
    <definedName localSheetId="10" name="cc_17">#REF!</definedName>
    <definedName localSheetId="9" name="new_16">#REF!</definedName>
    <definedName localSheetId="17" name="UUUU">#REF!</definedName>
    <definedName localSheetId="9" name="new_11">#REF!</definedName>
    <definedName localSheetId="5" name="new_6">#REF!</definedName>
    <definedName localSheetId="5" name="__xlnm.Print_Titles_7">#REF!</definedName>
    <definedName localSheetId="10" name="Perberja_Familjare_1">#REF!</definedName>
    <definedName localSheetId="13" name="tillf_15">#REF!</definedName>
    <definedName localSheetId="16" name="SECTION_1__HOUSEHOLD_INFORMATION_19">#REF!</definedName>
    <definedName localSheetId="6" name="xxx">#REF!</definedName>
    <definedName localSheetId="5" name="WHATTHAT_10">#REF!</definedName>
    <definedName localSheetId="9" name="__xlnm.Print_Area_14">#REF!</definedName>
    <definedName localSheetId="17" name="new_21">#REF!</definedName>
    <definedName localSheetId="7" name="WHATTHAT_22">#REF!</definedName>
    <definedName localSheetId="6" name="SECTION_1__HOUSEHOLD_INFORMATION_19">#REF!</definedName>
    <definedName localSheetId="7" name="Perberja_Familjare">#REF!</definedName>
    <definedName name="tillf_11">#REF!</definedName>
    <definedName localSheetId="10" name="xxx">#REF!</definedName>
    <definedName localSheetId="9" name="tillf_7">#REF!</definedName>
    <definedName localSheetId="5" name="TEST_19">#REF!</definedName>
    <definedName localSheetId="11" name="Perberja_Familjare">#REF!</definedName>
    <definedName localSheetId="16" name="Perberja_Familjare_11">#REF!</definedName>
    <definedName localSheetId="5" name="tillf2">#REF!</definedName>
    <definedName localSheetId="9" name="__xlnm.Print_Area_12">#REF!</definedName>
    <definedName localSheetId="16" name="tillf_17">#REF!</definedName>
    <definedName localSheetId="9" name="SECTION_1__HOUSEHOLD_INFORMATION_5">#REF!</definedName>
    <definedName name="WHATTHAT_11">#REF!</definedName>
    <definedName localSheetId="11" name="new_16">#REF!</definedName>
    <definedName localSheetId="13" name="Perberja_Familjare_16">#REF!</definedName>
    <definedName localSheetId="14" name="TEST_19">#REF!</definedName>
    <definedName localSheetId="6" name="cc_24">#REF!</definedName>
    <definedName localSheetId="10" name="tillf_5">#REF!</definedName>
    <definedName localSheetId="17" name="__xlnm.Print_Area_12">#REF!</definedName>
    <definedName localSheetId="5" name="new">#REF!</definedName>
    <definedName localSheetId="11" name="Perberja_Familjare_17">#REF!</definedName>
    <definedName localSheetId="9" name="SECTION_1__HOUSEHOLD_INFORMATION_21">#REF!</definedName>
    <definedName localSheetId="14" name="xxx">#REF!</definedName>
    <definedName localSheetId="13" name="new_19">#REF!</definedName>
    <definedName localSheetId="14" name="SECTION_1__HOUSEHOLD_INFORMATION_21">#REF!</definedName>
    <definedName localSheetId="10" name="cc_16">#REF!</definedName>
    <definedName localSheetId="5" name="tillf_15">#REF!</definedName>
    <definedName localSheetId="16" name="VAL_15">#REF!</definedName>
    <definedName localSheetId="11" name="VAL_17">#REF!</definedName>
    <definedName localSheetId="11" name="x">#REF!</definedName>
    <definedName localSheetId="11" name="new_7">#REF!</definedName>
    <definedName localSheetId="14" name="TEST_17">#REF!</definedName>
    <definedName localSheetId="16" name="tillf_7">#REF!</definedName>
    <definedName localSheetId="14" name="tillf_16">#REF!</definedName>
    <definedName localSheetId="7" name="new_6">#REF!</definedName>
    <definedName localSheetId="5" name="SECTION_1__HOUSEHOLD_INFORMATION_6">#REF!</definedName>
    <definedName localSheetId="16" name="VAL_21">#REF!</definedName>
    <definedName localSheetId="10" name="__xlnm.Print_Area_14">#REF!</definedName>
    <definedName localSheetId="17" name="TEST_17">#REF!</definedName>
    <definedName localSheetId="5" name="SECTION_1__HOUSEHOLD_INFORMATION_12">#REF!</definedName>
    <definedName localSheetId="11" name="WHATTHAT_9">#REF!</definedName>
    <definedName localSheetId="5" name="VAL_21">#REF!</definedName>
    <definedName name="tillf_5">#REF!</definedName>
    <definedName localSheetId="13" name="__xlnm.Print_Titles_10">#REF!</definedName>
    <definedName localSheetId="5" name="Perberja_Familjare_10">#REF!</definedName>
    <definedName localSheetId="10" name="__xlnm.Print_Titles_7">#REF!</definedName>
    <definedName name="WHATTHAT_7">#REF!</definedName>
    <definedName localSheetId="6" name="TEST_22">#REF!</definedName>
    <definedName localSheetId="6" name="SECTION_1__HOUSEHOLD_INFORMATION_6">#REF!</definedName>
    <definedName localSheetId="16" name="test22_24">#REF!</definedName>
    <definedName name="TEST_11">#REF!</definedName>
    <definedName localSheetId="11" name="new_15">#REF!</definedName>
    <definedName name="tillf_21">#REF!</definedName>
    <definedName localSheetId="5" name="WHATTHAT_6">#REF!</definedName>
    <definedName localSheetId="7" name="cc">#REF!</definedName>
    <definedName localSheetId="13" name="cc_14">#REF!</definedName>
    <definedName localSheetId="9" name="Perberja_Familjare">#REF!</definedName>
    <definedName localSheetId="13" name="WHATTHAT_14">#REF!</definedName>
    <definedName name="__xlnm.Print_Titles_6">#REF!</definedName>
    <definedName localSheetId="6" name="new_7">#REF!</definedName>
    <definedName localSheetId="7" name="test22_10">#REF!</definedName>
    <definedName localSheetId="14" name="__xlnm.Print_Titles_10">#REF!</definedName>
    <definedName localSheetId="7" name="test22_14">#REF!</definedName>
    <definedName localSheetId="9" name="TEST">#REF!</definedName>
    <definedName localSheetId="13" name="TEST_10">#REF!</definedName>
    <definedName localSheetId="10" name="tillf_17">#REF!</definedName>
    <definedName localSheetId="10" name="Perberja_Familjare_15">#REF!</definedName>
    <definedName name="UUUU">#REF!</definedName>
    <definedName localSheetId="17" name="TEST_23">#REF!</definedName>
    <definedName localSheetId="16" name="TEST_22">#REF!</definedName>
    <definedName localSheetId="16" name="new_10">#REF!</definedName>
    <definedName localSheetId="14" name="WHATTHAT_1">#REF!</definedName>
    <definedName localSheetId="16" name="xxx">#REF!</definedName>
    <definedName localSheetId="7" name="Perberja_Familjare_19">#REF!</definedName>
    <definedName localSheetId="14" name="tillf_7">#REF!</definedName>
    <definedName localSheetId="6" name="__xlnm.Print_Area_20">#REF!</definedName>
    <definedName name="__xlnm.Print_Area_20">#REF!</definedName>
    <definedName localSheetId="9" name="SECTION_1__HOUSEHOLD_INFORMATION_15">#REF!</definedName>
    <definedName name="cc_19">#REF!</definedName>
    <definedName localSheetId="10" name="x">#REF!</definedName>
    <definedName localSheetId="4" name="new">#REF!</definedName>
    <definedName localSheetId="11" name="cc_6">#REF!</definedName>
    <definedName localSheetId="5" name="TEST_9">#REF!</definedName>
    <definedName localSheetId="6" name="Perberja_Familjare_7">#REF!</definedName>
    <definedName localSheetId="10" name="__xlnm.Print_Area_16">#REF!</definedName>
    <definedName name="__xlnm.Print_Area_24">#REF!</definedName>
    <definedName localSheetId="6" name="new_24">#REF!</definedName>
    <definedName localSheetId="14" name="new_17">#REF!</definedName>
    <definedName localSheetId="6" name="__xlnm.Print_Area_22">#REF!</definedName>
    <definedName localSheetId="5" name="__xlnm.Print_Area_1">#REF!</definedName>
    <definedName localSheetId="9" name="new_7">#REF!</definedName>
    <definedName name="SECTION_1_11">#REF!</definedName>
    <definedName localSheetId="16" name="WHATTHAT_1">#REF!</definedName>
    <definedName localSheetId="14" name="TEST_23">#REF!</definedName>
    <definedName name="new_21">#REF!</definedName>
    <definedName localSheetId="5" name="SECTION_1__HOUSEHOLD_INFORMATION_15">#REF!</definedName>
    <definedName name="Perberja_Familjare_11">#REF!</definedName>
    <definedName name="SECTION_1__HOUSEHOLD_INFORMATION_17">#REF!</definedName>
    <definedName localSheetId="10" name="__xlnm.Print_Area_20">#REF!</definedName>
    <definedName localSheetId="13" name="WHATTHAT_11">#REF!</definedName>
    <definedName localSheetId="11" name="SECTION_1__HOUSEHOLD_INFORMATION_9">#REF!</definedName>
    <definedName localSheetId="9" name="Perberja_Familjare_16">#REF!</definedName>
    <definedName localSheetId="13" name="new_11">#REF!</definedName>
    <definedName localSheetId="11" name="__xlnm.Print_Area_21">#REF!</definedName>
    <definedName localSheetId="16" name="tillf_19">#REF!</definedName>
    <definedName localSheetId="6" name="tillf_6">#REF!</definedName>
    <definedName name="__xlnm.Print_Area_12">#REF!</definedName>
    <definedName localSheetId="17" name="cc_19">#REF!</definedName>
    <definedName localSheetId="6" name="new_19">#REF!</definedName>
    <definedName localSheetId="9" name="cc_15">#REF!</definedName>
    <definedName localSheetId="14" name="__xlnm.Print_Titles_22">#REF!</definedName>
    <definedName localSheetId="17" name="Perberja_Familjare_16">#REF!</definedName>
    <definedName name="cc_10">#REF!</definedName>
    <definedName localSheetId="13" name="TEST_15">#REF!</definedName>
    <definedName localSheetId="9" name="WHATTHAT_10">#REF!</definedName>
    <definedName localSheetId="7" name="test22_1">#REF!</definedName>
    <definedName localSheetId="14" name="Perberja_Familjare_14">#REF!</definedName>
    <definedName localSheetId="11" name="tillf_6">#REF!</definedName>
    <definedName localSheetId="17" name="test22_10">#REF!</definedName>
    <definedName localSheetId="6" name="SECTION_1_10">#REF!</definedName>
    <definedName localSheetId="11" name="TEST_10">#REF!</definedName>
    <definedName localSheetId="10" name="SECTION_1__HOUSEHOLD_INFORMATION_6">#REF!</definedName>
    <definedName localSheetId="9" name="__xlnm.Print_Area_8">#REF!</definedName>
    <definedName localSheetId="14" name="test22_1">#REF!</definedName>
    <definedName name="SECTION_1_24">#REF!</definedName>
    <definedName localSheetId="17" name="VAL_15">#REF!</definedName>
    <definedName localSheetId="17" name="Perberja_Familjare_21">#REF!</definedName>
    <definedName localSheetId="9" name="WHATTHAT">#REF!</definedName>
    <definedName localSheetId="17" name="tillf_12">#REF!</definedName>
    <definedName localSheetId="13" name="__xlnm.Print_Area_16">#REF!</definedName>
    <definedName localSheetId="13" name="SECTION_1_9">#REF!</definedName>
    <definedName localSheetId="16" name="cc_1">#REF!</definedName>
    <definedName localSheetId="11" name="__xlnm.Print_Area_16">#REF!</definedName>
    <definedName localSheetId="10" name="SECTION_1__HOUSEHOLD_INFORMATION_12">#REF!</definedName>
    <definedName localSheetId="5" name="CS">#REF!</definedName>
    <definedName localSheetId="17" name="__xlnm.Print_Titles_7">#REF!</definedName>
    <definedName localSheetId="11" name="__xlnm.Print_Area_14">#REF!</definedName>
    <definedName localSheetId="14" name="UUUU">#REF!</definedName>
    <definedName localSheetId="11" name="cc_5">#REF!</definedName>
    <definedName localSheetId="11" name="cc">#REF!</definedName>
    <definedName localSheetId="16" name="cc_5">#REF!</definedName>
    <definedName localSheetId="13" name="SECTION_1__HOUSEHOLD_INFORMATION_17">#REF!</definedName>
    <definedName localSheetId="7" name="WHATTHAT_14">#REF!</definedName>
    <definedName localSheetId="9" name="__xlnm.Print_Area_23">#REF!</definedName>
    <definedName localSheetId="5" name="test22_24">#REF!</definedName>
    <definedName localSheetId="9" name="VAL_16">#REF!</definedName>
    <definedName localSheetId="6" name="OLE_LINK2_10">#REF!</definedName>
    <definedName localSheetId="16" name="OLE_LINK2_11">#REF!</definedName>
    <definedName localSheetId="14" name="new_7">#REF!</definedName>
    <definedName localSheetId="7" name="OLE_LINK2_11">#REF!</definedName>
    <definedName localSheetId="14" name="SECTION_1__HOUSEHOLD_INFORMATION_15">#REF!</definedName>
    <definedName localSheetId="6" name="VAL_23">#REF!</definedName>
    <definedName localSheetId="5" name="WHATTHAT_7">#REF!</definedName>
    <definedName localSheetId="9" name="TEST_22">#REF!</definedName>
    <definedName localSheetId="17" name="SECTION_1_14">#REF!</definedName>
    <definedName localSheetId="10" name="TEST_15">#REF!</definedName>
    <definedName localSheetId="16" name="test22_9">#REF!</definedName>
    <definedName localSheetId="16" name="__xlnm.Print_Area_23">#REF!</definedName>
    <definedName localSheetId="10" name="tillf_16">#REF!</definedName>
    <definedName localSheetId="9" name="new_15">#REF!</definedName>
    <definedName localSheetId="13" name="SECTION_1__HOUSEHOLD_INFORMATION_7">#REF!</definedName>
    <definedName localSheetId="14" name="VAL_21">#REF!</definedName>
    <definedName localSheetId="17" name="SECTION_1__HOUSEHOLD_INFORMATION_9">#REF!</definedName>
    <definedName localSheetId="11" name="WHATTHAT_6">#REF!</definedName>
    <definedName localSheetId="11" name="test22_10">#REF!</definedName>
    <definedName localSheetId="6" name="__xlnm.Print_Area_14">#REF!</definedName>
    <definedName localSheetId="9" name="TEST_15">#REF!</definedName>
    <definedName localSheetId="17" name="tillf_5">#REF!</definedName>
    <definedName localSheetId="16" name="WHATTHAT_9">#REF!</definedName>
    <definedName localSheetId="6" name="tillf_19">#REF!</definedName>
    <definedName name="VAL_17">#REF!</definedName>
    <definedName localSheetId="11" name="__xlnm.Print_Titles_6">#REF!</definedName>
    <definedName localSheetId="17" name="SECTION_1_9">#REF!</definedName>
    <definedName localSheetId="11" name="tillf_12">#REF!</definedName>
    <definedName localSheetId="17" name="new_6">#REF!</definedName>
    <definedName localSheetId="11" name="SECTION_1_1">#REF!</definedName>
    <definedName localSheetId="10" name="SECTION_1__HOUSEHOLD_INFORMATION_22">#REF!</definedName>
    <definedName localSheetId="13" name="tillf_21">#REF!</definedName>
    <definedName localSheetId="7" name="test22_9">#REF!</definedName>
    <definedName localSheetId="3" name="__xlnm.Print_Area_1">#REF!</definedName>
    <definedName localSheetId="16" name="WHATTHAT_24">#REF!</definedName>
    <definedName localSheetId="17" name="new">#REF!</definedName>
    <definedName localSheetId="9" name="Perberja_Familjare_19">#REF!</definedName>
    <definedName localSheetId="10" name="__xlnm.Print_Titles_6">#REF!</definedName>
    <definedName localSheetId="9" name="OLE_LINK2_9">#REF!</definedName>
    <definedName localSheetId="16" name="CD">#REF!</definedName>
    <definedName localSheetId="17" name="Perberja_Familjare_22">#REF!</definedName>
    <definedName localSheetId="6" name="tillf_10">#REF!</definedName>
    <definedName localSheetId="11" name="xxx">#REF!</definedName>
    <definedName localSheetId="13" name="SECTION_1__HOUSEHOLD_INFORMATION_15">#REF!</definedName>
    <definedName localSheetId="13" name="test22_1">#REF!</definedName>
    <definedName localSheetId="7" name="OLE_LINK2_9">#REF!</definedName>
    <definedName hidden="1" localSheetId="0" name="_xlnm._FilterDatabase">'Geo-div'!$B$1:$P$3111</definedName>
  </definedNames>
  <calcPr/>
</workbook>
</file>

<file path=xl/comments1.xml><?xml version="1.0" encoding="utf-8"?>
<comments xmlns:r="http://schemas.openxmlformats.org/officeDocument/2006/relationships" xmlns="http://schemas.openxmlformats.org/spreadsheetml/2006/main">
  <authors>
    <author/>
  </authors>
  <commentList>
    <comment authorId="0" ref="A3008">
      <text>
        <t xml:space="preserve">@vicentemtito@gmail.com agregar distrito
_Asignado a Tito_
	-Valentina Mena</t>
      </text>
    </comment>
    <comment authorId="0" ref="A1845">
      <text>
        <t xml:space="preserve">@vicentemtito@gmail.com agregar distrito
_Asignado a Tito_
	-Valentina Mena</t>
      </text>
    </comment>
    <comment authorId="0" ref="A1602">
      <text>
        <t xml:space="preserve">@vicentemtito@gmail.com agregar distrito
_Asignado a Tito_
	-Valentina Mena</t>
      </text>
    </comment>
    <comment authorId="0" ref="A184">
      <text>
        <t xml:space="preserve">@vicentemtito@gmail.com agregar distrito
	-Valentina Mena</t>
      </text>
    </comment>
  </commentList>
</comments>
</file>

<file path=xl/comments2.xml><?xml version="1.0" encoding="utf-8"?>
<comments xmlns:r="http://schemas.openxmlformats.org/officeDocument/2006/relationships" xmlns="http://schemas.openxmlformats.org/spreadsheetml/2006/main">
  <authors>
    <author/>
  </authors>
  <commentList>
    <comment authorId="0" ref="K1">
      <text>
        <t xml:space="preserve">@vicentemtito@gmail.com Vicen ya puedes descargar la versión 7 pintado con verde.
_Asignado a Tito_
	-Teresa Reinaga</t>
      </text>
    </comment>
  </commentList>
</comments>
</file>

<file path=xl/comments3.xml><?xml version="1.0" encoding="utf-8"?>
<comments xmlns:r="http://schemas.openxmlformats.org/officeDocument/2006/relationships" xmlns="http://schemas.openxmlformats.org/spreadsheetml/2006/main">
  <authors>
    <author/>
  </authors>
  <commentList>
    <comment authorId="0" ref="A6">
      <text>
        <t xml:space="preserve">should be "about xx MONTHS AGO"?
No, the CATI will display the month name
	-valerie evans</t>
      </text>
    </comment>
    <comment authorId="0" ref="A20">
      <text>
        <t xml:space="preserve">Should be [PAIS]  (in brackets?)?
Yes!  I have done it
	-valerie evans</t>
      </text>
    </comment>
  </commentList>
</comments>
</file>

<file path=xl/comments4.xml><?xml version="1.0" encoding="utf-8"?>
<comments xmlns:r="http://schemas.openxmlformats.org/officeDocument/2006/relationships" xmlns="http://schemas.openxmlformats.org/spreadsheetml/2006/main">
  <authors>
    <author/>
  </authors>
  <commentList>
    <comment authorId="0" ref="G117">
      <text>
        <t xml:space="preserve">INTERVIEWER: IF THERE IS MORE THAN ONE PERSON IN THE HOUSEHOLD WITH THESE DIFFICULTIES ASK THE ANSWER TO BE FROM THE PERSON WITH THE GREATEST DEGREE OF DIFFICULTY. </t>
      </text>
    </comment>
    <comment authorId="0" ref="A5">
      <text>
        <t xml:space="preserve">IN WAVE 1 q 2.01 ASKED IF ANYONE HAD BEEN SICK, AND IN 2.02 ASKED ABOUT MED SERVICES.   Do you want not to ask Q 2.01 in wave 2?
	-valerie evans</t>
      </text>
    </comment>
    <comment authorId="0" ref="A7">
      <text>
        <t xml:space="preserve">BOTH SHOULD SKIP TO 2.08
	-valerie evans</t>
      </text>
    </comment>
    <comment authorId="0" ref="C31">
      <text>
        <t xml:space="preserve">@javierromero@worldbank.org el "SERVICIO DE EMERGENCIA" PUEDE SER AMBULATORIA, Y CONTRADICE CON HOSPITALIZACIÓN ...
_Asignado a Francisco Javier Romero Haaker_
	-Teresa Reinaga
Hola Tere. Gracias. Pero esta bien, por eso el /. Se refiere a que ha sido un caso fortuito.
	-Javier Romero Haaker</t>
      </text>
    </comment>
    <comment authorId="0" ref="C10">
      <text>
        <t xml:space="preserve">@javierromero@worldbank.org que pasa si la persona necesitó un servicio, programó y todavía no pudo acceder porque está programada para más adelante?
_Asignado a Francisco Javier Romero Haaker_
	-Teresa Reinaga
Gracias. Decir q no accedio. Porque no lo ha hecho todavia. En 2.05 poner otro y explicar que la cita esta programada pero no ha tomad lugar todavia.
	-Javier Romero Haaker</t>
      </text>
    </comment>
    <comment authorId="0" ref="C107">
      <text>
        <t xml:space="preserve">@javierromero@worldbank.org faltaba la palabra usted
	-Teresa Reinaga
gracias.
	-Javier Romero Haaker</t>
      </text>
    </comment>
    <comment authorId="0" ref="E49">
      <text>
        <t xml:space="preserve">@teresa.reinaga@ariel.cl gracias. Ver mi respuesta.
_Asignado a Teresa Reinaga_
	-Javier Romero Haaker</t>
      </text>
    </comment>
    <comment authorId="0" ref="D49">
      <text>
        <t xml:space="preserve">@javierromero@worldbank.org  @cacastaneda@worldbank.org por favor revisar el salto a 2.10
_Asignado a Francisco Javier Romero Haaker_
	-Teresa Reinaga
Hola Tere. Debería pasar a 2.12 porque si ya dijo en la ola previa que ya se vacunó (U02_09=1), no hay que preguntarle por los planes. Es como si saltara con la pregunta 2.09 hacia la 2.12
	-Javier Romero Haaker
OK, tienes razón. Corregido!
	-Teresa Reinaga</t>
      </text>
    </comment>
  </commentList>
</comments>
</file>

<file path=xl/comments5.xml><?xml version="1.0" encoding="utf-8"?>
<comments xmlns:r="http://schemas.openxmlformats.org/officeDocument/2006/relationships" xmlns="http://schemas.openxmlformats.org/spreadsheetml/2006/main">
  <authors>
    <author/>
  </authors>
  <commentList>
    <comment authorId="0" ref="G139">
      <text>
        <t xml:space="preserve">Should be amended to: grade/year.
	-Critical Thinking</t>
      </text>
    </comment>
    <comment authorId="0" ref="A251">
      <text>
        <t xml:space="preserve">SEE COMMENT IN RED
	-valerie evans</t>
      </text>
    </comment>
    <comment authorId="0" ref="A130">
      <text>
        <t xml:space="preserve">"for example, villages or in the countryside are in rural areas".
	-valerie evans</t>
      </text>
    </comment>
    <comment authorId="0" ref="A8">
      <text>
        <t xml:space="preserve">IF YES, THIS IS THE HH HEAD, WHY GO TO 3.01?
	-valerie evans</t>
      </text>
    </comment>
    <comment authorId="0" ref="D191">
      <text>
        <t xml:space="preserve">panel y no es el mismo JH, entonces se pregunta. Si es JH y es el mismo, se asigna. @treinaga@gmail.com
_Asignado a Teresa Reinaga_
	-Teresa Reinaga</t>
      </text>
    </comment>
    <comment authorId="0" ref="F142">
      <text>
        <t xml:space="preserve">@guerrero.bg@gmail.com As we agreed with @jromerohaaker@gmail.com yesterday, we need to have a source to back-these up. If we don't, better to refer to LAPOP, even if the categories they provide are more restrictive. This applies to all countries in the Caribbean.
	-Jonathan Grabinsky</t>
      </text>
    </comment>
  </commentList>
</comments>
</file>

<file path=xl/comments6.xml><?xml version="1.0" encoding="utf-8"?>
<comments xmlns:r="http://schemas.openxmlformats.org/officeDocument/2006/relationships" xmlns="http://schemas.openxmlformats.org/spreadsheetml/2006/main">
  <authors>
    <author/>
  </authors>
  <commentList>
    <comment authorId="0" ref="A6">
      <text>
        <t xml:space="preserve">in the wave 1 version I am comparing, we said Monday to Sunday. As in the CATI explanation here, so I changed the wording. (And in this Wave 2 version Monday LL to SundayDD is used in module 7).
	-valerie evans</t>
      </text>
    </comment>
    <comment authorId="0" ref="A291">
      <text>
        <t xml:space="preserve">CHANGED DURING TRAINING IN MAY
	-valerie evans</t>
      </text>
    </comment>
    <comment authorId="0" ref="B44">
      <text>
        <t xml:space="preserve">Solo para confirmar, en caso la respuesta a la pregunta 5,06 sea "NO SABE O NO ESTÁ SEGURO DE VOLVER", no aparecería la pregunta 5,07, verdad? @teresa.reinaga@ariel.cl
	-Fiorella Ampuero Cherrez
No existe salto, por tanto continúa con 5.07.
	-Teresa Reinaga</t>
      </text>
    </comment>
    <comment authorId="0" ref="D31">
      <text>
        <t xml:space="preserve">@javierromero@worldbank.org Javier revisar la reformulación de la pregunta , se elimina "virtual", los informantes entienden que solo se refiere al teletrabajo.
_Asignado a Francisco Javier Romero Haaker_
	-Teresa Reinaga
gracias tere. verificando con el equipo.
	-Javier Romero Haaker
Hola @teresa.reinaga@ariel.cl, ya esta la nueva version de la pregunta, que se lee "...¿cuántas horas trabajó desde su casa, es decir, no tuvo que desplazarse a un centro de trabajo para trabajar?". Gracias!
_Reasignada a Teresa Reinaga_
	-Javier Romero Haaker
Hola  @teresa.reinaga@ariel.cl, agregue un comentario en el manual del encuestador tambien.
	-Javier Romero Haaker
@javier solo me queda la duda que las personas que trabajan desde su casa se registra el mismo total de horas?
	-Teresa Reinaga
Sí, correcto. El que siempre trabaja desde casa, tabaja desde casa para esta prengunta. Anote en el manual un comentario para ayudar con este punto.
	-Javier Romero Haaker</t>
      </text>
    </comment>
  </commentList>
</comments>
</file>

<file path=xl/comments7.xml><?xml version="1.0" encoding="utf-8"?>
<comments xmlns:r="http://schemas.openxmlformats.org/officeDocument/2006/relationships" xmlns="http://schemas.openxmlformats.org/spreadsheetml/2006/main">
  <authors>
    <author/>
  </authors>
  <commentList>
    <comment authorId="0" ref="G10">
      <text>
        <t xml:space="preserve">Put the most common ones. The others could be described in the manual.
	-Brandon Mauricio Guerrero</t>
      </text>
    </comment>
    <comment authorId="0" ref="D114">
      <text>
        <t xml:space="preserve">@teresa.reinaga@ariel.cl agregue opcion 5 para que sea similar a la 6.13a
_Asignado a Teresa Reinaga_
	-Javier Romero Haaker</t>
      </text>
    </comment>
    <comment authorId="0" ref="D90">
      <text>
        <t xml:space="preserve">@teresa.reinaga@ariel.cl ver respuesta
_Asignado a Teresa Reinaga_
	-Javier Romero Haaker</t>
      </text>
    </comment>
    <comment authorId="0" ref="C90">
      <text>
        <t xml:space="preserve">wester union también se clasifica aqui? @javierromero@worldbank.org
_Asignado a Francisco Javier Romero Haaker_
	-Teresa Reinaga
Hola Tere. Wester union puede ser a una cuenta de banco (opcion 1), a una billetera movil (opcion 2), o a una agencia (en cuyo caso la persona va a la agencia y no necesita una cuenta ni billetera movil, sino un documento de indetidad). He agregado en rojo una opcion para recopilar este punto.
	-Javier Romero Haaker</t>
      </text>
    </comment>
    <comment authorId="0" ref="D166">
      <text>
        <t xml:space="preserve">@javierromero@worldbank.org  Javier los revisores del aplicativo sugieren un texto para tranquilizar al informante, que te parece este?
_Asignado a Francisco Javier Romero Haaker_
	-Teresa Reinaga
perfecto! gracias
	-Javier Romero Haaker</t>
      </text>
    </comment>
    <comment authorId="0" ref="C14">
      <text>
        <t xml:space="preserve">BOOST (CONDITIONAL CASH TRANSFER PROGRAM)?
PUBLIC ASSISTANCE?
	-Brandon Mauricio Guerrero
We can remove skill training centre/programma
	-Jennifer Goede</t>
      </text>
    </comment>
  </commentList>
</comments>
</file>

<file path=xl/comments8.xml><?xml version="1.0" encoding="utf-8"?>
<comments xmlns:r="http://schemas.openxmlformats.org/officeDocument/2006/relationships" xmlns="http://schemas.openxmlformats.org/spreadsheetml/2006/main">
  <authors>
    <author/>
  </authors>
  <commentList>
    <comment authorId="0" ref="G149">
      <text>
        <t xml:space="preserve">NNA1, NNA2...???
</t>
      </text>
    </comment>
    <comment authorId="0" ref="A142">
      <text>
        <t xml:space="preserve">PUT IN [ NAME] AS LAST TIME
	-valerie evans</t>
      </text>
    </comment>
    <comment authorId="0" ref="A86">
      <text>
        <t xml:space="preserve">YOU AR NOT ASKING ABOUT BIRTHS DURING THE PANDEMIC AS BEFORE? Q7.12 AND 7.13?
	-valerie evans</t>
      </text>
    </comment>
    <comment authorId="0" ref="D100">
      <text>
        <t xml:space="preserve">@javierromero@worldbank.org debería decir JUSTO antes de la pandemia, el periodo Antes de la pandemia es muy largo, por ej para un jubilado.
_Asignado a Francisco Javier Romero Haaker_
	-Teresa Reinaga
De acuerdo! gracias! cambiado.
	-Javier Romero Haaker</t>
      </text>
    </comment>
    <comment authorId="0" ref="E101">
      <text>
        <t xml:space="preserve">@teresa.reinaga@ariel.cl
_Asignado a Teresa Reinaga_
	-Javier Romero Haaker
Hola Tere. del comentario del piloto. Veo que dices falta la instruccion de CATI si el hogar es unipersonal. Sugiero que para hogares unipersonales se salte de la 7.16a a la 7.16d. La información ya se tiene del modulo de empleo.
	-Javier Romero Haaker
Además, puede usarle la 7.02 y 7.03 para saltar si no hay hombres en el hogar o no hay mujeres en el hogar.
	-Javier Romero Haaker
no se puede usar en este punto porque antes de la pandemia, no sabemos la estructura del hogar, solo puse esos cati 7.16c y 7.16d
	-Teresa Reinaga
OK. gracias.
	-Javier Romero Haaker</t>
      </text>
    </comment>
    <comment authorId="0" ref="E100">
      <text>
        <t xml:space="preserve">@teresa.reinaga@ariel.cl
_Asignado a Teresa Reinaga_
	-Javier Romero Haaker
Hola Tere, veo que en las preguntas 7.16a y 7.16b hay un typo, faltan las palabra "trabajaban". Lo agrego en rojo.
	-Javier Romero Haaker
con esto son comparables a la 7.16c y 7.16d
	-Javier Romero Haaker
Ok,  corregido
	-Teresa Reinaga</t>
      </text>
    </comment>
    <comment authorId="0" ref="D45">
      <text>
        <t xml:space="preserve">@javierromero@worldbank.org solo confirmar que todas las preguntas de cambio "durante la pandemia" ya no se pregunta al panel. Surgió la duda porque seguimos en pandemia.
_Asignado a Francisco Javier Romero Haaker_
	-Teresa Reinaga
Hola Tere. De 7.06a a 7.14 no se preguntan a panel.
	-Javier Romero Haaker
Corrreccion: de 7.04 a 7.14 no se pregunta si es panel
	-Javier Romero Haaker</t>
      </text>
    </comment>
    <comment authorId="0" ref="F171">
      <text>
        <t xml:space="preserve">el único criterio de selección es por el folio par o impar.
	-Teresa Reinaga</t>
      </text>
    </comment>
    <comment authorId="0" ref="D171">
      <text>
        <t xml:space="preserve">Se elimina del criterio de selección, la condición de que el NNA no sea el mismo de OLA1, de alguna manera esto está garantizado, puesto que se cambió el criterio folio par-menor y folio impar-mayor.
@javierromero@worldbank.org
_Asignado a Francisco Javier Romero Haaker_
	-Teresa Reinaga
OK. Gracias!
	-Javier Romero Haaker</t>
      </text>
    </comment>
    <comment authorId="0" ref="F140">
      <text>
        <t xml:space="preserve">Se elimina 7.17a y se cambian los CATI de 7.21a y 7.21b
	-Teresa Reinaga</t>
      </text>
    </comment>
    <comment authorId="0" ref="D140">
      <text>
        <t xml:space="preserve">se elimina 7.17a puesto que ya no se muestra roster anterior
	-Teresa Reinaga
OK Gracias
	-Javier Romero Haaker</t>
      </text>
    </comment>
    <comment authorId="0" ref="D136">
      <text>
        <t xml:space="preserve">por respuesta de email de Sergio, se completa roster para todos los casos. @javierromero@worldbank.org
_Asignado a Francisco Javier Romero Haaker_
	-Teresa Reinaga
OK.
	-Javier Romero Haaker</t>
      </text>
    </comment>
  </commentList>
</comments>
</file>

<file path=xl/comments9.xml><?xml version="1.0" encoding="utf-8"?>
<comments xmlns:r="http://schemas.openxmlformats.org/officeDocument/2006/relationships" xmlns="http://schemas.openxmlformats.org/spreadsheetml/2006/main">
  <authors>
    <author/>
  </authors>
  <commentList>
    <comment authorId="0" ref="F103">
      <text>
        <t xml:space="preserve">Revisar las fechas
	-Brandon Mauricio Guerrero</t>
      </text>
    </comment>
    <comment authorId="0" ref="J407">
      <text>
        <t xml:space="preserve">@vicentemtito@gmail.com
Para todos los países del caribe se aplica esta respuesta
	-Brandon Mauricio Guerrero</t>
      </text>
    </comment>
    <comment authorId="0" ref="G207">
      <text>
        <t xml:space="preserve">"In relation to before the pandemic, do you consider that [W2_NAME_1] currently learns  more, less or the same?"
	-Brandon Mauricio Guerrero</t>
      </text>
    </comment>
    <comment authorId="0" ref="G130">
      <text>
        <t xml:space="preserve">there are two more options in the Spanish version
	-Brandon Mauricio Guerrero</t>
      </text>
    </comment>
    <comment authorId="0" ref="A35">
      <text>
        <t xml:space="preserve">same as not interested?
	-valerie evans</t>
      </text>
    </comment>
    <comment authorId="0" ref="A44">
      <text>
        <t xml:space="preserve">AT A VERY LOW LEVEL, OR AT A LOW LEVEL?
	-valerie evans</t>
      </text>
    </comment>
    <comment authorId="0" ref="A36">
      <text>
        <t xml:space="preserve">could be pregnant or could have a new baby??
	-valerie evans</t>
      </text>
    </comment>
    <comment authorId="0" ref="A231">
      <text>
        <t xml:space="preserve">REVERSE BOOKS AND SCHOOL SUPPLIES, OR SAY "SCHOOL SUPPLIES, NOT INCLUDING BOOKS
	-valerie evans</t>
      </text>
    </comment>
    <comment authorId="0" ref="A241">
      <text>
        <t xml:space="preserve">should be boarding/ tuition, not pensions
	-valerie evans</t>
      </text>
    </comment>
    <comment authorId="0" ref="A251">
      <text>
        <t xml:space="preserve">should just be tutoring?? Leveling has no meaning in English (except in carpentry)
	-valerie evans</t>
      </text>
    </comment>
    <comment authorId="0" ref="A91">
      <text>
        <t xml:space="preserve">take out the comment beFore the CATI FOR S Anerican countries
	-valerie evans</t>
      </text>
    </comment>
    <comment authorId="0" ref="A246">
      <text>
        <t xml:space="preserve">what is enrollment - same as tuition, no??
	-valerie evans</t>
      </text>
    </comment>
    <comment authorId="0" ref="E148">
      <text>
        <t xml:space="preserve">@teresa.reinaga@ariel.cl, conversamos para eliminar este CATI y que pasen el NO SABE a la 8.09
_Asignado a Teresa Reinaga_
	-Javier Romero Haaker</t>
      </text>
    </comment>
    <comment authorId="0" ref="E185">
      <text>
        <t xml:space="preserve">@teresa.reinaga@ariel.cl, si dice que no a toda la 8.09, se tendría que cambiar el resultado de la 8.08 si dijo que sí?
_Asignado a Teresa Reinaga_
	-Javier Romero Haaker
De acuerdo, en ese caso mejor pone BLOQUEO en el CATI de VALIDACIÓN.
	-Teresa Reinaga
@javierromero@worldbank.org se añade CATI
_Reasignada a Francisco Javier Romero Haaker_
	-Teresa Reinaga
@Teresa.reinaga@ariel.cl OK gracias
_Reasignada a Teresa Reinaga_
	-Javier Romero Haaker</t>
      </text>
    </comment>
    <comment authorId="0" ref="E177">
      <text>
        <t xml:space="preserve">@teresa.reinaga@ariel.cl este salto este salto CATI está de más. Ya se tiene la instrucción CATI debajo.
_Asignado a Teresa Reinaga_
	-Javier Romero Haaker
no está demás porque por SI pasa a la descripción de otro, por no  debe pasar a la 10
	-Teresa Reinaga</t>
      </text>
    </comment>
    <comment authorId="0" ref="D97">
      <text>
        <t xml:space="preserve">@javierromero@worldbank.org Javier, si el NNA elegido de Ola1, no iba a la escuela, falta esta opción.
Por otro lado, creo que sólo se debe preguntar a los NNA Ola 1 mayores a 5 años, o también les interesa a los menores de 5 años? si es así tendría que decir centro infantil además?
_Asignado a Francisco Javier Romero Haaker_
	-Teresa Reinaga
Hola Tere, gracias. De acuerdo con la propuesta de opcion. y sí, de acuerdo. Es solo para NNA en edad escolar, no menores de 5 años
	-Javier Romero Haaker
@javierromero@worldbank.org realizado!
	-Teresa Reinaga</t>
      </text>
    </comment>
    <comment authorId="0" ref="D428">
      <text>
        <t xml:space="preserve">@javierromero@worldbank.org  se mejoró incluyendo hogar
_Asignado a Francisco Javier Romero Haaker_
	-Teresa Reinaga
gracias.
	-Javier Romero Haaker</t>
      </text>
    </comment>
    <comment authorId="0" ref="D287">
      <text>
        <t xml:space="preserve">@teresa.reinaga@ariel.cl ver respuesta arriba,
_Asignado a Teresa Reinaga_
	-Javier Romero Haaker
ok, corregido se hace la asignación de 0 y si es 1 se pregunta si asiste a la escuela
	-Teresa Reinaga
gracias.
	-Javier Romero Haaker</t>
      </text>
    </comment>
    <comment authorId="0" ref="D275">
      <text>
        <t xml:space="preserve">@javierromero@worldbank.org Javier vale la pena dejar en blanco o asignar CERO, cuando no hay NNA hombres o mujeres o sólo hay 1, del que se preguntó
_Asignado a Francisco Javier Romero Haaker_
	-Teresa Reinaga
Sugiero que se autollene.
1) Si NNA_H_ESC = 0, se autollena 0,
2) Si  NNA_H_ESC = 1 Y se preguntó sobre él, se autollena 1 o 0 segund corresponda.
3) Si NNA_H_ESC = 1 Y NO se preguntó sobre él, se pregunta.
4) Si NNA_H_ESC &gt; 1, se pregunta.
	-Javier Romero Haaker
Javier, estaba mal este control, en realidad se pregunta 8.14 a todos los que tienen 1 o más varones en edad escolar. 
Se asigna 0 si no hay varones en edad escolar.
	-Teresa Reinaga
de acuerdo, gracias!
	-Javier Romero Haaker
tambien puede ponerse missing
	-Javier Romero Haaker</t>
      </text>
    </comment>
    <comment authorId="0" ref="E91">
      <text>
        <t xml:space="preserve">Hola @teresa.reinaga@ariel.cl, si porfa se mantiene.
_Asignado a Teresa Reinaga_
	-Javier Romero Haaker</t>
      </text>
    </comment>
    <comment authorId="0" ref="D338">
      <text>
        <t xml:space="preserve">se aumenta esta razón para los menores a 2 años
	-Teresa Reinaga
gracias
	-Javier Romero Haaker</t>
      </text>
    </comment>
    <comment authorId="0" ref="D91">
      <text>
        <t xml:space="preserve">@javierromero@worldbank.org Javier, esta pregunta la mantenemos?
_Asignado a Francisco Javier Romero Haaker_
	-Teresa Reinaga
Sí, es para cuando se hace la pregunta sobre un NNA nuevo.
	-Javier Romero Haaker
@javierromero@worldbank.org  lo que pasa es que no tenemos nombre del nna de Ola 1, se tendria que reformular la pregunta
	-Teresa Reinaga
gracias. Fue resuelto por email. los cambios ya reflejan la solucion del problema.
	-Javier Romero Haaker</t>
      </text>
    </comment>
  </commentList>
</comments>
</file>

<file path=xl/comments10.xml><?xml version="1.0" encoding="utf-8"?>
<comments xmlns:r="http://schemas.openxmlformats.org/officeDocument/2006/relationships" xmlns="http://schemas.openxmlformats.org/spreadsheetml/2006/main">
  <authors>
    <author/>
  </authors>
  <commentList>
    <comment authorId="0" ref="F78">
      <text>
        <t xml:space="preserve">time en negrilla
	-Brandon Mauricio Guerrero</t>
      </text>
    </comment>
    <comment authorId="0" ref="F68">
      <text>
        <t xml:space="preserve">time en negrilla
	-Brandon Mauricio Guerrero</t>
      </text>
    </comment>
    <comment authorId="0" ref="G10">
      <text>
        <t xml:space="preserve">Currently, has living with your partner improved, worsened, or remained the same compared to [MONTH_AUX] 2021?
	-Brandon Mauricio Guerrero</t>
      </text>
    </comment>
    <comment authorId="0" ref="A2">
      <text>
        <t xml:space="preserve">should say section 9: gender in english
	-valerie evans</t>
      </text>
    </comment>
    <comment authorId="0" ref="A16">
      <text>
        <t xml:space="preserve">what about partner died?
	-valerie evans</t>
      </text>
    </comment>
    <comment authorId="0" ref="A15">
      <text>
        <t xml:space="preserve">THIS DOES NOT HAVE ANY MEANING IN English?
	-valerie evans</t>
      </text>
    </comment>
    <comment authorId="0" ref="D36">
      <text>
        <t xml:space="preserve">@teresa.reinaga@ariel.cl
_Asignado a Teresa Reinaga_
	-Javier Romero Haaker</t>
      </text>
    </comment>
    <comment authorId="0" ref="D27">
      <text>
        <t xml:space="preserve">@javierromero@worldbank.org Javier no sé para quien va la consulta si responde AMBOS o LOS DOS, se registra 3, aunque no se por IGUAL , sugiero dejar solo AMBOS
_Asignado a Francisco Javier Romero Haaker_
	-Teresa Reinaga
@adrianacamacho@gmail.com
_Reasignada a Adriana Camacho_
	-Javier Romero Haaker
Hola @adrianacamacho@gmail.com , en esta pregunta y la siguiente, me parece que la idea es quien es el que toma la deción principalmente no? con lo que las opcion de respuesta AMBOS POR IGUAL es correcta. Pero si es así, creo que la pregunta debería tener un fraseo distinto. Si la pregunta esta bien fraseada, entonces la prouesta de tere de tener solo AMBOS esta OK.
	-Javier Romero Haaker
y faltaría poner "en su hogar" al final?
	-Javier Romero Haaker
creo que al reformular la pregunta de quien toma principalmente las decisiones sobre como gastar. Ya quedan bien las respuestas. Y si es AMBOS POR IGUAL
	-Adriana Camacho
@teresa.reinaga@ariel.cl, ya corregí en rojo. tanto 9.08a como 9.08b.
_Reasignada a Teresa Reinaga_
	-Javier Romero Haaker
@javierromero@worldbank.org no creo que la corrección deba decir "persona del hogar" puesto que hay una opción que dice OTROS MIEMBROS DEL HOGAR" 
Por otro lado mi sugerencia es cambiar AMBOS POR IGUAL dejar solo AMBOS.
_Reasignada a Francisco Javier Romero Haaker_
	-Teresa Reinaga
Si debe ser la persona del hogar que PRINCIPALMENTE hace la labor. Dejar AMBOS POR IGUAL (esto es muy importante que quede completo). Y cambiar a algun otro miembro del hogar en vez del plural para que quede bien la redacción de decir "la persona".
	-Adriana Camacho
Hola. He camibiado la opcion de MIEMBROS a MIEMBRO en singualr.
	-Javier Romero Haaker
ok
	-Teresa Reinaga</t>
      </text>
    </comment>
    <comment authorId="0" ref="D51">
      <text>
        <t xml:space="preserve">@adrianacamacho@gmail.com  a todos, marca dos periodos de  tiempo desde inicio de la pandemia y actualmente... no es correcto
_Asignado a Adriana Camacho_
	-Teresa Reinaga
Hola. Esto fue un typo. Sugiero que se pregunte como en la ola 1 "¿Desde el inicio de la pandemia, ha sentido un trato desigual en el trabajo por tener hijos?" para todos. La forma alternativa, que es reducir el periodo de referencia (por ejemplo, en los utlimos 30 dias), va a reducir las tasas de incidencia mucho. Además, me parece que quermos hacer esta pregunta, sobre desde el comienzo de la pandemia, a los que no hemos entrevistado todavia. Por ultimo, creo que es la forma de cambiar menos el cuestionario sabiendo que ya estamos entrenando. Les parece?
	-Javier Romero Haaker
@teresa.reinaga@ariel.cl, ya está corregido.
_Reasignada a Teresa Reinaga_
	-Javier Romero Haaker
ok, resuelto!
	-Teresa Reinaga</t>
      </text>
    </comment>
    <comment authorId="0" ref="D66">
      <text>
        <t xml:space="preserve">@adriana.camacho@undp.org Hola Adriana, solo hacer notar que esta pregunta se aplica sólo si hay NNA de 0 a 17 años, lo que es correcto. Me preocupa la siguiente.
_Asignado a adriana.camacho@undp.org_
	-Teresa Reinaga
existe la opción no hago estas tareas. Lo mismo pasaría con el cuidado de mayores. Dado que tenemos el registro de niños en el hogar y miembros mayores uno puede hacer el filtro luego.
	-Adriana Camacho
la otra opción es poner ese cati, no se que piensan los otros
	-Adriana Camacho
Hola. Esta correcto, como en la ola 1, con el salto de CATI y solo se pregunta a los hogares con NNA.
	-Javier Romero Haaker
Javier, me refiero que debería ser solo para hogares con niños de 0-5 años
	-Teresa Reinaga
Hola Tere, @ @teresa.reinaga@ariel.cl, debe ser para NNA de 0 a 17.
_Reasignada a Teresa Reinaga_
	-Javier Romero Haaker
@javierromero@worldbank.org  me confundí la 9.12 es para 0-17, porque es cuidado.
la 9.13 está para NNA en edad escolar, es decir de 5-17 años porque es tareas escolares,  es correcto o quieren que sea para todos de 0-17 años también?
_Reasignada a Francisco Javier Romero Haaker_
	-Teresa Reinaga
Hola Tere. Es correcto. La 9.13 es eoslo para edad escolar, 5-17 años.
	-Javier Romero Haaker</t>
      </text>
    </comment>
    <comment authorId="0" ref="D77">
      <text>
        <t xml:space="preserve">@javierromero@worldbank.org  Solo se pregunta si hay NNA de 5 a 17 años
_Asignado a Francisco Javier Romero Haaker_
	-Teresa Reinaga
gracias. Ver respusta al lado.
	-Javier Romero Haaker</t>
      </text>
    </comment>
    <comment authorId="0" ref="E77">
      <text>
        <t xml:space="preserve">Gracias tere. Está muy bien.
	-Javier Romero Haaker
@adriana.camacho@undp.org Adriana esta pregunta está solo para los que tienen hijos en edad escolar 5-17 años. Confirmar si es correcto
	-Teresa Reinaga
mirar respuesta anterior. podemo hacer el filtro o dejar el no hago esas tareas. supongo que lo primero resulta más agil para la encuesta
	-Adriana Camacho
Hola. Por favor hacer como en la ola 1. Se pregunta a todos las personas que tienen nin@s en edad escolar en el hogar, al margen de si son sus hij@s o no.
	-Javier Romero Haaker
Es así como esta ahorita.
	-Javier Romero Haaker
@javierromero@worldbank.org de acuerdo queda igual
	-Teresa Reinaga</t>
      </text>
    </comment>
  </commentList>
</comments>
</file>

<file path=xl/comments11.xml><?xml version="1.0" encoding="utf-8"?>
<comments xmlns:r="http://schemas.openxmlformats.org/officeDocument/2006/relationships" xmlns="http://schemas.openxmlformats.org/spreadsheetml/2006/main">
  <authors>
    <author/>
  </authors>
  <commentList>
    <comment authorId="0" ref="A30">
      <text>
        <t xml:space="preserve">to go, or try to go?
	-valerie evans</t>
      </text>
    </comment>
    <comment authorId="0" ref="E14">
      <text>
        <t xml:space="preserve">@teresa.reinaga@ariel.cl, cambio en rojo.
_Asignado a Teresa Reinaga_
	-Javier Romero Haaker</t>
      </text>
    </comment>
    <comment authorId="0" ref="D55">
      <text>
        <t xml:space="preserve">@javierromero@worldbank.org se aumentó opción NO RESPONDE
_Asignado a Francisco Javier Romero Haaker_
	-Teresa Reinaga
Hola Tere, es mejor separar no sabe de no responde.
	-Javier Romero Haaker
OK
	-Teresa Reinaga</t>
      </text>
    </comment>
    <comment authorId="0" ref="D3">
      <text>
        <t xml:space="preserve">@javierromero@worldbank.org los gastos esenciales incluyen los servicios básicos? luz agua comunicación por ej?
_Asignado a Francisco Javier Romero Haaker_
	-Teresa Reinaga
@javierromero@worldbank.org ayer salió la opción recurrió a PRESTAMO y eso no lo tenemos, creo que mejor cambiar AHORRO x PRESTAMO, es como obvio que uno recurre a su ahorro
	-Teresa Reinaga
Hola tere. Sobre cambiar prestamo x ahorrro. Por favor no cambiar. Dejar en ahorro. Nos interesa este margen.
	-Javier Romero Haaker
Sobre los gastos escenciales. @glaraibarra@worldbank.org  podrá confirmar, pero me parece que la idea es decir comida, salud, educacion, como ejemplos. Si el hogar quiere considerar algo mas como escencial al interior de la canasta esta ok.
_Reasignada a Gabriel Lara Ibarra_
	-Javier Romero Haaker
Hola Tere. hablé con Gabriel. Haciendo cambios en rojo. La idea es que comida, salud, y educacion, son ejemplos. Las preguntas tratan de medir estres fiananciero. Para algunos hogares, dentro de lo escencial, estará lo que los hogares crean escencial, por ejmplo, para algunos pagar vestimenta, la luz, el agua, etc.
	-Javier Romero Haaker
ok, mejor así con ejemplo se resuelve. Salió en capacitación la pregunta de servicios.
	-Teresa Reinaga</t>
      </text>
    </comment>
  </commentList>
</comments>
</file>

<file path=xl/comments12.xml><?xml version="1.0" encoding="utf-8"?>
<comments xmlns:r="http://schemas.openxmlformats.org/officeDocument/2006/relationships" xmlns="http://schemas.openxmlformats.org/spreadsheetml/2006/main">
  <authors>
    <author/>
  </authors>
  <commentList>
    <comment authorId="0" ref="H47">
      <text>
        <t xml:space="preserve">IF THERE ISNT A MOBILE WALLET</t>
      </text>
    </comment>
    <comment authorId="0" ref="H56">
      <text>
        <t xml:space="preserve">IF THERE ISNT A MOBILE WALLET</t>
      </text>
    </comment>
    <comment authorId="0" ref="H41">
      <text>
        <t xml:space="preserve">@vicentemtito@gmail.com
Esta parte por favor agregar a la aplicación del Caribe
	-Brandon Mauricio Guerrero</t>
      </text>
    </comment>
  </commentList>
</comments>
</file>

<file path=xl/comments13.xml><?xml version="1.0" encoding="utf-8"?>
<comments xmlns:r="http://schemas.openxmlformats.org/officeDocument/2006/relationships" xmlns="http://schemas.openxmlformats.org/spreadsheetml/2006/main">
  <authors>
    <author/>
  </authors>
  <commentList>
    <comment authorId="0" ref="B36">
      <text>
        <t xml:space="preserve">@javierromero@worldbank.org necesito me ayuden con la definición de quiosco de agua
_Asignado a Francisco Javier Romero Haaker_
	-Teresa Reinaga
@jonathan.grabinsky@gmail.com, porfa nos ayudas con esta definicion?
_Reasignada a Jonathan Grabinsky_
	-Javier Romero Haaker
Ojo, Jonathan esta saliendo de viaje, no creo conteste... alguien mas en water?
	-CAROLINA MEJIA MANTILLA
Hola, si todavía es posible, cambiemos la programación de esta definición por “QUIOSCO/PUESTO DE AGUA”, y  la definición:
“se refiere a una tienda o casa o lugar donde los hogares pagan un cargo por recoger agua para beber.”
Las definiciones más actualizadas de estas categorías se encuentran en el documento en español : MICS Instructions for Interviewers (pg. 51), en el siguiente hipervínculo:
https://mics.unicef.org/tools#data-collection
	-Jonathan Grabinsky
@javierromero@worldbank.org de acuerdo!
_Reasignada a Francisco Javier Romero Haaker_
	-Teresa Reinaga</t>
      </text>
    </comment>
  </commentList>
</comments>
</file>

<file path=xl/comments14.xml><?xml version="1.0" encoding="utf-8"?>
<comments xmlns:r="http://schemas.openxmlformats.org/officeDocument/2006/relationships" xmlns="http://schemas.openxmlformats.org/spreadsheetml/2006/main">
  <authors>
    <author/>
  </authors>
  <commentList>
    <comment authorId="0" ref="A58">
      <text>
        <t xml:space="preserve">HIGH OCEAN SWELLS?
	-valerie evans</t>
      </text>
    </comment>
    <comment authorId="0" ref="A94">
      <text>
        <t xml:space="preserve">imprtant documents together?
	-valerie evans</t>
      </text>
    </comment>
  </commentList>
</comments>
</file>

<file path=xl/comments15.xml><?xml version="1.0" encoding="utf-8"?>
<comments xmlns:r="http://schemas.openxmlformats.org/officeDocument/2006/relationships" xmlns="http://schemas.openxmlformats.org/spreadsheetml/2006/main">
  <authors>
    <author/>
  </authors>
  <commentList>
    <comment authorId="0" ref="A60">
      <text>
        <t xml:space="preserve">This is not needed for the Caribbean
	-Critical Thinking</t>
      </text>
    </comment>
  </commentList>
</comments>
</file>

<file path=xl/sharedStrings.xml><?xml version="1.0" encoding="utf-8"?>
<sst xmlns="http://schemas.openxmlformats.org/spreadsheetml/2006/main" count="9792" uniqueCount="4110">
  <si>
    <t>COUNTRY</t>
  </si>
  <si>
    <t>COUNTRY CODE</t>
  </si>
  <si>
    <t xml:space="preserve">cod_1er </t>
  </si>
  <si>
    <t>nam_1st_level</t>
  </si>
  <si>
    <t>cod_2do</t>
  </si>
  <si>
    <t>nam_2nd_level</t>
  </si>
  <si>
    <t>cod_3er</t>
  </si>
  <si>
    <t>nam_3rd_level</t>
  </si>
  <si>
    <t>BELIZE</t>
  </si>
  <si>
    <t>BELIZE CITY</t>
  </si>
  <si>
    <t>BEL</t>
  </si>
  <si>
    <t>BERMUDIAN LANDING</t>
  </si>
  <si>
    <t>GUY</t>
  </si>
  <si>
    <t>BISCAYNE</t>
  </si>
  <si>
    <t>JAM</t>
  </si>
  <si>
    <t>BOMBA</t>
  </si>
  <si>
    <t>STA</t>
  </si>
  <si>
    <t>BOSTON</t>
  </si>
  <si>
    <t>DOM</t>
  </si>
  <si>
    <t>BURRELL BOOM</t>
  </si>
  <si>
    <t>AYB</t>
  </si>
  <si>
    <t>CAYE CAULKER</t>
  </si>
  <si>
    <t>COROZALITO</t>
  </si>
  <si>
    <t>CROOKED TREE</t>
  </si>
  <si>
    <t>DOUBLE HEAD CABBAGE</t>
  </si>
  <si>
    <t>FLOWERS BANK</t>
  </si>
  <si>
    <t>ORANGE WALK TOWN</t>
  </si>
  <si>
    <t>GALES POINT</t>
  </si>
  <si>
    <t>GARDENIA</t>
  </si>
  <si>
    <t>GRACIE ROCK</t>
  </si>
  <si>
    <t>HATTIEVILLE</t>
  </si>
  <si>
    <t>ISABELLA BANK</t>
  </si>
  <si>
    <t>LA DEMOCRACIA</t>
  </si>
  <si>
    <t>LADYVILLE</t>
  </si>
  <si>
    <t>LEMONAL</t>
  </si>
  <si>
    <t>LORD'S BANK</t>
  </si>
  <si>
    <t>LUCKY STRIKE</t>
  </si>
  <si>
    <t>MAHOGANY HEIGHTS</t>
  </si>
  <si>
    <t>MASKALL</t>
  </si>
  <si>
    <t>MAY PEN</t>
  </si>
  <si>
    <t>MILE 25 VILLAGE</t>
  </si>
  <si>
    <t>RANCHO DOLORES</t>
  </si>
  <si>
    <t>ROCK STONE POND</t>
  </si>
  <si>
    <t>SAN PEDRO</t>
  </si>
  <si>
    <t>SANDHILL</t>
  </si>
  <si>
    <t>SANTANA</t>
  </si>
  <si>
    <t>SCOTLAND HALFMOON</t>
  </si>
  <si>
    <t>ST. ANN'S</t>
  </si>
  <si>
    <t>ST. GEORGE'S CAYE</t>
  </si>
  <si>
    <t>ST. PAUL'S BANK</t>
  </si>
  <si>
    <t>WESTERN PARADISE/WEST LAKE/8 MILES</t>
  </si>
  <si>
    <t>WILLOWS BANK</t>
  </si>
  <si>
    <t>CAYO</t>
  </si>
  <si>
    <t>ARMENIA</t>
  </si>
  <si>
    <t>BELMOPAN</t>
  </si>
  <si>
    <t>BENQUE VIEJO DEL CARMEN</t>
  </si>
  <si>
    <t>SAN IGNACIO</t>
  </si>
  <si>
    <t>SANTA ELENA</t>
  </si>
  <si>
    <t>ARENAL</t>
  </si>
  <si>
    <t>LOWER BARTON CREEK</t>
  </si>
  <si>
    <t>BILLY WHITE</t>
  </si>
  <si>
    <t>BLACKMAN EDDY</t>
  </si>
  <si>
    <t>BRANCH MOUTH</t>
  </si>
  <si>
    <t>BUENA VISTA</t>
  </si>
  <si>
    <t>BULLET TREE FALLS</t>
  </si>
  <si>
    <t>CALLA CREEK</t>
  </si>
  <si>
    <t>CAMALOTE</t>
  </si>
  <si>
    <t>CENTRAL FARM</t>
  </si>
  <si>
    <t>COTTON TREE</t>
  </si>
  <si>
    <t>CRISTO REY</t>
  </si>
  <si>
    <t>DUCK RUN I</t>
  </si>
  <si>
    <t>DUCK RUN II</t>
  </si>
  <si>
    <t>DUCK RUN III</t>
  </si>
  <si>
    <t>ESPERANZA</t>
  </si>
  <si>
    <t>FRANKS EDDY</t>
  </si>
  <si>
    <t>GEORGEVILLE</t>
  </si>
  <si>
    <t>LA GRACIA</t>
  </si>
  <si>
    <t>LOS TAMBOS</t>
  </si>
  <si>
    <t>MORE TOMORROW</t>
  </si>
  <si>
    <t>ONTARIO</t>
  </si>
  <si>
    <t>PASLOW FALLS/PLANT</t>
  </si>
  <si>
    <t>ROARING CREEK</t>
  </si>
  <si>
    <t>RINGTAIL VILLAGE</t>
  </si>
  <si>
    <t>SAN ANTONIO</t>
  </si>
  <si>
    <t>SAN JOSE SUCCOTZ</t>
  </si>
  <si>
    <t>SAN MARCOS</t>
  </si>
  <si>
    <t>SANTA FAMILIA</t>
  </si>
  <si>
    <t>SANTA MARTA</t>
  </si>
  <si>
    <t>SANTA ROSA</t>
  </si>
  <si>
    <t>SANTA TERESITA</t>
  </si>
  <si>
    <t>SELENA</t>
  </si>
  <si>
    <t>SEVEN MILES</t>
  </si>
  <si>
    <t>SPANISH LOOKOUT</t>
  </si>
  <si>
    <t>SPRINGFIELD</t>
  </si>
  <si>
    <t>ST. MATTHEWS</t>
  </si>
  <si>
    <t>TEAKETTLE</t>
  </si>
  <si>
    <t>UNITEDVILLE</t>
  </si>
  <si>
    <t>UPPER BARTON CREEK</t>
  </si>
  <si>
    <t>VALLEY OF PEACE</t>
  </si>
  <si>
    <t>YALBAC</t>
  </si>
  <si>
    <t>COROZAL</t>
  </si>
  <si>
    <t>COROZAL TOWN</t>
  </si>
  <si>
    <t>ALTAMIRA</t>
  </si>
  <si>
    <t>CALCUTTA</t>
  </si>
  <si>
    <t>CALEDONIA</t>
  </si>
  <si>
    <t>CAROLINA</t>
  </si>
  <si>
    <t>CHAN CHEN</t>
  </si>
  <si>
    <t>CHUNOX</t>
  </si>
  <si>
    <t>CONCEPCION</t>
  </si>
  <si>
    <t>CONSEJO</t>
  </si>
  <si>
    <t>COPPER BANK</t>
  </si>
  <si>
    <t>ESTRELLA</t>
  </si>
  <si>
    <t>LIBERTAD</t>
  </si>
  <si>
    <t>LITTLE BELIZE</t>
  </si>
  <si>
    <t>LOUISVILLE</t>
  </si>
  <si>
    <t>PARAISO</t>
  </si>
  <si>
    <t>PATCHAKAN</t>
  </si>
  <si>
    <t>PROGRESSO</t>
  </si>
  <si>
    <t>RANCHITO</t>
  </si>
  <si>
    <t>SAN ANDRES</t>
  </si>
  <si>
    <t>SAN JOAQUIN</t>
  </si>
  <si>
    <t>SAN NARCISO</t>
  </si>
  <si>
    <t>SAN ROMAN</t>
  </si>
  <si>
    <t>SAN VICTOR</t>
  </si>
  <si>
    <t>SANTA CLARA</t>
  </si>
  <si>
    <t>SARTENEJA</t>
  </si>
  <si>
    <t>XAIBE</t>
  </si>
  <si>
    <t>YO CHEN</t>
  </si>
  <si>
    <t>ORANGE WALK</t>
  </si>
  <si>
    <t>AUGUST PINE RIDGE</t>
  </si>
  <si>
    <t>BLUE CREEK</t>
  </si>
  <si>
    <t>CARMELITA</t>
  </si>
  <si>
    <t>CHAN CHICH</t>
  </si>
  <si>
    <t>CHAN PINE RIDGE</t>
  </si>
  <si>
    <t>CUATRO LEGUAS</t>
  </si>
  <si>
    <t>DOUGLAS</t>
  </si>
  <si>
    <t>FIRE BURN</t>
  </si>
  <si>
    <t>GUINEA GRASS</t>
  </si>
  <si>
    <t>HONEY CAMP</t>
  </si>
  <si>
    <t>INDIAN CHURCH</t>
  </si>
  <si>
    <t>INDIAN CREEK</t>
  </si>
  <si>
    <t>INDIAN HILL ESTATE</t>
  </si>
  <si>
    <t>PETVILLE</t>
  </si>
  <si>
    <t>RICHMOND HILL</t>
  </si>
  <si>
    <t>SAN CARLOS</t>
  </si>
  <si>
    <t>SAN ESTEVAN</t>
  </si>
  <si>
    <t>SAN FELIPE</t>
  </si>
  <si>
    <t>SAN JOSE</t>
  </si>
  <si>
    <t>SAN JOSE PALMAR</t>
  </si>
  <si>
    <t>SAN JUAN</t>
  </si>
  <si>
    <t>SAN LORENZO</t>
  </si>
  <si>
    <t>SAN LAZARO</t>
  </si>
  <si>
    <t>SAN LUIS</t>
  </si>
  <si>
    <t>SAN PABLO</t>
  </si>
  <si>
    <t>SANTA CRUZ</t>
  </si>
  <si>
    <t>SHIPYARD</t>
  </si>
  <si>
    <t>SYLVESTRE CAMP</t>
  </si>
  <si>
    <t>TOWER HILL</t>
  </si>
  <si>
    <t>TRES LEGUAS</t>
  </si>
  <si>
    <t>TRIAL FARM</t>
  </si>
  <si>
    <t>TRINIDAD</t>
  </si>
  <si>
    <t>YO CREEK</t>
  </si>
  <si>
    <t>STANN CREEK</t>
  </si>
  <si>
    <t>DANGRIGA</t>
  </si>
  <si>
    <t>ALTA VISTA</t>
  </si>
  <si>
    <t>COW PEN</t>
  </si>
  <si>
    <t>GEORGE TOWN</t>
  </si>
  <si>
    <t>HOPE CREEK</t>
  </si>
  <si>
    <t>HOPKINS</t>
  </si>
  <si>
    <t>HUMMINGBIRD COMMUNITY</t>
  </si>
  <si>
    <t>INDEPENDENCE</t>
  </si>
  <si>
    <t>KENDALL</t>
  </si>
  <si>
    <t>MANGO CREEK</t>
  </si>
  <si>
    <t>MAYA BEACH</t>
  </si>
  <si>
    <t>MAYA CENTER</t>
  </si>
  <si>
    <t>MAYA MOPAN</t>
  </si>
  <si>
    <t>MIDDLESEX</t>
  </si>
  <si>
    <t>MULLINS RIVER</t>
  </si>
  <si>
    <t>PLACENCIA</t>
  </si>
  <si>
    <t>POMONA</t>
  </si>
  <si>
    <t>RED BANK</t>
  </si>
  <si>
    <t>RIVERSDALE</t>
  </si>
  <si>
    <t>SARAWEE</t>
  </si>
  <si>
    <t>SEINE BIGHT</t>
  </si>
  <si>
    <t>SILK GRASS</t>
  </si>
  <si>
    <t>SITTEE RIVER</t>
  </si>
  <si>
    <t>SOUTH STANN CREEK</t>
  </si>
  <si>
    <t>STEADFAST</t>
  </si>
  <si>
    <t>VALLEY COMMUNITY</t>
  </si>
  <si>
    <t>VM</t>
  </si>
  <si>
    <t>TOLEDO</t>
  </si>
  <si>
    <t>PUNTA GORDA</t>
  </si>
  <si>
    <t>AGUACATE</t>
  </si>
  <si>
    <t>BARRANCO</t>
  </si>
  <si>
    <t>BELLA VISTA</t>
  </si>
  <si>
    <t>BIG FALLS</t>
  </si>
  <si>
    <t>BLADDEN</t>
  </si>
  <si>
    <t>BOOM CREEK</t>
  </si>
  <si>
    <t>CATTLE LANDING</t>
  </si>
  <si>
    <t>CONEJO</t>
  </si>
  <si>
    <t>CORAZON</t>
  </si>
  <si>
    <t>CRIQUE JUTE</t>
  </si>
  <si>
    <t>CRIQUE LARGO</t>
  </si>
  <si>
    <t>CRIQUE SARCO</t>
  </si>
  <si>
    <t>CRIQUE TROSA</t>
  </si>
  <si>
    <t>DOLORES</t>
  </si>
  <si>
    <t>DUMP</t>
  </si>
  <si>
    <t>ELRIDGE</t>
  </si>
  <si>
    <t>FOREST HOME</t>
  </si>
  <si>
    <t>GOLDEN STREAM</t>
  </si>
  <si>
    <t>GRAHAM CREEK</t>
  </si>
  <si>
    <t>HICATTEE</t>
  </si>
  <si>
    <t>HICATTEE SOUTHERN HIGHWAY</t>
  </si>
  <si>
    <t>JACINTO/WESTMORELAND</t>
  </si>
  <si>
    <t>JALACTE</t>
  </si>
  <si>
    <t>JORDAN</t>
  </si>
  <si>
    <t>LAGUNA</t>
  </si>
  <si>
    <t>MABILHA</t>
  </si>
  <si>
    <t>MAFREDI</t>
  </si>
  <si>
    <t>MANGO WALK</t>
  </si>
  <si>
    <t>MEDINA BANK</t>
  </si>
  <si>
    <t>MIDWAY</t>
  </si>
  <si>
    <t>MONKEY RIVER</t>
  </si>
  <si>
    <t>MOODY HILL</t>
  </si>
  <si>
    <t>NA LUUM CA</t>
  </si>
  <si>
    <t>NEW ROAD AREA</t>
  </si>
  <si>
    <t>OTOXHA</t>
  </si>
  <si>
    <t>PINEHILL</t>
  </si>
  <si>
    <t>PUEBLO VIEJO</t>
  </si>
  <si>
    <t>PUNTA NEGRA</t>
  </si>
  <si>
    <t>SAN BENITO POITE</t>
  </si>
  <si>
    <t>SAN ISIDRO</t>
  </si>
  <si>
    <t>SAN LUCAS</t>
  </si>
  <si>
    <t>SAN MIGUEL</t>
  </si>
  <si>
    <t>SAN VICENTE</t>
  </si>
  <si>
    <t>SANTA ANA</t>
  </si>
  <si>
    <t>SANTA TERESA</t>
  </si>
  <si>
    <t>SILVER CREEK</t>
  </si>
  <si>
    <t>SUNDAY WOOD</t>
  </si>
  <si>
    <t>SWASEY</t>
  </si>
  <si>
    <t>TAMBRAN</t>
  </si>
  <si>
    <t>TRIO</t>
  </si>
  <si>
    <t>WILSON ROAD</t>
  </si>
  <si>
    <t>YEMERI GROVE</t>
  </si>
  <si>
    <t>ST.JOHNS (City)</t>
  </si>
  <si>
    <t>GREEN BAY</t>
  </si>
  <si>
    <t>COOKS HILL</t>
  </si>
  <si>
    <t>GRAYS FARM</t>
  </si>
  <si>
    <t>NUT GROVE</t>
  </si>
  <si>
    <t>KENTISH RD</t>
  </si>
  <si>
    <t>DESOUZA ROAD</t>
  </si>
  <si>
    <t>BROWNS AVENUE</t>
  </si>
  <si>
    <t>RADIO RANGE</t>
  </si>
  <si>
    <t>OVALS</t>
  </si>
  <si>
    <t>CITY CENTRE</t>
  </si>
  <si>
    <t>POINT</t>
  </si>
  <si>
    <t>LOWER GAMBLES</t>
  </si>
  <si>
    <t>LOWER VILLA</t>
  </si>
  <si>
    <t>VILLA</t>
  </si>
  <si>
    <t>UPPER FORT ROAD</t>
  </si>
  <si>
    <t>UPPER GAMBLES</t>
  </si>
  <si>
    <t>SUTHERLANDS DEVELOPMENT</t>
  </si>
  <si>
    <t>GRAYS HILL</t>
  </si>
  <si>
    <t>GOLDEN GROVE</t>
  </si>
  <si>
    <t>OTTOS</t>
  </si>
  <si>
    <t>SKERITTS PASTURE</t>
  </si>
  <si>
    <t>CARNIVAL GARDENS</t>
  </si>
  <si>
    <t>SUTHERLANDS</t>
  </si>
  <si>
    <t>ST. JOHNSTONS VILLAGE</t>
  </si>
  <si>
    <t>CLARE HALL</t>
  </si>
  <si>
    <t>ST.JOHNS (Rural)</t>
  </si>
  <si>
    <t>BUCKLEYS</t>
  </si>
  <si>
    <t>CLARKES HILL</t>
  </si>
  <si>
    <t>ALL SAINTS-PLOICE STATION</t>
  </si>
  <si>
    <t>CREEK SIDE</t>
  </si>
  <si>
    <t>GRAY HILL</t>
  </si>
  <si>
    <t>UNION RD.</t>
  </si>
  <si>
    <t>HATTON</t>
  </si>
  <si>
    <t>HODGES BAY</t>
  </si>
  <si>
    <t>CEDAR GROVE</t>
  </si>
  <si>
    <t>CEDAR VALLEY</t>
  </si>
  <si>
    <t>CROSBIES</t>
  </si>
  <si>
    <t>BLUE WATERS</t>
  </si>
  <si>
    <t>MARBLE HILL</t>
  </si>
  <si>
    <t>TRADEWINDS</t>
  </si>
  <si>
    <t>PARADISE VIEW</t>
  </si>
  <si>
    <t>MCKINNONS</t>
  </si>
  <si>
    <t>PRISON FARM</t>
  </si>
  <si>
    <t>SKYLINE</t>
  </si>
  <si>
    <t>SCOTTS HILL</t>
  </si>
  <si>
    <t>TOMLINSONS</t>
  </si>
  <si>
    <t>GUNTHORPES</t>
  </si>
  <si>
    <t>POTTERS</t>
  </si>
  <si>
    <t>BELMONT</t>
  </si>
  <si>
    <t>ST. CLAIRE</t>
  </si>
  <si>
    <t>BENDALS RD.</t>
  </si>
  <si>
    <t>BENDALS</t>
  </si>
  <si>
    <t>BELLVUE HEIGHTS</t>
  </si>
  <si>
    <t>CASHEW HILL</t>
  </si>
  <si>
    <t>BATHLODGE</t>
  </si>
  <si>
    <t>COOKS EXT. (MONTCLEAR)</t>
  </si>
  <si>
    <t>JACKSHILL</t>
  </si>
  <si>
    <t>FIVE ISLAND</t>
  </si>
  <si>
    <t>YEPTON</t>
  </si>
  <si>
    <t>ST.GEORGE</t>
  </si>
  <si>
    <t>NEW WINTHORPES</t>
  </si>
  <si>
    <t>BARNES HILL</t>
  </si>
  <si>
    <t>PIGGOTTS</t>
  </si>
  <si>
    <t>SEA VIEW FARM</t>
  </si>
  <si>
    <t>SUGAR FACTORY</t>
  </si>
  <si>
    <t>RENFREW</t>
  </si>
  <si>
    <t>LIGHTFOOT</t>
  </si>
  <si>
    <t>CARLISLE</t>
  </si>
  <si>
    <t>FITCHES CREEK</t>
  </si>
  <si>
    <t>COOLIDGE</t>
  </si>
  <si>
    <t>ST.PETERS</t>
  </si>
  <si>
    <t>PARHAM</t>
  </si>
  <si>
    <t>PARES</t>
  </si>
  <si>
    <t>JONAS</t>
  </si>
  <si>
    <t>FREEMANS VILLAGE</t>
  </si>
  <si>
    <t>MACK POND All Saints-Playground</t>
  </si>
  <si>
    <t>VERNONS</t>
  </si>
  <si>
    <t>DIAMONDS</t>
  </si>
  <si>
    <t>ST.PHILLIP</t>
  </si>
  <si>
    <t>WILLIKIES</t>
  </si>
  <si>
    <t>GLANVILLES</t>
  </si>
  <si>
    <t>SEATONS</t>
  </si>
  <si>
    <t>FREETOWN</t>
  </si>
  <si>
    <t>NEWFIELDS</t>
  </si>
  <si>
    <t>ST. PHILLIPS</t>
  </si>
  <si>
    <t>COLLINS</t>
  </si>
  <si>
    <t>BROWNES BAY</t>
  </si>
  <si>
    <t>MILL REEF</t>
  </si>
  <si>
    <t>LONGBAY</t>
  </si>
  <si>
    <t>ST.PAUL</t>
  </si>
  <si>
    <t>LIBERTA</t>
  </si>
  <si>
    <t>TABLE HILL GORDON</t>
  </si>
  <si>
    <t>ENGLISH HARBOUR</t>
  </si>
  <si>
    <t>SWETES</t>
  </si>
  <si>
    <t>ALL SAINTS (S)</t>
  </si>
  <si>
    <t>BETHESDA</t>
  </si>
  <si>
    <t>CHRISTIAN HILL</t>
  </si>
  <si>
    <t>GREEN HILL</t>
  </si>
  <si>
    <t>FALMOUTH/COBBS CROSS</t>
  </si>
  <si>
    <t>PICADILLY</t>
  </si>
  <si>
    <t>DOW HILL</t>
  </si>
  <si>
    <t>TYRELLS</t>
  </si>
  <si>
    <t>PATTERSONS</t>
  </si>
  <si>
    <t>ST.MARYS</t>
  </si>
  <si>
    <t>BOLANS</t>
  </si>
  <si>
    <t>JENNINGS</t>
  </si>
  <si>
    <t>YORKS</t>
  </si>
  <si>
    <t>EBENEZER</t>
  </si>
  <si>
    <t>OLD ROAD</t>
  </si>
  <si>
    <t>JOHN HUGHES/SAWCOLTS</t>
  </si>
  <si>
    <t>URLINGS</t>
  </si>
  <si>
    <t>JOHNSONS POINT</t>
  </si>
  <si>
    <t>CRAB HILL</t>
  </si>
  <si>
    <t>BARBUDA</t>
  </si>
  <si>
    <t>CODRINGTON</t>
  </si>
  <si>
    <t>BARBUDA-NORTH</t>
  </si>
  <si>
    <t>BARBUDA-SOUTH</t>
  </si>
  <si>
    <t>KINGSTON</t>
  </si>
  <si>
    <t>WEST</t>
  </si>
  <si>
    <t>TIVOLI GARDENS</t>
  </si>
  <si>
    <t>DENHAM TOWN PART 1</t>
  </si>
  <si>
    <t>JONES TOWN PART 1</t>
  </si>
  <si>
    <t>HANNAH TOWN</t>
  </si>
  <si>
    <t>FLETCHERS LAND</t>
  </si>
  <si>
    <t>CENTRAL DOWN TOWN</t>
  </si>
  <si>
    <t>CENTRAL</t>
  </si>
  <si>
    <t>PARADE GARDENS</t>
  </si>
  <si>
    <t>RAE TOWN</t>
  </si>
  <si>
    <t>ROSE GARDENS</t>
  </si>
  <si>
    <t>ALLMAN TOWN PART 1</t>
  </si>
  <si>
    <t>EAST</t>
  </si>
  <si>
    <t>FRANKLYN TOWN PART 1</t>
  </si>
  <si>
    <t>ROLLINGTON TOWN</t>
  </si>
  <si>
    <t>SPRINGFIELD GARDENS</t>
  </si>
  <si>
    <t>ROCKFORT</t>
  </si>
  <si>
    <t>HARBOUR VIEW PART 1</t>
  </si>
  <si>
    <t>PORT ROYAL</t>
  </si>
  <si>
    <t>ST.ANDREW</t>
  </si>
  <si>
    <t>WEST RURAL</t>
  </si>
  <si>
    <t>LAWRENCE TAVERN</t>
  </si>
  <si>
    <t>BRANDON HILL</t>
  </si>
  <si>
    <t>MOUNT JAMES</t>
  </si>
  <si>
    <t>SEAVIEW GARDENS</t>
  </si>
  <si>
    <t>EAST RURAL</t>
  </si>
  <si>
    <t>WOODFORD</t>
  </si>
  <si>
    <t>MARYLAND</t>
  </si>
  <si>
    <t>NORTH EAST</t>
  </si>
  <si>
    <t>JACKS HILL</t>
  </si>
  <si>
    <t>NORTH CENTRAL</t>
  </si>
  <si>
    <t>CONSTANT SPRING</t>
  </si>
  <si>
    <t>NORTH WEST</t>
  </si>
  <si>
    <t>MEADOWBROOK/HAVENDALE</t>
  </si>
  <si>
    <t>MANNINGS HILL</t>
  </si>
  <si>
    <t>STONY HILL</t>
  </si>
  <si>
    <t>GOLDEN SPRING</t>
  </si>
  <si>
    <t>TEMPLE HALL</t>
  </si>
  <si>
    <t>CAVALIERS</t>
  </si>
  <si>
    <t>PARKS ROAD</t>
  </si>
  <si>
    <t>ROCK HALL PART 2</t>
  </si>
  <si>
    <t>RED HILLS</t>
  </si>
  <si>
    <t>PATRICK CITY</t>
  </si>
  <si>
    <t>DUHANEY PARK</t>
  </si>
  <si>
    <t>NEW HAVEN</t>
  </si>
  <si>
    <t>FERRY</t>
  </si>
  <si>
    <t>RIVERTON MEADOWS</t>
  </si>
  <si>
    <t>COOREVILLE</t>
  </si>
  <si>
    <t>PEMBROKE HALL</t>
  </si>
  <si>
    <t>MARVERLY</t>
  </si>
  <si>
    <t>HUGHENDEN/ARLENE GARDENS</t>
  </si>
  <si>
    <t>WHITEHALL GARDENS</t>
  </si>
  <si>
    <t>RED HILLS GARDENS</t>
  </si>
  <si>
    <t>EAST CENTRAL</t>
  </si>
  <si>
    <t>STATE AND ZIADIE GARDENS</t>
  </si>
  <si>
    <t>MOLYNES GARDENS</t>
  </si>
  <si>
    <t>WEST CENTRAL</t>
  </si>
  <si>
    <t>DREWSLAND</t>
  </si>
  <si>
    <t>OLYMPIC GARDENS</t>
  </si>
  <si>
    <t>WASHINGTON GARDENS</t>
  </si>
  <si>
    <t>SOUTH WEST</t>
  </si>
  <si>
    <t>SEIVRIGHT GARDENS</t>
  </si>
  <si>
    <t>WATERHOUSE</t>
  </si>
  <si>
    <t>MAJESTY GARDENS</t>
  </si>
  <si>
    <t>GREENWICH TOWN</t>
  </si>
  <si>
    <t>WHITFIELD TOWN</t>
  </si>
  <si>
    <t>DELACREE PEN</t>
  </si>
  <si>
    <t>BOUCHER PARK</t>
  </si>
  <si>
    <t>MAXFIELD PARK</t>
  </si>
  <si>
    <t>RICHMOND PARK</t>
  </si>
  <si>
    <t>KENCOT</t>
  </si>
  <si>
    <t>SOUTH</t>
  </si>
  <si>
    <t>TRENCH TOWN</t>
  </si>
  <si>
    <t>WALTHAM GARDENS/MANDELA</t>
  </si>
  <si>
    <t>DENHAM TOWN PART 2</t>
  </si>
  <si>
    <t>JONES TOWN PART 2</t>
  </si>
  <si>
    <t>SOUTH EAST</t>
  </si>
  <si>
    <t>CROSS ROADS</t>
  </si>
  <si>
    <t>ALLMAN TOWN PART 2</t>
  </si>
  <si>
    <t>FRANKLYN TOWN PART 2</t>
  </si>
  <si>
    <t>VINEYARD TOWN</t>
  </si>
  <si>
    <t>MOUNTAIN VIEW</t>
  </si>
  <si>
    <t>SWALLOWFIELD</t>
  </si>
  <si>
    <t>SEYMOUR LANDS</t>
  </si>
  <si>
    <t>NEW KINGSTON</t>
  </si>
  <si>
    <t>HALF WAY TREE</t>
  </si>
  <si>
    <t>BARBICAN</t>
  </si>
  <si>
    <t>LIGUANEA</t>
  </si>
  <si>
    <t>MONA</t>
  </si>
  <si>
    <t>AUGUST TOWN</t>
  </si>
  <si>
    <t>PAPINE</t>
  </si>
  <si>
    <t>GORDON TOWN</t>
  </si>
  <si>
    <t>CONSTITUTION HILL</t>
  </si>
  <si>
    <t>CONTENT GAP</t>
  </si>
  <si>
    <t>IRISH TOWN</t>
  </si>
  <si>
    <t>ST. PETERS</t>
  </si>
  <si>
    <t>MAVIS BANK</t>
  </si>
  <si>
    <t>BLOXBOROUGH/BITO</t>
  </si>
  <si>
    <t>DALLAS</t>
  </si>
  <si>
    <t>HARBOUR VIEW PART 2</t>
  </si>
  <si>
    <t>BULL BAY</t>
  </si>
  <si>
    <t>ST.THOMAS</t>
  </si>
  <si>
    <t>HAGLEY GAP</t>
  </si>
  <si>
    <t>RIVERHEAD</t>
  </si>
  <si>
    <t>RICHMOND VALE</t>
  </si>
  <si>
    <t>LLANDEWEY/RAMBLE</t>
  </si>
  <si>
    <t>ELEVEN MILES</t>
  </si>
  <si>
    <t>EASINGTON</t>
  </si>
  <si>
    <t>ALBION</t>
  </si>
  <si>
    <t>POORMANS CORNER</t>
  </si>
  <si>
    <t>BAPTIST</t>
  </si>
  <si>
    <t>YALLAHS</t>
  </si>
  <si>
    <t>PAMPHRET</t>
  </si>
  <si>
    <t>WHITE HORSES</t>
  </si>
  <si>
    <t>DUHANEY PEN</t>
  </si>
  <si>
    <t>DANVERS PEN</t>
  </si>
  <si>
    <t>FONT HILL</t>
  </si>
  <si>
    <t>LLOYDS</t>
  </si>
  <si>
    <t>TRINITYVILLE</t>
  </si>
  <si>
    <t>JONES PEN</t>
  </si>
  <si>
    <t>MOUNT LEBANUS</t>
  </si>
  <si>
    <t>SOMERSET</t>
  </si>
  <si>
    <t>SEAFORTH</t>
  </si>
  <si>
    <t>HILLSIDE</t>
  </si>
  <si>
    <t>SUNNING HILL</t>
  </si>
  <si>
    <t>WHITEHALL</t>
  </si>
  <si>
    <t>MIDDLETON</t>
  </si>
  <si>
    <t>YORK</t>
  </si>
  <si>
    <t>SPRING GARDENS</t>
  </si>
  <si>
    <t>CHURCH CORNER</t>
  </si>
  <si>
    <t>MORANT BAY</t>
  </si>
  <si>
    <t>LYSSONS</t>
  </si>
  <si>
    <t>RETREAT</t>
  </si>
  <si>
    <t>PROSPECT</t>
  </si>
  <si>
    <t>JOHNS TOWN</t>
  </si>
  <si>
    <t>LEITH HALL</t>
  </si>
  <si>
    <t>PORT MORANT</t>
  </si>
  <si>
    <t>PEAR TREE RIVER</t>
  </si>
  <si>
    <t>AIRY CASTLE</t>
  </si>
  <si>
    <t>WILMINGTON</t>
  </si>
  <si>
    <t>HAYFIELD</t>
  </si>
  <si>
    <t>BATH</t>
  </si>
  <si>
    <t>JOHNSON MOUNTAIN</t>
  </si>
  <si>
    <t>ROWLANDSFIELD</t>
  </si>
  <si>
    <t>WHEELERSFIELD</t>
  </si>
  <si>
    <t>AMITY HALL</t>
  </si>
  <si>
    <t>DUCKENFIELD</t>
  </si>
  <si>
    <t>WINCHESTER</t>
  </si>
  <si>
    <t>ARCADIA</t>
  </si>
  <si>
    <t>BARKING LODGE</t>
  </si>
  <si>
    <t>DALVEY</t>
  </si>
  <si>
    <t>PORTLAND</t>
  </si>
  <si>
    <t>CASCADE</t>
  </si>
  <si>
    <t>SPRING HILL</t>
  </si>
  <si>
    <t>BALCARRES</t>
  </si>
  <si>
    <t>WINDSOR CASTLE</t>
  </si>
  <si>
    <t>BUFF BAY/BELVEDERE</t>
  </si>
  <si>
    <t>CHARLES TOWN</t>
  </si>
  <si>
    <t>TRANQUILITY</t>
  </si>
  <si>
    <t>BYBROOK</t>
  </si>
  <si>
    <t>CLAVERTY COTTAGE</t>
  </si>
  <si>
    <t>BANGOR RIDGE</t>
  </si>
  <si>
    <t>SHIRLEY CASTLE</t>
  </si>
  <si>
    <t>SWIFT RIVER</t>
  </si>
  <si>
    <t>SKIBO/CHEPSTOWE</t>
  </si>
  <si>
    <t>ORANGE BAY</t>
  </si>
  <si>
    <t>BLACK HILL</t>
  </si>
  <si>
    <t>HOPE BAY</t>
  </si>
  <si>
    <t>ST. MARGARETS BAY</t>
  </si>
  <si>
    <t>MOUNT PLEASANT</t>
  </si>
  <si>
    <t>ROCKHALL</t>
  </si>
  <si>
    <t>FRUITFULVALE</t>
  </si>
  <si>
    <t>DURHAM</t>
  </si>
  <si>
    <t>COMFORT CASTLE</t>
  </si>
  <si>
    <t>BELLEVUE</t>
  </si>
  <si>
    <t>WINDSOR</t>
  </si>
  <si>
    <t>FELLOWSHIP</t>
  </si>
  <si>
    <t>BOUNDBROOK</t>
  </si>
  <si>
    <t>SNOW HILL</t>
  </si>
  <si>
    <t>NORWICH</t>
  </si>
  <si>
    <t>PORT ANTONIO CENTRAL</t>
  </si>
  <si>
    <t>BREASTWORKS</t>
  </si>
  <si>
    <t>DRAPERS</t>
  </si>
  <si>
    <t>SHERWOOD FOREST</t>
  </si>
  <si>
    <t>FAIRY HILL</t>
  </si>
  <si>
    <t>NONSUCH</t>
  </si>
  <si>
    <t>MOORE TOWN</t>
  </si>
  <si>
    <t>LONG ROAD</t>
  </si>
  <si>
    <t>HECTORS RIVER</t>
  </si>
  <si>
    <t>MANCHIONEAL</t>
  </si>
  <si>
    <t>KENSIGNTON</t>
  </si>
  <si>
    <t>LONG BAY</t>
  </si>
  <si>
    <t>REACH</t>
  </si>
  <si>
    <t>WINDSOR FOREST</t>
  </si>
  <si>
    <t>CASTLE COMFORT</t>
  </si>
  <si>
    <t>ST. MARY</t>
  </si>
  <si>
    <t>LABYRINTH</t>
  </si>
  <si>
    <t>GAYLE</t>
  </si>
  <si>
    <t>MANGO VALLEY</t>
  </si>
  <si>
    <t>BOSCOBEL</t>
  </si>
  <si>
    <t>ORACABESSA</t>
  </si>
  <si>
    <t>JACKS RIVER</t>
  </si>
  <si>
    <t>GALINA</t>
  </si>
  <si>
    <t>PORT MARIA</t>
  </si>
  <si>
    <t>ISLINGTON</t>
  </si>
  <si>
    <t>ROBINS BAY</t>
  </si>
  <si>
    <t>BELFIELD</t>
  </si>
  <si>
    <t>MARTIN</t>
  </si>
  <si>
    <t>HIGHGATE</t>
  </si>
  <si>
    <t>HAMPSTEAD</t>
  </si>
  <si>
    <t>SANDSIDE</t>
  </si>
  <si>
    <t>BAILEYS VALE</t>
  </si>
  <si>
    <t>FREE HILL</t>
  </si>
  <si>
    <t>AMIEL TOWN</t>
  </si>
  <si>
    <t>BONNY GATE</t>
  </si>
  <si>
    <t>MILE GULLY</t>
  </si>
  <si>
    <t>WOODPARK</t>
  </si>
  <si>
    <t>LUCKY HILL</t>
  </si>
  <si>
    <t>JEFFERY TOWN</t>
  </si>
  <si>
    <t>GUYS HILL PART 2</t>
  </si>
  <si>
    <t>CARRON HALL</t>
  </si>
  <si>
    <t>WOODSIDE</t>
  </si>
  <si>
    <t>FLINT RIVER</t>
  </si>
  <si>
    <t>RICHMOND</t>
  </si>
  <si>
    <t>BRAINERD</t>
  </si>
  <si>
    <t>SCOTTS HALL</t>
  </si>
  <si>
    <t>FRIENDSHIP GAP</t>
  </si>
  <si>
    <t>BROADGATE</t>
  </si>
  <si>
    <t>DEVON PEN</t>
  </si>
  <si>
    <t>CLONMEL</t>
  </si>
  <si>
    <t>CAMBERWELL</t>
  </si>
  <si>
    <t>ANNOTTO BAY</t>
  </si>
  <si>
    <t>EPSOM</t>
  </si>
  <si>
    <t>DOVER</t>
  </si>
  <si>
    <t>ENFIELD</t>
  </si>
  <si>
    <t>PLEASANT HILL/BAXTER MOUNTAIN</t>
  </si>
  <si>
    <t>CASTLETON</t>
  </si>
  <si>
    <t>PROVIDENCE</t>
  </si>
  <si>
    <t>MASON HALL</t>
  </si>
  <si>
    <t>ST.ANN</t>
  </si>
  <si>
    <t>DISCOVERY BAY</t>
  </si>
  <si>
    <t>RUNAWAY BAY</t>
  </si>
  <si>
    <t>STURGE TOWN</t>
  </si>
  <si>
    <t>PHILADELPHIA</t>
  </si>
  <si>
    <t>BAMBOO</t>
  </si>
  <si>
    <t>MT. ZION/MINES</t>
  </si>
  <si>
    <t>CHESTER</t>
  </si>
  <si>
    <t>PRIORY</t>
  </si>
  <si>
    <t>LIME HALL</t>
  </si>
  <si>
    <t>ST. ANNS BAY</t>
  </si>
  <si>
    <t>STEER TOWN</t>
  </si>
  <si>
    <t>CHALKY HILL</t>
  </si>
  <si>
    <t>EPWORTH</t>
  </si>
  <si>
    <t>BEECHER TOWN</t>
  </si>
  <si>
    <t>PARRY TOWN</t>
  </si>
  <si>
    <t>PIMENTO WALK</t>
  </si>
  <si>
    <t>OCHO RIOS</t>
  </si>
  <si>
    <t>MANSFIELD</t>
  </si>
  <si>
    <t>GREAT POND</t>
  </si>
  <si>
    <t>CONTENT GARDENS</t>
  </si>
  <si>
    <t>EXCHANGE</t>
  </si>
  <si>
    <t>COLEGATE</t>
  </si>
  <si>
    <t>HINDS TOWN</t>
  </si>
  <si>
    <t>WALKERS WOOD</t>
  </si>
  <si>
    <t>CLAREMONT</t>
  </si>
  <si>
    <t>ALDERTON</t>
  </si>
  <si>
    <t>HIGGINS LAND</t>
  </si>
  <si>
    <t>BROWNS TOWN</t>
  </si>
  <si>
    <t>ALVA</t>
  </si>
  <si>
    <t>INVERNESS</t>
  </si>
  <si>
    <t>ALEXANDRIA</t>
  </si>
  <si>
    <t>ST. DACRES</t>
  </si>
  <si>
    <t>LIME TREE GARDEN</t>
  </si>
  <si>
    <t>WATT TOWN</t>
  </si>
  <si>
    <t>MADRAS</t>
  </si>
  <si>
    <t>GIBRALTAR BROWNS TOWN</t>
  </si>
  <si>
    <t>LINTON PARK</t>
  </si>
  <si>
    <t>BOHEMIA/CASCADE</t>
  </si>
  <si>
    <t>MOUNT MORIAH</t>
  </si>
  <si>
    <t>BOROBRIDGE/CUFFIE RIDGE</t>
  </si>
  <si>
    <t>CAVE VALLEY</t>
  </si>
  <si>
    <t>ABOUKIR</t>
  </si>
  <si>
    <t>CALDERWOOD</t>
  </si>
  <si>
    <t>MCNIE</t>
  </si>
  <si>
    <t>YORK CASTLE</t>
  </si>
  <si>
    <t>BENSONTON</t>
  </si>
  <si>
    <t>MONEAGUE</t>
  </si>
  <si>
    <t>GIBRALTAR MONEAGUE</t>
  </si>
  <si>
    <t>FAITHS PEN</t>
  </si>
  <si>
    <t>RIO HOE/RIVER HEAD</t>
  </si>
  <si>
    <t>BLACKSTONEDGE</t>
  </si>
  <si>
    <t>TRELAWNY</t>
  </si>
  <si>
    <t>NORTH</t>
  </si>
  <si>
    <t>SALT MARSH</t>
  </si>
  <si>
    <t>HAMPDEN</t>
  </si>
  <si>
    <t>BOUNTY HALL</t>
  </si>
  <si>
    <t>GRANVILLE/MARTHA BRAE</t>
  </si>
  <si>
    <t>FALMOUTH</t>
  </si>
  <si>
    <t>PERTH TOWN</t>
  </si>
  <si>
    <t>DANIEL TOWN</t>
  </si>
  <si>
    <t>REFUGE</t>
  </si>
  <si>
    <t>SPICY HILL</t>
  </si>
  <si>
    <t>DUANVALE</t>
  </si>
  <si>
    <t>KINLOSS</t>
  </si>
  <si>
    <t>SAMUELS PROSPECT</t>
  </si>
  <si>
    <t>DUNCANS</t>
  </si>
  <si>
    <t>RIO BUENO</t>
  </si>
  <si>
    <t>BRAMPTON</t>
  </si>
  <si>
    <t>JACKSON TOWN</t>
  </si>
  <si>
    <t>STEWART TOWN</t>
  </si>
  <si>
    <t>SAWYERS/THE ALPS</t>
  </si>
  <si>
    <t>ST. VINCENT</t>
  </si>
  <si>
    <t>STETTIN</t>
  </si>
  <si>
    <t>ALBERT TOWN</t>
  </si>
  <si>
    <t>ULSTER SPRING</t>
  </si>
  <si>
    <t>FREEMANS HALL</t>
  </si>
  <si>
    <t>JOE HUT</t>
  </si>
  <si>
    <t>LORRIMERS</t>
  </si>
  <si>
    <t>WAIT-A-BIT</t>
  </si>
  <si>
    <t>WIREFENCE</t>
  </si>
  <si>
    <t>WARSOP</t>
  </si>
  <si>
    <t>TROY</t>
  </si>
  <si>
    <t>SHERWOOD CONTENT</t>
  </si>
  <si>
    <t>WAKEFIELD</t>
  </si>
  <si>
    <t>BUNKERS HILL</t>
  </si>
  <si>
    <t>DEESIDE</t>
  </si>
  <si>
    <t>WILSON RUN</t>
  </si>
  <si>
    <t>ST.JAMES</t>
  </si>
  <si>
    <t>MONTEGO BAY BUSINESS DISTRICT</t>
  </si>
  <si>
    <t>FLANKER</t>
  </si>
  <si>
    <t>IRONSHORE</t>
  </si>
  <si>
    <t>CORAL GARDENS</t>
  </si>
  <si>
    <t>ROSE HEIGHTS</t>
  </si>
  <si>
    <t>CORNWALL</t>
  </si>
  <si>
    <t>BARRETT TOWN</t>
  </si>
  <si>
    <t>LILLIPUT</t>
  </si>
  <si>
    <t>SPOT VALLEY</t>
  </si>
  <si>
    <t>BARRETT HALL</t>
  </si>
  <si>
    <t>GREENWOOD</t>
  </si>
  <si>
    <t>GOODWILL</t>
  </si>
  <si>
    <t>DUMFRIES</t>
  </si>
  <si>
    <t>ADELPHI</t>
  </si>
  <si>
    <t>ORANGE</t>
  </si>
  <si>
    <t>FLOWER HILL</t>
  </si>
  <si>
    <t>ORANGE IRWIN</t>
  </si>
  <si>
    <t>PORTO BELLO</t>
  </si>
  <si>
    <t>FARM HEIGHTS</t>
  </si>
  <si>
    <t>GREEN POND</t>
  </si>
  <si>
    <t>SALT SPRING</t>
  </si>
  <si>
    <t>NORWOOD</t>
  </si>
  <si>
    <t>PARADISE</t>
  </si>
  <si>
    <t>CANTERBURY</t>
  </si>
  <si>
    <t>GLENDEVON</t>
  </si>
  <si>
    <t>ROSEMOUNT</t>
  </si>
  <si>
    <t>ROSE HALL</t>
  </si>
  <si>
    <t>ROSEMOUNT GARDENS</t>
  </si>
  <si>
    <t>MT. HOREB</t>
  </si>
  <si>
    <t>CATHERINE MOUNT</t>
  </si>
  <si>
    <t>WESTGATE HILLS</t>
  </si>
  <si>
    <t>FAIRFIELD</t>
  </si>
  <si>
    <t>WEST GREEN</t>
  </si>
  <si>
    <t>CATHERINE HALL</t>
  </si>
  <si>
    <t>BOGUE</t>
  </si>
  <si>
    <t>READING</t>
  </si>
  <si>
    <t>BELMONT/TOWER HILL</t>
  </si>
  <si>
    <t>MOY HALL</t>
  </si>
  <si>
    <t>UNITY HALL</t>
  </si>
  <si>
    <t>ANCHOVY</t>
  </si>
  <si>
    <t>COMFORT HALL</t>
  </si>
  <si>
    <t>ROEHAMPTON</t>
  </si>
  <si>
    <t>PITFOUR</t>
  </si>
  <si>
    <t>GRANVILLE</t>
  </si>
  <si>
    <t>TUCKER</t>
  </si>
  <si>
    <t>RETIREMENT</t>
  </si>
  <si>
    <t>HOPETON</t>
  </si>
  <si>
    <t>JOHNS HALL</t>
  </si>
  <si>
    <t>SUNDERLAND</t>
  </si>
  <si>
    <t>LOTTERY</t>
  </si>
  <si>
    <t>SOMERTON</t>
  </si>
  <si>
    <t>FLAGSTAFF</t>
  </si>
  <si>
    <t>SUMMER HILL</t>
  </si>
  <si>
    <t>MAROON TOWN</t>
  </si>
  <si>
    <t>MAFOOTA</t>
  </si>
  <si>
    <t>TANGLE RIVER</t>
  </si>
  <si>
    <t>WELCOME HALL</t>
  </si>
  <si>
    <t>MT. SALEM</t>
  </si>
  <si>
    <t>MALDON</t>
  </si>
  <si>
    <t>MONTPELIER</t>
  </si>
  <si>
    <t>MT. CAREY</t>
  </si>
  <si>
    <t>SEVEN RIVERS</t>
  </si>
  <si>
    <t>BICKERSTETH</t>
  </si>
  <si>
    <t>CAMBRIDGE</t>
  </si>
  <si>
    <t>RETRIEVE</t>
  </si>
  <si>
    <t>CATADUPA</t>
  </si>
  <si>
    <t>GARLANDS</t>
  </si>
  <si>
    <t>FLAMSTEAD GARDENS</t>
  </si>
  <si>
    <t>VAUGHANSFIELD</t>
  </si>
  <si>
    <t>MOCHO</t>
  </si>
  <si>
    <t>NIAGARA</t>
  </si>
  <si>
    <t>STONEHENGE</t>
  </si>
  <si>
    <t>HANOVER</t>
  </si>
  <si>
    <t>LOGWOOD</t>
  </si>
  <si>
    <t>SANTOY</t>
  </si>
  <si>
    <t>GREEN ISLAND</t>
  </si>
  <si>
    <t>MARCH TOWN</t>
  </si>
  <si>
    <t>ROCK SPRING</t>
  </si>
  <si>
    <t>KENDAL</t>
  </si>
  <si>
    <t>CAULDWELL</t>
  </si>
  <si>
    <t>PELL RIVER</t>
  </si>
  <si>
    <t>KINGSVALE</t>
  </si>
  <si>
    <t>CACOON</t>
  </si>
  <si>
    <t>COUSINS COVE</t>
  </si>
  <si>
    <t>LANCES BAY</t>
  </si>
  <si>
    <t>LUCEA</t>
  </si>
  <si>
    <t>DIAS</t>
  </si>
  <si>
    <t>CHAMBERS PEN</t>
  </si>
  <si>
    <t>ASKENISH</t>
  </si>
  <si>
    <t>MOUNT PEACE</t>
  </si>
  <si>
    <t>JERICHO</t>
  </si>
  <si>
    <t>SANDY BAY</t>
  </si>
  <si>
    <t>CASH HILL</t>
  </si>
  <si>
    <t>WOODSVILLE</t>
  </si>
  <si>
    <t>SUCCESS</t>
  </si>
  <si>
    <t>PONDSIDE</t>
  </si>
  <si>
    <t>GREAT VALLEY</t>
  </si>
  <si>
    <t>HOPEWELL</t>
  </si>
  <si>
    <t>WOODLANDS</t>
  </si>
  <si>
    <t>HADDINGTON</t>
  </si>
  <si>
    <t>CACOON CASTLE</t>
  </si>
  <si>
    <t>CONTENT</t>
  </si>
  <si>
    <t>MOUNT PETO</t>
  </si>
  <si>
    <t>RAMBLE</t>
  </si>
  <si>
    <t>COPSE</t>
  </si>
  <si>
    <t>CHESTER CASTLE</t>
  </si>
  <si>
    <t>WESTMORELAND</t>
  </si>
  <si>
    <t>NEGRIL</t>
  </si>
  <si>
    <t>MOUNT AIRY</t>
  </si>
  <si>
    <t>ORANGE HILL</t>
  </si>
  <si>
    <t>REVIVAL</t>
  </si>
  <si>
    <t>SHEFFIELD</t>
  </si>
  <si>
    <t>DELVELAND</t>
  </si>
  <si>
    <t>JERUSALEM HEIGHTS/JERUSALEM MOUNTAIN</t>
  </si>
  <si>
    <t>GRANGE HILL</t>
  </si>
  <si>
    <t>FULLERSFIELD/ALMA</t>
  </si>
  <si>
    <t>PAUL ISLAND</t>
  </si>
  <si>
    <t>LITTLE LONDON</t>
  </si>
  <si>
    <t>BROUGHTON</t>
  </si>
  <si>
    <t>BIG BRIDGE</t>
  </si>
  <si>
    <t>LLANDILO</t>
  </si>
  <si>
    <t>SAVANNA-LA-MAR BUSINESS DISTRICT</t>
  </si>
  <si>
    <t>SMITHFIELD</t>
  </si>
  <si>
    <t>AMITY SAVANNA-LA-MAR</t>
  </si>
  <si>
    <t>STRATHBOGIE</t>
  </si>
  <si>
    <t>CHANTILLY</t>
  </si>
  <si>
    <t>FARM PEN</t>
  </si>
  <si>
    <t>THREE MILES RIVER</t>
  </si>
  <si>
    <t>GEORGES PLAIN</t>
  </si>
  <si>
    <t>FROME</t>
  </si>
  <si>
    <t>BURNT SAVANNAH</t>
  </si>
  <si>
    <t>TRURO</t>
  </si>
  <si>
    <t>TOWN HEAD</t>
  </si>
  <si>
    <t>BATH MOUNTAIN</t>
  </si>
  <si>
    <t>GRANGE</t>
  </si>
  <si>
    <t>STRAWBERRY</t>
  </si>
  <si>
    <t>WILLIAMSFIELD</t>
  </si>
  <si>
    <t>PORTERS MOUNTAIN</t>
  </si>
  <si>
    <t>ROARING RIVER</t>
  </si>
  <si>
    <t>FORT WILLIAM</t>
  </si>
  <si>
    <t>HERTFORD</t>
  </si>
  <si>
    <t>PETERSFIELD</t>
  </si>
  <si>
    <t>WATER WORKS</t>
  </si>
  <si>
    <t>FERRIS</t>
  </si>
  <si>
    <t>CAVE</t>
  </si>
  <si>
    <t>MEARNSVILLE/AULDAYR</t>
  </si>
  <si>
    <t>KENTUCKY</t>
  </si>
  <si>
    <t>CAIRN CURRAN</t>
  </si>
  <si>
    <t>WHITHORN</t>
  </si>
  <si>
    <t>HADDO/MCFIELD</t>
  </si>
  <si>
    <t>MOUNT STEWART</t>
  </si>
  <si>
    <t>CORNWALL MOUNTAIN</t>
  </si>
  <si>
    <t>BETHEL TOWN</t>
  </si>
  <si>
    <t>BARNEYSIDE/STRUIE</t>
  </si>
  <si>
    <t>LAMBS RIVER</t>
  </si>
  <si>
    <t>AMITY DARLISTON</t>
  </si>
  <si>
    <t>ST. LEONARDS</t>
  </si>
  <si>
    <t>BERKSHIRE/DUNDEE</t>
  </si>
  <si>
    <t>SEAFORD TOWN</t>
  </si>
  <si>
    <t>LEAMINGTON</t>
  </si>
  <si>
    <t>ASHTON</t>
  </si>
  <si>
    <t>BELVEDERE</t>
  </si>
  <si>
    <t>BEAUFORT</t>
  </si>
  <si>
    <t>BLUEFIELDS</t>
  </si>
  <si>
    <t>DARLISTON</t>
  </si>
  <si>
    <t>DILLION BIGWOODS</t>
  </si>
  <si>
    <t>LENNOX BIGWOODS</t>
  </si>
  <si>
    <t>BEESTON SPRING</t>
  </si>
  <si>
    <t>NEW WORKS</t>
  </si>
  <si>
    <t>NEW ROAD</t>
  </si>
  <si>
    <t>CARMEL</t>
  </si>
  <si>
    <t>KILMARNOCK</t>
  </si>
  <si>
    <t>PETERSVILLE</t>
  </si>
  <si>
    <t>WHITEHOUSE</t>
  </si>
  <si>
    <t>ST.ELIZABETH</t>
  </si>
  <si>
    <t>NEW MARKET</t>
  </si>
  <si>
    <t>PISGAH</t>
  </si>
  <si>
    <t>GINGER HILL</t>
  </si>
  <si>
    <t>MERRYWOOD</t>
  </si>
  <si>
    <t>MULGRAVE</t>
  </si>
  <si>
    <t>ELDERSLIE</t>
  </si>
  <si>
    <t>ACCOMPONG</t>
  </si>
  <si>
    <t>THORNTON</t>
  </si>
  <si>
    <t>ABERDEEN</t>
  </si>
  <si>
    <t>QUICK STEP</t>
  </si>
  <si>
    <t>ROSE VALLEY</t>
  </si>
  <si>
    <t>BALACLAVA</t>
  </si>
  <si>
    <t>BRAES RIVER</t>
  </si>
  <si>
    <t>SILOAH</t>
  </si>
  <si>
    <t>LACOVIA</t>
  </si>
  <si>
    <t>NEWTON</t>
  </si>
  <si>
    <t>MAGGOTTY</t>
  </si>
  <si>
    <t>CARISBROOK</t>
  </si>
  <si>
    <t>WHITE HILL</t>
  </si>
  <si>
    <t>BRIGHTON</t>
  </si>
  <si>
    <t>MIDDLE QUARTERS</t>
  </si>
  <si>
    <t>HOLLAND</t>
  </si>
  <si>
    <t>GIDDY HALL</t>
  </si>
  <si>
    <t>COTTERWOOD</t>
  </si>
  <si>
    <t>CRAWFORD</t>
  </si>
  <si>
    <t>BROMPTON</t>
  </si>
  <si>
    <t>BLACK RIVER</t>
  </si>
  <si>
    <t>FULLERSWOOD</t>
  </si>
  <si>
    <t>SLIPE</t>
  </si>
  <si>
    <t>GOSHEN</t>
  </si>
  <si>
    <t>PEPPER PART 1</t>
  </si>
  <si>
    <t>RUSSELLS/MYERSVILLE</t>
  </si>
  <si>
    <t>LEEDS</t>
  </si>
  <si>
    <t>MALVERN</t>
  </si>
  <si>
    <t>MOUNTAINSIDE</t>
  </si>
  <si>
    <t>BARBURY HALL</t>
  </si>
  <si>
    <t>PAROTTEE</t>
  </si>
  <si>
    <t>TREASURE BEACH</t>
  </si>
  <si>
    <t>WATCHWELL</t>
  </si>
  <si>
    <t>NEWELL</t>
  </si>
  <si>
    <t>PEDRO PLAINS</t>
  </si>
  <si>
    <t>SOUTHFIELD</t>
  </si>
  <si>
    <t>BIGWOODS</t>
  </si>
  <si>
    <t>POTSDAM</t>
  </si>
  <si>
    <t>WARMINSTER</t>
  </si>
  <si>
    <t>NAIN</t>
  </si>
  <si>
    <t>LITITZ</t>
  </si>
  <si>
    <t>JUNCTION</t>
  </si>
  <si>
    <t>TOP HILL</t>
  </si>
  <si>
    <t>BALLARDS VALLEY</t>
  </si>
  <si>
    <t>BULL SAVANNAH</t>
  </si>
  <si>
    <t>MANCHESTER</t>
  </si>
  <si>
    <t>OXFORD</t>
  </si>
  <si>
    <t>COMFORT</t>
  </si>
  <si>
    <t>AUCHTEMBEDDIE</t>
  </si>
  <si>
    <t>CRAIG HEAD/GOOD INTENT</t>
  </si>
  <si>
    <t>HARRY WATCH</t>
  </si>
  <si>
    <t>HIBERNIA</t>
  </si>
  <si>
    <t>ROBINS HALL</t>
  </si>
  <si>
    <t>PIKE</t>
  </si>
  <si>
    <t>COLEYVILLE</t>
  </si>
  <si>
    <t>SILENT HILL</t>
  </si>
  <si>
    <t>CHRISTIANA</t>
  </si>
  <si>
    <t>DEVON</t>
  </si>
  <si>
    <t>BETHANY</t>
  </si>
  <si>
    <t>LITCHFIELD</t>
  </si>
  <si>
    <t>WALDERSTON</t>
  </si>
  <si>
    <t>CHUDLEIGH</t>
  </si>
  <si>
    <t>SPRING GROUND</t>
  </si>
  <si>
    <t>SPALDING PART 1</t>
  </si>
  <si>
    <t>COBBLA</t>
  </si>
  <si>
    <t>BOMBAY</t>
  </si>
  <si>
    <t>BELLEFIELD</t>
  </si>
  <si>
    <t>BANANA GROUND PART 1</t>
  </si>
  <si>
    <t>BLUE MOUNTAIN</t>
  </si>
  <si>
    <t>NEW GREEN</t>
  </si>
  <si>
    <t>GROVE PLACE</t>
  </si>
  <si>
    <t>LYNDHURST</t>
  </si>
  <si>
    <t>MEDINA</t>
  </si>
  <si>
    <t>ST. PAULS</t>
  </si>
  <si>
    <t>HUNTLEY</t>
  </si>
  <si>
    <t>EVERGREEN</t>
  </si>
  <si>
    <t>MAIDSTONE</t>
  </si>
  <si>
    <t>MIKE TOWN</t>
  </si>
  <si>
    <t>PEPPER PART 2</t>
  </si>
  <si>
    <t>SPUR TREE</t>
  </si>
  <si>
    <t>HATFIELD</t>
  </si>
  <si>
    <t>WALTHAM</t>
  </si>
  <si>
    <t>GEORGE'S VALLEY</t>
  </si>
  <si>
    <t>GREENVALE</t>
  </si>
  <si>
    <t>MANDEVILLE</t>
  </si>
  <si>
    <t>MAY DAY</t>
  </si>
  <si>
    <t>GREY GROUND</t>
  </si>
  <si>
    <t>ROYAL FLAT</t>
  </si>
  <si>
    <t>PORUS</t>
  </si>
  <si>
    <t>SCOTTS PASS</t>
  </si>
  <si>
    <t>HARMONS</t>
  </si>
  <si>
    <t>ELLEN STREET</t>
  </si>
  <si>
    <t>LANCASTER</t>
  </si>
  <si>
    <t>SNOWDON</t>
  </si>
  <si>
    <t>OLD ENGLAND</t>
  </si>
  <si>
    <t>KNOCKPATRICK</t>
  </si>
  <si>
    <t>NEWPORT</t>
  </si>
  <si>
    <t>SWABYS HOPE</t>
  </si>
  <si>
    <t>BUTT-UP</t>
  </si>
  <si>
    <t>FRENCH PARK</t>
  </si>
  <si>
    <t>DOWNS</t>
  </si>
  <si>
    <t>NEW FOREST</t>
  </si>
  <si>
    <t>ALLIGATOR POND</t>
  </si>
  <si>
    <t>PLOWDEN</t>
  </si>
  <si>
    <t>ROSE HILL</t>
  </si>
  <si>
    <t>CROSS KEYS</t>
  </si>
  <si>
    <t>MARLIE HILL</t>
  </si>
  <si>
    <t>GROVE TOWN</t>
  </si>
  <si>
    <t>ASIA</t>
  </si>
  <si>
    <t>VICTORIA TOWN</t>
  </si>
  <si>
    <t>CLARENDON</t>
  </si>
  <si>
    <t>SPALDING PART 2</t>
  </si>
  <si>
    <t>SILENT HILL/MORAVIA</t>
  </si>
  <si>
    <t>ALSTON</t>
  </si>
  <si>
    <t>SANGUINETTI</t>
  </si>
  <si>
    <t>RITCHES</t>
  </si>
  <si>
    <t>COFFEE PIECE</t>
  </si>
  <si>
    <t>GRANTHAM</t>
  </si>
  <si>
    <t>PECKHAM</t>
  </si>
  <si>
    <t>MORGANS FOREST</t>
  </si>
  <si>
    <t>AENON TOWN</t>
  </si>
  <si>
    <t>JAMES HILL</t>
  </si>
  <si>
    <t>KELLITS</t>
  </si>
  <si>
    <t>CROFTS HILL</t>
  </si>
  <si>
    <t>COLONELS RIDGE</t>
  </si>
  <si>
    <t>MORGANS PASS</t>
  </si>
  <si>
    <t>CROOKED RIVER</t>
  </si>
  <si>
    <t>PENNANTS</t>
  </si>
  <si>
    <t>TROUT HALL</t>
  </si>
  <si>
    <t>FRANKFIELD</t>
  </si>
  <si>
    <t>SMITHVILLE</t>
  </si>
  <si>
    <t>CUMBERLAND</t>
  </si>
  <si>
    <t>THOMPSON TOWN</t>
  </si>
  <si>
    <t>BANANA GROUND PART 2</t>
  </si>
  <si>
    <t>ROCK</t>
  </si>
  <si>
    <t>ASHLEY</t>
  </si>
  <si>
    <t>BRIXTON HILL</t>
  </si>
  <si>
    <t>PLEASANT VALLEY</t>
  </si>
  <si>
    <t>DAWKINS</t>
  </si>
  <si>
    <t>BECKFORD KRAAL</t>
  </si>
  <si>
    <t>SUMMERFIELD</t>
  </si>
  <si>
    <t>WOODHALL</t>
  </si>
  <si>
    <t>NEW LONGVILLE</t>
  </si>
  <si>
    <t>TURNERS</t>
  </si>
  <si>
    <t>CHAPELTON</t>
  </si>
  <si>
    <t>COXSWAIN</t>
  </si>
  <si>
    <t>ROCK RIVER</t>
  </si>
  <si>
    <t>MOORES</t>
  </si>
  <si>
    <t>ROSEWELL</t>
  </si>
  <si>
    <t>PALMERS CROSS</t>
  </si>
  <si>
    <t>MINERAL HEIGHTS</t>
  </si>
  <si>
    <t>HAZARD</t>
  </si>
  <si>
    <t>PAISLEY</t>
  </si>
  <si>
    <t>CHATEAU</t>
  </si>
  <si>
    <t>EFFORTVILLE</t>
  </si>
  <si>
    <t>BUCKNOR</t>
  </si>
  <si>
    <t>CURATOE HILL</t>
  </si>
  <si>
    <t>OLD DENBIGH</t>
  </si>
  <si>
    <t>GLENMUIR</t>
  </si>
  <si>
    <t>BUSHY PARK</t>
  </si>
  <si>
    <t>TREADLIGHT</t>
  </si>
  <si>
    <t>NEW DENBIGH</t>
  </si>
  <si>
    <t>FOUR PATHS</t>
  </si>
  <si>
    <t>OSBORNE STORE</t>
  </si>
  <si>
    <t>TOLL GATE</t>
  </si>
  <si>
    <t>MILK RIVER</t>
  </si>
  <si>
    <t>GRAVEL HILL</t>
  </si>
  <si>
    <t>YORK TOWN</t>
  </si>
  <si>
    <t>GIMME-ME-BIT</t>
  </si>
  <si>
    <t>HALSE HALL</t>
  </si>
  <si>
    <t>LONGVILLE PARK</t>
  </si>
  <si>
    <t>COCKPIT</t>
  </si>
  <si>
    <t>SALT RIVER</t>
  </si>
  <si>
    <t>HAYES</t>
  </si>
  <si>
    <t>MITCHELL TOWN</t>
  </si>
  <si>
    <t>LIONEL TOWN</t>
  </si>
  <si>
    <t>WATER LANE</t>
  </si>
  <si>
    <t>RACE COURSE</t>
  </si>
  <si>
    <t>LONGWOOD</t>
  </si>
  <si>
    <t>ALLEY</t>
  </si>
  <si>
    <t>ROCKY POINT</t>
  </si>
  <si>
    <t>PORTLAND COTTAGE</t>
  </si>
  <si>
    <t>ST.CATHERINE</t>
  </si>
  <si>
    <t>LLUIDAS VALE</t>
  </si>
  <si>
    <t>EWARTON</t>
  </si>
  <si>
    <t>TREADWAYS</t>
  </si>
  <si>
    <t>REDWOOD</t>
  </si>
  <si>
    <t>GUYS HILL PART 1</t>
  </si>
  <si>
    <t>PEAR TREE GROVE</t>
  </si>
  <si>
    <t>TROJA</t>
  </si>
  <si>
    <t>HAREWOOD</t>
  </si>
  <si>
    <t>GLENGOFFE</t>
  </si>
  <si>
    <t>ABOVE ROCKS</t>
  </si>
  <si>
    <t>ROCK HALL PART 1</t>
  </si>
  <si>
    <t>HARKERS HALL</t>
  </si>
  <si>
    <t>LINSTEAD</t>
  </si>
  <si>
    <t>POINT HILL</t>
  </si>
  <si>
    <t>WATERMOUNT</t>
  </si>
  <si>
    <t>BROWNS HALL</t>
  </si>
  <si>
    <t>GINGER RIDGE</t>
  </si>
  <si>
    <t>BELLAS GATE</t>
  </si>
  <si>
    <t>BARTONS</t>
  </si>
  <si>
    <t>OLD HARBOUR</t>
  </si>
  <si>
    <t>OLD HARBOUR BAY</t>
  </si>
  <si>
    <t>KITSON TOWN</t>
  </si>
  <si>
    <t>ST. JOHNS WEST</t>
  </si>
  <si>
    <t>GOLDEN ACRES</t>
  </si>
  <si>
    <t>ANGELS/CRESCENT</t>
  </si>
  <si>
    <t>BOG WALK</t>
  </si>
  <si>
    <t>SLIGOVILLE</t>
  </si>
  <si>
    <t>CAYMANAS</t>
  </si>
  <si>
    <t>WATERFORD</t>
  </si>
  <si>
    <t>GREGORY PARK</t>
  </si>
  <si>
    <t>WEST CUMBERLAND</t>
  </si>
  <si>
    <t>INDEPENDENCE CITY</t>
  </si>
  <si>
    <t>PASSAGE FORT</t>
  </si>
  <si>
    <t>EDGEWATER</t>
  </si>
  <si>
    <t>BRIDGEPORT</t>
  </si>
  <si>
    <t>NAGGO HEAD</t>
  </si>
  <si>
    <t>BRAETON</t>
  </si>
  <si>
    <t>GREATER PORTMORE</t>
  </si>
  <si>
    <t>BERNARD LODGE</t>
  </si>
  <si>
    <t>CENTRAL VILLAGE</t>
  </si>
  <si>
    <t>GREENDALE</t>
  </si>
  <si>
    <t>KEYSTONE</t>
  </si>
  <si>
    <t>ENSOM</t>
  </si>
  <si>
    <t>HAMPTON GREEN</t>
  </si>
  <si>
    <t>SPANISH TOWN CENTRAL</t>
  </si>
  <si>
    <t>SOUTH CENTRAL</t>
  </si>
  <si>
    <t>CROMARTY</t>
  </si>
  <si>
    <t>SYDENHAM</t>
  </si>
  <si>
    <t>ST. JOHNS EAST</t>
  </si>
  <si>
    <t>WILLOWDENE</t>
  </si>
  <si>
    <t>OLD HARBOUR ROAD</t>
  </si>
  <si>
    <t>HELLSHIRE</t>
  </si>
  <si>
    <t>CASTRIES</t>
  </si>
  <si>
    <t>BANANNES BAY</t>
  </si>
  <si>
    <t>BARNARD HILL</t>
  </si>
  <si>
    <t>BELLA ROSA</t>
  </si>
  <si>
    <t>BOIS CATCHET</t>
  </si>
  <si>
    <t>CALVARY</t>
  </si>
  <si>
    <t>CEDARS</t>
  </si>
  <si>
    <t>SUNBILT</t>
  </si>
  <si>
    <t>CITY</t>
  </si>
  <si>
    <t>GRASS STREET</t>
  </si>
  <si>
    <t>PEART'S GAP</t>
  </si>
  <si>
    <t>CONWAY/WATERFRONT</t>
  </si>
  <si>
    <t>CONWAY</t>
  </si>
  <si>
    <t>CITY GATE</t>
  </si>
  <si>
    <t>COOLIE TOWN</t>
  </si>
  <si>
    <t>DARLING ROAD</t>
  </si>
  <si>
    <t>FAUX A CHAUD</t>
  </si>
  <si>
    <t>FOND MANGER</t>
  </si>
  <si>
    <t>HOSPITAL ROAD</t>
  </si>
  <si>
    <t>JOHN COMPTON HIGHWAY</t>
  </si>
  <si>
    <t>LA TOC</t>
  </si>
  <si>
    <t>LASTIC HILL</t>
  </si>
  <si>
    <t>NEW VILLAGE</t>
  </si>
  <si>
    <t>PATTERSON'S GAP</t>
  </si>
  <si>
    <t>PAVEE</t>
  </si>
  <si>
    <t>POINTE SERAPHINE</t>
  </si>
  <si>
    <t>WATERWORKS</t>
  </si>
  <si>
    <t>WATERWORKS/LA COU DOU</t>
  </si>
  <si>
    <t>WILTON'S YARD/GRAVE YARD</t>
  </si>
  <si>
    <t>FOREST RESERVE</t>
  </si>
  <si>
    <t>ALMONDALE</t>
  </si>
  <si>
    <t>AURENDEL HILL</t>
  </si>
  <si>
    <t>AURENDEL HILL/BOBO VILLE</t>
  </si>
  <si>
    <t>BAGATELLE</t>
  </si>
  <si>
    <t>BISSEE</t>
  </si>
  <si>
    <t>BISHOP'S GAP/GHIRAWOO ROAD</t>
  </si>
  <si>
    <t>BOCAGE</t>
  </si>
  <si>
    <t>CARELLIE</t>
  </si>
  <si>
    <t>RAVINE CHABOT</t>
  </si>
  <si>
    <t>CHOC BAY</t>
  </si>
  <si>
    <t>CHOC ESTATE</t>
  </si>
  <si>
    <t>CICERON</t>
  </si>
  <si>
    <t>CICERON/MONKEY TOWN</t>
  </si>
  <si>
    <t>COUBARIL</t>
  </si>
  <si>
    <t>ENTREPOT</t>
  </si>
  <si>
    <t>LA CLERY</t>
  </si>
  <si>
    <t>ACTIVE HILL</t>
  </si>
  <si>
    <t>CHASE GARDENS</t>
  </si>
  <si>
    <t>YORKE HILL</t>
  </si>
  <si>
    <t>LA PANSEE</t>
  </si>
  <si>
    <t>LESLIE LAND</t>
  </si>
  <si>
    <t>MARCHAND</t>
  </si>
  <si>
    <t>BLACK MALLET</t>
  </si>
  <si>
    <t>GEORGE CHARLES BOULEVARD</t>
  </si>
  <si>
    <t>MAYNARD HILL</t>
  </si>
  <si>
    <t>TROU ROUGE</t>
  </si>
  <si>
    <t>MORNE DUDON</t>
  </si>
  <si>
    <t>AGARD LANDS</t>
  </si>
  <si>
    <t>MORNE DUDON/BLACK STARS</t>
  </si>
  <si>
    <t>BOIS PATAT</t>
  </si>
  <si>
    <t>HILCREST GARDENS</t>
  </si>
  <si>
    <t>MORNE ROAD</t>
  </si>
  <si>
    <t>MOUNT PLESANT</t>
  </si>
  <si>
    <t>PARKER'S HILL</t>
  </si>
  <si>
    <t>ROCK HALL</t>
  </si>
  <si>
    <t>RAVINE TOUTERELLE</t>
  </si>
  <si>
    <t>UNION/HILL TOP</t>
  </si>
  <si>
    <t>UNION/BLACKSTONE</t>
  </si>
  <si>
    <t>SAN SOUCIS</t>
  </si>
  <si>
    <t>LANSE ROAD</t>
  </si>
  <si>
    <t>SUMMERSDALE</t>
  </si>
  <si>
    <t>SUNNY ACRES</t>
  </si>
  <si>
    <t>TAPION</t>
  </si>
  <si>
    <t>THE MORNE</t>
  </si>
  <si>
    <t>CAPITAL HILL</t>
  </si>
  <si>
    <t>VIDE BOUTEILLE</t>
  </si>
  <si>
    <t>VIGIE</t>
  </si>
  <si>
    <t>BABONNEAU PROPER</t>
  </si>
  <si>
    <t>CABICHE</t>
  </si>
  <si>
    <t>CACOA/BABONNEAU</t>
  </si>
  <si>
    <t>GIRAUD</t>
  </si>
  <si>
    <t>GREEN GOLD</t>
  </si>
  <si>
    <t>HILL 20</t>
  </si>
  <si>
    <t>CHASSIN</t>
  </si>
  <si>
    <t>FOND ASSAU</t>
  </si>
  <si>
    <t>MORNE ASSAU</t>
  </si>
  <si>
    <t>TALVERN</t>
  </si>
  <si>
    <t>EN POIS DOUX</t>
  </si>
  <si>
    <t>BALATA</t>
  </si>
  <si>
    <t>MORNE DUDON BALATA</t>
  </si>
  <si>
    <t>BEXON</t>
  </si>
  <si>
    <t>BARRE DENIS</t>
  </si>
  <si>
    <t>CHOPPIN RIDGE/SARROT</t>
  </si>
  <si>
    <t>LABAYEE</t>
  </si>
  <si>
    <t>MARC</t>
  </si>
  <si>
    <t>CROWNLANDS/MARC</t>
  </si>
  <si>
    <t>FLOISSAC/MARC</t>
  </si>
  <si>
    <t>MORNE ROUGE/MARC</t>
  </si>
  <si>
    <t>TROU COCHAN</t>
  </si>
  <si>
    <t>TROU FLORENT/MARC</t>
  </si>
  <si>
    <t>MAIMI/BEXON</t>
  </si>
  <si>
    <t>ODSAN</t>
  </si>
  <si>
    <t>RAVINE POISSON</t>
  </si>
  <si>
    <t>SAROT</t>
  </si>
  <si>
    <t>SAND DE FEU</t>
  </si>
  <si>
    <t>CUL DE SAC</t>
  </si>
  <si>
    <t>FERRAND</t>
  </si>
  <si>
    <t>SOUCIS</t>
  </si>
  <si>
    <t>DEGLOS</t>
  </si>
  <si>
    <t>DERIERRE FORT/OLD VICTORIA ROAD</t>
  </si>
  <si>
    <t>DUBRASSAY</t>
  </si>
  <si>
    <t>FOND CANIE</t>
  </si>
  <si>
    <t>FORESTIERE</t>
  </si>
  <si>
    <t>PITON FLORE</t>
  </si>
  <si>
    <t>GOODLANDS</t>
  </si>
  <si>
    <t>GUESNEAU</t>
  </si>
  <si>
    <t>GUESNEAU/MALO</t>
  </si>
  <si>
    <t>LA CARIERRE</t>
  </si>
  <si>
    <t>LA CROIX MAINGOT</t>
  </si>
  <si>
    <t>BARRE DUCHAUSSEE</t>
  </si>
  <si>
    <t>BARRE ST JOSEPH</t>
  </si>
  <si>
    <t>PEROU</t>
  </si>
  <si>
    <t>MARIGOT</t>
  </si>
  <si>
    <t>QUATRE CHEMINS</t>
  </si>
  <si>
    <t>RESINARD</t>
  </si>
  <si>
    <t>BELAIR</t>
  </si>
  <si>
    <t>TI COLON</t>
  </si>
  <si>
    <t>TI ROCHER</t>
  </si>
  <si>
    <t>TOURAT/SOUCIS</t>
  </si>
  <si>
    <t>TROIS PITON</t>
  </si>
  <si>
    <t>ANSE-LA-RAYE</t>
  </si>
  <si>
    <t>AU TABOR</t>
  </si>
  <si>
    <t>AU TABOR HILL</t>
  </si>
  <si>
    <t>ANSE LA RAYE</t>
  </si>
  <si>
    <t>BOIS D'INDE</t>
  </si>
  <si>
    <t>CHAMPEN ESTATE</t>
  </si>
  <si>
    <t>DAME DE TRAVERSAY</t>
  </si>
  <si>
    <t>DERRIERE DOS</t>
  </si>
  <si>
    <t>DERIERRE LAGOON</t>
  </si>
  <si>
    <t>DURANDEAU</t>
  </si>
  <si>
    <t>FOND EAU ROUGE</t>
  </si>
  <si>
    <t>INVORGOIL ESTATE</t>
  </si>
  <si>
    <t>JACMEL</t>
  </si>
  <si>
    <t>JEAN BAPTISTE</t>
  </si>
  <si>
    <t>LA TRIELLE</t>
  </si>
  <si>
    <t>MASSACRE</t>
  </si>
  <si>
    <t>MILLET</t>
  </si>
  <si>
    <t>CAICO/MILLET</t>
  </si>
  <si>
    <t>ENBAR PWIN/MILLET</t>
  </si>
  <si>
    <t>TETE CHEMIN/MILLET</t>
  </si>
  <si>
    <t>MORNE CISEAUX</t>
  </si>
  <si>
    <t>MORNE D'OR</t>
  </si>
  <si>
    <t>ROSEAU VALLEY</t>
  </si>
  <si>
    <t>ST LAWRENCE</t>
  </si>
  <si>
    <t>ST LAWRENCE ESTATE</t>
  </si>
  <si>
    <t>VANARD</t>
  </si>
  <si>
    <t>VENUS</t>
  </si>
  <si>
    <t>VILLAGE</t>
  </si>
  <si>
    <t>VILLAGE/PETIT BOURGH</t>
  </si>
  <si>
    <t>CANARIES</t>
  </si>
  <si>
    <t>ANSE COCHON</t>
  </si>
  <si>
    <t>ANSE GALET</t>
  </si>
  <si>
    <t>ANSE LA VERDUE</t>
  </si>
  <si>
    <t>CHALON</t>
  </si>
  <si>
    <t>CHATIN</t>
  </si>
  <si>
    <t>DES BOTTES</t>
  </si>
  <si>
    <t>MORNE SIQUOT</t>
  </si>
  <si>
    <t>THEODRINE</t>
  </si>
  <si>
    <t>FLORA VILLA</t>
  </si>
  <si>
    <t>RIVERSIDE ROAD</t>
  </si>
  <si>
    <t>SOUFRIERE</t>
  </si>
  <si>
    <t>ANSE CHASTANET</t>
  </si>
  <si>
    <t>BEASEJOUR/MYERS BRIDGE</t>
  </si>
  <si>
    <t>BELFOND</t>
  </si>
  <si>
    <t>BELLE PLAIN</t>
  </si>
  <si>
    <t>BOUTON</t>
  </si>
  <si>
    <t>CALVARY/CALVAIRE</t>
  </si>
  <si>
    <t>CHATEAU BELAIR</t>
  </si>
  <si>
    <t>COLOMBETTE</t>
  </si>
  <si>
    <t>CRESSLANDS</t>
  </si>
  <si>
    <t>MORNE LASTIC/DESRUISSEAUX</t>
  </si>
  <si>
    <t>DEVILLE</t>
  </si>
  <si>
    <t>DIAMOND/DIAMOND ESTATE</t>
  </si>
  <si>
    <t>ESPERANCE</t>
  </si>
  <si>
    <t>ETANGS</t>
  </si>
  <si>
    <t>LA DAUPHINE ESTATE</t>
  </si>
  <si>
    <t>FOND BERNIER</t>
  </si>
  <si>
    <t>FOND CACOA</t>
  </si>
  <si>
    <t>FOND DOUX</t>
  </si>
  <si>
    <t>JALOUSIE</t>
  </si>
  <si>
    <t>LA PEARLE</t>
  </si>
  <si>
    <t>MALGRETOUTE</t>
  </si>
  <si>
    <t>PLAT PAYS</t>
  </si>
  <si>
    <t>MIGNY</t>
  </si>
  <si>
    <t>MOCHA</t>
  </si>
  <si>
    <t>MORNE BONIN</t>
  </si>
  <si>
    <t>COUBARIL ESTATE</t>
  </si>
  <si>
    <t>MORNE LA CROIX</t>
  </si>
  <si>
    <t>NEW DEVELOPMENT</t>
  </si>
  <si>
    <t>PALMISTE</t>
  </si>
  <si>
    <t>RABOT</t>
  </si>
  <si>
    <t>RAVINE CLAIRE</t>
  </si>
  <si>
    <t>RUBY ESTATE</t>
  </si>
  <si>
    <t>SAPHIRE</t>
  </si>
  <si>
    <t>SOUFRIERE ESTATE</t>
  </si>
  <si>
    <t>ST PHILLIP</t>
  </si>
  <si>
    <t>SULPHUR SPRINGS</t>
  </si>
  <si>
    <t>TI BOUG</t>
  </si>
  <si>
    <t>TORAILLE</t>
  </si>
  <si>
    <t>TOWN</t>
  </si>
  <si>
    <t>BARONS DRIVE/COIN DE'LANSE</t>
  </si>
  <si>
    <t>LENNY HILL</t>
  </si>
  <si>
    <t>UNION VALE</t>
  </si>
  <si>
    <t>ZENON</t>
  </si>
  <si>
    <t>LA HAUT</t>
  </si>
  <si>
    <t>TERRE BLANC</t>
  </si>
  <si>
    <t>STONEFIELD</t>
  </si>
  <si>
    <t>FOND GENS LIBRE</t>
  </si>
  <si>
    <t>ST REMY ESTATE</t>
  </si>
  <si>
    <t>COMPAR</t>
  </si>
  <si>
    <t>CENAC</t>
  </si>
  <si>
    <t>DESCOLONS</t>
  </si>
  <si>
    <t>GROS PITON</t>
  </si>
  <si>
    <t>PETIT PITON</t>
  </si>
  <si>
    <t>MAL MASON</t>
  </si>
  <si>
    <t>MORNE TABAC</t>
  </si>
  <si>
    <t>TI DELCER</t>
  </si>
  <si>
    <t>CHOISEUL</t>
  </si>
  <si>
    <t>BELLE VUE</t>
  </si>
  <si>
    <t>MARCHE GAYE</t>
  </si>
  <si>
    <t>CAFFIERE</t>
  </si>
  <si>
    <t>DACRETIN</t>
  </si>
  <si>
    <t>COCO</t>
  </si>
  <si>
    <t>DEBREUIL</t>
  </si>
  <si>
    <t>DELCER</t>
  </si>
  <si>
    <t>DERRIERE MORNE</t>
  </si>
  <si>
    <t>DUGARD</t>
  </si>
  <si>
    <t>DUPRE</t>
  </si>
  <si>
    <t>NEW FIELD/FIETTE</t>
  </si>
  <si>
    <t>FRANCIOU</t>
  </si>
  <si>
    <t>INDUSTRY</t>
  </si>
  <si>
    <t>LA FARGUE</t>
  </si>
  <si>
    <t>CEDARS/CHU TIGRE</t>
  </si>
  <si>
    <t>LA POINTE</t>
  </si>
  <si>
    <t>LAMAZE</t>
  </si>
  <si>
    <t>LE RICHE</t>
  </si>
  <si>
    <t>MAILLY MOTETE</t>
  </si>
  <si>
    <t>MAVAY</t>
  </si>
  <si>
    <t>MONGOUGE</t>
  </si>
  <si>
    <t>MOTETE</t>
  </si>
  <si>
    <t>MONZIE</t>
  </si>
  <si>
    <t>MORNE JACQUES</t>
  </si>
  <si>
    <t>MORNE SION</t>
  </si>
  <si>
    <t>MORNE PALAMA</t>
  </si>
  <si>
    <t>PONYON</t>
  </si>
  <si>
    <t>RAVENEAU</t>
  </si>
  <si>
    <t>REUNION</t>
  </si>
  <si>
    <t>PORTALESE</t>
  </si>
  <si>
    <t>RIVER DOREE</t>
  </si>
  <si>
    <t>ROBLOT</t>
  </si>
  <si>
    <t>SAUZAY</t>
  </si>
  <si>
    <t>VICTORIA</t>
  </si>
  <si>
    <t>SAVANNES GEORGE/CONSTITUTION PARK</t>
  </si>
  <si>
    <t>LABORIE</t>
  </si>
  <si>
    <t>ANNUS</t>
  </si>
  <si>
    <t>BEYAR</t>
  </si>
  <si>
    <t>BALCA</t>
  </si>
  <si>
    <t>EN LEUR BA/BALCA</t>
  </si>
  <si>
    <t>BALEMBOUCHE</t>
  </si>
  <si>
    <t>BANSE</t>
  </si>
  <si>
    <t>BANSE LA GRACE</t>
  </si>
  <si>
    <t>FOND BERANGE</t>
  </si>
  <si>
    <t>BONGALO</t>
  </si>
  <si>
    <t>DABAN</t>
  </si>
  <si>
    <t>WARWICK/DABAN</t>
  </si>
  <si>
    <t>GAYABOIS</t>
  </si>
  <si>
    <t>GENTIL</t>
  </si>
  <si>
    <t>GETRINE</t>
  </si>
  <si>
    <t>H'ERELLE</t>
  </si>
  <si>
    <t>LA PERLE</t>
  </si>
  <si>
    <t>LONDONDERRY</t>
  </si>
  <si>
    <t>MACDOMEL</t>
  </si>
  <si>
    <t>MORNE GOMIER</t>
  </si>
  <si>
    <t>MORNE LE BLANC</t>
  </si>
  <si>
    <t>MORNE LEZARD ESTATE</t>
  </si>
  <si>
    <t>MORNE PAUL</t>
  </si>
  <si>
    <t>OLIBO</t>
  </si>
  <si>
    <t>PARC ESTATE</t>
  </si>
  <si>
    <t>PIAYE</t>
  </si>
  <si>
    <t>SALTIBUS</t>
  </si>
  <si>
    <t>TETE MORNE</t>
  </si>
  <si>
    <t>KENNEDY HIGHWAY</t>
  </si>
  <si>
    <t>MORNE REPOS HILL</t>
  </si>
  <si>
    <t>LABORIE/VIEUX FORT HIGHWAY</t>
  </si>
  <si>
    <t>VIEUX-FORT</t>
  </si>
  <si>
    <t>AUGIER</t>
  </si>
  <si>
    <t>DERIERRE BOIS</t>
  </si>
  <si>
    <t>OBRIER</t>
  </si>
  <si>
    <t>BEANEFIELD</t>
  </si>
  <si>
    <t>ANSE DE SABLES/BEANEFIELD</t>
  </si>
  <si>
    <t>BEAUSEJOUR</t>
  </si>
  <si>
    <t>BLACK BAY</t>
  </si>
  <si>
    <t>CANTONEMENT</t>
  </si>
  <si>
    <t>CARIERRE</t>
  </si>
  <si>
    <t>CATIN</t>
  </si>
  <si>
    <t>COCOA DAN</t>
  </si>
  <si>
    <t>DE MAILLY</t>
  </si>
  <si>
    <t>DERIERRE MORNE</t>
  </si>
  <si>
    <t>EAU PIQUANT/ST URBAIN</t>
  </si>
  <si>
    <t>FOND SABOT</t>
  </si>
  <si>
    <t>GRACE</t>
  </si>
  <si>
    <t>HOPE ESTATE</t>
  </si>
  <si>
    <t>INDUSTRIAL ESTATE</t>
  </si>
  <si>
    <t>HEWANORRA ORCHARD</t>
  </si>
  <si>
    <t>JOYEUX</t>
  </si>
  <si>
    <t>LA RESOURCE</t>
  </si>
  <si>
    <t>DOCAMEL/LA RESOURCE</t>
  </si>
  <si>
    <t>LA RETRAITE</t>
  </si>
  <si>
    <t>LA TOURNEY/CEDAR HEIGHTS</t>
  </si>
  <si>
    <t>LA TOURNEY</t>
  </si>
  <si>
    <t>MAGANIER</t>
  </si>
  <si>
    <t>MORNE CAYENNE</t>
  </si>
  <si>
    <t>MORNE VERT</t>
  </si>
  <si>
    <t>MOULE A CHIQUE</t>
  </si>
  <si>
    <t>PIERROT</t>
  </si>
  <si>
    <t>TETE MORNE /MORNE ANDREW</t>
  </si>
  <si>
    <t>PLUT</t>
  </si>
  <si>
    <t>POMME</t>
  </si>
  <si>
    <t>BRUCEVILLE/SHANTY TOWN</t>
  </si>
  <si>
    <t>ST JUDE'S HIGHWAY</t>
  </si>
  <si>
    <t>WESTHALL GROUP/THE MANGUE</t>
  </si>
  <si>
    <t>VIEUX FORT/LABORIE HIGHWAY</t>
  </si>
  <si>
    <t>VIANCELLE</t>
  </si>
  <si>
    <t>VIGE'</t>
  </si>
  <si>
    <t>EN BAMBOO</t>
  </si>
  <si>
    <t>FOND CAPECHE</t>
  </si>
  <si>
    <t>CACOA</t>
  </si>
  <si>
    <t>MICOUD</t>
  </si>
  <si>
    <t>ANBRE</t>
  </si>
  <si>
    <t>ANSE GER</t>
  </si>
  <si>
    <t>BEAUCHAMP</t>
  </si>
  <si>
    <t>CATTER BEAUFOND</t>
  </si>
  <si>
    <t>BLANCHARD</t>
  </si>
  <si>
    <t>CHIQUE/BLANCHARD</t>
  </si>
  <si>
    <t>GOMIER</t>
  </si>
  <si>
    <t>GOUETTE</t>
  </si>
  <si>
    <t>LEZY</t>
  </si>
  <si>
    <t>MORNE VIENT</t>
  </si>
  <si>
    <t>CALYPSO</t>
  </si>
  <si>
    <t>CANELLES</t>
  </si>
  <si>
    <t>CAZUCA</t>
  </si>
  <si>
    <t>DELOMEL</t>
  </si>
  <si>
    <t>DESRUISSEAUX</t>
  </si>
  <si>
    <t>EN MANGO</t>
  </si>
  <si>
    <t>FOND/DESRUISSEAUX</t>
  </si>
  <si>
    <t>LONDON ROAD</t>
  </si>
  <si>
    <t>FOND D'OR/DUGARD</t>
  </si>
  <si>
    <t>ESCAP</t>
  </si>
  <si>
    <t>FOND ESTATE</t>
  </si>
  <si>
    <t>GALBA</t>
  </si>
  <si>
    <t>LA COURVILLE</t>
  </si>
  <si>
    <t>LA FILLE</t>
  </si>
  <si>
    <t>LATILLE</t>
  </si>
  <si>
    <t>L'EAU MINEAU</t>
  </si>
  <si>
    <t>LOMBARD</t>
  </si>
  <si>
    <t>MAHAUT</t>
  </si>
  <si>
    <t>MAMIKU</t>
  </si>
  <si>
    <t>MON REPOS</t>
  </si>
  <si>
    <t>MOREAU</t>
  </si>
  <si>
    <t>MYETTE GARDENS</t>
  </si>
  <si>
    <t>PALMISTE ESTATE</t>
  </si>
  <si>
    <t>PATIENCE</t>
  </si>
  <si>
    <t>COLLIE TOWN</t>
  </si>
  <si>
    <t>PLANARD</t>
  </si>
  <si>
    <t>PRASLIN</t>
  </si>
  <si>
    <t>ROUARNE</t>
  </si>
  <si>
    <t>SAVANNES</t>
  </si>
  <si>
    <t>SAINT MARIE ROAD</t>
  </si>
  <si>
    <t>TI RIVIERE</t>
  </si>
  <si>
    <t>SAUT</t>
  </si>
  <si>
    <t>DES BLANCHARD</t>
  </si>
  <si>
    <t>PAIX BOUCHE</t>
  </si>
  <si>
    <t>TOU COCHON</t>
  </si>
  <si>
    <t>TROUMASSEE</t>
  </si>
  <si>
    <t>VOLET</t>
  </si>
  <si>
    <t>ST HELEN ESTATE</t>
  </si>
  <si>
    <t>RAMEAU</t>
  </si>
  <si>
    <t>HONEYMOON BEACH</t>
  </si>
  <si>
    <t>RAILLON ROAD</t>
  </si>
  <si>
    <t>SIX MILES/DESCATIER</t>
  </si>
  <si>
    <t>BOIS CANOT</t>
  </si>
  <si>
    <t>L'ORANGERIE ROAD</t>
  </si>
  <si>
    <t>MOUNT EROLE</t>
  </si>
  <si>
    <t>MINE'</t>
  </si>
  <si>
    <t>LA GWEN BA</t>
  </si>
  <si>
    <t>LA CROIX</t>
  </si>
  <si>
    <t>L'UNION</t>
  </si>
  <si>
    <t>PELOUZE</t>
  </si>
  <si>
    <t>CHOUCOMEL</t>
  </si>
  <si>
    <t>DENNERY</t>
  </si>
  <si>
    <t>ANSE CANOT</t>
  </si>
  <si>
    <t>ATHENS</t>
  </si>
  <si>
    <t>AU LEON</t>
  </si>
  <si>
    <t>BARA BARA</t>
  </si>
  <si>
    <t>BARRE DE L'ISLE</t>
  </si>
  <si>
    <t>BAZILE</t>
  </si>
  <si>
    <t>MOUNT BEAUJOLAIS</t>
  </si>
  <si>
    <t>BOIS JOLIE</t>
  </si>
  <si>
    <t>BOSQUET D'OR</t>
  </si>
  <si>
    <t>DENNERY BYPASS</t>
  </si>
  <si>
    <t>DENNERY BYPASS/GREEN MOUNTAIN</t>
  </si>
  <si>
    <t>DENNERY BYPASS/ROCKY LANE</t>
  </si>
  <si>
    <t>DENNERY BYPASS/WHITE ROCK GARDENS</t>
  </si>
  <si>
    <t>DELAIDE</t>
  </si>
  <si>
    <t>DERNIERE RIVIERE</t>
  </si>
  <si>
    <t>MORNE PANACHE/DERNIERE RIVIERE</t>
  </si>
  <si>
    <t>MORNE CACA COCHON/MARDIS GRAS/DERNIERE RIVIERE</t>
  </si>
  <si>
    <t>FOND MARICIENT/DERNIERE RIVIERE</t>
  </si>
  <si>
    <t>FOND PETIT/DERNIERE RIVIERE</t>
  </si>
  <si>
    <t>VALLEY</t>
  </si>
  <si>
    <t>DESPINOZE</t>
  </si>
  <si>
    <t>DUBONNAIRE</t>
  </si>
  <si>
    <t>ERRARD</t>
  </si>
  <si>
    <t>FOND D'OR</t>
  </si>
  <si>
    <t>GADETTE</t>
  </si>
  <si>
    <t>GLAVIER</t>
  </si>
  <si>
    <t>GRANDE RAVINE</t>
  </si>
  <si>
    <t>GRANDE RIVIERE</t>
  </si>
  <si>
    <t>GRANDE RIVIERE/DES BRANCH</t>
  </si>
  <si>
    <t>GRANDE RIVIERE/DISCOMPERE/EN LEUR MORNE</t>
  </si>
  <si>
    <t>GRANDE RIVIERE/FUNIER</t>
  </si>
  <si>
    <t>GRANDE RIVIERE/MORNE CACA COCHON</t>
  </si>
  <si>
    <t>LA CAYE</t>
  </si>
  <si>
    <t>LA PELLE</t>
  </si>
  <si>
    <t>LA RESSOURCE</t>
  </si>
  <si>
    <t>LUMIERE</t>
  </si>
  <si>
    <t>MORNE PANACHE</t>
  </si>
  <si>
    <t>PASCAL</t>
  </si>
  <si>
    <t>RICHFOND</t>
  </si>
  <si>
    <t>RICHFOND/LA BELLE VIE</t>
  </si>
  <si>
    <t>RICHFOND/NEW VILLAGE</t>
  </si>
  <si>
    <t>ST JOSEPH ESTATE</t>
  </si>
  <si>
    <t>THOMAZO</t>
  </si>
  <si>
    <t>THOMAZO/TOURNESSE</t>
  </si>
  <si>
    <t>DENNERY VILLAGE</t>
  </si>
  <si>
    <t>OVER THE BRIDGE</t>
  </si>
  <si>
    <t>LOUVET</t>
  </si>
  <si>
    <t>LA SORCIERE</t>
  </si>
  <si>
    <t>BORDELAIS</t>
  </si>
  <si>
    <t>MANDELE'</t>
  </si>
  <si>
    <t>CENTRAL FOREST RESERVE</t>
  </si>
  <si>
    <t>GROS-ISLET</t>
  </si>
  <si>
    <t>AMERIC</t>
  </si>
  <si>
    <t>GROS ISLET</t>
  </si>
  <si>
    <t>BEAUSEJOUR/FOSTIN'S DEVELOPMENT</t>
  </si>
  <si>
    <t>BEAUSEJOUR/NDC</t>
  </si>
  <si>
    <t>BOGUIS</t>
  </si>
  <si>
    <t>BOGUIS/DESA BLOND</t>
  </si>
  <si>
    <t>BOGUIS/SAVANNES EN HAUT</t>
  </si>
  <si>
    <t>BOIS D'ORANGE</t>
  </si>
  <si>
    <t>TROUYA</t>
  </si>
  <si>
    <t>BONNETERRE</t>
  </si>
  <si>
    <t>BONNETERRE GARDENS</t>
  </si>
  <si>
    <t>CAILLE DES</t>
  </si>
  <si>
    <t>CAYE MANJE'</t>
  </si>
  <si>
    <t>CAP ESTATE</t>
  </si>
  <si>
    <t>CAP ESTATE/ANSE DU CAP</t>
  </si>
  <si>
    <t>CAP ESTATE/SADDLE BACK</t>
  </si>
  <si>
    <t>CAP ESTATE/LOWER SALINE POINT</t>
  </si>
  <si>
    <t>CAP ESTATE/UPPER SALINE POINT</t>
  </si>
  <si>
    <t>CAP ESTATE/MORNE DU CAP</t>
  </si>
  <si>
    <t>CAP ESTATE/CARIBBEAN PARK</t>
  </si>
  <si>
    <t>CAP ESTATE/RANCH SITE</t>
  </si>
  <si>
    <t>CAP ESTATE/GOLF PARK</t>
  </si>
  <si>
    <t>CAP ESTATE/BECUNE PARK</t>
  </si>
  <si>
    <t>CAP ESTATE/BECUNE POINT</t>
  </si>
  <si>
    <t>CAS EN BAS</t>
  </si>
  <si>
    <t>CORINTH</t>
  </si>
  <si>
    <t>CORINTH ESTATE</t>
  </si>
  <si>
    <t>CORINTH/ LA BELLAIR</t>
  </si>
  <si>
    <t>DAUPHIN</t>
  </si>
  <si>
    <t>DES BARRAS</t>
  </si>
  <si>
    <t>DES BARRAS/CACOLIE</t>
  </si>
  <si>
    <t>GARRAND</t>
  </si>
  <si>
    <t>GRANDE RIVIERE/ASSOU CANAL</t>
  </si>
  <si>
    <t>GRANDE RIVIERE/INGLEWOODS</t>
  </si>
  <si>
    <t>GRANDE RIVIERE/MORNE ELWIN</t>
  </si>
  <si>
    <t>GRANDE RIVIERE/MORNE SERPENT</t>
  </si>
  <si>
    <t>GRANDE RIVIERE/NOBERT</t>
  </si>
  <si>
    <t>GRANDE RIVIERE/PIAT</t>
  </si>
  <si>
    <t>GRANDE RIVIERE/WHITE ROCK</t>
  </si>
  <si>
    <t>GRANDE RIVIERE/POSTLEWAITHE</t>
  </si>
  <si>
    <t>GRANDE RIVIERE/DEGAZON</t>
  </si>
  <si>
    <t>LA CROIX CHAUBOURG</t>
  </si>
  <si>
    <t>LA GUERRE</t>
  </si>
  <si>
    <t>LA GUERRE/CHICKEN BACK STREET</t>
  </si>
  <si>
    <t>L'HERMITAGE</t>
  </si>
  <si>
    <t>MARISULE</t>
  </si>
  <si>
    <t>MARISULE/BON AIR</t>
  </si>
  <si>
    <t>MARISULE/EAST WINDS</t>
  </si>
  <si>
    <t>MARISULE/TOP OF THE WORLD/BELLE VILLE</t>
  </si>
  <si>
    <t>MARISULE/LA BRELLOTTE</t>
  </si>
  <si>
    <t>MARISULE/TOP OF THE WORLD</t>
  </si>
  <si>
    <t>MARQUIS ESTATE</t>
  </si>
  <si>
    <t>MASSADE</t>
  </si>
  <si>
    <t>MONCHY</t>
  </si>
  <si>
    <t>MONCHY/CAREFFE</t>
  </si>
  <si>
    <t>MONCHY/CLETUS VILLAGE</t>
  </si>
  <si>
    <t>MONCHY/LA BORNE</t>
  </si>
  <si>
    <t>MONCHY/LA BORNE/SAN SOUCIS</t>
  </si>
  <si>
    <t>MONCHY/LA FEUILLE</t>
  </si>
  <si>
    <t>MONCHY/LA RETRAITE</t>
  </si>
  <si>
    <t>MONCHY/RIVIERE MITAN</t>
  </si>
  <si>
    <t>MONCHY/MOULIN A VENT</t>
  </si>
  <si>
    <t>MONCHY/RAVINE MACOCK</t>
  </si>
  <si>
    <t>MONCHY/TI DAUPHIN</t>
  </si>
  <si>
    <t>MONCHY/VIEUX SUCREIC</t>
  </si>
  <si>
    <t>MONCHY/VIEUX SUCREIC/CAREFFE GARDENS</t>
  </si>
  <si>
    <t>MONCHY/VIEUX SUCREIC/BOIS D'INDE</t>
  </si>
  <si>
    <t>MONCHY/MALGRETOUTE</t>
  </si>
  <si>
    <t>MONCHY/CARDINAL</t>
  </si>
  <si>
    <t>MONCHY/LAWI FWEN</t>
  </si>
  <si>
    <t>MONCHY/MOUNT LAYAU</t>
  </si>
  <si>
    <t>MONGIRAUD</t>
  </si>
  <si>
    <t>MONIER</t>
  </si>
  <si>
    <t>PEGION ISLAND</t>
  </si>
  <si>
    <t>PLATEAU</t>
  </si>
  <si>
    <t>REDUIT</t>
  </si>
  <si>
    <t>REDUIT ORCHARD</t>
  </si>
  <si>
    <t>REDUIT PARK</t>
  </si>
  <si>
    <t>RODNEY BAY</t>
  </si>
  <si>
    <t>RODNEY HEIGHTS</t>
  </si>
  <si>
    <t>GROS ISLET TOWN</t>
  </si>
  <si>
    <t>GROS ISLET/EDGE WATER</t>
  </si>
  <si>
    <t>UNION</t>
  </si>
  <si>
    <t>UNION TERRACE</t>
  </si>
  <si>
    <t>UNION/TI MORNE</t>
  </si>
  <si>
    <t>BELLE VUE ESTATE</t>
  </si>
  <si>
    <t>DESRAMEAUX</t>
  </si>
  <si>
    <t>MORNE CITON</t>
  </si>
  <si>
    <t>City of Roseau</t>
  </si>
  <si>
    <t>ROSEAU(FROM RIVER TO NEWTOWN SAVANNAH)</t>
  </si>
  <si>
    <t>FOND COLE - GLASGOW</t>
  </si>
  <si>
    <t>FOND COLE - OTHER</t>
  </si>
  <si>
    <t>STOCK FARM</t>
  </si>
  <si>
    <t>SIMON BOLIVAR HOUSING SCHEME</t>
  </si>
  <si>
    <t>TARISH PIT</t>
  </si>
  <si>
    <t>YAM PIECE</t>
  </si>
  <si>
    <t>BELLEVUE RAWLE</t>
  </si>
  <si>
    <t>GUTTER VILLAGE</t>
  </si>
  <si>
    <t>POTTERSVILLE</t>
  </si>
  <si>
    <t>ST. AROMENT</t>
  </si>
  <si>
    <t>ELMSHALL</t>
  </si>
  <si>
    <t>BATH ESTATE/SAVANNE PARK</t>
  </si>
  <si>
    <t>FATIMA</t>
  </si>
  <si>
    <t>SILVER LAKE</t>
  </si>
  <si>
    <t>FORTUNE</t>
  </si>
  <si>
    <t>KINGSHILL</t>
  </si>
  <si>
    <t>MELVILLE BATTERY/CHARLOTTE VALLEY</t>
  </si>
  <si>
    <t>MORNE BRUCE</t>
  </si>
  <si>
    <t>CITRONIER</t>
  </si>
  <si>
    <t>NEWTOWN</t>
  </si>
  <si>
    <t>Rest of St George</t>
  </si>
  <si>
    <t>EGGLESTON/RIDGEFIELD</t>
  </si>
  <si>
    <t>GIRAUDEL/GOMIER</t>
  </si>
  <si>
    <t>WALL HOUSE</t>
  </si>
  <si>
    <t>LOUBIERE/SNUG CORNER</t>
  </si>
  <si>
    <t>EVERTON ESTATE/MADRELLE</t>
  </si>
  <si>
    <t>FOND BARON</t>
  </si>
  <si>
    <t>COPT HALL</t>
  </si>
  <si>
    <t>TRAFALGAR</t>
  </si>
  <si>
    <t>SHAWFORD</t>
  </si>
  <si>
    <t>LAUDAT</t>
  </si>
  <si>
    <t>MORNE PROSPER</t>
  </si>
  <si>
    <t>WOTTEN WAVEN</t>
  </si>
  <si>
    <t>BELLEVUE CHOPIN</t>
  </si>
  <si>
    <t>St John</t>
  </si>
  <si>
    <t>PORTSMOUTH - GRANGE</t>
  </si>
  <si>
    <t>PORTSMOUTH - GEORGETOWN</t>
  </si>
  <si>
    <t>PORTSMOUTH - GUTTER</t>
  </si>
  <si>
    <t>PORTSMOUTH - OTHER</t>
  </si>
  <si>
    <t>PORTSMOUTH</t>
  </si>
  <si>
    <t>DERRIERE LA ROSINE</t>
  </si>
  <si>
    <t>ONE MILE</t>
  </si>
  <si>
    <t>PICARD AREA</t>
  </si>
  <si>
    <t>BOURNE</t>
  </si>
  <si>
    <t>GLANVILLIA</t>
  </si>
  <si>
    <t>LAGOON</t>
  </si>
  <si>
    <t>COTTAGE</t>
  </si>
  <si>
    <t>COCOYER</t>
  </si>
  <si>
    <t>CAPUCHIN</t>
  </si>
  <si>
    <t>CLIFTON</t>
  </si>
  <si>
    <t>SAVANNE PAILLE</t>
  </si>
  <si>
    <t>TANTAN</t>
  </si>
  <si>
    <t>TOUCARIE</t>
  </si>
  <si>
    <t>St Peter</t>
  </si>
  <si>
    <t>BIOCHE</t>
  </si>
  <si>
    <t>COLIHAUT</t>
  </si>
  <si>
    <t>DUBLANC</t>
  </si>
  <si>
    <t>ANS ZALEINE</t>
  </si>
  <si>
    <t>St Joseph</t>
  </si>
  <si>
    <t>COULIBISTRIE</t>
  </si>
  <si>
    <t>MORNE RACHETTE</t>
  </si>
  <si>
    <t>GRANDE SAVANNE</t>
  </si>
  <si>
    <t>GRANDE SAVANNAH</t>
  </si>
  <si>
    <t>SALISBURY</t>
  </si>
  <si>
    <t>MACOUCHERIE</t>
  </si>
  <si>
    <t>ST JOSEPH VILLAGE - THE MORNE</t>
  </si>
  <si>
    <t>ST JOSEPH VILLAGE - CENTRUM</t>
  </si>
  <si>
    <t>ST JOSEPH VILLAGE - OTROBANDO</t>
  </si>
  <si>
    <t>ST JOSEPH VILLAGE - COUBARIL</t>
  </si>
  <si>
    <t>ST JOSEPH</t>
  </si>
  <si>
    <t>LAYOU VALLEY</t>
  </si>
  <si>
    <t>LAYOU VILLAGE</t>
  </si>
  <si>
    <t>BELLES</t>
  </si>
  <si>
    <t>MERO</t>
  </si>
  <si>
    <t>St Paul</t>
  </si>
  <si>
    <t>CAMPBELL</t>
  </si>
  <si>
    <t>POPO</t>
  </si>
  <si>
    <t>WARNER</t>
  </si>
  <si>
    <t>TARREAU</t>
  </si>
  <si>
    <t>JIMMIT</t>
  </si>
  <si>
    <t>SHERWOOD</t>
  </si>
  <si>
    <t>GREEN HILL ESTATE</t>
  </si>
  <si>
    <t>MAHAUT - BELFAST</t>
  </si>
  <si>
    <t>MAHAUT - MORNE GEORGINE</t>
  </si>
  <si>
    <t>MAHAUT - OTHER</t>
  </si>
  <si>
    <t>MASSACRE - CANAL</t>
  </si>
  <si>
    <t>MASSACRE - FROMAGE</t>
  </si>
  <si>
    <t>MASSACRE - OTHER</t>
  </si>
  <si>
    <t>CHECK HALL</t>
  </si>
  <si>
    <t>CANEFIELD</t>
  </si>
  <si>
    <t>CANEFIELD - RIVER ESTATE</t>
  </si>
  <si>
    <t>CANEFIELD - ROGER</t>
  </si>
  <si>
    <t>MORNE DANIEL</t>
  </si>
  <si>
    <t>SYLVANIA</t>
  </si>
  <si>
    <t>POND CASSE</t>
  </si>
  <si>
    <t>COCKRANE</t>
  </si>
  <si>
    <t>St Luke</t>
  </si>
  <si>
    <t>POINTE MITCHEL - MORNE LOFTY</t>
  </si>
  <si>
    <t>POINTE MITCHEL - BRIDON</t>
  </si>
  <si>
    <t>POINTE MITCHEL - L'AUTRE BORD</t>
  </si>
  <si>
    <t>POINTE MITCHEL - POREE</t>
  </si>
  <si>
    <t>POINTE MITCHEL - SIBOULIE</t>
  </si>
  <si>
    <t>St Mark</t>
  </si>
  <si>
    <t>GALLION</t>
  </si>
  <si>
    <t>SCOTTS HEAD</t>
  </si>
  <si>
    <t>St Patrick</t>
  </si>
  <si>
    <t>GRAND BAY - GENEVA</t>
  </si>
  <si>
    <t>GRAND BAY - HIGHLAND</t>
  </si>
  <si>
    <t>GRAND BAY-BERRICOA (L'ALLE)</t>
  </si>
  <si>
    <t>GRAND BAY-RAVINE BANANE</t>
  </si>
  <si>
    <t>GRAND BAY - HAGLEY</t>
  </si>
  <si>
    <t>GRANDBAY</t>
  </si>
  <si>
    <t>MONTINE</t>
  </si>
  <si>
    <t>GRAND COULIBRIE</t>
  </si>
  <si>
    <t>POWELL</t>
  </si>
  <si>
    <t>DUBIC</t>
  </si>
  <si>
    <t>STOWE</t>
  </si>
  <si>
    <t>PETITE SAVANNE</t>
  </si>
  <si>
    <t>PICHELIN/MARANATHA SQUARE</t>
  </si>
  <si>
    <t>POINT CARIBE</t>
  </si>
  <si>
    <t>FOND ST JEAN/FAB</t>
  </si>
  <si>
    <t>POINTE MULATRE</t>
  </si>
  <si>
    <t>LA ROCHE</t>
  </si>
  <si>
    <t>CARIBE</t>
  </si>
  <si>
    <t>DELICES</t>
  </si>
  <si>
    <t>BOETICA</t>
  </si>
  <si>
    <t>LA RONDE/LA FRENCHETTE</t>
  </si>
  <si>
    <t>LA PLAINE - CASE O'GOWRIE</t>
  </si>
  <si>
    <t>LA PLAINE</t>
  </si>
  <si>
    <t>St David</t>
  </si>
  <si>
    <t>MORNE JAUNE</t>
  </si>
  <si>
    <t>RIVIERE CYRIQUE</t>
  </si>
  <si>
    <t>GRAND FOND</t>
  </si>
  <si>
    <t>ROSALIE</t>
  </si>
  <si>
    <t>CASTLE BRUCE</t>
  </si>
  <si>
    <t>FOND MEL</t>
  </si>
  <si>
    <t>TRANTO</t>
  </si>
  <si>
    <t>DIX-PAS</t>
  </si>
  <si>
    <t>MOPO</t>
  </si>
  <si>
    <t>GOOD HOPE</t>
  </si>
  <si>
    <t>SAN SAUVER</t>
  </si>
  <si>
    <t>PETITE SOUFRIERE</t>
  </si>
  <si>
    <t>CRAYFISH RIVER</t>
  </si>
  <si>
    <t>GAULETTE RIVER</t>
  </si>
  <si>
    <t>MONKEY HILL</t>
  </si>
  <si>
    <t>SINEKU</t>
  </si>
  <si>
    <t>SALYBIA</t>
  </si>
  <si>
    <t>BATACA</t>
  </si>
  <si>
    <t>ATKINSON</t>
  </si>
  <si>
    <t>St Andrew</t>
  </si>
  <si>
    <t>DOS D'ANE</t>
  </si>
  <si>
    <t>CONCORD</t>
  </si>
  <si>
    <t>WESLEY</t>
  </si>
  <si>
    <t>WOODFORD HILL</t>
  </si>
  <si>
    <t>CARIBE-PENVILLE</t>
  </si>
  <si>
    <t>DELAFOND</t>
  </si>
  <si>
    <t>DEMETRIE</t>
  </si>
  <si>
    <t>L'AUTRE BORD</t>
  </si>
  <si>
    <t>PENVILLE</t>
  </si>
  <si>
    <t>PENVILLE - GALBA</t>
  </si>
  <si>
    <t>THIBAUD</t>
  </si>
  <si>
    <t>VIELLE CASE</t>
  </si>
  <si>
    <t>EN BAS (AMBAS)</t>
  </si>
  <si>
    <t>COTON</t>
  </si>
  <si>
    <t>LA PAILLE</t>
  </si>
  <si>
    <t>TOBINO</t>
  </si>
  <si>
    <t>ANSE-DE-MAI</t>
  </si>
  <si>
    <t>BELLEMANIERE</t>
  </si>
  <si>
    <t>BENSE</t>
  </si>
  <si>
    <t>BLENHEIM</t>
  </si>
  <si>
    <t>CALIBISHIE</t>
  </si>
  <si>
    <t>MOORE PARK</t>
  </si>
  <si>
    <t>BARIMA-WAINI</t>
  </si>
  <si>
    <t>Mora Passage - Punta Playa (Imbotero)</t>
  </si>
  <si>
    <t>Morawhanna</t>
  </si>
  <si>
    <t>Mabaruma Road (Barima End)</t>
  </si>
  <si>
    <t>Mabaruma, Kokorital Hill</t>
  </si>
  <si>
    <t>Kobarina Hill, Barrabina Hill</t>
  </si>
  <si>
    <t>Hosororo</t>
  </si>
  <si>
    <t>Bumbury Hill, Tobago Hill, Yarakita Road</t>
  </si>
  <si>
    <t>Wauna &amp; Whitewater</t>
  </si>
  <si>
    <t>Yarakita Village</t>
  </si>
  <si>
    <t>Amakura River</t>
  </si>
  <si>
    <t>Yarakita to Korosaima Creek (White Creek Vill.)</t>
  </si>
  <si>
    <t>Kumaka, Aruka River</t>
  </si>
  <si>
    <t>Aruka River</t>
  </si>
  <si>
    <t>Koriabo River, Kamwatta</t>
  </si>
  <si>
    <t>Koriabo  to Hanaida River</t>
  </si>
  <si>
    <t>Hanaida to Aruau River</t>
  </si>
  <si>
    <t>Aruau River</t>
  </si>
  <si>
    <t>Aruau to Naboni River (Hotoquai)</t>
  </si>
  <si>
    <t>Naboni to Source (Hobediah) Hobodia</t>
  </si>
  <si>
    <t>Morawhanna to Aruka River</t>
  </si>
  <si>
    <t>Aruka to Quiana Creek (Barima River)</t>
  </si>
  <si>
    <t>Quiana Creek to Mahaina Creek  (Barima River)</t>
  </si>
  <si>
    <t>Mahaina Creek to Anaida River (Barima River)</t>
  </si>
  <si>
    <t>Anaida River to Morabaka Creek</t>
  </si>
  <si>
    <t>Morabaka Creek to Mt. Everard (Barima River)</t>
  </si>
  <si>
    <t>Mt.Terminus, Mt. Everard (Barima River)</t>
  </si>
  <si>
    <t>Mt. Everard to Koriabo (Barima River)</t>
  </si>
  <si>
    <t>Koriabo River to Manari River (Barima River)</t>
  </si>
  <si>
    <t>Manari River (Barima River)</t>
  </si>
  <si>
    <t>Five Star Landing to Source</t>
  </si>
  <si>
    <t>Matthews Ridge</t>
  </si>
  <si>
    <t>Pakera Village</t>
  </si>
  <si>
    <t>Arakaka-Matthews Ridge Railway</t>
  </si>
  <si>
    <t>Arakaka</t>
  </si>
  <si>
    <t>Matthews Ridge - Kaituma Railway</t>
  </si>
  <si>
    <t>Port Kaituma</t>
  </si>
  <si>
    <t>Barima River to Kamuama River (Kaituma River)</t>
  </si>
  <si>
    <t>Kamuama River to Tokonia River (Kaituma River)</t>
  </si>
  <si>
    <t>Tokonia River to Surprise Hill (Paiwakuru Village)</t>
  </si>
  <si>
    <t>Sebai Mission</t>
  </si>
  <si>
    <t>Surprise Hill</t>
  </si>
  <si>
    <t>Anabisi River</t>
  </si>
  <si>
    <t>Holarina River to Mission Landing</t>
  </si>
  <si>
    <t>Mission Landing to Source</t>
  </si>
  <si>
    <t>Waini Point to Baramanni River (Waini River)</t>
  </si>
  <si>
    <t>Baramanni River</t>
  </si>
  <si>
    <t>Baramanni River to Santa Cruz (Waini River)</t>
  </si>
  <si>
    <t>Santa Cruz - Kumanaballi Creek</t>
  </si>
  <si>
    <t>Waini Mouth to Moruka River</t>
  </si>
  <si>
    <t>Moruka River to Waramuri Mission</t>
  </si>
  <si>
    <t>St. Nicholas Mission , Manawarin River</t>
  </si>
  <si>
    <t>Marmorakabra River</t>
  </si>
  <si>
    <t>Waramuri Mission</t>
  </si>
  <si>
    <t>Waramuri Mission to Akwero &amp; Santa Rosa</t>
  </si>
  <si>
    <t>Santa Rosa Mission</t>
  </si>
  <si>
    <t>Akwero</t>
  </si>
  <si>
    <t>Kumaka</t>
  </si>
  <si>
    <t>Kumaka, Kwabanna Road</t>
  </si>
  <si>
    <t>Kwebanna</t>
  </si>
  <si>
    <t>Santa Rose &amp; Kumaka to Source</t>
  </si>
  <si>
    <t>St. Bedes</t>
  </si>
  <si>
    <t>St. Bedes to Kokerite (Chinese Landing)</t>
  </si>
  <si>
    <t>Kokerite</t>
  </si>
  <si>
    <t>Kokerite to Karakau</t>
  </si>
  <si>
    <t>Karakau</t>
  </si>
  <si>
    <t>Karakau to Mazawini</t>
  </si>
  <si>
    <t>Mazawini Landing to Source Barimita, Old World</t>
  </si>
  <si>
    <t>POMEROON-SUPENAAM</t>
  </si>
  <si>
    <t>Supernaam River, Bethany Village</t>
  </si>
  <si>
    <t>Ituribisi River, Mashabo Village</t>
  </si>
  <si>
    <t>Good Hope</t>
  </si>
  <si>
    <t>Spring Garden</t>
  </si>
  <si>
    <t>Good Intent</t>
  </si>
  <si>
    <t>Aurora</t>
  </si>
  <si>
    <t>Makeshift</t>
  </si>
  <si>
    <t>Three Friends and Dryshore &amp; Warousi</t>
  </si>
  <si>
    <t>Hibernia</t>
  </si>
  <si>
    <t>Fairfield</t>
  </si>
  <si>
    <t>Vilvoorden</t>
  </si>
  <si>
    <t>Middlesex</t>
  </si>
  <si>
    <t>Huist T' Dieren</t>
  </si>
  <si>
    <t>Pomona</t>
  </si>
  <si>
    <t>Riverstown</t>
  </si>
  <si>
    <t>Adventure</t>
  </si>
  <si>
    <t>Onderneeming</t>
  </si>
  <si>
    <t>Suddie</t>
  </si>
  <si>
    <t>Belfield</t>
  </si>
  <si>
    <t>Maria's Lodge</t>
  </si>
  <si>
    <t>Johanna Cecilia</t>
  </si>
  <si>
    <t>Zorg</t>
  </si>
  <si>
    <t>Golden Fleece</t>
  </si>
  <si>
    <t>Perseverance</t>
  </si>
  <si>
    <t>Tapakuma Lake / St. Dennys Mission</t>
  </si>
  <si>
    <t>Lima Sands</t>
  </si>
  <si>
    <t>Mainstay Lake (Whyaka)</t>
  </si>
  <si>
    <t>Capoey Lake</t>
  </si>
  <si>
    <t>Wastelands</t>
  </si>
  <si>
    <t>Bremen</t>
  </si>
  <si>
    <t>Cullen</t>
  </si>
  <si>
    <t>Abrams Zuil</t>
  </si>
  <si>
    <t>Annandale</t>
  </si>
  <si>
    <t>Zorg En Vlygt</t>
  </si>
  <si>
    <t>Hoff Van Aurich</t>
  </si>
  <si>
    <t>L' Union</t>
  </si>
  <si>
    <t>Dageraad</t>
  </si>
  <si>
    <t>Queenstown or Mocha</t>
  </si>
  <si>
    <t>Westfield</t>
  </si>
  <si>
    <t>Alliance</t>
  </si>
  <si>
    <t>Taymouth Manor</t>
  </si>
  <si>
    <t>Affiance</t>
  </si>
  <si>
    <t>Columbia</t>
  </si>
  <si>
    <t>Aberdeen</t>
  </si>
  <si>
    <t>Three Friends</t>
  </si>
  <si>
    <t>Land of Plenty</t>
  </si>
  <si>
    <t>Mainstay</t>
  </si>
  <si>
    <t>Reliance</t>
  </si>
  <si>
    <t>Bush Lot</t>
  </si>
  <si>
    <t>Anna Regina</t>
  </si>
  <si>
    <t>Henrietta</t>
  </si>
  <si>
    <t>Richmond</t>
  </si>
  <si>
    <t>La Belle Alliance</t>
  </si>
  <si>
    <t>Lima</t>
  </si>
  <si>
    <t>Coffee Grove</t>
  </si>
  <si>
    <t>Fear Not or Danielstown</t>
  </si>
  <si>
    <t>Sparta</t>
  </si>
  <si>
    <t>Windsor Castle</t>
  </si>
  <si>
    <t>Hampton Court</t>
  </si>
  <si>
    <t>Devonshire Castle</t>
  </si>
  <si>
    <t>Walton Hall</t>
  </si>
  <si>
    <t>Paradise</t>
  </si>
  <si>
    <t>The Jib</t>
  </si>
  <si>
    <t>Exmouth</t>
  </si>
  <si>
    <t>Dunkeld and Perth</t>
  </si>
  <si>
    <t>Dartmouth</t>
  </si>
  <si>
    <t>Westbury</t>
  </si>
  <si>
    <t>Bounty Hall</t>
  </si>
  <si>
    <t>Phillips</t>
  </si>
  <si>
    <t>Better Success / Chandler / Plantation Andrews</t>
  </si>
  <si>
    <t>Andrews</t>
  </si>
  <si>
    <t>Better Hope</t>
  </si>
  <si>
    <t>La Resource</t>
  </si>
  <si>
    <t>Maria's Delight</t>
  </si>
  <si>
    <t>Opposite</t>
  </si>
  <si>
    <t>Evergreen</t>
  </si>
  <si>
    <t>Somerset and Berks</t>
  </si>
  <si>
    <t>Amazon or Grant 6253-6255</t>
  </si>
  <si>
    <t>Charity or Grant 8557-8560</t>
  </si>
  <si>
    <t>Unity</t>
  </si>
  <si>
    <t>Opposition</t>
  </si>
  <si>
    <t>St. Joseph</t>
  </si>
  <si>
    <t>Buxton</t>
  </si>
  <si>
    <t>Grant 3372 &amp; 3819</t>
  </si>
  <si>
    <t>Burnt Bush Profit</t>
  </si>
  <si>
    <t>Trybest</t>
  </si>
  <si>
    <t>Cozier or Hope and Success</t>
  </si>
  <si>
    <t>Marias Delight or Caniegieter</t>
  </si>
  <si>
    <t>Providence</t>
  </si>
  <si>
    <t>Tenez Ferme</t>
  </si>
  <si>
    <t>Hope and Success</t>
  </si>
  <si>
    <t>Dublin</t>
  </si>
  <si>
    <t>Belle View</t>
  </si>
  <si>
    <t>Good Hope and Hope &amp; Success</t>
  </si>
  <si>
    <t>Jackson</t>
  </si>
  <si>
    <t>Nile</t>
  </si>
  <si>
    <t>Calvin</t>
  </si>
  <si>
    <t>Sarah</t>
  </si>
  <si>
    <t>Playfair</t>
  </si>
  <si>
    <t>Try Again</t>
  </si>
  <si>
    <t>Friendship</t>
  </si>
  <si>
    <t>Land of Promise</t>
  </si>
  <si>
    <t>Still in Hope</t>
  </si>
  <si>
    <t>Enterprise</t>
  </si>
  <si>
    <t>Lillydale</t>
  </si>
  <si>
    <t>Kitty</t>
  </si>
  <si>
    <t>Phoenix Park</t>
  </si>
  <si>
    <t>Monkers</t>
  </si>
  <si>
    <t>Hackney</t>
  </si>
  <si>
    <t>Caledonia</t>
  </si>
  <si>
    <t>Freetown</t>
  </si>
  <si>
    <t>Dumbarton Castle</t>
  </si>
  <si>
    <t>Heathfield</t>
  </si>
  <si>
    <t>Diamond</t>
  </si>
  <si>
    <t>Greenfield</t>
  </si>
  <si>
    <t>Relief</t>
  </si>
  <si>
    <t>Enmore</t>
  </si>
  <si>
    <t>Grant 4887 &amp;986</t>
  </si>
  <si>
    <t>New Hope</t>
  </si>
  <si>
    <t>St. Johns, Lyndhurst, Glenhurst</t>
  </si>
  <si>
    <t>Wakapau Mouth and Belfield Profit</t>
  </si>
  <si>
    <t>Henrietta Cecelia</t>
  </si>
  <si>
    <t>Try Best</t>
  </si>
  <si>
    <t>Grant 3754 &amp; 5771</t>
  </si>
  <si>
    <t>Windsor Forest</t>
  </si>
  <si>
    <t>Grant Trial</t>
  </si>
  <si>
    <t>Covent Garden</t>
  </si>
  <si>
    <t>Grant 2057</t>
  </si>
  <si>
    <t>Marlborough</t>
  </si>
  <si>
    <t>Grant 1207 &amp; 4115</t>
  </si>
  <si>
    <t>Adventure and Grant 1313</t>
  </si>
  <si>
    <t>Grant 1889</t>
  </si>
  <si>
    <t>Grant 851 &amp; 3537</t>
  </si>
  <si>
    <t>Jacklow - Right Bank Pomeroon River</t>
  </si>
  <si>
    <t>Siriki - Pomeroon River</t>
  </si>
  <si>
    <t>Abrams  Creek -Warapana Pomeroon River</t>
  </si>
  <si>
    <t>Pickersgill - Pomeroon River</t>
  </si>
  <si>
    <t>Kabakaburi Village</t>
  </si>
  <si>
    <t>St. Monica's (Kairimap) Village</t>
  </si>
  <si>
    <t>Kabakaburi River</t>
  </si>
  <si>
    <t>Karawab</t>
  </si>
  <si>
    <t>Akawini Village</t>
  </si>
  <si>
    <t>Manawarin Village, St. Nicholas Village</t>
  </si>
  <si>
    <t>Wakapau Village</t>
  </si>
  <si>
    <t>ESSEQUIBO ISLANDS-WEST DEMERARA</t>
  </si>
  <si>
    <t>Charters</t>
  </si>
  <si>
    <t>Maltha</t>
  </si>
  <si>
    <t>The bell, Tenabo River</t>
  </si>
  <si>
    <t>Blenheim</t>
  </si>
  <si>
    <t>St. Jan</t>
  </si>
  <si>
    <t>De Cottage</t>
  </si>
  <si>
    <t>Sophia's Rust</t>
  </si>
  <si>
    <t>Leyden</t>
  </si>
  <si>
    <t>Certain Hope</t>
  </si>
  <si>
    <t>Stamholder</t>
  </si>
  <si>
    <t>Vreed- En- Hoop</t>
  </si>
  <si>
    <t>Berlin</t>
  </si>
  <si>
    <t>Stena</t>
  </si>
  <si>
    <t>Experience</t>
  </si>
  <si>
    <t>Vreed Rust</t>
  </si>
  <si>
    <t>Sand Hills</t>
  </si>
  <si>
    <t>Princess Carolina</t>
  </si>
  <si>
    <t>Hermanstyne</t>
  </si>
  <si>
    <t>Hopetown (Santa Mission)</t>
  </si>
  <si>
    <t>Georgia</t>
  </si>
  <si>
    <t>Gedelt En Rust</t>
  </si>
  <si>
    <t>Leert Zorgen</t>
  </si>
  <si>
    <t>Sarah's Hope</t>
  </si>
  <si>
    <t>Cathernia</t>
  </si>
  <si>
    <t>Concordia</t>
  </si>
  <si>
    <t>La Harmonie</t>
  </si>
  <si>
    <t>Voorburg</t>
  </si>
  <si>
    <t>Catherina Sophia</t>
  </si>
  <si>
    <t>Vreedestein</t>
  </si>
  <si>
    <t>Marias Lodge</t>
  </si>
  <si>
    <t>Reynstein</t>
  </si>
  <si>
    <t>Free and Easy</t>
  </si>
  <si>
    <t>Vive La Force</t>
  </si>
  <si>
    <t>Vriesland</t>
  </si>
  <si>
    <t>Patentia</t>
  </si>
  <si>
    <t>De Jonge Rachel</t>
  </si>
  <si>
    <t>Goedverwagting</t>
  </si>
  <si>
    <t>De Gesusters</t>
  </si>
  <si>
    <t>Belle Vue</t>
  </si>
  <si>
    <t>The Bell</t>
  </si>
  <si>
    <t>Mon Desir</t>
  </si>
  <si>
    <t>The Commons</t>
  </si>
  <si>
    <t>Endeavour</t>
  </si>
  <si>
    <t>Rosetta</t>
  </si>
  <si>
    <t>The Buff</t>
  </si>
  <si>
    <t>Government Lands South</t>
  </si>
  <si>
    <t>Government Lands North</t>
  </si>
  <si>
    <t>New Aanlegt</t>
  </si>
  <si>
    <t>Resource</t>
  </si>
  <si>
    <t>Stanleytown</t>
  </si>
  <si>
    <t>La Retraite</t>
  </si>
  <si>
    <t>Toevlugt</t>
  </si>
  <si>
    <t>Nismes</t>
  </si>
  <si>
    <t>Bagotville or Mindenburg</t>
  </si>
  <si>
    <t>L' Heureuse Adventure</t>
  </si>
  <si>
    <t>Vauxhall</t>
  </si>
  <si>
    <t>Beau Voisin</t>
  </si>
  <si>
    <t>L' Oratoire</t>
  </si>
  <si>
    <t>Bordeaux</t>
  </si>
  <si>
    <t>Geneve</t>
  </si>
  <si>
    <t>Mes Delices</t>
  </si>
  <si>
    <t>Jacoba Constantia</t>
  </si>
  <si>
    <t>Le Desir</t>
  </si>
  <si>
    <t>Anna Catherina</t>
  </si>
  <si>
    <t>Noitgedacht</t>
  </si>
  <si>
    <t>L' Esperance</t>
  </si>
  <si>
    <t>Sans Souci</t>
  </si>
  <si>
    <t>Studley Park</t>
  </si>
  <si>
    <t>Government Lands (South)</t>
  </si>
  <si>
    <t>Government Lands (North)</t>
  </si>
  <si>
    <t>Soesdyke</t>
  </si>
  <si>
    <t>Ostend</t>
  </si>
  <si>
    <t>De Ridder's Faith</t>
  </si>
  <si>
    <t>Orangefield</t>
  </si>
  <si>
    <t>Vries En Vriendschap</t>
  </si>
  <si>
    <t>Two Brothers</t>
  </si>
  <si>
    <t>Mon Bijou</t>
  </si>
  <si>
    <t>De Kinderen</t>
  </si>
  <si>
    <t>Uitkomst</t>
  </si>
  <si>
    <t>Java</t>
  </si>
  <si>
    <t>Lust Tot Rust</t>
  </si>
  <si>
    <t>Recht Door Zee</t>
  </si>
  <si>
    <t>Wesminister</t>
  </si>
  <si>
    <t>La Parafaite Harmonie</t>
  </si>
  <si>
    <t>La Grange</t>
  </si>
  <si>
    <t>Meer Zorgen</t>
  </si>
  <si>
    <t>Schoonord</t>
  </si>
  <si>
    <t>Goed Fortuin</t>
  </si>
  <si>
    <t>Versailles</t>
  </si>
  <si>
    <t>Malgre Tout</t>
  </si>
  <si>
    <t>Klien Pouderoyen</t>
  </si>
  <si>
    <t>Vreed En Hoop</t>
  </si>
  <si>
    <t>Swan En Schultz</t>
  </si>
  <si>
    <t>The Best</t>
  </si>
  <si>
    <t>Nouvelle Flanders</t>
  </si>
  <si>
    <t>La Union</t>
  </si>
  <si>
    <t>Rotterdam</t>
  </si>
  <si>
    <t>Harlem</t>
  </si>
  <si>
    <t>Mary</t>
  </si>
  <si>
    <t>Wallers Delight</t>
  </si>
  <si>
    <t>Ruimzight</t>
  </si>
  <si>
    <t>La Jalousie</t>
  </si>
  <si>
    <t>Blankenburg</t>
  </si>
  <si>
    <t>Den Amstel</t>
  </si>
  <si>
    <t>Fellowship</t>
  </si>
  <si>
    <t>Hague</t>
  </si>
  <si>
    <t>Cornelia Ida</t>
  </si>
  <si>
    <t>Edinburg</t>
  </si>
  <si>
    <t>Groenveldt</t>
  </si>
  <si>
    <t>Leonora</t>
  </si>
  <si>
    <t>Stewartville</t>
  </si>
  <si>
    <t>Uitvlugt</t>
  </si>
  <si>
    <t>Zeeburg</t>
  </si>
  <si>
    <t>De Willem</t>
  </si>
  <si>
    <t>Met En Meerzorg</t>
  </si>
  <si>
    <t>Zeelugt</t>
  </si>
  <si>
    <t>Tuchen De Vrierden</t>
  </si>
  <si>
    <t>Vergenoegen</t>
  </si>
  <si>
    <t>Philadelphia</t>
  </si>
  <si>
    <t>Barnwell</t>
  </si>
  <si>
    <t>Greenwich Park</t>
  </si>
  <si>
    <t>Ruby</t>
  </si>
  <si>
    <t>Farm</t>
  </si>
  <si>
    <t>Le Destin</t>
  </si>
  <si>
    <t>Orangestein</t>
  </si>
  <si>
    <t>Bushy Park</t>
  </si>
  <si>
    <t>Hydronie</t>
  </si>
  <si>
    <t>Parika</t>
  </si>
  <si>
    <t>Hyde Park</t>
  </si>
  <si>
    <t>Grove</t>
  </si>
  <si>
    <t>Look Out</t>
  </si>
  <si>
    <t>Naamryck</t>
  </si>
  <si>
    <t>Salem</t>
  </si>
  <si>
    <t>Mora</t>
  </si>
  <si>
    <t>Bartenstein</t>
  </si>
  <si>
    <t>Roden Rust</t>
  </si>
  <si>
    <t>Blake</t>
  </si>
  <si>
    <t>Johanna Cornelia</t>
  </si>
  <si>
    <t>Hubu</t>
  </si>
  <si>
    <t>St. Lawrence or Big Sands</t>
  </si>
  <si>
    <t>Present Hope or Sands</t>
  </si>
  <si>
    <t>Lookabu</t>
  </si>
  <si>
    <t>Larimakabra</t>
  </si>
  <si>
    <t>Bendorf</t>
  </si>
  <si>
    <t>Maripa</t>
  </si>
  <si>
    <t>Morasi</t>
  </si>
  <si>
    <t>Bonasika River Settlements</t>
  </si>
  <si>
    <t>Aliki to Ampa Bay</t>
  </si>
  <si>
    <t>Makouria</t>
  </si>
  <si>
    <t>Tiger River to Groete Creek &amp; Saxakalli Mission</t>
  </si>
  <si>
    <t>Groete Creek to Arawarri</t>
  </si>
  <si>
    <t>Arawarri to the Right Bank Supernaam River</t>
  </si>
  <si>
    <t>Rock Island, Fort Island, Liberty Island etc.</t>
  </si>
  <si>
    <t>Hog Island</t>
  </si>
  <si>
    <t>Great Truli Island</t>
  </si>
  <si>
    <t>Zeelandia (Wakenaam)</t>
  </si>
  <si>
    <t>Meerzorg</t>
  </si>
  <si>
    <t>Bank Hall</t>
  </si>
  <si>
    <t>Marias Pleasure</t>
  </si>
  <si>
    <t>Marionville</t>
  </si>
  <si>
    <t>Domburg</t>
  </si>
  <si>
    <t>Fredericksburg</t>
  </si>
  <si>
    <t>New Belle Plaine</t>
  </si>
  <si>
    <t>Arthurville</t>
  </si>
  <si>
    <t>Belle Plaine (Melville)</t>
  </si>
  <si>
    <t>Good Success</t>
  </si>
  <si>
    <t>New Friendship</t>
  </si>
  <si>
    <t>Maria Johanna</t>
  </si>
  <si>
    <t>Rushbrook</t>
  </si>
  <si>
    <t>Eagles Rust</t>
  </si>
  <si>
    <t>Palmyra</t>
  </si>
  <si>
    <t>Ridge</t>
  </si>
  <si>
    <t>Phoenix or Louisiana</t>
  </si>
  <si>
    <t>De Witte Zwaan</t>
  </si>
  <si>
    <t>Anna Maria</t>
  </si>
  <si>
    <t>Osterbeck</t>
  </si>
  <si>
    <t>Success</t>
  </si>
  <si>
    <t>Wisselvalligheid</t>
  </si>
  <si>
    <t>Bachelors Adventure</t>
  </si>
  <si>
    <t>Maryville</t>
  </si>
  <si>
    <t>La Bagatelle</t>
  </si>
  <si>
    <t>Vertrouwen</t>
  </si>
  <si>
    <t>Doorn Haag</t>
  </si>
  <si>
    <t>Kingston</t>
  </si>
  <si>
    <t>Tewkesbury</t>
  </si>
  <si>
    <t>Chauteau Truro, Cheltenham</t>
  </si>
  <si>
    <t>Richmond Hill</t>
  </si>
  <si>
    <t>Amsterdam</t>
  </si>
  <si>
    <t>Canefield</t>
  </si>
  <si>
    <t>Claremont</t>
  </si>
  <si>
    <t>Uniform</t>
  </si>
  <si>
    <t>Pleasing Hope</t>
  </si>
  <si>
    <t>DEMERARA-MAHAICA</t>
  </si>
  <si>
    <t>Cane Grove</t>
  </si>
  <si>
    <t>Virginia</t>
  </si>
  <si>
    <t>Uplands</t>
  </si>
  <si>
    <t>Bagatelle</t>
  </si>
  <si>
    <t>Strathavon</t>
  </si>
  <si>
    <t>Mary's Hope</t>
  </si>
  <si>
    <t>Vereeniging</t>
  </si>
  <si>
    <t>Supply</t>
  </si>
  <si>
    <t>Belmont</t>
  </si>
  <si>
    <t>Helena No.1</t>
  </si>
  <si>
    <t>Helena No.2</t>
  </si>
  <si>
    <t>Hand En Veldt</t>
  </si>
  <si>
    <t>Voorzigtigheid</t>
  </si>
  <si>
    <t>Cambridge</t>
  </si>
  <si>
    <t>Tranquility Hall</t>
  </si>
  <si>
    <t>Mosquito Hall</t>
  </si>
  <si>
    <t>Lancaster</t>
  </si>
  <si>
    <t>Orange Nassau</t>
  </si>
  <si>
    <t>Bee Hive</t>
  </si>
  <si>
    <t>Clonbrook</t>
  </si>
  <si>
    <t>Anns Grove</t>
  </si>
  <si>
    <t>Two Friends</t>
  </si>
  <si>
    <t>Dochfour</t>
  </si>
  <si>
    <t>Hope</t>
  </si>
  <si>
    <t>Lowlands</t>
  </si>
  <si>
    <t>Nooten Zuil</t>
  </si>
  <si>
    <t>Victoria</t>
  </si>
  <si>
    <t>Craig Milne</t>
  </si>
  <si>
    <t>Cove</t>
  </si>
  <si>
    <t>John</t>
  </si>
  <si>
    <t>Nabaclis</t>
  </si>
  <si>
    <t>Golden Grove</t>
  </si>
  <si>
    <t>Haslington</t>
  </si>
  <si>
    <t>Foulis</t>
  </si>
  <si>
    <t>Bachelor's Adventure</t>
  </si>
  <si>
    <t>Elizabeth Hall</t>
  </si>
  <si>
    <t>Non Pariel</t>
  </si>
  <si>
    <t>Coldingen</t>
  </si>
  <si>
    <t>Strathspey</t>
  </si>
  <si>
    <t>Bladen Hall</t>
  </si>
  <si>
    <t>Vigilance</t>
  </si>
  <si>
    <t>La Reconnaissance</t>
  </si>
  <si>
    <t>Lusignan</t>
  </si>
  <si>
    <t>Nog Eens and Two friends</t>
  </si>
  <si>
    <t>De Endragt</t>
  </si>
  <si>
    <t>Mon Repos</t>
  </si>
  <si>
    <t>Triumph</t>
  </si>
  <si>
    <t>Betterverwagting</t>
  </si>
  <si>
    <t>La Bonne Intention</t>
  </si>
  <si>
    <t>Chateau Margot</t>
  </si>
  <si>
    <t>Le Resouvenir</t>
  </si>
  <si>
    <t>Felicity</t>
  </si>
  <si>
    <t>Montrose</t>
  </si>
  <si>
    <t>Brothers</t>
  </si>
  <si>
    <t>Vryheids Lust</t>
  </si>
  <si>
    <t>Plaisance</t>
  </si>
  <si>
    <t>Sparendaam</t>
  </si>
  <si>
    <t>Ogle</t>
  </si>
  <si>
    <t>Industry</t>
  </si>
  <si>
    <t>Cummings Lodge</t>
  </si>
  <si>
    <t>Turkeyen</t>
  </si>
  <si>
    <t>Pattensen</t>
  </si>
  <si>
    <t>Liliandaal</t>
  </si>
  <si>
    <t>Sophia</t>
  </si>
  <si>
    <t>Bel Air Springs</t>
  </si>
  <si>
    <t>Bel Air</t>
  </si>
  <si>
    <t>New Haven</t>
  </si>
  <si>
    <t>Prashad Nagar</t>
  </si>
  <si>
    <t>Lamaha Gardens</t>
  </si>
  <si>
    <t>Botanical Gardens</t>
  </si>
  <si>
    <t>Section K. Campbellville</t>
  </si>
  <si>
    <t>Campbellville</t>
  </si>
  <si>
    <t>Bel Air Gardens</t>
  </si>
  <si>
    <t>Subryanville</t>
  </si>
  <si>
    <t>Bel Air Park</t>
  </si>
  <si>
    <t>Newtown</t>
  </si>
  <si>
    <t>Thomas Lands</t>
  </si>
  <si>
    <t>Non Pariel Park</t>
  </si>
  <si>
    <t>Queenstown</t>
  </si>
  <si>
    <t>Albertown</t>
  </si>
  <si>
    <t>North Cummingsburg</t>
  </si>
  <si>
    <t>South Cummingsburg</t>
  </si>
  <si>
    <t>Stabroek</t>
  </si>
  <si>
    <t>Lacytown</t>
  </si>
  <si>
    <t>Bourda</t>
  </si>
  <si>
    <t>Wortmanville</t>
  </si>
  <si>
    <t>Newburg</t>
  </si>
  <si>
    <t>Werk En Rust</t>
  </si>
  <si>
    <t>Charlestown</t>
  </si>
  <si>
    <t>Albouystown</t>
  </si>
  <si>
    <t>La Penitence (Castello Housing Scheme)</t>
  </si>
  <si>
    <t>West La Penitence</t>
  </si>
  <si>
    <t>East La Penitence</t>
  </si>
  <si>
    <t>North East La Penitence</t>
  </si>
  <si>
    <t>Lodge</t>
  </si>
  <si>
    <t>Durban Area</t>
  </si>
  <si>
    <t>Lodge Housing Scheme</t>
  </si>
  <si>
    <t>Century Palm Gardens (Lodge)</t>
  </si>
  <si>
    <t>Meadowbrook Gardens</t>
  </si>
  <si>
    <t>Tucville</t>
  </si>
  <si>
    <t>Guyhoc Park</t>
  </si>
  <si>
    <t>Lahama Park</t>
  </si>
  <si>
    <t>Lahama Springs</t>
  </si>
  <si>
    <t>North Ruimveldt</t>
  </si>
  <si>
    <t>Festival City (North Ruimveldt)</t>
  </si>
  <si>
    <t>South Ruimveldt Park</t>
  </si>
  <si>
    <t>South Ruimveldt Gardens</t>
  </si>
  <si>
    <t>Roxanne Burnham Gardens</t>
  </si>
  <si>
    <t>East Ruimveldt</t>
  </si>
  <si>
    <t>West Ruimveldt</t>
  </si>
  <si>
    <t>Laing Avenue</t>
  </si>
  <si>
    <t>Yarrow Dam</t>
  </si>
  <si>
    <t>River View Ruimveldt</t>
  </si>
  <si>
    <t>Alexander Village</t>
  </si>
  <si>
    <t>Industrial Estate</t>
  </si>
  <si>
    <t>Meadow Bank (Houston)</t>
  </si>
  <si>
    <t>Houston</t>
  </si>
  <si>
    <t>McDoom</t>
  </si>
  <si>
    <t>Agricola Village</t>
  </si>
  <si>
    <t>Eccles</t>
  </si>
  <si>
    <t>Bagotstown</t>
  </si>
  <si>
    <t>Peters Hall</t>
  </si>
  <si>
    <t>Ramsburg</t>
  </si>
  <si>
    <t>Arcadia</t>
  </si>
  <si>
    <t>Mocha, Two Friends</t>
  </si>
  <si>
    <t>Herstelling</t>
  </si>
  <si>
    <t>Jardin De Provence, Farm</t>
  </si>
  <si>
    <t>Vreed En Rust</t>
  </si>
  <si>
    <t>Prospect</t>
  </si>
  <si>
    <t>Little Diamond</t>
  </si>
  <si>
    <t>Great Diamond</t>
  </si>
  <si>
    <t>Craig</t>
  </si>
  <si>
    <t>Garden of Eden</t>
  </si>
  <si>
    <t>Brickery</t>
  </si>
  <si>
    <t>Support</t>
  </si>
  <si>
    <t>Land of Canaan</t>
  </si>
  <si>
    <t>Sarah Johanna</t>
  </si>
  <si>
    <t>Pearl</t>
  </si>
  <si>
    <t>Te Huis Te Coverden</t>
  </si>
  <si>
    <t>Den Heuvel</t>
  </si>
  <si>
    <t>Timehri</t>
  </si>
  <si>
    <t>New St. Eustatius</t>
  </si>
  <si>
    <t>Elizabeth Ann</t>
  </si>
  <si>
    <t>Low Wood</t>
  </si>
  <si>
    <t>Teddington</t>
  </si>
  <si>
    <t>Susannah's Rust</t>
  </si>
  <si>
    <t>Warida</t>
  </si>
  <si>
    <t>Utspa Durbanna</t>
  </si>
  <si>
    <t>Dora</t>
  </si>
  <si>
    <t>Loo Lands (South) to Yaruni Bend</t>
  </si>
  <si>
    <t>Elizabeth</t>
  </si>
  <si>
    <t>Moblissa Settlement</t>
  </si>
  <si>
    <t>Kairuni</t>
  </si>
  <si>
    <t>Clemwood Settlement</t>
  </si>
  <si>
    <t>Dora Settlement</t>
  </si>
  <si>
    <t>Long Creek</t>
  </si>
  <si>
    <t>Hauraruni River</t>
  </si>
  <si>
    <t>Kuru Kuru</t>
  </si>
  <si>
    <t>Yarrowkabra</t>
  </si>
  <si>
    <t>Kuru Kururu</t>
  </si>
  <si>
    <t>Laluni</t>
  </si>
  <si>
    <t>St. Cuthberts Village</t>
  </si>
  <si>
    <t>Grass Hook</t>
  </si>
  <si>
    <t>Grant 2429</t>
  </si>
  <si>
    <t>Handsome Tree</t>
  </si>
  <si>
    <t>Broken Pot (Grant 1792)</t>
  </si>
  <si>
    <t>MAHAICA-BERBICE</t>
  </si>
  <si>
    <t>Dankbarheid</t>
  </si>
  <si>
    <t>Ithaca</t>
  </si>
  <si>
    <t>Zorg En Hoop</t>
  </si>
  <si>
    <t>Balthyack or No. 9</t>
  </si>
  <si>
    <t>Balthyack or No. 8</t>
  </si>
  <si>
    <t>Blairmont No. 7</t>
  </si>
  <si>
    <t>Blairmont No. 6</t>
  </si>
  <si>
    <t>Bush Lot or No. 3</t>
  </si>
  <si>
    <t>Rosignol</t>
  </si>
  <si>
    <t>D'Edward</t>
  </si>
  <si>
    <t>Cotton Tree</t>
  </si>
  <si>
    <t>Zee Zight</t>
  </si>
  <si>
    <t>Mon Choisi</t>
  </si>
  <si>
    <t>Edderton</t>
  </si>
  <si>
    <t>Zee Lust</t>
  </si>
  <si>
    <t>Willemstad</t>
  </si>
  <si>
    <t>Inverness</t>
  </si>
  <si>
    <t>Expectation</t>
  </si>
  <si>
    <t>Friends Retreat</t>
  </si>
  <si>
    <t>Woodlands</t>
  </si>
  <si>
    <t>Woodley Park</t>
  </si>
  <si>
    <t>No. 12 Village</t>
  </si>
  <si>
    <t>Waterloo Jib</t>
  </si>
  <si>
    <t>Waterloo</t>
  </si>
  <si>
    <t>Experiment</t>
  </si>
  <si>
    <t>Bath</t>
  </si>
  <si>
    <t>Fort Wellington</t>
  </si>
  <si>
    <t>Catherina's Lust</t>
  </si>
  <si>
    <t>Onderbeeming</t>
  </si>
  <si>
    <t>Hopetown</t>
  </si>
  <si>
    <t>St. John</t>
  </si>
  <si>
    <t>Armadale</t>
  </si>
  <si>
    <t>Lovely Lass</t>
  </si>
  <si>
    <t>Onverwagt</t>
  </si>
  <si>
    <t>Trafalgar</t>
  </si>
  <si>
    <t>Union</t>
  </si>
  <si>
    <t>Tempe</t>
  </si>
  <si>
    <t>Brittania</t>
  </si>
  <si>
    <t>Chester**</t>
  </si>
  <si>
    <t>Yeovil</t>
  </si>
  <si>
    <t>Ross</t>
  </si>
  <si>
    <t>Brahan</t>
  </si>
  <si>
    <t>Kingelly</t>
  </si>
  <si>
    <t>Moorpark</t>
  </si>
  <si>
    <t>Jacoba</t>
  </si>
  <si>
    <t>Cottage</t>
  </si>
  <si>
    <t>Lichfield</t>
  </si>
  <si>
    <t>Bell Vue</t>
  </si>
  <si>
    <t>No. 40</t>
  </si>
  <si>
    <t>No. 41</t>
  </si>
  <si>
    <t>Seafield</t>
  </si>
  <si>
    <t>Rising Sun</t>
  </si>
  <si>
    <t>Washington</t>
  </si>
  <si>
    <t>Weldaad</t>
  </si>
  <si>
    <t>Belladrum</t>
  </si>
  <si>
    <t>Eldorado</t>
  </si>
  <si>
    <t>Profit</t>
  </si>
  <si>
    <t>Letter T.</t>
  </si>
  <si>
    <t>Abary</t>
  </si>
  <si>
    <t>Catherine</t>
  </si>
  <si>
    <t>Burma Road</t>
  </si>
  <si>
    <t>Calcutta</t>
  </si>
  <si>
    <t>Recess</t>
  </si>
  <si>
    <t>Good Faith</t>
  </si>
  <si>
    <t>Novar</t>
  </si>
  <si>
    <t>Dundee</t>
  </si>
  <si>
    <t>Airy Hall</t>
  </si>
  <si>
    <t>Huntley</t>
  </si>
  <si>
    <t>Park</t>
  </si>
  <si>
    <t>Champagne</t>
  </si>
  <si>
    <t>Cape</t>
  </si>
  <si>
    <t>Hyde Park, Grant 4300</t>
  </si>
  <si>
    <t>Wash Clothes</t>
  </si>
  <si>
    <t>Fortitude</t>
  </si>
  <si>
    <t>Mortice</t>
  </si>
  <si>
    <t>New Providence</t>
  </si>
  <si>
    <t>Land of Lust</t>
  </si>
  <si>
    <t>Chance</t>
  </si>
  <si>
    <t>Strath Campbell</t>
  </si>
  <si>
    <t>No. 12</t>
  </si>
  <si>
    <t>No. 10</t>
  </si>
  <si>
    <t>Spooner</t>
  </si>
  <si>
    <t>Perth</t>
  </si>
  <si>
    <t>Broomlands</t>
  </si>
  <si>
    <t>Anjou</t>
  </si>
  <si>
    <t>L'Enterprise</t>
  </si>
  <si>
    <t>Zes Kinderen</t>
  </si>
  <si>
    <t>La Raisonable</t>
  </si>
  <si>
    <t>Ormsary</t>
  </si>
  <si>
    <t>Yorkshire Hall</t>
  </si>
  <si>
    <t>Drill</t>
  </si>
  <si>
    <t>Now or Never</t>
  </si>
  <si>
    <t>Bushy park</t>
  </si>
  <si>
    <t>Planter's Hall</t>
  </si>
  <si>
    <t>Zealand</t>
  </si>
  <si>
    <t>Quakers Hall</t>
  </si>
  <si>
    <t>Broom Hall</t>
  </si>
  <si>
    <t>Carlton Hall</t>
  </si>
  <si>
    <t>Rebecca's Lust</t>
  </si>
  <si>
    <t>Harmony Hall</t>
  </si>
  <si>
    <t>Glazier's Lust</t>
  </si>
  <si>
    <t>Dantzig</t>
  </si>
  <si>
    <t>Content</t>
  </si>
  <si>
    <t>Strangroien</t>
  </si>
  <si>
    <t>Manilla</t>
  </si>
  <si>
    <t>Belvedere</t>
  </si>
  <si>
    <t>Wilhelmina</t>
  </si>
  <si>
    <t>Bygeval</t>
  </si>
  <si>
    <t>Vevay</t>
  </si>
  <si>
    <t>Neufchatel</t>
  </si>
  <si>
    <t>De Hoop</t>
  </si>
  <si>
    <t>De Vriend</t>
  </si>
  <si>
    <t>La Jeanette</t>
  </si>
  <si>
    <t>Klyzenaar</t>
  </si>
  <si>
    <t>Broek En Waterland</t>
  </si>
  <si>
    <t>Regenbach</t>
  </si>
  <si>
    <t>Frederica Johanna</t>
  </si>
  <si>
    <t>Tyder Dryf</t>
  </si>
  <si>
    <t>Chapmans</t>
  </si>
  <si>
    <t>Geruchy and Ruyters</t>
  </si>
  <si>
    <t>Mulheim Post</t>
  </si>
  <si>
    <t>Grant 3530 and Grant 1854</t>
  </si>
  <si>
    <t>Little Baibu or No. 10</t>
  </si>
  <si>
    <t>Big baibu, Martin's Burial Ground</t>
  </si>
  <si>
    <t>St. Francis Village</t>
  </si>
  <si>
    <t>Abary River</t>
  </si>
  <si>
    <t>Cook Tom</t>
  </si>
  <si>
    <t>First Savannah or Grant 4596</t>
  </si>
  <si>
    <t>Macouba or Grant 7353</t>
  </si>
  <si>
    <t>Gordon Table</t>
  </si>
  <si>
    <t>Pine Ground or Grant 3269</t>
  </si>
  <si>
    <t>Water Dog, Mora Point or Grant 3272</t>
  </si>
  <si>
    <t>Yarrow Creek</t>
  </si>
  <si>
    <t>Bara-Bara</t>
  </si>
  <si>
    <t>Governor Light</t>
  </si>
  <si>
    <t>Johanna</t>
  </si>
  <si>
    <t>Esau and Jacob or Grants 2240 and 4301</t>
  </si>
  <si>
    <t>EAST BERBICE-CORENTYNE</t>
  </si>
  <si>
    <t>Epira Village</t>
  </si>
  <si>
    <t>Orealla Village</t>
  </si>
  <si>
    <t>Mapenna River to Marabunta River</t>
  </si>
  <si>
    <t>Kassi Creek</t>
  </si>
  <si>
    <t>Moleson Creek</t>
  </si>
  <si>
    <t>Jackson Creek</t>
  </si>
  <si>
    <t>Crabwood Creek</t>
  </si>
  <si>
    <t>New Calcutta  (Line Path Settlement)</t>
  </si>
  <si>
    <t>Skeldon</t>
  </si>
  <si>
    <t>Eliza and Mary  (Springlands)</t>
  </si>
  <si>
    <t>No. 77 Village</t>
  </si>
  <si>
    <t>Harriet or No. 76 Village</t>
  </si>
  <si>
    <t>Spring Garden or No. 75 Village</t>
  </si>
  <si>
    <t>Stockholm or No. 74 Village</t>
  </si>
  <si>
    <t>Clonbrook or No. 73 Village</t>
  </si>
  <si>
    <t>Hong Kong or No. 72 Village</t>
  </si>
  <si>
    <t>Little Massiah or No. 71 Village</t>
  </si>
  <si>
    <t>Massiah or No. 70 Village</t>
  </si>
  <si>
    <t>Friendship or No. 69 Village</t>
  </si>
  <si>
    <t>Carnarvon or No. 68 Village</t>
  </si>
  <si>
    <t>No. 67 Village</t>
  </si>
  <si>
    <t>No. 66 Village</t>
  </si>
  <si>
    <t>New Market or No. 65 Village</t>
  </si>
  <si>
    <t>Babylon or No. 64 Village</t>
  </si>
  <si>
    <t>Benab or No. 63 Village</t>
  </si>
  <si>
    <t>No. 62 Village</t>
  </si>
  <si>
    <t>No. 61 Village</t>
  </si>
  <si>
    <t>No. 60 Village</t>
  </si>
  <si>
    <t>No. 59 Village</t>
  </si>
  <si>
    <t>No. 58 Village</t>
  </si>
  <si>
    <t>No. 57 Village</t>
  </si>
  <si>
    <t>No. 56 Village</t>
  </si>
  <si>
    <t>No. 55 Village</t>
  </si>
  <si>
    <t>No. 0  Village</t>
  </si>
  <si>
    <t>No. 54 Village</t>
  </si>
  <si>
    <t>Union or No. 53 Village</t>
  </si>
  <si>
    <t>No. 52 Village</t>
  </si>
  <si>
    <t>No. 51 Village</t>
  </si>
  <si>
    <t>Leeds or No. 50 Village</t>
  </si>
  <si>
    <t>Mary's Hope or No. 49 Village</t>
  </si>
  <si>
    <t>Floyd Ward or No. 48 Village</t>
  </si>
  <si>
    <t>Rising sun or No. 47 Village</t>
  </si>
  <si>
    <t>No. 46 Village</t>
  </si>
  <si>
    <t>Good Hope or No. 45 Village</t>
  </si>
  <si>
    <t>Good Hope or No. 44 Village</t>
  </si>
  <si>
    <t>Joppa or No. 43 Village</t>
  </si>
  <si>
    <t>Bengal or No. 42 Village</t>
  </si>
  <si>
    <t>Java or No. 41 Village</t>
  </si>
  <si>
    <t>Dingwall</t>
  </si>
  <si>
    <t>Epsom</t>
  </si>
  <si>
    <t>Haversham or No. 39 Village</t>
  </si>
  <si>
    <t>Kiltairn or No. 38 Village</t>
  </si>
  <si>
    <t>Brighton or No. 37 Village</t>
  </si>
  <si>
    <t>Neville or No. 36 Village</t>
  </si>
  <si>
    <t>Macedonia or No. 35 Village</t>
  </si>
  <si>
    <t>Tarlogie or No. 34 Village</t>
  </si>
  <si>
    <t>Wellington Park or No. 33 Village</t>
  </si>
  <si>
    <t>Cromarty or No. 32 Village</t>
  </si>
  <si>
    <t>Phillipi or No. 31 Village</t>
  </si>
  <si>
    <t>Kilmarnock or No. 30 Village</t>
  </si>
  <si>
    <t>Maida or No. 29 Village</t>
  </si>
  <si>
    <t>Bushlot or No. 28 Village</t>
  </si>
  <si>
    <t>Bushlot or No. 27 Village</t>
  </si>
  <si>
    <t>Kildonan</t>
  </si>
  <si>
    <t>Nurney</t>
  </si>
  <si>
    <t>Limlair</t>
  </si>
  <si>
    <t>Hogstye</t>
  </si>
  <si>
    <t>Salton</t>
  </si>
  <si>
    <t>Alness</t>
  </si>
  <si>
    <t>Ulverston</t>
  </si>
  <si>
    <t>Manchester</t>
  </si>
  <si>
    <t>Liverpool</t>
  </si>
  <si>
    <t>Whim</t>
  </si>
  <si>
    <t>Auchlyne</t>
  </si>
  <si>
    <t>Letter Kenny</t>
  </si>
  <si>
    <t>Bloomfield</t>
  </si>
  <si>
    <t>Johns</t>
  </si>
  <si>
    <t>Clifton</t>
  </si>
  <si>
    <t>Tain</t>
  </si>
  <si>
    <t>Haswell</t>
  </si>
  <si>
    <t>Ankerville</t>
  </si>
  <si>
    <t>Port Mourant</t>
  </si>
  <si>
    <t>Rose Hall</t>
  </si>
  <si>
    <t>Williamsburg</t>
  </si>
  <si>
    <t>Hampshire</t>
  </si>
  <si>
    <t>Belvidere</t>
  </si>
  <si>
    <t>Nigg or No. 6 Village</t>
  </si>
  <si>
    <t>Albion or No. 5 Village</t>
  </si>
  <si>
    <t>Chesney</t>
  </si>
  <si>
    <t>Kilcoy</t>
  </si>
  <si>
    <t>Fyrish or No. 3 Village</t>
  </si>
  <si>
    <t>Courtland or No. 2 Village</t>
  </si>
  <si>
    <t>No. 1 Village</t>
  </si>
  <si>
    <t>No. 0 Village</t>
  </si>
  <si>
    <t>Gibraltar or No. 39</t>
  </si>
  <si>
    <t>Borlam or No. 37</t>
  </si>
  <si>
    <t>Marysburg or No.35</t>
  </si>
  <si>
    <t>East Lothian or No. 33</t>
  </si>
  <si>
    <t>Mervil or No. 29</t>
  </si>
  <si>
    <t>Industry or No. 25</t>
  </si>
  <si>
    <t>Dun Robin or No. 23</t>
  </si>
  <si>
    <t>Warren or No. 21</t>
  </si>
  <si>
    <t>Kendalls or No. 19</t>
  </si>
  <si>
    <t>Bohemia or No. 17</t>
  </si>
  <si>
    <t>Susannah or No. 15</t>
  </si>
  <si>
    <t>Hermitage or No. 13</t>
  </si>
  <si>
    <t>Treurniet or No. 11</t>
  </si>
  <si>
    <t>Lewis Manor or No. 9</t>
  </si>
  <si>
    <t>No. 7</t>
  </si>
  <si>
    <t>Palmyra or No. 4</t>
  </si>
  <si>
    <t>Cumberland</t>
  </si>
  <si>
    <t>No. 3</t>
  </si>
  <si>
    <t>Sheet Anchor</t>
  </si>
  <si>
    <t>Ordnance Fort Canje</t>
  </si>
  <si>
    <t>Adelphi</t>
  </si>
  <si>
    <t>Good Banana Land</t>
  </si>
  <si>
    <t>Little Bleyendaal</t>
  </si>
  <si>
    <t>Goldstone Hall or No. 11 (Gangaram)</t>
  </si>
  <si>
    <t>Speculation</t>
  </si>
  <si>
    <t>Volkerts Lust</t>
  </si>
  <si>
    <t>New Forest</t>
  </si>
  <si>
    <t>De Voedster</t>
  </si>
  <si>
    <t>New Rising Sun</t>
  </si>
  <si>
    <t>Sandvoort</t>
  </si>
  <si>
    <t>Lochaber</t>
  </si>
  <si>
    <t>Vryheid</t>
  </si>
  <si>
    <t>Caracas</t>
  </si>
  <si>
    <t>Lesbeholden</t>
  </si>
  <si>
    <t>Mibikuri</t>
  </si>
  <si>
    <t>Yakusari</t>
  </si>
  <si>
    <t>Manarabisi</t>
  </si>
  <si>
    <t>Koriri Creek to Richmond Hill</t>
  </si>
  <si>
    <t>Richmond Hill to Ikuruwa River</t>
  </si>
  <si>
    <t>Catherinasburg to Tabeta River</t>
  </si>
  <si>
    <t>Fort Canje</t>
  </si>
  <si>
    <t>Winkle</t>
  </si>
  <si>
    <t>Smythtown</t>
  </si>
  <si>
    <t>Tucber Park</t>
  </si>
  <si>
    <t>Smythfield</t>
  </si>
  <si>
    <t>Vrymans Erven</t>
  </si>
  <si>
    <t>Mount Sinai</t>
  </si>
  <si>
    <t>Overwinning</t>
  </si>
  <si>
    <t>Glasgow</t>
  </si>
  <si>
    <t>Everton</t>
  </si>
  <si>
    <t>Lonsdale</t>
  </si>
  <si>
    <t>Sisters</t>
  </si>
  <si>
    <t>Friends</t>
  </si>
  <si>
    <t>Enfield</t>
  </si>
  <si>
    <t>Kortberaad</t>
  </si>
  <si>
    <t>Deutichem</t>
  </si>
  <si>
    <t>Highbury</t>
  </si>
  <si>
    <t>Light Town</t>
  </si>
  <si>
    <t>Maria</t>
  </si>
  <si>
    <t>California</t>
  </si>
  <si>
    <t>Christinas Lust</t>
  </si>
  <si>
    <t>Plegtanker</t>
  </si>
  <si>
    <t>Essenden</t>
  </si>
  <si>
    <t>Glastulich</t>
  </si>
  <si>
    <t>New Vigilante</t>
  </si>
  <si>
    <t>Welgelegen</t>
  </si>
  <si>
    <t>Ma Retraite</t>
  </si>
  <si>
    <t>New Ma Retraite</t>
  </si>
  <si>
    <t>L' Enterprise</t>
  </si>
  <si>
    <t>Schepmoed</t>
  </si>
  <si>
    <t>Germania</t>
  </si>
  <si>
    <t>CUYUNI-MAZARUNI</t>
  </si>
  <si>
    <t>Kaow Island, Calf Island</t>
  </si>
  <si>
    <t>Bartica</t>
  </si>
  <si>
    <t>Agatash</t>
  </si>
  <si>
    <t>Durban</t>
  </si>
  <si>
    <t>Saint Mary's</t>
  </si>
  <si>
    <t>Wineperu</t>
  </si>
  <si>
    <t>Sherima</t>
  </si>
  <si>
    <t>Butakari</t>
  </si>
  <si>
    <t>Bara Bara to Kanuima River, Omai River</t>
  </si>
  <si>
    <t>72 Miles Potaro</t>
  </si>
  <si>
    <t>Issano</t>
  </si>
  <si>
    <t>Higgens Lodge, Karanang Mountains</t>
  </si>
  <si>
    <t>Imbaimadai</t>
  </si>
  <si>
    <t>Chi Chi</t>
  </si>
  <si>
    <t>Chinowieng / Ayanganna Mountains</t>
  </si>
  <si>
    <t>Karumbaru to Tukui River</t>
  </si>
  <si>
    <t>Phillipi</t>
  </si>
  <si>
    <t>Jawalla, Kubenang River</t>
  </si>
  <si>
    <t>Eping River</t>
  </si>
  <si>
    <t>Kurupung</t>
  </si>
  <si>
    <t>Kamarang</t>
  </si>
  <si>
    <t>Kuroba</t>
  </si>
  <si>
    <t>Marowta, Opadai, Eboropu Mountains</t>
  </si>
  <si>
    <t>Waramadan</t>
  </si>
  <si>
    <t>Great Falls</t>
  </si>
  <si>
    <t>Paruima</t>
  </si>
  <si>
    <t>Aymatoi, Holitipu</t>
  </si>
  <si>
    <t>Ekereku River</t>
  </si>
  <si>
    <t>Arau</t>
  </si>
  <si>
    <t>Eteringbang</t>
  </si>
  <si>
    <t>Peaima Falls</t>
  </si>
  <si>
    <t>Apaiqua</t>
  </si>
  <si>
    <t>Putareng, Serenamau, Quebewara</t>
  </si>
  <si>
    <t>Kurututo</t>
  </si>
  <si>
    <t>Chinese Landing to Otomung River</t>
  </si>
  <si>
    <t>Puruni River</t>
  </si>
  <si>
    <t>Ipuri River, Pigeon Landing</t>
  </si>
  <si>
    <t>Akaiwong</t>
  </si>
  <si>
    <t>Ekrebisi, Waikuri, Moraballi Rivers</t>
  </si>
  <si>
    <t>Itaballi</t>
  </si>
  <si>
    <t>Tiparu + Kwapau</t>
  </si>
  <si>
    <t>Matope</t>
  </si>
  <si>
    <t>Kartabu Mountain Range</t>
  </si>
  <si>
    <t>Skull Point</t>
  </si>
  <si>
    <t>Penal Settlement</t>
  </si>
  <si>
    <t>Kara  (Karrau)</t>
  </si>
  <si>
    <t>Wolga</t>
  </si>
  <si>
    <t>POTARO-SIPARUNI</t>
  </si>
  <si>
    <t>Kuribrong River, Mona Falls</t>
  </si>
  <si>
    <t>Mahdia</t>
  </si>
  <si>
    <t>Amu, Ekuraparu, Potaro, Uewang Rivers</t>
  </si>
  <si>
    <t>Garraway Stream, Macobie</t>
  </si>
  <si>
    <t>Tumatumari</t>
  </si>
  <si>
    <t>Konawaruk</t>
  </si>
  <si>
    <t>North Fork, Deer Creek</t>
  </si>
  <si>
    <t>Mowasi Lodge, Uduwa Falls</t>
  </si>
  <si>
    <t>Pot Falls</t>
  </si>
  <si>
    <t>Fairview (Kurupukari)</t>
  </si>
  <si>
    <t>Monkey Mountain</t>
  </si>
  <si>
    <t>Tuseneng</t>
  </si>
  <si>
    <t>Kowa Creek, Bamboo Creek</t>
  </si>
  <si>
    <t>Chiung, Aqua Frio</t>
  </si>
  <si>
    <t>Pawa, Kanapang</t>
  </si>
  <si>
    <t>Itabac</t>
  </si>
  <si>
    <t>Paramakatoi</t>
  </si>
  <si>
    <t>Taruka</t>
  </si>
  <si>
    <t>Kato</t>
  </si>
  <si>
    <t>Kurukabaru</t>
  </si>
  <si>
    <t>Aresawa, Santa Maria, Tumong</t>
  </si>
  <si>
    <t>Kamana</t>
  </si>
  <si>
    <t>Orinduik</t>
  </si>
  <si>
    <t>Waipa, Kenepai, Kopinang</t>
  </si>
  <si>
    <t>Kopinang</t>
  </si>
  <si>
    <t>Maikwak River</t>
  </si>
  <si>
    <t>Tappa Village, Chenepau</t>
  </si>
  <si>
    <t>Chenepau River</t>
  </si>
  <si>
    <t>Karisparu, Arnik</t>
  </si>
  <si>
    <t>Kaiteur, Echerak</t>
  </si>
  <si>
    <t>Kaibarupai</t>
  </si>
  <si>
    <t>UPPER TAKUTU-UPPER ESSEQUIBO</t>
  </si>
  <si>
    <t>Yarong Paru</t>
  </si>
  <si>
    <t>Tipuru, Rukumuta</t>
  </si>
  <si>
    <t>Karasabai, Cracrana</t>
  </si>
  <si>
    <t>Tiger Pond</t>
  </si>
  <si>
    <t>Pipang (Taipong )</t>
  </si>
  <si>
    <t>Toka</t>
  </si>
  <si>
    <t>Yakarinta</t>
  </si>
  <si>
    <t>Massara</t>
  </si>
  <si>
    <t>Aranaputa</t>
  </si>
  <si>
    <t>Annai</t>
  </si>
  <si>
    <t>Rupertee</t>
  </si>
  <si>
    <t>Kwatamang</t>
  </si>
  <si>
    <t>Crashwater</t>
  </si>
  <si>
    <t>Wowetto</t>
  </si>
  <si>
    <t>Surama</t>
  </si>
  <si>
    <t>Kwaimatta</t>
  </si>
  <si>
    <t>Karanambo</t>
  </si>
  <si>
    <t>Simoni, Katoka, Capybara</t>
  </si>
  <si>
    <t>Morerio, Toushido</t>
  </si>
  <si>
    <t>Good Hope, Velami</t>
  </si>
  <si>
    <t>Piarara, Methizere</t>
  </si>
  <si>
    <t>Marakinatha</t>
  </si>
  <si>
    <t>Yupukari</t>
  </si>
  <si>
    <t>Kwatata, Kicumbay</t>
  </si>
  <si>
    <t>Parishara</t>
  </si>
  <si>
    <t>Nappi</t>
  </si>
  <si>
    <t>Hiawa</t>
  </si>
  <si>
    <t>Manari</t>
  </si>
  <si>
    <t>Tabatinga</t>
  </si>
  <si>
    <t>Lethem</t>
  </si>
  <si>
    <t>Culver City</t>
  </si>
  <si>
    <t>St. Ignatius</t>
  </si>
  <si>
    <t>Kumu</t>
  </si>
  <si>
    <t>Moco Moco</t>
  </si>
  <si>
    <t>Paraquarinau</t>
  </si>
  <si>
    <t>Quarry</t>
  </si>
  <si>
    <t>Potarinau</t>
  </si>
  <si>
    <t>Katuur</t>
  </si>
  <si>
    <t>Baitoon</t>
  </si>
  <si>
    <t>Shiriri</t>
  </si>
  <si>
    <t>Sourab,Quiko</t>
  </si>
  <si>
    <t>Shulinab,Meriwau,</t>
  </si>
  <si>
    <t>Sand Creek (Santa Cruz)</t>
  </si>
  <si>
    <t>Sand Creek (Kumarau)</t>
  </si>
  <si>
    <t>Rupunau</t>
  </si>
  <si>
    <t>Bashaidrun, Bashizo</t>
  </si>
  <si>
    <t>Wichibai</t>
  </si>
  <si>
    <t>Dadanawa, Catunarib</t>
  </si>
  <si>
    <t>Wariwau</t>
  </si>
  <si>
    <t>Sawariwau</t>
  </si>
  <si>
    <t>Shea</t>
  </si>
  <si>
    <t>Mauruwarunau</t>
  </si>
  <si>
    <t>Awaruwanau</t>
  </si>
  <si>
    <t>Aishalton</t>
  </si>
  <si>
    <t>Karaudanau, Lumidpau</t>
  </si>
  <si>
    <t>Achiwib</t>
  </si>
  <si>
    <t>Parabara, Kuyuwini</t>
  </si>
  <si>
    <t>Konashen-Masakenari</t>
  </si>
  <si>
    <t>Marudi</t>
  </si>
  <si>
    <t>Rewa</t>
  </si>
  <si>
    <t>Apoteri</t>
  </si>
  <si>
    <t>UPPER DEMERARA-BERBICE</t>
  </si>
  <si>
    <t>Moblissa, Dalgin, Conception</t>
  </si>
  <si>
    <t>Amelia's Ward</t>
  </si>
  <si>
    <t>Kara Kara</t>
  </si>
  <si>
    <t>Rainbow City</t>
  </si>
  <si>
    <t>Retrieve</t>
  </si>
  <si>
    <t>Cockatara (North Mc Kenzie)</t>
  </si>
  <si>
    <t>Industrial Area, Constabularly Compound</t>
  </si>
  <si>
    <t>Noitgedacht, Fair's Rust</t>
  </si>
  <si>
    <t>Richmond Hill, Watooka, Bauxite Plant</t>
  </si>
  <si>
    <t>Silver Town</t>
  </si>
  <si>
    <t>Silver City</t>
  </si>
  <si>
    <t>Wismar</t>
  </si>
  <si>
    <t>Christianburg</t>
  </si>
  <si>
    <t>Danjou Park</t>
  </si>
  <si>
    <t>Valley of Tears</t>
  </si>
  <si>
    <t>One Mile</t>
  </si>
  <si>
    <t>Half Mile</t>
  </si>
  <si>
    <t>Canvas City (Half Mile)</t>
  </si>
  <si>
    <t>Wisroc (Block 22)</t>
  </si>
  <si>
    <t>Old England</t>
  </si>
  <si>
    <t>Gold Hill, Karahora Creek</t>
  </si>
  <si>
    <t>Lucky Spot</t>
  </si>
  <si>
    <t>Mahaicabally</t>
  </si>
  <si>
    <t>Sibirien, Dorabisi</t>
  </si>
  <si>
    <t>Coomacka Lands</t>
  </si>
  <si>
    <t>Haarden</t>
  </si>
  <si>
    <t>De Maria Elizabeth</t>
  </si>
  <si>
    <t>Kumaru</t>
  </si>
  <si>
    <t>Hibibia Creek, Muritaro</t>
  </si>
  <si>
    <t>Paripi, Butuba</t>
  </si>
  <si>
    <t>Haruru, Harawakill Creek</t>
  </si>
  <si>
    <t>Seba, Manabadin Creek</t>
  </si>
  <si>
    <t>Big Wineperu Creek, Mora River</t>
  </si>
  <si>
    <t>Tiger Hill, Arowaka Creek</t>
  </si>
  <si>
    <t>Malali, Kurua Creek, Palmyra</t>
  </si>
  <si>
    <t>Saka</t>
  </si>
  <si>
    <t>Ituni</t>
  </si>
  <si>
    <t>Great Fall</t>
  </si>
  <si>
    <t>Mabura Hill</t>
  </si>
  <si>
    <t>Canister Falls, Tambikabo Inlet</t>
  </si>
  <si>
    <t>Mariabba Creek, Dehalibanna River</t>
  </si>
  <si>
    <t>Rockstone, Moka Moka River</t>
  </si>
  <si>
    <t>Anarika</t>
  </si>
  <si>
    <t>Arawai</t>
  </si>
  <si>
    <t>Monkey Jump, Badawarin River</t>
  </si>
  <si>
    <t>Riverview, New Foundout</t>
  </si>
  <si>
    <t>Makouria River, Spring Garden</t>
  </si>
  <si>
    <t>Wiruni</t>
  </si>
  <si>
    <t>New Levant</t>
  </si>
  <si>
    <t>Berenstein</t>
  </si>
  <si>
    <t>Potters Hope</t>
  </si>
  <si>
    <t>T'Fortune</t>
  </si>
  <si>
    <t>Juliana</t>
  </si>
  <si>
    <t>Hollandia</t>
  </si>
  <si>
    <t>Lilenburg</t>
  </si>
  <si>
    <t>Hogsstraten</t>
  </si>
  <si>
    <t>Saint Lust</t>
  </si>
  <si>
    <t>Rusthoff</t>
  </si>
  <si>
    <t>Antonia or Mastroom</t>
  </si>
  <si>
    <t>De Vriendschap</t>
  </si>
  <si>
    <t>Hittia Settlement</t>
  </si>
  <si>
    <t>Agnes</t>
  </si>
  <si>
    <t>Helvetia</t>
  </si>
  <si>
    <t>De Velde</t>
  </si>
  <si>
    <t>Geertuyda</t>
  </si>
  <si>
    <t>Fort Nassau</t>
  </si>
  <si>
    <t>Hofwerk</t>
  </si>
  <si>
    <t>Singlehand</t>
  </si>
  <si>
    <t>Solitude</t>
  </si>
  <si>
    <t>Morgenstand</t>
  </si>
  <si>
    <t>Zeelandia</t>
  </si>
  <si>
    <t>Kimbia</t>
  </si>
  <si>
    <t>Ebini</t>
  </si>
  <si>
    <t>Catherina</t>
  </si>
  <si>
    <t>Rustenburg</t>
  </si>
  <si>
    <t>Maria Agnetta</t>
  </si>
  <si>
    <t>Ebini Ranch</t>
  </si>
  <si>
    <t>Switzerland</t>
  </si>
  <si>
    <t>Prosperite</t>
  </si>
  <si>
    <t>De Agatha</t>
  </si>
  <si>
    <t>Maria Henrietta</t>
  </si>
  <si>
    <t>Peter's Hoff</t>
  </si>
  <si>
    <t>Doornloff</t>
  </si>
  <si>
    <t>Wikki Settlement</t>
  </si>
  <si>
    <t>Tacama</t>
  </si>
  <si>
    <t>Meyer Beck</t>
  </si>
  <si>
    <t>De Vryheid</t>
  </si>
  <si>
    <t>Matakuru River, Karaiakwa River</t>
  </si>
  <si>
    <t>Eberoabo River</t>
  </si>
  <si>
    <t>Mora Creek  (Aroaima )</t>
  </si>
  <si>
    <t>Hururu</t>
  </si>
  <si>
    <t>Kwakwani</t>
  </si>
  <si>
    <t>Kaboyari Creek</t>
  </si>
  <si>
    <t>Yararuri Creek</t>
  </si>
  <si>
    <t>Berbice River Head</t>
  </si>
  <si>
    <t>IPA</t>
  </si>
  <si>
    <t>ING</t>
  </si>
  <si>
    <t>WB</t>
  </si>
  <si>
    <t>SIC</t>
  </si>
  <si>
    <t>CATI INTRODUCTION</t>
  </si>
  <si>
    <t>COD_ENC</t>
  </si>
  <si>
    <t>INTERVIEWER ENTER YOUR INTERVIEWER CODE</t>
  </si>
  <si>
    <t>INTERVIEWER CODES HAVE THE COUNTRY PREFIX OF THREE DIGITS AND THEN THEN THREE CORRELATIVE DIGITS</t>
  </si>
  <si>
    <t>FOLIO</t>
  </si>
  <si>
    <t>CATI: AUTOMATICALLY SHOWS THE FOLIOS ASSIGNED TO THE INTERVIEWER</t>
  </si>
  <si>
    <t>THE FOLIOS HAVE THE COUNTRY PREFIX OF THREE DIGITS AND THEN FIVE DIGITS</t>
  </si>
  <si>
    <t>COUNTRY CODE CORRESPONDING TO THE FIRST THREE DIGITS OF THE FOLIO</t>
  </si>
  <si>
    <t>ANTIGUA &amp; BABUDA</t>
  </si>
  <si>
    <t>GUYANA</t>
  </si>
  <si>
    <t>SAINT LUCIA</t>
  </si>
  <si>
    <t>DOMINICA</t>
  </si>
  <si>
    <t>JAMAICA</t>
  </si>
  <si>
    <t>SAMPLE_TYPE</t>
  </si>
  <si>
    <t>IT IS THE TYPE OF SAMPLE THAT CORRESPONDS TO EACH OF THE CASES</t>
  </si>
  <si>
    <t>NEW SAMPLE PH2W2</t>
  </si>
  <si>
    <t>PAST SAMPLE PH2W1</t>
  </si>
  <si>
    <t>MINORITY SAMPLE</t>
  </si>
  <si>
    <t>SAMPLE OF VENEZUELANS</t>
  </si>
  <si>
    <t>TYPE_TELF</t>
  </si>
  <si>
    <t>IS THE TYPE OF CELL PHONE FROM THE ASSIGNED LIST</t>
  </si>
  <si>
    <t>MOBILE</t>
  </si>
  <si>
    <t>LAND LINE</t>
  </si>
  <si>
    <t>NAME</t>
  </si>
  <si>
    <t xml:space="preserve">IS THE NAME OF THE INFORMANT OF THE PANEL SAMPLE </t>
  </si>
  <si>
    <t>CATI: AUTOMATICALLY DISPLAYS THE PHONE NUMBER CORRESPONDING TO THE FOLIO FOR AUTOMATIC CALLING</t>
  </si>
  <si>
    <t>TEL_MUESTRA_1</t>
  </si>
  <si>
    <t xml:space="preserve">LAST NUMBER CONTACTED </t>
  </si>
  <si>
    <t>TEL_MUESTRA_2</t>
  </si>
  <si>
    <t>ONLY VALID FOR PANEL SAMPLE</t>
  </si>
  <si>
    <t>CATI: IT MUST DISPLAY TO CHOOSE THE NUMBER WHICH THE INTERVIEWER WILL CALL</t>
  </si>
  <si>
    <t>BEA</t>
  </si>
  <si>
    <t>COVER / VERSION</t>
  </si>
  <si>
    <t>INTERVIEWER: DID ANYONE ANSWER THE CALL?</t>
  </si>
  <si>
    <t>YES</t>
  </si>
  <si>
    <t>NO</t>
  </si>
  <si>
    <t>&gt;&gt;</t>
  </si>
  <si>
    <t>OUTCOME</t>
  </si>
  <si>
    <r>
      <rPr>
        <rFont val="Arial Narrow"/>
        <color rgb="FF000000"/>
        <sz val="9.0"/>
      </rPr>
      <t xml:space="preserve">CATI: SHOULD ONLY SHOW RESULTS 8,9,10, 11, 12 AND </t>
    </r>
    <r>
      <rPr>
        <rFont val="Arial Narrow"/>
        <color rgb="FF000000"/>
        <sz val="9.0"/>
      </rPr>
      <t>14.</t>
    </r>
  </si>
  <si>
    <t>CATI: IF (SAMPLE_TYPE = 2) GO TO 1.09</t>
  </si>
  <si>
    <t>1.01a</t>
  </si>
  <si>
    <r>
      <rPr>
        <rFont val="Arial Narrow"/>
        <color theme="1"/>
        <sz val="9.0"/>
      </rPr>
      <t xml:space="preserve">Good </t>
    </r>
    <r>
      <rPr>
        <rFont val="Arial Narrow"/>
        <color theme="1"/>
        <sz val="9.0"/>
      </rPr>
      <t xml:space="preserve">morning / </t>
    </r>
    <r>
      <rPr>
        <rFont val="Arial Narrow"/>
        <color theme="1"/>
        <sz val="9.0"/>
      </rPr>
      <t xml:space="preserve">afternoon. My name is. &lt;INTERVIEWER&gt;, I am calling on behalf of &lt;SURVEYING FIRM&gt;, we are doing a study together with the World Bank and the United Nations Development Program (UNDP) </t>
    </r>
    <r>
      <rPr>
        <rFont val="Arial Narrow"/>
        <color theme="1"/>
        <sz val="9.0"/>
      </rPr>
      <t>to find out how the coronavirus affects families. I will ask you a question to confirm if you meet the profile, your participation in the survey will be rewarded with an incentive.</t>
    </r>
  </si>
  <si>
    <t>758 SANTA LUCIA: DATA FRUIT</t>
  </si>
  <si>
    <t>501 BELIZE: DATA FRUIT</t>
  </si>
  <si>
    <t>767 DOMINICA: DATA FRUIT</t>
  </si>
  <si>
    <t>592 GUYANA: DATA FRUIT</t>
  </si>
  <si>
    <t>876 JAMAICA: DATA FRUIT</t>
  </si>
  <si>
    <t>268 ANTIGUA &amp; BARBUDA: DATA FRUIT</t>
  </si>
  <si>
    <t>INTERVIEWER: IS THE PERSON CONTINUING ON THE CALL?</t>
  </si>
  <si>
    <t>INTERVIEWER: IF THE CALL IS CUT, GO TO RESULT AND REGISTER OPTION 11: THE CALL IS CUT</t>
  </si>
  <si>
    <t xml:space="preserve"> </t>
  </si>
  <si>
    <t>RESULT</t>
  </si>
  <si>
    <t xml:space="preserve">CATI: SHOULD ONLY SHOW RESULTS 2 AND 11 </t>
  </si>
  <si>
    <t>Are you 18 years of age or older? "</t>
  </si>
  <si>
    <t>INTERVIEWER: WE ARE NOT LOOKING FOR THE HEAD OF HOUSEHOLD OR THE PERSON WITH THE MAIN RESPONSIBITIES IN THE HOUSEHOLD</t>
  </si>
  <si>
    <t>INTERVIEWER: IF THE PHONE NUMBER BELONGS TO A COMPANY OR TO A PERSON IN A COLLECTIVE RESIDENCE SKIP TO RESULT AND REGISTER RESULT 14 OR 15</t>
  </si>
  <si>
    <r>
      <rPr>
        <rFont val="Arial Narrow"/>
        <color rgb="FF000000"/>
        <sz val="9.0"/>
      </rPr>
      <t xml:space="preserve">CATI: SHOULD ONLY SHOW RESULT </t>
    </r>
    <r>
      <rPr>
        <rFont val="Arial Narrow"/>
        <color rgb="FF000000"/>
        <sz val="9.0"/>
      </rPr>
      <t>4</t>
    </r>
  </si>
  <si>
    <t>SPECIAL CASE</t>
  </si>
  <si>
    <t>CATI: SHOULD ONLY SHOW RESULT 14 OR 15</t>
  </si>
  <si>
    <t>COUNTRY ADAPTATION: CHANGE THE INCENTIVE TEXT AS APPROPRIATE FOR WAVE 2</t>
  </si>
  <si>
    <t>591 BOLIVIA:</t>
  </si>
  <si>
    <t>r</t>
  </si>
  <si>
    <t>As I explained, we are doing this study to understand what measures could help households overcome the pandemic. Your participation in the survey will be rewarded with an incentive and neither you individually nor your household can be identified. For quality control reasons, this call will be recorded.</t>
  </si>
  <si>
    <t>758 SANTA LUCIA</t>
  </si>
  <si>
    <t>For your participation in this survey you will eligible to participate in a draw to win a prepaid plan from your phone provider.</t>
  </si>
  <si>
    <t>501 BELIZE</t>
  </si>
  <si>
    <t>767 DOMINICA</t>
  </si>
  <si>
    <t>592 GUYANA</t>
  </si>
  <si>
    <t>876 JAMAICA</t>
  </si>
  <si>
    <t xml:space="preserve">Do you agree with me interviewing you? </t>
  </si>
  <si>
    <t>SECTION 2</t>
  </si>
  <si>
    <t>YES, ANOTHER TIME</t>
  </si>
  <si>
    <t>APPOINTMENTS</t>
  </si>
  <si>
    <r>
      <rPr>
        <rFont val="Arial Narrow"/>
        <color theme="1"/>
        <sz val="9.0"/>
      </rPr>
      <t xml:space="preserve">Your participation is very important, since the information you provide helps to better understand the difficulties that households like yours are currently facing and helps to find policies to solve them. The survey will </t>
    </r>
    <r>
      <rPr>
        <rFont val="Arial Narrow"/>
        <color theme="1"/>
        <sz val="9.0"/>
      </rPr>
      <t xml:space="preserve">have </t>
    </r>
    <r>
      <rPr>
        <rFont val="Arial Narrow"/>
        <color theme="1"/>
        <sz val="9.0"/>
      </rPr>
      <t>a maximum duration of 25 minutes.</t>
    </r>
  </si>
  <si>
    <t>Do you agree with me interviewing you?</t>
  </si>
  <si>
    <t>NO, REFUSAL</t>
  </si>
  <si>
    <t>CATI: SHOULD ONLY SHOW RESULT 2</t>
  </si>
  <si>
    <t>VE</t>
  </si>
  <si>
    <t>COVER</t>
  </si>
  <si>
    <t>CATI: IF [W1_NOMBRE] &lt;&gt; "NO NAME" QUESTION ...</t>
  </si>
  <si>
    <r>
      <rPr>
        <rFont val="Arial Narrow"/>
        <color theme="1"/>
        <sz val="9.0"/>
      </rPr>
      <t>Good morning / afternoon. Mr. /</t>
    </r>
    <r>
      <rPr>
        <rFont val="Arial Narrow"/>
        <color theme="1"/>
        <sz val="9.0"/>
      </rPr>
      <t xml:space="preserve"> Miss</t>
    </r>
    <r>
      <rPr>
        <rFont val="Arial Narrow"/>
        <color theme="1"/>
        <sz val="9.0"/>
      </rPr>
      <t xml:space="preserve"> [W1_NAME]? I'm calling you because of the Coronavirus Study! Do you remember</t>
    </r>
    <r>
      <rPr>
        <rFont val="Arial Narrow"/>
        <color theme="1"/>
        <sz val="9.0"/>
      </rPr>
      <t xml:space="preserve"> that I called y</t>
    </r>
    <r>
      <rPr>
        <rFont val="Arial Narrow"/>
        <color theme="1"/>
        <sz val="9.0"/>
      </rPr>
      <t>ou in the month of [W1_MES]</t>
    </r>
  </si>
  <si>
    <t>CATI: IF [W1_NOMBRE] = "NO NAME" QUESTION ... "</t>
  </si>
  <si>
    <r>
      <rPr>
        <rFont val="Arial Narrow"/>
        <color theme="1"/>
        <sz val="9.0"/>
      </rPr>
      <t xml:space="preserve">Good </t>
    </r>
    <r>
      <rPr>
        <rFont val="Arial Narrow"/>
        <color theme="1"/>
        <sz val="9.0"/>
      </rPr>
      <t>morning</t>
    </r>
    <r>
      <rPr>
        <rFont val="Arial Narrow"/>
        <color theme="1"/>
        <sz val="9.0"/>
      </rPr>
      <t xml:space="preserve"> / afternoon. I'm calling you </t>
    </r>
    <r>
      <rPr>
        <rFont val="Arial Narrow"/>
        <color theme="1"/>
        <sz val="9.0"/>
      </rPr>
      <t>because of</t>
    </r>
    <r>
      <rPr>
        <rFont val="Arial Narrow"/>
        <color theme="1"/>
        <sz val="9.0"/>
      </rPr>
      <t xml:space="preserve"> the Coronavirus Study! Is the person who helped us </t>
    </r>
    <r>
      <rPr>
        <rFont val="Arial Narrow"/>
        <color theme="1"/>
        <sz val="9.0"/>
      </rPr>
      <t xml:space="preserve">answer </t>
    </r>
    <r>
      <rPr>
        <rFont val="Arial Narrow"/>
        <color theme="1"/>
        <sz val="9.0"/>
      </rPr>
      <t>a previous survey present? It was a [U03_04], about [U03_03] years old.</t>
    </r>
  </si>
  <si>
    <t>INTERVIEWER: DID YOU CONTACT THE SAME INFORMANT FROM PHASE 2 - WAVE 1?</t>
  </si>
  <si>
    <t/>
  </si>
  <si>
    <t>INTERVIEWER: WHY DID YOU NOT CONTACT THE SAME INFORMANT FROM PHASE 2 - WAVE 1?</t>
  </si>
  <si>
    <r>
      <rPr>
        <rFont val="Arial Narrow"/>
        <color rgb="FF000000"/>
        <sz val="9.0"/>
      </rPr>
      <t xml:space="preserve">HE/SHE IS NOT PRESENT BUT </t>
    </r>
    <r>
      <rPr>
        <rFont val="Arial Narrow"/>
        <color rgb="FF000000"/>
        <sz val="9.0"/>
      </rPr>
      <t>IT IS POSSIBLE</t>
    </r>
    <r>
      <rPr>
        <rFont val="Arial Narrow"/>
        <color rgb="FF000000"/>
        <sz val="9.0"/>
      </rPr>
      <t xml:space="preserve"> TO MAKE AN APPOINTMENT</t>
    </r>
  </si>
  <si>
    <t>HE/SHE IS NO LONGER A HOUSEHOLD MEMBER BUT YOU CAN GET THE CONTACT</t>
  </si>
  <si>
    <t>THIS NUMBER NO LONGER BELONGS TO HIM/HER</t>
  </si>
  <si>
    <t>CATI: SHOULD ONLY SHOW RESULT 3</t>
  </si>
  <si>
    <t>THE INFORMANT CANNOT BE LOCATED</t>
  </si>
  <si>
    <t>THE INFORMANT IS DECEASED</t>
  </si>
  <si>
    <t>CATI: SHOULD ONLY SHOW RESULT 13</t>
  </si>
  <si>
    <t>COUNTRY ADAPTATION: CHANGE THE INCENTIVE TEXT AS APPROPRIATE</t>
  </si>
  <si>
    <t>My name is &lt;INTERVIEWER&gt;, I am calling on behalf of &lt;COMPANY&gt; we are continuing the study on the impacts of the coronavirus in the homes of [COUNTRY] together with the World Bank and the United Nations Development Program UNDP. I am calling you to find out if the conditions in your home have changed since I last called you in the month of [W1_MES], which  is why some questions will be similar to those in the previous interview. The survey will have a maximum duration of 25 minutes.</t>
  </si>
  <si>
    <r>
      <rPr>
        <rFont val="&quot;Arial Narrow&quot;, sans-serif"/>
        <color theme="1"/>
        <sz val="8.0"/>
      </rPr>
      <t xml:space="preserve">For your participation in this survey, you will </t>
    </r>
    <r>
      <rPr>
        <rFont val="&quot;Arial Narrow&quot;, sans-serif"/>
        <color theme="1"/>
        <sz val="8.0"/>
      </rPr>
      <t xml:space="preserve">be </t>
    </r>
    <r>
      <rPr>
        <rFont val="&quot;Arial Narrow&quot;, sans-serif"/>
        <color theme="1"/>
        <sz val="8.0"/>
      </rPr>
      <t>eligible to participate in a draw to win a prepaid plan from your phone provider.</t>
    </r>
  </si>
  <si>
    <r>
      <rPr>
        <rFont val="&quot;Arial Narrow&quot;, sans-serif"/>
        <color theme="1"/>
        <sz val="8.0"/>
      </rPr>
      <t xml:space="preserve">For your participation in this survey, you will </t>
    </r>
    <r>
      <rPr>
        <rFont val="&quot;Arial Narrow&quot;, sans-serif"/>
        <color theme="1"/>
        <sz val="8.0"/>
      </rPr>
      <t xml:space="preserve">be </t>
    </r>
    <r>
      <rPr>
        <rFont val="&quot;Arial Narrow&quot;, sans-serif"/>
        <color theme="1"/>
        <sz val="8.0"/>
      </rPr>
      <t>eligible to participate in a draw to win a prepaid plan from your phone provider.</t>
    </r>
  </si>
  <si>
    <r>
      <rPr>
        <rFont val="&quot;Arial Narrow&quot;, sans-serif"/>
        <color theme="1"/>
        <sz val="8.0"/>
      </rPr>
      <t xml:space="preserve">For your participation in this survey, you will </t>
    </r>
    <r>
      <rPr>
        <rFont val="&quot;Arial Narrow&quot;, sans-serif"/>
        <color theme="1"/>
        <sz val="8.0"/>
      </rPr>
      <t>be</t>
    </r>
    <r>
      <rPr>
        <rFont val="&quot;Arial Narrow&quot;, sans-serif"/>
        <color theme="1"/>
        <sz val="8.0"/>
      </rPr>
      <t xml:space="preserve"> eligible to participate in a draw to win a prepaid plan from your phone provider.</t>
    </r>
  </si>
  <si>
    <r>
      <rPr>
        <rFont val="&quot;Arial Narrow&quot;, sans-serif"/>
        <color theme="1"/>
        <sz val="8.0"/>
      </rPr>
      <t xml:space="preserve">For your participation in this survey you will </t>
    </r>
    <r>
      <rPr>
        <rFont val="&quot;Arial Narrow&quot;, sans-serif"/>
        <color theme="1"/>
        <sz val="8.0"/>
      </rPr>
      <t xml:space="preserve">be </t>
    </r>
    <r>
      <rPr>
        <rFont val="&quot;Arial Narrow&quot;, sans-serif"/>
        <color theme="1"/>
        <sz val="8.0"/>
      </rPr>
      <t>eligible to participate in a draw to win a prepaid plan from your phone provider.</t>
    </r>
  </si>
  <si>
    <r>
      <rPr>
        <rFont val="&quot;Arial Narrow&quot;, sans-serif"/>
        <color theme="1"/>
        <sz val="8.0"/>
      </rPr>
      <t xml:space="preserve">For your participation in this survey, you will </t>
    </r>
    <r>
      <rPr>
        <rFont val="&quot;Arial Narrow&quot;, sans-serif"/>
        <color theme="1"/>
        <sz val="8.0"/>
      </rPr>
      <t>be</t>
    </r>
    <r>
      <rPr>
        <rFont val="&quot;Arial Narrow&quot;, sans-serif"/>
        <color theme="1"/>
        <sz val="8.0"/>
      </rPr>
      <t xml:space="preserve"> eligible to participate in a draw to win a prepaid plan from your phone provider.</t>
    </r>
  </si>
  <si>
    <r>
      <rPr>
        <rFont val="Arial Narrow"/>
        <color theme="1"/>
        <sz val="9.0"/>
      </rPr>
      <t xml:space="preserve">Your participation is very important since the information you provide helps to better understand the difficulties that households like yours are currently facing and to find policies to solve them. The survey will </t>
    </r>
    <r>
      <rPr>
        <rFont val="Arial Narrow"/>
        <color theme="1"/>
        <sz val="9.0"/>
      </rPr>
      <t>have</t>
    </r>
    <r>
      <rPr>
        <rFont val="Arial Narrow"/>
        <color theme="1"/>
        <sz val="9.0"/>
      </rPr>
      <t xml:space="preserve"> a maximum duration of 25 minutes.</t>
    </r>
  </si>
  <si>
    <t>NO, REJECT</t>
  </si>
  <si>
    <t>When can I call you and at what phone number?</t>
  </si>
  <si>
    <t>QUOTE 1</t>
  </si>
  <si>
    <t>DATE_1</t>
  </si>
  <si>
    <t>DAY</t>
  </si>
  <si>
    <t>HOUR_1</t>
  </si>
  <si>
    <t>HOUR</t>
  </si>
  <si>
    <t>TEL_1</t>
  </si>
  <si>
    <t>Contact Phone Number</t>
  </si>
  <si>
    <t>APPOINTMENT 2</t>
  </si>
  <si>
    <t>DATE_2</t>
  </si>
  <si>
    <t>TIME_2</t>
  </si>
  <si>
    <t>TEL_2</t>
  </si>
  <si>
    <t>QUOTE 3</t>
  </si>
  <si>
    <t>DATE_3</t>
  </si>
  <si>
    <t>TIME_3</t>
  </si>
  <si>
    <t>TEL_3</t>
  </si>
  <si>
    <t>ve</t>
  </si>
  <si>
    <t>HAI</t>
  </si>
  <si>
    <t>JEN</t>
  </si>
  <si>
    <t>SECTION 2: HEALTH</t>
  </si>
  <si>
    <t>Now I will ask you some questions about the health of the household members.</t>
  </si>
  <si>
    <r>
      <rPr>
        <rFont val="Arial Narrow"/>
        <color rgb="FF000000"/>
        <sz val="9.0"/>
      </rPr>
      <t>In the</t>
    </r>
    <r>
      <rPr>
        <rFont val="Arial Narrow"/>
        <b/>
        <color rgb="FF000000"/>
        <sz val="9.0"/>
      </rPr>
      <t xml:space="preserve"> last 30 days</t>
    </r>
    <r>
      <rPr>
        <rFont val="Arial Narrow"/>
        <color rgb="FF000000"/>
        <sz val="9.0"/>
      </rPr>
      <t xml:space="preserve">, did you or any member of your household need any medical services? </t>
    </r>
  </si>
  <si>
    <t>INTERVIEWER: CLARIFY THAT THIS IS REGARDLESS OF HAVING RECEIVED MEDICAL SERVICE OR NOT</t>
  </si>
  <si>
    <t>DO NOT KNOW NOT ANSWER</t>
  </si>
  <si>
    <r>
      <rPr>
        <rFont val="Arial Narrow"/>
        <b/>
        <color rgb="FF000000"/>
        <sz val="9.0"/>
      </rPr>
      <t>During the past 30 days</t>
    </r>
    <r>
      <rPr>
        <rFont val="Arial Narrow"/>
        <color rgb="FF000000"/>
        <sz val="9.0"/>
      </rPr>
      <t xml:space="preserve">, what medical services did you or any other household members need? </t>
    </r>
  </si>
  <si>
    <t>Were you able to access [SERVICE] in person or virtually?</t>
  </si>
  <si>
    <t>Why couldn't you access the service?</t>
  </si>
  <si>
    <t>INTERVIEWER: IN THE CASE OF SERVICES THAT CAN ONLY BE IN-PERSON, JUST CONFIRM, DO NOT ASK ABOUT VIRTUAL ATTENTION. IF A SERVICE WAS NEEDED BY MORE THAN ONE HOUSEHOLD MEMBER, ASK FOR THE MOST SERIOUS CASE.</t>
  </si>
  <si>
    <t>LACK OF MONEY</t>
  </si>
  <si>
    <t>MEDICAL STAFF NOT AVAILABLE</t>
  </si>
  <si>
    <t>MEDICATION / DRUG  NOT AVAILABLE</t>
  </si>
  <si>
    <r>
      <rPr>
        <rFont val="Arial Narrow"/>
        <color theme="1"/>
        <sz val="9.0"/>
      </rPr>
      <t xml:space="preserve">NO  APPOINTMENT </t>
    </r>
    <r>
      <rPr>
        <rFont val="Arial Narrow"/>
        <color theme="1"/>
        <sz val="9.0"/>
      </rPr>
      <t xml:space="preserve"> AVAILABLE</t>
    </r>
  </si>
  <si>
    <r>
      <rPr>
        <rFont val="Arial Narrow"/>
        <color rgb="FF000000"/>
        <sz val="9.0"/>
      </rPr>
      <t>INTERVIEWER: PROBE</t>
    </r>
    <r>
      <rPr>
        <rFont val="Arial Narrow"/>
        <b/>
        <color rgb="FF000000"/>
        <sz val="9.0"/>
      </rPr>
      <t>"Any other service?"</t>
    </r>
    <r>
      <rPr>
        <rFont val="Arial Narrow"/>
        <color rgb="FF000000"/>
        <sz val="9.0"/>
      </rPr>
      <t>. MARK ALL MEDICAL SERVICES THAT THE INFORMANT SAYS</t>
    </r>
  </si>
  <si>
    <t>LIMITED TRANSPORTATION / NO TRANSPORTATION</t>
  </si>
  <si>
    <t>RESTRICTION FOR GOING OUT OF HOME</t>
  </si>
  <si>
    <t>YES, IN PERSON</t>
  </si>
  <si>
    <t>NEXT SERVICE</t>
  </si>
  <si>
    <t>FEAR OF GOING OUT AND GETTING COVID-19</t>
  </si>
  <si>
    <t>YES, VIRTUALLY (ON-LINE)</t>
  </si>
  <si>
    <t>NO MEDICAL INSURANCE</t>
  </si>
  <si>
    <t>COULD NOT ACCESS</t>
  </si>
  <si>
    <t>VERY LONG WAITING TIME</t>
  </si>
  <si>
    <t>I NEEDED IT BUT DID NOT TRY</t>
  </si>
  <si>
    <t>OTHER (specify)</t>
  </si>
  <si>
    <t>DOES NOT KNOW</t>
  </si>
  <si>
    <t>CATI VALIDATION: YES 2.03 = b, c, g, l AND 2.04 = 2, BLOCKING MESSAGE "The attention of this service could not have been virtual"</t>
  </si>
  <si>
    <t>a</t>
  </si>
  <si>
    <t>CHILDREN'S HEALTH (0 TO 5 YEARS)</t>
  </si>
  <si>
    <t>b</t>
  </si>
  <si>
    <t>VACCINATION OF CHILDREN</t>
  </si>
  <si>
    <t>c</t>
  </si>
  <si>
    <t xml:space="preserve">COVID-19 VACCINATION </t>
  </si>
  <si>
    <t>d</t>
  </si>
  <si>
    <t>MATERNAL HEALTH / CHECK-UPS DURING PREGNANCY</t>
  </si>
  <si>
    <t>e</t>
  </si>
  <si>
    <t>HEALTH SERVICES FOR PEOPLE 6 YEARS OR OLDER</t>
  </si>
  <si>
    <t>f</t>
  </si>
  <si>
    <t>EMERGENCY SERVICE / NON-SCHEDULED HOSPITALIZATION</t>
  </si>
  <si>
    <t>g</t>
  </si>
  <si>
    <t>SCHEDULED HOSPITALIZATION  (SURGERY)</t>
  </si>
  <si>
    <t>h</t>
  </si>
  <si>
    <t>FAMILY PLANNING</t>
  </si>
  <si>
    <t>i</t>
  </si>
  <si>
    <t>DENTAL SERVICE</t>
  </si>
  <si>
    <t>j</t>
  </si>
  <si>
    <t>PHARMACY; MEDICAL PRESCRIPTION  RENEWAL / MEDICINES</t>
  </si>
  <si>
    <t>k</t>
  </si>
  <si>
    <t>COVID TEST</t>
  </si>
  <si>
    <t>NEW</t>
  </si>
  <si>
    <t>l</t>
  </si>
  <si>
    <t>OPHTHALMOLOGY</t>
  </si>
  <si>
    <t>m</t>
  </si>
  <si>
    <r>
      <rPr>
        <rFont val="Arial Narrow"/>
        <color theme="1"/>
        <sz val="9.0"/>
      </rPr>
      <t>TREATMENT FOR COVID (</t>
    </r>
    <r>
      <rPr>
        <rFont val="Arial Narrow"/>
        <color theme="1"/>
        <sz val="9.0"/>
        <u/>
      </rPr>
      <t>NOT</t>
    </r>
    <r>
      <rPr>
        <rFont val="Arial Narrow"/>
        <color theme="1"/>
        <sz val="9.0"/>
      </rPr>
      <t xml:space="preserve"> COVID TESTING)</t>
    </r>
  </si>
  <si>
    <t>z</t>
  </si>
  <si>
    <t>OTHER TYPE OF SERVICE (specify)</t>
  </si>
  <si>
    <r>
      <rPr>
        <rFont val="Arial Narrow"/>
        <color rgb="FF000000"/>
        <sz val="9.0"/>
      </rPr>
      <t xml:space="preserve">Now I will ask you some questions that </t>
    </r>
    <r>
      <rPr>
        <rFont val="Arial Narrow"/>
        <color rgb="FF000000"/>
        <sz val="9.0"/>
      </rPr>
      <t xml:space="preserve">relate </t>
    </r>
    <r>
      <rPr>
        <rFont val="Arial Narrow"/>
        <color rgb="FF000000"/>
        <sz val="9.0"/>
      </rPr>
      <t>only to you.</t>
    </r>
  </si>
  <si>
    <t>Do you know how to access or register to receive the COVID-19 vaccine?</t>
  </si>
  <si>
    <t>THERE IS NO MASS ACCESS IN MY COUNTRY</t>
  </si>
  <si>
    <t xml:space="preserve">I DIDN'T KNOW IT WAS AVAILABLE IN MY COUNTRY </t>
  </si>
  <si>
    <t>Have you been vaccinated to prevent COVID-19?</t>
  </si>
  <si>
    <t>INTERVIEWER: IF THE INFORMANT RECEIVED AT LEAST ONE DOSE, RECORD YES</t>
  </si>
  <si>
    <t>Do you plan to get vaccinated to prevent COVID-19?</t>
  </si>
  <si>
    <t>NOT SURE</t>
  </si>
  <si>
    <t>What is the main reason you do not plan to or are not sure you will get vaccinated?</t>
  </si>
  <si>
    <t>I DO NOT THINK THEY ARE EFFECTIVE, THAT THEY WORK</t>
  </si>
  <si>
    <t>I DON'T THINK IT'S SAFE, BECAUSE OF THE SIDE EFFECTS</t>
  </si>
  <si>
    <t>I AM NOT AT RISK OF GETTING COVID-19</t>
  </si>
  <si>
    <r>
      <rPr>
        <rFont val="Arial Narrow"/>
        <color theme="1"/>
        <sz val="9.0"/>
      </rPr>
      <t>I AM</t>
    </r>
    <r>
      <rPr>
        <rFont val="Arial Narrow"/>
        <color theme="1"/>
        <sz val="9.0"/>
      </rPr>
      <t xml:space="preserve"> WORRIED I </t>
    </r>
    <r>
      <rPr>
        <rFont val="Arial Narrow"/>
        <color theme="1"/>
        <sz val="9.0"/>
      </rPr>
      <t xml:space="preserve">WILL BE INFECTED WITH COVID-19 AT THE HEALTH CENTER </t>
    </r>
  </si>
  <si>
    <t>HEALTH CENTER TOO FAR OR HARD TO REACH</t>
  </si>
  <si>
    <t>I DON'T HAVE TIME TO GO TO GET VACCINATED</t>
  </si>
  <si>
    <t>I ALREADY HAD COVID-19 / I NO LONGER NEED IT</t>
  </si>
  <si>
    <t>I AM AGAINST VACCINES IN GENERAL</t>
  </si>
  <si>
    <t>RELIGIOUS REASONS</t>
  </si>
  <si>
    <t>LACK OF INFORMATION</t>
  </si>
  <si>
    <t>FEAR IN GENERAL</t>
  </si>
  <si>
    <t xml:space="preserve">PRE-EXISTING MEDICAL CONDITION </t>
  </si>
  <si>
    <t>PREGNANCY</t>
  </si>
  <si>
    <t xml:space="preserve">DOES NOT KNOW / NO RESPONSE </t>
  </si>
  <si>
    <t>2.11a</t>
  </si>
  <si>
    <t>What could make you confident to take the COVID19 vaccine?</t>
  </si>
  <si>
    <t>Even when it is produced in large quantities it does not prevent it from being effective</t>
  </si>
  <si>
    <t>I am more afraid of disease than the side effects of vaccines</t>
  </si>
  <si>
    <t>I get the vaccine in confidence because the health agency recommends the vaccine</t>
  </si>
  <si>
    <t>The types of vaccines given are effective</t>
  </si>
  <si>
    <t>The information I received about the vaccine allowed me to feel confident</t>
  </si>
  <si>
    <t xml:space="preserve">Vaccines from China will give more confidence
</t>
  </si>
  <si>
    <t>I do vaccinations from ZetaZini and Canada confidently</t>
  </si>
  <si>
    <t>Vaccinations from Europe will give more confidence</t>
  </si>
  <si>
    <t>MENTAL HEALTH</t>
  </si>
  <si>
    <r>
      <rPr>
        <rFont val="Arial Narrow"/>
        <color rgb="FF000000"/>
        <sz val="9.0"/>
      </rPr>
      <t xml:space="preserve">Now I am going to ask you about some situations you may have had during the </t>
    </r>
    <r>
      <rPr>
        <rFont val="Arial Narrow"/>
        <b/>
        <color rgb="FF000000"/>
        <sz val="9.0"/>
      </rPr>
      <t>last 30 days.</t>
    </r>
  </si>
  <si>
    <t>Have you  had …</t>
  </si>
  <si>
    <t>anxiety, nervousness or worry?</t>
  </si>
  <si>
    <t>NO RESPONSE</t>
  </si>
  <si>
    <t>aggressive attitudes or irritability with other household members?</t>
  </si>
  <si>
    <t>conflicts or arguments with other people?</t>
  </si>
  <si>
    <t>2.12f</t>
  </si>
  <si>
    <t>During the past 30 days, have you or any member of your household required or received psychological support to address emotional needs due to the pandemic?</t>
  </si>
  <si>
    <t>INTERVIEWER: EMPHASIZE THAT THE NEED OF PSYCHOLOGICAL SUPPORT IS DUE TO PANDEMIC</t>
  </si>
  <si>
    <t>NO REPONSE</t>
  </si>
  <si>
    <t>CATI: IF (SAMPLE_TYPE = 2) ASSIGN V02_13 = U02_13</t>
  </si>
  <si>
    <t xml:space="preserve">Now we would like to  ask if there is  any member of the household, 5 years or older, who has difficulty to see even when wearing glasses, difficulty to hear even when wearing hearing aids, or difficulty in  walking, climbing stairs, bathing or dressing by himself or herself.  </t>
  </si>
  <si>
    <t>Would you say that this person has some difficulty, a lot of difficulty, it is impossible for them to do the activity? Or can everyone in your household perform these activities with no difficulty?</t>
  </si>
  <si>
    <r>
      <rPr>
        <rFont val="Calibri"/>
        <color theme="1"/>
        <sz val="11.0"/>
      </rPr>
      <t xml:space="preserve">INTERVIEWER: IF THERE IS MORE THAN ONE PERSON IN THE HOUSEHOLD WITH THESE DIFFICULTIES, PLEASE </t>
    </r>
    <r>
      <rPr>
        <rFont val="Calibri"/>
        <color theme="1"/>
        <sz val="11.0"/>
      </rPr>
      <t xml:space="preserve">PROBE </t>
    </r>
    <r>
      <rPr>
        <rFont val="Calibri"/>
        <color theme="1"/>
        <sz val="11.0"/>
      </rPr>
      <t xml:space="preserve">THE  PERSON WITH THE GREATEST DEGREE OF DIFFICULTY. </t>
    </r>
  </si>
  <si>
    <t>NO DIFFICULTY</t>
  </si>
  <si>
    <t>SOME DIFFICULTY</t>
  </si>
  <si>
    <t>A LOT OF DIFFICULTY</t>
  </si>
  <si>
    <t>IT IS IMPOSSIBLE TO CARRY OUT THE ACTIVITY</t>
  </si>
  <si>
    <t xml:space="preserve">Next, I will ask you some information about your household. </t>
  </si>
  <si>
    <t xml:space="preserve">3.00a </t>
  </si>
  <si>
    <t>Can you confirm if you are the head of the household?</t>
  </si>
  <si>
    <t>ok</t>
  </si>
  <si>
    <t>3.00b</t>
  </si>
  <si>
    <r>
      <rPr>
        <rFont val="Arial Narrow"/>
        <color theme="1"/>
        <sz val="9.0"/>
      </rPr>
      <t xml:space="preserve">Can you confirm if you are </t>
    </r>
    <r>
      <rPr>
        <rFont val="Arial Narrow"/>
        <color theme="1"/>
        <sz val="9.0"/>
      </rPr>
      <t>[U03_01</t>
    </r>
    <r>
      <rPr>
        <rFont val="Arial Narrow"/>
        <color theme="1"/>
        <sz val="9.0"/>
      </rPr>
      <t>] of the head of the household?</t>
    </r>
  </si>
  <si>
    <t>What is your relationship with the head of the household?</t>
  </si>
  <si>
    <t>HEAD OF HOUSEHOLD</t>
  </si>
  <si>
    <t>SPOUSE / PARTNER</t>
  </si>
  <si>
    <t>SON / DAUGHTER (OWN OR ADOPTED)</t>
  </si>
  <si>
    <t>PARENT</t>
  </si>
  <si>
    <r>
      <rPr>
        <rFont val="Arial Narrow"/>
        <color theme="1"/>
        <sz val="8.0"/>
      </rPr>
      <t>BROTHER/</t>
    </r>
    <r>
      <rPr>
        <rFont val="Arial Narrow"/>
        <color theme="1"/>
        <sz val="8.0"/>
      </rPr>
      <t xml:space="preserve"> SISTER</t>
    </r>
  </si>
  <si>
    <t>GRANDPARENT</t>
  </si>
  <si>
    <t>GRANDSON / GRANDDAUGHTER</t>
  </si>
  <si>
    <t>ANOTHER RELATIVE</t>
  </si>
  <si>
    <t>NOT RELATED</t>
  </si>
  <si>
    <t>3.01a</t>
  </si>
  <si>
    <t>Can you confirm if your current marital status is [U03.02]?</t>
  </si>
  <si>
    <t>What is your marital status?</t>
  </si>
  <si>
    <t>SINGLE/ NOT IN A UNION</t>
  </si>
  <si>
    <t>MARRIED</t>
  </si>
  <si>
    <t>COMMON LAW  / LIVING TOGETHER</t>
  </si>
  <si>
    <t>SEPARATED OR DIVORCED</t>
  </si>
  <si>
    <t>WIDOW/ WIDOWER</t>
  </si>
  <si>
    <t>Can you tell me your age please?</t>
  </si>
  <si>
    <t>CATI RANGE: MIN 18 AND MAX 98</t>
  </si>
  <si>
    <t>CATI VALIDATION: YES V03_03 &lt;18 YEARS OLD MESSAGE "Are you under 18 years of age?" IF IT IS CONFIRMED, GO TO RESULT, OTHERWISE, CORRECT AGE.</t>
  </si>
  <si>
    <t>CATI VALIDATION: YES (V03_01 = 1) AND (V03_03 &lt;20) WARNING MESSAGE "You are under 20 years old, are you the head of the household?"</t>
  </si>
  <si>
    <t>CATI VALIDATION: YES (V03_01 = 3) AND (V03_03&gt; 60) LOCKING MESSAGE "You are over 60 years old, you cannot be the child of the head of the household"</t>
  </si>
  <si>
    <t>CATI VALIDATION: YES (V03_01 = 4) AND (V03_03 &lt;40) LOCKING MESSAGE "You are less than 40 years old, you cannot be the father of the head of the household"</t>
  </si>
  <si>
    <t>CATI VALIDATION: YES (V03_01 = 6) AND (V03_03 &lt;60) LOCKING MESSAGE "You are under 60 years old, you cannot be the grandfather of the head of the household"</t>
  </si>
  <si>
    <t>CATI VALIDATION: YES (V03_01 = 7) AND (V03_03&gt; 40) LOCKING MESSAGE "You are over 40 years old, you cannot be the grandchild of the head of the household"</t>
  </si>
  <si>
    <t>INTERVIEWER RECORD INFORMANT'S SEX. IF IN DOUBT, ASK</t>
  </si>
  <si>
    <t>MALE</t>
  </si>
  <si>
    <t>FEMALE</t>
  </si>
  <si>
    <t>3.04a</t>
  </si>
  <si>
    <t>Do you currently live in the same household as you  lived when I called you in the month of [W1_MES]?</t>
  </si>
  <si>
    <t>COUNTRY ADAPTATION: CHANGE THE QUESTION ACCORDING TO THE 2ND OR 3RD ADMINISTRATIVE LEVEL</t>
  </si>
  <si>
    <t>3.04b</t>
  </si>
  <si>
    <r>
      <rPr>
        <rFont val="Arial Narrow"/>
        <color rgb="FF000000"/>
        <sz val="9.0"/>
      </rPr>
      <t xml:space="preserve">Do you currently live in the same </t>
    </r>
    <r>
      <rPr>
        <rFont val="Arial Narrow"/>
        <color rgb="FFFF0000"/>
        <sz val="9.0"/>
      </rPr>
      <t>Town/Village/City</t>
    </r>
    <r>
      <rPr>
        <rFont val="Arial Narrow"/>
        <color rgb="FF000000"/>
        <sz val="9.0"/>
      </rPr>
      <t xml:space="preserve"> as when I called you in the month of [W1_MES]?</t>
    </r>
  </si>
  <si>
    <r>
      <rPr>
        <rFont val="Arial Narrow"/>
        <color rgb="FF000000"/>
        <sz val="9.0"/>
      </rPr>
      <t xml:space="preserve">Do you currently live in the same </t>
    </r>
    <r>
      <rPr>
        <rFont val="Arial Narrow"/>
        <color rgb="FFFF0000"/>
        <sz val="9.0"/>
      </rPr>
      <t>City/Village</t>
    </r>
    <r>
      <rPr>
        <rFont val="Arial Narrow"/>
        <color rgb="FF000000"/>
        <sz val="9.0"/>
      </rPr>
      <t xml:space="preserve"> as when I called you in the month of [W1_MES]?</t>
    </r>
  </si>
  <si>
    <r>
      <rPr>
        <rFont val="Arial Narrow"/>
        <color rgb="FF000000"/>
        <sz val="9.0"/>
      </rPr>
      <t xml:space="preserve">Do you currently live in the same </t>
    </r>
    <r>
      <rPr>
        <rFont val="Arial Narrow"/>
        <color rgb="FFFF0000"/>
        <sz val="9.0"/>
      </rPr>
      <t>Village</t>
    </r>
    <r>
      <rPr>
        <rFont val="Arial Narrow"/>
        <color rgb="FF000000"/>
        <sz val="9.0"/>
      </rPr>
      <t xml:space="preserve"> as when I called you in the month of [W1_MES]?</t>
    </r>
  </si>
  <si>
    <r>
      <rPr>
        <rFont val="Arial Narrow"/>
        <color rgb="FF000000"/>
        <sz val="9.0"/>
      </rPr>
      <t xml:space="preserve">Do you currently live in the same </t>
    </r>
    <r>
      <rPr>
        <rFont val="Arial Narrow"/>
        <color rgb="FFFF0000"/>
        <sz val="9.0"/>
      </rPr>
      <t xml:space="preserve">Town/Village </t>
    </r>
    <r>
      <rPr>
        <rFont val="Arial Narrow"/>
        <color rgb="FF000000"/>
        <sz val="9.0"/>
      </rPr>
      <t>as when I called you in the month of [W1_MES]?</t>
    </r>
  </si>
  <si>
    <r>
      <rPr>
        <rFont val="Arial Narrow"/>
        <color rgb="FF000000"/>
        <sz val="9.0"/>
      </rPr>
      <t xml:space="preserve">Do you currently live in the same </t>
    </r>
    <r>
      <rPr>
        <rFont val="Arial Narrow"/>
        <color rgb="FFFF0000"/>
        <sz val="9.0"/>
      </rPr>
      <t>Community</t>
    </r>
    <r>
      <rPr>
        <rFont val="Arial Narrow"/>
        <color rgb="FF000000"/>
        <sz val="9.0"/>
      </rPr>
      <t xml:space="preserve"> as when I called you in the month of [W1_MES]?</t>
    </r>
  </si>
  <si>
    <t xml:space="preserve">COUNTRY ADAPTATION: TAKE THE FIRST ADMINISTRATIVE LEVEL </t>
  </si>
  <si>
    <t>[FIRST ADMINISTRATIVE LEVEL]</t>
  </si>
  <si>
    <t>What District do you currently live in?</t>
  </si>
  <si>
    <t>What Parish do you currently live in?</t>
  </si>
  <si>
    <r>
      <rPr>
        <rFont val="Arial Narrow"/>
        <color rgb="FF000000"/>
        <sz val="8.0"/>
      </rPr>
      <t>What Region</t>
    </r>
    <r>
      <rPr>
        <rFont val="Arial Narrow"/>
        <color rgb="FFFF0000"/>
        <sz val="8.0"/>
      </rPr>
      <t xml:space="preserve"> </t>
    </r>
    <r>
      <rPr>
        <rFont val="Arial Narrow"/>
        <color rgb="FF000000"/>
        <sz val="8.0"/>
      </rPr>
      <t>do you currently live in?</t>
    </r>
  </si>
  <si>
    <t>COUNTRY ADAPTATION: TAKE THE SECOND ADMINISTRATIVE LEVEL (PPP = COUNTRY CODE)</t>
  </si>
  <si>
    <t>[SECOND ADMINISTRATIVE LEVEL]</t>
  </si>
  <si>
    <t>What Town/Village/City do you currently live in?</t>
  </si>
  <si>
    <t>What City/Village do you currently live in?</t>
  </si>
  <si>
    <t>What Village do you currently live in?</t>
  </si>
  <si>
    <t>What Town/Village do you currently live in?</t>
  </si>
  <si>
    <t>What City/Town do you currently live in?</t>
  </si>
  <si>
    <t>COUNTRY ADAPTATION: TAKE THE THIRD ADMINISTRATIVE LEVEL (PPP = COUNTRY CODE)</t>
  </si>
  <si>
    <t>[THIRD ADMINISTRATIVE LEVEL] If applicable</t>
  </si>
  <si>
    <t>What Community do you currently live in?</t>
  </si>
  <si>
    <t>3.08a</t>
  </si>
  <si>
    <r>
      <rPr>
        <rFont val="Arial Narrow"/>
        <color theme="1"/>
        <sz val="9.0"/>
      </rPr>
      <t xml:space="preserve">Do you live in an urban area? For example, the city is an urban area. Or do you live in a rural area? </t>
    </r>
    <r>
      <rPr>
        <rFont val="Arial Narrow"/>
        <color theme="1"/>
        <sz val="9.0"/>
      </rPr>
      <t>For example, the countryside or villages are rural areas.</t>
    </r>
  </si>
  <si>
    <t>URBAN</t>
  </si>
  <si>
    <t>RURAL</t>
  </si>
  <si>
    <t>COUNTRY ADAPTATION: LEVEL AND GRADE</t>
  </si>
  <si>
    <t>Next, I will ask you some questions about education</t>
  </si>
  <si>
    <r>
      <rPr>
        <rFont val="Arial Narrow"/>
        <color rgb="FF000000"/>
        <sz val="9.0"/>
      </rPr>
      <t>What is the highest level and grade of education that you</t>
    </r>
    <r>
      <rPr>
        <rFont val="Arial Narrow"/>
        <b/>
        <color rgb="FF000000"/>
        <sz val="9.0"/>
      </rPr>
      <t xml:space="preserve"> completed</t>
    </r>
    <r>
      <rPr>
        <rFont val="Arial Narrow"/>
        <color rgb="FF000000"/>
        <sz val="9.0"/>
      </rPr>
      <t xml:space="preserve">? </t>
    </r>
  </si>
  <si>
    <t xml:space="preserve">NONE / NO EDUCATION </t>
  </si>
  <si>
    <t>CATI: ASSIGN GRADE 0</t>
  </si>
  <si>
    <t>PRIMARY EDUCATION</t>
  </si>
  <si>
    <t>CATI: MIN 1 AND MAX 7</t>
  </si>
  <si>
    <t>SECONDARY EDUCATION</t>
  </si>
  <si>
    <t>CATI: MIN 1 AND MAX 5</t>
  </si>
  <si>
    <t>POST SECONDARY, NOT UNIVERSITY</t>
  </si>
  <si>
    <t>CATI: MIN 1 AND MAX 3</t>
  </si>
  <si>
    <t>UNIVERSITY</t>
  </si>
  <si>
    <t>CATI: MIN 1 AND MAX 6</t>
  </si>
  <si>
    <t>MASTER'S DEGREE</t>
  </si>
  <si>
    <t>CATI: MIN 1 AND MAX 4</t>
  </si>
  <si>
    <t>DOCTORATE DEGREE</t>
  </si>
  <si>
    <t xml:space="preserve">PRIMARY EDUCATION </t>
  </si>
  <si>
    <t>CATI: MIN 1 AND MAX 8</t>
  </si>
  <si>
    <t>6TH FORM</t>
  </si>
  <si>
    <t>CATI: MIN 1 AND MAX 2</t>
  </si>
  <si>
    <t>TECHNICALSCHOOL/ASSOCIATE DEGREE</t>
  </si>
  <si>
    <t>UNIVERSITY (BACHELOR'S DEGREE)/TERTIARY</t>
  </si>
  <si>
    <t>NURSERY EDUCATION</t>
  </si>
  <si>
    <t>SECONDARY</t>
  </si>
  <si>
    <t>UNIVERSITY/TERTIARY</t>
  </si>
  <si>
    <t>PRE-K / GRADE K</t>
  </si>
  <si>
    <t>HIGH SCHOOL AND TECHNICAL HIGH / CAPE</t>
  </si>
  <si>
    <t>UNIVERSITY/TERTIARY IF OTHER UNIVERSITIES</t>
  </si>
  <si>
    <t xml:space="preserve">What is the highest level and grade completed by the head of your household? </t>
  </si>
  <si>
    <t>NO ANSWER</t>
  </si>
  <si>
    <t>3.10c</t>
  </si>
  <si>
    <t xml:space="preserve">Can you tell me the age of the head of the household please? </t>
  </si>
  <si>
    <r>
      <rPr>
        <rFont val="Arial Narrow"/>
        <color rgb="FF000000"/>
        <sz val="9.0"/>
      </rPr>
      <t xml:space="preserve">CATI RANGE: MIN 18 AND MAX 98, </t>
    </r>
    <r>
      <rPr>
        <rFont val="Arial Narrow"/>
        <color rgb="FF000000"/>
        <sz val="9.0"/>
      </rPr>
      <t>99 NO RESPONSE</t>
    </r>
  </si>
  <si>
    <t>CATI VALIDATION: YES (V03_01 = 2) AND (V03_10c! = 99) AND (V03_03! = 99) AND (V03_10c - V03_03&gt; 40) WARNING MESSAGE "1. Your age difference with the head of household is very large "</t>
  </si>
  <si>
    <t>CATI VALIDATION: YES (V03_01 = 3) AND (V03_10c! = 99) AND (V03_03! = 99) AND (V03_10c - V03_03&gt; 50) WARNING MESSAGE "2. Your age difference with the head of household is very large "</t>
  </si>
  <si>
    <t>CATI VALIDATION: YES (V03_01 = 4) AND (V03_10c! = 99) AND (V03_03! = 99) AND (V03_03 - V03_10c&gt; 50) WARNING MESSAGE "3. Your age difference with the head of household is very large "</t>
  </si>
  <si>
    <t>CATI VALIDATION: YES (V03_01 = 6) AND (V03_10c! = 99) AND (V03_03! = 99) AND (V03_03 - V03_10c&gt; 50) WARNING MESSAGE "4. Your age difference with the head of household is very large "</t>
  </si>
  <si>
    <t>CATI VALIDATION: YES (V03_01 = 7) AND (V03_10c! = 99) AND (V03_03! = 99) AND (V03_10c - V03_03&gt; 50) WARNING MESSAGE "5. Your age difference with the head of household is very large "</t>
  </si>
  <si>
    <t>3.10d</t>
  </si>
  <si>
    <t>Is the head of the household a man or a woman?</t>
  </si>
  <si>
    <t>MAN</t>
  </si>
  <si>
    <t>WOMAN</t>
  </si>
  <si>
    <t>CATI VALIDATION: YES (V03_01 = 2) AND (V03_10d = V03_04) BLOCKING MESSAGE "Spouses of the same sex correct"</t>
  </si>
  <si>
    <t xml:space="preserve">Now I would like to ask you some questions about your household's food situation.
</t>
  </si>
  <si>
    <t>During the past 30 days, was there a time when your household ran out of food due to lack of money or other resources?</t>
  </si>
  <si>
    <t>During the past 30 days, did you, or any other adult in your household, go without food for an entire day due to lack of money or other resources?</t>
  </si>
  <si>
    <t>During the past 30 days, have you or another adult in your household been unable to eat healthy and nutritious food, such as meat, eggs, legumes, cereals, due to lack of money or other resources?</t>
  </si>
  <si>
    <t>Before the pandemic, that is, in February 2020, was your household ever left without food due to lack of money or other resources?</t>
  </si>
  <si>
    <t>Now we are going to talk about your employment situation</t>
  </si>
  <si>
    <t>CATI DATE: REPLACE SU WITH THE DATE OF SUNDAY AND SA WITH THE DATE OF THE SATURDAY Y OF THE WEEK PAST THE DATE OF THE SURVEY</t>
  </si>
  <si>
    <t>Last week, from Sunday SU to Saturday SA, did you work, or do any business, agricultural activity, or other activity to generate income, even for just one hour?</t>
  </si>
  <si>
    <t xml:space="preserve">Last week, what was your main occupation with which you generated income? </t>
  </si>
  <si>
    <t>INTERVIEWER: IF THE INFORMANT HAS MORE THAN ONE OCCUPATION, RECORD THE MAIN OCCUPATION</t>
  </si>
  <si>
    <t>INTERVIEWER: REGISTER THE SPECIFIC OCCUPATION - POSITION HELD AND FOR WHICH COMPANY OR INSTITUTION HE/SHE WORKS</t>
  </si>
  <si>
    <t>CATI: THE VARIABLE MUST BE LENGTH 100</t>
  </si>
  <si>
    <t>CATI: SAVE AS OCCUPATION_SP</t>
  </si>
  <si>
    <t>CATI VALIDATION: IF (5.02) IT HAS LESS THAN 5 CHARACTERS, IT CONTAINS NUMBERS, OR IT IS "HOUSEHOLD WIFE", STUDENT, RETIRED, LOCKING MESSAGE "This occupation is not valid, inquire and register correctly"</t>
  </si>
  <si>
    <t>CATI VALIDATION: IF 5.02 HAS ONE WORD, BLOCKING MESSAGE "Insufficient information complete the occupation, where and for whom you work"</t>
  </si>
  <si>
    <t>CATI DATE: REPLACE LL WITH THE DATE OF MONDAY AND DD WITH THE DATE OF THE SUNDAY OF THE WEEK PAST THE DATE OF THE SURVEY</t>
  </si>
  <si>
    <t xml:space="preserve">Last week, from Sunday SU to Saturday SA, how many hours did you work as [OCCUPATION_LW]?
</t>
  </si>
  <si>
    <t>INTERVIEWER: HELP THE INFORMANT TO MAKE THE CALCULATION CONSIDERING THE NUMBER OF HOURS AND DAYS WORKED LAST WEEK</t>
  </si>
  <si>
    <t>NUMBER OF HOURS</t>
  </si>
  <si>
    <t>CATI RANGE: MIN 1 MAX 140 HOURS</t>
  </si>
  <si>
    <r>
      <rPr>
        <rFont val="Arial Narrow"/>
        <color rgb="FF000000"/>
        <sz val="9.0"/>
      </rPr>
      <t xml:space="preserve">CATI VALIDATION: YES V05_03 &lt;10 WARNING MESSAGE "It confirms that he/she worked </t>
    </r>
    <r>
      <rPr>
        <rFont val="Arial Narrow"/>
        <b/>
        <color rgb="FF000000"/>
        <sz val="9.0"/>
      </rPr>
      <t xml:space="preserve"> less than 10 hours a week? "</t>
    </r>
  </si>
  <si>
    <t>Of the [5.03] hours you worked last week, how many hours did you work from home, that is to say, you did not have to move to a workplace?</t>
  </si>
  <si>
    <t>INTERVIEWER: IF THE RESPONDENT DID NOT WORK REMOTELY REGISTER ZERO (0)</t>
  </si>
  <si>
    <t>INTERVIEWER: IF THE RESPONDENT ALWAYS WORK FROM HOME THE SAME NUMBER OF HOURS IS RECORDED</t>
  </si>
  <si>
    <t>CATI RANGE: MIN 0 MAX 5.03 HOURS</t>
  </si>
  <si>
    <t>Although you did not work in the past  week, do you have a job or business to which you expect to return?</t>
  </si>
  <si>
    <t>DON'T KNOW OR NOT SURE TO RETURN</t>
  </si>
  <si>
    <r>
      <rPr>
        <rFont val="Arial Narrow"/>
        <color theme="1"/>
        <sz val="8.0"/>
      </rPr>
      <t>What is the occupation you</t>
    </r>
    <r>
      <rPr>
        <rFont val="Arial Narrow"/>
        <color theme="1"/>
        <sz val="8.0"/>
      </rPr>
      <t xml:space="preserve"> expect</t>
    </r>
    <r>
      <rPr>
        <rFont val="Arial Narrow"/>
        <color theme="1"/>
        <sz val="8.0"/>
      </rPr>
      <t xml:space="preserve"> to return to?</t>
    </r>
  </si>
  <si>
    <t>CATI: SAVE AS OCCUPATION_VV</t>
  </si>
  <si>
    <t>CATI VALIDATION: YES (5.07) IT HAS LESS THAN 5 CHARACTERS, IT CONTAINS NUMBERS, OR IT IS A HOUSEHOLD WIFE, STUDENT, RETIRED, BLOCKING MESSAGE "This occupation is not valid, inquire and register correctly" "</t>
  </si>
  <si>
    <t>CATI VALIDATION: IF 5.07 HAS ONE WORD, LOCKING MESSAGE "Insufficient information, complete the occupation, where and for whom you work"</t>
  </si>
  <si>
    <t>COUNTRY ADAPTATION: NAME OF LONG-TERM INSURANCE</t>
  </si>
  <si>
    <t xml:space="preserve">As [OCCUPATION_LW or OCCUPATION_WR] do you contribute to the NIC (National Insurance Corporation)? </t>
  </si>
  <si>
    <t xml:space="preserve">As [OCCUPATION_LW or OCCUPATION_WR] do you contribute to the Social Security Board Belize? </t>
  </si>
  <si>
    <r>
      <rPr>
        <rFont val="Arial Narrow"/>
        <color theme="1"/>
        <sz val="8.0"/>
      </rPr>
      <t>As [OCCUPATION_LW or OCCUPATION_WR] do you contribute to the</t>
    </r>
    <r>
      <rPr>
        <rFont val="Arial Narrow"/>
        <color rgb="FFFF0000"/>
        <sz val="8.0"/>
      </rPr>
      <t xml:space="preserve"> </t>
    </r>
    <r>
      <rPr>
        <rFont val="Arial Narrow"/>
        <color theme="1"/>
        <sz val="8.0"/>
      </rPr>
      <t xml:space="preserve">Dominica Social Security? </t>
    </r>
  </si>
  <si>
    <t xml:space="preserve">As [OCCUPATION_LW or OCCUPATION_WR] do you contribute to the NIS (National Insurance Scheme)? </t>
  </si>
  <si>
    <t>268 ANTIGUA &amp; BARBUDA</t>
  </si>
  <si>
    <t xml:space="preserve">As [OCCUPATION_LW or OCCUPATION_WR] do you contribute to the Antigua and Barbuda Social Security Board? </t>
  </si>
  <si>
    <r>
      <rPr>
        <rFont val="Arial Narrow"/>
        <color rgb="FF000000"/>
        <sz val="8.0"/>
      </rPr>
      <t xml:space="preserve">As  [OCUPACION_LW] [OCUPACION_WR], do you work </t>
    </r>
    <r>
      <rPr>
        <rFont val="Arial Narrow"/>
        <color rgb="FF000000"/>
        <sz val="8.0"/>
      </rPr>
      <t>as</t>
    </r>
    <r>
      <rPr>
        <rFont val="Arial Narrow"/>
        <color rgb="FF000000"/>
        <sz val="8.0"/>
      </rPr>
      <t xml:space="preserve"> ...</t>
    </r>
  </si>
  <si>
    <t>INTERVIEWER: ASK THE RELEVANT QUESTION ACCORDING TO THE OCCUPATION</t>
  </si>
  <si>
    <t>Employer or owner of your own business (with one or more employees)</t>
  </si>
  <si>
    <t>Self-employed or own-accocunt (no employees)</t>
  </si>
  <si>
    <t>Employee or worker in a private company</t>
  </si>
  <si>
    <t>Government employee or worker, a company or public institution</t>
  </si>
  <si>
    <t>Employee or domestic worker</t>
  </si>
  <si>
    <t>In a household business or the business of a household member?</t>
  </si>
  <si>
    <t>Apprentice or intern</t>
  </si>
  <si>
    <t>CATI VALIDATION: YES (V05_08 = 2) AND (V05_09 = 4) BLOCKING MESSAGE "If the informant is a government official, then must contribute to the long-term insurance"</t>
  </si>
  <si>
    <t>How many people work in the company, institution or place where you work, including you?</t>
  </si>
  <si>
    <t>INTERVIEWER: IF THE INFORMANT DOES NOT KNOW ACCURATELY, ASK FOR AN APPROXIMATE NUMBER, ACCORDING TO THE OCCUPATION.</t>
  </si>
  <si>
    <t>ONE WORKER, ONLY YOU</t>
  </si>
  <si>
    <t>BETWEEN 2 TO 4 WORKERS</t>
  </si>
  <si>
    <t>BETWEEN 5 TO 19 WORKERS</t>
  </si>
  <si>
    <t>BETWEEN 20 TO 99 WORKERS</t>
  </si>
  <si>
    <t>100 OR MORE WORKERS</t>
  </si>
  <si>
    <r>
      <rPr>
        <rFont val="&quot;Arial Narrow&quot;, Arial"/>
        <color theme="1"/>
        <sz val="9.0"/>
      </rPr>
      <t>CATI VALIDATION: IF V05_09 = 1 and V05_10 = 1 BLOCKING MESSAGE "It cannot be Employer with employees and answer ONLY ONE WORKER</t>
    </r>
    <r>
      <rPr>
        <rFont val="&quot;Arial Narrow&quot;, Arial"/>
        <b/>
        <color theme="1"/>
        <sz val="9.0"/>
      </rPr>
      <t>"</t>
    </r>
  </si>
  <si>
    <r>
      <rPr>
        <rFont val="Arial Narrow"/>
        <color theme="1"/>
        <sz val="9.0"/>
      </rPr>
      <t>CATI VALIDATION: IF V05_09 = 2 and V05_10&gt; = 2 BLOCKING MESSAGE "It cannot be self-employed and anser MORE THAN ONE WORKER</t>
    </r>
    <r>
      <rPr>
        <rFont val="Arial"/>
        <b/>
        <color theme="1"/>
        <sz val="9.0"/>
      </rPr>
      <t>"</t>
    </r>
  </si>
  <si>
    <t>CATI VALIDATION: IF V05_09 = 3 and V05_10 = 1 BLOCKING MESSAGE "It cannot be an employee of a private company and ANSWER ONLY ONE WORKER"</t>
  </si>
  <si>
    <t>CATI VALIDATION: IF V05_09 = 4 and V05_10 &lt;=2 BLOCKING MESSAGE "It cannot be an employee of a public entity and have less than 20 workers"</t>
  </si>
  <si>
    <t>CATI VALIDATION: IF V05_09 = 5 and V05_10&gt; = 3 WARNING MESSAGE "It cannot be a domestic worker and have more than 5 workers"</t>
  </si>
  <si>
    <t>CATI VALIDATION: IF V05_09 = 6 and V05_10 = 1 WARNING MESSAGE "It cannot be a worker in a business and only have 1 worker? "</t>
  </si>
  <si>
    <t>CATI VALIDATION: IF V05_09 = 7 and V05_10 = 1 WARNING MESSAGE "It cannot be an intern and there is only 1 worker? "</t>
  </si>
  <si>
    <t>What does the company or business where you work as [OCCUPATION LW] [OCCUPATION WR] do?</t>
  </si>
  <si>
    <t>AGRICULTURE / LIVESTOCK / FISHERIES</t>
  </si>
  <si>
    <t>MINING, GAS AND OIL</t>
  </si>
  <si>
    <t>MANUFACTURE</t>
  </si>
  <si>
    <t>PROFESSIONAL ACTIVITIES / SCIENTIFIC / TECHNICAL</t>
  </si>
  <si>
    <t>ELECTRICITY / WATER / GAS</t>
  </si>
  <si>
    <t>BUILDING</t>
  </si>
  <si>
    <t>TRANSPORT</t>
  </si>
  <si>
    <t>PURCHASE AND SALE OF GOODS</t>
  </si>
  <si>
    <t>FINANCIAL SERVICES</t>
  </si>
  <si>
    <t>PERSONAL SERVICES AND ASSOCIATED ACTIVITIES</t>
  </si>
  <si>
    <t>EDUCATION</t>
  </si>
  <si>
    <t>HEALTH</t>
  </si>
  <si>
    <t>PUBLIC ADMINISTRATION, INTERNATIONAL ORGANIZATIONS</t>
  </si>
  <si>
    <t>RESTAURANTS / BARS / HOTELS / TOURISM</t>
  </si>
  <si>
    <t>REPAIR OF DOMESTIC GOODS AND VEHICLES</t>
  </si>
  <si>
    <t>INFORMATION AND COMMUNICATIONS (EDITING, PRODUCTION, TELECOMMUNICATION)</t>
  </si>
  <si>
    <t>REAL ESTATE ACTIVITIES</t>
  </si>
  <si>
    <t>NON-SPECIALIZED ADMINISTRATIVE AND SUPPORT SERVICES (LEASING, EMPLOYMENT, SECURITY)</t>
  </si>
  <si>
    <t>ART, ENTERTAINMENT AND RECREATION</t>
  </si>
  <si>
    <t>DOMESTIC SERVICE IN A PRIVATE  HOME</t>
  </si>
  <si>
    <r>
      <rPr>
        <rFont val="Arial Narrow"/>
        <color theme="1"/>
        <sz val="9.0"/>
      </rPr>
      <t xml:space="preserve">CATI VALIDATION: IF V05_09 = 5 and V05_11! = 20 BLOCKING MESSAGE </t>
    </r>
    <r>
      <rPr>
        <rFont val="Arial Narrow"/>
        <color rgb="FFFF0000"/>
        <sz val="9.0"/>
      </rPr>
      <t>"Wrong classification of the branch of activity, it should be DOMESTIC WORK"</t>
    </r>
  </si>
  <si>
    <r>
      <rPr>
        <rFont val="Arial Narrow"/>
        <color theme="1"/>
        <sz val="9.0"/>
      </rPr>
      <t xml:space="preserve">CATI VALIDATION: YES (V05_09 = 6) AND (V05_11&gt; = 9 AND V05_11 &lt;= 13) BLOCKING MESSAGE </t>
    </r>
    <r>
      <rPr>
        <rFont val="Arial Narrow"/>
        <color rgb="FFFF0000"/>
        <sz val="9.0"/>
      </rPr>
      <t>"Wrong classification of the branch of activity"</t>
    </r>
  </si>
  <si>
    <r>
      <rPr>
        <rFont val="Arial Narrow"/>
        <color theme="1"/>
        <sz val="9.0"/>
      </rPr>
      <t xml:space="preserve">CATI VALIDATION: IF V05_09 = 7 and V05_11 = 20 BLOCKING MESSAGE </t>
    </r>
    <r>
      <rPr>
        <rFont val="Arial Narrow"/>
        <color rgb="FFFF0000"/>
        <sz val="9.0"/>
      </rPr>
      <t>"Wrong classification of the branch of activity, it should not be DOMESTIC WORK"</t>
    </r>
  </si>
  <si>
    <r>
      <rPr>
        <rFont val="Arial"/>
        <color theme="1"/>
        <sz val="9.0"/>
      </rPr>
      <t xml:space="preserve">CATI VALIDATION: IF V05_11 = 20 and V05_09! = 5 BLOCKING MESSAGE </t>
    </r>
    <r>
      <rPr>
        <rFont val="Arial"/>
        <color rgb="FFFF0000"/>
        <sz val="9.0"/>
      </rPr>
      <t>"Wrong classification of the branch of activity or question 5.09</t>
    </r>
    <r>
      <rPr>
        <rFont val="Arial"/>
        <b/>
        <color rgb="FFFF0000"/>
        <sz val="9.0"/>
      </rPr>
      <t>"</t>
    </r>
  </si>
  <si>
    <t>JOB SEARCH</t>
  </si>
  <si>
    <t>In the last 15 days, did you do anything to look for a job or start a business?</t>
  </si>
  <si>
    <t xml:space="preserve">YES </t>
  </si>
  <si>
    <t>NO, DID NOTHING</t>
  </si>
  <si>
    <t>What is the main reason you did not work in the past week?</t>
  </si>
  <si>
    <t>WORKPLACE CLOSED</t>
  </si>
  <si>
    <t>TEMPORARILY SUSPENDED WITH SALARY DUE TO COVID-19</t>
  </si>
  <si>
    <t>TEMPORARILY SUSPENDED WITHOUT SALARY DUE TO COVID-19</t>
  </si>
  <si>
    <t>COULD NOT GO DUE TO MOBILITY / QUARANTINE RESTRICTIONS</t>
  </si>
  <si>
    <t>SICK WITH COVID-19</t>
  </si>
  <si>
    <t>HAD ANOTHER ILLNESS OR ACCIDENT</t>
  </si>
  <si>
    <r>
      <rPr>
        <rFont val="Arial Narrow"/>
        <color theme="1"/>
        <sz val="9.0"/>
      </rPr>
      <t>PREGNANCY</t>
    </r>
    <r>
      <rPr>
        <rFont val="Arial Narrow"/>
        <strike/>
        <color theme="1"/>
        <sz val="9.0"/>
      </rPr>
      <t xml:space="preserve"> </t>
    </r>
  </si>
  <si>
    <t>FINISHED CONTRACT</t>
  </si>
  <si>
    <t>FINISHED AGRICULTURAL CYCLE OR WORK SEASON</t>
  </si>
  <si>
    <r>
      <rPr>
        <rFont val="Arial Narrow"/>
        <color theme="1"/>
        <sz val="8.0"/>
      </rPr>
      <t>LACK OF MONEY OR RESOURCES TO CONTINUE WITH</t>
    </r>
    <r>
      <rPr>
        <rFont val="Arial Narrow"/>
        <color theme="1"/>
        <sz val="8.0"/>
      </rPr>
      <t xml:space="preserve"> MY</t>
    </r>
    <r>
      <rPr>
        <rFont val="Arial Narrow"/>
        <color theme="1"/>
        <sz val="8.0"/>
      </rPr>
      <t xml:space="preserve"> BUSINESS OR INDEPENDENT ACTIVITY</t>
    </r>
  </si>
  <si>
    <t>FEAR OF COVID-19 INFECTION</t>
  </si>
  <si>
    <t>HOUSEWORK</t>
  </si>
  <si>
    <t>NO WORK</t>
  </si>
  <si>
    <t>HAD PLANNED TO WITHDRAW / SUBMIT RESIGNATION</t>
  </si>
  <si>
    <t>I NEEDED TO CARE FOR A SICK PERSON/ PERSON WITH A DISABILITY</t>
  </si>
  <si>
    <t>EXPOSED TO SOMEONE SICK AND FORCED TO ENTER QUARANTINE</t>
  </si>
  <si>
    <t>I NEEDED TO CARE FOR THE MINORS IN THE HOUSEHOLD</t>
  </si>
  <si>
    <t>I NEEDED TO CARE FOR SENIORS / OLDER ADULTS</t>
  </si>
  <si>
    <t>VACATION  /  AUTHORIZED TIME OFF</t>
  </si>
  <si>
    <t>TEMPORARILY SUSPENDED FOR OTHER REASONS</t>
  </si>
  <si>
    <t>WORK STOPPAGE, STRIKE, CONFLICT</t>
  </si>
  <si>
    <t>ADVERSE WEATHER CONDITIONS</t>
  </si>
  <si>
    <t>STUDY</t>
  </si>
  <si>
    <t xml:space="preserve">&gt;&gt; </t>
  </si>
  <si>
    <r>
      <rPr>
        <rFont val="&quot;Arial Narrow&quot;, Arial"/>
        <color theme="1"/>
        <sz val="9.0"/>
      </rPr>
      <t>CATI VALIDATION: IF V05_13 = 7 and V03_04! = 2 LOCKING MESSAGE "You are a man, the reason for pregnancy is misclassified</t>
    </r>
    <r>
      <rPr>
        <rFont val="&quot;Arial Narrow&quot;, Arial"/>
        <b/>
        <color theme="1"/>
        <sz val="9.0"/>
      </rPr>
      <t>"</t>
    </r>
  </si>
  <si>
    <r>
      <rPr>
        <rFont val="&quot;Arial Narrow&quot;, Arial"/>
        <color theme="1"/>
        <sz val="9.0"/>
      </rPr>
      <t>CATI VALIDATION: IF V05_13 = 23 and V03_03&gt; = 30 WARNING MESSAGE "Just to confirm the main reason was studies?</t>
    </r>
    <r>
      <rPr>
        <rFont val="&quot;Arial Narrow&quot;, Arial"/>
        <b/>
        <color theme="1"/>
        <sz val="9.0"/>
      </rPr>
      <t>"</t>
    </r>
  </si>
  <si>
    <t>Are you available for work?</t>
  </si>
  <si>
    <t>OCCUPATION BEFORE OUTBREAK DATE</t>
  </si>
  <si>
    <t xml:space="preserve">CATI: YES (SAMPLE_TYPE = 2) GO TO NEXT SECTION </t>
  </si>
  <si>
    <t>Now I am going to ask you some questions about your employment situation just before the pandemic.</t>
  </si>
  <si>
    <t>Just before the pandemic started, did you have a job?</t>
  </si>
  <si>
    <t>Was that job also [OCCUPATION LW] [OCCUPATION WR]?</t>
  </si>
  <si>
    <t>Just before the pandemic in your occupation of [OCCUPATION LW] [OCCUPATION WR],</t>
  </si>
  <si>
    <t>did you contribute to the NIC (National Insurance Corporation)?</t>
  </si>
  <si>
    <t>did you contribute to the Social Security Board Belize?</t>
  </si>
  <si>
    <t>did you contribute to Dominica Social Security?</t>
  </si>
  <si>
    <t>did you contribute to the NIS (National Insurance Scheme)?</t>
  </si>
  <si>
    <t>did you contribute to the  NIS (National Insurance Scheme)?</t>
  </si>
  <si>
    <t>did you contribute to the Antigua and Barbuda Social Security Board?</t>
  </si>
  <si>
    <t>Just before the pandemic, how many people worked at the company, institution or place where you work, including yourself?</t>
  </si>
  <si>
    <t xml:space="preserve">Just before the pandemic, how many hours a week did you work as [OCCUPATION_LW] [OCCUPATION WR]?
</t>
  </si>
  <si>
    <r>
      <rPr>
        <rFont val="Arial Narrow"/>
        <color theme="1"/>
        <sz val="8.0"/>
      </rPr>
      <t xml:space="preserve">NUMBER OF HOURS </t>
    </r>
    <r>
      <rPr>
        <rFont val="Arial Narrow"/>
        <color theme="1"/>
        <sz val="8.0"/>
      </rPr>
      <t xml:space="preserve">PER WEEK </t>
    </r>
  </si>
  <si>
    <t>CATI: GO TO NEXT SECTION</t>
  </si>
  <si>
    <r>
      <rPr>
        <rFont val="Arial Narrow"/>
        <color theme="1"/>
        <sz val="9.0"/>
      </rPr>
      <t>CATI VALIDATION: YES V05_20 &lt;10 WARNING MESSAGE "Do you confirm that you worked less than 10 hours a week?</t>
    </r>
    <r>
      <rPr>
        <rFont val="&quot;Arial Narrow&quot;, Arial"/>
        <b/>
        <color theme="1"/>
        <sz val="9.0"/>
      </rPr>
      <t xml:space="preserve"> "</t>
    </r>
  </si>
  <si>
    <t>Just before the pandemic, what was your occupation?</t>
  </si>
  <si>
    <t>INTERVIEWER: VERIFY THAT THE OCCUPATION SHOULD NOT BE THE SAME AS [OCCUPATION_LW] NOR [OCCUPATION_WR], THAT IS, IF IT IS THE SAME OCCUPATION IT SHOULD BE IN ANOTHER INSTITUTION, IF IT IS THE SAME INSTITUTION IT SHOULD BE ANOTHER POSITION</t>
  </si>
  <si>
    <t>CATI: SAVE AS OCCUPATION_FB</t>
  </si>
  <si>
    <t>VM REVISAR</t>
  </si>
  <si>
    <t xml:space="preserve">Just before the pandemic in your occupation of [FB OCCUPATION], </t>
  </si>
  <si>
    <t>How many people worked in the company, institution or place where you worked, including you?</t>
  </si>
  <si>
    <t>INTERVIEWER: IF THE INFORMANT DOES NOT KNOW ACCURATELY, ASK FOR AN APPROXIMATE NUMBER, ACCORDING TO OCCUPATION.</t>
  </si>
  <si>
    <t xml:space="preserve">Just before the pandemic, how many hours a week did you work as [OCCUPATION FB]?
</t>
  </si>
  <si>
    <t>CATI VALIDATION: YES V05_24 &lt;10 WARNING MESSAGE  "Do you confirm that you worked less than 10 hours a week? "</t>
  </si>
  <si>
    <t>As [FB OCCUPATION], did you work as ...</t>
  </si>
  <si>
    <t>Employee in a family business or the business of a household member?</t>
  </si>
  <si>
    <r>
      <rPr>
        <rFont val="&quot;Arial Narrow&quot;, Arial"/>
        <color theme="1"/>
        <sz val="9.0"/>
      </rPr>
      <t>CATI VALIDATION: IF V05_25 = 1 and V05_23 = 1 BLOCKING MESSAGE "Cannot be Employer with employees and answer a worker</t>
    </r>
    <r>
      <rPr>
        <rFont val="&quot;Arial Narrow&quot;, Arial"/>
        <b/>
        <color theme="1"/>
        <sz val="9.0"/>
      </rPr>
      <t>? "</t>
    </r>
  </si>
  <si>
    <r>
      <rPr>
        <rFont val="&quot;Arial Narrow&quot;, Arial"/>
        <color theme="1"/>
        <sz val="9.0"/>
      </rPr>
      <t>CATI VALIDATION: IF V05_25 = 2 and V05_23&gt; = 2 BLOCKING MESSAGE "You cannot be independent and have more than one worker</t>
    </r>
    <r>
      <rPr>
        <rFont val="&quot;Arial Narrow&quot;, Arial"/>
        <b/>
        <color theme="1"/>
        <sz val="9.0"/>
      </rPr>
      <t>? "</t>
    </r>
  </si>
  <si>
    <r>
      <rPr>
        <rFont val="&quot;Arial Narrow&quot;, Arial"/>
        <color theme="1"/>
        <sz val="9.0"/>
      </rPr>
      <t>CATI VALIDATION: IF V05_25 = 3 and V05_23 = 1 LOCKING MESSAGE "You cannot be an employee of a private company and there is only one worker</t>
    </r>
    <r>
      <rPr>
        <rFont val="&quot;Arial Narrow&quot;, Arial"/>
        <b/>
        <color theme="1"/>
        <sz val="9.0"/>
      </rPr>
      <t>? "</t>
    </r>
  </si>
  <si>
    <r>
      <rPr>
        <rFont val="&quot;Arial Narrow&quot;, Arial"/>
        <color rgb="FF000000"/>
        <sz val="9.0"/>
      </rPr>
      <t>CATI VALIDATION: IF V05_25 = 4 and V05_23 &lt;=</t>
    </r>
    <r>
      <rPr>
        <rFont val="&quot;Arial Narrow&quot;, Arial"/>
        <color rgb="FF000000"/>
        <sz val="9.0"/>
      </rPr>
      <t>2</t>
    </r>
    <r>
      <rPr>
        <rFont val="&quot;Arial Narrow&quot;, Arial"/>
        <color rgb="FF000000"/>
        <sz val="9.0"/>
      </rPr>
      <t xml:space="preserve"> BLOCKING MESSAGE "You cannot be an employee of a public entity and have less than 20 workers</t>
    </r>
    <r>
      <rPr>
        <rFont val="&quot;Arial Narrow&quot;, Arial"/>
        <b/>
        <color rgb="FF000000"/>
        <sz val="9.0"/>
      </rPr>
      <t>? "</t>
    </r>
  </si>
  <si>
    <r>
      <rPr>
        <rFont val="&quot;Arial Narrow&quot;, Arial"/>
        <color theme="1"/>
        <sz val="9.0"/>
      </rPr>
      <t>CATI VALIDATION: IF V05_25 = 5 and V05_23&gt; = 3 WARNING MESSAGE "You cannot be a domestic worker and have more than 5 workers</t>
    </r>
    <r>
      <rPr>
        <rFont val="&quot;Arial Narrow&quot;, Arial"/>
        <b/>
        <color theme="1"/>
        <sz val="9.0"/>
      </rPr>
      <t>? "</t>
    </r>
  </si>
  <si>
    <r>
      <rPr>
        <rFont val="&quot;Arial Narrow&quot;, Arial"/>
        <color theme="1"/>
        <sz val="9.0"/>
      </rPr>
      <t>CATI VALIDATION: IF V05_25 = 6 and V05_23 = 1 WARNING MESSAGE "You cannot be a worker in a business and have only 1 worker</t>
    </r>
    <r>
      <rPr>
        <rFont val="&quot;Arial Narrow&quot;, Arial"/>
        <b/>
        <color theme="1"/>
        <sz val="9.0"/>
      </rPr>
      <t>? "</t>
    </r>
  </si>
  <si>
    <r>
      <rPr>
        <rFont val="&quot;Arial Narrow&quot;, Arial"/>
        <color theme="1"/>
        <sz val="9.0"/>
      </rPr>
      <t>CATI VALIDATION: IF V05_25 = 7 and V05_23 = 1 WARNING MESSAGE "You cannot be an intern and there is only 1 worker</t>
    </r>
    <r>
      <rPr>
        <rFont val="&quot;Arial Narrow&quot;, Arial"/>
        <b/>
        <color theme="1"/>
        <sz val="9.0"/>
      </rPr>
      <t>? "</t>
    </r>
  </si>
  <si>
    <t>What does the company or business where you worked as [OCCUPATION FB] do?</t>
  </si>
  <si>
    <t>CONSTRUCTION</t>
  </si>
  <si>
    <t>CATI VALIDATION: IF V05_25 = 5 and V05_26! = 20 BLOCKING MESSAGE "Badly classified branch of activity, it should be DOMESTIC WORK"</t>
  </si>
  <si>
    <r>
      <rPr>
        <rFont val="&quot;Arial Narrow&quot;"/>
        <color rgb="FF000000"/>
        <sz val="9.0"/>
      </rPr>
      <t>CATI VALIDATION: YES (V05_25 = 6) AND (V05_26&gt; = 9 AND</t>
    </r>
    <r>
      <rPr>
        <rFont val="&quot;Arial Narrow&quot;"/>
        <color rgb="FF000000"/>
        <sz val="9.0"/>
      </rPr>
      <t xml:space="preserve"> V05_26</t>
    </r>
    <r>
      <rPr>
        <rFont val="&quot;Arial Narrow&quot;"/>
        <color rgb="FF000000"/>
        <sz val="9.0"/>
      </rPr>
      <t xml:space="preserve"> &lt;= 13) BLOCKING MESSAGE "Badly classified branch of activity"</t>
    </r>
  </si>
  <si>
    <t>CATI VALIDATION: IF V05_25 = 7 and V05_26 = 20 BLOCKING MESSAGE "Badly classified branch of activity, it should not be DOMESTIC WORK"</t>
  </si>
  <si>
    <r>
      <rPr>
        <rFont val="&quot;Arial Narrow&quot;, Arial"/>
        <color theme="1"/>
        <sz val="9.0"/>
      </rPr>
      <t>CATI VALIDATION: IF V05_26 = 20 and V05_25! = 5 BLOCKING MESSAGE "Badly classified branch of activity or question 5.09</t>
    </r>
    <r>
      <rPr>
        <rFont val="&quot;Arial Narrow&quot;, Arial"/>
        <b/>
        <color theme="1"/>
        <sz val="9.0"/>
      </rPr>
      <t>"</t>
    </r>
  </si>
  <si>
    <t>What was the main reason you stopped working as [FB OCCUPATION]?</t>
  </si>
  <si>
    <t>WORKPLACE IS CLOSED</t>
  </si>
  <si>
    <t>COULD NOT GO BECAUSE OF  MOBILITY / QUARANTINE RESTRICTIONS</t>
  </si>
  <si>
    <t>LACK OF MONEY OR RESOURCES TO CONTINUE WITH MY BUSINESS OR INDEPENDENT ACTIVITY</t>
  </si>
  <si>
    <t>FEAR OF COVID-19 SPREAD</t>
  </si>
  <si>
    <t>THERE WAS NO WORK, I NO LONGER HAD CUSTOMERS</t>
  </si>
  <si>
    <t>I NEEDED TO CARE FOR A SICK OR PERSON WITH DISABILITIES</t>
  </si>
  <si>
    <t>I NEEDED TO CARE FOR THE MINORS IN THE HOME</t>
  </si>
  <si>
    <t>I NEEDED  TO CARE FOR THE ELDERLY / OLDER ADULTS</t>
  </si>
  <si>
    <t>RETIREMENT, OR PENSIONED</t>
  </si>
  <si>
    <t>DECIDED TO STUDY</t>
  </si>
  <si>
    <t>STARTED TO LOOK FOR A JOB/ ANOTHER JOB</t>
  </si>
  <si>
    <t>FOUND A BETTER JOB / HAD A PROMOTION</t>
  </si>
  <si>
    <t>WAS DISMISSED</t>
  </si>
  <si>
    <t>QUIT FOR OTHER REASONS</t>
  </si>
  <si>
    <t>new</t>
  </si>
  <si>
    <t>POOR WORK CONDITIONS</t>
  </si>
  <si>
    <r>
      <rPr>
        <rFont val="&quot;Arial Narrow&quot;, Arial"/>
        <color theme="1"/>
        <sz val="9.0"/>
      </rPr>
      <t>CATI VALIDATION: IF V05_27 = 20 and V03_04! = 2 LOCK MESSAGE "You are a man, the reason for the pregnancy is misclassified</t>
    </r>
    <r>
      <rPr>
        <rFont val="&quot;Arial Narrow&quot;, Arial"/>
        <b/>
        <color theme="1"/>
        <sz val="9.0"/>
      </rPr>
      <t>"</t>
    </r>
  </si>
  <si>
    <r>
      <rPr>
        <rFont val="&quot;Arial Narrow&quot;, Arial"/>
        <color theme="1"/>
        <sz val="9.0"/>
      </rPr>
      <t>CATI VALIDATION: IF V05_27 = 15 and V03_03&gt; = 40 WARNING MESSAGE "Just to confirm the main reason was studies?</t>
    </r>
    <r>
      <rPr>
        <rFont val="&quot;Arial Narrow&quot;, Arial"/>
        <b/>
        <color theme="1"/>
        <sz val="9.0"/>
      </rPr>
      <t>"</t>
    </r>
  </si>
  <si>
    <t>Just before the pandemic, what is the main reason you did not work?</t>
  </si>
  <si>
    <t>RETIRED</t>
  </si>
  <si>
    <t>STUDENT</t>
  </si>
  <si>
    <t>HOUSEWORK/ WORK IN THE HOUSEHOLD</t>
  </si>
  <si>
    <t>SICK / DISABLED</t>
  </si>
  <si>
    <t>OLD AGE</t>
  </si>
  <si>
    <t>NO NEED, HAD NO INTEREST IN WORKING OR LOOKING FOR A JOB</t>
  </si>
  <si>
    <t>I WAS NOT WORKING OR LOOKING FOR WORK BECAUSE THERE IS NO WORK</t>
  </si>
  <si>
    <t>I WAS LOOKING FOR WORK</t>
  </si>
  <si>
    <r>
      <rPr>
        <rFont val="&quot;Arial Narrow&quot;, Arial"/>
        <color theme="1"/>
        <sz val="9.0"/>
      </rPr>
      <t>CATI VALIDATION: IF V05_28 = 1 and V03_03 &lt;= 50 LOCK MESSAGE "Just to confirm you are already retired?</t>
    </r>
    <r>
      <rPr>
        <rFont val="&quot;Arial Narrow&quot;, Arial"/>
        <b/>
        <color theme="1"/>
        <sz val="9.0"/>
      </rPr>
      <t>"</t>
    </r>
  </si>
  <si>
    <r>
      <rPr>
        <rFont val="&quot;Arial Narrow&quot;, Arial"/>
        <color theme="1"/>
        <sz val="9.0"/>
      </rPr>
      <t>CATI VALIDATION: IF V05_28 = 2 and V03_03&gt; = 30 LOCK MESSAGE "Just to confirm you are a student?</t>
    </r>
    <r>
      <rPr>
        <rFont val="&quot;Arial Narrow&quot;, Arial"/>
        <b/>
        <color theme="1"/>
        <sz val="9.0"/>
      </rPr>
      <t>"</t>
    </r>
  </si>
  <si>
    <r>
      <rPr>
        <rFont val="&quot;Arial Narrow&quot;, Arial"/>
        <color theme="1"/>
        <sz val="9.0"/>
      </rPr>
      <t>CATI VALIDATION: IF V05_28 = 5 and V03_03 &lt;= 50 LOCK MESSAGE "Just to confirm you are under 50 years old?</t>
    </r>
    <r>
      <rPr>
        <rFont val="&quot;Arial Narrow&quot;, Arial"/>
        <b/>
        <color theme="1"/>
        <sz val="9.0"/>
      </rPr>
      <t>"</t>
    </r>
  </si>
  <si>
    <t>SECTION 6. LOSS OF INCOME</t>
  </si>
  <si>
    <t>Next, I will ask you about income or payments that the government gave from before the pandemic</t>
  </si>
  <si>
    <t>COUNTRY ADAPTATION: INCLUDE AS AN EXAMPLE THE PRE - PANDEMIC PROGRAMS OF EACH COUNTRY</t>
  </si>
  <si>
    <r>
      <rPr>
        <rFont val="Arial Narrow"/>
        <b/>
        <color rgb="FF000000"/>
        <sz val="8.0"/>
      </rPr>
      <t>Before the pandemic,</t>
    </r>
    <r>
      <rPr>
        <rFont val="Arial Narrow"/>
        <color rgb="FF000000"/>
        <sz val="8.0"/>
      </rPr>
      <t xml:space="preserve"> did your household receive monetary or in-kind income from the Government, such as: Housing support (SSDF), Education support (SSDF), Welfare services, Childhood Disability Grant, Public Assistance project, educational </t>
    </r>
    <r>
      <rPr>
        <rFont val="Arial Narrow"/>
        <color rgb="FFFF0000"/>
        <sz val="8.0"/>
      </rPr>
      <t>Assistance</t>
    </r>
    <r>
      <rPr>
        <rFont val="Arial Narrow"/>
        <color rgb="FF000000"/>
        <sz val="8.0"/>
      </rPr>
      <t xml:space="preserve"> project, or another?</t>
    </r>
  </si>
  <si>
    <r>
      <rPr>
        <rFont val="Arial Narrow"/>
        <b/>
        <color rgb="FF000000"/>
        <sz val="8.0"/>
      </rPr>
      <t>Before the pandemic</t>
    </r>
    <r>
      <rPr>
        <rFont val="Arial Narrow"/>
        <color rgb="FF000000"/>
        <sz val="8.0"/>
      </rPr>
      <t>, did your household receive monetary or in-kind income from the Government, such as Old-age pension, High School Subsidy, Disability pension, Survivor pension, Non-contributory Pension, SSB Scholarship Programme, Skill Training Centre/Programme, or another?</t>
    </r>
  </si>
  <si>
    <r>
      <rPr>
        <rFont val="Arial Narrow"/>
        <b/>
        <color rgb="FF000000"/>
        <sz val="8.0"/>
      </rPr>
      <t xml:space="preserve">Before the pandemic, </t>
    </r>
    <r>
      <rPr>
        <rFont val="Arial Narrow"/>
        <color rgb="FF000000"/>
        <sz val="8.0"/>
      </rPr>
      <t>did your household receive monetary or in-kind income from the Government, such as Employment Injury Benefit Program, Medical Expenses Benefit, Age pension, Invalidity benefit, Survivor's benefit, welfare programs need based, Free utilities for persons 100+, Yes We Care Programme, or another?</t>
    </r>
  </si>
  <si>
    <r>
      <rPr>
        <rFont val="Arial Narrow"/>
        <b/>
        <color rgb="FF000000"/>
        <sz val="8.0"/>
      </rPr>
      <t>Before the pandemic</t>
    </r>
    <r>
      <rPr>
        <rFont val="Arial Narrow"/>
        <color rgb="FF000000"/>
        <sz val="8.0"/>
      </rPr>
      <t>, did your household receive monetary or in-kind income from the Government, such as</t>
    </r>
    <r>
      <rPr>
        <rFont val="Arial Narrow"/>
        <color rgb="FFF4CCCC"/>
        <sz val="8.0"/>
      </rPr>
      <t xml:space="preserve"> </t>
    </r>
    <r>
      <rPr>
        <rFont val="Arial Narrow"/>
        <color rgb="FFFF0000"/>
        <sz val="8.0"/>
      </rPr>
      <t xml:space="preserve"> </t>
    </r>
    <r>
      <rPr>
        <rFont val="Arial Narrow"/>
        <color rgb="FF000000"/>
        <sz val="8.0"/>
      </rPr>
      <t>Old Age Pension, Public Assistance Program, Small Business Grant, Single Parents Grant, or another?</t>
    </r>
  </si>
  <si>
    <r>
      <rPr>
        <rFont val="Arial Narrow"/>
        <b/>
        <color rgb="FF000000"/>
        <sz val="8.0"/>
      </rPr>
      <t>Before the pandemic,</t>
    </r>
    <r>
      <rPr>
        <rFont val="Arial Narrow"/>
        <color rgb="FF000000"/>
        <sz val="8.0"/>
      </rPr>
      <t xml:space="preserve"> did your household receive monetary or in-kind income from the Government, such as the National School Feeding Programme, Programme of Advancement through Health and Education (PATH), Jamaica Drug for the Elderly Programme (JADEP), National Health Fund (NHF) or another?</t>
    </r>
  </si>
  <si>
    <t>CATI: IF (SAMPLE_TYPE = 2) ASSIGN AUX_MONTH = [W1_MES]</t>
  </si>
  <si>
    <t>CATI: YES (SAMPLE_TYPE! = 2) ASSIGN AUX_MONTH THE VALUE THAT IS REGISTERED NEXT TO EACH COUNTRY</t>
  </si>
  <si>
    <t>6.03a</t>
  </si>
  <si>
    <t xml:space="preserve">MES_AUX = </t>
  </si>
  <si>
    <r>
      <rPr>
        <rFont val="Arial Narrow"/>
        <b/>
        <color rgb="FF000000"/>
        <sz val="8.0"/>
      </rPr>
      <t xml:space="preserve">From [MES_AUX] 2021. </t>
    </r>
    <r>
      <rPr>
        <rFont val="Arial Narrow"/>
        <color rgb="FF000000"/>
        <sz val="8.0"/>
      </rPr>
      <t xml:space="preserve">Has your household received monetary or in-kind income from the Government, such as Housing support, Education support, Welfare services, Childhood </t>
    </r>
    <r>
      <rPr>
        <rFont val="Arial Narrow"/>
        <color rgb="FFFF0000"/>
        <sz val="8.0"/>
      </rPr>
      <t xml:space="preserve">Disability </t>
    </r>
    <r>
      <rPr>
        <rFont val="Arial Narrow"/>
        <color rgb="FF000000"/>
        <sz val="8.0"/>
      </rPr>
      <t>Grant, Public Assistance project, educational Assitance project, or another?</t>
    </r>
  </si>
  <si>
    <r>
      <rPr>
        <rFont val="Arial Narrow"/>
        <b/>
        <color rgb="FF000000"/>
        <sz val="8.0"/>
      </rPr>
      <t xml:space="preserve">From [MES_AUX] 2021. </t>
    </r>
    <r>
      <rPr>
        <rFont val="Arial Narrow"/>
        <color rgb="FF000000"/>
        <sz val="8.0"/>
      </rPr>
      <t>Has your household received monetary or in-kind income from the Government, such as Old-age pension, High School Subsidy, Disability pension, Survivor pension, Non-contributory Pension, SSB Scholarship Programme, Skill Training Centre/Programme, or another?</t>
    </r>
  </si>
  <si>
    <r>
      <rPr>
        <rFont val="Arial Narrow"/>
        <b/>
        <color rgb="FF000000"/>
        <sz val="8.0"/>
      </rPr>
      <t xml:space="preserve">From [MES_AUX] 2021. </t>
    </r>
    <r>
      <rPr>
        <rFont val="Arial Narrow"/>
        <color rgb="FF000000"/>
        <sz val="8.0"/>
      </rPr>
      <t>Has your household received monetary or in-kind income from the Government, such as Employment Injury Benefit Program, Medical Expenses Benefit, Age pension, Invalidity benefit, Survivor's benefit, welfare programs need based, Free utilities for persons 100+, Yes We Care Programme or another?</t>
    </r>
  </si>
  <si>
    <r>
      <rPr>
        <rFont val="Arial Narrow"/>
        <b/>
        <color rgb="FF000000"/>
        <sz val="8.0"/>
      </rPr>
      <t xml:space="preserve">From [MES_AUX] 2021. </t>
    </r>
    <r>
      <rPr>
        <rFont val="Arial Narrow"/>
        <color rgb="FF000000"/>
        <sz val="8.0"/>
      </rPr>
      <t>Has your household received monetary or in-kind income from the Government, such as Old Age Pension, Public Assistance Program, Small Business Grant, Single Parents Grant,  or another?</t>
    </r>
  </si>
  <si>
    <r>
      <rPr>
        <rFont val="Arial Narrow"/>
        <b/>
        <color rgb="FF000000"/>
        <sz val="8.0"/>
      </rPr>
      <t xml:space="preserve">From [MES_AUX] 2021. </t>
    </r>
    <r>
      <rPr>
        <rFont val="Arial Narrow"/>
        <color rgb="FF000000"/>
        <sz val="8.0"/>
      </rPr>
      <t>Has your household received monetary or in-kind income from the Government, such as the National School Feeding Programme, Programme of Advancement through Health and Education (PATH), Jamaica Drug for the Elderly Programme (JADEP), National Health Fund (NHF), or another?</t>
    </r>
  </si>
  <si>
    <t>6.05a</t>
  </si>
  <si>
    <t>Did the last payment your household received for this income increase, stay the same, or decrease from the previous payment?</t>
  </si>
  <si>
    <t>INCREASED</t>
  </si>
  <si>
    <t>STAYED THE SAME</t>
  </si>
  <si>
    <t>DECREASED</t>
  </si>
  <si>
    <t>I ONLY RECEIVED ONE PAYMENT</t>
  </si>
  <si>
    <t>6.06a</t>
  </si>
  <si>
    <t>Next, I will ask you about additional income, monetary or in kind, that the household received due to the pandemic.</t>
  </si>
  <si>
    <t>COUNTRY ADAPTATION: INCLUDE AS AN EXAMPLE THE PROGRAMS BY PANDEMIC OF EACH COUNTRY AND THE REFERENCE MONTH</t>
  </si>
  <si>
    <t>758 SANTA LUCIA:</t>
  </si>
  <si>
    <r>
      <rPr>
        <rFont val="Arial Narrow"/>
        <b/>
        <color theme="1"/>
        <sz val="8.0"/>
      </rPr>
      <t xml:space="preserve">From [MES_AUX] 2021, </t>
    </r>
    <r>
      <rPr>
        <rFont val="Arial Narrow"/>
        <color theme="1"/>
        <sz val="8.0"/>
      </rPr>
      <t>has your household received any monetary or in-kind income, such as the Unemployment Relief, Self Employed Subsistence Allowance, National Meals Programme, Electricity Assistance Programme, Minibus driver's income support?</t>
    </r>
  </si>
  <si>
    <t>501 BELIZE:</t>
  </si>
  <si>
    <r>
      <rPr>
        <rFont val="Arial Narrow"/>
        <b/>
        <color theme="1"/>
        <sz val="8.0"/>
      </rPr>
      <t>From [MES_AUX] 2021,</t>
    </r>
    <r>
      <rPr>
        <rFont val="Arial Narrow"/>
        <color theme="1"/>
        <sz val="8.0"/>
      </rPr>
      <t xml:space="preserve"> has your household received any monetary or in-kind income, such as the Belize Covid-19 Cash Transfer Program (BCCAT), COVID-19 Unemployment Relief </t>
    </r>
    <r>
      <rPr>
        <rFont val="Arial Narrow"/>
        <color rgb="FFFF0000"/>
        <sz val="8.0"/>
      </rPr>
      <t>Program</t>
    </r>
    <r>
      <rPr>
        <rFont val="Arial Narrow"/>
        <color theme="1"/>
        <sz val="8.0"/>
      </rPr>
      <t>?</t>
    </r>
  </si>
  <si>
    <t>767 DOMINICA:</t>
  </si>
  <si>
    <r>
      <rPr>
        <rFont val="Arial Narrow"/>
        <b/>
        <color theme="1"/>
        <sz val="8.0"/>
      </rPr>
      <t xml:space="preserve">From [MES_AUX] 2021, </t>
    </r>
    <r>
      <rPr>
        <rFont val="Arial Narrow"/>
        <color theme="1"/>
        <sz val="8.0"/>
      </rPr>
      <t>has your household received any monetary or in-kind income, such as the Income Livelihood Program, Employee Grant Assistance Program, Self Employed Individuals Grant Assistance, COVID-19 Livelihood Grant?</t>
    </r>
  </si>
  <si>
    <t>592 GUYANA:</t>
  </si>
  <si>
    <r>
      <rPr>
        <rFont val="Arial Narrow"/>
        <b/>
        <color theme="1"/>
        <sz val="8.0"/>
      </rPr>
      <t>From [MES_AUX] 2021</t>
    </r>
    <r>
      <rPr>
        <rFont val="Arial Narrow"/>
        <color theme="1"/>
        <sz val="8.0"/>
      </rPr>
      <t>, has your household received any monetary or in-kind income, such as the Covid Relief Grant, Guyana COVID-19 Emergency Response Project, Because We Care?</t>
    </r>
  </si>
  <si>
    <t>876 JAMAICA:</t>
  </si>
  <si>
    <r>
      <rPr>
        <rFont val="Arial Narrow"/>
        <b/>
        <color theme="1"/>
        <sz val="8.0"/>
      </rPr>
      <t xml:space="preserve">From [MES_AUX] 2021, </t>
    </r>
    <r>
      <rPr>
        <rFont val="Arial Narrow"/>
        <color theme="1"/>
        <sz val="8.0"/>
      </rPr>
      <t xml:space="preserve">has your household received any monetary or in-kind income, such as the CARE program: Set Cash Best Cash, General grants, compassionate grants, path grants, tourism grants, student </t>
    </r>
    <r>
      <rPr>
        <rFont val="Arial Narrow"/>
        <color rgb="FFFF0000"/>
        <sz val="8.0"/>
      </rPr>
      <t>loans</t>
    </r>
    <r>
      <rPr>
        <rFont val="Arial Narrow"/>
        <color theme="1"/>
        <sz val="8.0"/>
      </rPr>
      <t xml:space="preserve"> relief?</t>
    </r>
  </si>
  <si>
    <t>CATI: IF (SAMPLE_TYPE = 2) ASSIGN V06_13 = U06_13</t>
  </si>
  <si>
    <r>
      <rPr>
        <rFont val="Arial Narrow"/>
        <b/>
        <color rgb="FF000000"/>
        <sz val="9.0"/>
      </rPr>
      <t xml:space="preserve">Before the pandemic, </t>
    </r>
    <r>
      <rPr>
        <rFont val="Arial Narrow"/>
        <color rgb="FF000000"/>
        <sz val="9.0"/>
      </rPr>
      <t>did your household receive income from remittances, that is, help from family or friends living abroad?</t>
    </r>
  </si>
  <si>
    <t>6.13a</t>
  </si>
  <si>
    <t>What is the main way you received remittances before the pandemic?</t>
  </si>
  <si>
    <t xml:space="preserve">DIRECT TRANSFER TO A BANK ACCOUNT OF SOME MEMBER OF YOUR HOUSEHOLD OR FRIEND </t>
  </si>
  <si>
    <t xml:space="preserve">ELECTRONIC WALLET </t>
  </si>
  <si>
    <t xml:space="preserve">DIRECT PAYMENTS FROM ABROAD TO A SERVICE PROVIDER (ELECTRICITY, CABLE, INTERNET, ETC.) </t>
  </si>
  <si>
    <t>SHIPPING IN CASH OR IN KIND, THROUGH PEOPLE</t>
  </si>
  <si>
    <t>THROUGH AN AGENCY (WESTERN UNION, ETC).</t>
  </si>
  <si>
    <t>6.13b</t>
  </si>
  <si>
    <r>
      <rPr>
        <rFont val="Arial Narrow"/>
        <b/>
        <color theme="1"/>
        <sz val="9.0"/>
      </rPr>
      <t xml:space="preserve">During the pandemic, </t>
    </r>
    <r>
      <rPr>
        <rFont val="Arial Narrow"/>
        <color theme="1"/>
        <sz val="9.0"/>
      </rPr>
      <t>has your household received income from remittances, that is to say, help from family or friends living abroad?</t>
    </r>
  </si>
  <si>
    <t>6.13c</t>
  </si>
  <si>
    <t>Did the amount your household received during the pandemic, by remittances from abroad, increase, stay the same or decrease compared to before the pandemic?</t>
  </si>
  <si>
    <t>INTERVIEWER: THE COMPARISON IS MADE FROM THE LAST REMITTANCE RECEIVED BEFORE THE PANDEMIC WITH THE LAST REMITTANCE RECEIVED</t>
  </si>
  <si>
    <t>6.16a</t>
  </si>
  <si>
    <t>What is the main way you have received remittances during the pandemic?</t>
  </si>
  <si>
    <t>CATI: APPLIES TO ALL COUNTRIES</t>
  </si>
  <si>
    <t>CATI: MUST SHOW [MM_BEFORE] THE MONTH BEFORE THE DATE THE SURVEY IS CONDUCTED, FOR EXAMPLE: IF THE SURVEY IS SEPTEMBER 25, IT MUST SHOW August</t>
  </si>
  <si>
    <t>6.17a</t>
  </si>
  <si>
    <t>Now I will ask you a question in general, did the total income of your household in the month of [MM_BEFORE] 2021, increase, decrease or remain the same, compared to [MES_AUX] 2021?</t>
  </si>
  <si>
    <t>INTERVIEWER: IF THE INFORMANT IS NOT SURE, CHECK DON'T KNOW</t>
  </si>
  <si>
    <t>6.18a</t>
  </si>
  <si>
    <t xml:space="preserve">In your opinion, how much does a home like yours need to cover your basic needs, per month? </t>
  </si>
  <si>
    <t>INTERVIEWER: IF THE INFORMANT ASKS ABOUT BASIC NEEDS, YOU CAN GIVE THE FOLLOWING EXAMPLES: FOOD, HEALTH, EDUCATION, TRANSPORTATION, PUBLIC SERVICES, COMMUNICATION, HOUSING EXPENSES.</t>
  </si>
  <si>
    <t>INTERVIEWER: IF THE INFORMANT DOES NOT KNOW OR DOES NOT DECLARE A SPECIFIC AMOUNT, REGISTER MINUS ONE (-1)</t>
  </si>
  <si>
    <t xml:space="preserve">AMOUNT </t>
  </si>
  <si>
    <r>
      <rPr>
        <rFont val="Arial Narrow"/>
        <color rgb="FF000000"/>
        <sz val="9.0"/>
      </rPr>
      <t xml:space="preserve">CATI RANGE: (-1) AND MIN </t>
    </r>
    <r>
      <rPr>
        <rFont val="Arial Narrow"/>
        <color rgb="FF000000"/>
        <sz val="9.0"/>
      </rPr>
      <t>eleven</t>
    </r>
    <r>
      <rPr>
        <rFont val="Arial Narrow"/>
        <color rgb="FF000000"/>
        <sz val="9.0"/>
      </rPr>
      <t xml:space="preserve"> MAX 100,000,000 </t>
    </r>
  </si>
  <si>
    <r>
      <rPr>
        <rFont val="Arial Narrow"/>
        <color rgb="FF000000"/>
        <sz val="9.0"/>
      </rPr>
      <t xml:space="preserve">CATI VALIDATION: YES </t>
    </r>
    <r>
      <rPr>
        <rFont val="Arial Narrow"/>
        <color rgb="FF000000"/>
        <sz val="9.0"/>
      </rPr>
      <t>((6.18a&gt; = 0) AND (6.18a &lt;= 10))</t>
    </r>
    <r>
      <rPr>
        <rFont val="Arial Narrow"/>
        <color rgb="FF000000"/>
        <sz val="9.0"/>
      </rPr>
      <t xml:space="preserve"> OR (6.18a = 99) OR (6.18a = 999) OR (6.18a = 9999) OR (6.18a = 99999) OR (6.18a = 999999) LOCK MESSAGE "This is not a valid amount, you must correct"</t>
    </r>
  </si>
  <si>
    <t>6.18b</t>
  </si>
  <si>
    <r>
      <rPr>
        <rFont val="Arial Narrow"/>
        <color theme="1"/>
        <sz val="9.0"/>
      </rPr>
      <t xml:space="preserve">Does your household currently have </t>
    </r>
    <r>
      <rPr>
        <rFont val="Arial Narrow"/>
        <b/>
        <color theme="1"/>
        <sz val="9.0"/>
      </rPr>
      <t xml:space="preserve">6.18a </t>
    </r>
    <r>
      <rPr>
        <rFont val="Arial Narrow"/>
        <color theme="1"/>
        <sz val="9.0"/>
      </rPr>
      <t>to cover the cost of basic necessities?</t>
    </r>
  </si>
  <si>
    <t>INTERVIEWER: USE THE COUNTRY'S OFFICIAL CURRENCY WHEN ASKING FOR THE AMOUNT DECLARED ABOVE</t>
  </si>
  <si>
    <t>DOES NOT RESPOND</t>
  </si>
  <si>
    <t>COUNTRY ADAPTATION: PERCAPITA AMOUNT, 40 PERCENTILE OF THE DISTRIBUTION BY COUNTRY</t>
  </si>
  <si>
    <t>6.18c</t>
  </si>
  <si>
    <r>
      <rPr>
        <rFont val="&quot;Arial Narrow&quot;, sans-serif"/>
        <color rgb="FF000000"/>
        <sz val="9.0"/>
      </rPr>
      <t xml:space="preserve">Does your household currently have $ </t>
    </r>
    <r>
      <rPr>
        <rFont val="&quot;Arial Narrow&quot;, sans-serif"/>
        <b/>
        <color rgb="FF000000"/>
        <sz val="9.0"/>
      </rPr>
      <t>2,600 BZD</t>
    </r>
    <r>
      <rPr>
        <rFont val="&quot;Arial Narrow&quot;, sans-serif"/>
        <color rgb="FF000000"/>
        <sz val="9.0"/>
      </rPr>
      <t>, to cover the cost of basic necessities?</t>
    </r>
  </si>
  <si>
    <t>HAITI</t>
  </si>
  <si>
    <r>
      <rPr>
        <rFont val="&quot;Arial Narrow&quot;, sans-serif"/>
        <color rgb="FF000000"/>
        <sz val="9.0"/>
      </rPr>
      <t xml:space="preserve">Does your household currently have </t>
    </r>
    <r>
      <rPr>
        <rFont val="&quot;Arial Narrow&quot;, sans-serif"/>
        <b/>
        <color rgb="FF000000"/>
        <sz val="9.0"/>
      </rPr>
      <t>10,000 gourdes</t>
    </r>
    <r>
      <rPr>
        <rFont val="&quot;Arial Narrow&quot;, sans-serif"/>
        <color rgb="FF000000"/>
        <sz val="9.0"/>
      </rPr>
      <t>, to cover the cost of basic necessities?</t>
    </r>
  </si>
  <si>
    <r>
      <rPr>
        <rFont val="&quot;Arial Narrow&quot;, sans-serif"/>
        <color rgb="FF000000"/>
        <sz val="9.0"/>
      </rPr>
      <t xml:space="preserve">Does your household currently have </t>
    </r>
    <r>
      <rPr>
        <rFont val="&quot;Arial Narrow&quot;, sans-serif"/>
        <b/>
        <color rgb="FF000000"/>
        <sz val="9.0"/>
      </rPr>
      <t>$ 60,000 GYD,</t>
    </r>
    <r>
      <rPr>
        <rFont val="&quot;Arial Narrow&quot;, sans-serif"/>
        <color rgb="FF000000"/>
        <sz val="9.0"/>
      </rPr>
      <t xml:space="preserve"> to cover the cost of basic necessities?</t>
    </r>
  </si>
  <si>
    <t>ST. LUCIA</t>
  </si>
  <si>
    <r>
      <rPr>
        <rFont val="&quot;Arial Narrow&quot;, sans-serif"/>
        <color rgb="FF000000"/>
        <sz val="9.0"/>
      </rPr>
      <t xml:space="preserve">Does your household currently have </t>
    </r>
    <r>
      <rPr>
        <rFont val="&quot;Arial Narrow&quot;, sans-serif"/>
        <b/>
        <color rgb="FF000000"/>
        <sz val="9.0"/>
      </rPr>
      <t>$ 2,000 XCD</t>
    </r>
    <r>
      <rPr>
        <rFont val="&quot;Arial Narrow&quot;, sans-serif"/>
        <color rgb="FF000000"/>
        <sz val="9.0"/>
      </rPr>
      <t>, to cover the cost of basic necessities?</t>
    </r>
  </si>
  <si>
    <r>
      <rPr>
        <rFont val="&quot;Arial Narrow&quot;, sans-serif"/>
        <color rgb="FF000000"/>
        <sz val="9.0"/>
      </rPr>
      <t xml:space="preserve">Does your household currently have </t>
    </r>
    <r>
      <rPr>
        <rFont val="&quot;Arial Narrow&quot;, sans-serif"/>
        <b/>
        <color rgb="FF000000"/>
        <sz val="9.0"/>
      </rPr>
      <t>$ 2,000 XCD,</t>
    </r>
    <r>
      <rPr>
        <rFont val="&quot;Arial Narrow&quot;, sans-serif"/>
        <color rgb="FF000000"/>
        <sz val="9.0"/>
      </rPr>
      <t xml:space="preserve"> to cover the cost of basic necessities?</t>
    </r>
  </si>
  <si>
    <r>
      <rPr>
        <rFont val="&quot;Arial Narrow&quot;, sans-serif"/>
        <color rgb="FF000000"/>
        <sz val="9.0"/>
      </rPr>
      <t>Does your household currently have</t>
    </r>
    <r>
      <rPr>
        <rFont val="&quot;Arial Narrow&quot;, sans-serif"/>
        <b/>
        <color rgb="FF000000"/>
        <sz val="9.0"/>
      </rPr>
      <t xml:space="preserve"> $ 150,000 JMD</t>
    </r>
    <r>
      <rPr>
        <rFont val="&quot;Arial Narrow&quot;, sans-serif"/>
        <color rgb="FF000000"/>
        <sz val="9.0"/>
      </rPr>
      <t>, to cover the cost of basic necessities?</t>
    </r>
  </si>
  <si>
    <t>INTERVIEWER: CLARIFY THAT IT IS ONLY A REFERENCE TO KNOW IF THE HOUSEHOLD CAN COVER THEIR BASIC EXPENSES</t>
  </si>
  <si>
    <t>Now I will ask you some questions about the composition of your household, that is, about the people who live in the same household and share expenses for food</t>
  </si>
  <si>
    <t>7.00a</t>
  </si>
  <si>
    <t>When I called you in the month of [W1_MES], you said that in your household there were [U07_01] people. Did new people come to the household or did some leave in recent months?</t>
  </si>
  <si>
    <t xml:space="preserve">Counting all household members, including newborns and older adults, how many people, including yourself, make up your household? </t>
  </si>
  <si>
    <t>CATI RANGE: MIN 1 MAX 25 AND 99 DOES NOT RESPOND</t>
  </si>
  <si>
    <t>CATI VALIDATION: IF V03_01! = 1 AND V07_01 = 1 BLOCKING MESSAGE "There cannot be 1 single person in the household if they indicated that they are related to the head of the household"</t>
  </si>
  <si>
    <t>VM VERIFICAR</t>
  </si>
  <si>
    <t>How many of them are female, including girls and older adults?</t>
  </si>
  <si>
    <t>INTERVIEWER: REMIND INFORMANT TO INCLUDE ALL GIRLS WOMEN IN THE TOTAL</t>
  </si>
  <si>
    <t>INTERVIEWER: IF THERE ARE NO WOMEN IN THE HOUSEHOLD REGISTER 0, IF NO RESPONSE REGISTER 99</t>
  </si>
  <si>
    <t>CATI RANGE: MIN 0 MAX [07.01], AND 99 DOES NOT RESPOND</t>
  </si>
  <si>
    <r>
      <rPr>
        <rFont val="Arial Narrow"/>
        <color theme="1"/>
        <sz val="9.0"/>
      </rPr>
      <t xml:space="preserve">How many </t>
    </r>
    <r>
      <rPr>
        <rFont val="Arial Narrow"/>
        <color theme="1"/>
        <sz val="9.0"/>
      </rPr>
      <t>of them</t>
    </r>
    <r>
      <rPr>
        <rFont val="Arial Narrow"/>
        <color theme="1"/>
        <sz val="9.0"/>
      </rPr>
      <t xml:space="preserve"> </t>
    </r>
    <r>
      <rPr>
        <rFont val="Arial Narrow"/>
        <color theme="1"/>
        <sz val="9.0"/>
      </rPr>
      <t>are male, including</t>
    </r>
    <r>
      <rPr>
        <rFont val="Arial Narrow"/>
        <color theme="1"/>
        <sz val="9.0"/>
      </rPr>
      <t xml:space="preserve"> boys </t>
    </r>
    <r>
      <rPr>
        <rFont val="Arial Narrow"/>
        <color theme="1"/>
        <sz val="9.0"/>
      </rPr>
      <t>and older adults?</t>
    </r>
  </si>
  <si>
    <t>INTERVIEWER: REMIND THE INFORMANT TO INCLUDE ALL MALE CHILDREN IN THE TOTAL</t>
  </si>
  <si>
    <t>INTERVIEWER: IF THERE ARE NO MEN IN THE HOUSEHOLD REGISTER 0, IF NO ANSWER REGISTER 99</t>
  </si>
  <si>
    <t>CATI VALIDATION: IF (7.02 + 7.03! = 7.01) AND (7.01! = 99) AND (7.02! = 99) AND (7.03! = 99), BLOCKING MESSAGE "The total of men and women does not match the total of members at home, you must correct "</t>
  </si>
  <si>
    <r>
      <rPr>
        <rFont val="Arial Narrow"/>
        <color theme="1"/>
        <sz val="9.0"/>
      </rPr>
      <t xml:space="preserve">How many </t>
    </r>
    <r>
      <rPr>
        <rFont val="Arial Narrow"/>
        <color theme="1"/>
        <sz val="9.0"/>
      </rPr>
      <t>of them</t>
    </r>
    <r>
      <rPr>
        <rFont val="Arial Narrow"/>
        <color theme="1"/>
        <sz val="9.0"/>
      </rPr>
      <t xml:space="preserve"> are 65 and over?</t>
    </r>
  </si>
  <si>
    <t>INTERVIEWER: IF THERE ARE NO PEOPLE 65 YEARS OLD AND OVER REGISTER 0, IF NO RESPONSE REGISTER 99</t>
  </si>
  <si>
    <t>CATI VALIDATION: YES (V07_04&gt; V07_01) LOCKING MESSAGE "There cannot be more older adults than the total number of people in the household. Correct the number of people"</t>
  </si>
  <si>
    <t>CATI VALIDATION: YES (7.01 = 1) AND (3.03&gt; = 65) AND (V07_04! = 1) LOCKING MESSAGE "The informant lives alone and is over 65 years old, this value must be 1, correct"</t>
  </si>
  <si>
    <t>CATI VALIDATION: YES (7.01 = 1) AND (3.03 &lt;65) AND (V07_04! = 0) LOCK MESSAGE "The informant lives alone and is less than 65 years old, this value must be 0, correct"</t>
  </si>
  <si>
    <t>7.06a</t>
  </si>
  <si>
    <r>
      <rPr>
        <rFont val="Arial Narrow"/>
        <color theme="1"/>
        <sz val="9.0"/>
      </rPr>
      <t xml:space="preserve">During the pandemic, </t>
    </r>
    <r>
      <rPr>
        <rFont val="Arial Narrow"/>
        <color theme="1"/>
        <sz val="9.0"/>
      </rPr>
      <t>which began in March 2020</t>
    </r>
    <r>
      <rPr>
        <rFont val="Arial Narrow"/>
        <color theme="1"/>
        <sz val="9.0"/>
      </rPr>
      <t>, did any woman become pregnant in your household?</t>
    </r>
  </si>
  <si>
    <r>
      <rPr>
        <rFont val="Arial Narrow"/>
        <color rgb="FF000000"/>
        <sz val="9.0"/>
      </rPr>
      <t xml:space="preserve">During the pandemic, did any new people come to live in your household </t>
    </r>
    <r>
      <rPr>
        <rFont val="Arial Narrow"/>
        <b/>
        <color rgb="FF000000"/>
        <sz val="9.0"/>
      </rPr>
      <t>permanently</t>
    </r>
    <r>
      <rPr>
        <rFont val="Arial Narrow"/>
        <color rgb="FF000000"/>
        <sz val="9.0"/>
      </rPr>
      <t>?</t>
    </r>
  </si>
  <si>
    <t>INTERVIEWER: PERMANENT IS ONLY IF PEOPLE STILL LIVE IN THE HOME</t>
  </si>
  <si>
    <t>INTERVIEWER: DO NOT INCLUDE BIRTHS DURING THE PANDEMIC</t>
  </si>
  <si>
    <t>How many?</t>
  </si>
  <si>
    <t>CATI RANGE: MIN 1 MAX 10, AND 99 RESPOND</t>
  </si>
  <si>
    <r>
      <rPr>
        <rFont val="Arial Narrow"/>
        <color theme="1"/>
        <sz val="9.0"/>
      </rPr>
      <t xml:space="preserve">During the pandemic, did anybody move to another place </t>
    </r>
    <r>
      <rPr>
        <rFont val="Arial Narrow"/>
        <b/>
        <color theme="1"/>
        <sz val="9.0"/>
      </rPr>
      <t>permanently</t>
    </r>
    <r>
      <rPr>
        <rFont val="Arial Narrow"/>
        <color theme="1"/>
        <sz val="9.0"/>
      </rPr>
      <t>?</t>
    </r>
  </si>
  <si>
    <t>INTERVIEWER: IT IS PERMANENT IF THE PEOPLE LEFT AND ARE NOT LIVING AT HOME TODAY</t>
  </si>
  <si>
    <t>In your household, were there any deaths during the pandemic?</t>
  </si>
  <si>
    <r>
      <rPr>
        <rFont val="Arial Narrow"/>
        <color theme="1"/>
        <sz val="9.0"/>
      </rPr>
      <t>INTERVIEWER: CLARIFY THAT THE DEATH COULD BE FOR ANY CAUSE</t>
    </r>
    <r>
      <rPr>
        <rFont val="Arial Narrow"/>
        <strike/>
        <color theme="1"/>
        <sz val="9.0"/>
      </rPr>
      <t xml:space="preserve"> </t>
    </r>
  </si>
  <si>
    <t>CATI: APPLIES TO EVERYONE QUESTION 7.16</t>
  </si>
  <si>
    <t>How many boys, girls and adolescents from 0 to 17 years of age are there in your household?</t>
  </si>
  <si>
    <t xml:space="preserve">INTERVIEWER: IF THERE ARE NO BOYS, GIRLS OR ADOLESCENTS FROM 0 TO 17 YEARS OLD, REGISTER 0 </t>
  </si>
  <si>
    <t>CATI VALIDATION: YES (V07_16&gt; = V07_01) BLOCKING MESSAGE "There cannot be more children than the total number of members in the household"</t>
  </si>
  <si>
    <t>7.16a</t>
  </si>
  <si>
    <r>
      <rPr>
        <rFont val="Arial Narrow"/>
        <b/>
        <color rgb="FF000000"/>
        <sz val="9.0"/>
      </rPr>
      <t>Just before the pandemic</t>
    </r>
    <r>
      <rPr>
        <rFont val="Arial Narrow"/>
        <color rgb="FF000000"/>
        <sz val="9.0"/>
      </rPr>
      <t>, how many men in your household were working, doing business, farming, or other income-generating activities?</t>
    </r>
  </si>
  <si>
    <t>INTERVIEWER: RECORD ZERO IF BEFORE THE PANDEMIC THERE WERE NO WORKING MEN</t>
  </si>
  <si>
    <t>CATI RANGE: MIN 0 MAX [07.03], AND 99 DOES NOT RESPOND</t>
  </si>
  <si>
    <t>CATI: YES (V07_16a&gt; V07_03) ALERT MESSAGE "Verify that there were more men who worked than the total number of men in the household?"</t>
  </si>
  <si>
    <t>7.16b</t>
  </si>
  <si>
    <r>
      <rPr>
        <rFont val="Arial Narrow"/>
        <b/>
        <color rgb="FF000000"/>
        <sz val="9.0"/>
      </rPr>
      <t>Just before the pandemic</t>
    </r>
    <r>
      <rPr>
        <rFont val="Arial Narrow"/>
        <color rgb="FF000000"/>
        <sz val="9.0"/>
      </rPr>
      <t>, how many women in your household were working, doing business, farming, or other income-generating activities?</t>
    </r>
  </si>
  <si>
    <t>INTERVIEWER: RECORD ZERO IF BEFORE THE PANDEMIC THERE WERE NO WORKING WOMEN</t>
  </si>
  <si>
    <r>
      <rPr>
        <rFont val="Arial Narrow"/>
        <color rgb="FF000000"/>
        <sz val="9.0"/>
      </rPr>
      <t>CATI RANGE: MIN 0 MAX [</t>
    </r>
    <r>
      <rPr>
        <rFont val="Arial Narrow"/>
        <color rgb="FF000000"/>
        <sz val="9.0"/>
      </rPr>
      <t>07.02</t>
    </r>
    <r>
      <rPr>
        <rFont val="Arial Narrow"/>
        <color rgb="FF000000"/>
        <sz val="9.0"/>
      </rPr>
      <t>], AND 99 DOES NOT RESPOND</t>
    </r>
  </si>
  <si>
    <r>
      <rPr>
        <rFont val="Arial Narrow"/>
        <color rgb="FF000000"/>
        <sz val="9.0"/>
      </rPr>
      <t>CATI: YES (V07_16b&gt;</t>
    </r>
    <r>
      <rPr>
        <rFont val="Arial Narrow"/>
        <color rgb="FF000000"/>
        <sz val="9.0"/>
      </rPr>
      <t>V07_02</t>
    </r>
    <r>
      <rPr>
        <rFont val="Arial Narrow"/>
        <color rgb="FF000000"/>
        <sz val="9.0"/>
      </rPr>
      <t>) ALERT MESSAGE "Verify that there were more women who worked than the total number of women in the household?"</t>
    </r>
  </si>
  <si>
    <t>7.16c</t>
  </si>
  <si>
    <r>
      <rPr>
        <rFont val="Arial Narrow"/>
        <b/>
        <color theme="1"/>
        <sz val="9.0"/>
      </rPr>
      <t>Last week</t>
    </r>
    <r>
      <rPr>
        <rFont val="Arial Narrow"/>
        <color theme="1"/>
        <sz val="9.0"/>
      </rPr>
      <t>, from Sunday SU to Saturday SA, how many men in your household were working, doing business, farming, or other income-generating activities?</t>
    </r>
  </si>
  <si>
    <t>INTERVIEWER: RECORD ZERO IF LAST WEEK THERE WERE NO MEN WORKING</t>
  </si>
  <si>
    <t>CATI: REPLACE LL BY THE DATE OF MONDAY AND DD BY THE DATE OF THE SUNDAY OF THE WEEK PAST THE DATE OF THE SURVEY</t>
  </si>
  <si>
    <t>CATI VALIDATION: YES (V07_16c&gt; V07_03) BLOCKING MESSAGE "Can't there be more men working than the total number of men in the household?"</t>
  </si>
  <si>
    <t>7.16d</t>
  </si>
  <si>
    <r>
      <rPr>
        <rFont val="Arial Narrow"/>
        <b/>
        <color theme="1"/>
        <sz val="9.0"/>
      </rPr>
      <t>Last week</t>
    </r>
    <r>
      <rPr>
        <rFont val="Arial Narrow"/>
        <color theme="1"/>
        <sz val="9.0"/>
      </rPr>
      <t>, from Sunday SU to Saturday SA, how many women in your household were working, doing business, farming, or other income-generating activities?</t>
    </r>
  </si>
  <si>
    <t>INTERVIEWER: RECORD ZERO IF LAST WEEK THERE WERE NO WOMEN WORKING</t>
  </si>
  <si>
    <r>
      <rPr>
        <rFont val="Arial Narrow"/>
        <color rgb="FF000000"/>
        <sz val="9.0"/>
      </rPr>
      <t>CATI RANGE: MIN 0 MAX [</t>
    </r>
    <r>
      <rPr>
        <rFont val="Arial Narrow"/>
        <color rgb="FF000000"/>
        <sz val="9.0"/>
      </rPr>
      <t>07.02</t>
    </r>
    <r>
      <rPr>
        <rFont val="Arial Narrow"/>
        <color rgb="FF000000"/>
        <sz val="9.0"/>
      </rPr>
      <t>], AND 99 DOES NOT RESPOND</t>
    </r>
  </si>
  <si>
    <r>
      <rPr>
        <rFont val="Arial Narrow"/>
        <color rgb="FF000000"/>
        <sz val="9.0"/>
      </rPr>
      <t>CATI: YES (V07_16d&gt;</t>
    </r>
    <r>
      <rPr>
        <rFont val="Arial Narrow"/>
        <color rgb="FF000000"/>
        <sz val="9.0"/>
      </rPr>
      <t>V07_02</t>
    </r>
    <r>
      <rPr>
        <rFont val="Arial Narrow"/>
        <color rgb="FF000000"/>
        <sz val="9.0"/>
      </rPr>
      <t>) BLOCKING MESSAGE "Can't there be more working women than the total number of women in the household?"</t>
    </r>
  </si>
  <si>
    <t>Next I will ask you questions about the education of the children and adolescents in the home, to begin with …</t>
  </si>
  <si>
    <t>ID NNA</t>
  </si>
  <si>
    <t>7.21a</t>
  </si>
  <si>
    <t>7.21b</t>
  </si>
  <si>
    <t>Can you tell me the name, age and sex of the youngest?  ... and the next one?</t>
  </si>
  <si>
    <t>INTERVIEWER RECORD THE SEX OF THE CHILD</t>
  </si>
  <si>
    <t>How old is [NAME]...?</t>
  </si>
  <si>
    <t>Is he/she your son or daughter?</t>
  </si>
  <si>
    <t>CATI: ONLY FOR 16 YEARS OR OLDER</t>
  </si>
  <si>
    <r>
      <rPr>
        <rFont val="Arial Narrow"/>
        <color rgb="FF000000"/>
        <sz val="8.0"/>
      </rPr>
      <t xml:space="preserve">CATI: ASSIGN 7.21a = 1 IF 7.19 IS BETWEEN </t>
    </r>
    <r>
      <rPr>
        <rFont val="Arial Narrow"/>
        <b/>
        <color rgb="FF000000"/>
        <sz val="8.0"/>
      </rPr>
      <t>6-17</t>
    </r>
    <r>
      <rPr>
        <rFont val="Arial Narrow"/>
        <color rgb="FF000000"/>
        <sz val="8.0"/>
      </rPr>
      <t xml:space="preserve"> </t>
    </r>
    <r>
      <rPr>
        <rFont val="Arial Narrow"/>
        <b/>
        <color rgb="FF000000"/>
        <sz val="8.0"/>
      </rPr>
      <t xml:space="preserve">/ 5-17 </t>
    </r>
    <r>
      <rPr>
        <rFont val="Arial Narrow"/>
        <color rgb="FF000000"/>
        <sz val="8.0"/>
      </rPr>
      <t xml:space="preserve">YEARS, AND 7.21 = 2
</t>
    </r>
  </si>
  <si>
    <r>
      <rPr>
        <rFont val="Arial Narrow"/>
        <color rgb="FF000000"/>
        <sz val="9.0"/>
      </rPr>
      <t xml:space="preserve">CATI: ASSIGN 1 IF THE NN IS </t>
    </r>
    <r>
      <rPr>
        <rFont val="Arial Narrow"/>
        <b/>
        <color rgb="FF000000"/>
        <sz val="9.0"/>
      </rPr>
      <t xml:space="preserve">0 to 4 / 0-5 </t>
    </r>
    <r>
      <rPr>
        <rFont val="Arial Narrow"/>
        <color rgb="FF000000"/>
        <sz val="9.0"/>
      </rPr>
      <t xml:space="preserve">YEARS
</t>
    </r>
  </si>
  <si>
    <t>INTERVIEWER RECORD AGE IN YEARS COMPLETED.  IF CHILD IS LESS THAN 1 YEAR OLD RECORD ZERO (0)</t>
  </si>
  <si>
    <t>Did [NAME] finish high school?</t>
  </si>
  <si>
    <t>CATI: IN ANOTHER CASE, ASSIGN 0</t>
  </si>
  <si>
    <r>
      <rPr>
        <rFont val="Arial Narrow"/>
        <color theme="1"/>
        <sz val="9.0"/>
      </rPr>
      <t xml:space="preserve">INTERVIEWER: IF THE INFORMANT DOES NOT WANT TO GIVE YOU THE NAME OF THE CHILD, REGISTER </t>
    </r>
    <r>
      <rPr>
        <rFont val="Arial Narrow"/>
        <color theme="1"/>
        <sz val="9.0"/>
      </rPr>
      <t>NNA1</t>
    </r>
    <r>
      <rPr>
        <rFont val="Arial Narrow"/>
        <color theme="1"/>
        <sz val="9.0"/>
      </rPr>
      <t xml:space="preserve">, </t>
    </r>
    <r>
      <rPr>
        <rFont val="Arial Narrow"/>
        <color theme="1"/>
        <sz val="9.0"/>
      </rPr>
      <t>NNA2</t>
    </r>
    <r>
      <rPr>
        <rFont val="Arial Narrow"/>
        <color theme="1"/>
        <sz val="9.0"/>
      </rPr>
      <t xml:space="preserve"> ... </t>
    </r>
  </si>
  <si>
    <t>ECUADOR: 5-17</t>
  </si>
  <si>
    <t>ECUADOR: 0 - 4</t>
  </si>
  <si>
    <t>REST: 6-17</t>
  </si>
  <si>
    <t>REST: 0 -5</t>
  </si>
  <si>
    <t>ELIGIBLE</t>
  </si>
  <si>
    <t>NOT ELIGIBLE</t>
  </si>
  <si>
    <t>COD</t>
  </si>
  <si>
    <t>YEARS</t>
  </si>
  <si>
    <t>NNA 1</t>
  </si>
  <si>
    <t>NNA 2</t>
  </si>
  <si>
    <t>NNA 3</t>
  </si>
  <si>
    <t>NNA 4</t>
  </si>
  <si>
    <t>NNA 5</t>
  </si>
  <si>
    <t>CATI: SAVE THE AUXILIARY VARIABLE NUM_CHILDREN = TOTAL NUMBER OF CHILDREN FROM QUESTION 7.20</t>
  </si>
  <si>
    <t>CATI: IF THE NNA_ESC OR NN_EIN AUXILIARY VARIABLES HAVE NO DATA, ASSIGN ZERO</t>
  </si>
  <si>
    <t>7.22</t>
  </si>
  <si>
    <t>SELECTION CRITERIA: IF THE FOLIO  ENDS IN A ZERO OR EVEN NUMBER, THE LOWEST CHILD IS CHOSEN IF THE FOLIO ENDS IN AN ODD NUMBER, THE OLDER CHILD IS CHOSEN</t>
  </si>
  <si>
    <t>CATI: ONCE THE CHILD OF THE VARIABLE 7.21a IS SELECTED, MAKE THE FOLLOWING ASSIGNMENTS</t>
  </si>
  <si>
    <t>CATI: SAVE THE ID OF SELECTION 1 IN W2_ID_1 THE NAME IN W2_NOMBRE_1 THE AGE IN W2_EDAD_1 THE SEX IN W2_SEXO_1</t>
  </si>
  <si>
    <t>ASSIGN V07_22 = W2_ID_1</t>
  </si>
  <si>
    <t>7.23</t>
  </si>
  <si>
    <t>SELECTION CRITERIA: CHOOSE THE GREATEST NN OF THE ELIGIBLE NN</t>
  </si>
  <si>
    <t>CATI: ONCE THE NN OF THE VARIABLE 7.21b IS SELECTED, MAKE THE FOLLOWING ASSIGNMENTS</t>
  </si>
  <si>
    <t>CATI: SAVE THE ID OF SELECTION 2 IN W2_ID_NNA_2 THE NAME IN W2_NAME_2 THE AGE IN W2_EDAD_2 THE SEX IN W2_SEXO_2</t>
  </si>
  <si>
    <t>ASSIGN V07_23 = W2_ID_2</t>
  </si>
  <si>
    <t>CATI: IF W2_NOMBRE_1 DOES NOT CONTAIN THE TEXT NNA ASSIGN TO V8.01b = W2_NOMBRE_1</t>
  </si>
  <si>
    <t>CATI: IF W2_NOMBRE_1 CONTAINS THE TEXT NNA ASK TO COMPLETE V8.01b</t>
  </si>
  <si>
    <t xml:space="preserve">I will ask you some questions about the education of a girl / boy [W2_NAME_1], [W2_SEXO_1] of [W2_EDAD_1] years. </t>
  </si>
  <si>
    <t>INTERVIEWER: IF YOU DO NOT DISPLAY THE NAME OF THE CHILD, YOU HAVE THE SEX AND AGE OF THE CHILD SELECTED TO INQUIRY ABOUT THAT CHILD</t>
  </si>
  <si>
    <t>INTERVIEWER: IF THE SELECTED CHILD'S NAME IS NOT DISPLAYED, ASK FOR THE NAME. IF THE INFORMANT DOES NOT WANT TO GIVE YOU, ASK THEM TO ASSIGN A NICKNAME OR NOTIFY THEM THAT YOU ARE REGISTERING A NICKNAME FOR THAT CHILD OF THAT AGE.</t>
  </si>
  <si>
    <t>8.01a</t>
  </si>
  <si>
    <t>8.01b</t>
  </si>
  <si>
    <t>W2_ID_1</t>
  </si>
  <si>
    <t>W2_NAME_1</t>
  </si>
  <si>
    <t>Now I am going to ask you questions about the education of [W2_NAME_1]</t>
  </si>
  <si>
    <t xml:space="preserve">Was [W2_NAME_1] attending school before the pandemic, in February 2020? </t>
  </si>
  <si>
    <t>NO, BECAUSE THEY WERE ON HOLIDAY</t>
  </si>
  <si>
    <t>NO, DUE TO HIS/HER AGE</t>
  </si>
  <si>
    <t>NO, FOR OTHER REASONS</t>
  </si>
  <si>
    <t>Is [W2_NAME_1] enrolled in the current school year?</t>
  </si>
  <si>
    <t>8.03a</t>
  </si>
  <si>
    <t>What is the main reason why [W2_NAME_1] is not enrolled in the current year?</t>
  </si>
  <si>
    <t>LACK OF ECONOMIC RESOURCES</t>
  </si>
  <si>
    <t>POOR ACADMIC PREFORMANCE</t>
  </si>
  <si>
    <t>IS WORKING</t>
  </si>
  <si>
    <t xml:space="preserve"> ILLNESS OR DISABILITY</t>
  </si>
  <si>
    <t>BECAUSE HE/SHE HAS TO HELP WITH HOUSEHOLD CHORES</t>
  </si>
  <si>
    <t>THE ASSIGNED EDUCATIONAL CENTER IS VERY FAR AWAY</t>
  </si>
  <si>
    <t>NOT INTERESTED IN STUDYING / DON'T THINK IT USEFUL</t>
  </si>
  <si>
    <t>DEMOTIVATION</t>
  </si>
  <si>
    <r>
      <rPr>
        <rFont val="Arial Narrow"/>
        <color rgb="FF000000"/>
        <sz val="9.0"/>
      </rPr>
      <t>PREGNANCY</t>
    </r>
    <r>
      <rPr>
        <rFont val="Arial Narrow"/>
        <color rgb="FFFF0000"/>
        <sz val="9.0"/>
      </rPr>
      <t xml:space="preserve"> </t>
    </r>
  </si>
  <si>
    <t xml:space="preserve"> LACK OF SPACE</t>
  </si>
  <si>
    <t>FEAR OF OTHER STUDENTS</t>
  </si>
  <si>
    <t>DOES NOT HAVE DOCUMENTS</t>
  </si>
  <si>
    <t>DOES NOT KNOW HOW TO ACCESS</t>
  </si>
  <si>
    <t>OBSTACLES TO ENROLL</t>
  </si>
  <si>
    <t>MISSED THE ENROLLMENT DEADLINE</t>
  </si>
  <si>
    <t>STILL IN THE ENROLLMENT PROCESS</t>
  </si>
  <si>
    <t>WAS PLACED AT A VERY LOW LEVEL</t>
  </si>
  <si>
    <t>FEAR OF CONTRACTING COVID</t>
  </si>
  <si>
    <t>DUE TO PROBLEMS IN THE ESTABLISHMENT OR OF THE TEACHERS</t>
  </si>
  <si>
    <t>DOES NOT KNOW/  NO RESPONSE</t>
  </si>
  <si>
    <t>CATI VALIDATION: IF V08_03a = 3 AND W2_EDAD_1 &lt;10 WARNING MESSAGE "Can you confirm if the child under 10 years old works?"</t>
  </si>
  <si>
    <t>CATI VALIDATION: IF V08_03a = 5 AND W2_EDAD_1 &lt;10 WARNING MESSAGE "Do you confirm if the child under 10 years old is not registered for housework?"</t>
  </si>
  <si>
    <t>CATI VALIDATION: IF V08_03a = 9 AND (W2_EDAD_1 &lt;12 OR W2_SEXO_1 = 1) WARNING MESSAGE "Do you confirm if the reason for non-enrollment is pregnancy?"</t>
  </si>
  <si>
    <t>COUNTRY ADAPTATION: CODE ACCORDING TO THE DEPENDENCY OF THE EDUCATIONAL ESTABLISHMENTS</t>
  </si>
  <si>
    <t>8.03b</t>
  </si>
  <si>
    <t>Is the establishment where [W2_NOMBRE_1] is enrolled or registered:</t>
  </si>
  <si>
    <t>Public ?</t>
  </si>
  <si>
    <t>Private?</t>
  </si>
  <si>
    <t>Is [W2_NNA_NAME's] school or college the same as the one [W1_NNA_NAME] went to?</t>
  </si>
  <si>
    <t>8.03c</t>
  </si>
  <si>
    <t>In the survey we carried out in the month of [W1_MES] we talked about a child [W1_NNA_SEXO] of [W1_NNA_EDAD] years. Is the school or college this child attended the same school as [W2_NOMBRE_1]?</t>
  </si>
  <si>
    <t>THE CHILD FROM WAVE 1 WAS NOT IN SCHOOL OR COLLEGE</t>
  </si>
  <si>
    <t>At the school or college of [W2_NOMBRE_1], do they attend face-to-face classes?</t>
  </si>
  <si>
    <r>
      <rPr>
        <rFont val="Arial Narrow"/>
        <color rgb="FF000000"/>
        <sz val="9.0"/>
      </rPr>
      <t xml:space="preserve">Last week, </t>
    </r>
    <r>
      <rPr>
        <rFont val="Arial Narrow"/>
        <color rgb="FFFF0000"/>
        <sz val="9.0"/>
      </rPr>
      <t>from Monday LL to Friday VV</t>
    </r>
    <r>
      <rPr>
        <rFont val="Arial Narrow"/>
        <color rgb="FF000000"/>
        <sz val="9.0"/>
      </rPr>
      <t>, did [W2_NOMBRE_1] attend face-to-face classes?</t>
    </r>
  </si>
  <si>
    <t>CATI: REPLACE LL BY THE DATE OF MONDAY AND VV BY THE DATE OF FRIDAY OF THE WEEK PAST THE DATE OF THE SURVEY</t>
  </si>
  <si>
    <t>What is the main reason why [W2_NAME_1] did not attend the face-to-face classes?</t>
  </si>
  <si>
    <t>HE/SHE WAS ON VACATION</t>
  </si>
  <si>
    <t>RISK TO STUDENTS' HEALTH</t>
  </si>
  <si>
    <t>WHEN HE/SHE RETURNS FROM SCHOOL, HE/SHE MAY SPREAD THE VIRUS TO OTHER PEOPLE WITHIN THE HOME.</t>
  </si>
  <si>
    <t>STUDENTS DO NOT FOLLOW SAFETY PROTOCOLS</t>
  </si>
  <si>
    <t>NO CLEAR SAFETY RULES OR PROTOCOLS AT SCHOOL</t>
  </si>
  <si>
    <t>HE/SHE HAD TO WORK</t>
  </si>
  <si>
    <t>HAD TO DO HOUSEWORK OR CARE OF OTHER PEOPLE IN THE HOUSEHOLD</t>
  </si>
  <si>
    <t>WAS PREGNANT</t>
  </si>
  <si>
    <t>ABUSE IN THE EDUCATIONAL ESTABLISHMENT</t>
  </si>
  <si>
    <t>INSECURITY IN THE EDUCATIONAL CENTER ENVIRONMENT</t>
  </si>
  <si>
    <t>DOES NOT LIKE OR IS NOT INTERESTED IN STUDYING</t>
  </si>
  <si>
    <t>WAS SICK</t>
  </si>
  <si>
    <t>THEY HAD TO LEAVE THE USUAL PLACE OF RESIDENCE</t>
  </si>
  <si>
    <t>THEIR PARENTS OR CAREGIVER DO NOT CONSIDER IT IMPORTANT</t>
  </si>
  <si>
    <t>FOR ACADEMIC REASONS (LOW RESULTS IN THE ACADEMIC PERIOD)</t>
  </si>
  <si>
    <r>
      <rPr>
        <rFont val="Arial Narrow"/>
        <color theme="1"/>
        <sz val="9.0"/>
      </rPr>
      <t>DID NOT HAVE TO ATTEND LAST WEEK (IT WAS NOT HIS/</t>
    </r>
    <r>
      <rPr>
        <rFont val="Arial Narrow"/>
        <color theme="1"/>
        <sz val="9.0"/>
      </rPr>
      <t>HER</t>
    </r>
    <r>
      <rPr>
        <rFont val="Arial Narrow"/>
        <color theme="1"/>
        <sz val="9.0"/>
      </rPr>
      <t xml:space="preserve"> TURN)</t>
    </r>
  </si>
  <si>
    <t xml:space="preserve">QUARANTINE OR MOBILITY RESTRICTION DUE TO THE PANDEMIC </t>
  </si>
  <si>
    <t xml:space="preserve">ONLY VIRTUAL MODE CLASESS WERE SELECTED </t>
  </si>
  <si>
    <t xml:space="preserve">THERE ARE NO FACE-TO-FACE CLASSES FOR THE YOUNGEST
</t>
  </si>
  <si>
    <t>DO NOT KNOW/  NO RESPONSE</t>
  </si>
  <si>
    <t>CATI VALIDATION: IF V08_06 = 6 AND W2_EDAD_1 &lt;10 WARNING MESSAGE "Can you confirm if the child under 10 years of age works?"</t>
  </si>
  <si>
    <t>CATI VALIDATION: IF V08_06 = 9 AND (W2_EDAD_1 &lt;12 OR W2_SEXO_1 = 1) WARNING MESSAGE "Do you confirm if you do not attend due to pregnancy?"</t>
  </si>
  <si>
    <t>Does the school or college of [W2_NAME_1] teach virtual classes?</t>
  </si>
  <si>
    <t>Last week, from Monday LL to Friday VV, did [W2_NAME_1] participate in learning activities at home?</t>
  </si>
  <si>
    <t xml:space="preserve"> Last week, did [W2_NAME_1]</t>
  </si>
  <si>
    <t>participate in virtual classes with the teacher using a computer, tablet, or cell phone?</t>
  </si>
  <si>
    <t>carry out tasks assigned by the teacher in a textbook or using books, guides or printed materials?</t>
  </si>
  <si>
    <t>use learning applications/programs on the computer, tablet, or cell phone on their own (without a teacher)?</t>
  </si>
  <si>
    <t>see videotaped classes?</t>
  </si>
  <si>
    <t>watch educational programs on television?</t>
  </si>
  <si>
    <t>F</t>
  </si>
  <si>
    <t>listen to educational programs on the radio?</t>
  </si>
  <si>
    <t>perform some other educational activities at home?</t>
  </si>
  <si>
    <t>What is the other educational activity that [W2_NOMBRE_1] did?</t>
  </si>
  <si>
    <t>INTERVIEWER: VERIFY THAT THE OTHER ACTIVITY IS DIFFERENT FROM THE ABOVE</t>
  </si>
  <si>
    <t>CATI: YES IN ALL CASES OF 8.09 THE ANSWER IS NO AND (V08_08 = 1) SHOW BLOCK "If the child did any learning activity, there must be an answer, record the educational activity or correct question 8.08</t>
  </si>
  <si>
    <t>What is the main reason [W2_NAME_1] did not participate in the learning activities at home?</t>
  </si>
  <si>
    <t>CHILD WAS ON VACATION</t>
  </si>
  <si>
    <t>THE TEACHERS DID NOT SEND HOMEWORK</t>
  </si>
  <si>
    <t>NO CONTACT WITH TEACHERS</t>
  </si>
  <si>
    <t>DOES NOT HAVE ACCESS TO INTERNET / WHATSAPP</t>
  </si>
  <si>
    <t>DOES NOT HAVE ACCESS TO TV, RADIO, PRINTED GUIDES</t>
  </si>
  <si>
    <t>DOES NOT HAVE ACCESS TO A COMPUTER / LAPTOP</t>
  </si>
  <si>
    <t>LACK OF PARENT / MOTHER TIME</t>
  </si>
  <si>
    <r>
      <rPr>
        <rFont val="Arial Narrow"/>
        <color theme="1"/>
        <sz val="9.0"/>
      </rPr>
      <t xml:space="preserve">LACK OF INTEREST FROM PARENTS / DON'T KNOW </t>
    </r>
    <r>
      <rPr>
        <rFont val="Arial Narrow"/>
        <color theme="1"/>
        <sz val="9.0"/>
      </rPr>
      <t xml:space="preserve">HOW TO  </t>
    </r>
    <r>
      <rPr>
        <rFont val="Arial Narrow"/>
        <color theme="1"/>
        <sz val="9.0"/>
      </rPr>
      <t>GUIDE / HAVE LITTLE PATIENCE</t>
    </r>
  </si>
  <si>
    <r>
      <rPr>
        <rFont val="Arial Narrow"/>
        <color theme="1"/>
        <sz val="9.0"/>
      </rPr>
      <t xml:space="preserve">LACK OF </t>
    </r>
    <r>
      <rPr>
        <rFont val="Arial Narrow"/>
        <color theme="1"/>
        <sz val="9.0"/>
      </rPr>
      <t xml:space="preserve">INTEREST </t>
    </r>
    <r>
      <rPr>
        <rFont val="Arial Narrow"/>
        <color theme="1"/>
        <sz val="9.0"/>
      </rPr>
      <t xml:space="preserve">OF THE CHILD OR ADOLESCENT </t>
    </r>
  </si>
  <si>
    <t>LACK OF RESOURCES FOR MATERIALS</t>
  </si>
  <si>
    <t>FOR ILLNESS OF THE CHILD OR PARENTS</t>
  </si>
  <si>
    <r>
      <rPr>
        <rFont val="Arial Narrow"/>
        <color theme="1"/>
        <sz val="9.0"/>
      </rPr>
      <t>S</t>
    </r>
    <r>
      <rPr>
        <rFont val="Arial Narrow"/>
        <color theme="1"/>
        <sz val="9.0"/>
      </rPr>
      <t>TRESS</t>
    </r>
    <r>
      <rPr>
        <rFont val="Arial Narrow"/>
        <color theme="1"/>
        <sz val="9.0"/>
      </rPr>
      <t xml:space="preserve"> BECAUSE OF A NEW FORM OF </t>
    </r>
    <r>
      <rPr>
        <rFont val="Arial Narrow"/>
        <color theme="1"/>
        <sz val="9.0"/>
      </rPr>
      <t>EDUCATION</t>
    </r>
  </si>
  <si>
    <t>CHILD/ ADOLESCENT HAD TO WORK</t>
  </si>
  <si>
    <t>HAD TO TAKE CARE OF HOUSEWORK OR CARE OF OTHER PEOPLE IN THE HOME</t>
  </si>
  <si>
    <t>CHILD ATTENDED FACE TO FACE CLASSES</t>
  </si>
  <si>
    <t>CATI VALIDATION: IF V08_10 = 13 AND W2_EDAD_1 &lt;10 WARNING MESSAGE "Can you confirm if the child under 10 years of age works?"</t>
  </si>
  <si>
    <t>CATI VALIDATION: IF V08_10 = 15 AND V08_05 = 2 WARNING MESSAGE "You confirm, before you told me that you did not attend face-to-face classes, then what is the reason?"</t>
  </si>
  <si>
    <t>In relation to before the pandemic, do you think that [W2_NAME_1] is now learning more, less or the same?</t>
  </si>
  <si>
    <t>INTERVIEWER: IF THE ANSWER IS MORE OR LESS, PROBE IF IT IS MUCH LESS OR MUCH MORE</t>
  </si>
  <si>
    <t>LEARNING MUCH LESS</t>
  </si>
  <si>
    <t>LEARNING LESS</t>
  </si>
  <si>
    <t>LEARNING THE SAME</t>
  </si>
  <si>
    <t>LEARNING MORE</t>
  </si>
  <si>
    <t>LEARNING MUCH MORE</t>
  </si>
  <si>
    <t>In relation to before the pandemic, how did the following expenses change for [W2_NOMBRE_1] to attend classes (either in person or online):</t>
  </si>
  <si>
    <t>to.</t>
  </si>
  <si>
    <t>Transport?</t>
  </si>
  <si>
    <t>DID NOT SPEND</t>
  </si>
  <si>
    <t>b.</t>
  </si>
  <si>
    <t>Uniform?</t>
  </si>
  <si>
    <t>c.</t>
  </si>
  <si>
    <t>School Supplies?</t>
  </si>
  <si>
    <t>d.</t>
  </si>
  <si>
    <t>Books?</t>
  </si>
  <si>
    <t>Boarding, tuition?</t>
  </si>
  <si>
    <t>F.</t>
  </si>
  <si>
    <t>Enrollment?</t>
  </si>
  <si>
    <t>g.</t>
  </si>
  <si>
    <t>Tutor / tutor, leveling or directed assignments?</t>
  </si>
  <si>
    <t>h.</t>
  </si>
  <si>
    <t>Purchase of equipment (phone, tablet, computer / laptop)?</t>
  </si>
  <si>
    <t>i.</t>
  </si>
  <si>
    <t>Data plan or recharges (cell phone)?</t>
  </si>
  <si>
    <t>j.</t>
  </si>
  <si>
    <t>Wi-fi internet service (at home)?</t>
  </si>
  <si>
    <t>MV</t>
  </si>
  <si>
    <r>
      <rPr>
        <rFont val="&quot;Arial Narrow&quot;, Arial"/>
        <color theme="1"/>
        <sz val="9.0"/>
      </rPr>
      <t xml:space="preserve">CATI:  SI </t>
    </r>
    <r>
      <rPr>
        <rFont val="&quot;Arial Narrow&quot;, Arial"/>
        <color rgb="FFFF0000"/>
        <sz val="9.0"/>
      </rPr>
      <t xml:space="preserve">(NNA_ESC = 1) Y </t>
    </r>
    <r>
      <rPr>
        <rFont val="&quot;Arial Narrow&quot;, Arial"/>
        <color theme="1"/>
        <sz val="9.0"/>
      </rPr>
      <t>(NNA_H_ESC = 1) Y (V08_03=1) ASIGNAR (V08_14=1)</t>
    </r>
  </si>
  <si>
    <r>
      <rPr>
        <rFont val="&quot;Arial Narrow&quot;, Arial"/>
        <color theme="1"/>
        <sz val="9.0"/>
      </rPr>
      <t xml:space="preserve">CATI:  SI </t>
    </r>
    <r>
      <rPr>
        <rFont val="&quot;Arial Narrow&quot;, Arial"/>
        <color rgb="FFFF0000"/>
        <sz val="9.0"/>
      </rPr>
      <t>(NNA_ESC = 1) Y</t>
    </r>
    <r>
      <rPr>
        <rFont val="&quot;Arial Narrow&quot;, Arial"/>
        <color theme="1"/>
        <sz val="9.0"/>
      </rPr>
      <t xml:space="preserve"> (NNA_H_ESC = 1) Y (V08_03=2) ASIGNAR (V08_14=0)</t>
    </r>
  </si>
  <si>
    <t>COUNTRY ADAPTATION: PARTICULAR QUESTION FOR ECUADOR AND FOR THE REST OF COUNTRIES</t>
  </si>
  <si>
    <t>Of the total of [NNA_H_ESC] male children between 6 and 17 years of age, how many currently attend school, either in person or online?</t>
  </si>
  <si>
    <r>
      <rPr>
        <rFont val="&quot;Arial Narrow&quot;, Arial"/>
        <color theme="1"/>
        <sz val="9.0"/>
      </rPr>
      <t xml:space="preserve">CATI:  SI </t>
    </r>
    <r>
      <rPr>
        <rFont val="&quot;Arial Narrow&quot;, Arial"/>
        <color rgb="FFFF0000"/>
        <sz val="9.0"/>
      </rPr>
      <t>(NNA_ESC = 1) Y</t>
    </r>
    <r>
      <rPr>
        <rFont val="&quot;Arial Narrow&quot;, Arial"/>
        <color theme="1"/>
        <sz val="9.0"/>
      </rPr>
      <t xml:space="preserve"> (NNA_M_ESC = 1) Y (V08_03=1) ASIGNAR (V08_15=1)</t>
    </r>
  </si>
  <si>
    <r>
      <rPr>
        <rFont val="&quot;Arial Narrow&quot;, Arial"/>
        <color theme="1"/>
        <sz val="9.0"/>
      </rPr>
      <t xml:space="preserve">CATI:  SI </t>
    </r>
    <r>
      <rPr>
        <rFont val="&quot;Arial Narrow&quot;, Arial"/>
        <color rgb="FFFF0000"/>
        <sz val="9.0"/>
      </rPr>
      <t xml:space="preserve">(NNA_ESC = 1) Y </t>
    </r>
    <r>
      <rPr>
        <rFont val="&quot;Arial Narrow&quot;, Arial"/>
        <color theme="1"/>
        <sz val="9.0"/>
      </rPr>
      <t>(NNA_M_ESC = 1) Y (V08_03=2) ASIGNAR (V08_15=0)</t>
    </r>
  </si>
  <si>
    <t>Of the total of [NNA_H_ESC] female children between 6 and 17 years of age, how many currently attend school, either in person or online?</t>
  </si>
  <si>
    <t>PART B: FOR NN UNDER 5 YEARS OLD</t>
  </si>
  <si>
    <t>Now I will ask you some questions about the educational activities of the girl / boy [W2_NAME_2] [W2_SEXO_2] of [W2_EDAD_2] years.</t>
  </si>
  <si>
    <t>INTERVIEWER: IF THE NAME OF THE SELECTED CHILD / GIRL IS NOT DISPLAYED, ASK FOR THE NAME.  IF THE INFORMANT DOES NOT WANT TO GIVE YOU. ASK THE INFORMANT TO ASSIGN A FICTITIOUS NAME OR YOU NOTIFY THAT YOU ARE REGISTERING A NAME TO THAT CHILD / GIRL OF THAT AGE</t>
  </si>
  <si>
    <t>8.16a</t>
  </si>
  <si>
    <t>8.16b</t>
  </si>
  <si>
    <t>W2_ID_2</t>
  </si>
  <si>
    <t>W2_NAME_2</t>
  </si>
  <si>
    <r>
      <rPr>
        <rFont val="Arial Narrow"/>
        <color rgb="FF000000"/>
        <sz val="9.0"/>
      </rPr>
      <t xml:space="preserve">COUNTRY ADAPTATION: </t>
    </r>
    <r>
      <rPr>
        <rFont val="Arial Narrow"/>
        <color rgb="FF000000"/>
        <sz val="9.0"/>
      </rPr>
      <t>EARLY CHILDHOOD PROGRAM</t>
    </r>
  </si>
  <si>
    <t>Just before the onset of the pandemic, in February 2020, was [W2_NAME_2] attending a child care or development center, early childhood education, daycare, or preschool?</t>
  </si>
  <si>
    <t>Just before the onset of the pandemic, in February 2020, was [W2_NAME_2] attending a child care or development center, early childhood education, daycare, preschool?</t>
  </si>
  <si>
    <t>Just before the onset of the pandemic, in February 2020, was [W2_NAME_2] attending a child care or development center, early childhood education, basic school, infant school?</t>
  </si>
  <si>
    <t>What is the main reason [W2_NAME_2] was not attending just before the pandemic?</t>
  </si>
  <si>
    <t>NOT THE AGE TO ATTEND</t>
  </si>
  <si>
    <t>WAS ON HOLIDAY, BUT DID ATTEND</t>
  </si>
  <si>
    <t>LACK OF RESOURCES TO ACCESS THE SERVICE (TRANSPORTATION, PAYMENTS, ETC).</t>
  </si>
  <si>
    <t>DID NOT CONSIDER NECESSARY</t>
  </si>
  <si>
    <t>I DID NOT / DID NOT KNOW THESE SERVICES</t>
  </si>
  <si>
    <t>SERVICE WAS NOT OF GOOD QUALITY</t>
  </si>
  <si>
    <t>HAD NO DOCUMENTS</t>
  </si>
  <si>
    <t>THEY TOOK CARE OF THE CHILD IN THE HOUSEHOLD</t>
  </si>
  <si>
    <t>FOR LACK OF SPACE</t>
  </si>
  <si>
    <t>.</t>
  </si>
  <si>
    <t>THEY DID NOT RECEIVE HIM / HER DOES NOT MEET THE REQUIREMENTS</t>
  </si>
  <si>
    <t>ATTENDED SCHOOL</t>
  </si>
  <si>
    <t>WAS NOT BORN</t>
  </si>
  <si>
    <t>WAS SICK / DISABLED</t>
  </si>
  <si>
    <t>CATI VALIDATION: IF V08_18 = 12 AND W2_EDAD_2&gt; 2 LOCK MESSAGE "You confirm, the NN had already been born before the pandemic ?, correct the reason"</t>
  </si>
  <si>
    <t>CATI VALIDATION: IF V08_18! = 12 AND W2_EDAD_2 = 0 LOCK MESSAGE "The NN was not born before the pandemic, the only valid reason is NOT BORN, correct"</t>
  </si>
  <si>
    <t>CATI VALIDATION: YES V08_18 = 11 WARNING MESSAGE "Please confirm IF YOU ATTEND SCHOOL"</t>
  </si>
  <si>
    <t>COUNTRY ADAPTATION: EARLY CHILDHOOD PROGRAM</t>
  </si>
  <si>
    <t>Last week, did [W2_NAME_2] attend a child care or development center, early childhood education, day care, preschool, face-to-face or virtual?</t>
  </si>
  <si>
    <t>Last week, did [W2_NAME_2] attend a child care or development center, early childhood education, infant school, basic school, face-to-face or virtual?</t>
  </si>
  <si>
    <t>What is the main reason [W2_NAME_2] did not attend last week?</t>
  </si>
  <si>
    <r>
      <rPr>
        <rFont val="Arial Narrow"/>
        <color rgb="FF000000"/>
        <sz val="9.0"/>
      </rPr>
      <t xml:space="preserve">NO </t>
    </r>
    <r>
      <rPr>
        <rFont val="Arial Narrow"/>
        <color rgb="FF000000"/>
        <sz val="9.0"/>
      </rPr>
      <t>HAVE</t>
    </r>
    <r>
      <rPr>
        <rFont val="Arial Narrow"/>
        <color rgb="FF000000"/>
        <sz val="9.0"/>
      </rPr>
      <t xml:space="preserve"> THE AGE TO ATTEND</t>
    </r>
  </si>
  <si>
    <t>DOES NOT CONSIDER NECESSARY</t>
  </si>
  <si>
    <t>THERE IS NO / DOES NOT KNOW THESE SERVICES</t>
  </si>
  <si>
    <t>SERVICE IS NOT OF GOOD QUALITY</t>
  </si>
  <si>
    <t>SERVICE CLOSED DUE TO COVID-19</t>
  </si>
  <si>
    <t>THEY DID NOT RECEIVE HIM/HER /  DOES NOT MEET THE REQUIREMENTS</t>
  </si>
  <si>
    <t>FEAR OF CONTAGION / PANDEMIC</t>
  </si>
  <si>
    <t>NOT ENROLLED</t>
  </si>
  <si>
    <t>CATI VALIDATION: IF V08_20 = 1 AND W2_EDAD_2&gt; = 2 WARNING MESSAGE "Confirm me, if NN is not old enough to attend?"</t>
  </si>
  <si>
    <t>CATI VALIDATION: IF V08_20 = 13 AND W2_EDAD_2 &lt;= 4 WARNING MESSAGE "Confirm me, if NN attends school ?, correct reason"</t>
  </si>
  <si>
    <t xml:space="preserve">COUNTRY ADAPTATION: CHILDREN'S CENTERS DEPENDENCY CODES </t>
  </si>
  <si>
    <t>Is the child development center, nursery or initial education that [W2_NOMBRE_2] attends…</t>
  </si>
  <si>
    <t>Public?</t>
  </si>
  <si>
    <t>Did you give any voluntary contribution for the enrollment of [W2_NOMBRE_2] in the current school year?</t>
  </si>
  <si>
    <t>Who is mainly in charge of helping [W2_NOMBRE_2] with educational activities?</t>
  </si>
  <si>
    <t>MOTHER</t>
  </si>
  <si>
    <t>THE FATHER</t>
  </si>
  <si>
    <t>MOTHER AND FATHER ALSO</t>
  </si>
  <si>
    <t>OLDER WOMEN SISTERS</t>
  </si>
  <si>
    <t>OLDER MEN BROTHERS</t>
  </si>
  <si>
    <t>ANOTHER HOUSEHOLD MEMBER</t>
  </si>
  <si>
    <t>ANOTHER NON-HOUSEHOLD MEMBER</t>
  </si>
  <si>
    <t>NOBODY HELPS YOU</t>
  </si>
  <si>
    <t>Now I am going to ask you a general question about all the children under 5 years of age in your household:</t>
  </si>
  <si>
    <t>Who is mainly in charge of caring activities such as feeding them, helping them with education, playing with them and caring for them, at home?</t>
  </si>
  <si>
    <t>OLDER SISTERS</t>
  </si>
  <si>
    <t>OLDER BROTHERS</t>
  </si>
  <si>
    <t>DO NOT KNOW / NO RESPONSE</t>
  </si>
  <si>
    <t>Next I will ask you about chores and co-habitation at home</t>
  </si>
  <si>
    <t xml:space="preserve">Just before the pandemic, did you live with a partner?
</t>
  </si>
  <si>
    <t>9.06a</t>
  </si>
  <si>
    <t>Currently, has living with your partner improved, worsened, or remained the same compared to [MONTH_AUX] 2021?</t>
  </si>
  <si>
    <t>IT HAS IMPROVED</t>
  </si>
  <si>
    <t>IT HAS REMAINED THE SAME</t>
  </si>
  <si>
    <t>IT HAS GOTTEN WORSE</t>
  </si>
  <si>
    <t>SEPARATED DURING THE PANDEMIC</t>
  </si>
  <si>
    <t>PARTNER DIED</t>
  </si>
  <si>
    <t>Before the pandemic, did your partner work?</t>
  </si>
  <si>
    <t>9.08a</t>
  </si>
  <si>
    <t>Just before the pandemic, who was the person in the household who mainly made decisions about how to spend on food, clothing, education, health, or other expenses?</t>
  </si>
  <si>
    <t xml:space="preserve">ME </t>
  </si>
  <si>
    <t>MY PARTNER</t>
  </si>
  <si>
    <t>BOTH OF US EQUALLY</t>
  </si>
  <si>
    <t>9.08b</t>
  </si>
  <si>
    <t>Currently, who is the person in the household who mainly take decisions about how to spend on food, clothing, education, health, or other expenses?</t>
  </si>
  <si>
    <t>Before the pandemic, who was earning the most money,  you or your partner?</t>
  </si>
  <si>
    <t xml:space="preserve">WE EARNED THE SAME  </t>
  </si>
  <si>
    <t>Since the start of the pandemic, have you felt unequal treatment at work for having children?</t>
  </si>
  <si>
    <t>Next I will ask you about the distribution of household chores in the home. I ask you to compare the amount of TIME you spend now versus before the pandemic.</t>
  </si>
  <si>
    <r>
      <rPr>
        <rFont val="Arial Narrow"/>
        <color rgb="FF000000"/>
        <sz val="9.0"/>
      </rPr>
      <t xml:space="preserve">Currently, has the amount of </t>
    </r>
    <r>
      <rPr>
        <rFont val="Arial Narrow"/>
        <b/>
        <color rgb="FF000000"/>
        <sz val="9.0"/>
      </rPr>
      <t>time</t>
    </r>
    <r>
      <rPr>
        <rFont val="Arial Narrow"/>
        <color rgb="FF000000"/>
        <sz val="9.0"/>
      </rPr>
      <t xml:space="preserve"> you spend on household chores like washing, cooking and cleaning compared to just before the pandemic, increased, stayed the same or decreased?</t>
    </r>
  </si>
  <si>
    <t xml:space="preserve">INTERVIEWER: IF THE RESPONDENT ASKS FOR REFERENCE TIME, ASK FOR LAST MONTH VS FEBRUARY 2020. </t>
  </si>
  <si>
    <t>I DON'T DO THOSE TASKS</t>
  </si>
  <si>
    <r>
      <rPr>
        <rFont val="Arial Narrow"/>
        <color rgb="FF000000"/>
        <sz val="9.0"/>
      </rPr>
      <t xml:space="preserve">Currently, has the amount of </t>
    </r>
    <r>
      <rPr>
        <rFont val="Arial Narrow"/>
        <b/>
        <color rgb="FF000000"/>
        <sz val="9.0"/>
      </rPr>
      <t>time</t>
    </r>
    <r>
      <rPr>
        <rFont val="Arial Narrow"/>
        <color rgb="FF000000"/>
        <sz val="9.0"/>
      </rPr>
      <t xml:space="preserve"> that you dedicate to childcare tasks such as feeding, playing with them, caring for them, compared to just before the pandemic, increased, stayed the same or decreased?</t>
    </r>
  </si>
  <si>
    <r>
      <rPr>
        <rFont val="Arial Narrow"/>
        <color rgb="FF000000"/>
        <sz val="9.0"/>
      </rPr>
      <t xml:space="preserve">Currently, the amount of </t>
    </r>
    <r>
      <rPr>
        <rFont val="Arial Narrow"/>
        <b/>
        <color rgb="FF000000"/>
        <sz val="9.0"/>
      </rPr>
      <t>time</t>
    </r>
    <r>
      <rPr>
        <rFont val="Arial Narrow"/>
        <color rgb="FF000000"/>
        <sz val="9.0"/>
      </rPr>
      <t xml:space="preserve"> that you dedicate to accompanying children in education and homework compared to just before the pandemic, increased, remained the same or decreased?</t>
    </r>
  </si>
  <si>
    <t>SECTION 14. FINANCIAL STRESS AT HOME</t>
  </si>
  <si>
    <t>Since January 2021, to pay for essential expenses such as food, health or education, have you or any member of your household been forced to ...</t>
  </si>
  <si>
    <t>spend your savings?</t>
  </si>
  <si>
    <t>HAD NO SAVINGS</t>
  </si>
  <si>
    <t>stop paying the rent or a loan fee that you had to pay?</t>
  </si>
  <si>
    <t>DOES NOT PAY RENT / DOES NOT HAVE LOANS</t>
  </si>
  <si>
    <t>Since January 2021, to pay essential expenses such as food, health or education, ...</t>
  </si>
  <si>
    <r>
      <rPr>
        <rFont val="Arial Narrow"/>
        <color theme="1"/>
        <sz val="9.0"/>
      </rPr>
      <t>did</t>
    </r>
    <r>
      <rPr>
        <rFont val="Arial Narrow"/>
        <color theme="1"/>
        <sz val="9.0"/>
      </rPr>
      <t xml:space="preserve"> you or some other adult </t>
    </r>
    <r>
      <rPr>
        <rFont val="Arial Narrow"/>
        <b/>
        <color theme="1"/>
        <sz val="9.0"/>
      </rPr>
      <t>from your home</t>
    </r>
    <r>
      <rPr>
        <rFont val="Arial Narrow"/>
        <color theme="1"/>
        <sz val="9.0"/>
      </rPr>
      <t xml:space="preserve"> who did not work before, have to go out to look for work?</t>
    </r>
  </si>
  <si>
    <t>INTERVIEWER: IF THE ANSWER IS NO, ASK IF THEY DIDN'T SEARCH BECAUSE THEY DIDN'T NEED OR BECAUSE THEY ALREADY WERE WORKING</t>
  </si>
  <si>
    <t>EVERYONE WORKED</t>
  </si>
  <si>
    <r>
      <rPr>
        <rFont val="Arial Narrow"/>
        <color rgb="FF000000"/>
        <sz val="9.0"/>
      </rPr>
      <t xml:space="preserve">did any of those under 18 years of age </t>
    </r>
    <r>
      <rPr>
        <rFont val="Arial Narrow"/>
        <b/>
        <color rgb="FF000000"/>
        <sz val="9.0"/>
      </rPr>
      <t>from your home</t>
    </r>
    <r>
      <rPr>
        <rFont val="Arial Narrow"/>
        <color rgb="FF000000"/>
        <sz val="9.0"/>
      </rPr>
      <t>, have to look for work?</t>
    </r>
  </si>
  <si>
    <t>Do you intend to go to live or work in another country in the next three years?</t>
  </si>
  <si>
    <t>DO NOT KNOW/ NO ANSWER</t>
  </si>
  <si>
    <t>With the pandemic, did your intention to move to live or work in another country in the next three years increase, stay the same, or decrease?</t>
  </si>
  <si>
    <t>COUNTRY ADAPTATION: NEIGHBORHOOD IS THE GEOGRAPHIC AREA CLOSEST TO THE HOUSE, WHERE YOU CAN GO FOR A WALK</t>
  </si>
  <si>
    <t>758 SANTA LUCIA - 767 DOMINICA - 876 JAMAICA - 501 BELIZE - 592 GUYANA</t>
  </si>
  <si>
    <r>
      <rPr>
        <rFont val="Arial Narrow"/>
        <color rgb="FF000000"/>
        <sz val="9.0"/>
      </rPr>
      <t>Currently, has the feeling of insecurity when walking alone in your</t>
    </r>
    <r>
      <rPr>
        <rFont val="Arial Narrow"/>
        <b/>
        <color rgb="FF000000"/>
        <sz val="9.0"/>
      </rPr>
      <t xml:space="preserve"> neighborhood, </t>
    </r>
    <r>
      <rPr>
        <rFont val="Arial Narrow"/>
        <color rgb="FF000000"/>
        <sz val="9.0"/>
      </rPr>
      <t>increased, stayed the same, or decreased, compared to before the pandemic?</t>
    </r>
  </si>
  <si>
    <r>
      <rPr>
        <rFont val="Arial Narrow"/>
        <color rgb="FF000000"/>
        <sz val="9.0"/>
      </rPr>
      <t xml:space="preserve">Currently,  has the domestic violence in your </t>
    </r>
    <r>
      <rPr>
        <rFont val="Arial Narrow"/>
        <b/>
        <color rgb="FF000000"/>
        <sz val="9.0"/>
      </rPr>
      <t xml:space="preserve">neighborhood, </t>
    </r>
    <r>
      <rPr>
        <rFont val="Arial Narrow"/>
        <color rgb="FF000000"/>
        <sz val="9.0"/>
      </rPr>
      <t>increased, stayed the same, or decreased, compared to before the pandemic?</t>
    </r>
  </si>
  <si>
    <t>PART A: TELEPHONE AND INTERNET SERVICES</t>
  </si>
  <si>
    <r>
      <rPr>
        <rFont val="Arial Narrow"/>
        <color rgb="FF000000"/>
        <sz val="9.0"/>
      </rPr>
      <t xml:space="preserve">Now I will ask you some questions about telephone and internet use to understand access to technologies and connectivity. We remind you that neither you individually nor your household can be </t>
    </r>
    <r>
      <rPr>
        <rFont val="Arial Narrow"/>
        <strike/>
        <color rgb="FFFF0000"/>
        <sz val="9.0"/>
      </rPr>
      <t xml:space="preserve">household can be </t>
    </r>
    <r>
      <rPr>
        <rFont val="Arial Narrow"/>
        <color rgb="FF000000"/>
        <sz val="9.0"/>
      </rPr>
      <t xml:space="preserve">identified in this survey.
</t>
    </r>
  </si>
  <si>
    <t>How many smartphones, which can connect to the internet, are in use in your household, including yours?</t>
  </si>
  <si>
    <t xml:space="preserve">INTERVIEWER: PLEASE CLARIFY THAT YOU ARE INQUIRING ABOUT THE POSSIBILITY OF CONNECTIVITY, EVEN IF THE INFORMANT´S DEVICE IS NOT ACTUALLY CONNECTED BY DATA OR WIFI.  </t>
  </si>
  <si>
    <t>CATI RANGE: MIN 0 AND MAX 15, 99 DOES NOT RESPOND</t>
  </si>
  <si>
    <r>
      <rPr>
        <rFont val="Arial Narrow"/>
        <color theme="1"/>
        <sz val="9.0"/>
      </rPr>
      <t xml:space="preserve">Of these [11.01] smart phones, how many paid for mobile data or had a data plan in the month of </t>
    </r>
    <r>
      <rPr>
        <rFont val="Arial Narrow"/>
        <color theme="1"/>
        <sz val="9.0"/>
      </rPr>
      <t xml:space="preserve">[month_ant] </t>
    </r>
    <r>
      <rPr>
        <rFont val="Arial Narrow"/>
        <color theme="1"/>
        <sz val="9.0"/>
      </rPr>
      <t>of 2021, including yours?</t>
    </r>
  </si>
  <si>
    <t>CATI VALIDATION: YES 11.02&gt; 11.01 LOCK MESSAGE Check number of cell phones must be less than or equal to 11.01</t>
  </si>
  <si>
    <t>How many  cell phones which are only for calls  (not smartphones), are there in use in your household, including yours?</t>
  </si>
  <si>
    <t>CATI VALIDATION: YES (TIPO_TELF = 1) AND (V11_03 = 0) AND (V11_01 = 0) LOCK MESSAGE You should have at least 1 cell phone. You must correct questions 11.01 and 11.03 ".</t>
  </si>
  <si>
    <t>VM NUEVO</t>
  </si>
  <si>
    <r>
      <rPr>
        <rFont val="Arial Narrow"/>
        <color rgb="FF000000"/>
        <sz val="9.0"/>
      </rPr>
      <t xml:space="preserve">CATI: </t>
    </r>
    <r>
      <rPr>
        <rFont val="Arial Narrow"/>
        <color rgb="FFFF0000"/>
        <sz val="9.0"/>
      </rPr>
      <t xml:space="preserve">SI 11.01 != 99 Y 11.03 != 99 </t>
    </r>
    <r>
      <rPr>
        <rFont val="Arial Narrow"/>
        <color rgb="FF000000"/>
        <sz val="9.0"/>
      </rPr>
      <t>ASIGNAR V11_04 = V11_01 + V11_03</t>
    </r>
  </si>
  <si>
    <t>CATI RANGE: MIN 1 AND MAX 15</t>
  </si>
  <si>
    <r>
      <rPr>
        <rFont val="Arial Narrow"/>
        <color rgb="FF000000"/>
        <sz val="9.0"/>
      </rPr>
      <t>So, just to confirm: in your household, are there in total [11.04] cell phones in use, including yours?</t>
    </r>
    <r>
      <rPr>
        <rFont val="Arial Narrow"/>
        <color rgb="FFFF0000"/>
        <sz val="9.0"/>
      </rPr>
      <t xml:space="preserve"> </t>
    </r>
  </si>
  <si>
    <t>CATI VALIDATION: YES 11.05 = 2 LOCKING MESSAGE You must verify questions 11.01 AND 11.03</t>
  </si>
  <si>
    <r>
      <rPr>
        <rFont val="Arial Narrow"/>
        <color theme="1"/>
        <sz val="9.0"/>
      </rPr>
      <t xml:space="preserve">Does your home have a computer or tablet, </t>
    </r>
    <r>
      <rPr>
        <rFont val="Arial Narrow"/>
        <color theme="1"/>
        <sz val="9.0"/>
      </rPr>
      <t>in working condition</t>
    </r>
    <r>
      <rPr>
        <rFont val="Arial Narrow"/>
        <color theme="1"/>
        <sz val="9.0"/>
      </rPr>
      <t>?</t>
    </r>
  </si>
  <si>
    <r>
      <rPr>
        <rFont val="Arial Narrow"/>
        <color rgb="FF000000"/>
        <sz val="9.0"/>
      </rPr>
      <t>Does your</t>
    </r>
    <r>
      <rPr>
        <rFont val="Arial Narrow"/>
        <color rgb="FFFF0000"/>
        <sz val="9.0"/>
      </rPr>
      <t xml:space="preserve"> </t>
    </r>
    <r>
      <rPr>
        <rFont val="Arial Narrow"/>
        <color rgb="FF000000"/>
        <sz val="9.0"/>
      </rPr>
      <t>household</t>
    </r>
    <r>
      <rPr>
        <rFont val="Arial Narrow"/>
        <color rgb="FFFF0000"/>
        <sz val="9.0"/>
      </rPr>
      <t xml:space="preserve"> </t>
    </r>
    <r>
      <rPr>
        <rFont val="Arial Narrow"/>
        <color rgb="FF000000"/>
        <sz val="9.0"/>
      </rPr>
      <t xml:space="preserve">have </t>
    </r>
    <r>
      <rPr>
        <rFont val="Arial Narrow"/>
        <b/>
        <color rgb="FF000000"/>
        <sz val="9.0"/>
      </rPr>
      <t>internet by network cable and / or WiFi</t>
    </r>
    <r>
      <rPr>
        <rFont val="Arial Narrow"/>
        <color rgb="FF000000"/>
        <sz val="9.0"/>
      </rPr>
      <t>?</t>
    </r>
  </si>
  <si>
    <t>INTERVIEWER: CLARIFY WITH THE INFORMANT THAT THIS SERVICE IS DIFFERENT FROM THE ONE YOU HAVE ON THE SMARTPHONE</t>
  </si>
  <si>
    <t xml:space="preserve">DOES NOT KNOW </t>
  </si>
  <si>
    <t>PART B: BANKING SERVICES</t>
  </si>
  <si>
    <t>Now I will ask you a few questions about your use of banking services in general and how they have changed with the pandemic.  I will not ask you for any personal banking details.</t>
  </si>
  <si>
    <t xml:space="preserve">COUNTRY ADAPTATION: MOBILE WALLET </t>
  </si>
  <si>
    <r>
      <rPr>
        <rFont val="&quot;Arial Narrow&quot;, Arial"/>
        <color rgb="FF000000"/>
        <sz val="9.0"/>
      </rPr>
      <t xml:space="preserve">During the pandemic, have you </t>
    </r>
    <r>
      <rPr>
        <rFont val="&quot;Arial Narrow&quot;, Arial"/>
        <b/>
        <color rgb="FF000000"/>
        <sz val="9.0"/>
      </rPr>
      <t>received</t>
    </r>
    <r>
      <rPr>
        <rFont val="&quot;Arial Narrow&quot;, Arial"/>
        <color rgb="FF000000"/>
        <sz val="9.0"/>
      </rPr>
      <t xml:space="preserve"> money through mobile wallet such as WiPay</t>
    </r>
    <r>
      <rPr>
        <rFont val="&quot;Arial Narrow&quot;, Arial"/>
        <color rgb="FFFF0000"/>
        <sz val="9.0"/>
      </rPr>
      <t>,</t>
    </r>
    <r>
      <rPr>
        <rFont val="&quot;Arial Narrow&quot;, Arial"/>
        <color rgb="FF000000"/>
        <sz val="9.0"/>
      </rPr>
      <t xml:space="preserve"> DCASH</t>
    </r>
    <r>
      <rPr>
        <rFont val="&quot;Arial Narrow&quot;, Arial"/>
        <color rgb="FFFF0000"/>
        <sz val="9.0"/>
      </rPr>
      <t xml:space="preserve"> </t>
    </r>
    <r>
      <rPr>
        <rFont val="&quot;Arial Narrow&quot;, Arial"/>
        <color rgb="FF000000"/>
        <sz val="9.0"/>
      </rPr>
      <t>and</t>
    </r>
    <r>
      <rPr>
        <rFont val="&quot;Arial Narrow&quot;, Arial"/>
        <color rgb="FFFF0000"/>
        <sz val="9.0"/>
      </rPr>
      <t xml:space="preserve"> </t>
    </r>
    <r>
      <rPr>
        <rFont val="&quot;Arial Narrow&quot;, Arial"/>
        <color rgb="FF000000"/>
        <sz val="9.0"/>
      </rPr>
      <t>Penny Pinch?</t>
    </r>
  </si>
  <si>
    <t xml:space="preserve">CATI: SI PAIS=501PASE A LA SIGUIENTE SECCIÓN </t>
  </si>
  <si>
    <t>During the pandemic, have you received money through mobile wallet such as DIGICEL?</t>
  </si>
  <si>
    <r>
      <rPr>
        <rFont val="&quot;Arial Narrow&quot;, Arial"/>
        <color rgb="FF000000"/>
        <sz val="9.0"/>
      </rPr>
      <t xml:space="preserve">During the pandemic, have you </t>
    </r>
    <r>
      <rPr>
        <rFont val="&quot;Arial Narrow&quot;, Arial"/>
        <b/>
        <color rgb="FF000000"/>
        <sz val="9.0"/>
      </rPr>
      <t>received</t>
    </r>
    <r>
      <rPr>
        <rFont val="&quot;Arial Narrow&quot;, Arial"/>
        <color rgb="FF000000"/>
        <sz val="9.0"/>
      </rPr>
      <t xml:space="preserve"> money through mobile wallet such as MLajan?</t>
    </r>
  </si>
  <si>
    <r>
      <rPr>
        <rFont val="&quot;Arial Narrow&quot;, Arial"/>
        <color rgb="FF000000"/>
        <sz val="9.0"/>
      </rPr>
      <t xml:space="preserve">During the pandemic, have you </t>
    </r>
    <r>
      <rPr>
        <rFont val="&quot;Arial Narrow&quot;, Arial"/>
        <b/>
        <color rgb="FF000000"/>
        <sz val="9.0"/>
      </rPr>
      <t>received</t>
    </r>
    <r>
      <rPr>
        <rFont val="&quot;Arial Narrow&quot;, Arial"/>
        <color rgb="FF000000"/>
        <sz val="9.0"/>
      </rPr>
      <t xml:space="preserve"> money through mobile wallet such as MMG or WiPay?</t>
    </r>
  </si>
  <si>
    <r>
      <rPr>
        <rFont val="&quot;Arial Narrow&quot;, Arial"/>
        <color rgb="FF000000"/>
        <sz val="9.0"/>
      </rPr>
      <t xml:space="preserve">During the pandemic, have you </t>
    </r>
    <r>
      <rPr>
        <rFont val="&quot;Arial Narrow&quot;, Arial"/>
        <b/>
        <color rgb="FF000000"/>
        <sz val="9.0"/>
      </rPr>
      <t>received</t>
    </r>
    <r>
      <rPr>
        <rFont val="&quot;Arial Narrow&quot;, Arial"/>
        <color rgb="FF000000"/>
        <sz val="9.0"/>
      </rPr>
      <t xml:space="preserve"> money through mobile wallet such as WiPay, MyCash?</t>
    </r>
  </si>
  <si>
    <t>CATI: SI PAIS=268 PASE A LA  SIGUIENTE SECCIÓN</t>
  </si>
  <si>
    <r>
      <rPr>
        <rFont val="&quot;Arial Narrow&quot;, Arial"/>
        <strike/>
        <color theme="1"/>
        <sz val="9.0"/>
      </rPr>
      <t xml:space="preserve">During the pandemic, have you </t>
    </r>
    <r>
      <rPr>
        <rFont val="&quot;Arial Narrow&quot;, Arial"/>
        <b/>
        <strike/>
        <color theme="1"/>
        <sz val="9.0"/>
      </rPr>
      <t>received</t>
    </r>
    <r>
      <rPr>
        <rFont val="&quot;Arial Narrow&quot;, Arial"/>
        <strike/>
        <color theme="1"/>
        <sz val="9.0"/>
      </rPr>
      <t xml:space="preserve"> money through mobile wallet such as </t>
    </r>
    <r>
      <rPr>
        <rFont val="&quot;Arial Narrow&quot;, Arial"/>
        <strike/>
        <color theme="1"/>
        <sz val="9.0"/>
      </rPr>
      <t>Neteller</t>
    </r>
    <r>
      <rPr>
        <rFont val="&quot;Arial Narrow&quot;, Arial"/>
        <strike/>
        <color theme="1"/>
        <sz val="9.0"/>
      </rPr>
      <t>?</t>
    </r>
  </si>
  <si>
    <t>INTERVIEWER. REMEMBER THAT THE QUESTION IS EXCLUSIVELY FOR MOBILE WALLET, DOES NOT INCLUDE OTHER SERVICES LIKE WESTER UNION OR OTHERS,  NOR SERVICES THAT REQUIRE A BANK ACCOUNT.</t>
  </si>
  <si>
    <t xml:space="preserve">INTERVIEWER: IF THE INFORMANT REFUSES TO ANSWER TOPICS ABOUT BANKING SERVICES, DO NOT INSIST AND REGISTER THE THIRD OPTION </t>
  </si>
  <si>
    <t>DOES NOT WANT ANSWER THE SECTION</t>
  </si>
  <si>
    <t>SECTION 12</t>
  </si>
  <si>
    <t>During the pandemic, have you sent money through mobile wallet such as WiPay, DCASH and Penny Pinch?</t>
  </si>
  <si>
    <t>During the pandemic, have you sent money through mobile wallet such as DIGICEL?</t>
  </si>
  <si>
    <t>During the pandemic, have you sent money through mobile wallet such as MLajan?</t>
  </si>
  <si>
    <t>During the pandemic, have you sent money through mobile wallet such as MMG or WiPay?</t>
  </si>
  <si>
    <t>During the pandemic, have you sent money through mobile wallet such as WiPay, MyCash?</t>
  </si>
  <si>
    <t>During the pandemic, have you sent money through mobile wallet such as  Neteller?</t>
  </si>
  <si>
    <t>Did you use this service before the pandemic?</t>
  </si>
  <si>
    <t xml:space="preserve">NO </t>
  </si>
  <si>
    <t xml:space="preserve">DON'T REMEMBER </t>
  </si>
  <si>
    <t>During the pandemic, have your transactions by this means increased, decreased or remained the same compared to before the pandemic?</t>
  </si>
  <si>
    <t>REMAINED THE SAME</t>
  </si>
  <si>
    <t xml:space="preserve">Now I would like to ask you some questions about your dwelling. The questions are only to understand the quality of life of people in [COUNTRY]. I remind you that neither you nor your household can be identified in this survey.
</t>
  </si>
  <si>
    <r>
      <rPr>
        <rFont val="Arial Narrow"/>
        <color rgb="FF000000"/>
        <sz val="9.0"/>
      </rPr>
      <t>CATI: IF (SAMPLE_TYPE = 2) AND (</t>
    </r>
    <r>
      <rPr>
        <rFont val="Arial Narrow"/>
        <color rgb="FF000000"/>
        <sz val="9.0"/>
      </rPr>
      <t>3.04a</t>
    </r>
    <r>
      <rPr>
        <rFont val="Arial Narrow"/>
        <color rgb="FF000000"/>
        <sz val="9.0"/>
      </rPr>
      <t xml:space="preserve">= 1) GO TO 12.02 </t>
    </r>
  </si>
  <si>
    <r>
      <rPr>
        <rFont val="Arial Narrow"/>
        <color rgb="FF000000"/>
        <sz val="9.0"/>
      </rPr>
      <t>CATI: IF (SAMPLE_TYPE = 2) AND (</t>
    </r>
    <r>
      <rPr>
        <rFont val="Arial Narrow"/>
        <color rgb="FF000000"/>
        <sz val="9.0"/>
      </rPr>
      <t>3.04a</t>
    </r>
    <r>
      <rPr>
        <rFont val="Arial Narrow"/>
        <color rgb="FF000000"/>
        <sz val="9.0"/>
      </rPr>
      <t>= 2) GO TO 12.01</t>
    </r>
  </si>
  <si>
    <r>
      <rPr>
        <rFont val="Arial Narrow"/>
        <color theme="1"/>
        <sz val="9.0"/>
      </rPr>
      <t xml:space="preserve">How many rooms used exclusively for sleeping does your </t>
    </r>
    <r>
      <rPr>
        <rFont val="Arial Narrow"/>
        <color theme="1"/>
        <sz val="9.0"/>
      </rPr>
      <t>dwelling</t>
    </r>
    <r>
      <rPr>
        <rFont val="Arial Narrow"/>
        <color theme="1"/>
        <sz val="9.0"/>
      </rPr>
      <t xml:space="preserve"> have?</t>
    </r>
  </si>
  <si>
    <t xml:space="preserve">INTERVIEWER: STRESS THAT THEY ARE ROOMS THAT ARE ONLY USED FOR SLEEPING </t>
  </si>
  <si>
    <t>INTERVIEWER: IF NO ANSWER, REGISTER 99</t>
  </si>
  <si>
    <t>CATI RANGE: MIN 0 AND MAX 15</t>
  </si>
  <si>
    <r>
      <rPr>
        <rFont val="Arial Narrow"/>
        <color theme="1"/>
        <sz val="9.0"/>
      </rPr>
      <t xml:space="preserve">Does your </t>
    </r>
    <r>
      <rPr>
        <rFont val="Arial Narrow"/>
        <color theme="1"/>
        <sz val="9.0"/>
      </rPr>
      <t>household</t>
    </r>
    <r>
      <rPr>
        <rFont val="Arial Narrow"/>
        <color theme="1"/>
        <sz val="9.0"/>
      </rPr>
      <t xml:space="preserve"> have a washing machine for clothes?</t>
    </r>
  </si>
  <si>
    <t>INTERVIEWER: IF THE CLOTHES WASHER DOES NOT WORK, REGISTER NO</t>
  </si>
  <si>
    <r>
      <rPr>
        <rFont val="Arial Narrow"/>
        <color theme="1"/>
        <sz val="9.0"/>
      </rPr>
      <t xml:space="preserve">Does your </t>
    </r>
    <r>
      <rPr>
        <rFont val="Arial Narrow"/>
        <color theme="1"/>
        <sz val="9.0"/>
      </rPr>
      <t>household</t>
    </r>
    <r>
      <rPr>
        <rFont val="Arial Narrow"/>
        <color theme="1"/>
        <sz val="9.0"/>
      </rPr>
      <t xml:space="preserve"> have a motorcycle?</t>
    </r>
  </si>
  <si>
    <t>INTERVIEWER: IF THE MOTORCYCLE DOES NOT WORK REGISTER NO</t>
  </si>
  <si>
    <r>
      <rPr>
        <rFont val="Arial Narrow"/>
        <color rgb="FF000000"/>
        <sz val="9.0"/>
      </rPr>
      <t xml:space="preserve">What is the </t>
    </r>
    <r>
      <rPr>
        <rFont val="Arial Narrow"/>
        <b/>
        <color rgb="FF000000"/>
        <sz val="9.0"/>
      </rPr>
      <t>main source</t>
    </r>
    <r>
      <rPr>
        <rFont val="Arial Narrow"/>
        <color rgb="FF000000"/>
        <sz val="9.0"/>
      </rPr>
      <t xml:space="preserve"> of drinking water for members of your household?</t>
    </r>
  </si>
  <si>
    <t>INTERVIEWER: DO NOT USE FILTER OR FILTERED WATER, PROBE THE MAIN SOURCE OF WATER</t>
  </si>
  <si>
    <t>PIPING INSIDE THE HOUSE</t>
  </si>
  <si>
    <t xml:space="preserve">PIPELINE INSIDE THE GROUND / LOT	</t>
  </si>
  <si>
    <t>PUBLIC TAP</t>
  </si>
  <si>
    <t>PERFORATED OR TUBULAR WELL</t>
  </si>
  <si>
    <t>WELL OR PROTECTED SPRING</t>
  </si>
  <si>
    <t>WELL OR SPRING NOT PROTECTED</t>
  </si>
  <si>
    <t>RAIN WATER</t>
  </si>
  <si>
    <t>CAR WITH TANK OR SMALL DRUM / TANK TRUCK</t>
  </si>
  <si>
    <r>
      <rPr>
        <rFont val="Arial Narrow"/>
        <color rgb="FF000000"/>
        <sz val="9.0"/>
      </rPr>
      <t xml:space="preserve">BOTTLED WATER / WATER IN BAGS / </t>
    </r>
    <r>
      <rPr>
        <rFont val="Arial Narrow"/>
        <color rgb="FF000000"/>
        <sz val="9.0"/>
      </rPr>
      <t>GARRAFONES</t>
    </r>
  </si>
  <si>
    <t>WATER KIOSK / WATER STATION</t>
  </si>
  <si>
    <t>SURFACE WATERS (RIVER, STREAM, DAM, LAKE, POND, CANAL OR ACEQUIA)</t>
  </si>
  <si>
    <t>CATI VALIDATION: YES (12.08) IT CONTAINS THE WORD FILTER OR FILTERED "It is not correct, inquire about the main source of water"</t>
  </si>
  <si>
    <t>SECTION 15.  DISASTER RISK MANAGEMENT</t>
  </si>
  <si>
    <t>ONLY FOR Belize, Dominica &amp; Sta Lucia</t>
  </si>
  <si>
    <t xml:space="preserve">CATI: SI PAIS = 501 O PAIS = 767 O PAIS = 758 PASE A 15.03 GO TO </t>
  </si>
  <si>
    <t>(Belize, Dominica y Sta Lucia)</t>
  </si>
  <si>
    <t>CATI: SI PAIS = 592 O PAIS = 876  PASE A LA SECCION SIGUIENTE</t>
  </si>
  <si>
    <t>(Guyana, Jamaica)</t>
  </si>
  <si>
    <t>Do you think your household is threatened by the following natural hazards...</t>
  </si>
  <si>
    <t>a.</t>
  </si>
  <si>
    <t>Extreme rainfall?</t>
  </si>
  <si>
    <t>Severe storms?</t>
  </si>
  <si>
    <t>Floods?</t>
  </si>
  <si>
    <t>Tropical cyclones / hurricanes?</t>
  </si>
  <si>
    <t>Heat waves?</t>
  </si>
  <si>
    <t>Drought?</t>
  </si>
  <si>
    <t>Wildfires?</t>
  </si>
  <si>
    <t>Volcanic eruption?</t>
  </si>
  <si>
    <t>Earthquake?</t>
  </si>
  <si>
    <t>Landslides?</t>
  </si>
  <si>
    <t>High sea swells?</t>
  </si>
  <si>
    <t>Tsunami?</t>
  </si>
  <si>
    <t>m.</t>
  </si>
  <si>
    <t>Other (Specify)</t>
  </si>
  <si>
    <t>_________</t>
  </si>
  <si>
    <t>Do you feel like your household is very prepared, somewhat prepared, or not prepared to handle a disaster or emergency at the moment ?</t>
  </si>
  <si>
    <t>VERY PREPARED</t>
  </si>
  <si>
    <t>SOMEWHAT PREPARED</t>
  </si>
  <si>
    <t>NOT PREPARED</t>
  </si>
  <si>
    <t xml:space="preserve">We would like to better understand how prepared your household is in case of a disaster or emergency. Do you have supplies or other things in your home that could be used to help your household in a disaster or emergency?                                                                                                    
                                                                                                                                        </t>
  </si>
  <si>
    <t xml:space="preserve">What supplies do you have? </t>
  </si>
  <si>
    <t>[ENUMERATOR: PLEASE PROMPT THE RESPONDENT FOR ADDITIONAL/OTHER SUPPLIES. MULTIPLE ANSWERS ALLOWED]</t>
  </si>
  <si>
    <t>PACKAGED FOOD</t>
  </si>
  <si>
    <t>BOTTLED WATER</t>
  </si>
  <si>
    <t>BATTERY POWERED RADIO</t>
  </si>
  <si>
    <t>FIRST AID KIT</t>
  </si>
  <si>
    <t>FLASHLIGHT</t>
  </si>
  <si>
    <t>CASH</t>
  </si>
  <si>
    <t>EYEGLASSES OR MEDICINE</t>
  </si>
  <si>
    <t>IMPORTANT DOCUMENTS</t>
  </si>
  <si>
    <t>SHOVEL AND/OR PICK</t>
  </si>
  <si>
    <t>RAIN CLOTHES</t>
  </si>
  <si>
    <t>BLANKETS AND/OR SLEEPING BAGS</t>
  </si>
  <si>
    <t>MASKS</t>
  </si>
  <si>
    <t>SOAP AND/OR HAND SANITIZER</t>
  </si>
  <si>
    <t>o</t>
  </si>
  <si>
    <t>OTHER (SPECIFY)</t>
  </si>
  <si>
    <t>Have you and your family members ever spoken about or planned what you would do if a disaster or emergency occurs?</t>
  </si>
  <si>
    <t>What did you discuss?</t>
  </si>
  <si>
    <t>[ENUMERATOR PLEASE PROMPT REPONDENT FOR ADDITIONAL/OTHER TOPICS DISCUSSED. MULTIPLE ANSWERS ALLOWED]</t>
  </si>
  <si>
    <t>PLANNED MEETING PLACE FOR FAMILY MEMBERS</t>
  </si>
  <si>
    <t>LIST OF IMPORTANT PHONE NUMBERS OR CONTACTS</t>
  </si>
  <si>
    <t>MEASURES TO STRENGTHEN YOUR HOME OR REDUCE RISK OR DAMAGE TO YOUR PROPERTY</t>
  </si>
  <si>
    <t>EMERGENCY SUPPLIERS OR A PLANNED LIST OF ITEMS AND DOCUMENTS TO TAKE IN CASE THE FAMILY LEAVES HOME</t>
  </si>
  <si>
    <t>e.</t>
  </si>
  <si>
    <t>MEASURES FOR FAMILY MEMBERS WITH SPECIAL NEEDS</t>
  </si>
  <si>
    <t>f.</t>
  </si>
  <si>
    <t>COMMUNITY WARNING SIGNALS</t>
  </si>
  <si>
    <t>ESCAPE AND EVACUATION PLANS</t>
  </si>
  <si>
    <t>GOING TO A SHELTER/PLACE TO STAY</t>
  </si>
  <si>
    <t>other (specify)</t>
  </si>
  <si>
    <t xml:space="preserve">Compared to just before the pandemic, do you feel like your household is more prepared, equally prepared, or less prepared to handle a disaster or emergency? </t>
  </si>
  <si>
    <t>MORE PREPARED</t>
  </si>
  <si>
    <t>EQUALLY PREPARED</t>
  </si>
  <si>
    <t>LESS PREPARED</t>
  </si>
  <si>
    <t>Why do you think your household is less able to handle a disaster or emergency?</t>
  </si>
  <si>
    <t>[ENUMERATOR PLEASE PROMPT RESPONDENTS FOR ADDITIONAL OR OTHER REASONS WHY THEY FEEL THEY ARE LESS PREPARED TO HANDLE A DISASTER OR EMERGENCY. MULTIPLE ANSWERS ALLOWED]</t>
  </si>
  <si>
    <t>LOST JOB OR INCOME</t>
  </si>
  <si>
    <t>REDUCED EARNINGS (SAME JOB/INCOME EARNING ACTIVITIES)</t>
  </si>
  <si>
    <t>FAMILY MEMBER DIED OR MOVED AWAY</t>
  </si>
  <si>
    <t>FAMILY MEMBER BECAME SICK, DISABLED OR COULDN'T WORK FOR HEALTH REASONS</t>
  </si>
  <si>
    <t>FAMILY IS WORSE OF FINANCIALLY THAN BEFORE BECAUSE COST OF LIVING HAS INCREASED</t>
  </si>
  <si>
    <t>f..</t>
  </si>
  <si>
    <t>FAMILY HAS NO MORE SAVINGS</t>
  </si>
  <si>
    <t>FAMILY LOST OR SOLD LIFESTOCK</t>
  </si>
  <si>
    <t>FAMILY CANNOT TAKE OUT ANY MORE LOANS FROM FORMAL SOURCES</t>
  </si>
  <si>
    <t>REDUCED ACCESS TO EXTERNAL ASSITANCE TO MEET FOOD AND OTHER ESSENTIAL NEEDS</t>
  </si>
  <si>
    <t>REDUCED ACCESS TO EXTERNAL ASSISTANCE TO EVACUATE TO A SAFE PLACE IN THE EVENT OF A DISASTER</t>
  </si>
  <si>
    <t>k.</t>
  </si>
  <si>
    <t>REDUCED REMITTANCES FROM RELATIVES</t>
  </si>
  <si>
    <t>l.</t>
  </si>
  <si>
    <t>Does your community have an early warning system to monitor natural hazards, detect risks, and inform community members about impending threats?</t>
  </si>
  <si>
    <t>Does your community have?</t>
  </si>
  <si>
    <t xml:space="preserve">A disaster response or emergency plan? </t>
  </si>
  <si>
    <t xml:space="preserve">A committee or organized group that decides what to do in disasters or emergencies? </t>
  </si>
  <si>
    <t xml:space="preserve">Trained community members to assist others in the event of a disaster? </t>
  </si>
  <si>
    <t>Evacuation routes</t>
  </si>
  <si>
    <t xml:space="preserve">A shelter identified where people can go in the event of a disaster? </t>
  </si>
  <si>
    <t>Is there a landline in your household that is currently in use?</t>
  </si>
  <si>
    <r>
      <rPr>
        <rFont val="Arial Narrow"/>
        <color theme="1"/>
        <sz val="9.0"/>
      </rPr>
      <t xml:space="preserve">How many </t>
    </r>
    <r>
      <rPr>
        <rFont val="Arial Narrow"/>
        <b/>
        <color theme="1"/>
        <sz val="9.0"/>
      </rPr>
      <t xml:space="preserve">landlines </t>
    </r>
    <r>
      <rPr>
        <rFont val="Arial Narrow"/>
        <color theme="1"/>
        <sz val="9.0"/>
      </rPr>
      <t>does your household</t>
    </r>
    <r>
      <rPr>
        <rFont val="Arial Narrow"/>
        <b/>
        <color theme="1"/>
        <sz val="9.0"/>
      </rPr>
      <t xml:space="preserve"> </t>
    </r>
    <r>
      <rPr>
        <rFont val="Arial Narrow"/>
        <color theme="1"/>
        <sz val="9.0"/>
      </rPr>
      <t>currently have in use?</t>
    </r>
  </si>
  <si>
    <t>CATI RANGE: MIN 1 AND MAX 3</t>
  </si>
  <si>
    <t>13.04a</t>
  </si>
  <si>
    <t>To continue the study on the pandemic, could we contact you again and find out how your family is doing? If you agree, we will call you again and keep your phone number for the duration of our twelve-month study. If you do not agree, we will delete your phone number from our system in one month.
Could you confirm if you agree with us recontacting you?</t>
  </si>
  <si>
    <t>Can you give me another phone number to contact you?</t>
  </si>
  <si>
    <t>COUNTRY ADAPTATION: MIN AND MAX RANGE OF PHONE NUMBERS</t>
  </si>
  <si>
    <t>What is the number?</t>
  </si>
  <si>
    <t>INTERVIEWER: REPEAT THE NUMBER TO VERIFY THAT YOU RECORDED CORRECTLY</t>
  </si>
  <si>
    <t>MIN 7 AND MAX 10</t>
  </si>
  <si>
    <t>To finish the interview, I ask you to please tell me your name. Who did I have the pleasure of talking to?</t>
  </si>
  <si>
    <t>INTERVIEWER: CLARIFY THAT WE ONLY ASK FOR THE FIRST NAME OR IN DEFAULT, THE INITIALS</t>
  </si>
  <si>
    <r>
      <rPr>
        <rFont val="Arial Narrow"/>
        <color theme="1"/>
        <sz val="9.0"/>
      </rPr>
      <t xml:space="preserve">INTERVIEWER: IF THE INFORMANT DOES NOT GIVE HIS/HER NAME, WRITE DOWN </t>
    </r>
    <r>
      <rPr>
        <rFont val="Arial Narrow"/>
        <b/>
        <color theme="1"/>
        <sz val="9.0"/>
      </rPr>
      <t>"NO NAME"</t>
    </r>
  </si>
  <si>
    <t>CATI VALIDATION: IF V13_07 = "DID NOT GIVE" OR "DOES NOT WANT TO GIVE" OR "NN" LOCKING MESSAGE Must register NO NAME</t>
  </si>
  <si>
    <t>CATI VALIDATION: YES LENGTH OF VARIABLE V13_07 &lt;= 2 LOCK MESSAGE You must register at least the 3 initials or the text WITHOUT NAME</t>
  </si>
  <si>
    <t>FAREWELL</t>
  </si>
  <si>
    <t>COUNTRY ADAPTATION: CHANGE THE FAREWELL AS APPROPRIATE</t>
  </si>
  <si>
    <t>Thank you for your time. Following the survey, the raffle will be drawn, and if you are successful we will recharge a mobile prepaid number of your choice.</t>
  </si>
  <si>
    <t>INTERVIEWER RECORD THE RESULT TAKING CARE OF CHOOSING THE CORRECT OPTION</t>
  </si>
  <si>
    <t xml:space="preserve">Result Show number on label </t>
  </si>
  <si>
    <t>VISUALIZATION OF THE RESULT - Pre-proc</t>
  </si>
  <si>
    <t>Int no. Not to show</t>
  </si>
  <si>
    <t>Viewing Cases - Post-proc</t>
  </si>
  <si>
    <t>1 COMPLETE SURVEY</t>
  </si>
  <si>
    <t>CATI: VALIDATE THE COMPLETE OPTION IF AND ONLY IF DATA EXISTS IN ALL THE CORRESPONDING SECTIONS</t>
  </si>
  <si>
    <t>Once you verify that the interview is complete, it must be "hidden" from the list of FOLIOS available for contact</t>
  </si>
  <si>
    <t>2 REFUSAL</t>
  </si>
  <si>
    <t>CATI: SHOW ONLY IF (1.01a = 2) OR (1.10&gt; = 3)</t>
  </si>
  <si>
    <t xml:space="preserve">This result is used when the informant explicitly says that they do not want to participate in the survey, it is also used when the informant, in a 2nd or 3rd call, gives insults or insults to the interviewer. At the first attempt at this result, it "hides" from the pollster's contact list.
</t>
  </si>
  <si>
    <t>3 THERE WAS NO CONTACT WITH A QUALIFIED INFORMANT</t>
  </si>
  <si>
    <t>CATI: SHOW ONLY IF SAMPLE_TYPE = 2 AND (1.10 = 3)</t>
  </si>
  <si>
    <t xml:space="preserve">It only applies to a panel sample, when the informant is not locatable or the telephone number no longer belongs to him. This result must be passed to the supervisor for verification. If he can locate the informant, he refers the interviewer to carry out the survey.
</t>
  </si>
  <si>
    <t>4 UNDER 18 YEARS</t>
  </si>
  <si>
    <t>CATI: SHOW ONLY IF 1.02 = 2</t>
  </si>
  <si>
    <t xml:space="preserve">At the first attempt of this result, it "hides" from the list of FOLIOS available for the contact
</t>
  </si>
  <si>
    <t>5 INCOMPLETE AND REFUSED THE SURVEY</t>
  </si>
  <si>
    <t>CATI: SHOW ONLY IF AT LEAST 2.01 YOU HAVE INFORMATION</t>
  </si>
  <si>
    <t xml:space="preserve">At the first attempt at this result, it "hides" from the pollster's contact list.
</t>
  </si>
  <si>
    <t>6 INCOMPLETE SURVEY CALL AGAIN</t>
  </si>
  <si>
    <t>It remains enabled until the protocol of 7 attempts is completed.</t>
  </si>
  <si>
    <t>7 APPOINTMENT</t>
  </si>
  <si>
    <t>CATI: SHOW ONLY IF (1.05 = 2) OR (1.06 = 2) O (1.11 = 2) OR (1.12 = 2)</t>
  </si>
  <si>
    <t>It remains enabled until the interviewer completes the survey or until the protocol of 7 attempts is completed and the appointment cannot be made. In the last attempt, if the informant does not want to take the survey, it is recorded as a rejection.</t>
  </si>
  <si>
    <t>8 PHONE RINGS BUSY</t>
  </si>
  <si>
    <t>CATI: SHOW ONLY IF (1.01 = 2)</t>
  </si>
  <si>
    <t>It remains enabled until the interviewer completes the survey or the 7-trial protocol is complete.</t>
  </si>
  <si>
    <t>9 INVALID / NON-EXISTING / INACTIVE NUMBER</t>
  </si>
  <si>
    <t xml:space="preserve">The messages depend on the country and the telephone number: "The number is not in service", "The number you dialed does not exist", "It corresponds to an inactive number" At the first attempt of this result, it is "hidden" from the list of pollster contacts. A sample of these results should go to the supervisor for verification
</t>
  </si>
  <si>
    <t>10 CUT DUE TO NON-PAYMENT</t>
  </si>
  <si>
    <t>At the first attempt at this result, he "hides" from the list of FOLIOS available for the Bolivia contact: "This phone is cut off for administrative reasons." Argentina "TBC", Mexico "TBC", Ecuador "TBC"</t>
  </si>
  <si>
    <t>11 CALL AND NOBODY ANSWERS / CALL IS CUT OFF BEFORE ESTABLISHING CONTACT</t>
  </si>
  <si>
    <t>CATI: SHOW ONLY IF (1.01a = 2)</t>
  </si>
  <si>
    <t>It is used when no one answers the call, or having answered when listening to the introduction cuts the call. It remains enabled until the interviewer completes the survey or the 7-trial protocol is complete.</t>
  </si>
  <si>
    <t>12 FORWARD TO VOICE MAILBOX TO LEAVE A MESSAGE</t>
  </si>
  <si>
    <t>It is used exclusively when the call is redirected to a call mailbox so that the interviewer leaves the voice message and explains that the call was to carry out the survey. It remains enabled until the interviewer completes the survey or the 7-trial protocol is complete.</t>
  </si>
  <si>
    <t>13 DECEASED INFORMANT</t>
  </si>
  <si>
    <t>CATI: SHOW ONLY IF (SAMPLE_TYPE == 2) AND (1.10 = 5)</t>
  </si>
  <si>
    <t xml:space="preserve">It is used only for panel displays, when the person who answers the phone reports that the informant from the previous Wave has passed away. At the first attempt of this result, it "hides" from the list of FOLIOS available for the contact
</t>
  </si>
  <si>
    <t>14 SPECIAL CASE (COMPANY TELEPHONE)</t>
  </si>
  <si>
    <t>CATI: SHOW ONLY IF (1.02 = 3) or (1.01 = 2)</t>
  </si>
  <si>
    <t xml:space="preserve">It is used when the person who answers says that it is a corporate telephone, or it corresponds to a company, it is a public telephone or the message appears indicating that it does not have the incoming call service. At the first attempt at this result, it "hides" from the pollster's contact list. This result must be passed to the supervisor for verification.
</t>
  </si>
  <si>
    <t>15 SPECIAL CASE (BELONGS TO ANOTHER PERSON, INFORMANT LIVES IN COLLECTIVE RESIDENCE, ANOTHER LANGUAGE)</t>
  </si>
  <si>
    <t>It is used when the person lives in a collective residence such as nursing homes, boarding schools, prisons. If they started the survey and then it is detected that this is the case, the call back is closed as incomplete and a second attempt is made to record this result. At the first attempt at this result, it "hides" from the pollster's contact list.</t>
  </si>
  <si>
    <t>16 DELETED DUE TO POOR QUALITY</t>
  </si>
  <si>
    <t>This result is assigned when, by audit or consistency analysis, it is determined to cancel the survey.</t>
  </si>
  <si>
    <t>This result is not visible in the application</t>
  </si>
  <si>
    <t>OBSERVATIONS</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</si>
</sst>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00%"/>
    <numFmt numFmtId="165" formatCode="d\.m"/>
  </numFmts>
  <fonts count="73">
    <font>
      <sz val="11.0"/>
      <color theme="1"/>
      <name val="Calibri"/>
      <scheme val="minor"/>
    </font>
    <font>
      <b/>
      <sz val="9.0"/>
      <color rgb="FF1155CC"/>
      <name val="Arial Narrow"/>
    </font>
    <font>
      <b/>
      <u/>
      <sz val="9.0"/>
      <color rgb="FF1155CC"/>
      <name val="Arial Narrow"/>
    </font>
    <font>
      <b/>
      <sz val="9.0"/>
      <color rgb="FF000000"/>
      <name val="Arial Narrow"/>
    </font>
    <font>
      <sz val="11.0"/>
      <color theme="1"/>
      <name val="Arial"/>
    </font>
    <font>
      <sz val="11.0"/>
      <color theme="1"/>
      <name val="Calibri"/>
    </font>
    <font>
      <sz val="11.0"/>
      <color rgb="FF000000"/>
      <name val="Calibri"/>
    </font>
    <font>
      <sz val="11.0"/>
      <color rgb="FF434343"/>
      <name val="Calibri"/>
    </font>
    <font>
      <sz val="9.0"/>
      <color rgb="FF000000"/>
      <name val="Arial Narrow"/>
    </font>
    <font>
      <b/>
      <sz val="12.0"/>
      <color rgb="FF000000"/>
      <name val="Arial Narrow"/>
    </font>
    <font/>
    <font>
      <strike/>
      <sz val="9.0"/>
      <color rgb="FF000000"/>
      <name val="Arial Narrow"/>
    </font>
    <font>
      <b/>
      <sz val="9.0"/>
      <color rgb="FFFF0000"/>
      <name val="Arial Narrow"/>
    </font>
    <font>
      <sz val="9.0"/>
      <color rgb="FF000000"/>
      <name val="Calibri"/>
    </font>
    <font>
      <b/>
      <sz val="11.0"/>
      <color rgb="FF000000"/>
      <name val="Calibri"/>
    </font>
    <font>
      <sz val="11.0"/>
      <color theme="0"/>
      <name val="Calibri"/>
    </font>
    <font>
      <sz val="9.0"/>
      <color theme="0"/>
      <name val="Arial Narrow"/>
    </font>
    <font>
      <sz val="9.0"/>
      <color theme="1"/>
      <name val="Arial Narrow"/>
    </font>
    <font>
      <sz val="8.0"/>
      <color rgb="FF000000"/>
      <name val="Arial Narrow"/>
    </font>
    <font>
      <b/>
      <sz val="8.0"/>
      <color rgb="FF000000"/>
      <name val="Arial Narrow"/>
    </font>
    <font>
      <b/>
      <sz val="8.0"/>
      <color theme="1"/>
      <name val="Arial Narrow"/>
    </font>
    <font>
      <b/>
      <strike/>
      <sz val="9.0"/>
      <color rgb="FF000000"/>
      <name val="Arial Narrow"/>
    </font>
    <font>
      <sz val="8.0"/>
      <color theme="1"/>
      <name val="Arial Narrow"/>
    </font>
    <font>
      <sz val="8.0"/>
      <color rgb="FF000000"/>
      <name val="&quot;Arial Narrow&quot;"/>
    </font>
    <font>
      <sz val="11.0"/>
      <color theme="0"/>
      <name val="Arial"/>
    </font>
    <font>
      <sz val="9.0"/>
      <color rgb="FFFF0000"/>
      <name val="Arial Narrow"/>
    </font>
    <font>
      <b/>
      <sz val="9.0"/>
      <color theme="1"/>
      <name val="Arial Narrow"/>
    </font>
    <font>
      <sz val="8.0"/>
      <color theme="1"/>
      <name val="&quot;Arial Narrow&quot;"/>
    </font>
    <font>
      <b/>
      <sz val="9.0"/>
      <color rgb="FF5B9BD5"/>
      <name val="Arial Narrow"/>
    </font>
    <font>
      <sz val="9.0"/>
      <color rgb="FF5B9BD5"/>
      <name val="Arial Narrow"/>
    </font>
    <font>
      <sz val="9.0"/>
      <color theme="4"/>
      <name val="Arial Narrow"/>
    </font>
    <font>
      <i/>
      <sz val="9.0"/>
      <color rgb="FF000000"/>
      <name val="Arial Narrow"/>
    </font>
    <font>
      <strike/>
      <sz val="9.0"/>
      <color rgb="FFFF0000"/>
      <name val="Arial Narrow"/>
    </font>
    <font>
      <b/>
      <sz val="9.0"/>
      <color theme="1"/>
      <name val="&quot;Arial Narrow&quot;"/>
    </font>
    <font>
      <sz val="9.0"/>
      <color theme="1"/>
      <name val="&quot;Arial Narrow&quot;"/>
    </font>
    <font>
      <sz val="9.0"/>
      <color rgb="FFFF0000"/>
      <name val="&quot;Arial Narrow&quot;"/>
    </font>
    <font>
      <sz val="9.0"/>
      <color rgb="FF444444"/>
      <name val="Arial Narrow"/>
    </font>
    <font>
      <sz val="9.0"/>
      <color rgb="FF4472C4"/>
      <name val="Arial Narrow"/>
    </font>
    <font>
      <b/>
      <sz val="9.0"/>
      <color theme="4"/>
      <name val="Arial Narrow"/>
    </font>
    <font>
      <u/>
      <sz val="9.0"/>
      <color theme="4"/>
      <name val="Arial Narrow"/>
    </font>
    <font>
      <u/>
      <sz val="9.0"/>
      <color theme="4"/>
      <name val="Arial Narrow"/>
    </font>
    <font>
      <b/>
      <sz val="9.0"/>
      <color theme="0"/>
      <name val="Arial Narrow"/>
    </font>
    <font>
      <strike/>
      <sz val="8.0"/>
      <color rgb="FF000000"/>
      <name val="Arial Narrow"/>
    </font>
    <font>
      <b/>
      <sz val="8.0"/>
      <color rgb="FFFF0000"/>
      <name val="Arial Narrow"/>
    </font>
    <font>
      <sz val="8.0"/>
      <color rgb="FFFF0000"/>
      <name val="Arial Narrow"/>
    </font>
    <font>
      <sz val="9.0"/>
      <color rgb="FF2F75B5"/>
      <name val="Arial Narrow"/>
    </font>
    <font>
      <sz val="9.0"/>
      <color rgb="FFFFFFFF"/>
      <name val="Arial Narrow"/>
    </font>
    <font>
      <sz val="8.0"/>
      <color theme="4"/>
      <name val="Arial Narrow"/>
    </font>
    <font>
      <sz val="9.0"/>
      <color rgb="FF000000"/>
      <name val="&quot;Arial Narrow&quot;"/>
    </font>
    <font>
      <b/>
      <sz val="9.0"/>
      <color rgb="FF000000"/>
      <name val="&quot;Arial Narrow&quot;"/>
    </font>
    <font>
      <sz val="9.0"/>
      <color rgb="FFFF0000"/>
      <name val="Arial"/>
    </font>
    <font>
      <sz val="9.0"/>
      <color theme="1"/>
      <name val="Arial"/>
    </font>
    <font>
      <sz val="11.0"/>
      <color rgb="FFFF0000"/>
      <name val="Calibri"/>
    </font>
    <font>
      <strike/>
      <sz val="9.0"/>
      <color theme="1"/>
      <name val="Arial Narrow"/>
    </font>
    <font>
      <b/>
      <sz val="10.0"/>
      <color rgb="FF000000"/>
      <name val="Arial Narrow"/>
    </font>
    <font>
      <b/>
      <strike/>
      <sz val="10.0"/>
      <color rgb="FF000000"/>
      <name val="Arial Narrow"/>
    </font>
    <font>
      <strike/>
      <sz val="7.0"/>
      <color rgb="FF000000"/>
      <name val="Calibri"/>
    </font>
    <font>
      <sz val="7.0"/>
      <color rgb="FF000000"/>
      <name val="Calibri"/>
    </font>
    <font>
      <sz val="9.0"/>
      <color rgb="FF434343"/>
      <name val="Arial Narrow"/>
    </font>
    <font>
      <sz val="9.0"/>
      <color rgb="FF000000"/>
      <name val="Arial"/>
    </font>
    <font>
      <b/>
      <sz val="8.0"/>
      <color theme="1"/>
      <name val="&quot;Arial Narrow&quot;"/>
    </font>
    <font>
      <strike/>
      <sz val="11.0"/>
      <color theme="1"/>
      <name val="Calibri"/>
    </font>
    <font>
      <strike/>
      <sz val="8.0"/>
      <color theme="1"/>
      <name val="&quot;Arial Narrow&quot;"/>
    </font>
    <font>
      <strike/>
      <sz val="9.0"/>
      <color theme="1"/>
      <name val="&quot;Arial Narrow&quot;"/>
    </font>
    <font>
      <b/>
      <strike/>
      <sz val="8.0"/>
      <color theme="1"/>
      <name val="&quot;Arial Narrow&quot;"/>
    </font>
    <font>
      <b/>
      <sz val="11.0"/>
      <color rgb="FF000000"/>
      <name val="Arial Narrow"/>
    </font>
    <font>
      <u/>
      <sz val="11.0"/>
      <color rgb="FF000000"/>
      <name val="Calibri"/>
    </font>
    <font>
      <i/>
      <sz val="9.0"/>
      <color rgb="FF0070C0"/>
      <name val="Arial Narrow"/>
    </font>
    <font>
      <b/>
      <sz val="8.0"/>
      <color rgb="FF000000"/>
      <name val="&quot;Arial Narrow&quot;"/>
    </font>
    <font>
      <sz val="11.0"/>
      <color rgb="FF000000"/>
      <name val="Arial"/>
    </font>
    <font>
      <strike/>
      <sz val="11.0"/>
      <color rgb="FF000000"/>
      <name val="Calibri"/>
    </font>
    <font>
      <strike/>
      <sz val="9.0"/>
      <color rgb="FF000000"/>
      <name val="&quot;Arial Narrow&quot;"/>
    </font>
    <font>
      <sz val="12.0"/>
      <color rgb="FF000000"/>
      <name val="Calibri"/>
    </font>
  </fonts>
  <fills count="27">
    <fill>
      <patternFill patternType="none"/>
    </fill>
    <fill>
      <patternFill patternType="lightGray"/>
    </fill>
    <fill>
      <patternFill patternType="solid">
        <fgColor rgb="FFFFFFFF"/>
        <bgColor rgb="FFFFFFFF"/>
      </patternFill>
    </fill>
    <fill>
      <patternFill patternType="solid">
        <fgColor rgb="FFFF9900"/>
        <bgColor rgb="FFFF9900"/>
      </patternFill>
    </fill>
    <fill>
      <patternFill patternType="solid">
        <fgColor rgb="FFFFFF00"/>
        <bgColor rgb="FFFFFF00"/>
      </patternFill>
    </fill>
    <fill>
      <patternFill patternType="solid">
        <fgColor rgb="FFFF99FF"/>
        <bgColor rgb="FFFF99FF"/>
      </patternFill>
    </fill>
    <fill>
      <patternFill patternType="solid">
        <fgColor rgb="FF00FF00"/>
        <bgColor rgb="FF00FF00"/>
      </patternFill>
    </fill>
    <fill>
      <patternFill patternType="solid">
        <fgColor rgb="FFC5E0B3"/>
        <bgColor rgb="FFC5E0B3"/>
      </patternFill>
    </fill>
    <fill>
      <patternFill patternType="solid">
        <fgColor rgb="FFF4B083"/>
        <bgColor rgb="FFF4B083"/>
      </patternFill>
    </fill>
    <fill>
      <patternFill patternType="solid">
        <fgColor rgb="FFFEF2CB"/>
        <bgColor rgb="FFFEF2CB"/>
      </patternFill>
    </fill>
    <fill>
      <patternFill patternType="solid">
        <fgColor rgb="FFE7E6E6"/>
        <bgColor rgb="FFE7E6E6"/>
      </patternFill>
    </fill>
    <fill>
      <patternFill patternType="solid">
        <fgColor rgb="FFBDD6EE"/>
        <bgColor rgb="FFBDD6EE"/>
      </patternFill>
    </fill>
    <fill>
      <patternFill patternType="solid">
        <fgColor theme="1"/>
        <bgColor theme="1"/>
      </patternFill>
    </fill>
    <fill>
      <patternFill patternType="solid">
        <fgColor rgb="FFD5A6BD"/>
        <bgColor rgb="FFD5A6BD"/>
      </patternFill>
    </fill>
    <fill>
      <patternFill patternType="solid">
        <fgColor rgb="FFFEFEE8"/>
        <bgColor rgb="FFFEFEE8"/>
      </patternFill>
    </fill>
    <fill>
      <patternFill patternType="solid">
        <fgColor rgb="FF92D050"/>
        <bgColor rgb="FF92D050"/>
      </patternFill>
    </fill>
    <fill>
      <patternFill patternType="solid">
        <fgColor rgb="FF00B0F0"/>
        <bgColor rgb="FF00B0F0"/>
      </patternFill>
    </fill>
    <fill>
      <patternFill patternType="solid">
        <fgColor theme="0"/>
        <bgColor theme="0"/>
      </patternFill>
    </fill>
    <fill>
      <patternFill patternType="solid">
        <fgColor rgb="FFA9D08E"/>
        <bgColor rgb="FFA9D08E"/>
      </patternFill>
    </fill>
    <fill>
      <patternFill patternType="solid">
        <fgColor rgb="FFEAD1DC"/>
        <bgColor rgb="FFEAD1DC"/>
      </patternFill>
    </fill>
    <fill>
      <patternFill patternType="solid">
        <fgColor rgb="FF9CC2E5"/>
        <bgColor rgb="FF9CC2E5"/>
      </patternFill>
    </fill>
    <fill>
      <patternFill patternType="solid">
        <fgColor rgb="FFA8D08D"/>
        <bgColor rgb="FFA8D08D"/>
      </patternFill>
    </fill>
    <fill>
      <patternFill patternType="solid">
        <fgColor rgb="FF741B47"/>
        <bgColor rgb="FF741B47"/>
      </patternFill>
    </fill>
    <fill>
      <patternFill patternType="solid">
        <fgColor rgb="FF00B050"/>
        <bgColor rgb="FF00B050"/>
      </patternFill>
    </fill>
    <fill>
      <patternFill patternType="solid">
        <fgColor rgb="FFB4A7D6"/>
        <bgColor rgb="FFB4A7D6"/>
      </patternFill>
    </fill>
    <fill>
      <patternFill patternType="solid">
        <fgColor rgb="FFFFF2CC"/>
        <bgColor rgb="FFFFF2CC"/>
      </patternFill>
    </fill>
    <fill>
      <patternFill patternType="solid">
        <fgColor rgb="FFCCFFFF"/>
        <bgColor rgb="FFCCFFFF"/>
      </patternFill>
    </fill>
  </fills>
  <borders count="58">
    <border/>
    <border>
      <left/>
      <right/>
      <top/>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top/>
    </border>
    <border>
      <top/>
    </border>
    <border>
      <right/>
      <top/>
    </border>
    <border>
      <left/>
      <bottom/>
    </border>
    <border>
      <bottom/>
    </border>
    <border>
      <right/>
      <bottom/>
    </border>
    <border>
      <left/>
      <top/>
      <bottom/>
    </border>
    <border>
      <top/>
      <bottom/>
    </border>
    <border>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border>
    <border>
      <right/>
    </border>
    <border>
      <left style="hair">
        <color rgb="FF305496"/>
      </left>
      <right style="hair">
        <color rgb="FF305496"/>
      </right>
      <top style="hair">
        <color rgb="FF305496"/>
      </top>
      <bottom style="hair">
        <color rgb="FF305496"/>
      </bottom>
    </border>
    <border>
      <top style="hair">
        <color rgb="FF305496"/>
      </top>
      <bottom style="hair">
        <color rgb="FF305496"/>
      </bottom>
    </border>
    <border>
      <right style="hair">
        <color rgb="FF305496"/>
      </right>
      <top style="hair">
        <color rgb="FF305496"/>
      </top>
      <bottom style="hair">
        <color rgb="FF305496"/>
      </bottom>
    </border>
    <border>
      <left style="hair">
        <color rgb="FF305496"/>
      </left>
      <right style="hair">
        <color rgb="FF305496"/>
      </right>
      <bottom style="hair">
        <color rgb="FF305496"/>
      </bottom>
    </border>
    <border>
      <bottom style="hair">
        <color rgb="FF305496"/>
      </bottom>
    </border>
    <border>
      <right style="hair">
        <color rgb="FF305496"/>
      </right>
      <bottom style="hair">
        <color rgb="FF305496"/>
      </bottom>
    </border>
    <border>
      <left style="thin">
        <color rgb="FF000000"/>
      </left>
      <right style="thin">
        <color rgb="FFCCCCCC"/>
      </right>
      <top style="thin">
        <color rgb="FF000000"/>
      </top>
      <bottom style="thin">
        <color rgb="FF000000"/>
      </bottom>
    </border>
    <border>
      <left style="thin">
        <color rgb="FFCCCCCC"/>
      </left>
      <right style="thin">
        <color rgb="FFCCCCCC"/>
      </right>
      <top style="thin">
        <color rgb="FF000000"/>
      </top>
      <bottom style="thin">
        <color rgb="FF000000"/>
      </bottom>
    </border>
    <border>
      <left style="thin">
        <color rgb="FFCCCCCC"/>
      </left>
      <top style="thin">
        <color rgb="FF000000"/>
      </top>
      <bottom style="thin">
        <color rgb="FF000000"/>
      </bottom>
    </border>
    <border>
      <right style="thin">
        <color rgb="FFCCCCCC"/>
      </right>
      <top style="thin">
        <color rgb="FF000000"/>
      </top>
      <bottom style="thin">
        <color rgb="FF000000"/>
      </bottom>
    </border>
    <border>
      <left style="thin">
        <color rgb="FFCCCCCC"/>
      </left>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top/>
    </border>
    <border>
      <right style="thin">
        <color rgb="FF000000"/>
      </right>
      <top/>
    </border>
    <border>
      <left style="thin">
        <color rgb="FF000000"/>
      </left>
      <bottom style="thin">
        <color rgb="FF000000"/>
      </bottom>
    </border>
    <border>
      <bottom style="thin">
        <color rgb="FF000000"/>
      </bottom>
    </border>
    <border>
      <right style="thin">
        <color rgb="FF000000"/>
      </right>
      <bottom style="thin">
        <color rgb="FF000000"/>
      </bottom>
    </border>
    <border>
      <left/>
      <bottom style="thin">
        <color rgb="FF000000"/>
      </bottom>
    </border>
    <border>
      <left style="thin">
        <color rgb="FF000000"/>
      </left>
      <right style="thin">
        <color rgb="FF000000"/>
      </right>
      <top/>
      <bottom style="thin">
        <color rgb="FF000000"/>
      </bottom>
    </border>
    <border>
      <left/>
      <right/>
      <top style="thin">
        <color rgb="FF000000"/>
      </top>
      <bottom style="thin">
        <color rgb="FF000000"/>
      </bottom>
    </border>
    <border>
      <left/>
      <right/>
      <top/>
    </border>
    <border>
      <left/>
      <right/>
      <bottom/>
    </border>
    <border>
      <left style="thin">
        <color rgb="FF000000"/>
      </left>
      <right/>
      <top style="thin">
        <color rgb="FF000000"/>
      </top>
      <bottom style="thin">
        <color rgb="FF000000"/>
      </bottom>
    </border>
    <border>
      <left/>
      <right style="thin">
        <color rgb="FF000000"/>
      </right>
      <top style="thin">
        <color rgb="FF000000"/>
      </top>
      <bottom style="thin">
        <color rgb="FF000000"/>
      </bottom>
    </border>
    <border>
      <left style="thin">
        <color rgb="FF000000"/>
      </left>
      <bottom/>
    </border>
    <border>
      <right style="thin">
        <color rgb="FF000000"/>
      </right>
      <bottom/>
    </border>
    <border>
      <left style="thin">
        <color rgb="FF000000"/>
      </left>
      <right/>
      <top/>
      <bottom/>
    </border>
    <border>
      <left/>
      <right style="thin">
        <color rgb="FF000000"/>
      </right>
      <top/>
      <bottom/>
    </border>
    <border>
      <left/>
      <right/>
      <top/>
      <bottom style="thin">
        <color rgb="FF000000"/>
      </bottom>
    </border>
    <border>
      <left/>
      <right/>
    </border>
    <border>
      <left style="thin">
        <color rgb="FF000000"/>
      </left>
      <top style="thin">
        <color rgb="FF000000"/>
      </top>
      <bottom/>
    </border>
    <border>
      <top style="thin">
        <color rgb="FF000000"/>
      </top>
      <bottom/>
    </border>
    <border>
      <right style="thin">
        <color rgb="FF000000"/>
      </right>
      <top style="thin">
        <color rgb="FF000000"/>
      </top>
      <bottom/>
    </border>
    <border>
      <left style="thin">
        <color rgb="FF000000"/>
      </left>
      <right style="thin">
        <color rgb="FF000000"/>
      </right>
      <top style="thin">
        <color rgb="FF000000"/>
      </top>
      <bottom/>
    </border>
  </borders>
  <cellStyleXfs count="1">
    <xf borderId="0" fillId="0" fontId="0" numFmtId="0" applyAlignment="1" applyFont="1"/>
  </cellStyleXfs>
  <cellXfs count="1045">
    <xf borderId="0" fillId="0" fontId="0" numFmtId="0" xfId="0" applyAlignment="1" applyFont="1">
      <alignment readingOrder="0" shrinkToFit="0" vertical="bottom" wrapText="0"/>
    </xf>
    <xf borderId="0" fillId="2" fontId="1" numFmtId="0" xfId="0" applyFill="1" applyFont="1"/>
    <xf borderId="1" fillId="2" fontId="2" numFmtId="0" xfId="0" applyBorder="1" applyFont="1"/>
    <xf borderId="1" fillId="2" fontId="3" numFmtId="0" xfId="0" applyBorder="1" applyFont="1"/>
    <xf borderId="1" fillId="2" fontId="3" numFmtId="0" xfId="0" applyAlignment="1" applyBorder="1" applyFont="1">
      <alignment horizontal="center"/>
    </xf>
    <xf borderId="0" fillId="0" fontId="4" numFmtId="0" xfId="0" applyFont="1"/>
    <xf borderId="0" fillId="0" fontId="5" numFmtId="0" xfId="0" applyFont="1"/>
    <xf borderId="0" fillId="0" fontId="6" numFmtId="0" xfId="0" applyAlignment="1" applyFont="1">
      <alignment horizontal="right"/>
    </xf>
    <xf borderId="0" fillId="0" fontId="6" numFmtId="0" xfId="0" applyFont="1"/>
    <xf borderId="0" fillId="0" fontId="7" numFmtId="0" xfId="0" applyFont="1"/>
    <xf borderId="2" fillId="0" fontId="5" numFmtId="0" xfId="0" applyBorder="1" applyFont="1"/>
    <xf borderId="0" fillId="3" fontId="5" numFmtId="0" xfId="0" applyAlignment="1" applyFill="1" applyFont="1">
      <alignment readingOrder="0"/>
    </xf>
    <xf borderId="0" fillId="0" fontId="6" numFmtId="0" xfId="0" applyAlignment="1" applyFont="1">
      <alignment horizontal="left"/>
    </xf>
    <xf borderId="0" fillId="0" fontId="7" numFmtId="0" xfId="0" applyAlignment="1" applyFont="1">
      <alignment horizontal="left"/>
    </xf>
    <xf borderId="3" fillId="0" fontId="7" numFmtId="0" xfId="0" applyAlignment="1" applyBorder="1" applyFont="1">
      <alignment horizontal="left"/>
    </xf>
    <xf borderId="4" fillId="0" fontId="7" numFmtId="0" xfId="0" applyAlignment="1" applyBorder="1" applyFont="1">
      <alignment horizontal="left"/>
    </xf>
    <xf borderId="5" fillId="0" fontId="7" numFmtId="0" xfId="0" applyAlignment="1" applyBorder="1" applyFont="1">
      <alignment horizontal="left"/>
    </xf>
    <xf borderId="0" fillId="0" fontId="5" numFmtId="0" xfId="0" applyAlignment="1" applyFont="1">
      <alignment readingOrder="0"/>
    </xf>
    <xf borderId="1" fillId="4" fontId="6" numFmtId="0" xfId="0" applyAlignment="1" applyBorder="1" applyFill="1" applyFont="1">
      <alignment horizontal="right"/>
    </xf>
    <xf borderId="1" fillId="4" fontId="7" numFmtId="0" xfId="0" applyBorder="1" applyFont="1"/>
    <xf borderId="1" fillId="2" fontId="6" numFmtId="0" xfId="0" applyBorder="1" applyFont="1"/>
    <xf borderId="0" fillId="0" fontId="5" numFmtId="0" xfId="0" applyAlignment="1" applyFont="1">
      <alignment horizontal="left"/>
    </xf>
    <xf borderId="1" fillId="5" fontId="5" numFmtId="0" xfId="0" applyBorder="1" applyFill="1" applyFont="1"/>
    <xf borderId="1" fillId="6" fontId="5" numFmtId="0" xfId="0" applyBorder="1" applyFill="1" applyFont="1"/>
    <xf borderId="1" fillId="7" fontId="5" numFmtId="0" xfId="0" applyBorder="1" applyFill="1" applyFont="1"/>
    <xf borderId="1" fillId="4" fontId="5" numFmtId="0" xfId="0" applyBorder="1" applyFont="1"/>
    <xf borderId="1" fillId="8" fontId="5" numFmtId="0" xfId="0" applyBorder="1" applyFill="1" applyFont="1"/>
    <xf borderId="0" fillId="0" fontId="8" numFmtId="0" xfId="0" applyFont="1"/>
    <xf borderId="0" fillId="0" fontId="9" numFmtId="0" xfId="0" applyAlignment="1" applyFont="1">
      <alignment vertical="center"/>
    </xf>
    <xf borderId="0" fillId="0" fontId="8" numFmtId="0" xfId="0" applyAlignment="1" applyFont="1">
      <alignment shrinkToFit="0" vertical="center" wrapText="1"/>
    </xf>
    <xf borderId="0" fillId="0" fontId="8" numFmtId="0" xfId="0" applyAlignment="1" applyFont="1">
      <alignment shrinkToFit="0" wrapText="1"/>
    </xf>
    <xf borderId="0" fillId="0" fontId="3" numFmtId="0" xfId="0" applyFont="1"/>
    <xf borderId="0" fillId="0" fontId="8" numFmtId="0" xfId="0" applyAlignment="1" applyFont="1">
      <alignment horizontal="left" shrinkToFit="0" vertical="top" wrapText="1"/>
    </xf>
    <xf borderId="6" fillId="9" fontId="8" numFmtId="0" xfId="0" applyAlignment="1" applyBorder="1" applyFill="1" applyFont="1">
      <alignment horizontal="left" shrinkToFit="0" vertical="top" wrapText="1"/>
    </xf>
    <xf borderId="7" fillId="0" fontId="10" numFmtId="0" xfId="0" applyBorder="1" applyFont="1"/>
    <xf borderId="8" fillId="0" fontId="10" numFmtId="0" xfId="0" applyBorder="1" applyFont="1"/>
    <xf borderId="9" fillId="0" fontId="10" numFmtId="0" xfId="0" applyBorder="1" applyFont="1"/>
    <xf borderId="10" fillId="0" fontId="10" numFmtId="0" xfId="0" applyBorder="1" applyFont="1"/>
    <xf borderId="11" fillId="0" fontId="10" numFmtId="0" xfId="0" applyBorder="1" applyFont="1"/>
    <xf borderId="0" fillId="0" fontId="3" numFmtId="0" xfId="0" applyAlignment="1" applyFont="1">
      <alignment horizontal="center" shrinkToFit="0" wrapText="1"/>
    </xf>
    <xf borderId="2" fillId="10" fontId="8" numFmtId="0" xfId="0" applyAlignment="1" applyBorder="1" applyFill="1" applyFont="1">
      <alignment shrinkToFit="0" wrapText="1"/>
    </xf>
    <xf borderId="2" fillId="0" fontId="8" numFmtId="0" xfId="0" applyAlignment="1" applyBorder="1" applyFont="1">
      <alignment shrinkToFit="0" wrapText="1"/>
    </xf>
    <xf borderId="2" fillId="0" fontId="3" numFmtId="0" xfId="0" applyAlignment="1" applyBorder="1" applyFont="1">
      <alignment horizontal="center" shrinkToFit="0" wrapText="1"/>
    </xf>
    <xf borderId="0" fillId="0" fontId="3" numFmtId="0" xfId="0" applyAlignment="1" applyFont="1">
      <alignment readingOrder="0"/>
    </xf>
    <xf borderId="12" fillId="11" fontId="8" numFmtId="0" xfId="0" applyAlignment="1" applyBorder="1" applyFill="1" applyFont="1">
      <alignment horizontal="left" readingOrder="0" shrinkToFit="0" vertical="top" wrapText="1"/>
    </xf>
    <xf borderId="13" fillId="0" fontId="10" numFmtId="0" xfId="0" applyBorder="1" applyFont="1"/>
    <xf borderId="14" fillId="0" fontId="10" numFmtId="0" xfId="0" applyBorder="1" applyFont="1"/>
    <xf borderId="12" fillId="9" fontId="8" numFmtId="0" xfId="0" applyAlignment="1" applyBorder="1" applyFont="1">
      <alignment horizontal="left" shrinkToFit="0" vertical="top" wrapText="1"/>
    </xf>
    <xf borderId="0" fillId="0" fontId="8" numFmtId="0" xfId="0" applyAlignment="1" applyFont="1">
      <alignment horizontal="center" readingOrder="0" shrinkToFit="0" vertical="top" wrapText="1"/>
    </xf>
    <xf borderId="0" fillId="0" fontId="8" numFmtId="0" xfId="0" applyAlignment="1" applyFont="1">
      <alignment horizontal="left" readingOrder="0" vertical="top"/>
    </xf>
    <xf borderId="0" fillId="0" fontId="8" numFmtId="0" xfId="0" applyAlignment="1" applyFont="1">
      <alignment horizontal="center" shrinkToFit="0" vertical="top" wrapText="1"/>
    </xf>
    <xf borderId="0" fillId="0" fontId="8" numFmtId="0" xfId="0" applyAlignment="1" applyFont="1">
      <alignment horizontal="left" vertical="top"/>
    </xf>
    <xf borderId="0" fillId="0" fontId="11" numFmtId="0" xfId="0" applyAlignment="1" applyFont="1">
      <alignment horizontal="center" shrinkToFit="0" vertical="top" wrapText="1"/>
    </xf>
    <xf borderId="0" fillId="0" fontId="11" numFmtId="0" xfId="0" applyAlignment="1" applyFont="1">
      <alignment horizontal="left" vertical="top"/>
    </xf>
    <xf borderId="0" fillId="0" fontId="12" numFmtId="0" xfId="0" applyAlignment="1" applyFont="1">
      <alignment horizontal="center" shrinkToFit="0" wrapText="1"/>
    </xf>
    <xf borderId="12" fillId="11" fontId="8" numFmtId="0" xfId="0" applyAlignment="1" applyBorder="1" applyFont="1">
      <alignment horizontal="left" shrinkToFit="0" vertical="top" wrapText="1"/>
    </xf>
    <xf borderId="0" fillId="0" fontId="3" numFmtId="0" xfId="0" applyAlignment="1" applyFont="1">
      <alignment shrinkToFit="0" wrapText="1"/>
    </xf>
    <xf borderId="15" fillId="0" fontId="4" numFmtId="0" xfId="0" applyAlignment="1" applyBorder="1" applyFont="1">
      <alignment horizontal="center"/>
    </xf>
    <xf borderId="16" fillId="0" fontId="10" numFmtId="0" xfId="0" applyBorder="1" applyFont="1"/>
    <xf borderId="17" fillId="0" fontId="10" numFmtId="0" xfId="0" applyBorder="1" applyFont="1"/>
    <xf borderId="1" fillId="9" fontId="8" numFmtId="0" xfId="0" applyBorder="1" applyFont="1"/>
    <xf borderId="1" fillId="9" fontId="13" numFmtId="0" xfId="0" applyBorder="1" applyFont="1"/>
    <xf borderId="0" fillId="0" fontId="14" numFmtId="0" xfId="0" applyFont="1"/>
    <xf borderId="0" fillId="0" fontId="14" numFmtId="0" xfId="0" applyAlignment="1" applyFont="1">
      <alignment horizontal="center"/>
    </xf>
    <xf borderId="0" fillId="0" fontId="13" numFmtId="0" xfId="0" applyFont="1"/>
    <xf borderId="0" fillId="0" fontId="3" numFmtId="0" xfId="0" applyAlignment="1" applyFont="1">
      <alignment horizontal="left" shrinkToFit="0" wrapText="1"/>
    </xf>
    <xf borderId="6" fillId="11" fontId="8" numFmtId="0" xfId="0" applyAlignment="1" applyBorder="1" applyFont="1">
      <alignment horizontal="left" readingOrder="0" shrinkToFit="0" wrapText="1"/>
    </xf>
    <xf borderId="1" fillId="5" fontId="6" numFmtId="0" xfId="0" applyAlignment="1" applyBorder="1" applyFont="1">
      <alignment horizontal="center" shrinkToFit="0" wrapText="1"/>
    </xf>
    <xf borderId="1" fillId="6" fontId="6" numFmtId="0" xfId="0" applyAlignment="1" applyBorder="1" applyFont="1">
      <alignment shrinkToFit="0" wrapText="1"/>
    </xf>
    <xf borderId="1" fillId="7" fontId="6" numFmtId="0" xfId="0" applyAlignment="1" applyBorder="1" applyFont="1">
      <alignment shrinkToFit="0" wrapText="1"/>
    </xf>
    <xf borderId="1" fillId="4" fontId="6" numFmtId="0" xfId="0" applyAlignment="1" applyBorder="1" applyFont="1">
      <alignment shrinkToFit="0" wrapText="1"/>
    </xf>
    <xf borderId="1" fillId="8" fontId="6" numFmtId="0" xfId="0" applyAlignment="1" applyBorder="1" applyFont="1">
      <alignment shrinkToFit="0" wrapText="1"/>
    </xf>
    <xf borderId="1" fillId="12" fontId="15" numFmtId="0" xfId="0" applyAlignment="1" applyBorder="1" applyFill="1" applyFont="1">
      <alignment shrinkToFit="0" wrapText="1"/>
    </xf>
    <xf borderId="1" fillId="2" fontId="3" numFmtId="2" xfId="0" applyBorder="1" applyFont="1" applyNumberFormat="1"/>
    <xf borderId="0" fillId="0" fontId="3" numFmtId="0" xfId="0" applyAlignment="1" applyFont="1">
      <alignment horizontal="left" readingOrder="1"/>
    </xf>
    <xf borderId="0" fillId="0" fontId="8" numFmtId="0" xfId="0" applyAlignment="1" applyFont="1">
      <alignment horizontal="left" readingOrder="1"/>
    </xf>
    <xf borderId="1" fillId="13" fontId="8" numFmtId="0" xfId="0" applyAlignment="1" applyBorder="1" applyFill="1" applyFont="1">
      <alignment horizontal="center" vertical="top"/>
    </xf>
    <xf borderId="1" fillId="2" fontId="8" numFmtId="0" xfId="0" applyBorder="1" applyFont="1"/>
    <xf borderId="0" fillId="0" fontId="16" numFmtId="0" xfId="0" applyFont="1"/>
    <xf borderId="0" fillId="0" fontId="3" numFmtId="2" xfId="0" applyAlignment="1" applyFont="1" applyNumberFormat="1">
      <alignment horizontal="left" readingOrder="1"/>
    </xf>
    <xf borderId="1" fillId="11" fontId="8" numFmtId="0" xfId="0" applyAlignment="1" applyBorder="1" applyFont="1">
      <alignment horizontal="left" readingOrder="1"/>
    </xf>
    <xf borderId="0" fillId="0" fontId="3" numFmtId="2" xfId="0" applyAlignment="1" applyFont="1" applyNumberFormat="1">
      <alignment horizontal="right" readingOrder="1"/>
    </xf>
    <xf borderId="6" fillId="2" fontId="17" numFmtId="0" xfId="0" applyAlignment="1" applyBorder="1" applyFont="1">
      <alignment horizontal="left" readingOrder="1" shrinkToFit="0" vertical="top" wrapText="1"/>
    </xf>
    <xf borderId="18" fillId="0" fontId="10" numFmtId="0" xfId="0" applyBorder="1" applyFont="1"/>
    <xf borderId="19" fillId="0" fontId="10" numFmtId="0" xfId="0" applyBorder="1" applyFont="1"/>
    <xf borderId="0" fillId="0" fontId="18" numFmtId="0" xfId="0" applyFont="1"/>
    <xf borderId="0" fillId="0" fontId="19" numFmtId="0" xfId="0" applyAlignment="1" applyFont="1">
      <alignment horizontal="center" shrinkToFit="0" wrapText="1"/>
    </xf>
    <xf borderId="1" fillId="14" fontId="19" numFmtId="0" xfId="0" applyAlignment="1" applyBorder="1" applyFill="1" applyFont="1">
      <alignment horizontal="left" vertical="top"/>
    </xf>
    <xf borderId="1" fillId="14" fontId="18" numFmtId="0" xfId="0" applyAlignment="1" applyBorder="1" applyFont="1">
      <alignment shrinkToFit="0" vertical="top" wrapText="1"/>
    </xf>
    <xf borderId="1" fillId="2" fontId="18" numFmtId="0" xfId="0" applyAlignment="1" applyBorder="1" applyFont="1">
      <alignment shrinkToFit="0" vertical="top" wrapText="1"/>
    </xf>
    <xf borderId="1" fillId="14" fontId="20" numFmtId="0" xfId="0" applyAlignment="1" applyBorder="1" applyFont="1">
      <alignment horizontal="left" vertical="top"/>
    </xf>
    <xf borderId="1" fillId="2" fontId="8" numFmtId="0" xfId="0" applyAlignment="1" applyBorder="1" applyFont="1">
      <alignment horizontal="left" readingOrder="1"/>
    </xf>
    <xf borderId="1" fillId="2" fontId="8" numFmtId="0" xfId="0" applyAlignment="1" applyBorder="1" applyFont="1">
      <alignment horizontal="left" readingOrder="1"/>
    </xf>
    <xf borderId="1" fillId="2" fontId="8" numFmtId="2" xfId="0" applyAlignment="1" applyBorder="1" applyFont="1" applyNumberFormat="1">
      <alignment horizontal="left" readingOrder="1"/>
    </xf>
    <xf borderId="12" fillId="11" fontId="8" numFmtId="0" xfId="0" applyAlignment="1" applyBorder="1" applyFont="1">
      <alignment horizontal="left" readingOrder="1"/>
    </xf>
    <xf borderId="0" fillId="0" fontId="21" numFmtId="2" xfId="0" applyAlignment="1" applyFont="1" applyNumberFormat="1">
      <alignment horizontal="left" readingOrder="1"/>
    </xf>
    <xf borderId="1" fillId="2" fontId="11" numFmtId="0" xfId="0" applyAlignment="1" applyBorder="1" applyFont="1">
      <alignment horizontal="left" readingOrder="1"/>
    </xf>
    <xf borderId="12" fillId="15" fontId="8" numFmtId="0" xfId="0" applyAlignment="1" applyBorder="1" applyFill="1" applyFont="1">
      <alignment horizontal="left" readingOrder="1"/>
    </xf>
    <xf borderId="0" fillId="0" fontId="8" numFmtId="0" xfId="0" applyAlignment="1" applyFont="1">
      <alignment vertical="top"/>
    </xf>
    <xf borderId="0" fillId="0" fontId="8" numFmtId="0" xfId="0" applyAlignment="1" applyFont="1">
      <alignment horizontal="center" vertical="top"/>
    </xf>
    <xf borderId="1" fillId="2" fontId="8" numFmtId="0" xfId="0" applyAlignment="1" applyBorder="1" applyFont="1">
      <alignment horizontal="left" readingOrder="1" shrinkToFit="0" vertical="top" wrapText="1"/>
    </xf>
    <xf borderId="0" fillId="0" fontId="8" numFmtId="0" xfId="0" applyAlignment="1" applyFont="1">
      <alignment horizontal="left" readingOrder="1" shrinkToFit="0" vertical="top" wrapText="1"/>
    </xf>
    <xf borderId="1" fillId="14" fontId="18" numFmtId="0" xfId="0" applyBorder="1" applyFont="1"/>
    <xf borderId="1" fillId="14" fontId="22" numFmtId="0" xfId="0" applyBorder="1" applyFont="1"/>
    <xf borderId="1" fillId="14" fontId="19" numFmtId="0" xfId="0" applyAlignment="1" applyBorder="1" applyFont="1">
      <alignment horizontal="center" shrinkToFit="0" wrapText="1"/>
    </xf>
    <xf borderId="0" fillId="14" fontId="23" numFmtId="0" xfId="0" applyAlignment="1" applyFont="1">
      <alignment horizontal="left" readingOrder="0" shrinkToFit="0" vertical="top" wrapText="0"/>
    </xf>
    <xf borderId="0" fillId="0" fontId="22" numFmtId="0" xfId="0" applyFont="1"/>
    <xf borderId="0" fillId="0" fontId="18" numFmtId="0" xfId="0" applyAlignment="1" applyFont="1">
      <alignment horizontal="left"/>
    </xf>
    <xf borderId="1" fillId="2" fontId="19" numFmtId="0" xfId="0" applyAlignment="1" applyBorder="1" applyFont="1">
      <alignment horizontal="center" shrinkToFit="0" wrapText="1"/>
    </xf>
    <xf borderId="1" fillId="2" fontId="18" numFmtId="0" xfId="0" applyAlignment="1" applyBorder="1" applyFont="1">
      <alignment horizontal="center" shrinkToFit="0" wrapText="1"/>
    </xf>
    <xf borderId="1" fillId="2" fontId="18" numFmtId="0" xfId="0" applyBorder="1" applyFont="1"/>
    <xf borderId="1" fillId="2" fontId="18" numFmtId="0" xfId="0" applyAlignment="1" applyBorder="1" applyFont="1">
      <alignment shrinkToFit="0" wrapText="1"/>
    </xf>
    <xf borderId="1" fillId="2" fontId="18" numFmtId="0" xfId="0" applyAlignment="1" applyBorder="1" applyFont="1">
      <alignment vertical="center"/>
    </xf>
    <xf borderId="1" fillId="2" fontId="18" numFmtId="0" xfId="0" applyAlignment="1" applyBorder="1" applyFont="1">
      <alignment horizontal="left" vertical="center"/>
    </xf>
    <xf borderId="1" fillId="2" fontId="18" numFmtId="0" xfId="0" applyAlignment="1" applyBorder="1" applyFont="1">
      <alignment horizontal="left"/>
    </xf>
    <xf borderId="0" fillId="0" fontId="18" numFmtId="0" xfId="0" applyAlignment="1" applyFont="1">
      <alignment horizontal="center" shrinkToFit="0" wrapText="1"/>
    </xf>
    <xf borderId="0" fillId="0" fontId="18" numFmtId="0" xfId="0" applyAlignment="1" applyFont="1">
      <alignment shrinkToFit="0" wrapText="1"/>
    </xf>
    <xf borderId="0" fillId="0" fontId="18" numFmtId="2" xfId="0" applyAlignment="1" applyFont="1" applyNumberFormat="1">
      <alignment horizontal="left"/>
    </xf>
    <xf borderId="0" fillId="0" fontId="17" numFmtId="0" xfId="0" applyAlignment="1" applyFont="1">
      <alignment horizontal="left" readingOrder="1" shrinkToFit="0" vertical="top" wrapText="1"/>
    </xf>
    <xf borderId="1" fillId="2" fontId="3" numFmtId="0" xfId="0" applyAlignment="1" applyBorder="1" applyFont="1">
      <alignment horizontal="left" readingOrder="1"/>
    </xf>
    <xf borderId="0" fillId="0" fontId="3" numFmtId="2" xfId="0" applyAlignment="1" applyFont="1" applyNumberFormat="1">
      <alignment horizontal="center"/>
    </xf>
    <xf borderId="0" fillId="0" fontId="8" numFmtId="0" xfId="0" applyAlignment="1" applyFont="1">
      <alignment vertical="center"/>
    </xf>
    <xf borderId="0" fillId="0" fontId="8" numFmtId="0" xfId="0" applyAlignment="1" applyFont="1">
      <alignment horizontal="center"/>
    </xf>
    <xf borderId="0" fillId="0" fontId="8" numFmtId="0" xfId="0" applyAlignment="1" applyFont="1">
      <alignment shrinkToFit="0" vertical="top" wrapText="1"/>
    </xf>
    <xf borderId="0" fillId="0" fontId="8" numFmtId="2" xfId="0" applyAlignment="1" applyFont="1" applyNumberFormat="1">
      <alignment horizontal="left"/>
    </xf>
    <xf borderId="0" fillId="0" fontId="8" numFmtId="2" xfId="0" applyFont="1" applyNumberFormat="1"/>
    <xf borderId="0" fillId="0" fontId="3" numFmtId="2" xfId="0" applyFont="1" applyNumberFormat="1"/>
    <xf borderId="0" fillId="0" fontId="11" numFmtId="0" xfId="0" applyAlignment="1" applyFont="1">
      <alignment vertical="center"/>
    </xf>
    <xf borderId="0" fillId="0" fontId="3" numFmtId="0" xfId="0" applyAlignment="1" applyFont="1">
      <alignment horizontal="center" vertical="center"/>
    </xf>
    <xf borderId="0" fillId="0" fontId="24" numFmtId="0" xfId="0" applyFont="1"/>
    <xf borderId="1" fillId="16" fontId="4" numFmtId="0" xfId="0" applyBorder="1" applyFill="1" applyFont="1"/>
    <xf borderId="1" fillId="5" fontId="3" numFmtId="0" xfId="0" applyAlignment="1" applyBorder="1" applyFont="1">
      <alignment vertical="center"/>
    </xf>
    <xf borderId="1" fillId="6" fontId="3" numFmtId="0" xfId="0" applyAlignment="1" applyBorder="1" applyFont="1">
      <alignment vertical="center"/>
    </xf>
    <xf borderId="1" fillId="7" fontId="3" numFmtId="0" xfId="0" applyAlignment="1" applyBorder="1" applyFont="1">
      <alignment vertical="center"/>
    </xf>
    <xf borderId="1" fillId="4" fontId="3" numFmtId="0" xfId="0" applyAlignment="1" applyBorder="1" applyFont="1">
      <alignment vertical="center"/>
    </xf>
    <xf borderId="1" fillId="8" fontId="3" numFmtId="0" xfId="0" applyAlignment="1" applyBorder="1" applyFont="1">
      <alignment vertical="center"/>
    </xf>
    <xf borderId="0" fillId="0" fontId="3" numFmtId="2" xfId="0" applyAlignment="1" applyFont="1" applyNumberFormat="1">
      <alignment horizontal="left" readingOrder="1" shrinkToFit="0" wrapText="1"/>
    </xf>
    <xf borderId="0" fillId="0" fontId="3" numFmtId="0" xfId="0" applyAlignment="1" applyFont="1">
      <alignment vertical="center"/>
    </xf>
    <xf borderId="1" fillId="17" fontId="8" numFmtId="0" xfId="0" applyBorder="1" applyFill="1" applyFont="1"/>
    <xf borderId="1" fillId="11" fontId="8" numFmtId="0" xfId="0" applyBorder="1" applyFont="1"/>
    <xf borderId="0" fillId="0" fontId="8" numFmtId="0" xfId="0" applyAlignment="1" applyFont="1">
      <alignment readingOrder="0"/>
    </xf>
    <xf borderId="1" fillId="0" fontId="3" numFmtId="0" xfId="0" applyAlignment="1" applyBorder="1" applyFont="1">
      <alignment vertical="center"/>
    </xf>
    <xf borderId="1" fillId="0" fontId="16" numFmtId="0" xfId="0" applyBorder="1" applyFont="1"/>
    <xf borderId="0" fillId="0" fontId="17" numFmtId="0" xfId="0" applyAlignment="1" applyFont="1">
      <alignment readingOrder="0" shrinkToFit="0" vertical="top" wrapText="1"/>
    </xf>
    <xf borderId="1" fillId="11" fontId="8" numFmtId="0" xfId="0" applyAlignment="1" applyBorder="1" applyFont="1">
      <alignment vertical="top"/>
    </xf>
    <xf borderId="1" fillId="0" fontId="4" numFmtId="0" xfId="0" applyBorder="1" applyFont="1"/>
    <xf borderId="0" fillId="0" fontId="17" numFmtId="0" xfId="0" applyAlignment="1" applyFont="1">
      <alignment horizontal="left" readingOrder="0" shrinkToFit="0" vertical="center" wrapText="1"/>
    </xf>
    <xf borderId="20" fillId="0" fontId="8" numFmtId="0" xfId="0" applyBorder="1" applyFont="1"/>
    <xf borderId="21" fillId="0" fontId="8" numFmtId="0" xfId="0" applyBorder="1" applyFont="1"/>
    <xf borderId="21" fillId="0" fontId="8" numFmtId="2" xfId="0" applyBorder="1" applyFont="1" applyNumberFormat="1"/>
    <xf borderId="22" fillId="0" fontId="8" numFmtId="0" xfId="0" applyBorder="1" applyFont="1"/>
    <xf borderId="23" fillId="0" fontId="8" numFmtId="0" xfId="0" applyBorder="1" applyFont="1"/>
    <xf borderId="24" fillId="0" fontId="8" numFmtId="0" xfId="0" applyBorder="1" applyFont="1"/>
    <xf borderId="25" fillId="0" fontId="8" numFmtId="0" xfId="0" applyBorder="1" applyFont="1"/>
    <xf borderId="0" fillId="0" fontId="8" numFmtId="0" xfId="0" applyAlignment="1" applyFont="1">
      <alignment horizontal="left" readingOrder="1" shrinkToFit="0" wrapText="1"/>
    </xf>
    <xf borderId="0" fillId="0" fontId="8" numFmtId="0" xfId="0" applyAlignment="1" applyFont="1">
      <alignment horizontal="left" readingOrder="1"/>
    </xf>
    <xf borderId="0" fillId="0" fontId="25" numFmtId="0" xfId="0" applyAlignment="1" applyFont="1">
      <alignment horizontal="left" readingOrder="1" shrinkToFit="0" vertical="top" wrapText="1"/>
    </xf>
    <xf borderId="1" fillId="0" fontId="8" numFmtId="0" xfId="0" applyBorder="1" applyFont="1"/>
    <xf borderId="0" fillId="0" fontId="25" numFmtId="0" xfId="0" applyAlignment="1" applyFont="1">
      <alignment horizontal="left" readingOrder="1" shrinkToFit="0" wrapText="1"/>
    </xf>
    <xf borderId="1" fillId="18" fontId="3" numFmtId="0" xfId="0" applyBorder="1" applyFill="1" applyFont="1"/>
    <xf borderId="1" fillId="18" fontId="8" numFmtId="0" xfId="0" applyBorder="1" applyFont="1"/>
    <xf borderId="0" fillId="0" fontId="17" numFmtId="0" xfId="0" applyFont="1"/>
    <xf borderId="1" fillId="0" fontId="17" numFmtId="0" xfId="0" applyBorder="1" applyFont="1"/>
    <xf borderId="0" fillId="0" fontId="26" numFmtId="2" xfId="0" applyAlignment="1" applyFont="1" applyNumberFormat="1">
      <alignment horizontal="left" readingOrder="1" shrinkToFit="0" wrapText="1"/>
    </xf>
    <xf borderId="0" fillId="0" fontId="17" numFmtId="0" xfId="0" applyAlignment="1" applyFont="1">
      <alignment horizontal="left" readingOrder="0" shrinkToFit="0" vertical="top" wrapText="1"/>
    </xf>
    <xf borderId="0" fillId="0" fontId="17" numFmtId="0" xfId="0" applyAlignment="1" applyFont="1">
      <alignment horizontal="left" shrinkToFit="0" vertical="top" wrapText="1"/>
    </xf>
    <xf borderId="0" fillId="0" fontId="18" numFmtId="0" xfId="0" applyAlignment="1" applyFont="1">
      <alignment readingOrder="0"/>
    </xf>
    <xf borderId="1" fillId="0" fontId="3" numFmtId="0" xfId="0" applyAlignment="1" applyBorder="1" applyFont="1">
      <alignment readingOrder="0" vertical="center"/>
    </xf>
    <xf borderId="0" fillId="14" fontId="27" numFmtId="0" xfId="0" applyAlignment="1" applyFont="1">
      <alignment horizontal="left" readingOrder="0" shrinkToFit="0" vertical="top" wrapText="0"/>
    </xf>
    <xf borderId="1" fillId="2" fontId="26" numFmtId="0" xfId="0" applyAlignment="1" applyBorder="1" applyFont="1">
      <alignment horizontal="left" readingOrder="1"/>
    </xf>
    <xf borderId="1" fillId="2" fontId="17" numFmtId="0" xfId="0" applyAlignment="1" applyBorder="1" applyFont="1">
      <alignment horizontal="left" readingOrder="1"/>
    </xf>
    <xf borderId="0" fillId="0" fontId="26" numFmtId="0" xfId="0" applyFont="1"/>
    <xf borderId="0" fillId="0" fontId="8" numFmtId="0" xfId="0" applyAlignment="1" applyFont="1">
      <alignment horizontal="left" readingOrder="1" vertical="top"/>
    </xf>
    <xf borderId="26" fillId="0" fontId="8" numFmtId="0" xfId="0" applyAlignment="1" applyBorder="1" applyFont="1">
      <alignment horizontal="left" readingOrder="1"/>
    </xf>
    <xf borderId="27" fillId="0" fontId="8" numFmtId="0" xfId="0" applyAlignment="1" applyBorder="1" applyFont="1">
      <alignment horizontal="left" readingOrder="1"/>
    </xf>
    <xf borderId="27" fillId="0" fontId="3" numFmtId="0" xfId="0" applyAlignment="1" applyBorder="1" applyFont="1">
      <alignment horizontal="left" readingOrder="1"/>
    </xf>
    <xf borderId="28" fillId="0" fontId="3" numFmtId="0" xfId="0" applyAlignment="1" applyBorder="1" applyFont="1">
      <alignment horizontal="left" readingOrder="1"/>
    </xf>
    <xf borderId="29" fillId="0" fontId="10" numFmtId="0" xfId="0" applyBorder="1" applyFont="1"/>
    <xf borderId="30" fillId="0" fontId="8" numFmtId="0" xfId="0" applyAlignment="1" applyBorder="1" applyFont="1">
      <alignment horizontal="left" readingOrder="1"/>
    </xf>
    <xf borderId="1" fillId="5" fontId="8" numFmtId="0" xfId="0" applyAlignment="1" applyBorder="1" applyFont="1">
      <alignment readingOrder="0"/>
    </xf>
    <xf borderId="1" fillId="6" fontId="8" numFmtId="0" xfId="0" applyAlignment="1" applyBorder="1" applyFont="1">
      <alignment horizontal="center" readingOrder="0"/>
    </xf>
    <xf borderId="1" fillId="7" fontId="8" numFmtId="0" xfId="0" applyAlignment="1" applyBorder="1" applyFont="1">
      <alignment horizontal="center"/>
    </xf>
    <xf borderId="1" fillId="4" fontId="8" numFmtId="0" xfId="0" applyAlignment="1" applyBorder="1" applyFont="1">
      <alignment horizontal="center"/>
    </xf>
    <xf borderId="1" fillId="8" fontId="8" numFmtId="0" xfId="0" applyAlignment="1" applyBorder="1" applyFont="1">
      <alignment horizontal="center"/>
    </xf>
    <xf borderId="0" fillId="0" fontId="3" numFmtId="2" xfId="0" applyAlignment="1" applyFont="1" applyNumberFormat="1">
      <alignment horizontal="left" vertical="top"/>
    </xf>
    <xf borderId="0" fillId="0" fontId="8" numFmtId="2" xfId="0" applyAlignment="1" applyFont="1" applyNumberFormat="1">
      <alignment horizontal="center" vertical="top"/>
    </xf>
    <xf borderId="0" fillId="0" fontId="28" numFmtId="2" xfId="0" applyAlignment="1" applyFont="1" applyNumberFormat="1">
      <alignment horizontal="center" vertical="top"/>
    </xf>
    <xf borderId="0" fillId="0" fontId="8" numFmtId="2" xfId="0" applyAlignment="1" applyFont="1" applyNumberFormat="1">
      <alignment horizontal="left" vertical="center"/>
    </xf>
    <xf borderId="0" fillId="0" fontId="29" numFmtId="0" xfId="0" applyAlignment="1" applyFont="1">
      <alignment horizontal="center" vertical="top"/>
    </xf>
    <xf borderId="0" fillId="0" fontId="29" numFmtId="0" xfId="0" applyAlignment="1" applyFont="1">
      <alignment horizontal="left" vertical="top"/>
    </xf>
    <xf borderId="0" fillId="0" fontId="29" numFmtId="0" xfId="0" applyAlignment="1" applyFont="1">
      <alignment vertical="top"/>
    </xf>
    <xf borderId="0" fillId="0" fontId="29" numFmtId="2" xfId="0" applyAlignment="1" applyFont="1" applyNumberFormat="1">
      <alignment vertical="top"/>
    </xf>
    <xf borderId="0" fillId="0" fontId="30" numFmtId="0" xfId="0" applyFont="1"/>
    <xf borderId="0" fillId="0" fontId="3" numFmtId="2" xfId="0" applyAlignment="1" applyFont="1" applyNumberFormat="1">
      <alignment horizontal="center" vertical="top"/>
    </xf>
    <xf borderId="0" fillId="0" fontId="8" numFmtId="0" xfId="0" applyAlignment="1" applyFont="1">
      <alignment readingOrder="0" vertical="center"/>
    </xf>
    <xf borderId="0" fillId="0" fontId="8" numFmtId="2" xfId="0" applyAlignment="1" applyFont="1" applyNumberFormat="1">
      <alignment vertical="top"/>
    </xf>
    <xf borderId="0" fillId="0" fontId="3" numFmtId="2" xfId="0" applyAlignment="1" applyFont="1" applyNumberFormat="1">
      <alignment horizontal="center" shrinkToFit="0" vertical="top" wrapText="1"/>
    </xf>
    <xf borderId="0" fillId="0" fontId="8" numFmtId="0" xfId="0" applyAlignment="1" applyFont="1">
      <alignment horizontal="right" vertical="top"/>
    </xf>
    <xf borderId="0" fillId="0" fontId="8" numFmtId="2" xfId="0" applyAlignment="1" applyFont="1" applyNumberFormat="1">
      <alignment horizontal="left" vertical="top"/>
    </xf>
    <xf borderId="0" fillId="0" fontId="17" numFmtId="0" xfId="0" applyAlignment="1" applyFont="1">
      <alignment horizontal="center"/>
    </xf>
    <xf borderId="31" fillId="0" fontId="8" numFmtId="0" xfId="0" applyAlignment="1" applyBorder="1" applyFont="1">
      <alignment horizontal="center" shrinkToFit="0" vertical="top" wrapText="1"/>
    </xf>
    <xf borderId="32" fillId="0" fontId="8" numFmtId="0" xfId="0" applyAlignment="1" applyBorder="1" applyFont="1">
      <alignment horizontal="left" readingOrder="0" shrinkToFit="0" vertical="top" wrapText="1"/>
    </xf>
    <xf borderId="32" fillId="0" fontId="10" numFmtId="0" xfId="0" applyBorder="1" applyFont="1"/>
    <xf borderId="33" fillId="0" fontId="10" numFmtId="0" xfId="0" applyBorder="1" applyFont="1"/>
    <xf borderId="32" fillId="0" fontId="3" numFmtId="2" xfId="0" applyAlignment="1" applyBorder="1" applyFont="1" applyNumberFormat="1">
      <alignment shrinkToFit="0" vertical="top" wrapText="1"/>
    </xf>
    <xf borderId="32" fillId="0" fontId="8" numFmtId="0" xfId="0" applyAlignment="1" applyBorder="1" applyFont="1">
      <alignment horizontal="left" shrinkToFit="0" vertical="top" wrapText="1"/>
    </xf>
    <xf borderId="32" fillId="0" fontId="3" numFmtId="2" xfId="0" applyAlignment="1" applyBorder="1" applyFont="1" applyNumberFormat="1">
      <alignment vertical="top"/>
    </xf>
    <xf borderId="1" fillId="2" fontId="30" numFmtId="0" xfId="0" applyAlignment="1" applyBorder="1" applyFont="1">
      <alignment horizontal="left"/>
    </xf>
    <xf borderId="1" fillId="2" fontId="30" numFmtId="0" xfId="0" applyBorder="1" applyFont="1"/>
    <xf borderId="1" fillId="2" fontId="8" numFmtId="2" xfId="0" applyBorder="1" applyFont="1" applyNumberFormat="1"/>
    <xf borderId="34" fillId="0" fontId="8" numFmtId="0" xfId="0" applyAlignment="1" applyBorder="1" applyFont="1">
      <alignment horizontal="center" shrinkToFit="0" vertical="top" wrapText="1"/>
    </xf>
    <xf borderId="35" fillId="0" fontId="10" numFmtId="0" xfId="0" applyBorder="1" applyFont="1"/>
    <xf borderId="0" fillId="0" fontId="3" numFmtId="2" xfId="0" applyAlignment="1" applyFont="1" applyNumberFormat="1">
      <alignment shrinkToFit="0" vertical="top" wrapText="1"/>
    </xf>
    <xf borderId="0" fillId="0" fontId="3" numFmtId="2" xfId="0" applyAlignment="1" applyFont="1" applyNumberFormat="1">
      <alignment vertical="top"/>
    </xf>
    <xf borderId="35" fillId="0" fontId="8" numFmtId="0" xfId="0" applyAlignment="1" applyBorder="1" applyFont="1">
      <alignment horizontal="left" shrinkToFit="0" vertical="top" wrapText="1"/>
    </xf>
    <xf borderId="0" fillId="0" fontId="17" numFmtId="0" xfId="0" applyAlignment="1" applyFont="1">
      <alignment horizontal="left" shrinkToFit="0" vertical="center" wrapText="1"/>
    </xf>
    <xf borderId="0" fillId="0" fontId="17" numFmtId="0" xfId="0" applyAlignment="1" applyFont="1">
      <alignment vertical="top"/>
    </xf>
    <xf borderId="35" fillId="0" fontId="8" numFmtId="0" xfId="0" applyAlignment="1" applyBorder="1" applyFont="1">
      <alignment horizontal="left" readingOrder="1"/>
    </xf>
    <xf borderId="1" fillId="2" fontId="30" numFmtId="2" xfId="0" applyBorder="1" applyFont="1" applyNumberFormat="1"/>
    <xf borderId="0" fillId="0" fontId="17" numFmtId="0" xfId="0" applyAlignment="1" applyFont="1">
      <alignment readingOrder="0" vertical="top"/>
    </xf>
    <xf borderId="35" fillId="0" fontId="8" numFmtId="0" xfId="0" applyAlignment="1" applyBorder="1" applyFont="1">
      <alignment shrinkToFit="0" vertical="top" wrapText="1"/>
    </xf>
    <xf borderId="1" fillId="2" fontId="8" numFmtId="164" xfId="0" applyBorder="1" applyFont="1" applyNumberFormat="1"/>
    <xf borderId="0" fillId="0" fontId="8" numFmtId="0" xfId="0" applyAlignment="1" applyFont="1">
      <alignment horizontal="left" readingOrder="0" shrinkToFit="0" vertical="top" wrapText="1"/>
    </xf>
    <xf borderId="35" fillId="0" fontId="8" numFmtId="0" xfId="0" applyBorder="1" applyFont="1"/>
    <xf borderId="0" fillId="0" fontId="17" numFmtId="0" xfId="0" applyAlignment="1" applyFont="1">
      <alignment vertical="center"/>
    </xf>
    <xf borderId="34" fillId="0" fontId="8" numFmtId="0" xfId="0" applyAlignment="1" applyBorder="1" applyFont="1">
      <alignment horizontal="center" vertical="top"/>
    </xf>
    <xf borderId="0" fillId="0" fontId="8" numFmtId="0" xfId="0" applyAlignment="1" applyFont="1">
      <alignment horizontal="left" readingOrder="1"/>
    </xf>
    <xf borderId="35" fillId="0" fontId="8" numFmtId="0" xfId="0" applyAlignment="1" applyBorder="1" applyFont="1">
      <alignment vertical="top"/>
    </xf>
    <xf borderId="34" fillId="0" fontId="31" numFmtId="0" xfId="0" applyAlignment="1" applyBorder="1" applyFont="1">
      <alignment horizontal="center" vertical="top"/>
    </xf>
    <xf borderId="36" fillId="19" fontId="8" numFmtId="0" xfId="0" applyAlignment="1" applyBorder="1" applyFill="1" applyFont="1">
      <alignment horizontal="left" shrinkToFit="0" vertical="center" wrapText="1"/>
    </xf>
    <xf borderId="37" fillId="0" fontId="10" numFmtId="0" xfId="0" applyBorder="1" applyFont="1"/>
    <xf borderId="34" fillId="0" fontId="10" numFmtId="0" xfId="0" applyBorder="1" applyFont="1"/>
    <xf borderId="6" fillId="20" fontId="8" numFmtId="2" xfId="0" applyAlignment="1" applyBorder="1" applyFill="1" applyFont="1" applyNumberFormat="1">
      <alignment horizontal="center" shrinkToFit="0" vertical="center" wrapText="1"/>
    </xf>
    <xf borderId="38" fillId="0" fontId="31" numFmtId="0" xfId="0" applyAlignment="1" applyBorder="1" applyFont="1">
      <alignment horizontal="center" vertical="top"/>
    </xf>
    <xf borderId="39" fillId="0" fontId="8" numFmtId="0" xfId="0" applyAlignment="1" applyBorder="1" applyFont="1">
      <alignment vertical="top"/>
    </xf>
    <xf borderId="39" fillId="0" fontId="8" numFmtId="0" xfId="0" applyAlignment="1" applyBorder="1" applyFont="1">
      <alignment horizontal="center" vertical="top"/>
    </xf>
    <xf borderId="40" fillId="0" fontId="8" numFmtId="0" xfId="0" applyAlignment="1" applyBorder="1" applyFont="1">
      <alignment vertical="top"/>
    </xf>
    <xf borderId="38" fillId="0" fontId="10" numFmtId="0" xfId="0" applyBorder="1" applyFont="1"/>
    <xf borderId="39" fillId="0" fontId="10" numFmtId="0" xfId="0" applyBorder="1" applyFont="1"/>
    <xf borderId="40" fillId="0" fontId="10" numFmtId="0" xfId="0" applyBorder="1" applyFont="1"/>
    <xf borderId="41" fillId="0" fontId="10" numFmtId="0" xfId="0" applyBorder="1" applyFont="1"/>
    <xf borderId="42" fillId="2" fontId="8" numFmtId="0" xfId="0" applyAlignment="1" applyBorder="1" applyFont="1">
      <alignment horizontal="center" readingOrder="0" vertical="top"/>
    </xf>
    <xf borderId="2" fillId="0" fontId="17" numFmtId="0" xfId="0" applyAlignment="1" applyBorder="1" applyFont="1">
      <alignment vertical="center"/>
    </xf>
    <xf borderId="39" fillId="0" fontId="8" numFmtId="0" xfId="0" applyAlignment="1" applyBorder="1" applyFont="1">
      <alignment horizontal="left" vertical="top"/>
    </xf>
    <xf borderId="5" fillId="0" fontId="8" numFmtId="0" xfId="0" applyAlignment="1" applyBorder="1" applyFont="1">
      <alignment vertical="top"/>
    </xf>
    <xf borderId="38" fillId="0" fontId="8" numFmtId="0" xfId="0" applyAlignment="1" applyBorder="1" applyFont="1">
      <alignment vertical="top"/>
    </xf>
    <xf borderId="16" fillId="0" fontId="8" numFmtId="0" xfId="0" applyAlignment="1" applyBorder="1" applyFont="1">
      <alignment vertical="top"/>
    </xf>
    <xf borderId="17" fillId="0" fontId="8" numFmtId="0" xfId="0" applyAlignment="1" applyBorder="1" applyFont="1">
      <alignment vertical="top"/>
    </xf>
    <xf borderId="2" fillId="2" fontId="8" numFmtId="0" xfId="0" applyAlignment="1" applyBorder="1" applyFont="1">
      <alignment horizontal="center" vertical="top"/>
    </xf>
    <xf borderId="2" fillId="0" fontId="8" numFmtId="0" xfId="0" applyAlignment="1" applyBorder="1" applyFont="1">
      <alignment vertical="top"/>
    </xf>
    <xf borderId="15" fillId="0" fontId="8" numFmtId="0" xfId="0" applyAlignment="1" applyBorder="1" applyFont="1">
      <alignment vertical="top"/>
    </xf>
    <xf borderId="16" fillId="0" fontId="8" numFmtId="0" xfId="0" applyAlignment="1" applyBorder="1" applyFont="1">
      <alignment horizontal="left" vertical="top"/>
    </xf>
    <xf borderId="2" fillId="2" fontId="8" numFmtId="0" xfId="0" applyAlignment="1" applyBorder="1" applyFont="1">
      <alignment horizontal="center" readingOrder="0" vertical="top"/>
    </xf>
    <xf borderId="16" fillId="0" fontId="8" numFmtId="0" xfId="0" applyAlignment="1" applyBorder="1" applyFont="1">
      <alignment horizontal="center" vertical="top"/>
    </xf>
    <xf borderId="43" fillId="17" fontId="8" numFmtId="0" xfId="0" applyAlignment="1" applyBorder="1" applyFont="1">
      <alignment horizontal="center" vertical="top"/>
    </xf>
    <xf borderId="43" fillId="17" fontId="8" numFmtId="0" xfId="0" applyAlignment="1" applyBorder="1" applyFont="1">
      <alignment horizontal="left" vertical="top"/>
    </xf>
    <xf borderId="43" fillId="17" fontId="8" numFmtId="0" xfId="0" applyAlignment="1" applyBorder="1" applyFont="1">
      <alignment vertical="top"/>
    </xf>
    <xf borderId="15" fillId="0" fontId="17" numFmtId="0" xfId="0" applyAlignment="1" applyBorder="1" applyFont="1">
      <alignment vertical="center"/>
    </xf>
    <xf borderId="2" fillId="0" fontId="8" numFmtId="0" xfId="0" applyAlignment="1" applyBorder="1" applyFont="1">
      <alignment horizontal="center" vertical="top"/>
    </xf>
    <xf borderId="1" fillId="12" fontId="16" numFmtId="0" xfId="0" applyBorder="1" applyFont="1"/>
    <xf borderId="15" fillId="0" fontId="8" numFmtId="0" xfId="0" applyAlignment="1" applyBorder="1" applyFont="1">
      <alignment horizontal="left" vertical="top"/>
    </xf>
    <xf borderId="1" fillId="0" fontId="8" numFmtId="0" xfId="0" applyAlignment="1" applyBorder="1" applyFont="1">
      <alignment horizontal="center" vertical="top"/>
    </xf>
    <xf borderId="2" fillId="0" fontId="17" numFmtId="0" xfId="0" applyAlignment="1" applyBorder="1" applyFont="1">
      <alignment horizontal="center" vertical="top"/>
    </xf>
    <xf borderId="15" fillId="0" fontId="17" numFmtId="0" xfId="0" applyAlignment="1" applyBorder="1" applyFont="1">
      <alignment horizontal="left" readingOrder="0" vertical="top"/>
    </xf>
    <xf borderId="16" fillId="0" fontId="17" numFmtId="0" xfId="0" applyAlignment="1" applyBorder="1" applyFont="1">
      <alignment horizontal="left" vertical="top"/>
    </xf>
    <xf borderId="1" fillId="2" fontId="30" numFmtId="2" xfId="0" applyAlignment="1" applyBorder="1" applyFont="1" applyNumberFormat="1">
      <alignment horizontal="center" vertical="top"/>
    </xf>
    <xf borderId="0" fillId="0" fontId="30" numFmtId="0" xfId="0" applyAlignment="1" applyFont="1">
      <alignment vertical="top"/>
    </xf>
    <xf borderId="0" fillId="0" fontId="30" numFmtId="0" xfId="0" applyAlignment="1" applyFont="1">
      <alignment horizontal="left" vertical="top"/>
    </xf>
    <xf borderId="0" fillId="0" fontId="8" numFmtId="0" xfId="0" applyAlignment="1" applyFont="1">
      <alignment horizontal="center" shrinkToFit="0" wrapText="1"/>
    </xf>
    <xf borderId="1" fillId="2" fontId="8" numFmtId="0" xfId="0" applyAlignment="1" applyBorder="1" applyFont="1">
      <alignment horizontal="center" shrinkToFit="0" wrapText="1"/>
    </xf>
    <xf borderId="1" fillId="2" fontId="8" numFmtId="0" xfId="0" applyAlignment="1" applyBorder="1" applyFont="1">
      <alignment shrinkToFit="0" wrapText="1"/>
    </xf>
    <xf borderId="0" fillId="0" fontId="8" numFmtId="0" xfId="0" applyAlignment="1" applyFont="1">
      <alignment horizontal="left" shrinkToFit="0" wrapText="1"/>
    </xf>
    <xf borderId="1" fillId="2" fontId="8" numFmtId="0" xfId="0" applyAlignment="1" applyBorder="1" applyFont="1">
      <alignment horizontal="left"/>
    </xf>
    <xf borderId="1" fillId="2" fontId="32" numFmtId="0" xfId="0" applyAlignment="1" applyBorder="1" applyFont="1">
      <alignment horizontal="right"/>
    </xf>
    <xf borderId="1" fillId="2" fontId="32" numFmtId="2" xfId="0" applyAlignment="1" applyBorder="1" applyFont="1" applyNumberFormat="1">
      <alignment horizontal="center"/>
    </xf>
    <xf borderId="0" fillId="0" fontId="8" numFmtId="0" xfId="0" applyAlignment="1" applyFont="1">
      <alignment horizontal="left"/>
    </xf>
    <xf borderId="1" fillId="2" fontId="8" numFmtId="0" xfId="0" applyAlignment="1" applyBorder="1" applyFont="1">
      <alignment horizontal="right"/>
    </xf>
    <xf borderId="1" fillId="2" fontId="8" numFmtId="2" xfId="0" applyAlignment="1" applyBorder="1" applyFont="1" applyNumberFormat="1">
      <alignment horizontal="center"/>
    </xf>
    <xf borderId="1" fillId="20" fontId="8" numFmtId="0" xfId="0" applyAlignment="1" applyBorder="1" applyFont="1">
      <alignment horizontal="left"/>
    </xf>
    <xf borderId="1" fillId="20" fontId="8" numFmtId="0" xfId="0" applyAlignment="1" applyBorder="1" applyFont="1">
      <alignment shrinkToFit="0" wrapText="1"/>
    </xf>
    <xf borderId="1" fillId="17" fontId="8" numFmtId="0" xfId="0" applyAlignment="1" applyBorder="1" applyFont="1">
      <alignment vertical="top"/>
    </xf>
    <xf borderId="1" fillId="17" fontId="8" numFmtId="0" xfId="0" applyAlignment="1" applyBorder="1" applyFont="1">
      <alignment horizontal="center" vertical="top"/>
    </xf>
    <xf borderId="1" fillId="17" fontId="3" numFmtId="2" xfId="0" applyAlignment="1" applyBorder="1" applyFont="1" applyNumberFormat="1">
      <alignment horizontal="center" vertical="top"/>
    </xf>
    <xf borderId="1" fillId="20" fontId="8" numFmtId="0" xfId="0" applyBorder="1" applyFont="1"/>
    <xf borderId="0" fillId="0" fontId="8" numFmtId="0" xfId="0" applyAlignment="1" applyFont="1">
      <alignment horizontal="right" shrinkToFit="0" wrapText="1"/>
    </xf>
    <xf borderId="1" fillId="2" fontId="3" numFmtId="2" xfId="0" applyAlignment="1" applyBorder="1" applyFont="1" applyNumberFormat="1">
      <alignment horizontal="center" vertical="top"/>
    </xf>
    <xf borderId="1" fillId="2" fontId="8" numFmtId="0" xfId="0" applyAlignment="1" applyBorder="1" applyFont="1">
      <alignment vertical="center"/>
    </xf>
    <xf borderId="1" fillId="2" fontId="8" numFmtId="0" xfId="0" applyAlignment="1" applyBorder="1" applyFont="1">
      <alignment horizontal="right" shrinkToFit="0" wrapText="1"/>
    </xf>
    <xf borderId="1" fillId="2" fontId="8" numFmtId="2" xfId="0" applyAlignment="1" applyBorder="1" applyFont="1" applyNumberFormat="1">
      <alignment horizontal="left"/>
    </xf>
    <xf borderId="1" fillId="2" fontId="17" numFmtId="0" xfId="0" applyAlignment="1" applyBorder="1" applyFont="1">
      <alignment vertical="center"/>
    </xf>
    <xf borderId="0" fillId="0" fontId="17" numFmtId="0" xfId="0" applyAlignment="1" applyFont="1">
      <alignment horizontal="center" shrinkToFit="0" wrapText="1"/>
    </xf>
    <xf borderId="0" fillId="0" fontId="17" numFmtId="0" xfId="0" applyAlignment="1" applyFont="1">
      <alignment shrinkToFit="0" wrapText="1"/>
    </xf>
    <xf borderId="1" fillId="2" fontId="8" numFmtId="0" xfId="0" applyAlignment="1" applyBorder="1" applyFont="1">
      <alignment horizontal="center"/>
    </xf>
    <xf borderId="1" fillId="2" fontId="17" numFmtId="0" xfId="0" applyAlignment="1" applyBorder="1" applyFont="1">
      <alignment shrinkToFit="0" vertical="center" wrapText="1"/>
    </xf>
    <xf borderId="0" fillId="0" fontId="17" numFmtId="0" xfId="0" applyAlignment="1" applyFont="1">
      <alignment shrinkToFit="0" vertical="center" wrapText="1"/>
    </xf>
    <xf borderId="1" fillId="2" fontId="17" numFmtId="0" xfId="0" applyAlignment="1" applyBorder="1" applyFont="1">
      <alignment shrinkToFit="0" wrapText="1"/>
    </xf>
    <xf borderId="1" fillId="2" fontId="3" numFmtId="0" xfId="0" applyAlignment="1" applyBorder="1" applyFont="1">
      <alignment shrinkToFit="0" wrapText="1"/>
    </xf>
    <xf borderId="1" fillId="2" fontId="26" numFmtId="0" xfId="0" applyAlignment="1" applyBorder="1" applyFont="1">
      <alignment shrinkToFit="0" wrapText="1"/>
    </xf>
    <xf borderId="0" fillId="0" fontId="26" numFmtId="0" xfId="0" applyAlignment="1" applyFont="1">
      <alignment shrinkToFit="0" wrapText="1"/>
    </xf>
    <xf borderId="1" fillId="2" fontId="3" numFmtId="2" xfId="0" applyAlignment="1" applyBorder="1" applyFont="1" applyNumberFormat="1">
      <alignment horizontal="center" readingOrder="0" vertical="top"/>
    </xf>
    <xf borderId="0" fillId="14" fontId="33" numFmtId="2" xfId="0" applyAlignment="1" applyFont="1" applyNumberFormat="1">
      <alignment horizontal="center" vertical="top"/>
    </xf>
    <xf borderId="0" fillId="14" fontId="34" numFmtId="0" xfId="0" applyAlignment="1" applyFont="1">
      <alignment readingOrder="0" shrinkToFit="0" vertical="bottom" wrapText="0"/>
    </xf>
    <xf borderId="0" fillId="14" fontId="5" numFmtId="0" xfId="0" applyAlignment="1" applyFont="1">
      <alignment vertical="bottom"/>
    </xf>
    <xf borderId="0" fillId="14" fontId="5" numFmtId="0" xfId="0" applyAlignment="1" applyFont="1">
      <alignment vertical="top"/>
    </xf>
    <xf borderId="0" fillId="14" fontId="5" numFmtId="2" xfId="0" applyAlignment="1" applyFont="1" applyNumberFormat="1">
      <alignment vertical="top"/>
    </xf>
    <xf borderId="0" fillId="14" fontId="34" numFmtId="0" xfId="0" applyAlignment="1" applyFont="1">
      <alignment horizontal="center" shrinkToFit="0" vertical="bottom" wrapText="1"/>
    </xf>
    <xf borderId="0" fillId="0" fontId="35" numFmtId="0" xfId="0" applyAlignment="1" applyFont="1">
      <alignment horizontal="center" shrinkToFit="0" vertical="bottom" wrapText="1"/>
    </xf>
    <xf borderId="0" fillId="0" fontId="5" numFmtId="0" xfId="0" applyAlignment="1" applyFont="1">
      <alignment vertical="bottom"/>
    </xf>
    <xf borderId="0" fillId="2" fontId="5" numFmtId="0" xfId="0" applyAlignment="1" applyFont="1">
      <alignment vertical="bottom"/>
    </xf>
    <xf borderId="0" fillId="0" fontId="8" numFmtId="0" xfId="0" applyAlignment="1" applyFont="1">
      <alignment readingOrder="0" shrinkToFit="0" wrapText="1"/>
    </xf>
    <xf borderId="0" fillId="0" fontId="36" numFmtId="0" xfId="0" applyFont="1"/>
    <xf borderId="0" fillId="0" fontId="8" numFmtId="0" xfId="0" applyAlignment="1" applyFont="1">
      <alignment horizontal="left" readingOrder="0" shrinkToFit="0" vertical="center" wrapText="1"/>
    </xf>
    <xf borderId="1" fillId="2" fontId="8" numFmtId="0" xfId="0" applyAlignment="1" applyBorder="1" applyFont="1">
      <alignment horizontal="left" vertical="top"/>
    </xf>
    <xf borderId="12" fillId="2" fontId="8" numFmtId="0" xfId="0" applyAlignment="1" applyBorder="1" applyFont="1">
      <alignment horizontal="left" shrinkToFit="0" vertical="center" wrapText="1"/>
    </xf>
    <xf borderId="0" fillId="0" fontId="37" numFmtId="0" xfId="0" applyFont="1"/>
    <xf borderId="0" fillId="0" fontId="30" numFmtId="0" xfId="0" applyAlignment="1" applyFont="1">
      <alignment shrinkToFit="0" wrapText="1"/>
    </xf>
    <xf borderId="0" fillId="0" fontId="30" numFmtId="0" xfId="0" applyAlignment="1" applyFont="1">
      <alignment horizontal="center" vertical="top"/>
    </xf>
    <xf borderId="0" fillId="0" fontId="38" numFmtId="2" xfId="0" applyAlignment="1" applyFont="1" applyNumberFormat="1">
      <alignment horizontal="center" vertical="top"/>
    </xf>
    <xf borderId="0" fillId="0" fontId="39" numFmtId="0" xfId="0" applyAlignment="1" applyFont="1">
      <alignment vertical="top"/>
    </xf>
    <xf borderId="0" fillId="0" fontId="40" numFmtId="0" xfId="0" applyAlignment="1" applyFont="1">
      <alignment horizontal="center" vertical="top"/>
    </xf>
    <xf borderId="0" fillId="0" fontId="8" numFmtId="2" xfId="0" applyAlignment="1" applyFont="1" applyNumberFormat="1">
      <alignment horizontal="left" shrinkToFit="0" wrapText="1"/>
    </xf>
    <xf borderId="1" fillId="2" fontId="26" numFmtId="2" xfId="0" applyAlignment="1" applyBorder="1" applyFont="1" applyNumberFormat="1">
      <alignment horizontal="center" vertical="top"/>
    </xf>
    <xf borderId="0" fillId="0" fontId="32" numFmtId="0" xfId="0" applyFont="1"/>
    <xf borderId="0" fillId="0" fontId="32" numFmtId="0" xfId="0" applyAlignment="1" applyFont="1">
      <alignment shrinkToFit="0" wrapText="1"/>
    </xf>
    <xf borderId="0" fillId="0" fontId="32" numFmtId="0" xfId="0" applyAlignment="1" applyFont="1">
      <alignment horizontal="right" shrinkToFit="0" wrapText="1"/>
    </xf>
    <xf borderId="0" fillId="0" fontId="32" numFmtId="2" xfId="0" applyAlignment="1" applyFont="1" applyNumberFormat="1">
      <alignment horizontal="left" shrinkToFit="0" wrapText="1"/>
    </xf>
    <xf borderId="0" fillId="0" fontId="25" numFmtId="0" xfId="0" applyFont="1"/>
    <xf borderId="12" fillId="20" fontId="8" numFmtId="0" xfId="0" applyAlignment="1" applyBorder="1" applyFont="1">
      <alignment horizontal="left" shrinkToFit="0" wrapText="1"/>
    </xf>
    <xf borderId="0" fillId="0" fontId="5" numFmtId="0" xfId="0" applyAlignment="1" applyFont="1">
      <alignment shrinkToFit="0" wrapText="1"/>
    </xf>
    <xf borderId="0" fillId="0" fontId="17" numFmtId="0" xfId="0" applyAlignment="1" applyFont="1">
      <alignment shrinkToFit="0" vertical="top" wrapText="1"/>
    </xf>
    <xf borderId="0" fillId="0" fontId="5" numFmtId="0" xfId="0" applyAlignment="1" applyFont="1">
      <alignment shrinkToFit="0" vertical="top" wrapText="1"/>
    </xf>
    <xf borderId="6" fillId="17" fontId="17" numFmtId="0" xfId="0" applyAlignment="1" applyBorder="1" applyFont="1">
      <alignment shrinkToFit="0" vertical="center" wrapText="1"/>
    </xf>
    <xf borderId="0" fillId="0" fontId="5" numFmtId="0" xfId="0" applyAlignment="1" applyFont="1">
      <alignment readingOrder="0" shrinkToFit="0" vertical="center" wrapText="1"/>
    </xf>
    <xf borderId="0" fillId="0" fontId="6" numFmtId="0" xfId="0" applyAlignment="1" applyFont="1">
      <alignment vertical="center"/>
    </xf>
    <xf borderId="0" fillId="0" fontId="17" numFmtId="0" xfId="0" applyAlignment="1" applyFont="1">
      <alignment horizontal="right" shrinkToFit="0" wrapText="1"/>
    </xf>
    <xf borderId="1" fillId="5" fontId="3" numFmtId="2" xfId="0" applyAlignment="1" applyBorder="1" applyFont="1" applyNumberFormat="1">
      <alignment vertical="top"/>
    </xf>
    <xf borderId="1" fillId="6" fontId="3" numFmtId="2" xfId="0" applyAlignment="1" applyBorder="1" applyFont="1" applyNumberFormat="1">
      <alignment vertical="top"/>
    </xf>
    <xf borderId="1" fillId="7" fontId="3" numFmtId="2" xfId="0" applyAlignment="1" applyBorder="1" applyFont="1" applyNumberFormat="1">
      <alignment vertical="top"/>
    </xf>
    <xf borderId="1" fillId="4" fontId="3" numFmtId="2" xfId="0" applyAlignment="1" applyBorder="1" applyFont="1" applyNumberFormat="1">
      <alignment vertical="top"/>
    </xf>
    <xf borderId="1" fillId="8" fontId="3" numFmtId="2" xfId="0" applyAlignment="1" applyBorder="1" applyFont="1" applyNumberFormat="1">
      <alignment vertical="top"/>
    </xf>
    <xf borderId="1" fillId="2" fontId="41" numFmtId="1" xfId="0" applyAlignment="1" applyBorder="1" applyFont="1" applyNumberFormat="1">
      <alignment vertical="top"/>
    </xf>
    <xf borderId="0" fillId="0" fontId="18" numFmtId="2" xfId="0" applyAlignment="1" applyFont="1" applyNumberFormat="1">
      <alignment vertical="top"/>
    </xf>
    <xf borderId="1" fillId="11" fontId="8" numFmtId="0" xfId="0" applyAlignment="1" applyBorder="1" applyFont="1">
      <alignment horizontal="left"/>
    </xf>
    <xf borderId="1" fillId="11" fontId="8" numFmtId="0" xfId="0" applyAlignment="1" applyBorder="1" applyFont="1">
      <alignment horizontal="left" shrinkToFit="0" wrapText="1"/>
    </xf>
    <xf borderId="1" fillId="11" fontId="8" numFmtId="0" xfId="0" applyAlignment="1" applyBorder="1" applyFont="1">
      <alignment horizontal="center" vertical="top"/>
    </xf>
    <xf borderId="0" fillId="0" fontId="17" numFmtId="0" xfId="0" applyAlignment="1" applyFont="1">
      <alignment horizontal="center" vertical="top"/>
    </xf>
    <xf borderId="0" fillId="0" fontId="26" numFmtId="2" xfId="0" applyAlignment="1" applyFont="1" applyNumberFormat="1">
      <alignment horizontal="left" vertical="top"/>
    </xf>
    <xf borderId="0" fillId="0" fontId="3" numFmtId="0" xfId="0" applyAlignment="1" applyFont="1">
      <alignment vertical="top"/>
    </xf>
    <xf borderId="0" fillId="0" fontId="17" numFmtId="2" xfId="0" applyAlignment="1" applyFont="1" applyNumberFormat="1">
      <alignment horizontal="left" vertical="top"/>
    </xf>
    <xf borderId="0" fillId="0" fontId="25" numFmtId="0" xfId="0" applyAlignment="1" applyFont="1">
      <alignment vertical="top"/>
    </xf>
    <xf borderId="0" fillId="0" fontId="8" numFmtId="0" xfId="0" applyAlignment="1" applyFont="1">
      <alignment readingOrder="0" vertical="top"/>
    </xf>
    <xf borderId="0" fillId="0" fontId="17" numFmtId="2" xfId="0" applyAlignment="1" applyFont="1" applyNumberFormat="1">
      <alignment horizontal="left" readingOrder="0" shrinkToFit="0" vertical="top" wrapText="1"/>
    </xf>
    <xf borderId="1" fillId="11" fontId="8" numFmtId="2" xfId="0" applyAlignment="1" applyBorder="1" applyFont="1" applyNumberFormat="1">
      <alignment vertical="top"/>
    </xf>
    <xf borderId="0" fillId="0" fontId="22" numFmtId="0" xfId="0" applyAlignment="1" applyFont="1">
      <alignment vertical="top"/>
    </xf>
    <xf borderId="0" fillId="0" fontId="18" numFmtId="0" xfId="0" applyAlignment="1" applyFont="1">
      <alignment vertical="top"/>
    </xf>
    <xf borderId="0" fillId="0" fontId="18" numFmtId="0" xfId="0" applyAlignment="1" applyFont="1">
      <alignment horizontal="left" shrinkToFit="0" vertical="top" wrapText="1"/>
    </xf>
    <xf borderId="0" fillId="0" fontId="18" numFmtId="0" xfId="0" applyAlignment="1" applyFont="1">
      <alignment horizontal="center" shrinkToFit="0" vertical="top" wrapText="1"/>
    </xf>
    <xf borderId="0" fillId="0" fontId="18" numFmtId="0" xfId="0" applyAlignment="1" applyFont="1">
      <alignment horizontal="left" vertical="top"/>
    </xf>
    <xf borderId="0" fillId="0" fontId="22" numFmtId="0" xfId="0" applyAlignment="1" applyFont="1">
      <alignment horizontal="center" shrinkToFit="0" vertical="top" wrapText="1"/>
    </xf>
    <xf borderId="0" fillId="0" fontId="22" numFmtId="0" xfId="0" applyAlignment="1" applyFont="1">
      <alignment horizontal="left" vertical="top"/>
    </xf>
    <xf borderId="1" fillId="0" fontId="3" numFmtId="2" xfId="0" applyAlignment="1" applyBorder="1" applyFont="1" applyNumberFormat="1">
      <alignment vertical="top"/>
    </xf>
    <xf borderId="0" fillId="0" fontId="22" numFmtId="0" xfId="0" applyAlignment="1" applyFont="1">
      <alignment horizontal="left" readingOrder="0" vertical="top"/>
    </xf>
    <xf borderId="1" fillId="17" fontId="22" numFmtId="0" xfId="0" applyAlignment="1" applyBorder="1" applyFont="1">
      <alignment horizontal="left" vertical="top"/>
    </xf>
    <xf borderId="0" fillId="0" fontId="17" numFmtId="0" xfId="0" applyAlignment="1" applyFont="1">
      <alignment horizontal="center" shrinkToFit="0" vertical="top" wrapText="1"/>
    </xf>
    <xf borderId="0" fillId="0" fontId="17" numFmtId="0" xfId="0" applyAlignment="1" applyFont="1">
      <alignment horizontal="left" vertical="top"/>
    </xf>
    <xf borderId="12" fillId="11" fontId="8" numFmtId="0" xfId="0" applyAlignment="1" applyBorder="1" applyFont="1">
      <alignment horizontal="left" shrinkToFit="0" wrapText="1"/>
    </xf>
    <xf borderId="0" fillId="0" fontId="11" numFmtId="0" xfId="0" applyAlignment="1" applyFont="1">
      <alignment horizontal="left" shrinkToFit="0" vertical="top" wrapText="1"/>
    </xf>
    <xf borderId="0" fillId="0" fontId="8" numFmtId="2" xfId="0" applyAlignment="1" applyFont="1" applyNumberFormat="1">
      <alignment horizontal="left" shrinkToFit="0" vertical="top" wrapText="1"/>
    </xf>
    <xf borderId="1" fillId="2" fontId="18" numFmtId="0" xfId="0" applyAlignment="1" applyBorder="1" applyFont="1">
      <alignment vertical="top"/>
    </xf>
    <xf borderId="1" fillId="2" fontId="42" numFmtId="0" xfId="0" applyAlignment="1" applyBorder="1" applyFont="1">
      <alignment horizontal="center" shrinkToFit="0" vertical="top" wrapText="1"/>
    </xf>
    <xf borderId="1" fillId="2" fontId="42" numFmtId="0" xfId="0" applyAlignment="1" applyBorder="1" applyFont="1">
      <alignment shrinkToFit="0" vertical="top" wrapText="1"/>
    </xf>
    <xf borderId="0" fillId="0" fontId="18" numFmtId="0" xfId="0" applyAlignment="1" applyFont="1">
      <alignment horizontal="center" shrinkToFit="0" vertical="center" wrapText="1"/>
    </xf>
    <xf borderId="0" fillId="0" fontId="22" numFmtId="0" xfId="0" applyAlignment="1" applyFont="1">
      <alignment horizontal="left" vertical="center"/>
    </xf>
    <xf borderId="0" fillId="0" fontId="18" numFmtId="0" xfId="0" applyAlignment="1" applyFont="1">
      <alignment horizontal="left" vertical="center"/>
    </xf>
    <xf borderId="0" fillId="0" fontId="18" numFmtId="0" xfId="0" applyAlignment="1" applyFont="1">
      <alignment vertical="center"/>
    </xf>
    <xf borderId="0" fillId="0" fontId="11" numFmtId="0" xfId="0" applyAlignment="1" applyFont="1">
      <alignment horizontal="left" shrinkToFit="0" wrapText="1"/>
    </xf>
    <xf borderId="1" fillId="11" fontId="8" numFmtId="0" xfId="0" applyAlignment="1" applyBorder="1" applyFont="1">
      <alignment horizontal="center" shrinkToFit="0" vertical="top" wrapText="1"/>
    </xf>
    <xf borderId="1" fillId="11" fontId="8" numFmtId="0" xfId="0" applyAlignment="1" applyBorder="1" applyFont="1">
      <alignment shrinkToFit="0" vertical="top" wrapText="1"/>
    </xf>
    <xf borderId="6" fillId="11" fontId="8" numFmtId="0" xfId="0" applyAlignment="1" applyBorder="1" applyFont="1">
      <alignment horizontal="left" shrinkToFit="0" vertical="top" wrapText="1"/>
    </xf>
    <xf borderId="1" fillId="19" fontId="8" numFmtId="2" xfId="0" applyAlignment="1" applyBorder="1" applyFont="1" applyNumberFormat="1">
      <alignment horizontal="left" vertical="top"/>
    </xf>
    <xf borderId="1" fillId="19" fontId="8" numFmtId="0" xfId="0" applyAlignment="1" applyBorder="1" applyFont="1">
      <alignment horizontal="center" vertical="top"/>
    </xf>
    <xf borderId="1" fillId="19" fontId="8" numFmtId="0" xfId="0" applyAlignment="1" applyBorder="1" applyFont="1">
      <alignment vertical="top"/>
    </xf>
    <xf borderId="1" fillId="19" fontId="8" numFmtId="2" xfId="0" applyAlignment="1" applyBorder="1" applyFont="1" applyNumberFormat="1">
      <alignment horizontal="left" readingOrder="0" vertical="top"/>
    </xf>
    <xf borderId="12" fillId="2" fontId="8" numFmtId="2" xfId="0" applyAlignment="1" applyBorder="1" applyFont="1" applyNumberFormat="1">
      <alignment horizontal="left" vertical="top"/>
    </xf>
    <xf borderId="1" fillId="2" fontId="25" numFmtId="0" xfId="0" applyAlignment="1" applyBorder="1" applyFont="1">
      <alignment shrinkToFit="0" wrapText="1"/>
    </xf>
    <xf borderId="0" fillId="0" fontId="18" numFmtId="2" xfId="0" applyAlignment="1" applyFont="1" applyNumberFormat="1">
      <alignment horizontal="left" readingOrder="0" vertical="top"/>
    </xf>
    <xf borderId="0" fillId="0" fontId="11" numFmtId="2" xfId="0" applyAlignment="1" applyFont="1" applyNumberFormat="1">
      <alignment horizontal="center" vertical="top"/>
    </xf>
    <xf borderId="0" fillId="0" fontId="11" numFmtId="0" xfId="0" applyAlignment="1" applyFont="1">
      <alignment horizontal="center" shrinkToFit="0" vertical="top" wrapText="1"/>
    </xf>
    <xf borderId="0" fillId="0" fontId="11" numFmtId="0" xfId="0" applyAlignment="1" applyFont="1">
      <alignment vertical="top"/>
    </xf>
    <xf borderId="0" fillId="0" fontId="11" numFmtId="0" xfId="0" applyAlignment="1" applyFont="1">
      <alignment horizontal="center" vertical="top"/>
    </xf>
    <xf borderId="0" fillId="0" fontId="25" numFmtId="2" xfId="0" applyAlignment="1" applyFont="1" applyNumberFormat="1">
      <alignment vertical="top"/>
    </xf>
    <xf borderId="12" fillId="11" fontId="8" numFmtId="2" xfId="0" applyAlignment="1" applyBorder="1" applyFont="1" applyNumberFormat="1">
      <alignment horizontal="left" shrinkToFit="0" vertical="top" wrapText="1"/>
    </xf>
    <xf borderId="1" fillId="21" fontId="8" numFmtId="0" xfId="0" applyAlignment="1" applyBorder="1" applyFill="1" applyFont="1">
      <alignment horizontal="left" vertical="top"/>
    </xf>
    <xf borderId="1" fillId="21" fontId="8" numFmtId="0" xfId="0" applyAlignment="1" applyBorder="1" applyFont="1">
      <alignment vertical="top"/>
    </xf>
    <xf borderId="1" fillId="21" fontId="8" numFmtId="0" xfId="0" applyAlignment="1" applyBorder="1" applyFont="1">
      <alignment shrinkToFit="0" vertical="top" wrapText="1"/>
    </xf>
    <xf borderId="1" fillId="0" fontId="3" numFmtId="2" xfId="0" applyAlignment="1" applyBorder="1" applyFont="1" applyNumberFormat="1">
      <alignment horizontal="center" vertical="top"/>
    </xf>
    <xf borderId="1" fillId="0" fontId="19" numFmtId="0" xfId="0" applyAlignment="1" applyBorder="1" applyFont="1">
      <alignment horizontal="left" vertical="top"/>
    </xf>
    <xf borderId="1" fillId="0" fontId="11" numFmtId="0" xfId="0" applyAlignment="1" applyBorder="1" applyFont="1">
      <alignment horizontal="center" vertical="top"/>
    </xf>
    <xf borderId="1" fillId="0" fontId="8" numFmtId="0" xfId="0" applyAlignment="1" applyBorder="1" applyFont="1">
      <alignment vertical="top"/>
    </xf>
    <xf borderId="1" fillId="0" fontId="8" numFmtId="0" xfId="0" applyAlignment="1" applyBorder="1" applyFont="1">
      <alignment shrinkToFit="0" vertical="top" wrapText="1"/>
    </xf>
    <xf borderId="1" fillId="0" fontId="8" numFmtId="0" xfId="0" applyAlignment="1" applyBorder="1" applyFont="1">
      <alignment readingOrder="0" vertical="top"/>
    </xf>
    <xf borderId="1" fillId="0" fontId="25" numFmtId="2" xfId="0" applyAlignment="1" applyBorder="1" applyFont="1" applyNumberFormat="1">
      <alignment vertical="top"/>
    </xf>
    <xf borderId="1" fillId="17" fontId="4" numFmtId="0" xfId="0" applyBorder="1" applyFont="1"/>
    <xf borderId="1" fillId="21" fontId="8" numFmtId="0" xfId="0" applyAlignment="1" applyBorder="1" applyFont="1">
      <alignment horizontal="center" shrinkToFit="0" vertical="top" wrapText="1"/>
    </xf>
    <xf borderId="1" fillId="21" fontId="8" numFmtId="0" xfId="0" applyAlignment="1" applyBorder="1" applyFont="1">
      <alignment horizontal="left" shrinkToFit="0" vertical="top" wrapText="1"/>
    </xf>
    <xf borderId="12" fillId="11" fontId="8" numFmtId="10" xfId="0" applyAlignment="1" applyBorder="1" applyFont="1" applyNumberFormat="1">
      <alignment horizontal="left" shrinkToFit="0" vertical="top" wrapText="1"/>
    </xf>
    <xf borderId="12" fillId="11" fontId="8" numFmtId="2" xfId="0" applyAlignment="1" applyBorder="1" applyFont="1" applyNumberFormat="1">
      <alignment horizontal="left" vertical="top"/>
    </xf>
    <xf borderId="0" fillId="0" fontId="3" numFmtId="0" xfId="0" applyAlignment="1" applyFont="1">
      <alignment shrinkToFit="0" vertical="top" wrapText="1"/>
    </xf>
    <xf borderId="0" fillId="0" fontId="43" numFmtId="0" xfId="0" applyAlignment="1" applyFont="1">
      <alignment vertical="top"/>
    </xf>
    <xf borderId="1" fillId="14" fontId="18" numFmtId="0" xfId="0" applyAlignment="1" applyBorder="1" applyFont="1">
      <alignment horizontal="left" vertical="top"/>
    </xf>
    <xf borderId="1" fillId="14" fontId="42" numFmtId="0" xfId="0" applyAlignment="1" applyBorder="1" applyFont="1">
      <alignment vertical="top"/>
    </xf>
    <xf borderId="1" fillId="14" fontId="18" numFmtId="0" xfId="0" applyAlignment="1" applyBorder="1" applyFont="1">
      <alignment vertical="top"/>
    </xf>
    <xf borderId="1" fillId="14" fontId="18" numFmtId="0" xfId="0" applyAlignment="1" applyBorder="1" applyFont="1">
      <alignment horizontal="left" shrinkToFit="0" vertical="top" wrapText="1"/>
    </xf>
    <xf borderId="1" fillId="2" fontId="8" numFmtId="0" xfId="0" applyAlignment="1" applyBorder="1" applyFont="1">
      <alignment vertical="top"/>
    </xf>
    <xf borderId="1" fillId="2" fontId="3" numFmtId="0" xfId="0" applyAlignment="1" applyBorder="1" applyFont="1">
      <alignment vertical="top"/>
    </xf>
    <xf borderId="1" fillId="14" fontId="18" numFmtId="0" xfId="0" applyAlignment="1" applyBorder="1" applyFont="1">
      <alignment horizontal="center" shrinkToFit="0" vertical="top" wrapText="1"/>
    </xf>
    <xf borderId="0" fillId="0" fontId="26" numFmtId="2" xfId="0" applyAlignment="1" applyFont="1" applyNumberFormat="1">
      <alignment horizontal="center" vertical="top"/>
    </xf>
    <xf borderId="0" fillId="0" fontId="25" numFmtId="0" xfId="0" applyAlignment="1" applyFont="1">
      <alignment shrinkToFit="0" vertical="top" wrapText="1"/>
    </xf>
    <xf borderId="1" fillId="15" fontId="8" numFmtId="0" xfId="0" applyAlignment="1" applyBorder="1" applyFont="1">
      <alignment horizontal="left" vertical="top"/>
    </xf>
    <xf borderId="1" fillId="15" fontId="8" numFmtId="0" xfId="0" applyAlignment="1" applyBorder="1" applyFont="1">
      <alignment shrinkToFit="0" vertical="top" wrapText="1"/>
    </xf>
    <xf borderId="1" fillId="17" fontId="8" numFmtId="0" xfId="0" applyAlignment="1" applyBorder="1" applyFont="1">
      <alignment horizontal="left" shrinkToFit="0" wrapText="1"/>
    </xf>
    <xf borderId="44" fillId="17" fontId="8" numFmtId="0" xfId="0" applyAlignment="1" applyBorder="1" applyFont="1">
      <alignment horizontal="left" vertical="top"/>
    </xf>
    <xf borderId="1" fillId="17" fontId="8" numFmtId="0" xfId="0" applyAlignment="1" applyBorder="1" applyFont="1">
      <alignment shrinkToFit="0" vertical="top" wrapText="1"/>
    </xf>
    <xf borderId="45" fillId="2" fontId="3" numFmtId="0" xfId="0" applyAlignment="1" applyBorder="1" applyFont="1">
      <alignment horizontal="left" vertical="top"/>
    </xf>
    <xf borderId="1" fillId="2" fontId="3" numFmtId="0" xfId="0" applyAlignment="1" applyBorder="1" applyFont="1">
      <alignment horizontal="center" vertical="top"/>
    </xf>
    <xf borderId="1" fillId="0" fontId="3" numFmtId="0" xfId="0" applyAlignment="1" applyBorder="1" applyFont="1">
      <alignment vertical="top"/>
    </xf>
    <xf borderId="1" fillId="0" fontId="3" numFmtId="0" xfId="0" applyAlignment="1" applyBorder="1" applyFont="1">
      <alignment shrinkToFit="0" vertical="top" wrapText="1"/>
    </xf>
    <xf borderId="1" fillId="0" fontId="19" numFmtId="0" xfId="0" applyAlignment="1" applyBorder="1" applyFont="1">
      <alignment horizontal="left" vertical="center"/>
    </xf>
    <xf borderId="1" fillId="0" fontId="22" numFmtId="0" xfId="0" applyAlignment="1" applyBorder="1" applyFont="1">
      <alignment vertical="center"/>
    </xf>
    <xf borderId="1" fillId="0" fontId="22" numFmtId="0" xfId="0" applyBorder="1" applyFont="1"/>
    <xf borderId="1" fillId="0" fontId="18" numFmtId="0" xfId="0" applyAlignment="1" applyBorder="1" applyFont="1">
      <alignment horizontal="left" vertical="center"/>
    </xf>
    <xf borderId="12" fillId="0" fontId="18" numFmtId="0" xfId="0" applyAlignment="1" applyBorder="1" applyFont="1">
      <alignment shrinkToFit="0" vertical="top" wrapText="1"/>
    </xf>
    <xf borderId="0" fillId="0" fontId="5" numFmtId="0" xfId="0" applyAlignment="1" applyFont="1">
      <alignment horizontal="left" vertical="center"/>
    </xf>
    <xf borderId="1" fillId="0" fontId="22" numFmtId="0" xfId="0" applyAlignment="1" applyBorder="1" applyFont="1">
      <alignment horizontal="left" vertical="center"/>
    </xf>
    <xf borderId="1" fillId="0" fontId="5" numFmtId="0" xfId="0" applyAlignment="1" applyBorder="1" applyFont="1">
      <alignment horizontal="left" vertical="center"/>
    </xf>
    <xf borderId="1" fillId="0" fontId="5" numFmtId="0" xfId="0" applyBorder="1" applyFont="1"/>
    <xf borderId="1" fillId="0" fontId="44" numFmtId="0" xfId="0" applyAlignment="1" applyBorder="1" applyFont="1">
      <alignment horizontal="left" vertical="center"/>
    </xf>
    <xf borderId="1" fillId="0" fontId="19" numFmtId="0" xfId="0" applyBorder="1" applyFont="1"/>
    <xf borderId="1" fillId="14" fontId="18" numFmtId="0" xfId="0" applyAlignment="1" applyBorder="1" applyFont="1">
      <alignment horizontal="left" vertical="center"/>
    </xf>
    <xf borderId="1" fillId="14" fontId="22" numFmtId="0" xfId="0" applyAlignment="1" applyBorder="1" applyFont="1">
      <alignment vertical="center"/>
    </xf>
    <xf borderId="1" fillId="2" fontId="8" numFmtId="0" xfId="0" applyAlignment="1" applyBorder="1" applyFont="1">
      <alignment horizontal="left" shrinkToFit="0" vertical="top" wrapText="1"/>
    </xf>
    <xf borderId="1" fillId="2" fontId="3" numFmtId="0" xfId="0" applyAlignment="1" applyBorder="1" applyFont="1">
      <alignment horizontal="left" vertical="top"/>
    </xf>
    <xf borderId="1" fillId="2" fontId="3" numFmtId="0" xfId="0" applyAlignment="1" applyBorder="1" applyFont="1">
      <alignment shrinkToFit="0" vertical="top" wrapText="1"/>
    </xf>
    <xf borderId="0" fillId="0" fontId="19" numFmtId="0" xfId="0" applyAlignment="1" applyFont="1">
      <alignment horizontal="left" vertical="center"/>
    </xf>
    <xf borderId="1" fillId="0" fontId="20" numFmtId="0" xfId="0" applyAlignment="1" applyBorder="1" applyFont="1">
      <alignment horizontal="left" vertical="center"/>
    </xf>
    <xf borderId="0" fillId="0" fontId="22" numFmtId="0" xfId="0" applyAlignment="1" applyFont="1">
      <alignment vertical="center"/>
    </xf>
    <xf borderId="12" fillId="0" fontId="22" numFmtId="0" xfId="0" applyAlignment="1" applyBorder="1" applyFont="1">
      <alignment shrinkToFit="0" vertical="top" wrapText="1"/>
    </xf>
    <xf borderId="0" fillId="0" fontId="18" numFmtId="0" xfId="0" applyAlignment="1" applyFont="1">
      <alignment shrinkToFit="0" vertical="top" wrapText="1"/>
    </xf>
    <xf borderId="0" fillId="0" fontId="44" numFmtId="0" xfId="0" applyAlignment="1" applyFont="1">
      <alignment horizontal="left" vertical="center"/>
    </xf>
    <xf borderId="0" fillId="0" fontId="22" numFmtId="0" xfId="0" applyAlignment="1" applyFont="1">
      <alignment shrinkToFit="0" vertical="top" wrapText="1"/>
    </xf>
    <xf borderId="1" fillId="0" fontId="20" numFmtId="0" xfId="0" applyBorder="1" applyFont="1"/>
    <xf borderId="0" fillId="0" fontId="19" numFmtId="0" xfId="0" applyFont="1"/>
    <xf borderId="0" fillId="0" fontId="44" numFmtId="0" xfId="0" applyAlignment="1" applyFont="1">
      <alignment shrinkToFit="0" vertical="top" wrapText="1"/>
    </xf>
    <xf borderId="0" fillId="0" fontId="17" numFmtId="0" xfId="0" applyAlignment="1" applyFont="1">
      <alignment horizontal="left" readingOrder="1"/>
    </xf>
    <xf borderId="1" fillId="2" fontId="8" numFmtId="2" xfId="0" applyAlignment="1" applyBorder="1" applyFont="1" applyNumberFormat="1">
      <alignment horizontal="left" vertical="top"/>
    </xf>
    <xf borderId="0" fillId="0" fontId="17" numFmtId="2" xfId="0" applyAlignment="1" applyFont="1" applyNumberFormat="1">
      <alignment horizontal="left" readingOrder="0" vertical="top"/>
    </xf>
    <xf borderId="0" fillId="0" fontId="17" numFmtId="2" xfId="0" applyAlignment="1" applyFont="1" applyNumberFormat="1">
      <alignment horizontal="center" vertical="top"/>
    </xf>
    <xf borderId="1" fillId="19" fontId="8" numFmtId="0" xfId="0" applyAlignment="1" applyBorder="1" applyFont="1">
      <alignment vertical="center"/>
    </xf>
    <xf borderId="1" fillId="19" fontId="8" numFmtId="0" xfId="0" applyAlignment="1" applyBorder="1" applyFont="1">
      <alignment shrinkToFit="0" wrapText="1"/>
    </xf>
    <xf borderId="1" fillId="17" fontId="8" numFmtId="0" xfId="0" applyAlignment="1" applyBorder="1" applyFont="1">
      <alignment shrinkToFit="0" wrapText="1"/>
    </xf>
    <xf borderId="1" fillId="17" fontId="8" numFmtId="0" xfId="0" applyAlignment="1" applyBorder="1" applyFont="1">
      <alignment vertical="center"/>
    </xf>
    <xf borderId="1" fillId="5" fontId="8" numFmtId="2" xfId="0" applyBorder="1" applyFont="1" applyNumberFormat="1"/>
    <xf borderId="1" fillId="6" fontId="8" numFmtId="2" xfId="0" applyBorder="1" applyFont="1" applyNumberFormat="1"/>
    <xf borderId="1" fillId="7" fontId="8" numFmtId="2" xfId="0" applyBorder="1" applyFont="1" applyNumberFormat="1"/>
    <xf borderId="1" fillId="4" fontId="8" numFmtId="2" xfId="0" applyBorder="1" applyFont="1" applyNumberFormat="1"/>
    <xf borderId="1" fillId="8" fontId="8" numFmtId="2" xfId="0" applyBorder="1" applyFont="1" applyNumberFormat="1"/>
    <xf borderId="0" fillId="0" fontId="9" numFmtId="2" xfId="0" applyFont="1" applyNumberFormat="1"/>
    <xf borderId="0" fillId="0" fontId="3" numFmtId="2" xfId="0" applyAlignment="1" applyFont="1" applyNumberFormat="1">
      <alignment horizontal="center" vertical="center"/>
    </xf>
    <xf borderId="0" fillId="0" fontId="8" numFmtId="0" xfId="0" applyAlignment="1" applyFont="1">
      <alignment horizontal="right" vertical="center"/>
    </xf>
    <xf borderId="0" fillId="0" fontId="21" numFmtId="2" xfId="0" applyAlignment="1" applyFont="1" applyNumberFormat="1">
      <alignment horizontal="center"/>
    </xf>
    <xf borderId="0" fillId="0" fontId="11" numFmtId="0" xfId="0" applyFont="1"/>
    <xf borderId="12" fillId="11" fontId="8" numFmtId="0" xfId="0" applyAlignment="1" applyBorder="1" applyFont="1">
      <alignment horizontal="left" vertical="top"/>
    </xf>
    <xf borderId="0" fillId="0" fontId="26" numFmtId="2" xfId="0" applyAlignment="1" applyFont="1" applyNumberFormat="1">
      <alignment horizontal="center"/>
    </xf>
    <xf borderId="0" fillId="0" fontId="25" numFmtId="0" xfId="0" applyAlignment="1" applyFont="1">
      <alignment shrinkToFit="0" wrapText="1"/>
    </xf>
    <xf borderId="0" fillId="0" fontId="45" numFmtId="0" xfId="0" applyFont="1"/>
    <xf borderId="0" fillId="0" fontId="26" numFmtId="2" xfId="0" applyAlignment="1" applyFont="1" applyNumberFormat="1">
      <alignment horizontal="center" vertical="center"/>
    </xf>
    <xf borderId="1" fillId="22" fontId="16" numFmtId="0" xfId="0" applyBorder="1" applyFill="1" applyFont="1"/>
    <xf borderId="1" fillId="4" fontId="4" numFmtId="0" xfId="0" applyBorder="1" applyFont="1"/>
    <xf borderId="0" fillId="0" fontId="41" numFmtId="1" xfId="0" applyAlignment="1" applyFont="1" applyNumberFormat="1">
      <alignment vertical="top"/>
    </xf>
    <xf borderId="0" fillId="0" fontId="3" numFmtId="0" xfId="0" applyAlignment="1" applyFont="1">
      <alignment horizontal="center" shrinkToFit="0" vertical="top" wrapText="1"/>
    </xf>
    <xf borderId="6" fillId="11" fontId="8" numFmtId="0" xfId="0" applyAlignment="1" applyBorder="1" applyFont="1">
      <alignment horizontal="left" readingOrder="0" shrinkToFit="0" vertical="top" wrapText="1"/>
    </xf>
    <xf borderId="0" fillId="0" fontId="46" numFmtId="0" xfId="0" applyAlignment="1" applyFont="1">
      <alignment readingOrder="0"/>
    </xf>
    <xf borderId="0" fillId="0" fontId="8" numFmtId="0" xfId="0" applyAlignment="1" applyFont="1">
      <alignment horizontal="right" shrinkToFit="0" vertical="top" wrapText="1"/>
    </xf>
    <xf borderId="15" fillId="0" fontId="8" numFmtId="0" xfId="0" applyAlignment="1" applyBorder="1" applyFont="1">
      <alignment horizontal="center" shrinkToFit="0" vertical="top" wrapText="1"/>
    </xf>
    <xf borderId="16" fillId="0" fontId="8" numFmtId="0" xfId="0" applyAlignment="1" applyBorder="1" applyFont="1">
      <alignment shrinkToFit="0" vertical="top" wrapText="1"/>
    </xf>
    <xf borderId="17" fillId="0" fontId="8" numFmtId="0" xfId="0" applyAlignment="1" applyBorder="1" applyFont="1">
      <alignment shrinkToFit="0" vertical="top" wrapText="1"/>
    </xf>
    <xf borderId="6" fillId="19" fontId="8" numFmtId="0" xfId="0" applyAlignment="1" applyBorder="1" applyFont="1">
      <alignment horizontal="left" shrinkToFit="0" vertical="top" wrapText="1"/>
    </xf>
    <xf borderId="6" fillId="19" fontId="8" numFmtId="0" xfId="0" applyAlignment="1" applyBorder="1" applyFont="1">
      <alignment shrinkToFit="0" vertical="top" wrapText="1"/>
    </xf>
    <xf borderId="1" fillId="17" fontId="3" numFmtId="0" xfId="0" applyAlignment="1" applyBorder="1" applyFont="1">
      <alignment horizontal="center" shrinkToFit="0" vertical="top" wrapText="1"/>
    </xf>
    <xf borderId="1" fillId="17" fontId="8" numFmtId="0" xfId="0" applyAlignment="1" applyBorder="1" applyFont="1">
      <alignment horizontal="left" shrinkToFit="0" vertical="top" wrapText="1"/>
    </xf>
    <xf borderId="0" fillId="0" fontId="22" numFmtId="0" xfId="0" applyAlignment="1" applyFont="1">
      <alignment horizontal="left" readingOrder="0" shrinkToFit="0" vertical="top" wrapText="1"/>
    </xf>
    <xf borderId="1" fillId="19" fontId="8" numFmtId="0" xfId="0" applyAlignment="1" applyBorder="1" applyFont="1">
      <alignment horizontal="center" shrinkToFit="0" vertical="top" wrapText="1"/>
    </xf>
    <xf borderId="1" fillId="19" fontId="8" numFmtId="0" xfId="0" applyAlignment="1" applyBorder="1" applyFont="1">
      <alignment shrinkToFit="0" vertical="top" wrapText="1"/>
    </xf>
    <xf borderId="1" fillId="19" fontId="8" numFmtId="0" xfId="0" applyAlignment="1" applyBorder="1" applyFont="1">
      <alignment horizontal="left" shrinkToFit="0" vertical="top" wrapText="1"/>
    </xf>
    <xf borderId="0" fillId="0" fontId="8" numFmtId="0" xfId="0" applyAlignment="1" applyFont="1">
      <alignment readingOrder="0" shrinkToFit="0" vertical="top" wrapText="1"/>
    </xf>
    <xf borderId="1" fillId="17" fontId="8" numFmtId="0" xfId="0" applyAlignment="1" applyBorder="1" applyFont="1">
      <alignment horizontal="left" vertical="top"/>
    </xf>
    <xf borderId="1" fillId="11" fontId="8" numFmtId="0" xfId="0" applyAlignment="1" applyBorder="1" applyFont="1">
      <alignment horizontal="left" shrinkToFit="0" vertical="top" wrapText="1"/>
    </xf>
    <xf borderId="1" fillId="17" fontId="22" numFmtId="0" xfId="0" applyAlignment="1" applyBorder="1" applyFont="1">
      <alignment vertical="top"/>
    </xf>
    <xf borderId="1" fillId="15" fontId="8" numFmtId="0" xfId="0" applyAlignment="1" applyBorder="1" applyFont="1">
      <alignment vertical="top"/>
    </xf>
    <xf borderId="1" fillId="15" fontId="8" numFmtId="0" xfId="0" applyAlignment="1" applyBorder="1" applyFont="1">
      <alignment horizontal="center" shrinkToFit="0" vertical="top" wrapText="1"/>
    </xf>
    <xf borderId="0" fillId="0" fontId="19" numFmtId="2" xfId="0" applyAlignment="1" applyFont="1" applyNumberFormat="1">
      <alignment horizontal="center" shrinkToFit="0" vertical="top" wrapText="1"/>
    </xf>
    <xf borderId="0" fillId="0" fontId="18" numFmtId="0" xfId="0" applyAlignment="1" applyFont="1">
      <alignment readingOrder="0" vertical="top"/>
    </xf>
    <xf borderId="0" fillId="0" fontId="8" numFmtId="2" xfId="0" applyAlignment="1" applyFont="1" applyNumberFormat="1">
      <alignment horizontal="center" shrinkToFit="0" vertical="top" wrapText="1"/>
    </xf>
    <xf borderId="1" fillId="19" fontId="17" numFmtId="0" xfId="0" applyAlignment="1" applyBorder="1" applyFont="1">
      <alignment vertical="top"/>
    </xf>
    <xf borderId="1" fillId="19" fontId="5" numFmtId="0" xfId="0" applyAlignment="1" applyBorder="1" applyFont="1">
      <alignment vertical="top"/>
    </xf>
    <xf borderId="0" fillId="0" fontId="5" numFmtId="2" xfId="0" applyAlignment="1" applyFont="1" applyNumberFormat="1">
      <alignment vertical="top"/>
    </xf>
    <xf borderId="1" fillId="19" fontId="17" numFmtId="0" xfId="0" applyAlignment="1" applyBorder="1" applyFont="1">
      <alignment readingOrder="0" vertical="top"/>
    </xf>
    <xf borderId="1" fillId="19" fontId="6" numFmtId="0" xfId="0" applyAlignment="1" applyBorder="1" applyFont="1">
      <alignment vertical="top"/>
    </xf>
    <xf borderId="1" fillId="2" fontId="22" numFmtId="0" xfId="0" applyAlignment="1" applyBorder="1" applyFont="1">
      <alignment horizontal="center" shrinkToFit="0" vertical="top" wrapText="1"/>
    </xf>
    <xf borderId="1" fillId="2" fontId="22" numFmtId="0" xfId="0" applyAlignment="1" applyBorder="1" applyFont="1">
      <alignment vertical="top"/>
    </xf>
    <xf borderId="1" fillId="2" fontId="22" numFmtId="0" xfId="0" applyAlignment="1" applyBorder="1" applyFont="1">
      <alignment shrinkToFit="0" vertical="top" wrapText="1"/>
    </xf>
    <xf borderId="0" fillId="0" fontId="5" numFmtId="0" xfId="0" applyAlignment="1" applyFont="1">
      <alignment vertical="top"/>
    </xf>
    <xf borderId="1" fillId="17" fontId="18" numFmtId="0" xfId="0" applyAlignment="1" applyBorder="1" applyFont="1">
      <alignment vertical="top"/>
    </xf>
    <xf borderId="0" fillId="0" fontId="8" numFmtId="0" xfId="0" applyAlignment="1" applyFont="1">
      <alignment horizontal="center" readingOrder="1" vertical="center"/>
    </xf>
    <xf borderId="0" fillId="0" fontId="22" numFmtId="0" xfId="0" applyAlignment="1" applyFont="1">
      <alignment readingOrder="0" vertical="top"/>
    </xf>
    <xf borderId="1" fillId="17" fontId="18" numFmtId="0" xfId="0" applyAlignment="1" applyBorder="1" applyFont="1">
      <alignment readingOrder="0" vertical="top"/>
    </xf>
    <xf borderId="0" fillId="0" fontId="17" numFmtId="0" xfId="0" applyAlignment="1" applyFont="1">
      <alignment horizontal="center" readingOrder="1" vertical="center"/>
    </xf>
    <xf borderId="0" fillId="0" fontId="18" numFmtId="2" xfId="0" applyAlignment="1" applyFont="1" applyNumberFormat="1">
      <alignment shrinkToFit="0" vertical="top" wrapText="1"/>
    </xf>
    <xf borderId="0" fillId="0" fontId="8" numFmtId="2" xfId="0" applyAlignment="1" applyFont="1" applyNumberFormat="1">
      <alignment shrinkToFit="0" vertical="top" wrapText="1"/>
    </xf>
    <xf borderId="0" fillId="0" fontId="19" numFmtId="0" xfId="0" applyAlignment="1" applyFont="1">
      <alignment horizontal="left" shrinkToFit="0" vertical="top" wrapText="1"/>
    </xf>
    <xf borderId="12" fillId="11" fontId="17" numFmtId="0" xfId="0" applyAlignment="1" applyBorder="1" applyFont="1">
      <alignment horizontal="left" shrinkToFit="0" wrapText="1"/>
    </xf>
    <xf borderId="12" fillId="11" fontId="8" numFmtId="0" xfId="0" applyAlignment="1" applyBorder="1" applyFont="1">
      <alignment shrinkToFit="0" wrapText="1"/>
    </xf>
    <xf borderId="12" fillId="15" fontId="8" numFmtId="0" xfId="0" applyAlignment="1" applyBorder="1" applyFont="1">
      <alignment horizontal="left" shrinkToFit="0" vertical="center" wrapText="1"/>
    </xf>
    <xf borderId="0" fillId="0" fontId="8" numFmtId="0" xfId="0" applyAlignment="1" applyFont="1">
      <alignment horizontal="left" shrinkToFit="0" vertical="center" wrapText="1"/>
    </xf>
    <xf borderId="0" fillId="0" fontId="8" numFmtId="0" xfId="0" applyAlignment="1" applyFont="1">
      <alignment horizontal="center" shrinkToFit="0" vertical="center" wrapText="1"/>
    </xf>
    <xf borderId="1" fillId="11" fontId="8" numFmtId="0" xfId="0" applyAlignment="1" applyBorder="1" applyFont="1">
      <alignment horizontal="left" vertical="top"/>
    </xf>
    <xf borderId="1" fillId="15" fontId="3" numFmtId="2" xfId="0" applyAlignment="1" applyBorder="1" applyFont="1" applyNumberFormat="1">
      <alignment readingOrder="0" vertical="top"/>
    </xf>
    <xf borderId="0" fillId="0" fontId="8" numFmtId="0" xfId="0" applyAlignment="1" applyFont="1">
      <alignment horizontal="left" vertical="center"/>
    </xf>
    <xf borderId="0" fillId="2" fontId="8" numFmtId="0" xfId="0" applyAlignment="1" applyFont="1">
      <alignment horizontal="left" readingOrder="1"/>
    </xf>
    <xf borderId="1" fillId="20" fontId="8" numFmtId="0" xfId="0" applyAlignment="1" applyBorder="1" applyFont="1">
      <alignment vertical="top"/>
    </xf>
    <xf borderId="1" fillId="20" fontId="8" numFmtId="0" xfId="0" applyAlignment="1" applyBorder="1" applyFont="1">
      <alignment shrinkToFit="0" vertical="top" wrapText="1"/>
    </xf>
    <xf borderId="0" fillId="0" fontId="5" numFmtId="2" xfId="0" applyFont="1" applyNumberFormat="1"/>
    <xf borderId="1" fillId="17" fontId="18" numFmtId="0" xfId="0" applyAlignment="1" applyBorder="1" applyFont="1">
      <alignment horizontal="center" shrinkToFit="0" vertical="top" wrapText="1"/>
    </xf>
    <xf borderId="1" fillId="17" fontId="18" numFmtId="0" xfId="0" applyAlignment="1" applyBorder="1" applyFont="1">
      <alignment shrinkToFit="0" vertical="top" wrapText="1"/>
    </xf>
    <xf borderId="0" fillId="0" fontId="8" numFmtId="0" xfId="0" applyAlignment="1" applyFont="1">
      <alignment horizontal="left" readingOrder="1" vertical="center"/>
    </xf>
    <xf borderId="0" fillId="0" fontId="42" numFmtId="0" xfId="0" applyAlignment="1" applyFont="1">
      <alignment horizontal="left" vertical="top"/>
    </xf>
    <xf borderId="0" fillId="0" fontId="42" numFmtId="0" xfId="0" applyAlignment="1" applyFont="1">
      <alignment shrinkToFit="0" vertical="top" wrapText="1"/>
    </xf>
    <xf borderId="0" fillId="12" fontId="46" numFmtId="0" xfId="0" applyAlignment="1" applyFont="1">
      <alignment readingOrder="0"/>
    </xf>
    <xf borderId="0" fillId="0" fontId="3" numFmtId="0" xfId="0" applyAlignment="1" applyFont="1">
      <alignment horizontal="right" shrinkToFit="0" vertical="top" wrapText="1"/>
    </xf>
    <xf borderId="1" fillId="5" fontId="8" numFmtId="0" xfId="0" applyBorder="1" applyFont="1"/>
    <xf borderId="1" fillId="6" fontId="8" numFmtId="0" xfId="0" applyBorder="1" applyFont="1"/>
    <xf borderId="1" fillId="7" fontId="8" numFmtId="0" xfId="0" applyBorder="1" applyFont="1"/>
    <xf borderId="1" fillId="4" fontId="8" numFmtId="0" xfId="0" applyBorder="1" applyFont="1"/>
    <xf borderId="1" fillId="8" fontId="8" numFmtId="0" xfId="0" applyBorder="1" applyFont="1"/>
    <xf borderId="0" fillId="0" fontId="41" numFmtId="0" xfId="0" applyAlignment="1" applyFont="1">
      <alignment horizontal="left" readingOrder="1"/>
    </xf>
    <xf borderId="0" fillId="0" fontId="30" numFmtId="0" xfId="0" applyAlignment="1" applyFont="1">
      <alignment horizontal="left" readingOrder="1"/>
    </xf>
    <xf borderId="0" fillId="0" fontId="18" numFmtId="0" xfId="0" applyAlignment="1" applyFont="1">
      <alignment horizontal="left" readingOrder="1"/>
    </xf>
    <xf borderId="0" fillId="0" fontId="3" numFmtId="0" xfId="0" applyAlignment="1" applyFont="1">
      <alignment horizontal="center" readingOrder="1"/>
    </xf>
    <xf borderId="1" fillId="2" fontId="18" numFmtId="0" xfId="0" applyAlignment="1" applyBorder="1" applyFont="1">
      <alignment horizontal="left" readingOrder="1"/>
    </xf>
    <xf borderId="0" fillId="4" fontId="22" numFmtId="0" xfId="0" applyFont="1"/>
    <xf borderId="0" fillId="0" fontId="22" numFmtId="0" xfId="0" applyAlignment="1" applyFont="1">
      <alignment readingOrder="0"/>
    </xf>
    <xf borderId="6" fillId="14" fontId="18" numFmtId="0" xfId="0" applyAlignment="1" applyBorder="1" applyFont="1">
      <alignment horizontal="left" readingOrder="0" shrinkToFit="0" vertical="top" wrapText="1"/>
    </xf>
    <xf borderId="6" fillId="14" fontId="18" numFmtId="0" xfId="0" applyAlignment="1" applyBorder="1" applyFont="1">
      <alignment horizontal="left" readingOrder="0" shrinkToFit="0" vertical="center" wrapText="1"/>
    </xf>
    <xf borderId="12" fillId="21" fontId="8" numFmtId="0" xfId="0" applyAlignment="1" applyBorder="1" applyFont="1">
      <alignment horizontal="left" readingOrder="1"/>
    </xf>
    <xf borderId="0" fillId="0" fontId="26" numFmtId="0" xfId="0" applyAlignment="1" applyFont="1">
      <alignment horizontal="center" readingOrder="1"/>
    </xf>
    <xf borderId="1" fillId="17" fontId="19" numFmtId="0" xfId="0" applyAlignment="1" applyBorder="1" applyFont="1">
      <alignment horizontal="left" vertical="center"/>
    </xf>
    <xf borderId="1" fillId="17" fontId="22" numFmtId="0" xfId="0" applyAlignment="1" applyBorder="1" applyFont="1">
      <alignment vertical="center"/>
    </xf>
    <xf borderId="1" fillId="17" fontId="20" numFmtId="0" xfId="0" applyAlignment="1" applyBorder="1" applyFont="1">
      <alignment vertical="center"/>
    </xf>
    <xf borderId="1" fillId="17" fontId="19" numFmtId="0" xfId="0" applyAlignment="1" applyBorder="1" applyFont="1">
      <alignment horizontal="center" shrinkToFit="0" vertical="center" wrapText="1"/>
    </xf>
    <xf borderId="0" fillId="0" fontId="4" numFmtId="0" xfId="0" applyAlignment="1" applyFont="1">
      <alignment vertical="center"/>
    </xf>
    <xf borderId="0" fillId="0" fontId="17" numFmtId="0" xfId="0" applyAlignment="1" applyFont="1">
      <alignment readingOrder="0" shrinkToFit="0" wrapText="1"/>
    </xf>
    <xf borderId="6" fillId="17" fontId="18" numFmtId="0" xfId="0" applyAlignment="1" applyBorder="1" applyFont="1">
      <alignment horizontal="left" readingOrder="0" shrinkToFit="0" vertical="top" wrapText="1"/>
    </xf>
    <xf borderId="1" fillId="17" fontId="19" numFmtId="0" xfId="0" applyAlignment="1" applyBorder="1" applyFont="1">
      <alignment horizontal="left" vertical="top"/>
    </xf>
    <xf borderId="1" fillId="17" fontId="22" numFmtId="0" xfId="0" applyBorder="1" applyFont="1"/>
    <xf borderId="1" fillId="17" fontId="19" numFmtId="0" xfId="0" applyAlignment="1" applyBorder="1" applyFont="1">
      <alignment horizontal="center" shrinkToFit="0" wrapText="1"/>
    </xf>
    <xf borderId="6" fillId="17" fontId="18" numFmtId="0" xfId="0" applyAlignment="1" applyBorder="1" applyFont="1">
      <alignment horizontal="left" readingOrder="0" shrinkToFit="0" vertical="center" wrapText="1"/>
    </xf>
    <xf borderId="0" fillId="0" fontId="26" numFmtId="0" xfId="0" applyAlignment="1" applyFont="1">
      <alignment horizontal="left" readingOrder="1"/>
    </xf>
    <xf borderId="0" fillId="0" fontId="22" numFmtId="0" xfId="0" applyAlignment="1" applyFont="1">
      <alignment horizontal="left" readingOrder="1"/>
    </xf>
    <xf borderId="1" fillId="2" fontId="19" numFmtId="0" xfId="0" applyAlignment="1" applyBorder="1" applyFont="1">
      <alignment horizontal="left" readingOrder="1"/>
    </xf>
    <xf borderId="1" fillId="15" fontId="8" numFmtId="0" xfId="0" applyAlignment="1" applyBorder="1" applyFont="1">
      <alignment horizontal="left" readingOrder="1"/>
    </xf>
    <xf borderId="1" fillId="15" fontId="18" numFmtId="0" xfId="0" applyAlignment="1" applyBorder="1" applyFont="1">
      <alignment horizontal="left" readingOrder="1"/>
    </xf>
    <xf borderId="0" fillId="0" fontId="8" numFmtId="0" xfId="0" applyAlignment="1" applyFont="1">
      <alignment horizontal="left" readingOrder="1" shrinkToFit="0" vertical="top" wrapText="1"/>
    </xf>
    <xf borderId="1" fillId="17" fontId="22" numFmtId="0" xfId="0" applyAlignment="1" applyBorder="1" applyFont="1">
      <alignment shrinkToFit="0" wrapText="1"/>
    </xf>
    <xf borderId="1" fillId="17" fontId="5" numFmtId="0" xfId="0" applyAlignment="1" applyBorder="1" applyFont="1">
      <alignment shrinkToFit="0" wrapText="1"/>
    </xf>
    <xf borderId="6" fillId="17" fontId="22" numFmtId="0" xfId="0" applyAlignment="1" applyBorder="1" applyFont="1">
      <alignment readingOrder="0" shrinkToFit="0" vertical="center" wrapText="1"/>
    </xf>
    <xf borderId="1" fillId="2" fontId="3" numFmtId="0" xfId="0" applyAlignment="1" applyBorder="1" applyFont="1">
      <alignment horizontal="center" readingOrder="1"/>
    </xf>
    <xf borderId="0" fillId="0" fontId="38" numFmtId="0" xfId="0" applyAlignment="1" applyFont="1">
      <alignment horizontal="center" readingOrder="1"/>
    </xf>
    <xf borderId="0" fillId="0" fontId="38" numFmtId="0" xfId="0" applyAlignment="1" applyFont="1">
      <alignment horizontal="left" readingOrder="1"/>
    </xf>
    <xf borderId="0" fillId="0" fontId="47" numFmtId="0" xfId="0" applyAlignment="1" applyFont="1">
      <alignment horizontal="left" readingOrder="1"/>
    </xf>
    <xf borderId="6" fillId="11" fontId="17" numFmtId="0" xfId="0" applyAlignment="1" applyBorder="1" applyFont="1">
      <alignment horizontal="left" readingOrder="1" shrinkToFit="0" vertical="top" wrapText="1"/>
    </xf>
    <xf borderId="1" fillId="11" fontId="17" numFmtId="0" xfId="0" applyAlignment="1" applyBorder="1" applyFont="1">
      <alignment horizontal="left" readingOrder="1" shrinkToFit="0" vertical="top" wrapText="1"/>
    </xf>
    <xf borderId="1" fillId="11" fontId="22" numFmtId="0" xfId="0" applyAlignment="1" applyBorder="1" applyFont="1">
      <alignment horizontal="left" readingOrder="1" shrinkToFit="0" vertical="top" wrapText="1"/>
    </xf>
    <xf borderId="0" fillId="0" fontId="3" numFmtId="2" xfId="0" applyAlignment="1" applyFont="1" applyNumberFormat="1">
      <alignment horizontal="center" readingOrder="1"/>
    </xf>
    <xf borderId="0" fillId="0" fontId="17" numFmtId="2" xfId="0" applyAlignment="1" applyFont="1" applyNumberFormat="1">
      <alignment horizontal="left" readingOrder="1"/>
    </xf>
    <xf borderId="0" fillId="0" fontId="37" numFmtId="0" xfId="0" applyAlignment="1" applyFont="1">
      <alignment horizontal="left" readingOrder="1"/>
    </xf>
    <xf borderId="0" fillId="0" fontId="37" numFmtId="2" xfId="0" applyAlignment="1" applyFont="1" applyNumberFormat="1">
      <alignment horizontal="left" readingOrder="1"/>
    </xf>
    <xf borderId="0" fillId="0" fontId="25" numFmtId="0" xfId="0" applyAlignment="1" applyFont="1">
      <alignment horizontal="left" readingOrder="1"/>
    </xf>
    <xf borderId="0" fillId="0" fontId="17" numFmtId="0" xfId="0" applyAlignment="1" applyFont="1">
      <alignment horizontal="center" readingOrder="1"/>
    </xf>
    <xf borderId="0" fillId="0" fontId="26" numFmtId="2" xfId="0" applyAlignment="1" applyFont="1" applyNumberFormat="1">
      <alignment horizontal="center" readingOrder="1"/>
    </xf>
    <xf borderId="0" fillId="0" fontId="17" numFmtId="0" xfId="0" applyAlignment="1" applyFont="1">
      <alignment horizontal="left" readingOrder="1"/>
    </xf>
    <xf borderId="1" fillId="17" fontId="3" numFmtId="0" xfId="0" applyAlignment="1" applyBorder="1" applyFont="1">
      <alignment horizontal="center" readingOrder="1"/>
    </xf>
    <xf borderId="12" fillId="17" fontId="8" numFmtId="0" xfId="0" applyAlignment="1" applyBorder="1" applyFont="1">
      <alignment horizontal="left" readingOrder="1"/>
    </xf>
    <xf borderId="1" fillId="17" fontId="8" numFmtId="0" xfId="0" applyAlignment="1" applyBorder="1" applyFont="1">
      <alignment horizontal="left" readingOrder="1"/>
    </xf>
    <xf borderId="1" fillId="17" fontId="18" numFmtId="0" xfId="0" applyAlignment="1" applyBorder="1" applyFont="1">
      <alignment horizontal="left" readingOrder="1"/>
    </xf>
    <xf borderId="6" fillId="2" fontId="17" numFmtId="0" xfId="0" applyAlignment="1" applyBorder="1" applyFont="1">
      <alignment horizontal="left" readingOrder="1" shrinkToFit="0" wrapText="1"/>
    </xf>
    <xf borderId="0" fillId="0" fontId="3" numFmtId="0" xfId="0" applyAlignment="1" applyFont="1">
      <alignment horizontal="center" readingOrder="1"/>
    </xf>
    <xf borderId="12" fillId="11" fontId="17" numFmtId="0" xfId="0" applyAlignment="1" applyBorder="1" applyFont="1">
      <alignment horizontal="left" readingOrder="1"/>
    </xf>
    <xf borderId="6" fillId="11" fontId="17" numFmtId="0" xfId="0" applyAlignment="1" applyBorder="1" applyFont="1">
      <alignment horizontal="left" readingOrder="1" shrinkToFit="0" wrapText="1"/>
    </xf>
    <xf borderId="0" fillId="0" fontId="8" numFmtId="0" xfId="0" applyAlignment="1" applyFont="1">
      <alignment horizontal="left" readingOrder="1" shrinkToFit="0" vertical="top" wrapText="1"/>
    </xf>
    <xf borderId="0" fillId="0" fontId="12" numFmtId="0" xfId="0" applyAlignment="1" applyFont="1">
      <alignment horizontal="center" readingOrder="1"/>
    </xf>
    <xf borderId="0" fillId="0" fontId="17" numFmtId="0" xfId="0" applyAlignment="1" applyFont="1">
      <alignment horizontal="left" readingOrder="1" shrinkToFit="0" wrapText="1"/>
    </xf>
    <xf borderId="0" fillId="0" fontId="17" numFmtId="0" xfId="0" applyAlignment="1" applyFont="1">
      <alignment horizontal="left" readingOrder="1" shrinkToFit="0" wrapText="1"/>
    </xf>
    <xf borderId="0" fillId="0" fontId="22" numFmtId="0" xfId="0" applyAlignment="1" applyFont="1">
      <alignment horizontal="left" readingOrder="1" shrinkToFit="0" wrapText="1"/>
    </xf>
    <xf borderId="15" fillId="0" fontId="17" numFmtId="0" xfId="0" applyAlignment="1" applyBorder="1" applyFont="1">
      <alignment horizontal="left" readingOrder="1"/>
    </xf>
    <xf borderId="17" fillId="0" fontId="17" numFmtId="0" xfId="0" applyAlignment="1" applyBorder="1" applyFont="1">
      <alignment horizontal="left" readingOrder="1"/>
    </xf>
    <xf borderId="1" fillId="11" fontId="18" numFmtId="0" xfId="0" applyBorder="1" applyFont="1"/>
    <xf borderId="6" fillId="19" fontId="8" numFmtId="0" xfId="0" applyAlignment="1" applyBorder="1" applyFont="1">
      <alignment horizontal="left" shrinkToFit="0" wrapText="1"/>
    </xf>
    <xf borderId="0" fillId="0" fontId="18" numFmtId="0" xfId="0" applyAlignment="1" applyFont="1">
      <alignment horizontal="left" shrinkToFit="0" wrapText="1"/>
    </xf>
    <xf borderId="1" fillId="11" fontId="17" numFmtId="0" xfId="0" applyAlignment="1" applyBorder="1" applyFont="1">
      <alignment horizontal="left" readingOrder="1"/>
    </xf>
    <xf borderId="1" fillId="11" fontId="17" numFmtId="0" xfId="0" applyAlignment="1" applyBorder="1" applyFont="1">
      <alignment horizontal="left" vertical="top"/>
    </xf>
    <xf borderId="1" fillId="23" fontId="8" numFmtId="0" xfId="0" applyAlignment="1" applyBorder="1" applyFill="1" applyFont="1">
      <alignment horizontal="left" readingOrder="1"/>
    </xf>
    <xf borderId="1" fillId="23" fontId="4" numFmtId="0" xfId="0" applyBorder="1" applyFont="1"/>
    <xf borderId="1" fillId="23" fontId="8" numFmtId="0" xfId="0" applyAlignment="1" applyBorder="1" applyFont="1">
      <alignment horizontal="left" readingOrder="1"/>
    </xf>
    <xf borderId="1" fillId="23" fontId="18" numFmtId="0" xfId="0" applyAlignment="1" applyBorder="1" applyFont="1">
      <alignment horizontal="left" readingOrder="1"/>
    </xf>
    <xf borderId="0" fillId="0" fontId="26" numFmtId="0" xfId="0" applyAlignment="1" applyFont="1">
      <alignment horizontal="right" vertical="center"/>
    </xf>
    <xf borderId="0" fillId="0" fontId="43" numFmtId="0" xfId="0" applyAlignment="1" applyFont="1">
      <alignment horizontal="center" readingOrder="1"/>
    </xf>
    <xf borderId="0" fillId="0" fontId="48" numFmtId="0" xfId="0" applyAlignment="1" applyFont="1">
      <alignment horizontal="left" readingOrder="0" shrinkToFit="0" vertical="bottom" wrapText="0"/>
    </xf>
    <xf borderId="0" fillId="0" fontId="26" numFmtId="0" xfId="0" applyAlignment="1" applyFont="1">
      <alignment horizontal="center"/>
    </xf>
    <xf borderId="0" fillId="0" fontId="3" numFmtId="0" xfId="0" applyAlignment="1" applyFont="1">
      <alignment horizontal="right" vertical="center"/>
    </xf>
    <xf borderId="0" fillId="0" fontId="49" numFmtId="0" xfId="0" applyAlignment="1" applyFont="1">
      <alignment horizontal="right" readingOrder="0" shrinkToFit="0" wrapText="0"/>
    </xf>
    <xf borderId="0" fillId="2" fontId="8" numFmtId="0" xfId="0" applyFont="1"/>
    <xf borderId="0" fillId="0" fontId="3" numFmtId="0" xfId="0" applyAlignment="1" applyFont="1">
      <alignment horizontal="center"/>
    </xf>
    <xf borderId="1" fillId="5" fontId="3" numFmtId="0" xfId="0" applyAlignment="1" applyBorder="1" applyFont="1">
      <alignment horizontal="center"/>
    </xf>
    <xf borderId="1" fillId="6" fontId="3" numFmtId="0" xfId="0" applyAlignment="1" applyBorder="1" applyFont="1">
      <alignment horizontal="center"/>
    </xf>
    <xf borderId="1" fillId="7" fontId="3" numFmtId="0" xfId="0" applyAlignment="1" applyBorder="1" applyFont="1">
      <alignment horizontal="center"/>
    </xf>
    <xf borderId="1" fillId="4" fontId="3" numFmtId="0" xfId="0" applyAlignment="1" applyBorder="1" applyFont="1">
      <alignment horizontal="center"/>
    </xf>
    <xf borderId="1" fillId="8" fontId="3" numFmtId="0" xfId="0" applyAlignment="1" applyBorder="1" applyFont="1">
      <alignment horizontal="center"/>
    </xf>
    <xf borderId="0" fillId="0" fontId="41" numFmtId="0" xfId="0" applyAlignment="1" applyFont="1">
      <alignment horizontal="center"/>
    </xf>
    <xf borderId="0" fillId="0" fontId="3" numFmtId="0" xfId="0" applyAlignment="1" applyFont="1">
      <alignment horizontal="left"/>
    </xf>
    <xf borderId="1" fillId="11" fontId="8" numFmtId="0" xfId="0" applyAlignment="1" applyBorder="1" applyFont="1">
      <alignment horizontal="left" vertical="center"/>
    </xf>
    <xf borderId="1" fillId="11" fontId="8" numFmtId="0" xfId="0" applyAlignment="1" applyBorder="1" applyFont="1">
      <alignment horizontal="left" shrinkToFit="0" vertical="center" wrapText="1"/>
    </xf>
    <xf borderId="6" fillId="2" fontId="17" numFmtId="0" xfId="0" applyAlignment="1" applyBorder="1" applyFont="1">
      <alignment horizontal="left" shrinkToFit="0" wrapText="1"/>
    </xf>
    <xf borderId="0" fillId="0" fontId="25" numFmtId="0" xfId="0" applyAlignment="1" applyFont="1">
      <alignment horizontal="right" readingOrder="1"/>
    </xf>
    <xf borderId="12" fillId="11" fontId="8" numFmtId="0" xfId="0" applyAlignment="1" applyBorder="1" applyFont="1">
      <alignment horizontal="left" shrinkToFit="0" vertical="center" wrapText="1"/>
    </xf>
    <xf borderId="1" fillId="17" fontId="8" numFmtId="0" xfId="0" applyAlignment="1" applyBorder="1" applyFont="1">
      <alignment horizontal="left" vertical="center"/>
    </xf>
    <xf borderId="1" fillId="17" fontId="26" numFmtId="2" xfId="0" applyAlignment="1" applyBorder="1" applyFont="1" applyNumberFormat="1">
      <alignment horizontal="center" shrinkToFit="0" vertical="top" wrapText="1"/>
    </xf>
    <xf borderId="46" fillId="17" fontId="8" numFmtId="0" xfId="0" applyAlignment="1" applyBorder="1" applyFont="1">
      <alignment horizontal="left" shrinkToFit="0" vertical="top" wrapText="1"/>
    </xf>
    <xf borderId="47" fillId="17" fontId="8" numFmtId="0" xfId="0" applyAlignment="1" applyBorder="1" applyFont="1">
      <alignment horizontal="left" shrinkToFit="0" vertical="top" wrapText="1"/>
    </xf>
    <xf borderId="12" fillId="11" fontId="8" numFmtId="0" xfId="0" applyAlignment="1" applyBorder="1" applyFont="1">
      <alignment shrinkToFit="0" vertical="center" wrapText="1"/>
    </xf>
    <xf borderId="1" fillId="0" fontId="3" numFmtId="0" xfId="0" applyAlignment="1" applyBorder="1" applyFont="1">
      <alignment horizontal="center"/>
    </xf>
    <xf borderId="12" fillId="11" fontId="17" numFmtId="0" xfId="0" applyAlignment="1" applyBorder="1" applyFont="1">
      <alignment horizontal="left" shrinkToFit="0" vertical="center" wrapText="1"/>
    </xf>
    <xf borderId="0" fillId="0" fontId="3" numFmtId="0" xfId="0" applyAlignment="1" applyFont="1">
      <alignment horizontal="center" readingOrder="0"/>
    </xf>
    <xf borderId="1" fillId="8" fontId="3" numFmtId="0" xfId="0" applyAlignment="1" applyBorder="1" applyFont="1">
      <alignment horizontal="left" readingOrder="0"/>
    </xf>
    <xf borderId="12" fillId="11" fontId="8" numFmtId="0" xfId="0" applyAlignment="1" applyBorder="1" applyFont="1">
      <alignment horizontal="left" readingOrder="1" shrinkToFit="0" wrapText="1"/>
    </xf>
    <xf borderId="1" fillId="0" fontId="3" numFmtId="0" xfId="0" applyAlignment="1" applyBorder="1" applyFont="1">
      <alignment horizontal="left"/>
    </xf>
    <xf borderId="1" fillId="17" fontId="17" numFmtId="0" xfId="0" applyAlignment="1" applyBorder="1" applyFont="1">
      <alignment horizontal="left" vertical="center"/>
    </xf>
    <xf borderId="1" fillId="17" fontId="3" numFmtId="0" xfId="0" applyAlignment="1" applyBorder="1" applyFont="1">
      <alignment horizontal="center"/>
    </xf>
    <xf borderId="1" fillId="17" fontId="3" numFmtId="0" xfId="0" applyAlignment="1" applyBorder="1" applyFont="1">
      <alignment horizontal="left"/>
    </xf>
    <xf borderId="1" fillId="17" fontId="8" numFmtId="0" xfId="0" applyAlignment="1" applyBorder="1" applyFont="1">
      <alignment horizontal="left" readingOrder="1" shrinkToFit="0" wrapText="1"/>
    </xf>
    <xf borderId="6" fillId="19" fontId="8" numFmtId="0" xfId="0" applyAlignment="1" applyBorder="1" applyFont="1">
      <alignment horizontal="left" readingOrder="1" shrinkToFit="0" wrapText="1"/>
    </xf>
    <xf borderId="12" fillId="11" fontId="25" numFmtId="0" xfId="0" applyAlignment="1" applyBorder="1" applyFont="1">
      <alignment horizontal="left" shrinkToFit="0" vertical="center" wrapText="1"/>
    </xf>
    <xf borderId="46" fillId="2" fontId="8" numFmtId="0" xfId="0" applyAlignment="1" applyBorder="1" applyFont="1">
      <alignment shrinkToFit="0" wrapText="1"/>
    </xf>
    <xf borderId="47" fillId="2" fontId="8" numFmtId="0" xfId="0" applyAlignment="1" applyBorder="1" applyFont="1">
      <alignment shrinkToFit="0" wrapText="1"/>
    </xf>
    <xf borderId="6" fillId="19" fontId="8" numFmtId="0" xfId="0" applyAlignment="1" applyBorder="1" applyFont="1">
      <alignment horizontal="left" readingOrder="1" shrinkToFit="0" vertical="top" wrapText="1"/>
    </xf>
    <xf borderId="0" fillId="0" fontId="12" numFmtId="2" xfId="0" applyAlignment="1" applyFont="1" applyNumberFormat="1">
      <alignment horizontal="center" shrinkToFit="0" wrapText="1"/>
    </xf>
    <xf borderId="0" fillId="0" fontId="50" numFmtId="0" xfId="0" applyAlignment="1" applyFont="1">
      <alignment vertical="top"/>
    </xf>
    <xf borderId="0" fillId="0" fontId="51" numFmtId="0" xfId="0" applyAlignment="1" applyFont="1">
      <alignment vertical="top"/>
    </xf>
    <xf borderId="0" fillId="0" fontId="26" numFmtId="2" xfId="0" applyAlignment="1" applyFont="1" applyNumberFormat="1">
      <alignment horizontal="center" shrinkToFit="0" vertical="top" wrapText="1"/>
    </xf>
    <xf borderId="0" fillId="0" fontId="17" numFmtId="0" xfId="0" applyAlignment="1" applyFont="1">
      <alignment horizontal="left" readingOrder="0" vertical="top"/>
    </xf>
    <xf borderId="0" fillId="0" fontId="52" numFmtId="0" xfId="0" applyFont="1"/>
    <xf borderId="0" fillId="0" fontId="51" numFmtId="0" xfId="0" applyAlignment="1" applyFont="1">
      <alignment horizontal="center" vertical="top"/>
    </xf>
    <xf borderId="0" fillId="0" fontId="17" numFmtId="0" xfId="0" applyAlignment="1" applyFont="1">
      <alignment horizontal="left"/>
    </xf>
    <xf borderId="0" fillId="0" fontId="17" numFmtId="2" xfId="0" applyAlignment="1" applyFont="1" applyNumberFormat="1">
      <alignment horizontal="left" shrinkToFit="0" vertical="top" wrapText="1"/>
    </xf>
    <xf borderId="46" fillId="2" fontId="17" numFmtId="0" xfId="0" applyAlignment="1" applyBorder="1" applyFont="1">
      <alignment horizontal="left" shrinkToFit="0" vertical="top" wrapText="1"/>
    </xf>
    <xf borderId="47" fillId="2" fontId="17" numFmtId="0" xfId="0" applyAlignment="1" applyBorder="1" applyFont="1">
      <alignment horizontal="left" shrinkToFit="0" vertical="top" wrapText="1"/>
    </xf>
    <xf borderId="12" fillId="11" fontId="17" numFmtId="0" xfId="0" applyAlignment="1" applyBorder="1" applyFont="1">
      <alignment horizontal="left" vertical="top"/>
    </xf>
    <xf borderId="0" fillId="0" fontId="17" numFmtId="0" xfId="0" applyAlignment="1" applyFont="1">
      <alignment horizontal="left" readingOrder="0" vertical="center"/>
    </xf>
    <xf borderId="12" fillId="11" fontId="17" numFmtId="0" xfId="0" applyAlignment="1" applyBorder="1" applyFont="1">
      <alignment horizontal="left" shrinkToFit="0" vertical="top" wrapText="1"/>
    </xf>
    <xf borderId="1" fillId="2" fontId="8" numFmtId="0" xfId="0" applyAlignment="1" applyBorder="1" applyFont="1">
      <alignment horizontal="left" vertical="center"/>
    </xf>
    <xf borderId="0" fillId="0" fontId="46" numFmtId="0" xfId="0" applyFont="1"/>
    <xf borderId="12" fillId="2" fontId="8" numFmtId="0" xfId="0" applyAlignment="1" applyBorder="1" applyFont="1">
      <alignment horizontal="left" readingOrder="1" vertical="top"/>
    </xf>
    <xf borderId="15" fillId="0" fontId="17" numFmtId="0" xfId="0" applyAlignment="1" applyBorder="1" applyFont="1">
      <alignment horizontal="center" vertical="top"/>
    </xf>
    <xf borderId="17" fillId="0" fontId="17" numFmtId="0" xfId="0" applyAlignment="1" applyBorder="1" applyFont="1">
      <alignment vertical="top"/>
    </xf>
    <xf borderId="0" fillId="0" fontId="26" numFmtId="2" xfId="0" applyAlignment="1" applyFont="1" applyNumberFormat="1">
      <alignment shrinkToFit="0" vertical="top" wrapText="1"/>
    </xf>
    <xf borderId="0" fillId="0" fontId="26" numFmtId="0" xfId="0" applyAlignment="1" applyFont="1">
      <alignment vertical="top"/>
    </xf>
    <xf borderId="0" fillId="0" fontId="26" numFmtId="2" xfId="0" applyAlignment="1" applyFont="1" applyNumberFormat="1">
      <alignment vertical="top"/>
    </xf>
    <xf borderId="6" fillId="11" fontId="17" numFmtId="0" xfId="0" applyAlignment="1" applyBorder="1" applyFont="1">
      <alignment horizontal="left" shrinkToFit="0" vertical="top" wrapText="1"/>
    </xf>
    <xf borderId="1" fillId="2" fontId="17" numFmtId="0" xfId="0" applyAlignment="1" applyBorder="1" applyFont="1">
      <alignment horizontal="center" vertical="top"/>
    </xf>
    <xf borderId="1" fillId="2" fontId="17" numFmtId="0" xfId="0" applyAlignment="1" applyBorder="1" applyFont="1">
      <alignment vertical="top"/>
    </xf>
    <xf borderId="0" fillId="0" fontId="11" numFmtId="0" xfId="0" applyAlignment="1" applyFont="1">
      <alignment horizontal="left" readingOrder="1"/>
    </xf>
    <xf borderId="1" fillId="2" fontId="5" numFmtId="0" xfId="0" applyBorder="1" applyFont="1"/>
    <xf borderId="12" fillId="11" fontId="8" numFmtId="0" xfId="0" applyAlignment="1" applyBorder="1" applyFont="1">
      <alignment shrinkToFit="0" vertical="top" wrapText="1"/>
    </xf>
    <xf borderId="6" fillId="11" fontId="8" numFmtId="0" xfId="0" applyAlignment="1" applyBorder="1" applyFont="1">
      <alignment horizontal="left" readingOrder="1" shrinkToFit="0" wrapText="1"/>
    </xf>
    <xf borderId="3" fillId="0" fontId="3" numFmtId="0" xfId="0" applyAlignment="1" applyBorder="1" applyFont="1">
      <alignment horizontal="left" readingOrder="1" shrinkToFit="0" textRotation="255" wrapText="1"/>
    </xf>
    <xf borderId="32" fillId="0" fontId="3" numFmtId="0" xfId="0" applyAlignment="1" applyBorder="1" applyFont="1">
      <alignment horizontal="left" readingOrder="1"/>
    </xf>
    <xf borderId="31" fillId="0" fontId="3" numFmtId="0" xfId="0" applyAlignment="1" applyBorder="1" applyFont="1">
      <alignment horizontal="left" readingOrder="1"/>
    </xf>
    <xf borderId="32" fillId="0" fontId="3" numFmtId="2" xfId="0" applyAlignment="1" applyBorder="1" applyFont="1" applyNumberFormat="1">
      <alignment horizontal="left" readingOrder="1"/>
    </xf>
    <xf borderId="31" fillId="0" fontId="3" numFmtId="2" xfId="0" applyAlignment="1" applyBorder="1" applyFont="1" applyNumberFormat="1">
      <alignment horizontal="left" readingOrder="1"/>
    </xf>
    <xf borderId="4" fillId="0" fontId="10" numFmtId="0" xfId="0" applyBorder="1" applyFont="1"/>
    <xf borderId="34" fillId="0" fontId="8" numFmtId="0" xfId="0" applyAlignment="1" applyBorder="1" applyFont="1">
      <alignment horizontal="left" readingOrder="1" shrinkToFit="0" vertical="top" wrapText="1"/>
    </xf>
    <xf borderId="34" fillId="0" fontId="17" numFmtId="0" xfId="0" applyAlignment="1" applyBorder="1" applyFont="1">
      <alignment horizontal="left" readingOrder="1" shrinkToFit="0" vertical="top" wrapText="1"/>
    </xf>
    <xf borderId="34" fillId="0" fontId="17" numFmtId="0" xfId="0" applyAlignment="1" applyBorder="1" applyFont="1">
      <alignment horizontal="left" readingOrder="1" shrinkToFit="0" vertical="top" wrapText="1"/>
    </xf>
    <xf borderId="36" fillId="11" fontId="17" numFmtId="0" xfId="0" applyAlignment="1" applyBorder="1" applyFont="1">
      <alignment horizontal="left" shrinkToFit="0" vertical="top" wrapText="1"/>
    </xf>
    <xf borderId="36" fillId="11" fontId="18" numFmtId="0" xfId="0" applyAlignment="1" applyBorder="1" applyFont="1">
      <alignment horizontal="left" readingOrder="1" shrinkToFit="0" vertical="top" wrapText="1"/>
    </xf>
    <xf borderId="6" fillId="11" fontId="8" numFmtId="0" xfId="0" applyAlignment="1" applyBorder="1" applyFont="1">
      <alignment horizontal="left" readingOrder="1" shrinkToFit="0" vertical="top" wrapText="1"/>
    </xf>
    <xf borderId="48" fillId="0" fontId="10" numFmtId="0" xfId="0" applyBorder="1" applyFont="1"/>
    <xf borderId="49" fillId="0" fontId="10" numFmtId="0" xfId="0" applyBorder="1" applyFont="1"/>
    <xf borderId="34" fillId="0" fontId="3" numFmtId="0" xfId="0" applyAlignment="1" applyBorder="1" applyFont="1">
      <alignment horizontal="left" readingOrder="1"/>
    </xf>
    <xf borderId="35" fillId="0" fontId="3" numFmtId="0" xfId="0" applyAlignment="1" applyBorder="1" applyFont="1">
      <alignment horizontal="left" readingOrder="1"/>
    </xf>
    <xf borderId="34" fillId="0" fontId="26" numFmtId="0" xfId="0" applyAlignment="1" applyBorder="1" applyFont="1">
      <alignment horizontal="left" readingOrder="1"/>
    </xf>
    <xf borderId="35" fillId="0" fontId="26" numFmtId="0" xfId="0" applyAlignment="1" applyBorder="1" applyFont="1">
      <alignment horizontal="left" readingOrder="1"/>
    </xf>
    <xf borderId="0" fillId="0" fontId="17" numFmtId="0" xfId="0" applyAlignment="1" applyFont="1">
      <alignment horizontal="left" readingOrder="1" shrinkToFit="0" vertical="top" wrapText="1"/>
    </xf>
    <xf borderId="35" fillId="0" fontId="17" numFmtId="0" xfId="0" applyAlignment="1" applyBorder="1" applyFont="1">
      <alignment horizontal="left" readingOrder="1" shrinkToFit="0" vertical="top" wrapText="1"/>
    </xf>
    <xf borderId="34" fillId="0" fontId="26" numFmtId="2" xfId="0" applyAlignment="1" applyBorder="1" applyFont="1" applyNumberFormat="1">
      <alignment horizontal="left" readingOrder="1"/>
    </xf>
    <xf borderId="0" fillId="0" fontId="26" numFmtId="2" xfId="0" applyAlignment="1" applyFont="1" applyNumberFormat="1">
      <alignment horizontal="left" readingOrder="1"/>
    </xf>
    <xf borderId="35" fillId="0" fontId="26" numFmtId="2" xfId="0" applyAlignment="1" applyBorder="1" applyFont="1" applyNumberFormat="1">
      <alignment horizontal="left" readingOrder="1"/>
    </xf>
    <xf borderId="34" fillId="0" fontId="8" numFmtId="0" xfId="0" applyAlignment="1" applyBorder="1" applyFont="1">
      <alignment horizontal="left" shrinkToFit="0" vertical="top" wrapText="1"/>
    </xf>
    <xf borderId="36" fillId="11" fontId="8" numFmtId="0" xfId="0" applyAlignment="1" applyBorder="1" applyFont="1">
      <alignment horizontal="left" shrinkToFit="0" wrapText="1"/>
    </xf>
    <xf borderId="0" fillId="17" fontId="8" numFmtId="0" xfId="0" applyAlignment="1" applyFont="1">
      <alignment horizontal="left" readingOrder="1"/>
    </xf>
    <xf borderId="0" fillId="17" fontId="16" numFmtId="0" xfId="0" applyFont="1"/>
    <xf borderId="0" fillId="17" fontId="8" numFmtId="0" xfId="0" applyFont="1"/>
    <xf borderId="34" fillId="0" fontId="17" numFmtId="0" xfId="0" applyAlignment="1" applyBorder="1" applyFont="1">
      <alignment horizontal="center" readingOrder="0" shrinkToFit="0" vertical="top" wrapText="1"/>
    </xf>
    <xf borderId="34" fillId="0" fontId="17" numFmtId="0" xfId="0" applyBorder="1" applyFont="1"/>
    <xf borderId="35" fillId="0" fontId="17" numFmtId="0" xfId="0" applyBorder="1" applyFont="1"/>
    <xf borderId="50" fillId="15" fontId="8" numFmtId="0" xfId="0" applyBorder="1" applyFont="1"/>
    <xf borderId="1" fillId="15" fontId="8" numFmtId="0" xfId="0" applyBorder="1" applyFont="1"/>
    <xf borderId="51" fillId="15" fontId="8" numFmtId="0" xfId="0" applyBorder="1" applyFont="1"/>
    <xf borderId="0" fillId="17" fontId="8" numFmtId="0" xfId="0" applyAlignment="1" applyFont="1">
      <alignment horizontal="left" readingOrder="1" shrinkToFit="0" wrapText="1"/>
    </xf>
    <xf borderId="0" fillId="17" fontId="8" numFmtId="0" xfId="0" applyAlignment="1" applyFont="1">
      <alignment horizontal="left"/>
    </xf>
    <xf borderId="35" fillId="0" fontId="17" numFmtId="0" xfId="0" applyAlignment="1" applyBorder="1" applyFont="1">
      <alignment horizontal="left" readingOrder="1"/>
    </xf>
    <xf borderId="34" fillId="0" fontId="5" numFmtId="0" xfId="0" applyBorder="1" applyFont="1"/>
    <xf borderId="35" fillId="0" fontId="5" numFmtId="0" xfId="0" applyBorder="1" applyFont="1"/>
    <xf borderId="34" fillId="0" fontId="3" numFmtId="2" xfId="0" applyAlignment="1" applyBorder="1" applyFont="1" applyNumberFormat="1">
      <alignment horizontal="left" readingOrder="1"/>
    </xf>
    <xf borderId="34" fillId="0" fontId="8" numFmtId="0" xfId="0" applyBorder="1" applyFont="1"/>
    <xf borderId="34" fillId="0" fontId="8" numFmtId="0" xfId="0" applyAlignment="1" applyBorder="1" applyFont="1">
      <alignment horizontal="left" readingOrder="1"/>
    </xf>
    <xf borderId="34" fillId="0" fontId="17" numFmtId="0" xfId="0" applyAlignment="1" applyBorder="1" applyFont="1">
      <alignment horizontal="left" readingOrder="1"/>
    </xf>
    <xf borderId="0" fillId="17" fontId="8" numFmtId="0" xfId="0" applyAlignment="1" applyFont="1">
      <alignment vertical="top"/>
    </xf>
    <xf borderId="38" fillId="0" fontId="5" numFmtId="0" xfId="0" applyBorder="1" applyFont="1"/>
    <xf borderId="39" fillId="0" fontId="5" numFmtId="0" xfId="0" applyBorder="1" applyFont="1"/>
    <xf borderId="40" fillId="0" fontId="5" numFmtId="0" xfId="0" applyBorder="1" applyFont="1"/>
    <xf borderId="5" fillId="0" fontId="10" numFmtId="0" xfId="0" applyBorder="1" applyFont="1"/>
    <xf borderId="16" fillId="0" fontId="3" numFmtId="0" xfId="0" applyAlignment="1" applyBorder="1" applyFont="1">
      <alignment horizontal="center" readingOrder="1"/>
    </xf>
    <xf borderId="15" fillId="0" fontId="3" numFmtId="0" xfId="0" applyAlignment="1" applyBorder="1" applyFont="1">
      <alignment horizontal="center" readingOrder="1"/>
    </xf>
    <xf borderId="2" fillId="0" fontId="3" numFmtId="0" xfId="0" applyAlignment="1" applyBorder="1" applyFont="1">
      <alignment horizontal="center" readingOrder="1"/>
    </xf>
    <xf borderId="15" fillId="0" fontId="8" numFmtId="0" xfId="0" applyAlignment="1" applyBorder="1" applyFont="1">
      <alignment horizontal="left" readingOrder="1"/>
    </xf>
    <xf borderId="39" fillId="0" fontId="8" numFmtId="0" xfId="0" applyAlignment="1" applyBorder="1" applyFont="1">
      <alignment horizontal="left" readingOrder="1"/>
    </xf>
    <xf borderId="40" fillId="0" fontId="8" numFmtId="0" xfId="0" applyAlignment="1" applyBorder="1" applyFont="1">
      <alignment horizontal="left" readingOrder="1"/>
    </xf>
    <xf borderId="5" fillId="0" fontId="3" numFmtId="0" xfId="0" applyAlignment="1" applyBorder="1" applyFont="1">
      <alignment horizontal="center" readingOrder="1"/>
    </xf>
    <xf borderId="1" fillId="0" fontId="8" numFmtId="0" xfId="0" applyAlignment="1" applyBorder="1" applyFont="1">
      <alignment horizontal="left" readingOrder="1"/>
    </xf>
    <xf borderId="1" fillId="11" fontId="25" numFmtId="0" xfId="0" applyAlignment="1" applyBorder="1" applyFont="1">
      <alignment horizontal="left" readingOrder="1"/>
    </xf>
    <xf borderId="1" fillId="5" fontId="8" numFmtId="2" xfId="0" applyAlignment="1" applyBorder="1" applyFont="1" applyNumberFormat="1">
      <alignment vertical="top"/>
    </xf>
    <xf borderId="1" fillId="6" fontId="8" numFmtId="2" xfId="0" applyAlignment="1" applyBorder="1" applyFont="1" applyNumberFormat="1">
      <alignment vertical="top"/>
    </xf>
    <xf borderId="1" fillId="7" fontId="8" numFmtId="2" xfId="0" applyAlignment="1" applyBorder="1" applyFont="1" applyNumberFormat="1">
      <alignment vertical="top"/>
    </xf>
    <xf borderId="1" fillId="4" fontId="8" numFmtId="2" xfId="0" applyAlignment="1" applyBorder="1" applyFont="1" applyNumberFormat="1">
      <alignment vertical="top"/>
    </xf>
    <xf borderId="1" fillId="8" fontId="8" numFmtId="2" xfId="0" applyAlignment="1" applyBorder="1" applyFont="1" applyNumberFormat="1">
      <alignment vertical="top"/>
    </xf>
    <xf borderId="0" fillId="0" fontId="8" numFmtId="1" xfId="0" applyAlignment="1" applyFont="1" applyNumberFormat="1">
      <alignment horizontal="center" vertical="top"/>
    </xf>
    <xf borderId="0" fillId="0" fontId="3" numFmtId="2" xfId="0" applyAlignment="1" applyFont="1" applyNumberFormat="1">
      <alignment horizontal="center" shrinkToFit="0" wrapText="1"/>
    </xf>
    <xf borderId="1" fillId="11" fontId="8" numFmtId="0" xfId="0" applyAlignment="1" applyBorder="1" applyFont="1">
      <alignment horizontal="center" shrinkToFit="0" wrapText="1"/>
    </xf>
    <xf borderId="1" fillId="11" fontId="8" numFmtId="0" xfId="0" applyAlignment="1" applyBorder="1" applyFont="1">
      <alignment shrinkToFit="0" wrapText="1"/>
    </xf>
    <xf borderId="0" fillId="0" fontId="18" numFmtId="0" xfId="0" applyAlignment="1" applyFont="1">
      <alignment horizontal="left" readingOrder="0" shrinkToFit="0" vertical="top" wrapText="1"/>
    </xf>
    <xf borderId="15" fillId="0" fontId="3" numFmtId="0" xfId="0" applyAlignment="1" applyBorder="1" applyFont="1">
      <alignment horizontal="center" vertical="center"/>
    </xf>
    <xf borderId="15" fillId="0" fontId="3" numFmtId="0" xfId="0" applyAlignment="1" applyBorder="1" applyFont="1">
      <alignment horizontal="center" shrinkToFit="0" vertical="center" wrapText="1"/>
    </xf>
    <xf borderId="15" fillId="0" fontId="3" numFmtId="0" xfId="0" applyAlignment="1" applyBorder="1" applyFont="1">
      <alignment horizontal="center"/>
    </xf>
    <xf borderId="15" fillId="0" fontId="3" numFmtId="0" xfId="0" applyAlignment="1" applyBorder="1" applyFont="1">
      <alignment horizontal="center" shrinkToFit="0" wrapText="1"/>
    </xf>
    <xf borderId="15" fillId="0" fontId="8" numFmtId="0" xfId="0" applyAlignment="1" applyBorder="1" applyFont="1">
      <alignment horizontal="center" vertical="top"/>
    </xf>
    <xf borderId="15" fillId="0" fontId="8" numFmtId="0" xfId="0" applyAlignment="1" applyBorder="1" applyFont="1">
      <alignment horizontal="center" shrinkToFit="0" wrapText="1"/>
    </xf>
    <xf borderId="0" fillId="0" fontId="8" numFmtId="2" xfId="0" applyAlignment="1" applyFont="1" applyNumberFormat="1">
      <alignment horizontal="center"/>
    </xf>
    <xf borderId="1" fillId="17" fontId="3" numFmtId="2" xfId="0" applyAlignment="1" applyBorder="1" applyFont="1" applyNumberFormat="1">
      <alignment horizontal="center" shrinkToFit="0" wrapText="1"/>
    </xf>
    <xf borderId="1" fillId="17" fontId="8" numFmtId="0" xfId="0" applyAlignment="1" applyBorder="1" applyFont="1">
      <alignment horizontal="center" shrinkToFit="0" wrapText="1"/>
    </xf>
    <xf borderId="1" fillId="17" fontId="8" numFmtId="0" xfId="0" applyAlignment="1" applyBorder="1" applyFont="1">
      <alignment horizontal="left"/>
    </xf>
    <xf borderId="1" fillId="17" fontId="8" numFmtId="0" xfId="0" applyAlignment="1" applyBorder="1" applyFont="1">
      <alignment horizontal="right" shrinkToFit="0" vertical="top" wrapText="1"/>
    </xf>
    <xf borderId="1" fillId="17" fontId="8" numFmtId="2" xfId="0" applyAlignment="1" applyBorder="1" applyFont="1" applyNumberFormat="1">
      <alignment horizontal="left"/>
    </xf>
    <xf borderId="0" fillId="0" fontId="17" numFmtId="0" xfId="0" applyAlignment="1" applyFont="1">
      <alignment horizontal="left" vertical="center"/>
    </xf>
    <xf borderId="0" fillId="0" fontId="8" numFmtId="0" xfId="0" applyAlignment="1" applyFont="1">
      <alignment horizontal="center" readingOrder="0" shrinkToFit="0" vertical="center" wrapText="1"/>
    </xf>
    <xf borderId="0" fillId="0" fontId="8" numFmtId="0" xfId="0" applyAlignment="1" applyFont="1">
      <alignment horizontal="left" readingOrder="0" vertical="center"/>
    </xf>
    <xf borderId="0" fillId="0" fontId="8" numFmtId="0" xfId="0" applyAlignment="1" applyFont="1">
      <alignment horizontal="center" vertical="center"/>
    </xf>
    <xf borderId="12" fillId="11" fontId="8" numFmtId="0" xfId="0" applyAlignment="1" applyBorder="1" applyFont="1">
      <alignment horizontal="center" shrinkToFit="0" wrapText="1"/>
    </xf>
    <xf borderId="1" fillId="17" fontId="8" numFmtId="0" xfId="0" applyAlignment="1" applyBorder="1" applyFont="1">
      <alignment horizontal="center" vertical="center"/>
    </xf>
    <xf borderId="1" fillId="17" fontId="8" numFmtId="0" xfId="0" applyAlignment="1" applyBorder="1" applyFont="1">
      <alignment horizontal="right" vertical="top"/>
    </xf>
    <xf borderId="1" fillId="17" fontId="8" numFmtId="2" xfId="0" applyAlignment="1" applyBorder="1" applyFont="1" applyNumberFormat="1">
      <alignment horizontal="left" vertical="top"/>
    </xf>
    <xf borderId="1" fillId="7" fontId="8" numFmtId="0" xfId="0" applyAlignment="1" applyBorder="1" applyFont="1">
      <alignment horizontal="center" vertical="center"/>
    </xf>
    <xf borderId="1" fillId="7" fontId="8" numFmtId="0" xfId="0" applyAlignment="1" applyBorder="1" applyFont="1">
      <alignment horizontal="right" vertical="top"/>
    </xf>
    <xf borderId="1" fillId="7" fontId="8" numFmtId="2" xfId="0" applyAlignment="1" applyBorder="1" applyFont="1" applyNumberFormat="1">
      <alignment horizontal="left" vertical="top"/>
    </xf>
    <xf borderId="1" fillId="7" fontId="8" numFmtId="0" xfId="0" applyAlignment="1" applyBorder="1" applyFont="1">
      <alignment horizontal="left" vertical="top"/>
    </xf>
    <xf borderId="12" fillId="11" fontId="8" numFmtId="0" xfId="0" applyAlignment="1" applyBorder="1" applyFont="1">
      <alignment horizontal="left"/>
    </xf>
    <xf borderId="0" fillId="0" fontId="3" numFmtId="2" xfId="0" applyAlignment="1" applyFont="1" applyNumberFormat="1">
      <alignment horizontal="center" shrinkToFit="0" vertical="center" wrapText="1"/>
    </xf>
    <xf borderId="0" fillId="0" fontId="8" numFmtId="2" xfId="0" applyAlignment="1" applyFont="1" applyNumberFormat="1">
      <alignment horizontal="center" shrinkToFit="0" wrapText="1"/>
    </xf>
    <xf borderId="0" fillId="0" fontId="11" numFmtId="2" xfId="0" applyAlignment="1" applyFont="1" applyNumberFormat="1">
      <alignment horizontal="right" vertical="top"/>
    </xf>
    <xf borderId="0" fillId="0" fontId="11" numFmtId="2" xfId="0" applyAlignment="1" applyFont="1" applyNumberFormat="1">
      <alignment horizontal="left" vertical="top"/>
    </xf>
    <xf borderId="0" fillId="0" fontId="11" numFmtId="0" xfId="0" applyAlignment="1" applyFont="1">
      <alignment horizontal="right" shrinkToFit="0" wrapText="1"/>
    </xf>
    <xf borderId="0" fillId="0" fontId="8" numFmtId="2" xfId="0" applyAlignment="1" applyFont="1" applyNumberFormat="1">
      <alignment horizontal="right" vertical="top"/>
    </xf>
    <xf borderId="0" fillId="0" fontId="8" numFmtId="0" xfId="0" applyAlignment="1" applyFont="1">
      <alignment readingOrder="0" shrinkToFit="0" vertical="center" wrapText="1"/>
    </xf>
    <xf borderId="0" fillId="0" fontId="8" numFmtId="0" xfId="0" applyAlignment="1" applyFont="1">
      <alignment horizontal="center" readingOrder="0" shrinkToFit="0" wrapText="1"/>
    </xf>
    <xf borderId="0" fillId="0" fontId="8" numFmtId="0" xfId="0" applyAlignment="1" applyFont="1">
      <alignment horizontal="left" readingOrder="0"/>
    </xf>
    <xf borderId="0" fillId="0" fontId="17" numFmtId="0" xfId="0" applyAlignment="1" applyFont="1">
      <alignment horizontal="left" readingOrder="0"/>
    </xf>
    <xf borderId="0" fillId="0" fontId="8" numFmtId="2" xfId="0" applyAlignment="1" applyFont="1" applyNumberFormat="1">
      <alignment shrinkToFit="0" wrapText="1"/>
    </xf>
    <xf borderId="15" fillId="0" fontId="8" numFmtId="0" xfId="0" applyAlignment="1" applyBorder="1" applyFont="1">
      <alignment horizontal="center"/>
    </xf>
    <xf borderId="1" fillId="11" fontId="8" numFmtId="2" xfId="0" applyAlignment="1" applyBorder="1" applyFont="1" applyNumberFormat="1">
      <alignment horizontal="right" vertical="top"/>
    </xf>
    <xf borderId="1" fillId="11" fontId="8" numFmtId="2" xfId="0" applyBorder="1" applyFont="1" applyNumberFormat="1"/>
    <xf borderId="1" fillId="11" fontId="8" numFmtId="2" xfId="0" applyAlignment="1" applyBorder="1" applyFont="1" applyNumberFormat="1">
      <alignment horizontal="center" vertical="top"/>
    </xf>
    <xf borderId="6" fillId="17" fontId="11" numFmtId="0" xfId="0" applyAlignment="1" applyBorder="1" applyFont="1">
      <alignment horizontal="left" shrinkToFit="0" vertical="center" wrapText="1"/>
    </xf>
    <xf borderId="1" fillId="17" fontId="21" numFmtId="2" xfId="0" applyAlignment="1" applyBorder="1" applyFont="1" applyNumberFormat="1">
      <alignment horizontal="center" vertical="top"/>
    </xf>
    <xf borderId="1" fillId="17" fontId="11" numFmtId="0" xfId="0" applyAlignment="1" applyBorder="1" applyFont="1">
      <alignment horizontal="center" vertical="center"/>
    </xf>
    <xf borderId="1" fillId="17" fontId="11" numFmtId="0" xfId="0" applyAlignment="1" applyBorder="1" applyFont="1">
      <alignment vertical="top"/>
    </xf>
    <xf borderId="1" fillId="17" fontId="11" numFmtId="2" xfId="0" applyAlignment="1" applyBorder="1" applyFont="1" applyNumberFormat="1">
      <alignment horizontal="center" vertical="top"/>
    </xf>
    <xf borderId="0" fillId="0" fontId="11" numFmtId="0" xfId="0" applyAlignment="1" applyFont="1">
      <alignment horizontal="center" vertical="top"/>
    </xf>
    <xf borderId="0" fillId="0" fontId="11" numFmtId="0" xfId="0" applyAlignment="1" applyFont="1">
      <alignment horizontal="center"/>
    </xf>
    <xf borderId="0" fillId="0" fontId="11" numFmtId="0" xfId="0" applyFont="1"/>
    <xf borderId="0" fillId="0" fontId="11" numFmtId="0" xfId="0" applyAlignment="1" applyFont="1">
      <alignment vertical="top"/>
    </xf>
    <xf borderId="0" fillId="0" fontId="11" numFmtId="2" xfId="0" applyAlignment="1" applyFont="1" applyNumberFormat="1">
      <alignment horizontal="center" vertical="top"/>
    </xf>
    <xf borderId="0" fillId="0" fontId="11" numFmtId="0" xfId="0" applyAlignment="1" applyFont="1">
      <alignment horizontal="center" vertical="center"/>
    </xf>
    <xf borderId="0" fillId="0" fontId="53" numFmtId="0" xfId="0" applyAlignment="1" applyFont="1">
      <alignment horizontal="center" vertical="center"/>
    </xf>
    <xf borderId="0" fillId="0" fontId="53" numFmtId="0" xfId="0" applyAlignment="1" applyFont="1">
      <alignment vertical="top"/>
    </xf>
    <xf borderId="1" fillId="11" fontId="34" numFmtId="0" xfId="0" applyAlignment="1" applyBorder="1" applyFont="1">
      <alignment shrinkToFit="0" vertical="top" wrapText="0"/>
    </xf>
    <xf borderId="1" fillId="11" fontId="11" numFmtId="0" xfId="0" applyAlignment="1" applyBorder="1" applyFont="1">
      <alignment shrinkToFit="0" vertical="top" wrapText="1"/>
    </xf>
    <xf borderId="45" fillId="11" fontId="34" numFmtId="0" xfId="0" applyAlignment="1" applyBorder="1" applyFont="1">
      <alignment shrinkToFit="0" vertical="top" wrapText="0"/>
    </xf>
    <xf borderId="1" fillId="7" fontId="8" numFmtId="0" xfId="0" applyAlignment="1" applyBorder="1" applyFont="1">
      <alignment horizontal="left" shrinkToFit="0" vertical="top" wrapText="1"/>
    </xf>
    <xf borderId="0" fillId="0" fontId="3" numFmtId="0" xfId="0" applyAlignment="1" applyFont="1">
      <alignment horizontal="left" shrinkToFit="0" vertical="top" wrapText="1"/>
    </xf>
    <xf borderId="7" fillId="2" fontId="8" numFmtId="0" xfId="0" applyAlignment="1" applyBorder="1" applyFont="1">
      <alignment horizontal="left" shrinkToFit="0" vertical="top" wrapText="1"/>
    </xf>
    <xf borderId="8" fillId="2" fontId="8" numFmtId="0" xfId="0" applyAlignment="1" applyBorder="1" applyFont="1">
      <alignment horizontal="left" shrinkToFit="0" vertical="top" wrapText="1"/>
    </xf>
    <xf borderId="6" fillId="2" fontId="8" numFmtId="0" xfId="0" applyAlignment="1" applyBorder="1" applyFont="1">
      <alignment horizontal="left" shrinkToFit="0" vertical="top" wrapText="1"/>
    </xf>
    <xf borderId="15" fillId="0" fontId="8" numFmtId="0" xfId="0" applyAlignment="1" applyBorder="1" applyFont="1">
      <alignment shrinkToFit="0" wrapText="1"/>
    </xf>
    <xf borderId="12" fillId="17" fontId="9" numFmtId="0" xfId="0" applyAlignment="1" applyBorder="1" applyFont="1">
      <alignment vertical="center"/>
    </xf>
    <xf borderId="1" fillId="17" fontId="8" numFmtId="2" xfId="0" applyAlignment="1" applyBorder="1" applyFont="1" applyNumberFormat="1">
      <alignment horizontal="center" vertical="top"/>
    </xf>
    <xf borderId="1" fillId="17" fontId="3" numFmtId="2" xfId="0" applyAlignment="1" applyBorder="1" applyFont="1" applyNumberFormat="1">
      <alignment horizontal="center" vertical="center"/>
    </xf>
    <xf borderId="6" fillId="17" fontId="8" numFmtId="0" xfId="0" applyAlignment="1" applyBorder="1" applyFont="1">
      <alignment horizontal="left" shrinkToFit="0" vertical="top" wrapText="1"/>
    </xf>
    <xf borderId="0" fillId="0" fontId="31" numFmtId="0" xfId="0" applyAlignment="1" applyFont="1">
      <alignment vertical="top"/>
    </xf>
    <xf borderId="0" fillId="0" fontId="54" numFmtId="0" xfId="0" applyAlignment="1" applyFont="1">
      <alignment horizontal="center"/>
    </xf>
    <xf borderId="1" fillId="7" fontId="8" numFmtId="0" xfId="0" applyAlignment="1" applyBorder="1" applyFont="1">
      <alignment horizontal="center" vertical="top"/>
    </xf>
    <xf borderId="1" fillId="7" fontId="8" numFmtId="0" xfId="0" applyAlignment="1" applyBorder="1" applyFont="1">
      <alignment horizontal="center" shrinkToFit="0" wrapText="1"/>
    </xf>
    <xf borderId="1" fillId="7" fontId="6" numFmtId="0" xfId="0" applyBorder="1" applyFont="1"/>
    <xf borderId="0" fillId="0" fontId="49" numFmtId="0" xfId="0" applyAlignment="1" applyFont="1">
      <alignment readingOrder="0" shrinkToFit="0" vertical="bottom" wrapText="0"/>
    </xf>
    <xf borderId="0" fillId="0" fontId="48" numFmtId="0" xfId="0" applyAlignment="1" applyFont="1">
      <alignment horizontal="center" shrinkToFit="0" vertical="top" wrapText="0"/>
    </xf>
    <xf borderId="0" fillId="0" fontId="48" numFmtId="0" xfId="0" applyAlignment="1" applyFont="1">
      <alignment horizontal="center" vertical="bottom"/>
    </xf>
    <xf borderId="0" fillId="0" fontId="48" numFmtId="0" xfId="0" applyAlignment="1" applyFont="1">
      <alignment shrinkToFit="0" vertical="bottom" wrapText="0"/>
    </xf>
    <xf borderId="0" fillId="0" fontId="6" numFmtId="0" xfId="0" applyAlignment="1" applyFont="1">
      <alignment shrinkToFit="0" vertical="bottom" wrapText="0"/>
    </xf>
    <xf borderId="0" fillId="2" fontId="48" numFmtId="0" xfId="0" applyAlignment="1" applyFont="1">
      <alignment horizontal="left" readingOrder="0" vertical="top"/>
    </xf>
    <xf borderId="1" fillId="17" fontId="54" numFmtId="0" xfId="0" applyAlignment="1" applyBorder="1" applyFont="1">
      <alignment horizontal="center"/>
    </xf>
    <xf borderId="0" fillId="4" fontId="8" numFmtId="0" xfId="0" applyAlignment="1" applyFont="1">
      <alignment readingOrder="0" vertical="top"/>
    </xf>
    <xf borderId="0" fillId="0" fontId="8" numFmtId="0" xfId="0" applyAlignment="1" applyFont="1">
      <alignment horizontal="center" readingOrder="0" vertical="center"/>
    </xf>
    <xf borderId="1" fillId="24" fontId="8" numFmtId="0" xfId="0" applyAlignment="1" applyBorder="1" applyFill="1" applyFont="1">
      <alignment vertical="top"/>
    </xf>
    <xf borderId="1" fillId="24" fontId="8" numFmtId="0" xfId="0" applyAlignment="1" applyBorder="1" applyFont="1">
      <alignment horizontal="center" shrinkToFit="0" vertical="top" wrapText="1"/>
    </xf>
    <xf borderId="1" fillId="24" fontId="8" numFmtId="0" xfId="0" applyAlignment="1" applyBorder="1" applyFont="1">
      <alignment shrinkToFit="0" vertical="top" wrapText="1"/>
    </xf>
    <xf borderId="1" fillId="24" fontId="8" numFmtId="0" xfId="0" applyAlignment="1" applyBorder="1" applyFont="1">
      <alignment horizontal="left" shrinkToFit="0" vertical="top" wrapText="1"/>
    </xf>
    <xf borderId="0" fillId="2" fontId="48" numFmtId="0" xfId="0" applyAlignment="1" applyFont="1">
      <alignment horizontal="left" readingOrder="0" shrinkToFit="0" vertical="top" wrapText="1"/>
    </xf>
    <xf borderId="0" fillId="0" fontId="4" numFmtId="0" xfId="0" applyAlignment="1" applyFont="1">
      <alignment shrinkToFit="0" vertical="bottom" wrapText="0"/>
    </xf>
    <xf borderId="11" fillId="2" fontId="8" numFmtId="0" xfId="0" applyAlignment="1" applyBorder="1" applyFont="1">
      <alignment horizontal="left" shrinkToFit="0" vertical="top" wrapText="1"/>
    </xf>
    <xf borderId="0" fillId="0" fontId="8" numFmtId="0" xfId="0" applyAlignment="1" applyFont="1">
      <alignment horizontal="right"/>
    </xf>
    <xf borderId="0" fillId="0" fontId="17" numFmtId="0" xfId="0" applyAlignment="1" applyFont="1">
      <alignment horizontal="center" vertical="center"/>
    </xf>
    <xf borderId="0" fillId="0" fontId="17" numFmtId="0" xfId="0" applyAlignment="1" applyFont="1">
      <alignment horizontal="center" readingOrder="0" vertical="center"/>
    </xf>
    <xf borderId="0" fillId="0" fontId="17" numFmtId="0" xfId="0" applyAlignment="1" applyFont="1">
      <alignment readingOrder="0"/>
    </xf>
    <xf borderId="0" fillId="0" fontId="6" numFmtId="0" xfId="0" applyAlignment="1" applyFont="1">
      <alignment vertical="top"/>
    </xf>
    <xf borderId="0" fillId="0" fontId="6" numFmtId="2" xfId="0" applyFont="1" applyNumberFormat="1"/>
    <xf borderId="0" fillId="17" fontId="54" numFmtId="0" xfId="0" applyAlignment="1" applyFont="1">
      <alignment horizontal="center"/>
    </xf>
    <xf borderId="0" fillId="0" fontId="8" numFmtId="0" xfId="0" applyAlignment="1" applyFont="1">
      <alignment horizontal="center" readingOrder="0"/>
    </xf>
    <xf borderId="1" fillId="17" fontId="21" numFmtId="2" xfId="0" applyAlignment="1" applyBorder="1" applyFont="1" applyNumberFormat="1">
      <alignment horizontal="center" vertical="center"/>
    </xf>
    <xf borderId="1" fillId="17" fontId="55" numFmtId="0" xfId="0" applyAlignment="1" applyBorder="1" applyFont="1">
      <alignment horizontal="center"/>
    </xf>
    <xf borderId="0" fillId="0" fontId="11" numFmtId="0" xfId="0" applyAlignment="1" applyFont="1">
      <alignment vertical="center"/>
    </xf>
    <xf borderId="0" fillId="0" fontId="56" numFmtId="0" xfId="0" applyFont="1"/>
    <xf borderId="0" fillId="0" fontId="11" numFmtId="0" xfId="0" applyAlignment="1" applyFont="1">
      <alignment horizontal="left" vertical="center"/>
    </xf>
    <xf borderId="0" fillId="0" fontId="57" numFmtId="0" xfId="0" applyFont="1"/>
    <xf borderId="0" fillId="0" fontId="11" numFmtId="0" xfId="0" applyAlignment="1" applyFont="1">
      <alignment horizontal="center"/>
    </xf>
    <xf borderId="0" fillId="0" fontId="3" numFmtId="0" xfId="0" applyAlignment="1" applyFont="1">
      <alignment horizontal="center" vertical="top"/>
    </xf>
    <xf borderId="1" fillId="5" fontId="8" numFmtId="0" xfId="0" applyAlignment="1" applyBorder="1" applyFont="1">
      <alignment horizontal="left" vertical="top"/>
    </xf>
    <xf borderId="1" fillId="6" fontId="8" numFmtId="2" xfId="0" applyAlignment="1" applyBorder="1" applyFont="1" applyNumberFormat="1">
      <alignment horizontal="left" shrinkToFit="0" vertical="top" wrapText="1"/>
    </xf>
    <xf borderId="1" fillId="7" fontId="8" numFmtId="2" xfId="0" applyAlignment="1" applyBorder="1" applyFont="1" applyNumberFormat="1">
      <alignment horizontal="left" shrinkToFit="0" vertical="top" wrapText="1"/>
    </xf>
    <xf borderId="1" fillId="4" fontId="8" numFmtId="2" xfId="0" applyAlignment="1" applyBorder="1" applyFont="1" applyNumberFormat="1">
      <alignment horizontal="left" shrinkToFit="0" vertical="top" wrapText="1"/>
    </xf>
    <xf borderId="1" fillId="8" fontId="8" numFmtId="2" xfId="0" applyAlignment="1" applyBorder="1" applyFont="1" applyNumberFormat="1">
      <alignment horizontal="left" shrinkToFit="0" vertical="top" wrapText="1"/>
    </xf>
    <xf borderId="0" fillId="0" fontId="8" numFmtId="1" xfId="0" applyAlignment="1" applyFont="1" applyNumberFormat="1">
      <alignment horizontal="left" shrinkToFit="0" vertical="top" wrapText="1"/>
    </xf>
    <xf borderId="0" fillId="0" fontId="9" numFmtId="2" xfId="0" applyAlignment="1" applyFont="1" applyNumberFormat="1">
      <alignment horizontal="left" vertical="top"/>
    </xf>
    <xf borderId="1" fillId="2" fontId="8" numFmtId="0" xfId="0" applyAlignment="1" applyBorder="1" applyFont="1">
      <alignment horizontal="center" vertical="top"/>
    </xf>
    <xf borderId="1" fillId="2" fontId="17" numFmtId="0" xfId="0" applyAlignment="1" applyBorder="1" applyFont="1">
      <alignment horizontal="left" vertical="top"/>
    </xf>
    <xf borderId="1" fillId="2" fontId="25" numFmtId="0" xfId="0" applyAlignment="1" applyBorder="1" applyFont="1">
      <alignment horizontal="left" vertical="top"/>
    </xf>
    <xf borderId="0" fillId="0" fontId="3" numFmtId="0" xfId="0" applyAlignment="1" applyFont="1">
      <alignment horizontal="left" vertical="top"/>
    </xf>
    <xf borderId="6" fillId="11" fontId="8" numFmtId="0" xfId="0" applyAlignment="1" applyBorder="1" applyFont="1">
      <alignment horizontal="left" shrinkToFit="0" wrapText="1"/>
    </xf>
    <xf borderId="6" fillId="2" fontId="8" numFmtId="0" xfId="0" applyAlignment="1" applyBorder="1" applyFont="1">
      <alignment horizontal="left" readingOrder="0" shrinkToFit="0" vertical="top" wrapText="1"/>
    </xf>
    <xf borderId="0" fillId="0" fontId="31" numFmtId="0" xfId="0" applyAlignment="1" applyFont="1">
      <alignment horizontal="left" vertical="top"/>
    </xf>
    <xf borderId="0" fillId="0" fontId="3" numFmtId="0" xfId="0" applyAlignment="1" applyFont="1">
      <alignment horizontal="left" readingOrder="0" shrinkToFit="0" vertical="top" wrapText="1"/>
    </xf>
    <xf borderId="0" fillId="0" fontId="8" numFmtId="2" xfId="0" applyAlignment="1" applyFont="1" applyNumberFormat="1">
      <alignment horizontal="left" readingOrder="0" shrinkToFit="0" vertical="top" wrapText="1"/>
    </xf>
    <xf borderId="1" fillId="17" fontId="8" numFmtId="0" xfId="0" applyAlignment="1" applyBorder="1" applyFont="1">
      <alignment horizontal="center" shrinkToFit="0" vertical="top" wrapText="1"/>
    </xf>
    <xf borderId="1" fillId="5" fontId="8" numFmtId="0" xfId="0" applyAlignment="1" applyBorder="1" applyFont="1">
      <alignment horizontal="center"/>
    </xf>
    <xf borderId="1" fillId="6" fontId="8" numFmtId="0" xfId="0" applyAlignment="1" applyBorder="1" applyFont="1">
      <alignment horizontal="center"/>
    </xf>
    <xf borderId="1" fillId="0" fontId="8" numFmtId="0" xfId="0" applyAlignment="1" applyBorder="1" applyFont="1">
      <alignment horizontal="center"/>
    </xf>
    <xf borderId="1" fillId="11" fontId="8" numFmtId="0" xfId="0" applyAlignment="1" applyBorder="1" applyFont="1">
      <alignment horizontal="left" readingOrder="1" vertical="top"/>
    </xf>
    <xf borderId="1" fillId="11" fontId="8" numFmtId="0" xfId="0" applyAlignment="1" applyBorder="1" applyFont="1">
      <alignment horizontal="left" readingOrder="1" shrinkToFit="0" vertical="top" wrapText="1"/>
    </xf>
    <xf borderId="0" fillId="2" fontId="3" numFmtId="0" xfId="0" applyAlignment="1" applyFont="1">
      <alignment horizontal="left" readingOrder="0"/>
    </xf>
    <xf borderId="1" fillId="5" fontId="8" numFmtId="0" xfId="0" applyAlignment="1" applyBorder="1" applyFont="1">
      <alignment vertical="top"/>
    </xf>
    <xf borderId="1" fillId="6" fontId="8" numFmtId="2" xfId="0" applyAlignment="1" applyBorder="1" applyFont="1" applyNumberFormat="1">
      <alignment horizontal="left" vertical="top"/>
    </xf>
    <xf borderId="1" fillId="4" fontId="8" numFmtId="2" xfId="0" applyAlignment="1" applyBorder="1" applyFont="1" applyNumberFormat="1">
      <alignment horizontal="left" vertical="top"/>
    </xf>
    <xf borderId="1" fillId="8" fontId="8" numFmtId="2" xfId="0" applyAlignment="1" applyBorder="1" applyFont="1" applyNumberFormat="1">
      <alignment horizontal="left" vertical="top"/>
    </xf>
    <xf borderId="0" fillId="0" fontId="16" numFmtId="1" xfId="0" applyAlignment="1" applyFont="1" applyNumberFormat="1">
      <alignment horizontal="left" vertical="top"/>
    </xf>
    <xf borderId="0" fillId="0" fontId="3" numFmtId="2" xfId="0" applyAlignment="1" applyFont="1" applyNumberFormat="1">
      <alignment horizontal="left"/>
    </xf>
    <xf borderId="1" fillId="0" fontId="8" numFmtId="2" xfId="0" applyAlignment="1" applyBorder="1" applyFont="1" applyNumberFormat="1">
      <alignment horizontal="left" vertical="top"/>
    </xf>
    <xf borderId="0" fillId="0" fontId="8" numFmtId="2" xfId="0" applyAlignment="1" applyFont="1" applyNumberFormat="1">
      <alignment horizontal="left" readingOrder="0" vertical="top"/>
    </xf>
    <xf borderId="0" fillId="0" fontId="13" numFmtId="0" xfId="0" applyAlignment="1" applyFont="1">
      <alignment shrinkToFit="0" wrapText="1"/>
    </xf>
    <xf borderId="15" fillId="0" fontId="8" numFmtId="0" xfId="0" applyBorder="1" applyFont="1"/>
    <xf borderId="17" fillId="0" fontId="8" numFmtId="0" xfId="0" applyBorder="1" applyFont="1"/>
    <xf borderId="1" fillId="11" fontId="8" numFmtId="2" xfId="0" applyAlignment="1" applyBorder="1" applyFont="1" applyNumberFormat="1">
      <alignment horizontal="left" vertical="top"/>
    </xf>
    <xf borderId="1" fillId="2" fontId="11" numFmtId="0" xfId="0" applyBorder="1" applyFont="1"/>
    <xf borderId="1" fillId="19" fontId="3" numFmtId="2" xfId="0" applyBorder="1" applyFont="1" applyNumberFormat="1"/>
    <xf borderId="1" fillId="19" fontId="8" numFmtId="0" xfId="0" applyBorder="1" applyFont="1"/>
    <xf borderId="0" fillId="0" fontId="3" numFmtId="2" xfId="0" applyAlignment="1" applyFont="1" applyNumberFormat="1">
      <alignment horizontal="left" shrinkToFit="0" wrapText="1"/>
    </xf>
    <xf borderId="0" fillId="0" fontId="58" numFmtId="0" xfId="0" applyAlignment="1" applyFont="1">
      <alignment horizontal="left" vertical="center"/>
    </xf>
    <xf borderId="1" fillId="15" fontId="8" numFmtId="2" xfId="0" applyAlignment="1" applyBorder="1" applyFont="1" applyNumberFormat="1">
      <alignment horizontal="left" readingOrder="0" vertical="top"/>
    </xf>
    <xf borderId="1" fillId="11" fontId="8" numFmtId="0" xfId="0" applyAlignment="1" applyBorder="1" applyFont="1">
      <alignment readingOrder="0"/>
    </xf>
    <xf borderId="52" fillId="11" fontId="8" numFmtId="0" xfId="0" applyAlignment="1" applyBorder="1" applyFont="1">
      <alignment horizontal="left" readingOrder="1"/>
    </xf>
    <xf borderId="1" fillId="11" fontId="5" numFmtId="0" xfId="0" applyBorder="1" applyFont="1"/>
    <xf borderId="0" fillId="0" fontId="3" numFmtId="0" xfId="0" applyAlignment="1" applyFont="1">
      <alignment horizontal="left" shrinkToFit="0" vertical="center" wrapText="1"/>
    </xf>
    <xf borderId="0" fillId="0" fontId="3" numFmtId="2" xfId="0" applyAlignment="1" applyFont="1" applyNumberFormat="1">
      <alignment horizontal="left" shrinkToFit="0" vertical="center" wrapText="1"/>
    </xf>
    <xf borderId="0" fillId="0" fontId="25" numFmtId="2" xfId="0" applyAlignment="1" applyFont="1" applyNumberFormat="1">
      <alignment horizontal="left" vertical="center"/>
    </xf>
    <xf borderId="0" fillId="0" fontId="59" numFmtId="0" xfId="0" applyAlignment="1" applyFont="1">
      <alignment shrinkToFit="0" wrapText="1"/>
    </xf>
    <xf borderId="0" fillId="0" fontId="25" numFmtId="0" xfId="0" applyAlignment="1" applyFont="1">
      <alignment horizontal="left" vertical="center"/>
    </xf>
    <xf borderId="19" fillId="0" fontId="33" numFmtId="2" xfId="0" applyAlignment="1" applyBorder="1" applyFont="1" applyNumberFormat="1">
      <alignment shrinkToFit="0" wrapText="0"/>
    </xf>
    <xf borderId="19" fillId="0" fontId="5" numFmtId="0" xfId="0" applyBorder="1" applyFont="1"/>
    <xf borderId="18" fillId="0" fontId="5" numFmtId="2" xfId="0" applyBorder="1" applyFont="1" applyNumberFormat="1"/>
    <xf borderId="0" fillId="0" fontId="48" numFmtId="0" xfId="0" applyAlignment="1" applyFont="1">
      <alignment readingOrder="0" shrinkToFit="0" wrapText="1"/>
    </xf>
    <xf borderId="1" fillId="2" fontId="13" numFmtId="0" xfId="0" applyBorder="1" applyFont="1"/>
    <xf borderId="1" fillId="2" fontId="13" numFmtId="2" xfId="0" applyBorder="1" applyFont="1" applyNumberFormat="1"/>
    <xf borderId="19" fillId="0" fontId="5" numFmtId="2" xfId="0" applyBorder="1" applyFont="1" applyNumberFormat="1"/>
    <xf borderId="11" fillId="15" fontId="34" numFmtId="2" xfId="0" applyAlignment="1" applyBorder="1" applyFont="1" applyNumberFormat="1">
      <alignment shrinkToFit="0" wrapText="0"/>
    </xf>
    <xf borderId="11" fillId="15" fontId="5" numFmtId="0" xfId="0" applyBorder="1" applyFont="1"/>
    <xf borderId="11" fillId="15" fontId="34" numFmtId="0" xfId="0" applyBorder="1" applyFont="1"/>
    <xf borderId="11" fillId="2" fontId="5" numFmtId="0" xfId="0" applyBorder="1" applyFont="1"/>
    <xf borderId="11" fillId="2" fontId="5" numFmtId="2" xfId="0" applyBorder="1" applyFont="1" applyNumberFormat="1"/>
    <xf borderId="11" fillId="2" fontId="5" numFmtId="0" xfId="0" applyAlignment="1" applyBorder="1" applyFont="1">
      <alignment vertical="top"/>
    </xf>
    <xf borderId="53" fillId="0" fontId="5" numFmtId="0" xfId="0" applyAlignment="1" applyBorder="1" applyFont="1">
      <alignment readingOrder="0"/>
    </xf>
    <xf borderId="11" fillId="14" fontId="60" numFmtId="2" xfId="0" applyAlignment="1" applyBorder="1" applyFont="1" applyNumberFormat="1">
      <alignment shrinkToFit="0" wrapText="0"/>
    </xf>
    <xf borderId="11" fillId="14" fontId="5" numFmtId="0" xfId="0" applyBorder="1" applyFont="1"/>
    <xf borderId="11" fillId="14" fontId="5" numFmtId="0" xfId="0" applyAlignment="1" applyBorder="1" applyFont="1">
      <alignment vertical="bottom"/>
    </xf>
    <xf borderId="11" fillId="14" fontId="48" numFmtId="2" xfId="0" applyAlignment="1" applyBorder="1" applyFont="1" applyNumberFormat="1">
      <alignment shrinkToFit="0" wrapText="0"/>
    </xf>
    <xf borderId="10" fillId="9" fontId="34" numFmtId="0" xfId="0" applyAlignment="1" applyBorder="1" applyFont="1">
      <alignment readingOrder="0"/>
    </xf>
    <xf borderId="11" fillId="14" fontId="61" numFmtId="0" xfId="0" applyBorder="1" applyFont="1"/>
    <xf borderId="11" fillId="14" fontId="62" numFmtId="2" xfId="0" applyAlignment="1" applyBorder="1" applyFont="1" applyNumberFormat="1">
      <alignment shrinkToFit="0" wrapText="0"/>
    </xf>
    <xf borderId="45" fillId="0" fontId="5" numFmtId="2" xfId="0" applyBorder="1" applyFont="1" applyNumberFormat="1"/>
    <xf borderId="10" fillId="9" fontId="63" numFmtId="0" xfId="0" applyAlignment="1" applyBorder="1" applyFont="1">
      <alignment readingOrder="0"/>
    </xf>
    <xf borderId="11" fillId="14" fontId="64" numFmtId="2" xfId="0" applyAlignment="1" applyBorder="1" applyFont="1" applyNumberFormat="1">
      <alignment shrinkToFit="0" wrapText="0"/>
    </xf>
    <xf borderId="11" fillId="14" fontId="63" numFmtId="2" xfId="0" applyAlignment="1" applyBorder="1" applyFont="1" applyNumberFormat="1">
      <alignment shrinkToFit="0" wrapText="0"/>
    </xf>
    <xf borderId="11" fillId="14" fontId="5" numFmtId="2" xfId="0" applyBorder="1" applyFont="1" applyNumberFormat="1"/>
    <xf borderId="0" fillId="25" fontId="34" numFmtId="0" xfId="0" applyAlignment="1" applyFill="1" applyFont="1">
      <alignment shrinkToFit="0" wrapText="1"/>
    </xf>
    <xf borderId="0" fillId="0" fontId="34" numFmtId="0" xfId="0" applyAlignment="1" applyFont="1">
      <alignment horizontal="left" vertical="center"/>
    </xf>
    <xf borderId="10" fillId="0" fontId="5" numFmtId="2" xfId="0" applyBorder="1" applyFont="1" applyNumberFormat="1"/>
    <xf borderId="10" fillId="0" fontId="34" numFmtId="0" xfId="0" applyAlignment="1" applyBorder="1" applyFont="1">
      <alignment horizontal="left" vertical="center"/>
    </xf>
    <xf borderId="11" fillId="0" fontId="34" numFmtId="0" xfId="0" applyAlignment="1" applyBorder="1" applyFont="1">
      <alignment horizontal="left" shrinkToFit="0" vertical="center" wrapText="0"/>
    </xf>
    <xf borderId="11" fillId="0" fontId="5" numFmtId="0" xfId="0" applyBorder="1" applyFont="1"/>
    <xf borderId="11" fillId="0" fontId="5" numFmtId="2" xfId="0" applyBorder="1" applyFont="1" applyNumberFormat="1"/>
    <xf borderId="10" fillId="0" fontId="5" numFmtId="0" xfId="0" applyBorder="1" applyFont="1"/>
    <xf borderId="10" fillId="0" fontId="34" numFmtId="0" xfId="0" applyBorder="1" applyFont="1"/>
    <xf borderId="11" fillId="0" fontId="34" numFmtId="0" xfId="0" applyAlignment="1" applyBorder="1" applyFont="1">
      <alignment shrinkToFit="0" wrapText="0"/>
    </xf>
    <xf borderId="10" fillId="0" fontId="5" numFmtId="0" xfId="0" applyAlignment="1" applyBorder="1" applyFont="1">
      <alignment vertical="top"/>
    </xf>
    <xf borderId="11" fillId="14" fontId="33" numFmtId="2" xfId="0" applyAlignment="1" applyBorder="1" applyFont="1" applyNumberFormat="1">
      <alignment shrinkToFit="0" wrapText="0"/>
    </xf>
    <xf borderId="11" fillId="14" fontId="34" numFmtId="2" xfId="0" applyAlignment="1" applyBorder="1" applyFont="1" applyNumberFormat="1">
      <alignment shrinkToFit="0" wrapText="0"/>
    </xf>
    <xf borderId="11" fillId="14" fontId="63" numFmtId="2" xfId="0" applyAlignment="1" applyBorder="1" applyFont="1" applyNumberFormat="1">
      <alignment shrinkToFit="0" wrapText="0"/>
    </xf>
    <xf borderId="19" fillId="0" fontId="5" numFmtId="2" xfId="0" applyAlignment="1" applyBorder="1" applyFont="1" applyNumberFormat="1">
      <alignment shrinkToFit="0" wrapText="0"/>
    </xf>
    <xf borderId="0" fillId="2" fontId="5" numFmtId="0" xfId="0" applyFont="1"/>
    <xf borderId="10" fillId="2" fontId="5" numFmtId="0" xfId="0" applyBorder="1" applyFont="1"/>
    <xf borderId="0" fillId="2" fontId="5" numFmtId="0" xfId="0" applyAlignment="1" applyFont="1">
      <alignment vertical="top"/>
    </xf>
    <xf borderId="19" fillId="2" fontId="5" numFmtId="0" xfId="0" applyBorder="1" applyFont="1"/>
    <xf borderId="0" fillId="0" fontId="34" numFmtId="0" xfId="0" applyFont="1"/>
    <xf borderId="19" fillId="0" fontId="34" numFmtId="0" xfId="0" applyAlignment="1" applyBorder="1" applyFont="1">
      <alignment shrinkToFit="0" wrapText="0"/>
    </xf>
    <xf borderId="10" fillId="0" fontId="48" numFmtId="0" xfId="0" applyAlignment="1" applyBorder="1" applyFont="1">
      <alignment readingOrder="0" shrinkToFit="0" wrapText="1"/>
    </xf>
    <xf borderId="11" fillId="9" fontId="34" numFmtId="2" xfId="0" applyAlignment="1" applyBorder="1" applyFont="1" applyNumberFormat="1">
      <alignment shrinkToFit="0" wrapText="0"/>
    </xf>
    <xf borderId="11" fillId="9" fontId="5" numFmtId="0" xfId="0" applyBorder="1" applyFont="1"/>
    <xf borderId="11" fillId="9" fontId="34" numFmtId="0" xfId="0" applyBorder="1" applyFont="1"/>
    <xf borderId="11" fillId="9" fontId="5" numFmtId="0" xfId="0" applyAlignment="1" applyBorder="1" applyFont="1">
      <alignment vertical="top"/>
    </xf>
    <xf borderId="11" fillId="2" fontId="5" numFmtId="0" xfId="0" applyAlignment="1" applyBorder="1" applyFont="1">
      <alignment readingOrder="0" shrinkToFit="0" wrapText="0"/>
    </xf>
    <xf borderId="19" fillId="0" fontId="34" numFmtId="2" xfId="0" applyAlignment="1" applyBorder="1" applyFont="1" applyNumberFormat="1">
      <alignment shrinkToFit="0" wrapText="0"/>
    </xf>
    <xf borderId="19" fillId="0" fontId="5" numFmtId="0" xfId="0" applyAlignment="1" applyBorder="1" applyFont="1">
      <alignment vertical="top"/>
    </xf>
    <xf borderId="11" fillId="0" fontId="5" numFmtId="2" xfId="0" applyAlignment="1" applyBorder="1" applyFont="1" applyNumberFormat="1">
      <alignment shrinkToFit="0" wrapText="0"/>
    </xf>
    <xf borderId="11" fillId="0" fontId="5" numFmtId="0" xfId="0" applyAlignment="1" applyBorder="1" applyFont="1">
      <alignment vertical="top"/>
    </xf>
    <xf borderId="11" fillId="0" fontId="5" numFmtId="0" xfId="0" applyAlignment="1" applyBorder="1" applyFont="1">
      <alignment shrinkToFit="0" wrapText="0"/>
    </xf>
    <xf borderId="11" fillId="0" fontId="34" numFmtId="2" xfId="0" applyAlignment="1" applyBorder="1" applyFont="1" applyNumberFormat="1">
      <alignment shrinkToFit="0" wrapText="0"/>
    </xf>
    <xf borderId="11" fillId="0" fontId="34" numFmtId="0" xfId="0" applyBorder="1" applyFont="1"/>
    <xf borderId="11" fillId="0" fontId="33" numFmtId="2" xfId="0" applyAlignment="1" applyBorder="1" applyFont="1" applyNumberFormat="1">
      <alignment shrinkToFit="0" wrapText="0"/>
    </xf>
    <xf borderId="11" fillId="0" fontId="5" numFmtId="0" xfId="0" applyAlignment="1" applyBorder="1" applyFont="1">
      <alignment vertical="bottom"/>
    </xf>
    <xf borderId="53" fillId="0" fontId="5" numFmtId="2" xfId="0" applyBorder="1" applyFont="1" applyNumberFormat="1"/>
    <xf borderId="19" fillId="0" fontId="5" numFmtId="0" xfId="0" applyAlignment="1" applyBorder="1" applyFont="1">
      <alignment shrinkToFit="0" wrapText="0"/>
    </xf>
    <xf borderId="0" fillId="0" fontId="8" numFmtId="1" xfId="0" applyFont="1" applyNumberFormat="1"/>
    <xf borderId="0" fillId="0" fontId="65" numFmtId="2" xfId="0" applyFont="1" applyNumberFormat="1"/>
    <xf borderId="1" fillId="11" fontId="8" numFmtId="0" xfId="0" applyAlignment="1" applyBorder="1" applyFont="1">
      <alignment vertical="center"/>
    </xf>
    <xf borderId="0" fillId="0" fontId="66" numFmtId="0" xfId="0" applyFont="1"/>
    <xf borderId="0" fillId="0" fontId="67" numFmtId="0" xfId="0" applyFont="1"/>
    <xf borderId="1" fillId="11" fontId="8" numFmtId="0" xfId="0" applyAlignment="1" applyBorder="1" applyFont="1">
      <alignment horizontal="left" readingOrder="0"/>
    </xf>
    <xf borderId="0" fillId="0" fontId="17" numFmtId="0" xfId="0" applyAlignment="1" applyFont="1">
      <alignment readingOrder="0" vertical="center"/>
    </xf>
    <xf borderId="17" fillId="0" fontId="8" numFmtId="0" xfId="0" applyAlignment="1" applyBorder="1" applyFont="1">
      <alignment shrinkToFit="0" wrapText="1"/>
    </xf>
    <xf borderId="0" fillId="0" fontId="3" numFmtId="0" xfId="0" applyAlignment="1" applyFont="1">
      <alignment horizontal="left" readingOrder="1" shrinkToFit="0" wrapText="1"/>
    </xf>
    <xf borderId="0" fillId="0" fontId="6" numFmtId="0" xfId="0" applyAlignment="1" applyFont="1">
      <alignment horizontal="left" readingOrder="1"/>
    </xf>
    <xf borderId="12" fillId="2" fontId="8" numFmtId="2" xfId="0" applyAlignment="1" applyBorder="1" applyFont="1" applyNumberFormat="1">
      <alignment horizontal="left" readingOrder="1" shrinkToFit="0" wrapText="1"/>
    </xf>
    <xf borderId="1" fillId="2" fontId="6" numFmtId="0" xfId="0" applyAlignment="1" applyBorder="1" applyFont="1">
      <alignment horizontal="left" readingOrder="1"/>
    </xf>
    <xf borderId="15" fillId="0" fontId="6" numFmtId="0" xfId="0" applyAlignment="1" applyBorder="1" applyFont="1">
      <alignment horizontal="left" readingOrder="1"/>
    </xf>
    <xf borderId="17" fillId="0" fontId="6" numFmtId="0" xfId="0" applyAlignment="1" applyBorder="1" applyFont="1">
      <alignment horizontal="left" readingOrder="1"/>
    </xf>
    <xf borderId="0" fillId="0" fontId="68" numFmtId="0" xfId="0" applyAlignment="1" applyFont="1">
      <alignment shrinkToFit="0" vertical="bottom" wrapText="0"/>
    </xf>
    <xf borderId="0" fillId="0" fontId="13" numFmtId="0" xfId="0" applyAlignment="1" applyFont="1">
      <alignment shrinkToFit="0" vertical="bottom" wrapText="0"/>
    </xf>
    <xf borderId="0" fillId="0" fontId="69" numFmtId="0" xfId="0" applyAlignment="1" applyFont="1">
      <alignment shrinkToFit="0" vertical="bottom" wrapText="0"/>
    </xf>
    <xf borderId="0" fillId="0" fontId="48" numFmtId="0" xfId="0" applyAlignment="1" applyFont="1">
      <alignment horizontal="left" vertical="bottom"/>
    </xf>
    <xf borderId="0" fillId="11" fontId="8" numFmtId="0" xfId="0" applyAlignment="1" applyFont="1">
      <alignment horizontal="left" readingOrder="1"/>
    </xf>
    <xf borderId="0" fillId="11" fontId="8" numFmtId="0" xfId="0" applyFont="1"/>
    <xf borderId="0" fillId="11" fontId="8" numFmtId="0" xfId="0" applyAlignment="1" applyFont="1">
      <alignment shrinkToFit="0" wrapText="1"/>
    </xf>
    <xf borderId="0" fillId="11" fontId="3" numFmtId="0" xfId="0" applyAlignment="1" applyFont="1">
      <alignment horizontal="left" readingOrder="1" shrinkToFit="0" wrapText="1"/>
    </xf>
    <xf borderId="0" fillId="2" fontId="6" numFmtId="0" xfId="0" applyAlignment="1" applyFont="1">
      <alignment horizontal="left" readingOrder="1"/>
    </xf>
    <xf borderId="1" fillId="11" fontId="3" numFmtId="0" xfId="0" applyAlignment="1" applyBorder="1" applyFont="1">
      <alignment horizontal="left" readingOrder="1" shrinkToFit="0" wrapText="1"/>
    </xf>
    <xf borderId="12" fillId="2" fontId="8" numFmtId="0" xfId="0" applyAlignment="1" applyBorder="1" applyFont="1">
      <alignment horizontal="left" readingOrder="1" shrinkToFit="0" wrapText="1"/>
    </xf>
    <xf borderId="16" fillId="0" fontId="8" numFmtId="0" xfId="0" applyAlignment="1" applyBorder="1" applyFont="1">
      <alignment shrinkToFit="0" wrapText="1"/>
    </xf>
    <xf borderId="1" fillId="19" fontId="8" numFmtId="0" xfId="0" applyAlignment="1" applyBorder="1" applyFont="1">
      <alignment readingOrder="0"/>
    </xf>
    <xf borderId="1" fillId="15" fontId="8" numFmtId="0" xfId="0" applyAlignment="1" applyBorder="1" applyFont="1">
      <alignment horizontal="center" shrinkToFit="0" wrapText="1"/>
    </xf>
    <xf borderId="1" fillId="15" fontId="8" numFmtId="0" xfId="0" applyAlignment="1" applyBorder="1" applyFont="1">
      <alignment vertical="center"/>
    </xf>
    <xf borderId="1" fillId="15" fontId="8" numFmtId="0" xfId="0" applyAlignment="1" applyBorder="1" applyFont="1">
      <alignment shrinkToFit="0" wrapText="1"/>
    </xf>
    <xf borderId="1" fillId="14" fontId="26" numFmtId="0" xfId="0" applyBorder="1" applyFont="1"/>
    <xf borderId="1" fillId="14" fontId="17" numFmtId="0" xfId="0" applyBorder="1" applyFont="1"/>
    <xf borderId="0" fillId="0" fontId="11" numFmtId="0" xfId="0" applyAlignment="1" applyFont="1">
      <alignment shrinkToFit="0" vertical="top" wrapText="1"/>
    </xf>
    <xf borderId="0" fillId="0" fontId="48" numFmtId="0" xfId="0" applyAlignment="1" applyFont="1">
      <alignment readingOrder="0" shrinkToFit="0" vertical="top" wrapText="1"/>
    </xf>
    <xf borderId="0" fillId="0" fontId="3" numFmtId="165" xfId="0" applyFont="1" applyNumberFormat="1"/>
    <xf borderId="0" fillId="0" fontId="21" numFmtId="2" xfId="0" applyFont="1" applyNumberFormat="1"/>
    <xf borderId="0" fillId="0" fontId="21" numFmtId="0" xfId="0" applyFont="1"/>
    <xf borderId="0" fillId="0" fontId="70" numFmtId="0" xfId="0" applyFont="1"/>
    <xf borderId="0" fillId="0" fontId="11" numFmtId="0" xfId="0" applyAlignment="1" applyFont="1">
      <alignment horizontal="right"/>
    </xf>
    <xf borderId="0" fillId="0" fontId="21" numFmtId="165" xfId="0" applyFont="1" applyNumberFormat="1"/>
    <xf borderId="0" fillId="0" fontId="11" numFmtId="0" xfId="0" applyAlignment="1" applyFont="1">
      <alignment horizontal="left" readingOrder="1" shrinkToFit="0" vertical="top" wrapText="1"/>
    </xf>
    <xf borderId="0" fillId="0" fontId="11" numFmtId="0" xfId="0" applyAlignment="1" applyFont="1">
      <alignment horizontal="left" readingOrder="1" shrinkToFit="0" wrapText="1"/>
    </xf>
    <xf borderId="0" fillId="0" fontId="11" numFmtId="2" xfId="0" applyAlignment="1" applyFont="1" applyNumberFormat="1">
      <alignment horizontal="left" readingOrder="1" shrinkToFit="0" wrapText="1"/>
    </xf>
    <xf borderId="0" fillId="0" fontId="21" numFmtId="0" xfId="0" applyAlignment="1" applyFont="1">
      <alignment horizontal="left" readingOrder="1"/>
    </xf>
    <xf borderId="0" fillId="0" fontId="11" numFmtId="0" xfId="0" applyAlignment="1" applyFont="1">
      <alignment horizontal="left" readingOrder="1"/>
    </xf>
    <xf borderId="0" fillId="0" fontId="71" numFmtId="0" xfId="0" applyAlignment="1" applyFont="1">
      <alignment readingOrder="0" shrinkToFit="0" vertical="bottom" wrapText="0"/>
    </xf>
    <xf borderId="0" fillId="0" fontId="71" numFmtId="0" xfId="0" applyAlignment="1" applyFont="1">
      <alignment shrinkToFit="0" vertical="bottom" wrapText="0"/>
    </xf>
    <xf borderId="0" fillId="0" fontId="71" numFmtId="0" xfId="0" applyAlignment="1" applyFont="1">
      <alignment horizontal="right" readingOrder="0" shrinkToFit="0" vertical="bottom" wrapText="0"/>
    </xf>
    <xf borderId="1" fillId="6" fontId="3" numFmtId="0" xfId="0" applyAlignment="1" applyBorder="1" applyFont="1">
      <alignment vertical="top"/>
    </xf>
    <xf borderId="1" fillId="7" fontId="3" numFmtId="0" xfId="0" applyAlignment="1" applyBorder="1" applyFont="1">
      <alignment vertical="top"/>
    </xf>
    <xf borderId="1" fillId="4" fontId="3" numFmtId="0" xfId="0" applyAlignment="1" applyBorder="1" applyFont="1">
      <alignment vertical="top"/>
    </xf>
    <xf borderId="1" fillId="8" fontId="3" numFmtId="0" xfId="0" applyAlignment="1" applyBorder="1" applyFont="1">
      <alignment vertical="top"/>
    </xf>
    <xf borderId="0" fillId="0" fontId="14" numFmtId="0" xfId="0" applyAlignment="1" applyFont="1">
      <alignment horizontal="center" vertical="center"/>
    </xf>
    <xf borderId="15" fillId="0" fontId="19" numFmtId="0" xfId="0" applyAlignment="1" applyBorder="1" applyFont="1">
      <alignment horizontal="center" shrinkToFit="0" vertical="top" wrapText="1"/>
    </xf>
    <xf borderId="15" fillId="25" fontId="19" numFmtId="0" xfId="0" applyAlignment="1" applyBorder="1" applyFont="1">
      <alignment horizontal="center" shrinkToFit="0" vertical="top" wrapText="1"/>
    </xf>
    <xf borderId="2" fillId="26" fontId="19" numFmtId="0" xfId="0" applyAlignment="1" applyBorder="1" applyFill="1" applyFont="1">
      <alignment horizontal="center" shrinkToFit="0" vertical="center" wrapText="1"/>
    </xf>
    <xf borderId="15" fillId="26" fontId="19" numFmtId="0" xfId="0" applyAlignment="1" applyBorder="1" applyFont="1">
      <alignment horizontal="center" shrinkToFit="0" vertical="top" wrapText="1"/>
    </xf>
    <xf borderId="0" fillId="0" fontId="19" numFmtId="0" xfId="0" applyAlignment="1" applyFont="1">
      <alignment horizontal="left" readingOrder="1"/>
    </xf>
    <xf borderId="31" fillId="0" fontId="18" numFmtId="0" xfId="0" applyAlignment="1" applyBorder="1" applyFont="1">
      <alignment vertical="top"/>
    </xf>
    <xf borderId="54" fillId="25" fontId="18" numFmtId="0" xfId="0" applyAlignment="1" applyBorder="1" applyFont="1">
      <alignment horizontal="left" shrinkToFit="0" vertical="top" wrapText="1"/>
    </xf>
    <xf borderId="55" fillId="0" fontId="10" numFmtId="0" xfId="0" applyBorder="1" applyFont="1"/>
    <xf borderId="56" fillId="0" fontId="10" numFmtId="0" xfId="0" applyBorder="1" applyFont="1"/>
    <xf borderId="57" fillId="26" fontId="19" numFmtId="0" xfId="0" applyAlignment="1" applyBorder="1" applyFont="1">
      <alignment horizontal="center" shrinkToFit="0" vertical="center" wrapText="1"/>
    </xf>
    <xf borderId="54" fillId="26" fontId="18" numFmtId="0" xfId="0" applyAlignment="1" applyBorder="1" applyFont="1">
      <alignment horizontal="left" shrinkToFit="0" vertical="top" wrapText="1"/>
    </xf>
    <xf borderId="15" fillId="0" fontId="18" numFmtId="0" xfId="0" applyAlignment="1" applyBorder="1" applyFont="1">
      <alignment vertical="top"/>
    </xf>
    <xf borderId="15" fillId="25" fontId="18" numFmtId="0" xfId="0" applyAlignment="1" applyBorder="1" applyFont="1">
      <alignment vertical="top"/>
    </xf>
    <xf borderId="15" fillId="26" fontId="18" numFmtId="0" xfId="0" applyAlignment="1" applyBorder="1" applyFont="1">
      <alignment horizontal="left" shrinkToFit="0" vertical="top" wrapText="1"/>
    </xf>
    <xf borderId="15" fillId="0" fontId="18" numFmtId="0" xfId="0" applyAlignment="1" applyBorder="1" applyFont="1">
      <alignment horizontal="left" vertical="top"/>
    </xf>
    <xf borderId="15" fillId="25" fontId="18" numFmtId="0" xfId="0" applyAlignment="1" applyBorder="1" applyFont="1">
      <alignment horizontal="left" shrinkToFit="0" vertical="top" wrapText="1"/>
    </xf>
    <xf borderId="2" fillId="26" fontId="19" numFmtId="0" xfId="0" applyAlignment="1" applyBorder="1" applyFont="1">
      <alignment horizontal="center" readingOrder="0" shrinkToFit="0" vertical="center" wrapText="1"/>
    </xf>
    <xf borderId="0" fillId="0" fontId="72" numFmtId="0" xfId="0" applyAlignment="1" applyFont="1">
      <alignment horizontal="left" readingOrder="1"/>
    </xf>
    <xf borderId="15" fillId="25" fontId="18" numFmtId="0" xfId="0" applyAlignment="1" applyBorder="1" applyFont="1">
      <alignment horizontal="left" vertical="top"/>
    </xf>
    <xf borderId="15" fillId="2" fontId="18" numFmtId="0" xfId="0" applyAlignment="1" applyBorder="1" applyFont="1">
      <alignment vertical="top"/>
    </xf>
    <xf borderId="15" fillId="2" fontId="18" numFmtId="0" xfId="0" applyAlignment="1" applyBorder="1" applyFont="1">
      <alignment shrinkToFit="0" vertical="top" wrapText="1"/>
    </xf>
    <xf borderId="15" fillId="2" fontId="18" numFmtId="0" xfId="0" applyAlignment="1" applyBorder="1" applyFont="1">
      <alignment horizontal="left" shrinkToFit="0" vertical="top" wrapText="1"/>
    </xf>
    <xf borderId="15" fillId="0" fontId="18" numFmtId="0" xfId="0" applyAlignment="1" applyBorder="1" applyFont="1">
      <alignment shrinkToFit="0" vertical="top" wrapText="1"/>
    </xf>
    <xf borderId="31" fillId="0" fontId="18" numFmtId="0" xfId="0" applyAlignment="1" applyBorder="1" applyFont="1">
      <alignment shrinkToFit="0" vertical="top" wrapText="1"/>
    </xf>
    <xf borderId="54" fillId="25" fontId="18" numFmtId="0" xfId="0" applyAlignment="1" applyBorder="1" applyFont="1">
      <alignment horizontal="left" vertical="top"/>
    </xf>
    <xf borderId="15" fillId="0" fontId="3" numFmtId="0" xfId="0" applyAlignment="1" applyBorder="1" applyFont="1">
      <alignment horizontal="left" vertical="top"/>
    </xf>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11" Type="http://schemas.openxmlformats.org/officeDocument/2006/relationships/worksheet" Target="worksheets/sheet8.xml"/><Relationship Id="rId10" Type="http://schemas.openxmlformats.org/officeDocument/2006/relationships/worksheet" Target="worksheets/sheet7.xml"/><Relationship Id="rId21" Type="http://schemas.openxmlformats.org/officeDocument/2006/relationships/worksheet" Target="worksheets/sheet18.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worksheet" Target="worksheets/sheet16.xml"/><Relationship Id="rId6" Type="http://schemas.openxmlformats.org/officeDocument/2006/relationships/worksheet" Target="worksheets/sheet3.xml"/><Relationship Id="rId18" Type="http://schemas.openxmlformats.org/officeDocument/2006/relationships/worksheet" Target="worksheets/sheet15.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hyperlink" Target="http://kitty/" TargetMode="External"/><Relationship Id="rId3" Type="http://schemas.openxmlformats.org/officeDocument/2006/relationships/drawing" Target="../drawings/drawing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3.xml"/><Relationship Id="rId3"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4.xml"/><Relationship Id="rId3"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5.xml"/><Relationship Id="rId3"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1" Type="http://schemas.openxmlformats.org/officeDocument/2006/relationships/comments" Target="../comments5.xml"/><Relationship Id="rId2" Type="http://schemas.openxmlformats.org/officeDocument/2006/relationships/drawing" Target="../drawings/drawing6.xml"/><Relationship Id="rId3"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comments" Target="../comments6.xml"/><Relationship Id="rId2" Type="http://schemas.openxmlformats.org/officeDocument/2006/relationships/drawing" Target="../drawings/drawing8.xml"/><Relationship Id="rId3" Type="http://schemas.openxmlformats.org/officeDocument/2006/relationships/vmlDrawing" Target="../drawings/vmlDrawing6.vml"/></Relationships>
</file>

<file path=xl/worksheets/_rels/sheet9.xml.rels><?xml version="1.0" encoding="UTF-8" standalone="yes"?><Relationships xmlns="http://schemas.openxmlformats.org/package/2006/relationships"><Relationship Id="rId1" Type="http://schemas.openxmlformats.org/officeDocument/2006/relationships/comments" Target="../comments7.xml"/><Relationship Id="rId2" Type="http://schemas.openxmlformats.org/officeDocument/2006/relationships/drawing" Target="../drawings/drawing9.xml"/><Relationship Id="rId3"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1" Type="http://schemas.openxmlformats.org/officeDocument/2006/relationships/comments" Target="../comments8.xml"/><Relationship Id="rId2" Type="http://schemas.openxmlformats.org/officeDocument/2006/relationships/drawing" Target="../drawings/drawing10.xml"/><Relationship Id="rId3" Type="http://schemas.openxmlformats.org/officeDocument/2006/relationships/vmlDrawing" Target="../drawings/vmlDrawing8.vml"/></Relationships>
</file>

<file path=xl/worksheets/_rels/sheet11.xml.rels><?xml version="1.0" encoding="UTF-8" standalone="yes"?><Relationships xmlns="http://schemas.openxmlformats.org/package/2006/relationships"><Relationship Id="rId1" Type="http://schemas.openxmlformats.org/officeDocument/2006/relationships/comments" Target="../comments9.xml"/><Relationship Id="rId2" Type="http://schemas.openxmlformats.org/officeDocument/2006/relationships/drawing" Target="../drawings/drawing11.xml"/><Relationship Id="rId3" Type="http://schemas.openxmlformats.org/officeDocument/2006/relationships/vmlDrawing" Target="../drawings/vmlDrawing9.vml"/></Relationships>
</file>

<file path=xl/worksheets/_rels/sheet12.xml.rels><?xml version="1.0" encoding="UTF-8" standalone="yes"?><Relationships xmlns="http://schemas.openxmlformats.org/package/2006/relationships"><Relationship Id="rId1" Type="http://schemas.openxmlformats.org/officeDocument/2006/relationships/comments" Target="../comments10.xml"/><Relationship Id="rId2" Type="http://schemas.openxmlformats.org/officeDocument/2006/relationships/drawing" Target="../drawings/drawing12.xml"/><Relationship Id="rId3" Type="http://schemas.openxmlformats.org/officeDocument/2006/relationships/vmlDrawing" Target="../drawings/vmlDrawing10.vml"/></Relationships>
</file>

<file path=xl/worksheets/_rels/sheet13.xml.rels><?xml version="1.0" encoding="UTF-8" standalone="yes"?><Relationships xmlns="http://schemas.openxmlformats.org/package/2006/relationships"><Relationship Id="rId1" Type="http://schemas.openxmlformats.org/officeDocument/2006/relationships/comments" Target="../comments11.xml"/><Relationship Id="rId2" Type="http://schemas.openxmlformats.org/officeDocument/2006/relationships/drawing" Target="../drawings/drawing13.xml"/><Relationship Id="rId3" Type="http://schemas.openxmlformats.org/officeDocument/2006/relationships/vmlDrawing" Target="../drawings/vmlDrawing11.vml"/></Relationships>
</file>

<file path=xl/worksheets/_rels/sheet14.xml.rels><?xml version="1.0" encoding="UTF-8" standalone="yes"?><Relationships xmlns="http://schemas.openxmlformats.org/package/2006/relationships"><Relationship Id="rId1" Type="http://schemas.openxmlformats.org/officeDocument/2006/relationships/comments" Target="../comments12.xml"/><Relationship Id="rId2" Type="http://schemas.openxmlformats.org/officeDocument/2006/relationships/drawing" Target="../drawings/drawing14.xml"/><Relationship Id="rId3" Type="http://schemas.openxmlformats.org/officeDocument/2006/relationships/vmlDrawing" Target="../drawings/vmlDrawing12.vml"/></Relationships>
</file>

<file path=xl/worksheets/_rels/sheet15.xml.rels><?xml version="1.0" encoding="UTF-8" standalone="yes"?><Relationships xmlns="http://schemas.openxmlformats.org/package/2006/relationships"><Relationship Id="rId1" Type="http://schemas.openxmlformats.org/officeDocument/2006/relationships/comments" Target="../comments13.xml"/><Relationship Id="rId2" Type="http://schemas.openxmlformats.org/officeDocument/2006/relationships/drawing" Target="../drawings/drawing15.xml"/><Relationship Id="rId3" Type="http://schemas.openxmlformats.org/officeDocument/2006/relationships/vmlDrawing" Target="../drawings/vmlDrawing13.vml"/></Relationships>
</file>

<file path=xl/worksheets/_rels/sheet16.xml.rels><?xml version="1.0" encoding="UTF-8" standalone="yes"?><Relationships xmlns="http://schemas.openxmlformats.org/package/2006/relationships"><Relationship Id="rId1" Type="http://schemas.openxmlformats.org/officeDocument/2006/relationships/comments" Target="../comments14.xml"/><Relationship Id="rId2" Type="http://schemas.openxmlformats.org/officeDocument/2006/relationships/drawing" Target="../drawings/drawing16.xml"/><Relationship Id="rId3" Type="http://schemas.openxmlformats.org/officeDocument/2006/relationships/vmlDrawing" Target="../drawings/vmlDrawing14.vml"/></Relationships>
</file>

<file path=xl/worksheets/_rels/sheet17.xml.rels><?xml version="1.0" encoding="UTF-8" standalone="yes"?><Relationships xmlns="http://schemas.openxmlformats.org/package/2006/relationships"><Relationship Id="rId1" Type="http://schemas.openxmlformats.org/officeDocument/2006/relationships/comments" Target="../comments15.xml"/><Relationship Id="rId2" Type="http://schemas.openxmlformats.org/officeDocument/2006/relationships/drawing" Target="../drawings/drawing17.xml"/><Relationship Id="rId3" Type="http://schemas.openxmlformats.org/officeDocument/2006/relationships/vmlDrawing" Target="../drawings/vmlDrawing15.v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FF00"/>
    <outlinePr summaryBelow="0" summaryRight="0"/>
    <pageSetUpPr/>
  </sheetPr>
  <sheetViews>
    <sheetView workbookViewId="0">
      <pane ySplit="1.0" topLeftCell="A2" activePane="bottomLeft" state="frozen"/>
      <selection activeCell="B3" sqref="B3" pane="bottomLeft"/>
    </sheetView>
  </sheetViews>
  <sheetFormatPr customHeight="1" defaultColWidth="14.43" defaultRowHeight="15.0"/>
  <cols>
    <col customWidth="1" min="5" max="5" width="35.29"/>
    <col customWidth="1" min="7" max="7" width="43.14"/>
  </cols>
  <sheetData>
    <row r="1" ht="15.0" customHeight="1">
      <c r="A1" s="1"/>
      <c r="B1" s="2" t="s">
        <v>0</v>
      </c>
      <c r="C1" s="3" t="s">
        <v>1</v>
      </c>
      <c r="D1" s="4" t="s">
        <v>2</v>
      </c>
      <c r="E1" s="3" t="s">
        <v>3</v>
      </c>
      <c r="F1" s="4" t="s">
        <v>4</v>
      </c>
      <c r="G1" s="3" t="s">
        <v>5</v>
      </c>
      <c r="H1" s="4" t="s">
        <v>6</v>
      </c>
      <c r="I1" s="3" t="s">
        <v>7</v>
      </c>
      <c r="J1" s="5"/>
      <c r="K1" s="5"/>
      <c r="L1" s="5"/>
      <c r="M1" s="5"/>
      <c r="N1" s="5"/>
      <c r="O1" s="5"/>
      <c r="P1" s="5"/>
    </row>
    <row r="2">
      <c r="A2" s="6"/>
      <c r="B2" s="6" t="str">
        <f t="shared" ref="B2:B3111" si="1">VLOOKUP(C2,$O$2:$P$7,2,FALSE)</f>
        <v>BEL</v>
      </c>
      <c r="C2" s="6">
        <v>501.0</v>
      </c>
      <c r="D2" s="7">
        <v>50101.0</v>
      </c>
      <c r="E2" s="8" t="s">
        <v>8</v>
      </c>
      <c r="F2" s="7">
        <v>501001.0</v>
      </c>
      <c r="G2" s="9" t="s">
        <v>9</v>
      </c>
      <c r="H2" s="5"/>
      <c r="I2" s="5"/>
      <c r="J2" s="5"/>
      <c r="K2" s="5"/>
      <c r="L2" s="5"/>
      <c r="M2" s="5"/>
      <c r="N2" s="5"/>
      <c r="O2" s="10">
        <v>501.0</v>
      </c>
      <c r="P2" s="10" t="s">
        <v>10</v>
      </c>
    </row>
    <row r="3">
      <c r="A3" s="6"/>
      <c r="B3" s="6" t="str">
        <f t="shared" si="1"/>
        <v>BEL</v>
      </c>
      <c r="C3" s="6">
        <v>501.0</v>
      </c>
      <c r="D3" s="7">
        <v>50101.0</v>
      </c>
      <c r="E3" s="8" t="s">
        <v>8</v>
      </c>
      <c r="F3" s="7">
        <v>501002.0</v>
      </c>
      <c r="G3" s="9" t="s">
        <v>11</v>
      </c>
      <c r="H3" s="5"/>
      <c r="I3" s="5"/>
      <c r="J3" s="5"/>
      <c r="K3" s="5"/>
      <c r="L3" s="5"/>
      <c r="M3" s="5"/>
      <c r="N3" s="5"/>
      <c r="O3" s="10">
        <v>592.0</v>
      </c>
      <c r="P3" s="10" t="s">
        <v>12</v>
      </c>
    </row>
    <row r="4">
      <c r="A4" s="6"/>
      <c r="B4" s="6" t="str">
        <f t="shared" si="1"/>
        <v>BEL</v>
      </c>
      <c r="C4" s="6">
        <v>501.0</v>
      </c>
      <c r="D4" s="7">
        <v>50101.0</v>
      </c>
      <c r="E4" s="8" t="s">
        <v>8</v>
      </c>
      <c r="F4" s="7">
        <v>501003.0</v>
      </c>
      <c r="G4" s="9" t="s">
        <v>13</v>
      </c>
      <c r="H4" s="5"/>
      <c r="I4" s="5"/>
      <c r="J4" s="5"/>
      <c r="K4" s="5"/>
      <c r="L4" s="5"/>
      <c r="M4" s="5"/>
      <c r="N4" s="5"/>
      <c r="O4" s="10">
        <v>876.0</v>
      </c>
      <c r="P4" s="10" t="s">
        <v>14</v>
      </c>
    </row>
    <row r="5">
      <c r="A5" s="6"/>
      <c r="B5" s="6" t="str">
        <f t="shared" si="1"/>
        <v>BEL</v>
      </c>
      <c r="C5" s="6">
        <v>501.0</v>
      </c>
      <c r="D5" s="7">
        <v>50101.0</v>
      </c>
      <c r="E5" s="8" t="s">
        <v>8</v>
      </c>
      <c r="F5" s="7">
        <v>501004.0</v>
      </c>
      <c r="G5" s="9" t="s">
        <v>15</v>
      </c>
      <c r="H5" s="5"/>
      <c r="I5" s="5"/>
      <c r="J5" s="5"/>
      <c r="K5" s="5"/>
      <c r="L5" s="5"/>
      <c r="M5" s="5"/>
      <c r="N5" s="5"/>
      <c r="O5" s="10">
        <v>758.0</v>
      </c>
      <c r="P5" s="10" t="s">
        <v>16</v>
      </c>
    </row>
    <row r="6">
      <c r="A6" s="6"/>
      <c r="B6" s="6" t="str">
        <f t="shared" si="1"/>
        <v>BEL</v>
      </c>
      <c r="C6" s="6">
        <v>501.0</v>
      </c>
      <c r="D6" s="7">
        <v>50101.0</v>
      </c>
      <c r="E6" s="8" t="s">
        <v>8</v>
      </c>
      <c r="F6" s="7">
        <v>501005.0</v>
      </c>
      <c r="G6" s="9" t="s">
        <v>17</v>
      </c>
      <c r="H6" s="5"/>
      <c r="I6" s="5"/>
      <c r="J6" s="5"/>
      <c r="K6" s="5"/>
      <c r="L6" s="5"/>
      <c r="M6" s="5"/>
      <c r="N6" s="5"/>
      <c r="O6" s="10">
        <v>767.0</v>
      </c>
      <c r="P6" s="10" t="s">
        <v>18</v>
      </c>
    </row>
    <row r="7">
      <c r="A7" s="6"/>
      <c r="B7" s="6" t="str">
        <f t="shared" si="1"/>
        <v>BEL</v>
      </c>
      <c r="C7" s="6">
        <v>501.0</v>
      </c>
      <c r="D7" s="7">
        <v>50101.0</v>
      </c>
      <c r="E7" s="8" t="s">
        <v>8</v>
      </c>
      <c r="F7" s="7">
        <v>501006.0</v>
      </c>
      <c r="G7" s="9" t="s">
        <v>19</v>
      </c>
      <c r="H7" s="5"/>
      <c r="I7" s="5"/>
      <c r="J7" s="5"/>
      <c r="K7" s="5"/>
      <c r="L7" s="5"/>
      <c r="M7" s="5"/>
      <c r="N7" s="5"/>
      <c r="O7" s="10">
        <v>268.0</v>
      </c>
      <c r="P7" s="10" t="s">
        <v>20</v>
      </c>
    </row>
    <row r="8">
      <c r="A8" s="6"/>
      <c r="B8" s="6" t="str">
        <f t="shared" si="1"/>
        <v>BEL</v>
      </c>
      <c r="C8" s="6">
        <v>501.0</v>
      </c>
      <c r="D8" s="7">
        <v>50101.0</v>
      </c>
      <c r="E8" s="8" t="s">
        <v>8</v>
      </c>
      <c r="F8" s="7">
        <v>501007.0</v>
      </c>
      <c r="G8" s="9" t="s">
        <v>21</v>
      </c>
      <c r="H8" s="5"/>
      <c r="I8" s="5"/>
      <c r="J8" s="5"/>
      <c r="K8" s="5"/>
      <c r="L8" s="5"/>
      <c r="M8" s="5"/>
      <c r="N8" s="5"/>
      <c r="O8" s="5"/>
      <c r="P8" s="5"/>
    </row>
    <row r="9">
      <c r="A9" s="6"/>
      <c r="B9" s="6" t="str">
        <f t="shared" si="1"/>
        <v>BEL</v>
      </c>
      <c r="C9" s="6">
        <v>501.0</v>
      </c>
      <c r="D9" s="7">
        <v>50101.0</v>
      </c>
      <c r="E9" s="8" t="s">
        <v>8</v>
      </c>
      <c r="F9" s="7">
        <v>501008.0</v>
      </c>
      <c r="G9" s="9" t="s">
        <v>22</v>
      </c>
      <c r="H9" s="5"/>
      <c r="I9" s="5"/>
      <c r="J9" s="5"/>
      <c r="K9" s="5"/>
      <c r="L9" s="5"/>
      <c r="M9" s="5"/>
      <c r="N9" s="5"/>
      <c r="O9" s="5"/>
      <c r="P9" s="5"/>
    </row>
    <row r="10">
      <c r="A10" s="6"/>
      <c r="B10" s="6" t="str">
        <f t="shared" si="1"/>
        <v>BEL</v>
      </c>
      <c r="C10" s="6">
        <v>501.0</v>
      </c>
      <c r="D10" s="7">
        <v>50101.0</v>
      </c>
      <c r="E10" s="8" t="s">
        <v>8</v>
      </c>
      <c r="F10" s="7">
        <v>501009.0</v>
      </c>
      <c r="G10" s="9" t="s">
        <v>23</v>
      </c>
      <c r="H10" s="5"/>
      <c r="I10" s="5"/>
      <c r="J10" s="5"/>
      <c r="K10" s="5"/>
      <c r="L10" s="5"/>
      <c r="M10" s="5"/>
      <c r="N10" s="5"/>
      <c r="O10" s="5"/>
      <c r="P10" s="5"/>
    </row>
    <row r="11">
      <c r="A11" s="6"/>
      <c r="B11" s="6" t="str">
        <f t="shared" si="1"/>
        <v>BEL</v>
      </c>
      <c r="C11" s="6">
        <v>501.0</v>
      </c>
      <c r="D11" s="7">
        <v>50101.0</v>
      </c>
      <c r="E11" s="8" t="s">
        <v>8</v>
      </c>
      <c r="F11" s="7">
        <v>501010.0</v>
      </c>
      <c r="G11" s="9" t="s">
        <v>24</v>
      </c>
      <c r="H11" s="5"/>
      <c r="I11" s="5"/>
      <c r="J11" s="5"/>
      <c r="K11" s="5"/>
      <c r="L11" s="5"/>
      <c r="M11" s="5"/>
      <c r="N11" s="5"/>
      <c r="O11" s="5"/>
      <c r="P11" s="5"/>
    </row>
    <row r="12">
      <c r="A12" s="6"/>
      <c r="B12" s="6" t="str">
        <f t="shared" si="1"/>
        <v>BEL</v>
      </c>
      <c r="C12" s="6">
        <v>501.0</v>
      </c>
      <c r="D12" s="7">
        <v>50101.0</v>
      </c>
      <c r="E12" s="8" t="s">
        <v>8</v>
      </c>
      <c r="F12" s="7">
        <v>501011.0</v>
      </c>
      <c r="G12" s="9" t="s">
        <v>25</v>
      </c>
      <c r="H12" s="5"/>
      <c r="I12" s="5"/>
      <c r="J12" s="5"/>
      <c r="K12" s="5"/>
      <c r="L12" s="5"/>
      <c r="M12" s="5"/>
      <c r="N12" s="5"/>
      <c r="O12" s="5"/>
      <c r="P12" s="5"/>
    </row>
    <row r="13">
      <c r="A13" s="6"/>
      <c r="B13" s="6" t="str">
        <f t="shared" si="1"/>
        <v>BEL</v>
      </c>
      <c r="C13" s="6">
        <v>501.0</v>
      </c>
      <c r="D13" s="7">
        <v>50101.0</v>
      </c>
      <c r="E13" s="8" t="s">
        <v>8</v>
      </c>
      <c r="F13" s="7">
        <v>501012.0</v>
      </c>
      <c r="G13" s="9" t="s">
        <v>26</v>
      </c>
      <c r="H13" s="5"/>
      <c r="I13" s="5"/>
      <c r="J13" s="5"/>
      <c r="K13" s="5"/>
      <c r="L13" s="5"/>
      <c r="M13" s="5"/>
      <c r="N13" s="5"/>
      <c r="O13" s="5"/>
      <c r="P13" s="5"/>
    </row>
    <row r="14">
      <c r="A14" s="6"/>
      <c r="B14" s="6" t="str">
        <f t="shared" si="1"/>
        <v>BEL</v>
      </c>
      <c r="C14" s="6">
        <v>501.0</v>
      </c>
      <c r="D14" s="7">
        <v>50101.0</v>
      </c>
      <c r="E14" s="8" t="s">
        <v>8</v>
      </c>
      <c r="F14" s="7">
        <v>501013.0</v>
      </c>
      <c r="G14" s="9" t="s">
        <v>27</v>
      </c>
      <c r="H14" s="5"/>
      <c r="I14" s="5"/>
      <c r="J14" s="5"/>
      <c r="K14" s="5"/>
      <c r="L14" s="5"/>
      <c r="M14" s="5"/>
      <c r="N14" s="5"/>
      <c r="O14" s="5"/>
      <c r="P14" s="5"/>
    </row>
    <row r="15">
      <c r="A15" s="6"/>
      <c r="B15" s="6" t="str">
        <f t="shared" si="1"/>
        <v>BEL</v>
      </c>
      <c r="C15" s="6">
        <v>501.0</v>
      </c>
      <c r="D15" s="7">
        <v>50101.0</v>
      </c>
      <c r="E15" s="8" t="s">
        <v>8</v>
      </c>
      <c r="F15" s="7">
        <v>501014.0</v>
      </c>
      <c r="G15" s="9" t="s">
        <v>28</v>
      </c>
      <c r="H15" s="5"/>
      <c r="I15" s="5"/>
      <c r="J15" s="5"/>
      <c r="K15" s="5"/>
      <c r="L15" s="5"/>
      <c r="M15" s="5"/>
      <c r="N15" s="5"/>
      <c r="O15" s="5"/>
      <c r="P15" s="5"/>
    </row>
    <row r="16">
      <c r="A16" s="6"/>
      <c r="B16" s="6" t="str">
        <f t="shared" si="1"/>
        <v>BEL</v>
      </c>
      <c r="C16" s="6">
        <v>501.0</v>
      </c>
      <c r="D16" s="7">
        <v>50101.0</v>
      </c>
      <c r="E16" s="8" t="s">
        <v>8</v>
      </c>
      <c r="F16" s="7">
        <v>501015.0</v>
      </c>
      <c r="G16" s="9" t="s">
        <v>29</v>
      </c>
      <c r="H16" s="5"/>
      <c r="I16" s="5"/>
      <c r="J16" s="5"/>
      <c r="K16" s="5"/>
      <c r="L16" s="5"/>
      <c r="M16" s="5"/>
      <c r="N16" s="5"/>
      <c r="O16" s="5"/>
      <c r="P16" s="5"/>
    </row>
    <row r="17">
      <c r="A17" s="6"/>
      <c r="B17" s="6" t="str">
        <f t="shared" si="1"/>
        <v>BEL</v>
      </c>
      <c r="C17" s="6">
        <v>501.0</v>
      </c>
      <c r="D17" s="7">
        <v>50101.0</v>
      </c>
      <c r="E17" s="8" t="s">
        <v>8</v>
      </c>
      <c r="F17" s="7">
        <v>501016.0</v>
      </c>
      <c r="G17" s="9" t="s">
        <v>30</v>
      </c>
      <c r="H17" s="5"/>
      <c r="I17" s="5"/>
      <c r="J17" s="5"/>
      <c r="K17" s="5"/>
      <c r="L17" s="5"/>
      <c r="M17" s="5"/>
      <c r="N17" s="5"/>
      <c r="O17" s="5"/>
      <c r="P17" s="5"/>
    </row>
    <row r="18">
      <c r="A18" s="6"/>
      <c r="B18" s="6" t="str">
        <f t="shared" si="1"/>
        <v>BEL</v>
      </c>
      <c r="C18" s="6">
        <v>501.0</v>
      </c>
      <c r="D18" s="7">
        <v>50101.0</v>
      </c>
      <c r="E18" s="8" t="s">
        <v>8</v>
      </c>
      <c r="F18" s="7">
        <v>501017.0</v>
      </c>
      <c r="G18" s="9" t="s">
        <v>31</v>
      </c>
      <c r="H18" s="5"/>
      <c r="I18" s="5"/>
      <c r="J18" s="5"/>
      <c r="K18" s="5"/>
      <c r="L18" s="5"/>
      <c r="M18" s="5"/>
      <c r="N18" s="5"/>
      <c r="O18" s="5"/>
      <c r="P18" s="5"/>
    </row>
    <row r="19">
      <c r="A19" s="6"/>
      <c r="B19" s="6" t="str">
        <f t="shared" si="1"/>
        <v>BEL</v>
      </c>
      <c r="C19" s="6">
        <v>501.0</v>
      </c>
      <c r="D19" s="7">
        <v>50101.0</v>
      </c>
      <c r="E19" s="8" t="s">
        <v>8</v>
      </c>
      <c r="F19" s="7">
        <v>501018.0</v>
      </c>
      <c r="G19" s="9" t="s">
        <v>32</v>
      </c>
      <c r="H19" s="5"/>
      <c r="I19" s="5"/>
      <c r="J19" s="5"/>
      <c r="K19" s="5"/>
      <c r="L19" s="5"/>
      <c r="M19" s="5"/>
      <c r="N19" s="5"/>
      <c r="O19" s="5"/>
      <c r="P19" s="5"/>
    </row>
    <row r="20">
      <c r="A20" s="6"/>
      <c r="B20" s="6" t="str">
        <f t="shared" si="1"/>
        <v>BEL</v>
      </c>
      <c r="C20" s="6">
        <v>501.0</v>
      </c>
      <c r="D20" s="7">
        <v>50101.0</v>
      </c>
      <c r="E20" s="8" t="s">
        <v>8</v>
      </c>
      <c r="F20" s="7">
        <v>501019.0</v>
      </c>
      <c r="G20" s="9" t="s">
        <v>33</v>
      </c>
      <c r="H20" s="5"/>
      <c r="I20" s="5"/>
      <c r="J20" s="5"/>
      <c r="K20" s="5"/>
      <c r="L20" s="5"/>
      <c r="M20" s="5"/>
      <c r="N20" s="5"/>
      <c r="O20" s="5"/>
      <c r="P20" s="5"/>
    </row>
    <row r="21" ht="15.75" customHeight="1">
      <c r="A21" s="6"/>
      <c r="B21" s="6" t="str">
        <f t="shared" si="1"/>
        <v>BEL</v>
      </c>
      <c r="C21" s="6">
        <v>501.0</v>
      </c>
      <c r="D21" s="7">
        <v>50101.0</v>
      </c>
      <c r="E21" s="8" t="s">
        <v>8</v>
      </c>
      <c r="F21" s="7">
        <v>501020.0</v>
      </c>
      <c r="G21" s="9" t="s">
        <v>34</v>
      </c>
      <c r="H21" s="5"/>
      <c r="I21" s="5"/>
      <c r="J21" s="5"/>
      <c r="K21" s="5"/>
      <c r="L21" s="5"/>
      <c r="M21" s="5"/>
      <c r="N21" s="5"/>
      <c r="O21" s="5"/>
      <c r="P21" s="5"/>
    </row>
    <row r="22" ht="15.75" customHeight="1">
      <c r="A22" s="6"/>
      <c r="B22" s="6" t="str">
        <f t="shared" si="1"/>
        <v>BEL</v>
      </c>
      <c r="C22" s="6">
        <v>501.0</v>
      </c>
      <c r="D22" s="7">
        <v>50101.0</v>
      </c>
      <c r="E22" s="8" t="s">
        <v>8</v>
      </c>
      <c r="F22" s="7">
        <v>501021.0</v>
      </c>
      <c r="G22" s="9" t="s">
        <v>35</v>
      </c>
      <c r="H22" s="5"/>
      <c r="I22" s="5"/>
      <c r="J22" s="5"/>
      <c r="K22" s="5"/>
      <c r="L22" s="5"/>
      <c r="M22" s="5"/>
      <c r="N22" s="5"/>
      <c r="O22" s="5"/>
      <c r="P22" s="5"/>
    </row>
    <row r="23" ht="15.75" customHeight="1">
      <c r="A23" s="6"/>
      <c r="B23" s="6" t="str">
        <f t="shared" si="1"/>
        <v>BEL</v>
      </c>
      <c r="C23" s="6">
        <v>501.0</v>
      </c>
      <c r="D23" s="7">
        <v>50101.0</v>
      </c>
      <c r="E23" s="8" t="s">
        <v>8</v>
      </c>
      <c r="F23" s="7">
        <v>501022.0</v>
      </c>
      <c r="G23" s="9" t="s">
        <v>36</v>
      </c>
      <c r="H23" s="5"/>
      <c r="I23" s="5"/>
      <c r="J23" s="5"/>
      <c r="K23" s="5"/>
      <c r="L23" s="5"/>
      <c r="M23" s="5"/>
      <c r="N23" s="5"/>
      <c r="O23" s="5"/>
      <c r="P23" s="5"/>
    </row>
    <row r="24" ht="15.75" customHeight="1">
      <c r="A24" s="6"/>
      <c r="B24" s="6" t="str">
        <f t="shared" si="1"/>
        <v>BEL</v>
      </c>
      <c r="C24" s="6">
        <v>501.0</v>
      </c>
      <c r="D24" s="7">
        <v>50101.0</v>
      </c>
      <c r="E24" s="8" t="s">
        <v>8</v>
      </c>
      <c r="F24" s="7">
        <v>501023.0</v>
      </c>
      <c r="G24" s="9" t="s">
        <v>37</v>
      </c>
      <c r="H24" s="5"/>
      <c r="I24" s="5"/>
      <c r="J24" s="5"/>
      <c r="K24" s="5"/>
      <c r="L24" s="5"/>
      <c r="M24" s="5"/>
      <c r="N24" s="5"/>
      <c r="O24" s="5"/>
      <c r="P24" s="5"/>
    </row>
    <row r="25" ht="15.75" customHeight="1">
      <c r="A25" s="6"/>
      <c r="B25" s="6" t="str">
        <f t="shared" si="1"/>
        <v>BEL</v>
      </c>
      <c r="C25" s="6">
        <v>501.0</v>
      </c>
      <c r="D25" s="7">
        <v>50101.0</v>
      </c>
      <c r="E25" s="8" t="s">
        <v>8</v>
      </c>
      <c r="F25" s="7">
        <v>501024.0</v>
      </c>
      <c r="G25" s="9" t="s">
        <v>38</v>
      </c>
      <c r="H25" s="5"/>
      <c r="I25" s="5"/>
      <c r="J25" s="5"/>
      <c r="K25" s="5"/>
      <c r="L25" s="5"/>
      <c r="M25" s="5"/>
      <c r="N25" s="5"/>
      <c r="O25" s="5"/>
      <c r="P25" s="5"/>
    </row>
    <row r="26" ht="15.75" customHeight="1">
      <c r="A26" s="6"/>
      <c r="B26" s="6" t="str">
        <f t="shared" si="1"/>
        <v>BEL</v>
      </c>
      <c r="C26" s="6">
        <v>501.0</v>
      </c>
      <c r="D26" s="7">
        <v>50101.0</v>
      </c>
      <c r="E26" s="8" t="s">
        <v>8</v>
      </c>
      <c r="F26" s="7">
        <v>501025.0</v>
      </c>
      <c r="G26" s="9" t="s">
        <v>39</v>
      </c>
      <c r="H26" s="5"/>
      <c r="I26" s="5"/>
      <c r="J26" s="5"/>
      <c r="K26" s="5"/>
      <c r="L26" s="5"/>
      <c r="M26" s="5"/>
      <c r="N26" s="5"/>
      <c r="O26" s="5"/>
      <c r="P26" s="5"/>
    </row>
    <row r="27" ht="15.75" customHeight="1">
      <c r="A27" s="6"/>
      <c r="B27" s="6" t="str">
        <f t="shared" si="1"/>
        <v>BEL</v>
      </c>
      <c r="C27" s="6">
        <v>501.0</v>
      </c>
      <c r="D27" s="7">
        <v>50101.0</v>
      </c>
      <c r="E27" s="8" t="s">
        <v>8</v>
      </c>
      <c r="F27" s="7">
        <v>501026.0</v>
      </c>
      <c r="G27" s="9" t="s">
        <v>40</v>
      </c>
      <c r="H27" s="5"/>
      <c r="I27" s="5"/>
      <c r="J27" s="5"/>
      <c r="K27" s="5"/>
      <c r="L27" s="5"/>
      <c r="M27" s="5"/>
      <c r="N27" s="5"/>
      <c r="O27" s="5"/>
      <c r="P27" s="5"/>
    </row>
    <row r="28" ht="15.75" customHeight="1">
      <c r="A28" s="6"/>
      <c r="B28" s="6" t="str">
        <f t="shared" si="1"/>
        <v>BEL</v>
      </c>
      <c r="C28" s="6">
        <v>501.0</v>
      </c>
      <c r="D28" s="7">
        <v>50101.0</v>
      </c>
      <c r="E28" s="8" t="s">
        <v>8</v>
      </c>
      <c r="F28" s="7">
        <v>501027.0</v>
      </c>
      <c r="G28" s="9" t="s">
        <v>41</v>
      </c>
      <c r="H28" s="5"/>
      <c r="I28" s="5"/>
      <c r="J28" s="5"/>
      <c r="K28" s="5"/>
      <c r="L28" s="5"/>
      <c r="M28" s="5"/>
      <c r="N28" s="5"/>
      <c r="O28" s="5"/>
      <c r="P28" s="5"/>
    </row>
    <row r="29" ht="15.75" customHeight="1">
      <c r="A29" s="6"/>
      <c r="B29" s="6" t="str">
        <f t="shared" si="1"/>
        <v>BEL</v>
      </c>
      <c r="C29" s="6">
        <v>501.0</v>
      </c>
      <c r="D29" s="7">
        <v>50101.0</v>
      </c>
      <c r="E29" s="8" t="s">
        <v>8</v>
      </c>
      <c r="F29" s="7">
        <v>501028.0</v>
      </c>
      <c r="G29" s="9" t="s">
        <v>42</v>
      </c>
      <c r="H29" s="5"/>
      <c r="I29" s="5"/>
      <c r="J29" s="5"/>
      <c r="K29" s="5"/>
      <c r="L29" s="5"/>
      <c r="M29" s="5"/>
      <c r="N29" s="5"/>
      <c r="O29" s="5"/>
      <c r="P29" s="5"/>
    </row>
    <row r="30" ht="15.75" customHeight="1">
      <c r="A30" s="6"/>
      <c r="B30" s="6" t="str">
        <f t="shared" si="1"/>
        <v>BEL</v>
      </c>
      <c r="C30" s="6">
        <v>501.0</v>
      </c>
      <c r="D30" s="7">
        <v>50101.0</v>
      </c>
      <c r="E30" s="8" t="s">
        <v>8</v>
      </c>
      <c r="F30" s="7">
        <v>501029.0</v>
      </c>
      <c r="G30" s="9" t="s">
        <v>43</v>
      </c>
      <c r="H30" s="5"/>
      <c r="I30" s="5"/>
      <c r="J30" s="5"/>
      <c r="K30" s="5"/>
      <c r="L30" s="5"/>
      <c r="M30" s="5"/>
      <c r="N30" s="5"/>
      <c r="O30" s="5"/>
      <c r="P30" s="5"/>
    </row>
    <row r="31" ht="15.75" customHeight="1">
      <c r="A31" s="6"/>
      <c r="B31" s="6" t="str">
        <f t="shared" si="1"/>
        <v>BEL</v>
      </c>
      <c r="C31" s="6">
        <v>501.0</v>
      </c>
      <c r="D31" s="7">
        <v>50101.0</v>
      </c>
      <c r="E31" s="8" t="s">
        <v>8</v>
      </c>
      <c r="F31" s="7">
        <v>501030.0</v>
      </c>
      <c r="G31" s="9" t="s">
        <v>44</v>
      </c>
      <c r="H31" s="5"/>
      <c r="I31" s="5"/>
      <c r="J31" s="5"/>
      <c r="K31" s="5"/>
      <c r="L31" s="5"/>
      <c r="M31" s="5"/>
      <c r="N31" s="5"/>
      <c r="O31" s="5"/>
      <c r="P31" s="5"/>
    </row>
    <row r="32" ht="15.75" customHeight="1">
      <c r="A32" s="6"/>
      <c r="B32" s="6" t="str">
        <f t="shared" si="1"/>
        <v>BEL</v>
      </c>
      <c r="C32" s="6">
        <v>501.0</v>
      </c>
      <c r="D32" s="7">
        <v>50101.0</v>
      </c>
      <c r="E32" s="8" t="s">
        <v>8</v>
      </c>
      <c r="F32" s="7">
        <v>501031.0</v>
      </c>
      <c r="G32" s="9" t="s">
        <v>45</v>
      </c>
      <c r="H32" s="5"/>
      <c r="I32" s="5"/>
      <c r="J32" s="5"/>
      <c r="K32" s="5"/>
      <c r="L32" s="5"/>
      <c r="M32" s="5"/>
      <c r="N32" s="5"/>
      <c r="O32" s="5"/>
      <c r="P32" s="5"/>
    </row>
    <row r="33" ht="15.75" customHeight="1">
      <c r="A33" s="6"/>
      <c r="B33" s="6" t="str">
        <f t="shared" si="1"/>
        <v>BEL</v>
      </c>
      <c r="C33" s="6">
        <v>501.0</v>
      </c>
      <c r="D33" s="7">
        <v>50101.0</v>
      </c>
      <c r="E33" s="8" t="s">
        <v>8</v>
      </c>
      <c r="F33" s="7">
        <v>501032.0</v>
      </c>
      <c r="G33" s="9" t="s">
        <v>46</v>
      </c>
      <c r="H33" s="5"/>
      <c r="I33" s="5"/>
      <c r="J33" s="5"/>
      <c r="K33" s="5"/>
      <c r="L33" s="5"/>
      <c r="M33" s="5"/>
      <c r="N33" s="5"/>
      <c r="O33" s="5"/>
      <c r="P33" s="5"/>
    </row>
    <row r="34" ht="15.75" customHeight="1">
      <c r="A34" s="6"/>
      <c r="B34" s="6" t="str">
        <f t="shared" si="1"/>
        <v>BEL</v>
      </c>
      <c r="C34" s="6">
        <v>501.0</v>
      </c>
      <c r="D34" s="7">
        <v>50101.0</v>
      </c>
      <c r="E34" s="8" t="s">
        <v>8</v>
      </c>
      <c r="F34" s="7">
        <v>501033.0</v>
      </c>
      <c r="G34" s="9" t="s">
        <v>47</v>
      </c>
      <c r="H34" s="5"/>
      <c r="I34" s="5"/>
      <c r="J34" s="5"/>
      <c r="K34" s="5"/>
      <c r="L34" s="5"/>
      <c r="M34" s="5"/>
      <c r="N34" s="5"/>
      <c r="O34" s="5"/>
      <c r="P34" s="5"/>
    </row>
    <row r="35" ht="15.75" customHeight="1">
      <c r="A35" s="6"/>
      <c r="B35" s="6" t="str">
        <f t="shared" si="1"/>
        <v>BEL</v>
      </c>
      <c r="C35" s="6">
        <v>501.0</v>
      </c>
      <c r="D35" s="7">
        <v>50101.0</v>
      </c>
      <c r="E35" s="8" t="s">
        <v>8</v>
      </c>
      <c r="F35" s="7">
        <v>501034.0</v>
      </c>
      <c r="G35" s="9" t="s">
        <v>48</v>
      </c>
      <c r="H35" s="5"/>
      <c r="I35" s="5"/>
      <c r="J35" s="5"/>
      <c r="K35" s="5"/>
      <c r="L35" s="5"/>
      <c r="M35" s="5"/>
      <c r="N35" s="5"/>
      <c r="O35" s="5"/>
      <c r="P35" s="5"/>
    </row>
    <row r="36" ht="15.75" customHeight="1">
      <c r="A36" s="6"/>
      <c r="B36" s="6" t="str">
        <f t="shared" si="1"/>
        <v>BEL</v>
      </c>
      <c r="C36" s="6">
        <v>501.0</v>
      </c>
      <c r="D36" s="7">
        <v>50101.0</v>
      </c>
      <c r="E36" s="8" t="s">
        <v>8</v>
      </c>
      <c r="F36" s="7">
        <v>501035.0</v>
      </c>
      <c r="G36" s="9" t="s">
        <v>49</v>
      </c>
      <c r="H36" s="5"/>
      <c r="I36" s="5"/>
      <c r="J36" s="5"/>
      <c r="K36" s="5"/>
      <c r="L36" s="5"/>
      <c r="M36" s="5"/>
      <c r="N36" s="5"/>
      <c r="O36" s="5"/>
      <c r="P36" s="5"/>
    </row>
    <row r="37" ht="15.75" customHeight="1">
      <c r="A37" s="6"/>
      <c r="B37" s="6" t="str">
        <f t="shared" si="1"/>
        <v>BEL</v>
      </c>
      <c r="C37" s="6">
        <v>501.0</v>
      </c>
      <c r="D37" s="7">
        <v>50101.0</v>
      </c>
      <c r="E37" s="8" t="s">
        <v>8</v>
      </c>
      <c r="F37" s="7">
        <v>501036.0</v>
      </c>
      <c r="G37" s="9" t="s">
        <v>50</v>
      </c>
      <c r="H37" s="5"/>
      <c r="I37" s="5"/>
      <c r="J37" s="5"/>
      <c r="K37" s="5"/>
      <c r="L37" s="5"/>
      <c r="M37" s="5"/>
      <c r="N37" s="5"/>
      <c r="O37" s="5"/>
      <c r="P37" s="5"/>
    </row>
    <row r="38" ht="15.75" customHeight="1">
      <c r="A38" s="6"/>
      <c r="B38" s="6" t="str">
        <f t="shared" si="1"/>
        <v>BEL</v>
      </c>
      <c r="C38" s="6">
        <v>501.0</v>
      </c>
      <c r="D38" s="7">
        <v>50101.0</v>
      </c>
      <c r="E38" s="8" t="s">
        <v>8</v>
      </c>
      <c r="F38" s="7">
        <v>501037.0</v>
      </c>
      <c r="G38" s="9" t="s">
        <v>51</v>
      </c>
      <c r="H38" s="5"/>
      <c r="I38" s="5"/>
      <c r="J38" s="5"/>
      <c r="K38" s="5"/>
      <c r="L38" s="5"/>
      <c r="M38" s="5"/>
      <c r="N38" s="5"/>
      <c r="O38" s="5"/>
      <c r="P38" s="5"/>
    </row>
    <row r="39" ht="15.75" customHeight="1">
      <c r="A39" s="6"/>
      <c r="B39" s="6" t="str">
        <f t="shared" si="1"/>
        <v>BEL</v>
      </c>
      <c r="C39" s="6">
        <v>501.0</v>
      </c>
      <c r="D39" s="7">
        <v>50102.0</v>
      </c>
      <c r="E39" s="8" t="s">
        <v>52</v>
      </c>
      <c r="F39" s="7">
        <v>501038.0</v>
      </c>
      <c r="G39" s="9" t="s">
        <v>53</v>
      </c>
      <c r="H39" s="5"/>
      <c r="I39" s="5"/>
      <c r="J39" s="5"/>
      <c r="K39" s="5"/>
      <c r="L39" s="5"/>
      <c r="M39" s="5"/>
      <c r="N39" s="5"/>
      <c r="O39" s="5"/>
      <c r="P39" s="5"/>
    </row>
    <row r="40" ht="15.75" customHeight="1">
      <c r="A40" s="6"/>
      <c r="B40" s="6" t="str">
        <f t="shared" si="1"/>
        <v>BEL</v>
      </c>
      <c r="C40" s="6">
        <v>501.0</v>
      </c>
      <c r="D40" s="7">
        <v>50102.0</v>
      </c>
      <c r="E40" s="8" t="s">
        <v>52</v>
      </c>
      <c r="F40" s="7">
        <v>501039.0</v>
      </c>
      <c r="G40" s="9" t="s">
        <v>54</v>
      </c>
      <c r="H40" s="5"/>
      <c r="I40" s="5"/>
      <c r="J40" s="5"/>
      <c r="K40" s="5"/>
      <c r="L40" s="5"/>
      <c r="M40" s="5"/>
      <c r="N40" s="5"/>
      <c r="O40" s="5"/>
      <c r="P40" s="5"/>
    </row>
    <row r="41" ht="15.75" customHeight="1">
      <c r="A41" s="6"/>
      <c r="B41" s="6" t="str">
        <f t="shared" si="1"/>
        <v>BEL</v>
      </c>
      <c r="C41" s="6">
        <v>501.0</v>
      </c>
      <c r="D41" s="7">
        <v>50102.0</v>
      </c>
      <c r="E41" s="8" t="s">
        <v>52</v>
      </c>
      <c r="F41" s="7">
        <v>501040.0</v>
      </c>
      <c r="G41" s="9" t="s">
        <v>55</v>
      </c>
      <c r="H41" s="5"/>
      <c r="I41" s="5"/>
      <c r="J41" s="5"/>
      <c r="K41" s="5"/>
      <c r="L41" s="5"/>
      <c r="M41" s="5"/>
      <c r="N41" s="5"/>
      <c r="O41" s="5"/>
      <c r="P41" s="5"/>
    </row>
    <row r="42" ht="15.75" customHeight="1">
      <c r="A42" s="6"/>
      <c r="B42" s="6" t="str">
        <f t="shared" si="1"/>
        <v>BEL</v>
      </c>
      <c r="C42" s="6">
        <v>501.0</v>
      </c>
      <c r="D42" s="7">
        <v>50102.0</v>
      </c>
      <c r="E42" s="8" t="s">
        <v>52</v>
      </c>
      <c r="F42" s="7">
        <v>501041.0</v>
      </c>
      <c r="G42" s="9" t="s">
        <v>56</v>
      </c>
      <c r="H42" s="5"/>
      <c r="I42" s="5"/>
      <c r="J42" s="5"/>
      <c r="K42" s="5"/>
      <c r="L42" s="5"/>
      <c r="M42" s="5"/>
      <c r="N42" s="5"/>
      <c r="O42" s="5"/>
      <c r="P42" s="5"/>
    </row>
    <row r="43" ht="15.75" customHeight="1">
      <c r="A43" s="6"/>
      <c r="B43" s="6" t="str">
        <f t="shared" si="1"/>
        <v>BEL</v>
      </c>
      <c r="C43" s="6">
        <v>501.0</v>
      </c>
      <c r="D43" s="7">
        <v>50102.0</v>
      </c>
      <c r="E43" s="8" t="s">
        <v>52</v>
      </c>
      <c r="F43" s="7">
        <v>501042.0</v>
      </c>
      <c r="G43" s="9" t="s">
        <v>57</v>
      </c>
      <c r="H43" s="5"/>
      <c r="I43" s="5"/>
      <c r="J43" s="5"/>
      <c r="K43" s="5"/>
      <c r="L43" s="5"/>
      <c r="M43" s="5"/>
      <c r="N43" s="5"/>
      <c r="O43" s="5"/>
      <c r="P43" s="5"/>
    </row>
    <row r="44" ht="15.75" customHeight="1">
      <c r="A44" s="6"/>
      <c r="B44" s="6" t="str">
        <f t="shared" si="1"/>
        <v>BEL</v>
      </c>
      <c r="C44" s="6">
        <v>501.0</v>
      </c>
      <c r="D44" s="7">
        <v>50102.0</v>
      </c>
      <c r="E44" s="8" t="s">
        <v>52</v>
      </c>
      <c r="F44" s="7">
        <v>501043.0</v>
      </c>
      <c r="G44" s="9" t="s">
        <v>58</v>
      </c>
      <c r="H44" s="5"/>
      <c r="I44" s="5"/>
      <c r="J44" s="5"/>
      <c r="K44" s="5"/>
      <c r="L44" s="5"/>
      <c r="M44" s="5"/>
      <c r="N44" s="5"/>
      <c r="O44" s="5"/>
      <c r="P44" s="5"/>
    </row>
    <row r="45" ht="15.75" customHeight="1">
      <c r="A45" s="6"/>
      <c r="B45" s="6" t="str">
        <f t="shared" si="1"/>
        <v>BEL</v>
      </c>
      <c r="C45" s="6">
        <v>501.0</v>
      </c>
      <c r="D45" s="7">
        <v>50102.0</v>
      </c>
      <c r="E45" s="8" t="s">
        <v>52</v>
      </c>
      <c r="F45" s="7">
        <v>501044.0</v>
      </c>
      <c r="G45" s="9" t="s">
        <v>59</v>
      </c>
      <c r="H45" s="5"/>
      <c r="I45" s="5"/>
      <c r="J45" s="5"/>
      <c r="K45" s="5"/>
      <c r="L45" s="5"/>
      <c r="M45" s="5"/>
      <c r="N45" s="5"/>
      <c r="O45" s="5"/>
      <c r="P45" s="5"/>
    </row>
    <row r="46" ht="15.75" customHeight="1">
      <c r="A46" s="6"/>
      <c r="B46" s="6" t="str">
        <f t="shared" si="1"/>
        <v>BEL</v>
      </c>
      <c r="C46" s="6">
        <v>501.0</v>
      </c>
      <c r="D46" s="7">
        <v>50102.0</v>
      </c>
      <c r="E46" s="8" t="s">
        <v>52</v>
      </c>
      <c r="F46" s="7">
        <v>501045.0</v>
      </c>
      <c r="G46" s="9" t="s">
        <v>60</v>
      </c>
      <c r="H46" s="5"/>
      <c r="I46" s="5"/>
      <c r="J46" s="5"/>
      <c r="K46" s="5"/>
      <c r="L46" s="5"/>
      <c r="M46" s="5"/>
      <c r="N46" s="5"/>
      <c r="O46" s="5"/>
      <c r="P46" s="5"/>
    </row>
    <row r="47" ht="15.75" customHeight="1">
      <c r="A47" s="6"/>
      <c r="B47" s="6" t="str">
        <f t="shared" si="1"/>
        <v>BEL</v>
      </c>
      <c r="C47" s="6">
        <v>501.0</v>
      </c>
      <c r="D47" s="7">
        <v>50102.0</v>
      </c>
      <c r="E47" s="8" t="s">
        <v>52</v>
      </c>
      <c r="F47" s="7">
        <v>501046.0</v>
      </c>
      <c r="G47" s="9" t="s">
        <v>61</v>
      </c>
      <c r="H47" s="5"/>
      <c r="I47" s="5"/>
      <c r="J47" s="5"/>
      <c r="K47" s="5"/>
      <c r="L47" s="5"/>
      <c r="M47" s="5"/>
      <c r="N47" s="5"/>
      <c r="O47" s="5"/>
      <c r="P47" s="5"/>
    </row>
    <row r="48" ht="15.75" customHeight="1">
      <c r="A48" s="6"/>
      <c r="B48" s="6" t="str">
        <f t="shared" si="1"/>
        <v>BEL</v>
      </c>
      <c r="C48" s="6">
        <v>501.0</v>
      </c>
      <c r="D48" s="7">
        <v>50102.0</v>
      </c>
      <c r="E48" s="8" t="s">
        <v>52</v>
      </c>
      <c r="F48" s="7">
        <v>501047.0</v>
      </c>
      <c r="G48" s="9" t="s">
        <v>62</v>
      </c>
      <c r="H48" s="5"/>
      <c r="I48" s="5"/>
      <c r="J48" s="5"/>
      <c r="K48" s="5"/>
      <c r="L48" s="5"/>
      <c r="M48" s="5"/>
      <c r="N48" s="5"/>
      <c r="O48" s="5"/>
      <c r="P48" s="5"/>
    </row>
    <row r="49" ht="15.75" customHeight="1">
      <c r="A49" s="6"/>
      <c r="B49" s="6" t="str">
        <f t="shared" si="1"/>
        <v>BEL</v>
      </c>
      <c r="C49" s="6">
        <v>501.0</v>
      </c>
      <c r="D49" s="7">
        <v>50102.0</v>
      </c>
      <c r="E49" s="8" t="s">
        <v>52</v>
      </c>
      <c r="F49" s="7">
        <v>501048.0</v>
      </c>
      <c r="G49" s="9" t="s">
        <v>63</v>
      </c>
      <c r="H49" s="5"/>
      <c r="I49" s="5"/>
      <c r="J49" s="5"/>
      <c r="K49" s="5"/>
      <c r="L49" s="5"/>
      <c r="M49" s="5"/>
      <c r="N49" s="5"/>
      <c r="O49" s="5"/>
      <c r="P49" s="5"/>
    </row>
    <row r="50" ht="15.75" customHeight="1">
      <c r="A50" s="6"/>
      <c r="B50" s="6" t="str">
        <f t="shared" si="1"/>
        <v>BEL</v>
      </c>
      <c r="C50" s="6">
        <v>501.0</v>
      </c>
      <c r="D50" s="7">
        <v>50102.0</v>
      </c>
      <c r="E50" s="8" t="s">
        <v>52</v>
      </c>
      <c r="F50" s="7">
        <v>501049.0</v>
      </c>
      <c r="G50" s="9" t="s">
        <v>64</v>
      </c>
      <c r="H50" s="5"/>
      <c r="I50" s="5"/>
      <c r="J50" s="5"/>
      <c r="K50" s="5"/>
      <c r="L50" s="5"/>
      <c r="M50" s="5"/>
      <c r="N50" s="5"/>
      <c r="O50" s="5"/>
      <c r="P50" s="5"/>
    </row>
    <row r="51" ht="15.75" customHeight="1">
      <c r="A51" s="6"/>
      <c r="B51" s="6" t="str">
        <f t="shared" si="1"/>
        <v>BEL</v>
      </c>
      <c r="C51" s="6">
        <v>501.0</v>
      </c>
      <c r="D51" s="7">
        <v>50102.0</v>
      </c>
      <c r="E51" s="8" t="s">
        <v>52</v>
      </c>
      <c r="F51" s="7">
        <v>501050.0</v>
      </c>
      <c r="G51" s="9" t="s">
        <v>65</v>
      </c>
      <c r="H51" s="5"/>
      <c r="I51" s="5"/>
      <c r="J51" s="5"/>
      <c r="K51" s="5"/>
      <c r="L51" s="5"/>
      <c r="M51" s="5"/>
      <c r="N51" s="5"/>
      <c r="O51" s="5"/>
      <c r="P51" s="5"/>
    </row>
    <row r="52" ht="15.75" customHeight="1">
      <c r="A52" s="6"/>
      <c r="B52" s="6" t="str">
        <f t="shared" si="1"/>
        <v>BEL</v>
      </c>
      <c r="C52" s="6">
        <v>501.0</v>
      </c>
      <c r="D52" s="7">
        <v>50102.0</v>
      </c>
      <c r="E52" s="8" t="s">
        <v>52</v>
      </c>
      <c r="F52" s="7">
        <v>501051.0</v>
      </c>
      <c r="G52" s="9" t="s">
        <v>66</v>
      </c>
      <c r="H52" s="5"/>
      <c r="I52" s="5"/>
      <c r="J52" s="5"/>
      <c r="K52" s="5"/>
      <c r="L52" s="5"/>
      <c r="M52" s="5"/>
      <c r="N52" s="5"/>
      <c r="O52" s="5"/>
      <c r="P52" s="5"/>
    </row>
    <row r="53" ht="15.75" customHeight="1">
      <c r="A53" s="6"/>
      <c r="B53" s="6" t="str">
        <f t="shared" si="1"/>
        <v>BEL</v>
      </c>
      <c r="C53" s="6">
        <v>501.0</v>
      </c>
      <c r="D53" s="7">
        <v>50102.0</v>
      </c>
      <c r="E53" s="8" t="s">
        <v>52</v>
      </c>
      <c r="F53" s="7">
        <v>501052.0</v>
      </c>
      <c r="G53" s="9" t="s">
        <v>67</v>
      </c>
      <c r="H53" s="5"/>
      <c r="I53" s="5"/>
      <c r="J53" s="5"/>
      <c r="K53" s="5"/>
      <c r="L53" s="5"/>
      <c r="M53" s="5"/>
      <c r="N53" s="5"/>
      <c r="O53" s="5"/>
      <c r="P53" s="5"/>
    </row>
    <row r="54" ht="15.75" customHeight="1">
      <c r="A54" s="6"/>
      <c r="B54" s="6" t="str">
        <f t="shared" si="1"/>
        <v>BEL</v>
      </c>
      <c r="C54" s="6">
        <v>501.0</v>
      </c>
      <c r="D54" s="7">
        <v>50102.0</v>
      </c>
      <c r="E54" s="8" t="s">
        <v>52</v>
      </c>
      <c r="F54" s="7">
        <v>501053.0</v>
      </c>
      <c r="G54" s="9" t="s">
        <v>68</v>
      </c>
      <c r="H54" s="5"/>
      <c r="I54" s="5"/>
      <c r="J54" s="5"/>
      <c r="K54" s="5"/>
      <c r="L54" s="5"/>
      <c r="M54" s="5"/>
      <c r="N54" s="5"/>
      <c r="O54" s="5"/>
      <c r="P54" s="5"/>
    </row>
    <row r="55" ht="15.75" customHeight="1">
      <c r="A55" s="6"/>
      <c r="B55" s="6" t="str">
        <f t="shared" si="1"/>
        <v>BEL</v>
      </c>
      <c r="C55" s="6">
        <v>501.0</v>
      </c>
      <c r="D55" s="7">
        <v>50102.0</v>
      </c>
      <c r="E55" s="8" t="s">
        <v>52</v>
      </c>
      <c r="F55" s="7">
        <v>501054.0</v>
      </c>
      <c r="G55" s="9" t="s">
        <v>69</v>
      </c>
      <c r="H55" s="5"/>
      <c r="I55" s="5"/>
      <c r="J55" s="5"/>
      <c r="K55" s="5"/>
      <c r="L55" s="5"/>
      <c r="M55" s="5"/>
      <c r="N55" s="5"/>
      <c r="O55" s="5"/>
      <c r="P55" s="5"/>
    </row>
    <row r="56" ht="15.75" customHeight="1">
      <c r="A56" s="6"/>
      <c r="B56" s="6" t="str">
        <f t="shared" si="1"/>
        <v>BEL</v>
      </c>
      <c r="C56" s="6">
        <v>501.0</v>
      </c>
      <c r="D56" s="7">
        <v>50102.0</v>
      </c>
      <c r="E56" s="8" t="s">
        <v>52</v>
      </c>
      <c r="F56" s="7">
        <v>501055.0</v>
      </c>
      <c r="G56" s="9" t="s">
        <v>70</v>
      </c>
      <c r="H56" s="5"/>
      <c r="I56" s="5"/>
      <c r="J56" s="5"/>
      <c r="K56" s="5"/>
      <c r="L56" s="5"/>
      <c r="M56" s="5"/>
      <c r="N56" s="5"/>
      <c r="O56" s="5"/>
      <c r="P56" s="5"/>
    </row>
    <row r="57" ht="15.75" customHeight="1">
      <c r="A57" s="6"/>
      <c r="B57" s="6" t="str">
        <f t="shared" si="1"/>
        <v>BEL</v>
      </c>
      <c r="C57" s="6">
        <v>501.0</v>
      </c>
      <c r="D57" s="7">
        <v>50102.0</v>
      </c>
      <c r="E57" s="8" t="s">
        <v>52</v>
      </c>
      <c r="F57" s="7">
        <v>501056.0</v>
      </c>
      <c r="G57" s="9" t="s">
        <v>71</v>
      </c>
      <c r="H57" s="5"/>
      <c r="I57" s="5"/>
      <c r="J57" s="5"/>
      <c r="K57" s="5"/>
      <c r="L57" s="5"/>
      <c r="M57" s="5"/>
      <c r="N57" s="5"/>
      <c r="O57" s="5"/>
      <c r="P57" s="5"/>
    </row>
    <row r="58" ht="15.75" customHeight="1">
      <c r="A58" s="6"/>
      <c r="B58" s="6" t="str">
        <f t="shared" si="1"/>
        <v>BEL</v>
      </c>
      <c r="C58" s="6">
        <v>501.0</v>
      </c>
      <c r="D58" s="7">
        <v>50102.0</v>
      </c>
      <c r="E58" s="8" t="s">
        <v>52</v>
      </c>
      <c r="F58" s="7">
        <v>501057.0</v>
      </c>
      <c r="G58" s="9" t="s">
        <v>72</v>
      </c>
      <c r="H58" s="5"/>
      <c r="I58" s="5"/>
      <c r="J58" s="5"/>
      <c r="K58" s="5"/>
      <c r="L58" s="5"/>
      <c r="M58" s="5"/>
      <c r="N58" s="5"/>
      <c r="O58" s="5"/>
      <c r="P58" s="5"/>
    </row>
    <row r="59" ht="15.75" customHeight="1">
      <c r="A59" s="6"/>
      <c r="B59" s="6" t="str">
        <f t="shared" si="1"/>
        <v>BEL</v>
      </c>
      <c r="C59" s="6">
        <v>501.0</v>
      </c>
      <c r="D59" s="7">
        <v>50102.0</v>
      </c>
      <c r="E59" s="8" t="s">
        <v>52</v>
      </c>
      <c r="F59" s="7">
        <v>501058.0</v>
      </c>
      <c r="G59" s="9" t="s">
        <v>73</v>
      </c>
      <c r="H59" s="5"/>
      <c r="I59" s="5"/>
      <c r="J59" s="5"/>
      <c r="K59" s="5"/>
      <c r="L59" s="5"/>
      <c r="M59" s="5"/>
      <c r="N59" s="5"/>
      <c r="O59" s="5"/>
      <c r="P59" s="5"/>
    </row>
    <row r="60" ht="15.75" customHeight="1">
      <c r="A60" s="6"/>
      <c r="B60" s="6" t="str">
        <f t="shared" si="1"/>
        <v>BEL</v>
      </c>
      <c r="C60" s="6">
        <v>501.0</v>
      </c>
      <c r="D60" s="7">
        <v>50102.0</v>
      </c>
      <c r="E60" s="8" t="s">
        <v>52</v>
      </c>
      <c r="F60" s="7">
        <v>501059.0</v>
      </c>
      <c r="G60" s="9" t="s">
        <v>74</v>
      </c>
      <c r="H60" s="5"/>
      <c r="I60" s="5"/>
      <c r="J60" s="5"/>
      <c r="K60" s="5"/>
      <c r="L60" s="5"/>
      <c r="M60" s="5"/>
      <c r="N60" s="5"/>
      <c r="O60" s="5"/>
      <c r="P60" s="5"/>
    </row>
    <row r="61" ht="15.75" customHeight="1">
      <c r="A61" s="6"/>
      <c r="B61" s="6" t="str">
        <f t="shared" si="1"/>
        <v>BEL</v>
      </c>
      <c r="C61" s="6">
        <v>501.0</v>
      </c>
      <c r="D61" s="7">
        <v>50102.0</v>
      </c>
      <c r="E61" s="8" t="s">
        <v>52</v>
      </c>
      <c r="F61" s="7">
        <v>501060.0</v>
      </c>
      <c r="G61" s="9" t="s">
        <v>75</v>
      </c>
      <c r="H61" s="5"/>
      <c r="I61" s="5"/>
      <c r="J61" s="5"/>
      <c r="K61" s="5"/>
      <c r="L61" s="5"/>
      <c r="M61" s="5"/>
      <c r="N61" s="5"/>
      <c r="O61" s="5"/>
      <c r="P61" s="5"/>
    </row>
    <row r="62" ht="15.75" customHeight="1">
      <c r="A62" s="6"/>
      <c r="B62" s="6" t="str">
        <f t="shared" si="1"/>
        <v>BEL</v>
      </c>
      <c r="C62" s="6">
        <v>501.0</v>
      </c>
      <c r="D62" s="7">
        <v>50102.0</v>
      </c>
      <c r="E62" s="8" t="s">
        <v>52</v>
      </c>
      <c r="F62" s="7">
        <v>501061.0</v>
      </c>
      <c r="G62" s="9" t="s">
        <v>76</v>
      </c>
      <c r="H62" s="5"/>
      <c r="I62" s="5"/>
      <c r="J62" s="5"/>
      <c r="K62" s="5"/>
      <c r="L62" s="5"/>
      <c r="M62" s="5"/>
      <c r="N62" s="5"/>
      <c r="O62" s="5"/>
      <c r="P62" s="5"/>
    </row>
    <row r="63" ht="15.75" customHeight="1">
      <c r="A63" s="6"/>
      <c r="B63" s="6" t="str">
        <f t="shared" si="1"/>
        <v>BEL</v>
      </c>
      <c r="C63" s="6">
        <v>501.0</v>
      </c>
      <c r="D63" s="7">
        <v>50102.0</v>
      </c>
      <c r="E63" s="8" t="s">
        <v>52</v>
      </c>
      <c r="F63" s="7">
        <v>501062.0</v>
      </c>
      <c r="G63" s="9" t="s">
        <v>77</v>
      </c>
      <c r="H63" s="5"/>
      <c r="I63" s="5"/>
      <c r="J63" s="5"/>
      <c r="K63" s="5"/>
      <c r="L63" s="5"/>
      <c r="M63" s="5"/>
      <c r="N63" s="5"/>
      <c r="O63" s="5"/>
      <c r="P63" s="5"/>
    </row>
    <row r="64" ht="15.75" customHeight="1">
      <c r="A64" s="6"/>
      <c r="B64" s="6" t="str">
        <f t="shared" si="1"/>
        <v>BEL</v>
      </c>
      <c r="C64" s="6">
        <v>501.0</v>
      </c>
      <c r="D64" s="7">
        <v>50102.0</v>
      </c>
      <c r="E64" s="8" t="s">
        <v>52</v>
      </c>
      <c r="F64" s="7">
        <v>501063.0</v>
      </c>
      <c r="G64" s="9" t="s">
        <v>78</v>
      </c>
      <c r="H64" s="5"/>
      <c r="I64" s="5"/>
      <c r="J64" s="5"/>
      <c r="K64" s="5"/>
      <c r="L64" s="5"/>
      <c r="M64" s="5"/>
      <c r="N64" s="5"/>
      <c r="O64" s="5"/>
      <c r="P64" s="5"/>
    </row>
    <row r="65" ht="15.75" customHeight="1">
      <c r="A65" s="6"/>
      <c r="B65" s="6" t="str">
        <f t="shared" si="1"/>
        <v>BEL</v>
      </c>
      <c r="C65" s="6">
        <v>501.0</v>
      </c>
      <c r="D65" s="7">
        <v>50102.0</v>
      </c>
      <c r="E65" s="8" t="s">
        <v>52</v>
      </c>
      <c r="F65" s="7">
        <v>501064.0</v>
      </c>
      <c r="G65" s="9" t="s">
        <v>79</v>
      </c>
      <c r="H65" s="5"/>
      <c r="I65" s="5"/>
      <c r="J65" s="5"/>
      <c r="K65" s="5"/>
      <c r="L65" s="5"/>
      <c r="M65" s="5"/>
      <c r="N65" s="5"/>
      <c r="O65" s="5"/>
      <c r="P65" s="5"/>
    </row>
    <row r="66" ht="15.75" customHeight="1">
      <c r="A66" s="6"/>
      <c r="B66" s="6" t="str">
        <f t="shared" si="1"/>
        <v>BEL</v>
      </c>
      <c r="C66" s="6">
        <v>501.0</v>
      </c>
      <c r="D66" s="7">
        <v>50102.0</v>
      </c>
      <c r="E66" s="8" t="s">
        <v>52</v>
      </c>
      <c r="F66" s="7">
        <v>501065.0</v>
      </c>
      <c r="G66" s="9" t="s">
        <v>80</v>
      </c>
      <c r="H66" s="5"/>
      <c r="I66" s="5"/>
      <c r="J66" s="5"/>
      <c r="K66" s="5"/>
      <c r="L66" s="5"/>
      <c r="M66" s="5"/>
      <c r="N66" s="5"/>
      <c r="O66" s="5"/>
      <c r="P66" s="5"/>
    </row>
    <row r="67" ht="15.75" customHeight="1">
      <c r="A67" s="6"/>
      <c r="B67" s="6" t="str">
        <f t="shared" si="1"/>
        <v>BEL</v>
      </c>
      <c r="C67" s="6">
        <v>501.0</v>
      </c>
      <c r="D67" s="7">
        <v>50102.0</v>
      </c>
      <c r="E67" s="8" t="s">
        <v>52</v>
      </c>
      <c r="F67" s="7">
        <v>501066.0</v>
      </c>
      <c r="G67" s="9" t="s">
        <v>81</v>
      </c>
      <c r="H67" s="5"/>
      <c r="I67" s="5"/>
      <c r="J67" s="5"/>
      <c r="K67" s="5"/>
      <c r="L67" s="5"/>
      <c r="M67" s="5"/>
      <c r="N67" s="5"/>
      <c r="O67" s="5"/>
      <c r="P67" s="5"/>
    </row>
    <row r="68" ht="15.75" customHeight="1">
      <c r="A68" s="6"/>
      <c r="B68" s="6" t="str">
        <f t="shared" si="1"/>
        <v>BEL</v>
      </c>
      <c r="C68" s="6">
        <v>501.0</v>
      </c>
      <c r="D68" s="7">
        <v>50102.0</v>
      </c>
      <c r="E68" s="8" t="s">
        <v>52</v>
      </c>
      <c r="F68" s="7">
        <v>501067.0</v>
      </c>
      <c r="G68" s="9" t="s">
        <v>82</v>
      </c>
      <c r="H68" s="5"/>
      <c r="I68" s="5"/>
      <c r="J68" s="5"/>
      <c r="K68" s="5"/>
      <c r="L68" s="5"/>
      <c r="M68" s="5"/>
      <c r="N68" s="5"/>
      <c r="O68" s="5"/>
      <c r="P68" s="5"/>
    </row>
    <row r="69" ht="15.75" customHeight="1">
      <c r="A69" s="6"/>
      <c r="B69" s="6" t="str">
        <f t="shared" si="1"/>
        <v>BEL</v>
      </c>
      <c r="C69" s="6">
        <v>501.0</v>
      </c>
      <c r="D69" s="7">
        <v>50102.0</v>
      </c>
      <c r="E69" s="8" t="s">
        <v>52</v>
      </c>
      <c r="F69" s="7">
        <v>501068.0</v>
      </c>
      <c r="G69" s="9" t="s">
        <v>83</v>
      </c>
      <c r="H69" s="5"/>
      <c r="I69" s="5"/>
      <c r="J69" s="5"/>
      <c r="K69" s="5"/>
      <c r="L69" s="5"/>
      <c r="M69" s="5"/>
      <c r="N69" s="5"/>
      <c r="O69" s="5"/>
      <c r="P69" s="5"/>
    </row>
    <row r="70" ht="15.75" customHeight="1">
      <c r="A70" s="6"/>
      <c r="B70" s="6" t="str">
        <f t="shared" si="1"/>
        <v>BEL</v>
      </c>
      <c r="C70" s="6">
        <v>501.0</v>
      </c>
      <c r="D70" s="7">
        <v>50102.0</v>
      </c>
      <c r="E70" s="8" t="s">
        <v>52</v>
      </c>
      <c r="F70" s="7">
        <v>501069.0</v>
      </c>
      <c r="G70" s="9" t="s">
        <v>84</v>
      </c>
      <c r="H70" s="5"/>
      <c r="I70" s="5"/>
      <c r="J70" s="5"/>
      <c r="K70" s="5"/>
      <c r="L70" s="5"/>
      <c r="M70" s="5"/>
      <c r="N70" s="5"/>
      <c r="O70" s="5"/>
      <c r="P70" s="5"/>
    </row>
    <row r="71" ht="15.75" customHeight="1">
      <c r="A71" s="6"/>
      <c r="B71" s="6" t="str">
        <f t="shared" si="1"/>
        <v>BEL</v>
      </c>
      <c r="C71" s="6">
        <v>501.0</v>
      </c>
      <c r="D71" s="7">
        <v>50102.0</v>
      </c>
      <c r="E71" s="8" t="s">
        <v>52</v>
      </c>
      <c r="F71" s="7">
        <v>501070.0</v>
      </c>
      <c r="G71" s="9" t="s">
        <v>85</v>
      </c>
      <c r="H71" s="5"/>
      <c r="I71" s="5"/>
      <c r="J71" s="5"/>
      <c r="K71" s="5"/>
      <c r="L71" s="5"/>
      <c r="M71" s="5"/>
      <c r="N71" s="5"/>
      <c r="O71" s="5"/>
      <c r="P71" s="5"/>
    </row>
    <row r="72" ht="15.75" customHeight="1">
      <c r="A72" s="6"/>
      <c r="B72" s="6" t="str">
        <f t="shared" si="1"/>
        <v>BEL</v>
      </c>
      <c r="C72" s="6">
        <v>501.0</v>
      </c>
      <c r="D72" s="7">
        <v>50102.0</v>
      </c>
      <c r="E72" s="8" t="s">
        <v>52</v>
      </c>
      <c r="F72" s="7">
        <v>501071.0</v>
      </c>
      <c r="G72" s="9" t="s">
        <v>86</v>
      </c>
      <c r="H72" s="5"/>
      <c r="I72" s="5"/>
      <c r="J72" s="5"/>
      <c r="K72" s="5"/>
      <c r="L72" s="5"/>
      <c r="M72" s="5"/>
      <c r="N72" s="5"/>
      <c r="O72" s="5"/>
      <c r="P72" s="5"/>
    </row>
    <row r="73" ht="15.75" customHeight="1">
      <c r="A73" s="6"/>
      <c r="B73" s="6" t="str">
        <f t="shared" si="1"/>
        <v>BEL</v>
      </c>
      <c r="C73" s="6">
        <v>501.0</v>
      </c>
      <c r="D73" s="7">
        <v>50102.0</v>
      </c>
      <c r="E73" s="8" t="s">
        <v>52</v>
      </c>
      <c r="F73" s="7">
        <v>501072.0</v>
      </c>
      <c r="G73" s="9" t="s">
        <v>87</v>
      </c>
      <c r="H73" s="5"/>
      <c r="I73" s="5"/>
      <c r="J73" s="5"/>
      <c r="K73" s="5"/>
      <c r="L73" s="5"/>
      <c r="M73" s="5"/>
      <c r="N73" s="5"/>
      <c r="O73" s="5"/>
      <c r="P73" s="5"/>
    </row>
    <row r="74" ht="15.75" customHeight="1">
      <c r="A74" s="6"/>
      <c r="B74" s="6" t="str">
        <f t="shared" si="1"/>
        <v>BEL</v>
      </c>
      <c r="C74" s="6">
        <v>501.0</v>
      </c>
      <c r="D74" s="7">
        <v>50102.0</v>
      </c>
      <c r="E74" s="8" t="s">
        <v>52</v>
      </c>
      <c r="F74" s="7">
        <v>501073.0</v>
      </c>
      <c r="G74" s="9" t="s">
        <v>88</v>
      </c>
      <c r="H74" s="5"/>
      <c r="I74" s="5"/>
      <c r="J74" s="5"/>
      <c r="K74" s="5"/>
      <c r="L74" s="5"/>
      <c r="M74" s="5"/>
      <c r="N74" s="5"/>
      <c r="O74" s="5"/>
      <c r="P74" s="5"/>
    </row>
    <row r="75" ht="15.75" customHeight="1">
      <c r="A75" s="6"/>
      <c r="B75" s="6" t="str">
        <f t="shared" si="1"/>
        <v>BEL</v>
      </c>
      <c r="C75" s="6">
        <v>501.0</v>
      </c>
      <c r="D75" s="7">
        <v>50102.0</v>
      </c>
      <c r="E75" s="8" t="s">
        <v>52</v>
      </c>
      <c r="F75" s="7">
        <v>501074.0</v>
      </c>
      <c r="G75" s="9" t="s">
        <v>89</v>
      </c>
      <c r="H75" s="5"/>
      <c r="I75" s="5"/>
      <c r="J75" s="5"/>
      <c r="K75" s="5"/>
      <c r="L75" s="5"/>
      <c r="M75" s="5"/>
      <c r="N75" s="5"/>
      <c r="O75" s="5"/>
      <c r="P75" s="5"/>
    </row>
    <row r="76" ht="15.75" customHeight="1">
      <c r="A76" s="6"/>
      <c r="B76" s="6" t="str">
        <f t="shared" si="1"/>
        <v>BEL</v>
      </c>
      <c r="C76" s="6">
        <v>501.0</v>
      </c>
      <c r="D76" s="7">
        <v>50102.0</v>
      </c>
      <c r="E76" s="8" t="s">
        <v>52</v>
      </c>
      <c r="F76" s="7">
        <v>501075.0</v>
      </c>
      <c r="G76" s="9" t="s">
        <v>90</v>
      </c>
      <c r="H76" s="5"/>
      <c r="I76" s="5"/>
      <c r="J76" s="5"/>
      <c r="K76" s="5"/>
      <c r="L76" s="5"/>
      <c r="M76" s="5"/>
      <c r="N76" s="5"/>
      <c r="O76" s="5"/>
      <c r="P76" s="5"/>
    </row>
    <row r="77" ht="15.75" customHeight="1">
      <c r="A77" s="6"/>
      <c r="B77" s="6" t="str">
        <f t="shared" si="1"/>
        <v>BEL</v>
      </c>
      <c r="C77" s="6">
        <v>501.0</v>
      </c>
      <c r="D77" s="7">
        <v>50102.0</v>
      </c>
      <c r="E77" s="8" t="s">
        <v>52</v>
      </c>
      <c r="F77" s="7">
        <v>501076.0</v>
      </c>
      <c r="G77" s="9" t="s">
        <v>91</v>
      </c>
      <c r="H77" s="5"/>
      <c r="I77" s="5"/>
      <c r="J77" s="5"/>
      <c r="K77" s="5"/>
      <c r="L77" s="5"/>
      <c r="M77" s="5"/>
      <c r="N77" s="5"/>
      <c r="O77" s="5"/>
      <c r="P77" s="5"/>
    </row>
    <row r="78" ht="15.75" customHeight="1">
      <c r="A78" s="6"/>
      <c r="B78" s="6" t="str">
        <f t="shared" si="1"/>
        <v>BEL</v>
      </c>
      <c r="C78" s="6">
        <v>501.0</v>
      </c>
      <c r="D78" s="7">
        <v>50102.0</v>
      </c>
      <c r="E78" s="8" t="s">
        <v>52</v>
      </c>
      <c r="F78" s="7">
        <v>501077.0</v>
      </c>
      <c r="G78" s="9" t="s">
        <v>92</v>
      </c>
      <c r="H78" s="5"/>
      <c r="I78" s="5"/>
      <c r="J78" s="5"/>
      <c r="K78" s="5"/>
      <c r="L78" s="5"/>
      <c r="M78" s="5"/>
      <c r="N78" s="5"/>
      <c r="O78" s="5"/>
      <c r="P78" s="5"/>
    </row>
    <row r="79" ht="15.75" customHeight="1">
      <c r="A79" s="6"/>
      <c r="B79" s="6" t="str">
        <f t="shared" si="1"/>
        <v>BEL</v>
      </c>
      <c r="C79" s="6">
        <v>501.0</v>
      </c>
      <c r="D79" s="7">
        <v>50102.0</v>
      </c>
      <c r="E79" s="8" t="s">
        <v>52</v>
      </c>
      <c r="F79" s="7">
        <v>501078.0</v>
      </c>
      <c r="G79" s="9" t="s">
        <v>93</v>
      </c>
      <c r="H79" s="5"/>
      <c r="I79" s="5"/>
      <c r="J79" s="5"/>
      <c r="K79" s="5"/>
      <c r="L79" s="5"/>
      <c r="M79" s="5"/>
      <c r="N79" s="5"/>
      <c r="O79" s="5"/>
      <c r="P79" s="5"/>
    </row>
    <row r="80" ht="15.75" customHeight="1">
      <c r="A80" s="6"/>
      <c r="B80" s="6" t="str">
        <f t="shared" si="1"/>
        <v>BEL</v>
      </c>
      <c r="C80" s="6">
        <v>501.0</v>
      </c>
      <c r="D80" s="7">
        <v>50102.0</v>
      </c>
      <c r="E80" s="8" t="s">
        <v>52</v>
      </c>
      <c r="F80" s="7">
        <v>501079.0</v>
      </c>
      <c r="G80" s="9" t="s">
        <v>94</v>
      </c>
      <c r="H80" s="5"/>
      <c r="I80" s="5"/>
      <c r="J80" s="5"/>
      <c r="K80" s="5"/>
      <c r="L80" s="5"/>
      <c r="M80" s="5"/>
      <c r="N80" s="5"/>
      <c r="O80" s="5"/>
      <c r="P80" s="5"/>
    </row>
    <row r="81" ht="15.75" customHeight="1">
      <c r="A81" s="6"/>
      <c r="B81" s="6" t="str">
        <f t="shared" si="1"/>
        <v>BEL</v>
      </c>
      <c r="C81" s="6">
        <v>501.0</v>
      </c>
      <c r="D81" s="7">
        <v>50102.0</v>
      </c>
      <c r="E81" s="8" t="s">
        <v>52</v>
      </c>
      <c r="F81" s="7">
        <v>501080.0</v>
      </c>
      <c r="G81" s="9" t="s">
        <v>95</v>
      </c>
      <c r="H81" s="5"/>
      <c r="I81" s="5"/>
      <c r="J81" s="5"/>
      <c r="K81" s="5"/>
      <c r="L81" s="5"/>
      <c r="M81" s="5"/>
      <c r="N81" s="5"/>
      <c r="O81" s="5"/>
      <c r="P81" s="5"/>
    </row>
    <row r="82" ht="15.75" customHeight="1">
      <c r="A82" s="6"/>
      <c r="B82" s="6" t="str">
        <f t="shared" si="1"/>
        <v>BEL</v>
      </c>
      <c r="C82" s="6">
        <v>501.0</v>
      </c>
      <c r="D82" s="7">
        <v>50102.0</v>
      </c>
      <c r="E82" s="8" t="s">
        <v>52</v>
      </c>
      <c r="F82" s="7">
        <v>501081.0</v>
      </c>
      <c r="G82" s="9" t="s">
        <v>96</v>
      </c>
      <c r="H82" s="5"/>
      <c r="I82" s="5"/>
      <c r="J82" s="5"/>
      <c r="K82" s="5"/>
      <c r="L82" s="5"/>
      <c r="M82" s="5"/>
      <c r="N82" s="5"/>
      <c r="O82" s="5"/>
      <c r="P82" s="5"/>
    </row>
    <row r="83" ht="15.75" customHeight="1">
      <c r="A83" s="6"/>
      <c r="B83" s="6" t="str">
        <f t="shared" si="1"/>
        <v>BEL</v>
      </c>
      <c r="C83" s="6">
        <v>501.0</v>
      </c>
      <c r="D83" s="7">
        <v>50102.0</v>
      </c>
      <c r="E83" s="8" t="s">
        <v>52</v>
      </c>
      <c r="F83" s="7">
        <v>501082.0</v>
      </c>
      <c r="G83" s="9" t="s">
        <v>97</v>
      </c>
      <c r="H83" s="5"/>
      <c r="I83" s="5"/>
      <c r="J83" s="5"/>
      <c r="K83" s="5"/>
      <c r="L83" s="5"/>
      <c r="M83" s="5"/>
      <c r="N83" s="5"/>
      <c r="O83" s="5"/>
      <c r="P83" s="5"/>
    </row>
    <row r="84" ht="15.75" customHeight="1">
      <c r="A84" s="6"/>
      <c r="B84" s="6" t="str">
        <f t="shared" si="1"/>
        <v>BEL</v>
      </c>
      <c r="C84" s="6">
        <v>501.0</v>
      </c>
      <c r="D84" s="7">
        <v>50102.0</v>
      </c>
      <c r="E84" s="8" t="s">
        <v>52</v>
      </c>
      <c r="F84" s="7">
        <v>501083.0</v>
      </c>
      <c r="G84" s="9" t="s">
        <v>98</v>
      </c>
      <c r="H84" s="5"/>
      <c r="I84" s="5"/>
      <c r="J84" s="5"/>
      <c r="K84" s="5"/>
      <c r="L84" s="5"/>
      <c r="M84" s="5"/>
      <c r="N84" s="5"/>
      <c r="O84" s="5"/>
      <c r="P84" s="5"/>
    </row>
    <row r="85" ht="15.75" customHeight="1">
      <c r="A85" s="6"/>
      <c r="B85" s="6" t="str">
        <f t="shared" si="1"/>
        <v>BEL</v>
      </c>
      <c r="C85" s="6">
        <v>501.0</v>
      </c>
      <c r="D85" s="7">
        <v>50102.0</v>
      </c>
      <c r="E85" s="8" t="s">
        <v>52</v>
      </c>
      <c r="F85" s="7">
        <v>501084.0</v>
      </c>
      <c r="G85" s="9" t="s">
        <v>99</v>
      </c>
      <c r="H85" s="5"/>
      <c r="I85" s="5"/>
      <c r="J85" s="5"/>
      <c r="K85" s="5"/>
      <c r="L85" s="5"/>
      <c r="M85" s="5"/>
      <c r="N85" s="5"/>
      <c r="O85" s="5"/>
      <c r="P85" s="5"/>
    </row>
    <row r="86" ht="15.75" customHeight="1">
      <c r="A86" s="6"/>
      <c r="B86" s="6" t="str">
        <f t="shared" si="1"/>
        <v>BEL</v>
      </c>
      <c r="C86" s="6">
        <v>501.0</v>
      </c>
      <c r="D86" s="7">
        <v>50103.0</v>
      </c>
      <c r="E86" s="8" t="s">
        <v>100</v>
      </c>
      <c r="F86" s="7">
        <v>501085.0</v>
      </c>
      <c r="G86" s="9" t="s">
        <v>101</v>
      </c>
      <c r="H86" s="5"/>
      <c r="I86" s="5"/>
      <c r="J86" s="5"/>
      <c r="K86" s="5"/>
      <c r="L86" s="5"/>
      <c r="M86" s="5"/>
      <c r="N86" s="5"/>
      <c r="O86" s="5"/>
      <c r="P86" s="5"/>
    </row>
    <row r="87" ht="15.75" customHeight="1">
      <c r="A87" s="6"/>
      <c r="B87" s="6" t="str">
        <f t="shared" si="1"/>
        <v>BEL</v>
      </c>
      <c r="C87" s="6">
        <v>501.0</v>
      </c>
      <c r="D87" s="7">
        <v>50103.0</v>
      </c>
      <c r="E87" s="8" t="s">
        <v>100</v>
      </c>
      <c r="F87" s="7">
        <v>501086.0</v>
      </c>
      <c r="G87" s="9" t="s">
        <v>102</v>
      </c>
      <c r="H87" s="5"/>
      <c r="I87" s="5"/>
      <c r="J87" s="5"/>
      <c r="K87" s="5"/>
      <c r="L87" s="5"/>
      <c r="M87" s="5"/>
      <c r="N87" s="5"/>
      <c r="O87" s="5"/>
      <c r="P87" s="5"/>
    </row>
    <row r="88" ht="15.75" customHeight="1">
      <c r="A88" s="6"/>
      <c r="B88" s="6" t="str">
        <f t="shared" si="1"/>
        <v>BEL</v>
      </c>
      <c r="C88" s="6">
        <v>501.0</v>
      </c>
      <c r="D88" s="7">
        <v>50103.0</v>
      </c>
      <c r="E88" s="8" t="s">
        <v>100</v>
      </c>
      <c r="F88" s="7">
        <v>501087.0</v>
      </c>
      <c r="G88" s="9" t="s">
        <v>63</v>
      </c>
      <c r="H88" s="5"/>
      <c r="I88" s="5"/>
      <c r="J88" s="5"/>
      <c r="K88" s="5"/>
      <c r="L88" s="5"/>
      <c r="M88" s="5"/>
      <c r="N88" s="5"/>
      <c r="O88" s="5"/>
      <c r="P88" s="5"/>
    </row>
    <row r="89" ht="15.75" customHeight="1">
      <c r="A89" s="6"/>
      <c r="B89" s="6" t="str">
        <f t="shared" si="1"/>
        <v>BEL</v>
      </c>
      <c r="C89" s="6">
        <v>501.0</v>
      </c>
      <c r="D89" s="7">
        <v>50103.0</v>
      </c>
      <c r="E89" s="8" t="s">
        <v>100</v>
      </c>
      <c r="F89" s="7">
        <v>501088.0</v>
      </c>
      <c r="G89" s="9" t="s">
        <v>103</v>
      </c>
      <c r="H89" s="5"/>
      <c r="I89" s="5"/>
      <c r="J89" s="5"/>
      <c r="K89" s="5"/>
      <c r="L89" s="5"/>
      <c r="M89" s="5"/>
      <c r="N89" s="5"/>
      <c r="O89" s="5"/>
      <c r="P89" s="5"/>
    </row>
    <row r="90" ht="15.75" customHeight="1">
      <c r="A90" s="6"/>
      <c r="B90" s="6" t="str">
        <f t="shared" si="1"/>
        <v>BEL</v>
      </c>
      <c r="C90" s="6">
        <v>501.0</v>
      </c>
      <c r="D90" s="7">
        <v>50103.0</v>
      </c>
      <c r="E90" s="8" t="s">
        <v>100</v>
      </c>
      <c r="F90" s="7">
        <v>501089.0</v>
      </c>
      <c r="G90" s="9" t="s">
        <v>104</v>
      </c>
      <c r="H90" s="5"/>
      <c r="I90" s="5"/>
      <c r="J90" s="5"/>
      <c r="K90" s="5"/>
      <c r="L90" s="5"/>
      <c r="M90" s="5"/>
      <c r="N90" s="5"/>
      <c r="O90" s="5"/>
      <c r="P90" s="5"/>
    </row>
    <row r="91" ht="15.75" customHeight="1">
      <c r="A91" s="6"/>
      <c r="B91" s="6" t="str">
        <f t="shared" si="1"/>
        <v>BEL</v>
      </c>
      <c r="C91" s="6">
        <v>501.0</v>
      </c>
      <c r="D91" s="7">
        <v>50103.0</v>
      </c>
      <c r="E91" s="8" t="s">
        <v>100</v>
      </c>
      <c r="F91" s="7">
        <v>501090.0</v>
      </c>
      <c r="G91" s="9" t="s">
        <v>105</v>
      </c>
      <c r="H91" s="5"/>
      <c r="I91" s="5"/>
      <c r="J91" s="5"/>
      <c r="K91" s="5"/>
      <c r="L91" s="5"/>
      <c r="M91" s="5"/>
      <c r="N91" s="5"/>
      <c r="O91" s="5"/>
      <c r="P91" s="5"/>
    </row>
    <row r="92" ht="15.75" customHeight="1">
      <c r="A92" s="6"/>
      <c r="B92" s="6" t="str">
        <f t="shared" si="1"/>
        <v>BEL</v>
      </c>
      <c r="C92" s="6">
        <v>501.0</v>
      </c>
      <c r="D92" s="7">
        <v>50103.0</v>
      </c>
      <c r="E92" s="8" t="s">
        <v>100</v>
      </c>
      <c r="F92" s="7">
        <v>501091.0</v>
      </c>
      <c r="G92" s="9" t="s">
        <v>106</v>
      </c>
      <c r="H92" s="5"/>
      <c r="I92" s="5"/>
      <c r="J92" s="5"/>
      <c r="K92" s="5"/>
      <c r="L92" s="5"/>
      <c r="M92" s="5"/>
      <c r="N92" s="5"/>
      <c r="O92" s="5"/>
      <c r="P92" s="5"/>
    </row>
    <row r="93" ht="15.75" customHeight="1">
      <c r="A93" s="6"/>
      <c r="B93" s="6" t="str">
        <f t="shared" si="1"/>
        <v>BEL</v>
      </c>
      <c r="C93" s="6">
        <v>501.0</v>
      </c>
      <c r="D93" s="7">
        <v>50103.0</v>
      </c>
      <c r="E93" s="8" t="s">
        <v>100</v>
      </c>
      <c r="F93" s="7">
        <v>501092.0</v>
      </c>
      <c r="G93" s="9" t="s">
        <v>107</v>
      </c>
      <c r="H93" s="5"/>
      <c r="I93" s="5"/>
      <c r="J93" s="5"/>
      <c r="K93" s="5"/>
      <c r="L93" s="5"/>
      <c r="M93" s="5"/>
      <c r="N93" s="5"/>
      <c r="O93" s="5"/>
      <c r="P93" s="5"/>
    </row>
    <row r="94" ht="15.75" customHeight="1">
      <c r="A94" s="6"/>
      <c r="B94" s="6" t="str">
        <f t="shared" si="1"/>
        <v>BEL</v>
      </c>
      <c r="C94" s="6">
        <v>501.0</v>
      </c>
      <c r="D94" s="7">
        <v>50103.0</v>
      </c>
      <c r="E94" s="8" t="s">
        <v>100</v>
      </c>
      <c r="F94" s="7">
        <v>501093.0</v>
      </c>
      <c r="G94" s="9" t="s">
        <v>108</v>
      </c>
      <c r="H94" s="5"/>
      <c r="I94" s="5"/>
      <c r="J94" s="5"/>
      <c r="K94" s="5"/>
      <c r="L94" s="5"/>
      <c r="M94" s="5"/>
      <c r="N94" s="5"/>
      <c r="O94" s="5"/>
      <c r="P94" s="5"/>
    </row>
    <row r="95" ht="15.75" customHeight="1">
      <c r="A95" s="6"/>
      <c r="B95" s="6" t="str">
        <f t="shared" si="1"/>
        <v>BEL</v>
      </c>
      <c r="C95" s="6">
        <v>501.0</v>
      </c>
      <c r="D95" s="7">
        <v>50103.0</v>
      </c>
      <c r="E95" s="8" t="s">
        <v>100</v>
      </c>
      <c r="F95" s="7">
        <v>501094.0</v>
      </c>
      <c r="G95" s="9" t="s">
        <v>109</v>
      </c>
      <c r="H95" s="5"/>
      <c r="I95" s="5"/>
      <c r="J95" s="5"/>
      <c r="K95" s="5"/>
      <c r="L95" s="5"/>
      <c r="M95" s="5"/>
      <c r="N95" s="5"/>
      <c r="O95" s="5"/>
      <c r="P95" s="5"/>
    </row>
    <row r="96" ht="15.75" customHeight="1">
      <c r="A96" s="6"/>
      <c r="B96" s="6" t="str">
        <f t="shared" si="1"/>
        <v>BEL</v>
      </c>
      <c r="C96" s="6">
        <v>501.0</v>
      </c>
      <c r="D96" s="7">
        <v>50103.0</v>
      </c>
      <c r="E96" s="8" t="s">
        <v>100</v>
      </c>
      <c r="F96" s="7">
        <v>501095.0</v>
      </c>
      <c r="G96" s="9" t="s">
        <v>110</v>
      </c>
      <c r="H96" s="5"/>
      <c r="I96" s="5"/>
      <c r="J96" s="5"/>
      <c r="K96" s="5"/>
      <c r="L96" s="5"/>
      <c r="M96" s="5"/>
      <c r="N96" s="5"/>
      <c r="O96" s="5"/>
      <c r="P96" s="5"/>
    </row>
    <row r="97" ht="15.75" customHeight="1">
      <c r="A97" s="6"/>
      <c r="B97" s="6" t="str">
        <f t="shared" si="1"/>
        <v>BEL</v>
      </c>
      <c r="C97" s="6">
        <v>501.0</v>
      </c>
      <c r="D97" s="7">
        <v>50103.0</v>
      </c>
      <c r="E97" s="8" t="s">
        <v>100</v>
      </c>
      <c r="F97" s="7">
        <v>501096.0</v>
      </c>
      <c r="G97" s="9" t="s">
        <v>69</v>
      </c>
      <c r="H97" s="5"/>
      <c r="I97" s="5"/>
      <c r="J97" s="5"/>
      <c r="K97" s="5"/>
      <c r="L97" s="5"/>
      <c r="M97" s="5"/>
      <c r="N97" s="5"/>
      <c r="O97" s="5"/>
      <c r="P97" s="5"/>
    </row>
    <row r="98" ht="15.75" customHeight="1">
      <c r="A98" s="6"/>
      <c r="B98" s="6" t="str">
        <f t="shared" si="1"/>
        <v>BEL</v>
      </c>
      <c r="C98" s="6">
        <v>501.0</v>
      </c>
      <c r="D98" s="7">
        <v>50103.0</v>
      </c>
      <c r="E98" s="8" t="s">
        <v>100</v>
      </c>
      <c r="F98" s="7">
        <v>501097.0</v>
      </c>
      <c r="G98" s="9" t="s">
        <v>111</v>
      </c>
      <c r="H98" s="5"/>
      <c r="I98" s="5"/>
      <c r="J98" s="5"/>
      <c r="K98" s="5"/>
      <c r="L98" s="5"/>
      <c r="M98" s="5"/>
      <c r="N98" s="5"/>
      <c r="O98" s="5"/>
      <c r="P98" s="5"/>
    </row>
    <row r="99" ht="15.75" customHeight="1">
      <c r="A99" s="6"/>
      <c r="B99" s="6" t="str">
        <f t="shared" si="1"/>
        <v>BEL</v>
      </c>
      <c r="C99" s="6">
        <v>501.0</v>
      </c>
      <c r="D99" s="7">
        <v>50103.0</v>
      </c>
      <c r="E99" s="8" t="s">
        <v>100</v>
      </c>
      <c r="F99" s="7">
        <v>501098.0</v>
      </c>
      <c r="G99" s="9" t="s">
        <v>112</v>
      </c>
      <c r="H99" s="5"/>
      <c r="I99" s="5"/>
      <c r="J99" s="5"/>
      <c r="K99" s="5"/>
      <c r="L99" s="5"/>
      <c r="M99" s="5"/>
      <c r="N99" s="5"/>
      <c r="O99" s="5"/>
      <c r="P99" s="5"/>
    </row>
    <row r="100" ht="15.75" customHeight="1">
      <c r="A100" s="6"/>
      <c r="B100" s="6" t="str">
        <f t="shared" si="1"/>
        <v>BEL</v>
      </c>
      <c r="C100" s="6">
        <v>501.0</v>
      </c>
      <c r="D100" s="7">
        <v>50103.0</v>
      </c>
      <c r="E100" s="8" t="s">
        <v>100</v>
      </c>
      <c r="F100" s="7">
        <v>501099.0</v>
      </c>
      <c r="G100" s="9" t="s">
        <v>113</v>
      </c>
      <c r="H100" s="5"/>
      <c r="I100" s="5"/>
      <c r="J100" s="5"/>
      <c r="K100" s="5"/>
      <c r="L100" s="5"/>
      <c r="M100" s="5"/>
      <c r="N100" s="5"/>
      <c r="O100" s="5"/>
      <c r="P100" s="5"/>
    </row>
    <row r="101" ht="15.75" customHeight="1">
      <c r="A101" s="6"/>
      <c r="B101" s="6" t="str">
        <f t="shared" si="1"/>
        <v>BEL</v>
      </c>
      <c r="C101" s="6">
        <v>501.0</v>
      </c>
      <c r="D101" s="7">
        <v>50103.0</v>
      </c>
      <c r="E101" s="8" t="s">
        <v>100</v>
      </c>
      <c r="F101" s="7">
        <v>501100.0</v>
      </c>
      <c r="G101" s="9" t="s">
        <v>114</v>
      </c>
      <c r="H101" s="5"/>
      <c r="I101" s="5"/>
      <c r="J101" s="5"/>
      <c r="K101" s="5"/>
      <c r="L101" s="5"/>
      <c r="M101" s="5"/>
      <c r="N101" s="5"/>
      <c r="O101" s="5"/>
      <c r="P101" s="5"/>
    </row>
    <row r="102" ht="15.75" customHeight="1">
      <c r="A102" s="6"/>
      <c r="B102" s="6" t="str">
        <f t="shared" si="1"/>
        <v>BEL</v>
      </c>
      <c r="C102" s="6">
        <v>501.0</v>
      </c>
      <c r="D102" s="7">
        <v>50103.0</v>
      </c>
      <c r="E102" s="8" t="s">
        <v>100</v>
      </c>
      <c r="F102" s="7">
        <v>501101.0</v>
      </c>
      <c r="G102" s="9" t="s">
        <v>115</v>
      </c>
      <c r="H102" s="5"/>
      <c r="I102" s="5"/>
      <c r="J102" s="5"/>
      <c r="K102" s="5"/>
      <c r="L102" s="5"/>
      <c r="M102" s="5"/>
      <c r="N102" s="5"/>
      <c r="O102" s="5"/>
      <c r="P102" s="5"/>
    </row>
    <row r="103" ht="15.75" customHeight="1">
      <c r="A103" s="6"/>
      <c r="B103" s="6" t="str">
        <f t="shared" si="1"/>
        <v>BEL</v>
      </c>
      <c r="C103" s="6">
        <v>501.0</v>
      </c>
      <c r="D103" s="7">
        <v>50103.0</v>
      </c>
      <c r="E103" s="8" t="s">
        <v>100</v>
      </c>
      <c r="F103" s="7">
        <v>501102.0</v>
      </c>
      <c r="G103" s="9" t="s">
        <v>116</v>
      </c>
      <c r="H103" s="5"/>
      <c r="I103" s="5"/>
      <c r="J103" s="5"/>
      <c r="K103" s="5"/>
      <c r="L103" s="5"/>
      <c r="M103" s="5"/>
      <c r="N103" s="5"/>
      <c r="O103" s="5"/>
      <c r="P103" s="5"/>
    </row>
    <row r="104" ht="15.75" customHeight="1">
      <c r="A104" s="6"/>
      <c r="B104" s="6" t="str">
        <f t="shared" si="1"/>
        <v>BEL</v>
      </c>
      <c r="C104" s="6">
        <v>501.0</v>
      </c>
      <c r="D104" s="7">
        <v>50103.0</v>
      </c>
      <c r="E104" s="8" t="s">
        <v>100</v>
      </c>
      <c r="F104" s="7">
        <v>501103.0</v>
      </c>
      <c r="G104" s="9" t="s">
        <v>117</v>
      </c>
      <c r="H104" s="5"/>
      <c r="I104" s="5"/>
      <c r="J104" s="5"/>
      <c r="K104" s="5"/>
      <c r="L104" s="5"/>
      <c r="M104" s="5"/>
      <c r="N104" s="5"/>
      <c r="O104" s="5"/>
      <c r="P104" s="5"/>
    </row>
    <row r="105" ht="15.75" customHeight="1">
      <c r="A105" s="6"/>
      <c r="B105" s="6" t="str">
        <f t="shared" si="1"/>
        <v>BEL</v>
      </c>
      <c r="C105" s="6">
        <v>501.0</v>
      </c>
      <c r="D105" s="7">
        <v>50103.0</v>
      </c>
      <c r="E105" s="8" t="s">
        <v>100</v>
      </c>
      <c r="F105" s="7">
        <v>501104.0</v>
      </c>
      <c r="G105" s="9" t="s">
        <v>118</v>
      </c>
      <c r="H105" s="5"/>
      <c r="I105" s="5"/>
      <c r="J105" s="5"/>
      <c r="K105" s="5"/>
      <c r="L105" s="5"/>
      <c r="M105" s="5"/>
      <c r="N105" s="5"/>
      <c r="O105" s="5"/>
      <c r="P105" s="5"/>
    </row>
    <row r="106" ht="15.75" customHeight="1">
      <c r="A106" s="6"/>
      <c r="B106" s="6" t="str">
        <f t="shared" si="1"/>
        <v>BEL</v>
      </c>
      <c r="C106" s="6">
        <v>501.0</v>
      </c>
      <c r="D106" s="7">
        <v>50103.0</v>
      </c>
      <c r="E106" s="8" t="s">
        <v>100</v>
      </c>
      <c r="F106" s="7">
        <v>501105.0</v>
      </c>
      <c r="G106" s="9" t="s">
        <v>119</v>
      </c>
      <c r="H106" s="5"/>
      <c r="I106" s="5"/>
      <c r="J106" s="5"/>
      <c r="K106" s="5"/>
      <c r="L106" s="5"/>
      <c r="M106" s="5"/>
      <c r="N106" s="5"/>
      <c r="O106" s="5"/>
      <c r="P106" s="5"/>
    </row>
    <row r="107" ht="15.75" customHeight="1">
      <c r="A107" s="6"/>
      <c r="B107" s="6" t="str">
        <f t="shared" si="1"/>
        <v>BEL</v>
      </c>
      <c r="C107" s="6">
        <v>501.0</v>
      </c>
      <c r="D107" s="7">
        <v>50103.0</v>
      </c>
      <c r="E107" s="8" t="s">
        <v>100</v>
      </c>
      <c r="F107" s="7">
        <v>501106.0</v>
      </c>
      <c r="G107" s="9" t="s">
        <v>83</v>
      </c>
      <c r="H107" s="5"/>
      <c r="I107" s="5"/>
      <c r="J107" s="5"/>
      <c r="K107" s="5"/>
      <c r="L107" s="5"/>
      <c r="M107" s="5"/>
      <c r="N107" s="5"/>
      <c r="O107" s="5"/>
      <c r="P107" s="5"/>
    </row>
    <row r="108" ht="15.75" customHeight="1">
      <c r="A108" s="6"/>
      <c r="B108" s="6" t="str">
        <f t="shared" si="1"/>
        <v>BEL</v>
      </c>
      <c r="C108" s="6">
        <v>501.0</v>
      </c>
      <c r="D108" s="7">
        <v>50103.0</v>
      </c>
      <c r="E108" s="8" t="s">
        <v>100</v>
      </c>
      <c r="F108" s="7">
        <v>501107.0</v>
      </c>
      <c r="G108" s="9" t="s">
        <v>120</v>
      </c>
      <c r="H108" s="5"/>
      <c r="I108" s="5"/>
      <c r="J108" s="5"/>
      <c r="K108" s="5"/>
      <c r="L108" s="5"/>
      <c r="M108" s="5"/>
      <c r="N108" s="5"/>
      <c r="O108" s="5"/>
      <c r="P108" s="5"/>
    </row>
    <row r="109" ht="15.75" customHeight="1">
      <c r="A109" s="6"/>
      <c r="B109" s="6" t="str">
        <f t="shared" si="1"/>
        <v>BEL</v>
      </c>
      <c r="C109" s="6">
        <v>501.0</v>
      </c>
      <c r="D109" s="7">
        <v>50103.0</v>
      </c>
      <c r="E109" s="8" t="s">
        <v>100</v>
      </c>
      <c r="F109" s="7">
        <v>501108.0</v>
      </c>
      <c r="G109" s="9" t="s">
        <v>121</v>
      </c>
      <c r="H109" s="5"/>
      <c r="I109" s="5"/>
      <c r="J109" s="5"/>
      <c r="K109" s="5"/>
      <c r="L109" s="5"/>
      <c r="M109" s="5"/>
      <c r="N109" s="5"/>
      <c r="O109" s="5"/>
      <c r="P109" s="5"/>
    </row>
    <row r="110" ht="15.75" customHeight="1">
      <c r="A110" s="6"/>
      <c r="B110" s="6" t="str">
        <f t="shared" si="1"/>
        <v>BEL</v>
      </c>
      <c r="C110" s="6">
        <v>501.0</v>
      </c>
      <c r="D110" s="7">
        <v>50103.0</v>
      </c>
      <c r="E110" s="8" t="s">
        <v>100</v>
      </c>
      <c r="F110" s="7">
        <v>501109.0</v>
      </c>
      <c r="G110" s="9" t="s">
        <v>43</v>
      </c>
      <c r="H110" s="5"/>
      <c r="I110" s="5"/>
      <c r="J110" s="5"/>
      <c r="K110" s="5"/>
      <c r="L110" s="5"/>
      <c r="M110" s="5"/>
      <c r="N110" s="5"/>
      <c r="O110" s="5"/>
      <c r="P110" s="5"/>
    </row>
    <row r="111" ht="15.75" customHeight="1">
      <c r="A111" s="6"/>
      <c r="B111" s="6" t="str">
        <f t="shared" si="1"/>
        <v>BEL</v>
      </c>
      <c r="C111" s="6">
        <v>501.0</v>
      </c>
      <c r="D111" s="7">
        <v>50103.0</v>
      </c>
      <c r="E111" s="8" t="s">
        <v>100</v>
      </c>
      <c r="F111" s="7">
        <v>501110.0</v>
      </c>
      <c r="G111" s="9" t="s">
        <v>122</v>
      </c>
      <c r="H111" s="5"/>
      <c r="I111" s="5"/>
      <c r="J111" s="5"/>
      <c r="K111" s="5"/>
      <c r="L111" s="5"/>
      <c r="M111" s="5"/>
      <c r="N111" s="5"/>
      <c r="O111" s="5"/>
      <c r="P111" s="5"/>
    </row>
    <row r="112" ht="15.75" customHeight="1">
      <c r="A112" s="6"/>
      <c r="B112" s="6" t="str">
        <f t="shared" si="1"/>
        <v>BEL</v>
      </c>
      <c r="C112" s="6">
        <v>501.0</v>
      </c>
      <c r="D112" s="7">
        <v>50103.0</v>
      </c>
      <c r="E112" s="8" t="s">
        <v>100</v>
      </c>
      <c r="F112" s="7">
        <v>501111.0</v>
      </c>
      <c r="G112" s="9" t="s">
        <v>123</v>
      </c>
      <c r="H112" s="5"/>
      <c r="I112" s="5"/>
      <c r="J112" s="5"/>
      <c r="K112" s="5"/>
      <c r="L112" s="5"/>
      <c r="M112" s="5"/>
      <c r="N112" s="5"/>
      <c r="O112" s="5"/>
      <c r="P112" s="5"/>
    </row>
    <row r="113" ht="15.75" customHeight="1">
      <c r="A113" s="6"/>
      <c r="B113" s="6" t="str">
        <f t="shared" si="1"/>
        <v>BEL</v>
      </c>
      <c r="C113" s="6">
        <v>501.0</v>
      </c>
      <c r="D113" s="7">
        <v>50103.0</v>
      </c>
      <c r="E113" s="8" t="s">
        <v>100</v>
      </c>
      <c r="F113" s="7">
        <v>501112.0</v>
      </c>
      <c r="G113" s="9" t="s">
        <v>124</v>
      </c>
      <c r="H113" s="5"/>
      <c r="I113" s="5"/>
      <c r="J113" s="5"/>
      <c r="K113" s="5"/>
      <c r="L113" s="5"/>
      <c r="M113" s="5"/>
      <c r="N113" s="5"/>
      <c r="O113" s="5"/>
      <c r="P113" s="5"/>
    </row>
    <row r="114" ht="15.75" customHeight="1">
      <c r="A114" s="6"/>
      <c r="B114" s="6" t="str">
        <f t="shared" si="1"/>
        <v>BEL</v>
      </c>
      <c r="C114" s="6">
        <v>501.0</v>
      </c>
      <c r="D114" s="7">
        <v>50103.0</v>
      </c>
      <c r="E114" s="8" t="s">
        <v>100</v>
      </c>
      <c r="F114" s="7">
        <v>501113.0</v>
      </c>
      <c r="G114" s="9" t="s">
        <v>125</v>
      </c>
      <c r="H114" s="5"/>
      <c r="I114" s="5"/>
      <c r="J114" s="5"/>
      <c r="K114" s="5"/>
      <c r="L114" s="5"/>
      <c r="M114" s="5"/>
      <c r="N114" s="5"/>
      <c r="O114" s="5"/>
      <c r="P114" s="5"/>
    </row>
    <row r="115" ht="15.75" customHeight="1">
      <c r="A115" s="6"/>
      <c r="B115" s="6" t="str">
        <f t="shared" si="1"/>
        <v>BEL</v>
      </c>
      <c r="C115" s="6">
        <v>501.0</v>
      </c>
      <c r="D115" s="7">
        <v>50103.0</v>
      </c>
      <c r="E115" s="8" t="s">
        <v>100</v>
      </c>
      <c r="F115" s="7">
        <v>501114.0</v>
      </c>
      <c r="G115" s="9" t="s">
        <v>126</v>
      </c>
      <c r="H115" s="5"/>
      <c r="I115" s="5"/>
      <c r="J115" s="5"/>
      <c r="K115" s="5"/>
      <c r="L115" s="5"/>
      <c r="M115" s="5"/>
      <c r="N115" s="5"/>
      <c r="O115" s="5"/>
      <c r="P115" s="5"/>
    </row>
    <row r="116" ht="15.75" customHeight="1">
      <c r="A116" s="6"/>
      <c r="B116" s="6" t="str">
        <f t="shared" si="1"/>
        <v>BEL</v>
      </c>
      <c r="C116" s="6">
        <v>501.0</v>
      </c>
      <c r="D116" s="7">
        <v>50103.0</v>
      </c>
      <c r="E116" s="8" t="s">
        <v>100</v>
      </c>
      <c r="F116" s="7">
        <v>501115.0</v>
      </c>
      <c r="G116" s="9" t="s">
        <v>127</v>
      </c>
      <c r="H116" s="5"/>
      <c r="I116" s="5"/>
      <c r="J116" s="5"/>
      <c r="K116" s="5"/>
      <c r="L116" s="5"/>
      <c r="M116" s="5"/>
      <c r="N116" s="5"/>
      <c r="O116" s="5"/>
      <c r="P116" s="5"/>
    </row>
    <row r="117" ht="15.75" customHeight="1">
      <c r="A117" s="6"/>
      <c r="B117" s="6" t="str">
        <f t="shared" si="1"/>
        <v>BEL</v>
      </c>
      <c r="C117" s="6">
        <v>501.0</v>
      </c>
      <c r="D117" s="7">
        <v>50104.0</v>
      </c>
      <c r="E117" s="8" t="s">
        <v>128</v>
      </c>
      <c r="F117" s="7">
        <v>501116.0</v>
      </c>
      <c r="G117" s="9" t="s">
        <v>26</v>
      </c>
      <c r="H117" s="5"/>
      <c r="I117" s="5"/>
      <c r="J117" s="5"/>
      <c r="K117" s="5"/>
      <c r="L117" s="5"/>
      <c r="M117" s="5"/>
      <c r="N117" s="5"/>
      <c r="O117" s="5"/>
      <c r="P117" s="5"/>
    </row>
    <row r="118" ht="15.75" customHeight="1">
      <c r="A118" s="6"/>
      <c r="B118" s="6" t="str">
        <f t="shared" si="1"/>
        <v>BEL</v>
      </c>
      <c r="C118" s="6">
        <v>501.0</v>
      </c>
      <c r="D118" s="7">
        <v>50104.0</v>
      </c>
      <c r="E118" s="8" t="s">
        <v>128</v>
      </c>
      <c r="F118" s="7">
        <v>501117.0</v>
      </c>
      <c r="G118" s="9" t="s">
        <v>129</v>
      </c>
      <c r="H118" s="5"/>
      <c r="I118" s="5"/>
      <c r="J118" s="5"/>
      <c r="K118" s="5"/>
      <c r="L118" s="5"/>
      <c r="M118" s="5"/>
      <c r="N118" s="5"/>
      <c r="O118" s="5"/>
      <c r="P118" s="5"/>
    </row>
    <row r="119" ht="15.75" customHeight="1">
      <c r="A119" s="6"/>
      <c r="B119" s="6" t="str">
        <f t="shared" si="1"/>
        <v>BEL</v>
      </c>
      <c r="C119" s="6">
        <v>501.0</v>
      </c>
      <c r="D119" s="7">
        <v>50104.0</v>
      </c>
      <c r="E119" s="8" t="s">
        <v>128</v>
      </c>
      <c r="F119" s="7">
        <v>501118.0</v>
      </c>
      <c r="G119" s="9" t="s">
        <v>130</v>
      </c>
      <c r="H119" s="5"/>
      <c r="I119" s="5"/>
      <c r="J119" s="5"/>
      <c r="K119" s="5"/>
      <c r="L119" s="5"/>
      <c r="M119" s="5"/>
      <c r="N119" s="5"/>
      <c r="O119" s="5"/>
      <c r="P119" s="5"/>
    </row>
    <row r="120" ht="15.75" customHeight="1">
      <c r="A120" s="6"/>
      <c r="B120" s="6" t="str">
        <f t="shared" si="1"/>
        <v>BEL</v>
      </c>
      <c r="C120" s="6">
        <v>501.0</v>
      </c>
      <c r="D120" s="7">
        <v>50104.0</v>
      </c>
      <c r="E120" s="8" t="s">
        <v>128</v>
      </c>
      <c r="F120" s="7">
        <v>501119.0</v>
      </c>
      <c r="G120" s="9" t="s">
        <v>131</v>
      </c>
      <c r="H120" s="5"/>
      <c r="I120" s="5"/>
      <c r="J120" s="5"/>
      <c r="K120" s="5"/>
      <c r="L120" s="5"/>
      <c r="M120" s="5"/>
      <c r="N120" s="5"/>
      <c r="O120" s="5"/>
      <c r="P120" s="5"/>
    </row>
    <row r="121" ht="15.75" customHeight="1">
      <c r="A121" s="6"/>
      <c r="B121" s="6" t="str">
        <f t="shared" si="1"/>
        <v>BEL</v>
      </c>
      <c r="C121" s="6">
        <v>501.0</v>
      </c>
      <c r="D121" s="7">
        <v>50104.0</v>
      </c>
      <c r="E121" s="8" t="s">
        <v>128</v>
      </c>
      <c r="F121" s="7">
        <v>501120.0</v>
      </c>
      <c r="G121" s="9" t="s">
        <v>132</v>
      </c>
      <c r="H121" s="5"/>
      <c r="I121" s="5"/>
      <c r="J121" s="5"/>
      <c r="K121" s="5"/>
      <c r="L121" s="5"/>
      <c r="M121" s="5"/>
      <c r="N121" s="5"/>
      <c r="O121" s="5"/>
      <c r="P121" s="5"/>
    </row>
    <row r="122" ht="15.75" customHeight="1">
      <c r="A122" s="6"/>
      <c r="B122" s="6" t="str">
        <f t="shared" si="1"/>
        <v>BEL</v>
      </c>
      <c r="C122" s="6">
        <v>501.0</v>
      </c>
      <c r="D122" s="7">
        <v>50104.0</v>
      </c>
      <c r="E122" s="8" t="s">
        <v>128</v>
      </c>
      <c r="F122" s="7">
        <v>501121.0</v>
      </c>
      <c r="G122" s="9" t="s">
        <v>133</v>
      </c>
      <c r="H122" s="5"/>
      <c r="I122" s="5"/>
      <c r="J122" s="5"/>
      <c r="K122" s="5"/>
      <c r="L122" s="5"/>
      <c r="M122" s="5"/>
      <c r="N122" s="5"/>
      <c r="O122" s="5"/>
      <c r="P122" s="5"/>
    </row>
    <row r="123" ht="15.75" customHeight="1">
      <c r="A123" s="6"/>
      <c r="B123" s="6" t="str">
        <f t="shared" si="1"/>
        <v>BEL</v>
      </c>
      <c r="C123" s="6">
        <v>501.0</v>
      </c>
      <c r="D123" s="7">
        <v>50104.0</v>
      </c>
      <c r="E123" s="8" t="s">
        <v>128</v>
      </c>
      <c r="F123" s="7">
        <v>501122.0</v>
      </c>
      <c r="G123" s="9" t="s">
        <v>134</v>
      </c>
      <c r="H123" s="5"/>
      <c r="I123" s="5"/>
      <c r="J123" s="5"/>
      <c r="K123" s="5"/>
      <c r="L123" s="5"/>
      <c r="M123" s="5"/>
      <c r="N123" s="5"/>
      <c r="O123" s="5"/>
      <c r="P123" s="5"/>
    </row>
    <row r="124" ht="15.75" customHeight="1">
      <c r="A124" s="6"/>
      <c r="B124" s="6" t="str">
        <f t="shared" si="1"/>
        <v>BEL</v>
      </c>
      <c r="C124" s="6">
        <v>501.0</v>
      </c>
      <c r="D124" s="7">
        <v>50104.0</v>
      </c>
      <c r="E124" s="8" t="s">
        <v>128</v>
      </c>
      <c r="F124" s="7">
        <v>501123.0</v>
      </c>
      <c r="G124" s="9" t="s">
        <v>135</v>
      </c>
      <c r="H124" s="5"/>
      <c r="I124" s="5"/>
      <c r="J124" s="5"/>
      <c r="K124" s="5"/>
      <c r="L124" s="5"/>
      <c r="M124" s="5"/>
      <c r="N124" s="5"/>
      <c r="O124" s="5"/>
      <c r="P124" s="5"/>
    </row>
    <row r="125" ht="15.75" customHeight="1">
      <c r="A125" s="6"/>
      <c r="B125" s="6" t="str">
        <f t="shared" si="1"/>
        <v>BEL</v>
      </c>
      <c r="C125" s="6">
        <v>501.0</v>
      </c>
      <c r="D125" s="7">
        <v>50104.0</v>
      </c>
      <c r="E125" s="8" t="s">
        <v>128</v>
      </c>
      <c r="F125" s="7">
        <v>501124.0</v>
      </c>
      <c r="G125" s="9" t="s">
        <v>136</v>
      </c>
      <c r="H125" s="5"/>
      <c r="I125" s="5"/>
      <c r="J125" s="5"/>
      <c r="K125" s="5"/>
      <c r="L125" s="5"/>
      <c r="M125" s="5"/>
      <c r="N125" s="5"/>
      <c r="O125" s="5"/>
      <c r="P125" s="5"/>
    </row>
    <row r="126" ht="15.75" customHeight="1">
      <c r="A126" s="6"/>
      <c r="B126" s="6" t="str">
        <f t="shared" si="1"/>
        <v>BEL</v>
      </c>
      <c r="C126" s="6">
        <v>501.0</v>
      </c>
      <c r="D126" s="7">
        <v>50104.0</v>
      </c>
      <c r="E126" s="8" t="s">
        <v>128</v>
      </c>
      <c r="F126" s="7">
        <v>501125.0</v>
      </c>
      <c r="G126" s="9" t="s">
        <v>137</v>
      </c>
      <c r="H126" s="5"/>
      <c r="I126" s="5"/>
      <c r="J126" s="5"/>
      <c r="K126" s="5"/>
      <c r="L126" s="5"/>
      <c r="M126" s="5"/>
      <c r="N126" s="5"/>
      <c r="O126" s="5"/>
      <c r="P126" s="5"/>
    </row>
    <row r="127" ht="15.75" customHeight="1">
      <c r="A127" s="6"/>
      <c r="B127" s="6" t="str">
        <f t="shared" si="1"/>
        <v>BEL</v>
      </c>
      <c r="C127" s="6">
        <v>501.0</v>
      </c>
      <c r="D127" s="7">
        <v>50104.0</v>
      </c>
      <c r="E127" s="8" t="s">
        <v>128</v>
      </c>
      <c r="F127" s="7">
        <v>501126.0</v>
      </c>
      <c r="G127" s="9" t="s">
        <v>138</v>
      </c>
      <c r="H127" s="5"/>
      <c r="I127" s="5"/>
      <c r="J127" s="5"/>
      <c r="K127" s="5"/>
      <c r="L127" s="5"/>
      <c r="M127" s="5"/>
      <c r="N127" s="5"/>
      <c r="O127" s="5"/>
      <c r="P127" s="5"/>
    </row>
    <row r="128" ht="15.75" customHeight="1">
      <c r="A128" s="6"/>
      <c r="B128" s="6" t="str">
        <f t="shared" si="1"/>
        <v>BEL</v>
      </c>
      <c r="C128" s="6">
        <v>501.0</v>
      </c>
      <c r="D128" s="7">
        <v>50104.0</v>
      </c>
      <c r="E128" s="8" t="s">
        <v>128</v>
      </c>
      <c r="F128" s="7">
        <v>501127.0</v>
      </c>
      <c r="G128" s="9" t="s">
        <v>139</v>
      </c>
      <c r="H128" s="5"/>
      <c r="I128" s="5"/>
      <c r="J128" s="5"/>
      <c r="K128" s="5"/>
      <c r="L128" s="5"/>
      <c r="M128" s="5"/>
      <c r="N128" s="5"/>
      <c r="O128" s="5"/>
      <c r="P128" s="5"/>
    </row>
    <row r="129" ht="15.75" customHeight="1">
      <c r="A129" s="6"/>
      <c r="B129" s="6" t="str">
        <f t="shared" si="1"/>
        <v>BEL</v>
      </c>
      <c r="C129" s="6">
        <v>501.0</v>
      </c>
      <c r="D129" s="7">
        <v>50104.0</v>
      </c>
      <c r="E129" s="8" t="s">
        <v>128</v>
      </c>
      <c r="F129" s="7">
        <v>501128.0</v>
      </c>
      <c r="G129" s="9" t="s">
        <v>140</v>
      </c>
      <c r="H129" s="5"/>
      <c r="I129" s="5"/>
      <c r="J129" s="5"/>
      <c r="K129" s="5"/>
      <c r="L129" s="5"/>
      <c r="M129" s="5"/>
      <c r="N129" s="5"/>
      <c r="O129" s="5"/>
      <c r="P129" s="5"/>
    </row>
    <row r="130" ht="15.75" customHeight="1">
      <c r="A130" s="6"/>
      <c r="B130" s="6" t="str">
        <f t="shared" si="1"/>
        <v>BEL</v>
      </c>
      <c r="C130" s="6">
        <v>501.0</v>
      </c>
      <c r="D130" s="7">
        <v>50104.0</v>
      </c>
      <c r="E130" s="8" t="s">
        <v>128</v>
      </c>
      <c r="F130" s="7">
        <v>501129.0</v>
      </c>
      <c r="G130" s="9" t="s">
        <v>141</v>
      </c>
      <c r="H130" s="5"/>
      <c r="I130" s="5"/>
      <c r="J130" s="5"/>
      <c r="K130" s="5"/>
      <c r="L130" s="5"/>
      <c r="M130" s="5"/>
      <c r="N130" s="5"/>
      <c r="O130" s="5"/>
      <c r="P130" s="5"/>
    </row>
    <row r="131" ht="15.75" customHeight="1">
      <c r="A131" s="6"/>
      <c r="B131" s="6" t="str">
        <f t="shared" si="1"/>
        <v>BEL</v>
      </c>
      <c r="C131" s="6">
        <v>501.0</v>
      </c>
      <c r="D131" s="7">
        <v>50104.0</v>
      </c>
      <c r="E131" s="8" t="s">
        <v>128</v>
      </c>
      <c r="F131" s="7">
        <v>501130.0</v>
      </c>
      <c r="G131" s="9" t="s">
        <v>142</v>
      </c>
      <c r="H131" s="5"/>
      <c r="I131" s="5"/>
      <c r="J131" s="5"/>
      <c r="K131" s="5"/>
      <c r="L131" s="5"/>
      <c r="M131" s="5"/>
      <c r="N131" s="5"/>
      <c r="O131" s="5"/>
      <c r="P131" s="5"/>
    </row>
    <row r="132" ht="15.75" customHeight="1">
      <c r="A132" s="6"/>
      <c r="B132" s="6" t="str">
        <f t="shared" si="1"/>
        <v>BEL</v>
      </c>
      <c r="C132" s="6">
        <v>501.0</v>
      </c>
      <c r="D132" s="7">
        <v>50104.0</v>
      </c>
      <c r="E132" s="8" t="s">
        <v>128</v>
      </c>
      <c r="F132" s="7">
        <v>501131.0</v>
      </c>
      <c r="G132" s="9" t="s">
        <v>143</v>
      </c>
      <c r="H132" s="5"/>
      <c r="I132" s="5"/>
      <c r="J132" s="5"/>
      <c r="K132" s="5"/>
      <c r="L132" s="5"/>
      <c r="M132" s="5"/>
      <c r="N132" s="5"/>
      <c r="O132" s="5"/>
      <c r="P132" s="5"/>
    </row>
    <row r="133" ht="15.75" customHeight="1">
      <c r="A133" s="6"/>
      <c r="B133" s="6" t="str">
        <f t="shared" si="1"/>
        <v>BEL</v>
      </c>
      <c r="C133" s="6">
        <v>501.0</v>
      </c>
      <c r="D133" s="7">
        <v>50104.0</v>
      </c>
      <c r="E133" s="8" t="s">
        <v>128</v>
      </c>
      <c r="F133" s="7">
        <v>501132.0</v>
      </c>
      <c r="G133" s="9" t="s">
        <v>83</v>
      </c>
      <c r="H133" s="5"/>
      <c r="I133" s="5"/>
      <c r="J133" s="5"/>
      <c r="K133" s="5"/>
      <c r="L133" s="5"/>
      <c r="M133" s="5"/>
      <c r="N133" s="5"/>
      <c r="O133" s="5"/>
      <c r="P133" s="5"/>
    </row>
    <row r="134" ht="15.75" customHeight="1">
      <c r="A134" s="6"/>
      <c r="B134" s="6" t="str">
        <f t="shared" si="1"/>
        <v>BEL</v>
      </c>
      <c r="C134" s="6">
        <v>501.0</v>
      </c>
      <c r="D134" s="7">
        <v>50104.0</v>
      </c>
      <c r="E134" s="8" t="s">
        <v>128</v>
      </c>
      <c r="F134" s="7">
        <v>501133.0</v>
      </c>
      <c r="G134" s="9" t="s">
        <v>144</v>
      </c>
      <c r="H134" s="5"/>
      <c r="I134" s="5"/>
      <c r="J134" s="5"/>
      <c r="K134" s="5"/>
      <c r="L134" s="5"/>
      <c r="M134" s="5"/>
      <c r="N134" s="5"/>
      <c r="O134" s="5"/>
      <c r="P134" s="5"/>
    </row>
    <row r="135" ht="15.75" customHeight="1">
      <c r="A135" s="6"/>
      <c r="B135" s="6" t="str">
        <f t="shared" si="1"/>
        <v>BEL</v>
      </c>
      <c r="C135" s="6">
        <v>501.0</v>
      </c>
      <c r="D135" s="7">
        <v>50104.0</v>
      </c>
      <c r="E135" s="8" t="s">
        <v>128</v>
      </c>
      <c r="F135" s="7">
        <v>501134.0</v>
      </c>
      <c r="G135" s="9" t="s">
        <v>145</v>
      </c>
      <c r="H135" s="5"/>
      <c r="I135" s="5"/>
      <c r="J135" s="5"/>
      <c r="K135" s="5"/>
      <c r="L135" s="5"/>
      <c r="M135" s="5"/>
      <c r="N135" s="5"/>
      <c r="O135" s="5"/>
      <c r="P135" s="5"/>
    </row>
    <row r="136" ht="15.75" customHeight="1">
      <c r="A136" s="6"/>
      <c r="B136" s="6" t="str">
        <f t="shared" si="1"/>
        <v>BEL</v>
      </c>
      <c r="C136" s="6">
        <v>501.0</v>
      </c>
      <c r="D136" s="7">
        <v>50104.0</v>
      </c>
      <c r="E136" s="8" t="s">
        <v>128</v>
      </c>
      <c r="F136" s="7">
        <v>501135.0</v>
      </c>
      <c r="G136" s="9" t="s">
        <v>146</v>
      </c>
      <c r="H136" s="5"/>
      <c r="I136" s="5"/>
      <c r="J136" s="5"/>
      <c r="K136" s="5"/>
      <c r="L136" s="5"/>
      <c r="M136" s="5"/>
      <c r="N136" s="5"/>
      <c r="O136" s="5"/>
      <c r="P136" s="5"/>
    </row>
    <row r="137" ht="15.75" customHeight="1">
      <c r="A137" s="6"/>
      <c r="B137" s="6" t="str">
        <f t="shared" si="1"/>
        <v>BEL</v>
      </c>
      <c r="C137" s="6">
        <v>501.0</v>
      </c>
      <c r="D137" s="7">
        <v>50104.0</v>
      </c>
      <c r="E137" s="8" t="s">
        <v>128</v>
      </c>
      <c r="F137" s="7">
        <v>501136.0</v>
      </c>
      <c r="G137" s="9" t="s">
        <v>147</v>
      </c>
      <c r="H137" s="5"/>
      <c r="I137" s="5"/>
      <c r="J137" s="5"/>
      <c r="K137" s="5"/>
      <c r="L137" s="5"/>
      <c r="M137" s="5"/>
      <c r="N137" s="5"/>
      <c r="O137" s="5"/>
      <c r="P137" s="5"/>
    </row>
    <row r="138" ht="15.75" customHeight="1">
      <c r="A138" s="6"/>
      <c r="B138" s="6" t="str">
        <f t="shared" si="1"/>
        <v>BEL</v>
      </c>
      <c r="C138" s="6">
        <v>501.0</v>
      </c>
      <c r="D138" s="7">
        <v>50104.0</v>
      </c>
      <c r="E138" s="8" t="s">
        <v>128</v>
      </c>
      <c r="F138" s="7">
        <v>501137.0</v>
      </c>
      <c r="G138" s="9" t="s">
        <v>148</v>
      </c>
      <c r="H138" s="5"/>
      <c r="I138" s="5"/>
      <c r="J138" s="5"/>
      <c r="K138" s="5"/>
      <c r="L138" s="5"/>
      <c r="M138" s="5"/>
      <c r="N138" s="5"/>
      <c r="O138" s="5"/>
      <c r="P138" s="5"/>
    </row>
    <row r="139" ht="15.75" customHeight="1">
      <c r="A139" s="6"/>
      <c r="B139" s="6" t="str">
        <f t="shared" si="1"/>
        <v>BEL</v>
      </c>
      <c r="C139" s="6">
        <v>501.0</v>
      </c>
      <c r="D139" s="7">
        <v>50104.0</v>
      </c>
      <c r="E139" s="8" t="s">
        <v>128</v>
      </c>
      <c r="F139" s="7">
        <v>501138.0</v>
      </c>
      <c r="G139" s="9" t="s">
        <v>149</v>
      </c>
      <c r="H139" s="5"/>
      <c r="I139" s="5"/>
      <c r="J139" s="5"/>
      <c r="K139" s="5"/>
      <c r="L139" s="5"/>
      <c r="M139" s="5"/>
      <c r="N139" s="5"/>
      <c r="O139" s="5"/>
      <c r="P139" s="5"/>
    </row>
    <row r="140" ht="15.75" customHeight="1">
      <c r="A140" s="6"/>
      <c r="B140" s="6" t="str">
        <f t="shared" si="1"/>
        <v>BEL</v>
      </c>
      <c r="C140" s="6">
        <v>501.0</v>
      </c>
      <c r="D140" s="7">
        <v>50104.0</v>
      </c>
      <c r="E140" s="8" t="s">
        <v>128</v>
      </c>
      <c r="F140" s="7">
        <v>501139.0</v>
      </c>
      <c r="G140" s="9" t="s">
        <v>150</v>
      </c>
      <c r="H140" s="5"/>
      <c r="I140" s="5"/>
      <c r="J140" s="5"/>
      <c r="K140" s="5"/>
      <c r="L140" s="5"/>
      <c r="M140" s="5"/>
      <c r="N140" s="5"/>
      <c r="O140" s="5"/>
      <c r="P140" s="5"/>
    </row>
    <row r="141" ht="15.75" customHeight="1">
      <c r="A141" s="6"/>
      <c r="B141" s="6" t="str">
        <f t="shared" si="1"/>
        <v>BEL</v>
      </c>
      <c r="C141" s="6">
        <v>501.0</v>
      </c>
      <c r="D141" s="7">
        <v>50104.0</v>
      </c>
      <c r="E141" s="8" t="s">
        <v>128</v>
      </c>
      <c r="F141" s="7">
        <v>501140.0</v>
      </c>
      <c r="G141" s="9" t="s">
        <v>151</v>
      </c>
      <c r="H141" s="5"/>
      <c r="I141" s="5"/>
      <c r="J141" s="5"/>
      <c r="K141" s="5"/>
      <c r="L141" s="5"/>
      <c r="M141" s="5"/>
      <c r="N141" s="5"/>
      <c r="O141" s="5"/>
      <c r="P141" s="5"/>
    </row>
    <row r="142" ht="15.75" customHeight="1">
      <c r="A142" s="6"/>
      <c r="B142" s="6" t="str">
        <f t="shared" si="1"/>
        <v>BEL</v>
      </c>
      <c r="C142" s="6">
        <v>501.0</v>
      </c>
      <c r="D142" s="7">
        <v>50104.0</v>
      </c>
      <c r="E142" s="8" t="s">
        <v>128</v>
      </c>
      <c r="F142" s="7">
        <v>501141.0</v>
      </c>
      <c r="G142" s="9" t="s">
        <v>152</v>
      </c>
      <c r="H142" s="5"/>
      <c r="I142" s="5"/>
      <c r="J142" s="5"/>
      <c r="K142" s="5"/>
      <c r="L142" s="5"/>
      <c r="M142" s="5"/>
      <c r="N142" s="5"/>
      <c r="O142" s="5"/>
      <c r="P142" s="5"/>
    </row>
    <row r="143" ht="15.75" customHeight="1">
      <c r="A143" s="6"/>
      <c r="B143" s="6" t="str">
        <f t="shared" si="1"/>
        <v>BEL</v>
      </c>
      <c r="C143" s="6">
        <v>501.0</v>
      </c>
      <c r="D143" s="7">
        <v>50104.0</v>
      </c>
      <c r="E143" s="8" t="s">
        <v>128</v>
      </c>
      <c r="F143" s="7">
        <v>501142.0</v>
      </c>
      <c r="G143" s="9" t="s">
        <v>153</v>
      </c>
      <c r="H143" s="5"/>
      <c r="I143" s="5"/>
      <c r="J143" s="5"/>
      <c r="K143" s="5"/>
      <c r="L143" s="5"/>
      <c r="M143" s="5"/>
      <c r="N143" s="5"/>
      <c r="O143" s="5"/>
      <c r="P143" s="5"/>
    </row>
    <row r="144" ht="15.75" customHeight="1">
      <c r="A144" s="6"/>
      <c r="B144" s="6" t="str">
        <f t="shared" si="1"/>
        <v>BEL</v>
      </c>
      <c r="C144" s="6">
        <v>501.0</v>
      </c>
      <c r="D144" s="7">
        <v>50104.0</v>
      </c>
      <c r="E144" s="8" t="s">
        <v>128</v>
      </c>
      <c r="F144" s="7">
        <v>501143.0</v>
      </c>
      <c r="G144" s="9" t="s">
        <v>122</v>
      </c>
      <c r="H144" s="5"/>
      <c r="I144" s="5"/>
      <c r="J144" s="5"/>
      <c r="K144" s="5"/>
      <c r="L144" s="5"/>
      <c r="M144" s="5"/>
      <c r="N144" s="5"/>
      <c r="O144" s="5"/>
      <c r="P144" s="5"/>
    </row>
    <row r="145" ht="15.75" customHeight="1">
      <c r="A145" s="6"/>
      <c r="B145" s="6" t="str">
        <f t="shared" si="1"/>
        <v>BEL</v>
      </c>
      <c r="C145" s="6">
        <v>501.0</v>
      </c>
      <c r="D145" s="7">
        <v>50104.0</v>
      </c>
      <c r="E145" s="8" t="s">
        <v>128</v>
      </c>
      <c r="F145" s="7">
        <v>501144.0</v>
      </c>
      <c r="G145" s="9" t="s">
        <v>154</v>
      </c>
      <c r="H145" s="5"/>
      <c r="I145" s="5"/>
      <c r="J145" s="5"/>
      <c r="K145" s="5"/>
      <c r="L145" s="5"/>
      <c r="M145" s="5"/>
      <c r="N145" s="5"/>
      <c r="O145" s="5"/>
      <c r="P145" s="5"/>
    </row>
    <row r="146" ht="15.75" customHeight="1">
      <c r="A146" s="6"/>
      <c r="B146" s="6" t="str">
        <f t="shared" si="1"/>
        <v>BEL</v>
      </c>
      <c r="C146" s="6">
        <v>501.0</v>
      </c>
      <c r="D146" s="7">
        <v>50104.0</v>
      </c>
      <c r="E146" s="8" t="s">
        <v>128</v>
      </c>
      <c r="F146" s="7">
        <v>501145.0</v>
      </c>
      <c r="G146" s="9" t="s">
        <v>87</v>
      </c>
      <c r="H146" s="5"/>
      <c r="I146" s="5"/>
      <c r="J146" s="5"/>
      <c r="K146" s="5"/>
      <c r="L146" s="5"/>
      <c r="M146" s="5"/>
      <c r="N146" s="5"/>
      <c r="O146" s="5"/>
      <c r="P146" s="5"/>
    </row>
    <row r="147" ht="15.75" customHeight="1">
      <c r="A147" s="6"/>
      <c r="B147" s="6" t="str">
        <f t="shared" si="1"/>
        <v>BEL</v>
      </c>
      <c r="C147" s="6">
        <v>501.0</v>
      </c>
      <c r="D147" s="7">
        <v>50104.0</v>
      </c>
      <c r="E147" s="8" t="s">
        <v>128</v>
      </c>
      <c r="F147" s="7">
        <v>501146.0</v>
      </c>
      <c r="G147" s="9" t="s">
        <v>155</v>
      </c>
      <c r="H147" s="5"/>
      <c r="I147" s="5"/>
      <c r="J147" s="5"/>
      <c r="K147" s="5"/>
      <c r="L147" s="5"/>
      <c r="M147" s="5"/>
      <c r="N147" s="5"/>
      <c r="O147" s="5"/>
      <c r="P147" s="5"/>
    </row>
    <row r="148" ht="15.75" customHeight="1">
      <c r="A148" s="6"/>
      <c r="B148" s="6" t="str">
        <f t="shared" si="1"/>
        <v>BEL</v>
      </c>
      <c r="C148" s="6">
        <v>501.0</v>
      </c>
      <c r="D148" s="7">
        <v>50104.0</v>
      </c>
      <c r="E148" s="8" t="s">
        <v>128</v>
      </c>
      <c r="F148" s="7">
        <v>501147.0</v>
      </c>
      <c r="G148" s="9" t="s">
        <v>156</v>
      </c>
      <c r="H148" s="5"/>
      <c r="I148" s="5"/>
      <c r="J148" s="5"/>
      <c r="K148" s="5"/>
      <c r="L148" s="5"/>
      <c r="M148" s="5"/>
      <c r="N148" s="5"/>
      <c r="O148" s="5"/>
      <c r="P148" s="5"/>
    </row>
    <row r="149" ht="15.75" customHeight="1">
      <c r="A149" s="6"/>
      <c r="B149" s="6" t="str">
        <f t="shared" si="1"/>
        <v>BEL</v>
      </c>
      <c r="C149" s="6">
        <v>501.0</v>
      </c>
      <c r="D149" s="7">
        <v>50104.0</v>
      </c>
      <c r="E149" s="8" t="s">
        <v>128</v>
      </c>
      <c r="F149" s="7">
        <v>501148.0</v>
      </c>
      <c r="G149" s="9" t="s">
        <v>157</v>
      </c>
      <c r="H149" s="5"/>
      <c r="I149" s="5"/>
      <c r="J149" s="5"/>
      <c r="K149" s="5"/>
      <c r="L149" s="5"/>
      <c r="M149" s="5"/>
      <c r="N149" s="5"/>
      <c r="O149" s="5"/>
      <c r="P149" s="5"/>
    </row>
    <row r="150" ht="15.75" customHeight="1">
      <c r="A150" s="6"/>
      <c r="B150" s="6" t="str">
        <f t="shared" si="1"/>
        <v>BEL</v>
      </c>
      <c r="C150" s="6">
        <v>501.0</v>
      </c>
      <c r="D150" s="7">
        <v>50104.0</v>
      </c>
      <c r="E150" s="8" t="s">
        <v>128</v>
      </c>
      <c r="F150" s="7">
        <v>501149.0</v>
      </c>
      <c r="G150" s="9" t="s">
        <v>158</v>
      </c>
      <c r="H150" s="5"/>
      <c r="I150" s="5"/>
      <c r="J150" s="5"/>
      <c r="K150" s="5"/>
      <c r="L150" s="5"/>
      <c r="M150" s="5"/>
      <c r="N150" s="5"/>
      <c r="O150" s="5"/>
      <c r="P150" s="5"/>
    </row>
    <row r="151" ht="15.75" customHeight="1">
      <c r="A151" s="6"/>
      <c r="B151" s="6" t="str">
        <f t="shared" si="1"/>
        <v>BEL</v>
      </c>
      <c r="C151" s="6">
        <v>501.0</v>
      </c>
      <c r="D151" s="7">
        <v>50104.0</v>
      </c>
      <c r="E151" s="8" t="s">
        <v>128</v>
      </c>
      <c r="F151" s="7">
        <v>501150.0</v>
      </c>
      <c r="G151" s="9" t="s">
        <v>159</v>
      </c>
      <c r="H151" s="5"/>
      <c r="I151" s="5"/>
      <c r="J151" s="5"/>
      <c r="K151" s="5"/>
      <c r="L151" s="5"/>
      <c r="M151" s="5"/>
      <c r="N151" s="5"/>
      <c r="O151" s="5"/>
      <c r="P151" s="5"/>
    </row>
    <row r="152" ht="15.75" customHeight="1">
      <c r="A152" s="6"/>
      <c r="B152" s="6" t="str">
        <f t="shared" si="1"/>
        <v>BEL</v>
      </c>
      <c r="C152" s="6">
        <v>501.0</v>
      </c>
      <c r="D152" s="7">
        <v>50104.0</v>
      </c>
      <c r="E152" s="8" t="s">
        <v>128</v>
      </c>
      <c r="F152" s="7">
        <v>501151.0</v>
      </c>
      <c r="G152" s="9" t="s">
        <v>160</v>
      </c>
      <c r="H152" s="5"/>
      <c r="I152" s="5"/>
      <c r="J152" s="5"/>
      <c r="K152" s="5"/>
      <c r="L152" s="5"/>
      <c r="M152" s="5"/>
      <c r="N152" s="5"/>
      <c r="O152" s="5"/>
      <c r="P152" s="5"/>
    </row>
    <row r="153" ht="15.75" customHeight="1">
      <c r="A153" s="6"/>
      <c r="B153" s="6" t="str">
        <f t="shared" si="1"/>
        <v>BEL</v>
      </c>
      <c r="C153" s="6">
        <v>501.0</v>
      </c>
      <c r="D153" s="7">
        <v>50104.0</v>
      </c>
      <c r="E153" s="8" t="s">
        <v>128</v>
      </c>
      <c r="F153" s="7">
        <v>501152.0</v>
      </c>
      <c r="G153" s="9" t="s">
        <v>161</v>
      </c>
      <c r="H153" s="5"/>
      <c r="I153" s="5"/>
      <c r="J153" s="5"/>
      <c r="K153" s="5"/>
      <c r="L153" s="5"/>
      <c r="M153" s="5"/>
      <c r="N153" s="5"/>
      <c r="O153" s="5"/>
      <c r="P153" s="5"/>
    </row>
    <row r="154" ht="15.75" customHeight="1">
      <c r="A154" s="6"/>
      <c r="B154" s="6" t="str">
        <f t="shared" si="1"/>
        <v>BEL</v>
      </c>
      <c r="C154" s="6">
        <v>501.0</v>
      </c>
      <c r="D154" s="7">
        <v>50105.0</v>
      </c>
      <c r="E154" s="8" t="s">
        <v>162</v>
      </c>
      <c r="F154" s="7">
        <v>501153.0</v>
      </c>
      <c r="G154" s="9" t="s">
        <v>163</v>
      </c>
      <c r="H154" s="5"/>
      <c r="I154" s="5"/>
      <c r="J154" s="5"/>
      <c r="K154" s="5"/>
      <c r="L154" s="5"/>
      <c r="M154" s="5"/>
      <c r="N154" s="5"/>
      <c r="O154" s="5"/>
      <c r="P154" s="5"/>
    </row>
    <row r="155" ht="15.75" customHeight="1">
      <c r="A155" s="6"/>
      <c r="B155" s="6" t="str">
        <f t="shared" si="1"/>
        <v>BEL</v>
      </c>
      <c r="C155" s="6">
        <v>501.0</v>
      </c>
      <c r="D155" s="7">
        <v>50105.0</v>
      </c>
      <c r="E155" s="8" t="s">
        <v>162</v>
      </c>
      <c r="F155" s="7">
        <v>501154.0</v>
      </c>
      <c r="G155" s="9" t="s">
        <v>164</v>
      </c>
      <c r="H155" s="5"/>
      <c r="I155" s="5"/>
      <c r="J155" s="5"/>
      <c r="K155" s="5"/>
      <c r="L155" s="5"/>
      <c r="M155" s="5"/>
      <c r="N155" s="5"/>
      <c r="O155" s="5"/>
      <c r="P155" s="5"/>
    </row>
    <row r="156" ht="15.75" customHeight="1">
      <c r="A156" s="6"/>
      <c r="B156" s="6" t="str">
        <f t="shared" si="1"/>
        <v>BEL</v>
      </c>
      <c r="C156" s="6">
        <v>501.0</v>
      </c>
      <c r="D156" s="7">
        <v>50105.0</v>
      </c>
      <c r="E156" s="8" t="s">
        <v>162</v>
      </c>
      <c r="F156" s="7">
        <v>501155.0</v>
      </c>
      <c r="G156" s="9" t="s">
        <v>165</v>
      </c>
      <c r="H156" s="5"/>
      <c r="I156" s="5"/>
      <c r="J156" s="5"/>
      <c r="K156" s="5"/>
      <c r="L156" s="5"/>
      <c r="M156" s="5"/>
      <c r="N156" s="5"/>
      <c r="O156" s="5"/>
      <c r="P156" s="5"/>
    </row>
    <row r="157" ht="15.75" customHeight="1">
      <c r="A157" s="6"/>
      <c r="B157" s="6" t="str">
        <f t="shared" si="1"/>
        <v>BEL</v>
      </c>
      <c r="C157" s="6">
        <v>501.0</v>
      </c>
      <c r="D157" s="7">
        <v>50105.0</v>
      </c>
      <c r="E157" s="8" t="s">
        <v>162</v>
      </c>
      <c r="F157" s="7">
        <v>501156.0</v>
      </c>
      <c r="G157" s="9" t="s">
        <v>166</v>
      </c>
      <c r="H157" s="5"/>
      <c r="I157" s="5"/>
      <c r="J157" s="5"/>
      <c r="K157" s="5"/>
      <c r="L157" s="5"/>
      <c r="M157" s="5"/>
      <c r="N157" s="5"/>
      <c r="O157" s="5"/>
      <c r="P157" s="5"/>
    </row>
    <row r="158" ht="15.75" customHeight="1">
      <c r="A158" s="6"/>
      <c r="B158" s="6" t="str">
        <f t="shared" si="1"/>
        <v>BEL</v>
      </c>
      <c r="C158" s="6">
        <v>501.0</v>
      </c>
      <c r="D158" s="7">
        <v>50105.0</v>
      </c>
      <c r="E158" s="8" t="s">
        <v>162</v>
      </c>
      <c r="F158" s="7">
        <v>501157.0</v>
      </c>
      <c r="G158" s="9" t="s">
        <v>167</v>
      </c>
      <c r="H158" s="5"/>
      <c r="I158" s="5"/>
      <c r="J158" s="5"/>
      <c r="K158" s="5"/>
      <c r="L158" s="5"/>
      <c r="M158" s="5"/>
      <c r="N158" s="5"/>
      <c r="O158" s="5"/>
      <c r="P158" s="5"/>
    </row>
    <row r="159" ht="15.75" customHeight="1">
      <c r="A159" s="6"/>
      <c r="B159" s="6" t="str">
        <f t="shared" si="1"/>
        <v>BEL</v>
      </c>
      <c r="C159" s="6">
        <v>501.0</v>
      </c>
      <c r="D159" s="7">
        <v>50105.0</v>
      </c>
      <c r="E159" s="8" t="s">
        <v>162</v>
      </c>
      <c r="F159" s="7">
        <v>501158.0</v>
      </c>
      <c r="G159" s="9" t="s">
        <v>168</v>
      </c>
      <c r="H159" s="5"/>
      <c r="I159" s="5"/>
      <c r="J159" s="5"/>
      <c r="K159" s="5"/>
      <c r="L159" s="5"/>
      <c r="M159" s="5"/>
      <c r="N159" s="5"/>
      <c r="O159" s="5"/>
      <c r="P159" s="5"/>
    </row>
    <row r="160" ht="15.75" customHeight="1">
      <c r="A160" s="6"/>
      <c r="B160" s="6" t="str">
        <f t="shared" si="1"/>
        <v>BEL</v>
      </c>
      <c r="C160" s="6">
        <v>501.0</v>
      </c>
      <c r="D160" s="7">
        <v>50105.0</v>
      </c>
      <c r="E160" s="8" t="s">
        <v>162</v>
      </c>
      <c r="F160" s="7">
        <v>501159.0</v>
      </c>
      <c r="G160" s="9" t="s">
        <v>169</v>
      </c>
      <c r="H160" s="5"/>
      <c r="I160" s="5"/>
      <c r="J160" s="5"/>
      <c r="K160" s="5"/>
      <c r="L160" s="5"/>
      <c r="M160" s="5"/>
      <c r="N160" s="5"/>
      <c r="O160" s="5"/>
      <c r="P160" s="5"/>
    </row>
    <row r="161" ht="15.75" customHeight="1">
      <c r="A161" s="6"/>
      <c r="B161" s="6" t="str">
        <f t="shared" si="1"/>
        <v>BEL</v>
      </c>
      <c r="C161" s="6">
        <v>501.0</v>
      </c>
      <c r="D161" s="7">
        <v>50105.0</v>
      </c>
      <c r="E161" s="8" t="s">
        <v>162</v>
      </c>
      <c r="F161" s="7">
        <v>501160.0</v>
      </c>
      <c r="G161" s="9" t="s">
        <v>170</v>
      </c>
      <c r="H161" s="5"/>
      <c r="I161" s="5"/>
      <c r="J161" s="5"/>
      <c r="K161" s="5"/>
      <c r="L161" s="5"/>
      <c r="M161" s="5"/>
      <c r="N161" s="5"/>
      <c r="O161" s="5"/>
      <c r="P161" s="5"/>
    </row>
    <row r="162" ht="15.75" customHeight="1">
      <c r="A162" s="6"/>
      <c r="B162" s="6" t="str">
        <f t="shared" si="1"/>
        <v>BEL</v>
      </c>
      <c r="C162" s="6">
        <v>501.0</v>
      </c>
      <c r="D162" s="7">
        <v>50105.0</v>
      </c>
      <c r="E162" s="8" t="s">
        <v>162</v>
      </c>
      <c r="F162" s="7">
        <v>501161.0</v>
      </c>
      <c r="G162" s="9" t="s">
        <v>171</v>
      </c>
      <c r="H162" s="5"/>
      <c r="I162" s="5"/>
      <c r="J162" s="5"/>
      <c r="K162" s="5"/>
      <c r="L162" s="5"/>
      <c r="M162" s="5"/>
      <c r="N162" s="5"/>
      <c r="O162" s="5"/>
      <c r="P162" s="5"/>
    </row>
    <row r="163" ht="15.75" customHeight="1">
      <c r="A163" s="6"/>
      <c r="B163" s="6" t="str">
        <f t="shared" si="1"/>
        <v>BEL</v>
      </c>
      <c r="C163" s="6">
        <v>501.0</v>
      </c>
      <c r="D163" s="7">
        <v>50105.0</v>
      </c>
      <c r="E163" s="8" t="s">
        <v>162</v>
      </c>
      <c r="F163" s="7">
        <v>501162.0</v>
      </c>
      <c r="G163" s="9" t="s">
        <v>172</v>
      </c>
      <c r="H163" s="5"/>
      <c r="I163" s="5"/>
      <c r="J163" s="5"/>
      <c r="K163" s="5"/>
      <c r="L163" s="5"/>
      <c r="M163" s="5"/>
      <c r="N163" s="5"/>
      <c r="O163" s="5"/>
      <c r="P163" s="5"/>
    </row>
    <row r="164" ht="15.75" customHeight="1">
      <c r="A164" s="6"/>
      <c r="B164" s="6" t="str">
        <f t="shared" si="1"/>
        <v>BEL</v>
      </c>
      <c r="C164" s="6">
        <v>501.0</v>
      </c>
      <c r="D164" s="7">
        <v>50105.0</v>
      </c>
      <c r="E164" s="8" t="s">
        <v>162</v>
      </c>
      <c r="F164" s="7">
        <v>501163.0</v>
      </c>
      <c r="G164" s="9" t="s">
        <v>173</v>
      </c>
      <c r="H164" s="5"/>
      <c r="I164" s="5"/>
      <c r="J164" s="5"/>
      <c r="K164" s="5"/>
      <c r="L164" s="5"/>
      <c r="M164" s="5"/>
      <c r="N164" s="5"/>
      <c r="O164" s="5"/>
      <c r="P164" s="5"/>
    </row>
    <row r="165" ht="15.75" customHeight="1">
      <c r="A165" s="6"/>
      <c r="B165" s="6" t="str">
        <f t="shared" si="1"/>
        <v>BEL</v>
      </c>
      <c r="C165" s="6">
        <v>501.0</v>
      </c>
      <c r="D165" s="7">
        <v>50105.0</v>
      </c>
      <c r="E165" s="8" t="s">
        <v>162</v>
      </c>
      <c r="F165" s="7">
        <v>501164.0</v>
      </c>
      <c r="G165" s="9" t="s">
        <v>174</v>
      </c>
      <c r="H165" s="5"/>
      <c r="I165" s="5"/>
      <c r="J165" s="5"/>
      <c r="K165" s="5"/>
      <c r="L165" s="5"/>
      <c r="M165" s="5"/>
      <c r="N165" s="5"/>
      <c r="O165" s="5"/>
      <c r="P165" s="5"/>
    </row>
    <row r="166" ht="15.75" customHeight="1">
      <c r="A166" s="6"/>
      <c r="B166" s="6" t="str">
        <f t="shared" si="1"/>
        <v>BEL</v>
      </c>
      <c r="C166" s="6">
        <v>501.0</v>
      </c>
      <c r="D166" s="7">
        <v>50105.0</v>
      </c>
      <c r="E166" s="8" t="s">
        <v>162</v>
      </c>
      <c r="F166" s="7">
        <v>501165.0</v>
      </c>
      <c r="G166" s="9" t="s">
        <v>175</v>
      </c>
      <c r="H166" s="5"/>
      <c r="I166" s="5"/>
      <c r="J166" s="5"/>
      <c r="K166" s="5"/>
      <c r="L166" s="5"/>
      <c r="M166" s="5"/>
      <c r="N166" s="5"/>
      <c r="O166" s="5"/>
      <c r="P166" s="5"/>
    </row>
    <row r="167" ht="15.75" customHeight="1">
      <c r="A167" s="6"/>
      <c r="B167" s="6" t="str">
        <f t="shared" si="1"/>
        <v>BEL</v>
      </c>
      <c r="C167" s="6">
        <v>501.0</v>
      </c>
      <c r="D167" s="7">
        <v>50105.0</v>
      </c>
      <c r="E167" s="8" t="s">
        <v>162</v>
      </c>
      <c r="F167" s="7">
        <v>501166.0</v>
      </c>
      <c r="G167" s="9" t="s">
        <v>176</v>
      </c>
      <c r="H167" s="5"/>
      <c r="I167" s="5"/>
      <c r="J167" s="5"/>
      <c r="K167" s="5"/>
      <c r="L167" s="5"/>
      <c r="M167" s="5"/>
      <c r="N167" s="5"/>
      <c r="O167" s="5"/>
      <c r="P167" s="5"/>
    </row>
    <row r="168" ht="15.75" customHeight="1">
      <c r="A168" s="6"/>
      <c r="B168" s="6" t="str">
        <f t="shared" si="1"/>
        <v>BEL</v>
      </c>
      <c r="C168" s="6">
        <v>501.0</v>
      </c>
      <c r="D168" s="7">
        <v>50105.0</v>
      </c>
      <c r="E168" s="8" t="s">
        <v>162</v>
      </c>
      <c r="F168" s="7">
        <v>501167.0</v>
      </c>
      <c r="G168" s="9" t="s">
        <v>177</v>
      </c>
      <c r="H168" s="5"/>
      <c r="I168" s="5"/>
      <c r="J168" s="5"/>
      <c r="K168" s="5"/>
      <c r="L168" s="5"/>
      <c r="M168" s="5"/>
      <c r="N168" s="5"/>
      <c r="O168" s="5"/>
      <c r="P168" s="5"/>
    </row>
    <row r="169" ht="15.75" customHeight="1">
      <c r="A169" s="6"/>
      <c r="B169" s="6" t="str">
        <f t="shared" si="1"/>
        <v>BEL</v>
      </c>
      <c r="C169" s="6">
        <v>501.0</v>
      </c>
      <c r="D169" s="7">
        <v>50105.0</v>
      </c>
      <c r="E169" s="8" t="s">
        <v>162</v>
      </c>
      <c r="F169" s="7">
        <v>501168.0</v>
      </c>
      <c r="G169" s="9" t="s">
        <v>178</v>
      </c>
      <c r="H169" s="5"/>
      <c r="I169" s="5"/>
      <c r="J169" s="5"/>
      <c r="K169" s="5"/>
      <c r="L169" s="5"/>
      <c r="M169" s="5"/>
      <c r="N169" s="5"/>
      <c r="O169" s="5"/>
      <c r="P169" s="5"/>
    </row>
    <row r="170" ht="15.75" customHeight="1">
      <c r="A170" s="6"/>
      <c r="B170" s="6" t="str">
        <f t="shared" si="1"/>
        <v>BEL</v>
      </c>
      <c r="C170" s="6">
        <v>501.0</v>
      </c>
      <c r="D170" s="7">
        <v>50105.0</v>
      </c>
      <c r="E170" s="8" t="s">
        <v>162</v>
      </c>
      <c r="F170" s="7">
        <v>501169.0</v>
      </c>
      <c r="G170" s="9" t="s">
        <v>179</v>
      </c>
      <c r="H170" s="5"/>
      <c r="I170" s="5"/>
      <c r="J170" s="5"/>
      <c r="K170" s="5"/>
      <c r="L170" s="5"/>
      <c r="M170" s="5"/>
      <c r="N170" s="5"/>
      <c r="O170" s="5"/>
      <c r="P170" s="5"/>
    </row>
    <row r="171" ht="15.75" customHeight="1">
      <c r="A171" s="6"/>
      <c r="B171" s="6" t="str">
        <f t="shared" si="1"/>
        <v>BEL</v>
      </c>
      <c r="C171" s="6">
        <v>501.0</v>
      </c>
      <c r="D171" s="7">
        <v>50105.0</v>
      </c>
      <c r="E171" s="8" t="s">
        <v>162</v>
      </c>
      <c r="F171" s="7">
        <v>501170.0</v>
      </c>
      <c r="G171" s="9" t="s">
        <v>180</v>
      </c>
      <c r="H171" s="5"/>
      <c r="I171" s="5"/>
      <c r="J171" s="5"/>
      <c r="K171" s="5"/>
      <c r="L171" s="5"/>
      <c r="M171" s="5"/>
      <c r="N171" s="5"/>
      <c r="O171" s="5"/>
      <c r="P171" s="5"/>
    </row>
    <row r="172" ht="15.75" customHeight="1">
      <c r="A172" s="6"/>
      <c r="B172" s="6" t="str">
        <f t="shared" si="1"/>
        <v>BEL</v>
      </c>
      <c r="C172" s="6">
        <v>501.0</v>
      </c>
      <c r="D172" s="7">
        <v>50105.0</v>
      </c>
      <c r="E172" s="8" t="s">
        <v>162</v>
      </c>
      <c r="F172" s="7">
        <v>501171.0</v>
      </c>
      <c r="G172" s="9" t="s">
        <v>181</v>
      </c>
      <c r="H172" s="5"/>
      <c r="I172" s="5"/>
      <c r="J172" s="5"/>
      <c r="K172" s="5"/>
      <c r="L172" s="5"/>
      <c r="M172" s="5"/>
      <c r="N172" s="5"/>
      <c r="O172" s="5"/>
      <c r="P172" s="5"/>
    </row>
    <row r="173" ht="15.75" customHeight="1">
      <c r="A173" s="6"/>
      <c r="B173" s="6" t="str">
        <f t="shared" si="1"/>
        <v>BEL</v>
      </c>
      <c r="C173" s="6">
        <v>501.0</v>
      </c>
      <c r="D173" s="7">
        <v>50105.0</v>
      </c>
      <c r="E173" s="8" t="s">
        <v>162</v>
      </c>
      <c r="F173" s="7">
        <v>501172.0</v>
      </c>
      <c r="G173" s="9" t="s">
        <v>149</v>
      </c>
      <c r="H173" s="5"/>
      <c r="I173" s="5"/>
      <c r="J173" s="5"/>
      <c r="K173" s="5"/>
      <c r="L173" s="5"/>
      <c r="M173" s="5"/>
      <c r="N173" s="5"/>
      <c r="O173" s="5"/>
      <c r="P173" s="5"/>
    </row>
    <row r="174" ht="15.75" customHeight="1">
      <c r="A174" s="6"/>
      <c r="B174" s="6" t="str">
        <f t="shared" si="1"/>
        <v>BEL</v>
      </c>
      <c r="C174" s="6">
        <v>501.0</v>
      </c>
      <c r="D174" s="7">
        <v>50105.0</v>
      </c>
      <c r="E174" s="8" t="s">
        <v>162</v>
      </c>
      <c r="F174" s="7">
        <v>501173.0</v>
      </c>
      <c r="G174" s="9" t="s">
        <v>122</v>
      </c>
      <c r="H174" s="5"/>
      <c r="I174" s="5"/>
      <c r="J174" s="5"/>
      <c r="K174" s="5"/>
      <c r="L174" s="5"/>
      <c r="M174" s="5"/>
      <c r="N174" s="5"/>
      <c r="O174" s="5"/>
      <c r="P174" s="5"/>
    </row>
    <row r="175" ht="15.75" customHeight="1">
      <c r="A175" s="6"/>
      <c r="B175" s="6" t="str">
        <f t="shared" si="1"/>
        <v>BEL</v>
      </c>
      <c r="C175" s="6">
        <v>501.0</v>
      </c>
      <c r="D175" s="7">
        <v>50105.0</v>
      </c>
      <c r="E175" s="8" t="s">
        <v>162</v>
      </c>
      <c r="F175" s="7">
        <v>501174.0</v>
      </c>
      <c r="G175" s="9" t="s">
        <v>154</v>
      </c>
      <c r="H175" s="5"/>
      <c r="I175" s="5"/>
      <c r="J175" s="5"/>
      <c r="K175" s="5"/>
      <c r="L175" s="5"/>
      <c r="M175" s="5"/>
      <c r="N175" s="5"/>
      <c r="O175" s="5"/>
      <c r="P175" s="5"/>
    </row>
    <row r="176" ht="15.75" customHeight="1">
      <c r="A176" s="6"/>
      <c r="B176" s="6" t="str">
        <f t="shared" si="1"/>
        <v>BEL</v>
      </c>
      <c r="C176" s="6">
        <v>501.0</v>
      </c>
      <c r="D176" s="7">
        <v>50105.0</v>
      </c>
      <c r="E176" s="8" t="s">
        <v>162</v>
      </c>
      <c r="F176" s="7">
        <v>501175.0</v>
      </c>
      <c r="G176" s="9" t="s">
        <v>88</v>
      </c>
      <c r="H176" s="5"/>
      <c r="I176" s="5"/>
      <c r="J176" s="5"/>
      <c r="K176" s="5"/>
      <c r="L176" s="5"/>
      <c r="M176" s="5"/>
      <c r="N176" s="5"/>
      <c r="O176" s="5"/>
      <c r="P176" s="5"/>
    </row>
    <row r="177" ht="15.75" customHeight="1">
      <c r="A177" s="6"/>
      <c r="B177" s="6" t="str">
        <f t="shared" si="1"/>
        <v>BEL</v>
      </c>
      <c r="C177" s="6">
        <v>501.0</v>
      </c>
      <c r="D177" s="7">
        <v>50105.0</v>
      </c>
      <c r="E177" s="8" t="s">
        <v>162</v>
      </c>
      <c r="F177" s="7">
        <v>501176.0</v>
      </c>
      <c r="G177" s="9" t="s">
        <v>182</v>
      </c>
      <c r="H177" s="5"/>
      <c r="I177" s="5"/>
      <c r="J177" s="5"/>
      <c r="K177" s="5"/>
      <c r="L177" s="5"/>
      <c r="M177" s="5"/>
      <c r="N177" s="5"/>
      <c r="O177" s="5"/>
      <c r="P177" s="5"/>
    </row>
    <row r="178" ht="15.75" customHeight="1">
      <c r="A178" s="6"/>
      <c r="B178" s="6" t="str">
        <f t="shared" si="1"/>
        <v>BEL</v>
      </c>
      <c r="C178" s="6">
        <v>501.0</v>
      </c>
      <c r="D178" s="7">
        <v>50105.0</v>
      </c>
      <c r="E178" s="8" t="s">
        <v>162</v>
      </c>
      <c r="F178" s="7">
        <v>501177.0</v>
      </c>
      <c r="G178" s="9" t="s">
        <v>183</v>
      </c>
      <c r="H178" s="5"/>
      <c r="I178" s="5"/>
      <c r="J178" s="5"/>
      <c r="K178" s="5"/>
      <c r="L178" s="5"/>
      <c r="M178" s="5"/>
      <c r="N178" s="5"/>
      <c r="O178" s="5"/>
      <c r="P178" s="5"/>
    </row>
    <row r="179" ht="15.75" customHeight="1">
      <c r="A179" s="6"/>
      <c r="B179" s="6" t="str">
        <f t="shared" si="1"/>
        <v>BEL</v>
      </c>
      <c r="C179" s="6">
        <v>501.0</v>
      </c>
      <c r="D179" s="7">
        <v>50105.0</v>
      </c>
      <c r="E179" s="8" t="s">
        <v>162</v>
      </c>
      <c r="F179" s="7">
        <v>501178.0</v>
      </c>
      <c r="G179" s="9" t="s">
        <v>184</v>
      </c>
      <c r="H179" s="5"/>
      <c r="I179" s="5"/>
      <c r="J179" s="5"/>
      <c r="K179" s="5"/>
      <c r="L179" s="5"/>
      <c r="M179" s="5"/>
      <c r="N179" s="5"/>
      <c r="O179" s="5"/>
      <c r="P179" s="5"/>
    </row>
    <row r="180" ht="15.75" customHeight="1">
      <c r="A180" s="6"/>
      <c r="B180" s="6" t="str">
        <f t="shared" si="1"/>
        <v>BEL</v>
      </c>
      <c r="C180" s="6">
        <v>501.0</v>
      </c>
      <c r="D180" s="7">
        <v>50105.0</v>
      </c>
      <c r="E180" s="8" t="s">
        <v>162</v>
      </c>
      <c r="F180" s="7">
        <v>501179.0</v>
      </c>
      <c r="G180" s="9" t="s">
        <v>185</v>
      </c>
      <c r="H180" s="5"/>
      <c r="I180" s="5"/>
      <c r="J180" s="5"/>
      <c r="K180" s="5"/>
      <c r="L180" s="5"/>
      <c r="M180" s="5"/>
      <c r="N180" s="5"/>
      <c r="O180" s="5"/>
      <c r="P180" s="5"/>
    </row>
    <row r="181" ht="15.75" customHeight="1">
      <c r="A181" s="6"/>
      <c r="B181" s="6" t="str">
        <f t="shared" si="1"/>
        <v>BEL</v>
      </c>
      <c r="C181" s="6">
        <v>501.0</v>
      </c>
      <c r="D181" s="7">
        <v>50105.0</v>
      </c>
      <c r="E181" s="8" t="s">
        <v>162</v>
      </c>
      <c r="F181" s="7">
        <v>501180.0</v>
      </c>
      <c r="G181" s="9" t="s">
        <v>186</v>
      </c>
      <c r="H181" s="5"/>
      <c r="I181" s="5"/>
      <c r="J181" s="5"/>
      <c r="K181" s="5"/>
      <c r="L181" s="5"/>
      <c r="M181" s="5"/>
      <c r="N181" s="5"/>
      <c r="O181" s="5"/>
      <c r="P181" s="5"/>
    </row>
    <row r="182" ht="15.75" customHeight="1">
      <c r="A182" s="6"/>
      <c r="B182" s="6" t="str">
        <f t="shared" si="1"/>
        <v>BEL</v>
      </c>
      <c r="C182" s="6">
        <v>501.0</v>
      </c>
      <c r="D182" s="7">
        <v>50105.0</v>
      </c>
      <c r="E182" s="8" t="s">
        <v>162</v>
      </c>
      <c r="F182" s="7">
        <v>501181.0</v>
      </c>
      <c r="G182" s="9" t="s">
        <v>187</v>
      </c>
      <c r="H182" s="5"/>
      <c r="I182" s="5"/>
      <c r="J182" s="5"/>
      <c r="K182" s="5"/>
      <c r="L182" s="5"/>
      <c r="M182" s="5"/>
      <c r="N182" s="5"/>
      <c r="O182" s="5"/>
      <c r="P182" s="5"/>
    </row>
    <row r="183" ht="15.75" customHeight="1">
      <c r="A183" s="6"/>
      <c r="B183" s="6" t="str">
        <f t="shared" si="1"/>
        <v>BEL</v>
      </c>
      <c r="C183" s="6">
        <v>501.0</v>
      </c>
      <c r="D183" s="7">
        <v>50105.0</v>
      </c>
      <c r="E183" s="8" t="s">
        <v>162</v>
      </c>
      <c r="F183" s="7">
        <v>501182.0</v>
      </c>
      <c r="G183" s="9" t="s">
        <v>188</v>
      </c>
      <c r="H183" s="5"/>
      <c r="I183" s="5"/>
      <c r="J183" s="5"/>
      <c r="K183" s="5"/>
      <c r="L183" s="5"/>
      <c r="M183" s="5"/>
      <c r="N183" s="5"/>
      <c r="O183" s="5"/>
      <c r="P183" s="5"/>
    </row>
    <row r="184" ht="15.75" customHeight="1">
      <c r="A184" s="11" t="s">
        <v>189</v>
      </c>
      <c r="B184" s="6" t="str">
        <f t="shared" si="1"/>
        <v>BEL</v>
      </c>
      <c r="C184" s="6">
        <v>501.0</v>
      </c>
      <c r="D184" s="7">
        <v>50106.0</v>
      </c>
      <c r="E184" s="8" t="s">
        <v>190</v>
      </c>
      <c r="F184" s="7">
        <v>501183.0</v>
      </c>
      <c r="G184" s="9" t="s">
        <v>191</v>
      </c>
      <c r="H184" s="5"/>
      <c r="I184" s="5"/>
      <c r="J184" s="5"/>
      <c r="K184" s="5"/>
      <c r="L184" s="5"/>
      <c r="M184" s="5"/>
      <c r="N184" s="5"/>
      <c r="O184" s="5"/>
      <c r="P184" s="5"/>
    </row>
    <row r="185" ht="15.75" customHeight="1">
      <c r="A185" s="11" t="s">
        <v>189</v>
      </c>
      <c r="B185" s="6" t="str">
        <f t="shared" si="1"/>
        <v>BEL</v>
      </c>
      <c r="C185" s="6">
        <v>501.0</v>
      </c>
      <c r="D185" s="7">
        <v>50106.0</v>
      </c>
      <c r="E185" s="8" t="s">
        <v>190</v>
      </c>
      <c r="F185" s="7">
        <v>501184.0</v>
      </c>
      <c r="G185" s="9" t="s">
        <v>192</v>
      </c>
      <c r="H185" s="5"/>
      <c r="I185" s="5"/>
      <c r="J185" s="5"/>
      <c r="K185" s="5"/>
      <c r="L185" s="5"/>
      <c r="M185" s="5"/>
      <c r="N185" s="5"/>
      <c r="O185" s="5"/>
      <c r="P185" s="5"/>
    </row>
    <row r="186" ht="15.75" customHeight="1">
      <c r="A186" s="11" t="s">
        <v>189</v>
      </c>
      <c r="B186" s="6" t="str">
        <f t="shared" si="1"/>
        <v>BEL</v>
      </c>
      <c r="C186" s="6">
        <v>501.0</v>
      </c>
      <c r="D186" s="7">
        <v>50106.0</v>
      </c>
      <c r="E186" s="8" t="s">
        <v>190</v>
      </c>
      <c r="F186" s="7">
        <v>501185.0</v>
      </c>
      <c r="G186" s="9" t="s">
        <v>193</v>
      </c>
      <c r="H186" s="5"/>
      <c r="I186" s="5"/>
      <c r="J186" s="5"/>
      <c r="K186" s="5"/>
      <c r="L186" s="5"/>
      <c r="M186" s="5"/>
      <c r="N186" s="5"/>
      <c r="O186" s="5"/>
      <c r="P186" s="5"/>
    </row>
    <row r="187" ht="15.75" customHeight="1">
      <c r="A187" s="11" t="s">
        <v>189</v>
      </c>
      <c r="B187" s="6" t="str">
        <f t="shared" si="1"/>
        <v>BEL</v>
      </c>
      <c r="C187" s="6">
        <v>501.0</v>
      </c>
      <c r="D187" s="7">
        <v>50106.0</v>
      </c>
      <c r="E187" s="8" t="s">
        <v>190</v>
      </c>
      <c r="F187" s="7">
        <v>501186.0</v>
      </c>
      <c r="G187" s="9" t="s">
        <v>194</v>
      </c>
      <c r="H187" s="5"/>
      <c r="I187" s="5"/>
      <c r="J187" s="5"/>
      <c r="K187" s="5"/>
      <c r="L187" s="5"/>
      <c r="M187" s="5"/>
      <c r="N187" s="5"/>
      <c r="O187" s="5"/>
      <c r="P187" s="5"/>
    </row>
    <row r="188" ht="15.75" customHeight="1">
      <c r="A188" s="11" t="s">
        <v>189</v>
      </c>
      <c r="B188" s="6" t="str">
        <f t="shared" si="1"/>
        <v>BEL</v>
      </c>
      <c r="C188" s="6">
        <v>501.0</v>
      </c>
      <c r="D188" s="7">
        <v>50106.0</v>
      </c>
      <c r="E188" s="8" t="s">
        <v>190</v>
      </c>
      <c r="F188" s="7">
        <v>501187.0</v>
      </c>
      <c r="G188" s="9" t="s">
        <v>195</v>
      </c>
      <c r="H188" s="5"/>
      <c r="I188" s="5"/>
      <c r="J188" s="5"/>
      <c r="K188" s="5"/>
      <c r="L188" s="5"/>
      <c r="M188" s="5"/>
      <c r="N188" s="5"/>
      <c r="O188" s="5"/>
      <c r="P188" s="5"/>
    </row>
    <row r="189" ht="15.75" customHeight="1">
      <c r="A189" s="11" t="s">
        <v>189</v>
      </c>
      <c r="B189" s="6" t="str">
        <f t="shared" si="1"/>
        <v>BEL</v>
      </c>
      <c r="C189" s="6">
        <v>501.0</v>
      </c>
      <c r="D189" s="7">
        <v>50106.0</v>
      </c>
      <c r="E189" s="8" t="s">
        <v>190</v>
      </c>
      <c r="F189" s="7">
        <v>501188.0</v>
      </c>
      <c r="G189" s="9" t="s">
        <v>196</v>
      </c>
      <c r="H189" s="5"/>
      <c r="I189" s="5"/>
      <c r="J189" s="5"/>
      <c r="K189" s="5"/>
      <c r="L189" s="5"/>
      <c r="M189" s="5"/>
      <c r="N189" s="5"/>
      <c r="O189" s="5"/>
      <c r="P189" s="5"/>
    </row>
    <row r="190" ht="15.75" customHeight="1">
      <c r="A190" s="11" t="s">
        <v>189</v>
      </c>
      <c r="B190" s="6" t="str">
        <f t="shared" si="1"/>
        <v>BEL</v>
      </c>
      <c r="C190" s="6">
        <v>501.0</v>
      </c>
      <c r="D190" s="7">
        <v>50106.0</v>
      </c>
      <c r="E190" s="8" t="s">
        <v>190</v>
      </c>
      <c r="F190" s="7">
        <v>501189.0</v>
      </c>
      <c r="G190" s="9" t="s">
        <v>130</v>
      </c>
      <c r="H190" s="5"/>
      <c r="I190" s="5"/>
      <c r="J190" s="5"/>
      <c r="K190" s="5"/>
      <c r="L190" s="5"/>
      <c r="M190" s="5"/>
      <c r="N190" s="5"/>
      <c r="O190" s="5"/>
      <c r="P190" s="5"/>
    </row>
    <row r="191" ht="15.75" customHeight="1">
      <c r="A191" s="11" t="s">
        <v>189</v>
      </c>
      <c r="B191" s="6" t="str">
        <f t="shared" si="1"/>
        <v>BEL</v>
      </c>
      <c r="C191" s="6">
        <v>501.0</v>
      </c>
      <c r="D191" s="7">
        <v>50106.0</v>
      </c>
      <c r="E191" s="8" t="s">
        <v>190</v>
      </c>
      <c r="F191" s="7">
        <v>501190.0</v>
      </c>
      <c r="G191" s="9" t="s">
        <v>197</v>
      </c>
      <c r="H191" s="5"/>
      <c r="I191" s="5"/>
      <c r="J191" s="5"/>
      <c r="K191" s="5"/>
      <c r="L191" s="5"/>
      <c r="M191" s="5"/>
      <c r="N191" s="5"/>
      <c r="O191" s="5"/>
      <c r="P191" s="5"/>
    </row>
    <row r="192" ht="15.75" customHeight="1">
      <c r="A192" s="11" t="s">
        <v>189</v>
      </c>
      <c r="B192" s="6" t="str">
        <f t="shared" si="1"/>
        <v>BEL</v>
      </c>
      <c r="C192" s="6">
        <v>501.0</v>
      </c>
      <c r="D192" s="7">
        <v>50106.0</v>
      </c>
      <c r="E192" s="8" t="s">
        <v>190</v>
      </c>
      <c r="F192" s="7">
        <v>501191.0</v>
      </c>
      <c r="G192" s="9" t="s">
        <v>198</v>
      </c>
      <c r="H192" s="5"/>
      <c r="I192" s="5"/>
      <c r="J192" s="5"/>
      <c r="K192" s="5"/>
      <c r="L192" s="5"/>
      <c r="M192" s="5"/>
      <c r="N192" s="5"/>
      <c r="O192" s="5"/>
      <c r="P192" s="5"/>
    </row>
    <row r="193" ht="15.75" customHeight="1">
      <c r="A193" s="11" t="s">
        <v>189</v>
      </c>
      <c r="B193" s="6" t="str">
        <f t="shared" si="1"/>
        <v>BEL</v>
      </c>
      <c r="C193" s="6">
        <v>501.0</v>
      </c>
      <c r="D193" s="7">
        <v>50106.0</v>
      </c>
      <c r="E193" s="8" t="s">
        <v>190</v>
      </c>
      <c r="F193" s="7">
        <v>501192.0</v>
      </c>
      <c r="G193" s="9" t="s">
        <v>199</v>
      </c>
      <c r="H193" s="5"/>
      <c r="I193" s="5"/>
      <c r="J193" s="5"/>
      <c r="K193" s="5"/>
      <c r="L193" s="5"/>
      <c r="M193" s="5"/>
      <c r="N193" s="5"/>
      <c r="O193" s="5"/>
      <c r="P193" s="5"/>
    </row>
    <row r="194" ht="15.75" customHeight="1">
      <c r="A194" s="11" t="s">
        <v>189</v>
      </c>
      <c r="B194" s="6" t="str">
        <f t="shared" si="1"/>
        <v>BEL</v>
      </c>
      <c r="C194" s="6">
        <v>501.0</v>
      </c>
      <c r="D194" s="7">
        <v>50106.0</v>
      </c>
      <c r="E194" s="8" t="s">
        <v>190</v>
      </c>
      <c r="F194" s="7">
        <v>501193.0</v>
      </c>
      <c r="G194" s="9" t="s">
        <v>200</v>
      </c>
      <c r="H194" s="5"/>
      <c r="I194" s="5"/>
      <c r="J194" s="5"/>
      <c r="K194" s="5"/>
      <c r="L194" s="5"/>
      <c r="M194" s="5"/>
      <c r="N194" s="5"/>
      <c r="O194" s="5"/>
      <c r="P194" s="5"/>
    </row>
    <row r="195" ht="15.75" customHeight="1">
      <c r="A195" s="11" t="s">
        <v>189</v>
      </c>
      <c r="B195" s="6" t="str">
        <f t="shared" si="1"/>
        <v>BEL</v>
      </c>
      <c r="C195" s="6">
        <v>501.0</v>
      </c>
      <c r="D195" s="7">
        <v>50106.0</v>
      </c>
      <c r="E195" s="8" t="s">
        <v>190</v>
      </c>
      <c r="F195" s="7">
        <v>501194.0</v>
      </c>
      <c r="G195" s="9" t="s">
        <v>201</v>
      </c>
      <c r="H195" s="5"/>
      <c r="I195" s="5"/>
      <c r="J195" s="5"/>
      <c r="K195" s="5"/>
      <c r="L195" s="5"/>
      <c r="M195" s="5"/>
      <c r="N195" s="5"/>
      <c r="O195" s="5"/>
      <c r="P195" s="5"/>
    </row>
    <row r="196" ht="15.75" customHeight="1">
      <c r="A196" s="11" t="s">
        <v>189</v>
      </c>
      <c r="B196" s="6" t="str">
        <f t="shared" si="1"/>
        <v>BEL</v>
      </c>
      <c r="C196" s="6">
        <v>501.0</v>
      </c>
      <c r="D196" s="7">
        <v>50106.0</v>
      </c>
      <c r="E196" s="8" t="s">
        <v>190</v>
      </c>
      <c r="F196" s="7">
        <v>501195.0</v>
      </c>
      <c r="G196" s="9" t="s">
        <v>202</v>
      </c>
      <c r="H196" s="5"/>
      <c r="I196" s="5"/>
      <c r="J196" s="5"/>
      <c r="K196" s="5"/>
      <c r="L196" s="5"/>
      <c r="M196" s="5"/>
      <c r="N196" s="5"/>
      <c r="O196" s="5"/>
      <c r="P196" s="5"/>
    </row>
    <row r="197" ht="15.75" customHeight="1">
      <c r="A197" s="11" t="s">
        <v>189</v>
      </c>
      <c r="B197" s="6" t="str">
        <f t="shared" si="1"/>
        <v>BEL</v>
      </c>
      <c r="C197" s="6">
        <v>501.0</v>
      </c>
      <c r="D197" s="7">
        <v>50106.0</v>
      </c>
      <c r="E197" s="8" t="s">
        <v>190</v>
      </c>
      <c r="F197" s="7">
        <v>501196.0</v>
      </c>
      <c r="G197" s="9" t="s">
        <v>203</v>
      </c>
      <c r="H197" s="5"/>
      <c r="I197" s="5"/>
      <c r="J197" s="5"/>
      <c r="K197" s="5"/>
      <c r="L197" s="5"/>
      <c r="M197" s="5"/>
      <c r="N197" s="5"/>
      <c r="O197" s="5"/>
      <c r="P197" s="5"/>
    </row>
    <row r="198" ht="15.75" customHeight="1">
      <c r="A198" s="11" t="s">
        <v>189</v>
      </c>
      <c r="B198" s="6" t="str">
        <f t="shared" si="1"/>
        <v>BEL</v>
      </c>
      <c r="C198" s="6">
        <v>501.0</v>
      </c>
      <c r="D198" s="7">
        <v>50106.0</v>
      </c>
      <c r="E198" s="8" t="s">
        <v>190</v>
      </c>
      <c r="F198" s="7">
        <v>501197.0</v>
      </c>
      <c r="G198" s="9" t="s">
        <v>204</v>
      </c>
      <c r="H198" s="5"/>
      <c r="I198" s="5"/>
      <c r="J198" s="5"/>
      <c r="K198" s="5"/>
      <c r="L198" s="5"/>
      <c r="M198" s="5"/>
      <c r="N198" s="5"/>
      <c r="O198" s="5"/>
      <c r="P198" s="5"/>
    </row>
    <row r="199" ht="15.75" customHeight="1">
      <c r="A199" s="11" t="s">
        <v>189</v>
      </c>
      <c r="B199" s="6" t="str">
        <f t="shared" si="1"/>
        <v>BEL</v>
      </c>
      <c r="C199" s="6">
        <v>501.0</v>
      </c>
      <c r="D199" s="7">
        <v>50106.0</v>
      </c>
      <c r="E199" s="8" t="s">
        <v>190</v>
      </c>
      <c r="F199" s="7">
        <v>501198.0</v>
      </c>
      <c r="G199" s="9" t="s">
        <v>205</v>
      </c>
      <c r="H199" s="5"/>
      <c r="I199" s="5"/>
      <c r="J199" s="5"/>
      <c r="K199" s="5"/>
      <c r="L199" s="5"/>
      <c r="M199" s="5"/>
      <c r="N199" s="5"/>
      <c r="O199" s="5"/>
      <c r="P199" s="5"/>
    </row>
    <row r="200" ht="15.75" customHeight="1">
      <c r="A200" s="11" t="s">
        <v>189</v>
      </c>
      <c r="B200" s="6" t="str">
        <f t="shared" si="1"/>
        <v>BEL</v>
      </c>
      <c r="C200" s="6">
        <v>501.0</v>
      </c>
      <c r="D200" s="7">
        <v>50106.0</v>
      </c>
      <c r="E200" s="8" t="s">
        <v>190</v>
      </c>
      <c r="F200" s="7">
        <v>501199.0</v>
      </c>
      <c r="G200" s="9" t="s">
        <v>206</v>
      </c>
      <c r="H200" s="5"/>
      <c r="I200" s="5"/>
      <c r="J200" s="5"/>
      <c r="K200" s="5"/>
      <c r="L200" s="5"/>
      <c r="M200" s="5"/>
      <c r="N200" s="5"/>
      <c r="O200" s="5"/>
      <c r="P200" s="5"/>
    </row>
    <row r="201" ht="15.75" customHeight="1">
      <c r="A201" s="11" t="s">
        <v>189</v>
      </c>
      <c r="B201" s="6" t="str">
        <f t="shared" si="1"/>
        <v>BEL</v>
      </c>
      <c r="C201" s="6">
        <v>501.0</v>
      </c>
      <c r="D201" s="7">
        <v>50106.0</v>
      </c>
      <c r="E201" s="8" t="s">
        <v>190</v>
      </c>
      <c r="F201" s="7">
        <v>501200.0</v>
      </c>
      <c r="G201" s="9" t="s">
        <v>207</v>
      </c>
      <c r="H201" s="5"/>
      <c r="I201" s="5"/>
      <c r="J201" s="5"/>
      <c r="K201" s="5"/>
      <c r="L201" s="5"/>
      <c r="M201" s="5"/>
      <c r="N201" s="5"/>
      <c r="O201" s="5"/>
      <c r="P201" s="5"/>
    </row>
    <row r="202" ht="15.75" customHeight="1">
      <c r="A202" s="11" t="s">
        <v>189</v>
      </c>
      <c r="B202" s="6" t="str">
        <f t="shared" si="1"/>
        <v>BEL</v>
      </c>
      <c r="C202" s="6">
        <v>501.0</v>
      </c>
      <c r="D202" s="7">
        <v>50106.0</v>
      </c>
      <c r="E202" s="8" t="s">
        <v>190</v>
      </c>
      <c r="F202" s="7">
        <v>501201.0</v>
      </c>
      <c r="G202" s="9" t="s">
        <v>208</v>
      </c>
      <c r="H202" s="5"/>
      <c r="I202" s="5"/>
      <c r="J202" s="5"/>
      <c r="K202" s="5"/>
      <c r="L202" s="5"/>
      <c r="M202" s="5"/>
      <c r="N202" s="5"/>
      <c r="O202" s="5"/>
      <c r="P202" s="5"/>
    </row>
    <row r="203" ht="15.75" customHeight="1">
      <c r="A203" s="11" t="s">
        <v>189</v>
      </c>
      <c r="B203" s="6" t="str">
        <f t="shared" si="1"/>
        <v>BEL</v>
      </c>
      <c r="C203" s="6">
        <v>501.0</v>
      </c>
      <c r="D203" s="7">
        <v>50106.0</v>
      </c>
      <c r="E203" s="8" t="s">
        <v>190</v>
      </c>
      <c r="F203" s="7">
        <v>501202.0</v>
      </c>
      <c r="G203" s="9" t="s">
        <v>209</v>
      </c>
      <c r="H203" s="5"/>
      <c r="I203" s="5"/>
      <c r="J203" s="5"/>
      <c r="K203" s="5"/>
      <c r="L203" s="5"/>
      <c r="M203" s="5"/>
      <c r="N203" s="5"/>
      <c r="O203" s="5"/>
      <c r="P203" s="5"/>
    </row>
    <row r="204" ht="15.75" customHeight="1">
      <c r="A204" s="11" t="s">
        <v>189</v>
      </c>
      <c r="B204" s="6" t="str">
        <f t="shared" si="1"/>
        <v>BEL</v>
      </c>
      <c r="C204" s="6">
        <v>501.0</v>
      </c>
      <c r="D204" s="7">
        <v>50106.0</v>
      </c>
      <c r="E204" s="8" t="s">
        <v>190</v>
      </c>
      <c r="F204" s="7">
        <v>501203.0</v>
      </c>
      <c r="G204" s="9" t="s">
        <v>210</v>
      </c>
      <c r="H204" s="5"/>
      <c r="I204" s="5"/>
      <c r="J204" s="5"/>
      <c r="K204" s="5"/>
      <c r="L204" s="5"/>
      <c r="M204" s="5"/>
      <c r="N204" s="5"/>
      <c r="O204" s="5"/>
      <c r="P204" s="5"/>
    </row>
    <row r="205" ht="15.75" customHeight="1">
      <c r="A205" s="11" t="s">
        <v>189</v>
      </c>
      <c r="B205" s="6" t="str">
        <f t="shared" si="1"/>
        <v>BEL</v>
      </c>
      <c r="C205" s="6">
        <v>501.0</v>
      </c>
      <c r="D205" s="7">
        <v>50106.0</v>
      </c>
      <c r="E205" s="8" t="s">
        <v>190</v>
      </c>
      <c r="F205" s="7">
        <v>501204.0</v>
      </c>
      <c r="G205" s="9" t="s">
        <v>211</v>
      </c>
      <c r="H205" s="5"/>
      <c r="I205" s="5"/>
      <c r="J205" s="5"/>
      <c r="K205" s="5"/>
      <c r="L205" s="5"/>
      <c r="M205" s="5"/>
      <c r="N205" s="5"/>
      <c r="O205" s="5"/>
      <c r="P205" s="5"/>
    </row>
    <row r="206" ht="15.75" customHeight="1">
      <c r="A206" s="11" t="s">
        <v>189</v>
      </c>
      <c r="B206" s="6" t="str">
        <f t="shared" si="1"/>
        <v>BEL</v>
      </c>
      <c r="C206" s="6">
        <v>501.0</v>
      </c>
      <c r="D206" s="7">
        <v>50106.0</v>
      </c>
      <c r="E206" s="8" t="s">
        <v>190</v>
      </c>
      <c r="F206" s="7">
        <v>501205.0</v>
      </c>
      <c r="G206" s="9" t="s">
        <v>212</v>
      </c>
      <c r="H206" s="5"/>
      <c r="I206" s="5"/>
      <c r="J206" s="5"/>
      <c r="K206" s="5"/>
      <c r="L206" s="5"/>
      <c r="M206" s="5"/>
      <c r="N206" s="5"/>
      <c r="O206" s="5"/>
      <c r="P206" s="5"/>
    </row>
    <row r="207" ht="15.75" customHeight="1">
      <c r="A207" s="11" t="s">
        <v>189</v>
      </c>
      <c r="B207" s="6" t="str">
        <f t="shared" si="1"/>
        <v>BEL</v>
      </c>
      <c r="C207" s="6">
        <v>501.0</v>
      </c>
      <c r="D207" s="7">
        <v>50106.0</v>
      </c>
      <c r="E207" s="8" t="s">
        <v>190</v>
      </c>
      <c r="F207" s="7">
        <v>501206.0</v>
      </c>
      <c r="G207" s="9" t="s">
        <v>140</v>
      </c>
      <c r="H207" s="5"/>
      <c r="I207" s="5"/>
      <c r="J207" s="5"/>
      <c r="K207" s="5"/>
      <c r="L207" s="5"/>
      <c r="M207" s="5"/>
      <c r="N207" s="5"/>
      <c r="O207" s="5"/>
      <c r="P207" s="5"/>
    </row>
    <row r="208" ht="15.75" customHeight="1">
      <c r="A208" s="11" t="s">
        <v>189</v>
      </c>
      <c r="B208" s="6" t="str">
        <f t="shared" si="1"/>
        <v>BEL</v>
      </c>
      <c r="C208" s="6">
        <v>501.0</v>
      </c>
      <c r="D208" s="7">
        <v>50106.0</v>
      </c>
      <c r="E208" s="8" t="s">
        <v>190</v>
      </c>
      <c r="F208" s="7">
        <v>501207.0</v>
      </c>
      <c r="G208" s="9" t="s">
        <v>213</v>
      </c>
      <c r="H208" s="5"/>
      <c r="I208" s="5"/>
      <c r="J208" s="5"/>
      <c r="K208" s="5"/>
      <c r="L208" s="5"/>
      <c r="M208" s="5"/>
      <c r="N208" s="5"/>
      <c r="O208" s="5"/>
      <c r="P208" s="5"/>
    </row>
    <row r="209" ht="15.75" customHeight="1">
      <c r="A209" s="11" t="s">
        <v>189</v>
      </c>
      <c r="B209" s="6" t="str">
        <f t="shared" si="1"/>
        <v>BEL</v>
      </c>
      <c r="C209" s="6">
        <v>501.0</v>
      </c>
      <c r="D209" s="7">
        <v>50106.0</v>
      </c>
      <c r="E209" s="8" t="s">
        <v>190</v>
      </c>
      <c r="F209" s="7">
        <v>501208.0</v>
      </c>
      <c r="G209" s="9" t="s">
        <v>214</v>
      </c>
      <c r="H209" s="5"/>
      <c r="I209" s="5"/>
      <c r="J209" s="5"/>
      <c r="K209" s="5"/>
      <c r="L209" s="5"/>
      <c r="M209" s="5"/>
      <c r="N209" s="5"/>
      <c r="O209" s="5"/>
      <c r="P209" s="5"/>
    </row>
    <row r="210" ht="15.75" customHeight="1">
      <c r="A210" s="11" t="s">
        <v>189</v>
      </c>
      <c r="B210" s="6" t="str">
        <f t="shared" si="1"/>
        <v>BEL</v>
      </c>
      <c r="C210" s="6">
        <v>501.0</v>
      </c>
      <c r="D210" s="7">
        <v>50106.0</v>
      </c>
      <c r="E210" s="8" t="s">
        <v>190</v>
      </c>
      <c r="F210" s="7">
        <v>501209.0</v>
      </c>
      <c r="G210" s="9" t="s">
        <v>215</v>
      </c>
      <c r="H210" s="5"/>
      <c r="I210" s="5"/>
      <c r="J210" s="5"/>
      <c r="K210" s="5"/>
      <c r="L210" s="5"/>
      <c r="M210" s="5"/>
      <c r="N210" s="5"/>
      <c r="O210" s="5"/>
      <c r="P210" s="5"/>
    </row>
    <row r="211" ht="15.75" customHeight="1">
      <c r="A211" s="11" t="s">
        <v>189</v>
      </c>
      <c r="B211" s="6" t="str">
        <f t="shared" si="1"/>
        <v>BEL</v>
      </c>
      <c r="C211" s="6">
        <v>501.0</v>
      </c>
      <c r="D211" s="7">
        <v>50106.0</v>
      </c>
      <c r="E211" s="8" t="s">
        <v>190</v>
      </c>
      <c r="F211" s="7">
        <v>501210.0</v>
      </c>
      <c r="G211" s="9" t="s">
        <v>216</v>
      </c>
      <c r="H211" s="5"/>
      <c r="I211" s="5"/>
      <c r="J211" s="5"/>
      <c r="K211" s="5"/>
      <c r="L211" s="5"/>
      <c r="M211" s="5"/>
      <c r="N211" s="5"/>
      <c r="O211" s="5"/>
      <c r="P211" s="5"/>
    </row>
    <row r="212" ht="15.75" customHeight="1">
      <c r="A212" s="11" t="s">
        <v>189</v>
      </c>
      <c r="B212" s="6" t="str">
        <f t="shared" si="1"/>
        <v>BEL</v>
      </c>
      <c r="C212" s="6">
        <v>501.0</v>
      </c>
      <c r="D212" s="7">
        <v>50106.0</v>
      </c>
      <c r="E212" s="8" t="s">
        <v>190</v>
      </c>
      <c r="F212" s="7">
        <v>501211.0</v>
      </c>
      <c r="G212" s="9" t="s">
        <v>217</v>
      </c>
      <c r="H212" s="5"/>
      <c r="I212" s="5"/>
      <c r="J212" s="5"/>
      <c r="K212" s="5"/>
      <c r="L212" s="5"/>
      <c r="M212" s="5"/>
      <c r="N212" s="5"/>
      <c r="O212" s="5"/>
      <c r="P212" s="5"/>
    </row>
    <row r="213" ht="15.75" customHeight="1">
      <c r="A213" s="11" t="s">
        <v>189</v>
      </c>
      <c r="B213" s="6" t="str">
        <f t="shared" si="1"/>
        <v>BEL</v>
      </c>
      <c r="C213" s="6">
        <v>501.0</v>
      </c>
      <c r="D213" s="7">
        <v>50106.0</v>
      </c>
      <c r="E213" s="8" t="s">
        <v>190</v>
      </c>
      <c r="F213" s="7">
        <v>501212.0</v>
      </c>
      <c r="G213" s="9" t="s">
        <v>218</v>
      </c>
      <c r="H213" s="5"/>
      <c r="I213" s="5"/>
      <c r="J213" s="5"/>
      <c r="K213" s="5"/>
      <c r="L213" s="5"/>
      <c r="M213" s="5"/>
      <c r="N213" s="5"/>
      <c r="O213" s="5"/>
      <c r="P213" s="5"/>
    </row>
    <row r="214" ht="15.75" customHeight="1">
      <c r="A214" s="11" t="s">
        <v>189</v>
      </c>
      <c r="B214" s="6" t="str">
        <f t="shared" si="1"/>
        <v>BEL</v>
      </c>
      <c r="C214" s="6">
        <v>501.0</v>
      </c>
      <c r="D214" s="7">
        <v>50106.0</v>
      </c>
      <c r="E214" s="8" t="s">
        <v>190</v>
      </c>
      <c r="F214" s="7">
        <v>501213.0</v>
      </c>
      <c r="G214" s="9" t="s">
        <v>219</v>
      </c>
      <c r="H214" s="5"/>
      <c r="I214" s="5"/>
      <c r="J214" s="5"/>
      <c r="K214" s="5"/>
      <c r="L214" s="5"/>
      <c r="M214" s="5"/>
      <c r="N214" s="5"/>
      <c r="O214" s="5"/>
      <c r="P214" s="5"/>
    </row>
    <row r="215" ht="15.75" customHeight="1">
      <c r="A215" s="11" t="s">
        <v>189</v>
      </c>
      <c r="B215" s="6" t="str">
        <f t="shared" si="1"/>
        <v>BEL</v>
      </c>
      <c r="C215" s="6">
        <v>501.0</v>
      </c>
      <c r="D215" s="7">
        <v>50106.0</v>
      </c>
      <c r="E215" s="8" t="s">
        <v>190</v>
      </c>
      <c r="F215" s="7">
        <v>501214.0</v>
      </c>
      <c r="G215" s="9" t="s">
        <v>220</v>
      </c>
      <c r="H215" s="5"/>
      <c r="I215" s="5"/>
      <c r="J215" s="5"/>
      <c r="K215" s="5"/>
      <c r="L215" s="5"/>
      <c r="M215" s="5"/>
      <c r="N215" s="5"/>
      <c r="O215" s="5"/>
      <c r="P215" s="5"/>
    </row>
    <row r="216" ht="15.75" customHeight="1">
      <c r="A216" s="11" t="s">
        <v>189</v>
      </c>
      <c r="B216" s="6" t="str">
        <f t="shared" si="1"/>
        <v>BEL</v>
      </c>
      <c r="C216" s="6">
        <v>501.0</v>
      </c>
      <c r="D216" s="7">
        <v>50106.0</v>
      </c>
      <c r="E216" s="8" t="s">
        <v>190</v>
      </c>
      <c r="F216" s="7">
        <v>501215.0</v>
      </c>
      <c r="G216" s="9" t="s">
        <v>221</v>
      </c>
      <c r="H216" s="5"/>
      <c r="I216" s="5"/>
      <c r="J216" s="5"/>
      <c r="K216" s="5"/>
      <c r="L216" s="5"/>
      <c r="M216" s="5"/>
      <c r="N216" s="5"/>
      <c r="O216" s="5"/>
      <c r="P216" s="5"/>
    </row>
    <row r="217" ht="15.75" customHeight="1">
      <c r="A217" s="11" t="s">
        <v>189</v>
      </c>
      <c r="B217" s="6" t="str">
        <f t="shared" si="1"/>
        <v>BEL</v>
      </c>
      <c r="C217" s="6">
        <v>501.0</v>
      </c>
      <c r="D217" s="7">
        <v>50106.0</v>
      </c>
      <c r="E217" s="8" t="s">
        <v>190</v>
      </c>
      <c r="F217" s="7">
        <v>501216.0</v>
      </c>
      <c r="G217" s="9" t="s">
        <v>222</v>
      </c>
      <c r="H217" s="5"/>
      <c r="I217" s="5"/>
      <c r="J217" s="5"/>
      <c r="K217" s="5"/>
      <c r="L217" s="5"/>
      <c r="M217" s="5"/>
      <c r="N217" s="5"/>
      <c r="O217" s="5"/>
      <c r="P217" s="5"/>
    </row>
    <row r="218" ht="15.75" customHeight="1">
      <c r="A218" s="11" t="s">
        <v>189</v>
      </c>
      <c r="B218" s="6" t="str">
        <f t="shared" si="1"/>
        <v>BEL</v>
      </c>
      <c r="C218" s="6">
        <v>501.0</v>
      </c>
      <c r="D218" s="7">
        <v>50106.0</v>
      </c>
      <c r="E218" s="8" t="s">
        <v>190</v>
      </c>
      <c r="F218" s="7">
        <v>501217.0</v>
      </c>
      <c r="G218" s="9" t="s">
        <v>223</v>
      </c>
      <c r="H218" s="5"/>
      <c r="I218" s="5"/>
      <c r="J218" s="5"/>
      <c r="K218" s="5"/>
      <c r="L218" s="5"/>
      <c r="M218" s="5"/>
      <c r="N218" s="5"/>
      <c r="O218" s="5"/>
      <c r="P218" s="5"/>
    </row>
    <row r="219" ht="15.75" customHeight="1">
      <c r="A219" s="11" t="s">
        <v>189</v>
      </c>
      <c r="B219" s="6" t="str">
        <f t="shared" si="1"/>
        <v>BEL</v>
      </c>
      <c r="C219" s="6">
        <v>501.0</v>
      </c>
      <c r="D219" s="7">
        <v>50106.0</v>
      </c>
      <c r="E219" s="8" t="s">
        <v>190</v>
      </c>
      <c r="F219" s="7">
        <v>501218.0</v>
      </c>
      <c r="G219" s="9" t="s">
        <v>224</v>
      </c>
      <c r="H219" s="5"/>
      <c r="I219" s="5"/>
      <c r="J219" s="5"/>
      <c r="K219" s="5"/>
      <c r="L219" s="5"/>
      <c r="M219" s="5"/>
      <c r="N219" s="5"/>
      <c r="O219" s="5"/>
      <c r="P219" s="5"/>
    </row>
    <row r="220" ht="15.75" customHeight="1">
      <c r="A220" s="11" t="s">
        <v>189</v>
      </c>
      <c r="B220" s="6" t="str">
        <f t="shared" si="1"/>
        <v>BEL</v>
      </c>
      <c r="C220" s="6">
        <v>501.0</v>
      </c>
      <c r="D220" s="7">
        <v>50106.0</v>
      </c>
      <c r="E220" s="8" t="s">
        <v>190</v>
      </c>
      <c r="F220" s="7">
        <v>501219.0</v>
      </c>
      <c r="G220" s="9" t="s">
        <v>225</v>
      </c>
      <c r="H220" s="5"/>
      <c r="I220" s="5"/>
      <c r="J220" s="5"/>
      <c r="K220" s="5"/>
      <c r="L220" s="5"/>
      <c r="M220" s="5"/>
      <c r="N220" s="5"/>
      <c r="O220" s="5"/>
      <c r="P220" s="5"/>
    </row>
    <row r="221" ht="15.75" customHeight="1">
      <c r="A221" s="11" t="s">
        <v>189</v>
      </c>
      <c r="B221" s="6" t="str">
        <f t="shared" si="1"/>
        <v>BEL</v>
      </c>
      <c r="C221" s="6">
        <v>501.0</v>
      </c>
      <c r="D221" s="7">
        <v>50106.0</v>
      </c>
      <c r="E221" s="8" t="s">
        <v>190</v>
      </c>
      <c r="F221" s="7">
        <v>501220.0</v>
      </c>
      <c r="G221" s="9" t="s">
        <v>226</v>
      </c>
      <c r="H221" s="5"/>
      <c r="I221" s="5"/>
      <c r="J221" s="5"/>
      <c r="K221" s="5"/>
      <c r="L221" s="5"/>
      <c r="M221" s="5"/>
      <c r="N221" s="5"/>
      <c r="O221" s="5"/>
      <c r="P221" s="5"/>
    </row>
    <row r="222" ht="15.75" customHeight="1">
      <c r="A222" s="11" t="s">
        <v>189</v>
      </c>
      <c r="B222" s="6" t="str">
        <f t="shared" si="1"/>
        <v>BEL</v>
      </c>
      <c r="C222" s="6">
        <v>501.0</v>
      </c>
      <c r="D222" s="7">
        <v>50106.0</v>
      </c>
      <c r="E222" s="8" t="s">
        <v>190</v>
      </c>
      <c r="F222" s="7">
        <v>501221.0</v>
      </c>
      <c r="G222" s="9" t="s">
        <v>227</v>
      </c>
      <c r="H222" s="5"/>
      <c r="I222" s="5"/>
      <c r="J222" s="5"/>
      <c r="K222" s="5"/>
      <c r="L222" s="5"/>
      <c r="M222" s="5"/>
      <c r="N222" s="5"/>
      <c r="O222" s="5"/>
      <c r="P222" s="5"/>
    </row>
    <row r="223" ht="15.75" customHeight="1">
      <c r="A223" s="11" t="s">
        <v>189</v>
      </c>
      <c r="B223" s="6" t="str">
        <f t="shared" si="1"/>
        <v>BEL</v>
      </c>
      <c r="C223" s="6">
        <v>501.0</v>
      </c>
      <c r="D223" s="7">
        <v>50106.0</v>
      </c>
      <c r="E223" s="8" t="s">
        <v>190</v>
      </c>
      <c r="F223" s="7">
        <v>501222.0</v>
      </c>
      <c r="G223" s="9" t="s">
        <v>228</v>
      </c>
      <c r="H223" s="5"/>
      <c r="I223" s="5"/>
      <c r="J223" s="5"/>
      <c r="K223" s="5"/>
      <c r="L223" s="5"/>
      <c r="M223" s="5"/>
      <c r="N223" s="5"/>
      <c r="O223" s="5"/>
      <c r="P223" s="5"/>
    </row>
    <row r="224" ht="15.75" customHeight="1">
      <c r="A224" s="11" t="s">
        <v>189</v>
      </c>
      <c r="B224" s="6" t="str">
        <f t="shared" si="1"/>
        <v>BEL</v>
      </c>
      <c r="C224" s="6">
        <v>501.0</v>
      </c>
      <c r="D224" s="7">
        <v>50106.0</v>
      </c>
      <c r="E224" s="8" t="s">
        <v>190</v>
      </c>
      <c r="F224" s="7">
        <v>501223.0</v>
      </c>
      <c r="G224" s="9" t="s">
        <v>229</v>
      </c>
      <c r="H224" s="5"/>
      <c r="I224" s="5"/>
      <c r="J224" s="5"/>
      <c r="K224" s="5"/>
      <c r="L224" s="5"/>
      <c r="M224" s="5"/>
      <c r="N224" s="5"/>
      <c r="O224" s="5"/>
      <c r="P224" s="5"/>
    </row>
    <row r="225" ht="15.75" customHeight="1">
      <c r="A225" s="11" t="s">
        <v>189</v>
      </c>
      <c r="B225" s="6" t="str">
        <f t="shared" si="1"/>
        <v>BEL</v>
      </c>
      <c r="C225" s="6">
        <v>501.0</v>
      </c>
      <c r="D225" s="7">
        <v>50106.0</v>
      </c>
      <c r="E225" s="8" t="s">
        <v>190</v>
      </c>
      <c r="F225" s="7">
        <v>501224.0</v>
      </c>
      <c r="G225" s="9" t="s">
        <v>83</v>
      </c>
      <c r="H225" s="5"/>
      <c r="I225" s="5"/>
      <c r="J225" s="5"/>
      <c r="K225" s="5"/>
      <c r="L225" s="5"/>
      <c r="M225" s="5"/>
      <c r="N225" s="5"/>
      <c r="O225" s="5"/>
      <c r="P225" s="5"/>
    </row>
    <row r="226" ht="15.75" customHeight="1">
      <c r="A226" s="11" t="s">
        <v>189</v>
      </c>
      <c r="B226" s="6" t="str">
        <f t="shared" si="1"/>
        <v>BEL</v>
      </c>
      <c r="C226" s="6">
        <v>501.0</v>
      </c>
      <c r="D226" s="7">
        <v>50106.0</v>
      </c>
      <c r="E226" s="8" t="s">
        <v>190</v>
      </c>
      <c r="F226" s="7">
        <v>501225.0</v>
      </c>
      <c r="G226" s="9" t="s">
        <v>230</v>
      </c>
      <c r="H226" s="5"/>
      <c r="I226" s="5"/>
      <c r="J226" s="5"/>
      <c r="K226" s="5"/>
      <c r="L226" s="5"/>
      <c r="M226" s="5"/>
      <c r="N226" s="5"/>
      <c r="O226" s="5"/>
      <c r="P226" s="5"/>
    </row>
    <row r="227" ht="15.75" customHeight="1">
      <c r="A227" s="11" t="s">
        <v>189</v>
      </c>
      <c r="B227" s="6" t="str">
        <f t="shared" si="1"/>
        <v>BEL</v>
      </c>
      <c r="C227" s="6">
        <v>501.0</v>
      </c>
      <c r="D227" s="7">
        <v>50106.0</v>
      </c>
      <c r="E227" s="8" t="s">
        <v>190</v>
      </c>
      <c r="F227" s="7">
        <v>501226.0</v>
      </c>
      <c r="G227" s="9" t="s">
        <v>146</v>
      </c>
      <c r="H227" s="5"/>
      <c r="I227" s="5"/>
      <c r="J227" s="5"/>
      <c r="K227" s="5"/>
      <c r="L227" s="5"/>
      <c r="M227" s="5"/>
      <c r="N227" s="5"/>
      <c r="O227" s="5"/>
      <c r="P227" s="5"/>
    </row>
    <row r="228" ht="15.75" customHeight="1">
      <c r="A228" s="11" t="s">
        <v>189</v>
      </c>
      <c r="B228" s="6" t="str">
        <f t="shared" si="1"/>
        <v>BEL</v>
      </c>
      <c r="C228" s="6">
        <v>501.0</v>
      </c>
      <c r="D228" s="7">
        <v>50106.0</v>
      </c>
      <c r="E228" s="8" t="s">
        <v>190</v>
      </c>
      <c r="F228" s="7">
        <v>501227.0</v>
      </c>
      <c r="G228" s="9" t="s">
        <v>147</v>
      </c>
      <c r="H228" s="5"/>
      <c r="I228" s="5"/>
      <c r="J228" s="5"/>
      <c r="K228" s="5"/>
      <c r="L228" s="5"/>
      <c r="M228" s="5"/>
      <c r="N228" s="5"/>
      <c r="O228" s="5"/>
      <c r="P228" s="5"/>
    </row>
    <row r="229" ht="15.75" customHeight="1">
      <c r="A229" s="11" t="s">
        <v>189</v>
      </c>
      <c r="B229" s="6" t="str">
        <f t="shared" si="1"/>
        <v>BEL</v>
      </c>
      <c r="C229" s="6">
        <v>501.0</v>
      </c>
      <c r="D229" s="7">
        <v>50106.0</v>
      </c>
      <c r="E229" s="8" t="s">
        <v>190</v>
      </c>
      <c r="F229" s="7">
        <v>501228.0</v>
      </c>
      <c r="G229" s="9" t="s">
        <v>231</v>
      </c>
      <c r="H229" s="5"/>
      <c r="I229" s="5"/>
      <c r="J229" s="5"/>
      <c r="K229" s="5"/>
      <c r="L229" s="5"/>
      <c r="M229" s="5"/>
      <c r="N229" s="5"/>
      <c r="O229" s="5"/>
      <c r="P229" s="5"/>
    </row>
    <row r="230" ht="15.75" customHeight="1">
      <c r="A230" s="11" t="s">
        <v>189</v>
      </c>
      <c r="B230" s="6" t="str">
        <f t="shared" si="1"/>
        <v>BEL</v>
      </c>
      <c r="C230" s="6">
        <v>501.0</v>
      </c>
      <c r="D230" s="7">
        <v>50106.0</v>
      </c>
      <c r="E230" s="8" t="s">
        <v>190</v>
      </c>
      <c r="F230" s="7">
        <v>501229.0</v>
      </c>
      <c r="G230" s="9" t="s">
        <v>232</v>
      </c>
      <c r="H230" s="5"/>
      <c r="I230" s="5"/>
      <c r="J230" s="5"/>
      <c r="K230" s="5"/>
      <c r="L230" s="5"/>
      <c r="M230" s="5"/>
      <c r="N230" s="5"/>
      <c r="O230" s="5"/>
      <c r="P230" s="5"/>
    </row>
    <row r="231" ht="15.75" customHeight="1">
      <c r="A231" s="11" t="s">
        <v>189</v>
      </c>
      <c r="B231" s="6" t="str">
        <f t="shared" si="1"/>
        <v>BEL</v>
      </c>
      <c r="C231" s="6">
        <v>501.0</v>
      </c>
      <c r="D231" s="7">
        <v>50106.0</v>
      </c>
      <c r="E231" s="8" t="s">
        <v>190</v>
      </c>
      <c r="F231" s="7">
        <v>501230.0</v>
      </c>
      <c r="G231" s="9" t="s">
        <v>85</v>
      </c>
      <c r="H231" s="5"/>
      <c r="I231" s="5"/>
      <c r="J231" s="5"/>
      <c r="K231" s="5"/>
      <c r="L231" s="5"/>
      <c r="M231" s="5"/>
      <c r="N231" s="5"/>
      <c r="O231" s="5"/>
      <c r="P231" s="5"/>
    </row>
    <row r="232" ht="15.75" customHeight="1">
      <c r="A232" s="11" t="s">
        <v>189</v>
      </c>
      <c r="B232" s="6" t="str">
        <f t="shared" si="1"/>
        <v>BEL</v>
      </c>
      <c r="C232" s="6">
        <v>501.0</v>
      </c>
      <c r="D232" s="7">
        <v>50106.0</v>
      </c>
      <c r="E232" s="8" t="s">
        <v>190</v>
      </c>
      <c r="F232" s="7">
        <v>501231.0</v>
      </c>
      <c r="G232" s="9" t="s">
        <v>233</v>
      </c>
      <c r="H232" s="5"/>
      <c r="I232" s="5"/>
      <c r="J232" s="5"/>
      <c r="K232" s="5"/>
      <c r="L232" s="5"/>
      <c r="M232" s="5"/>
      <c r="N232" s="5"/>
      <c r="O232" s="5"/>
      <c r="P232" s="5"/>
    </row>
    <row r="233" ht="15.75" customHeight="1">
      <c r="A233" s="11" t="s">
        <v>189</v>
      </c>
      <c r="B233" s="6" t="str">
        <f t="shared" si="1"/>
        <v>BEL</v>
      </c>
      <c r="C233" s="6">
        <v>501.0</v>
      </c>
      <c r="D233" s="7">
        <v>50106.0</v>
      </c>
      <c r="E233" s="8" t="s">
        <v>190</v>
      </c>
      <c r="F233" s="7">
        <v>501232.0</v>
      </c>
      <c r="G233" s="9" t="s">
        <v>153</v>
      </c>
      <c r="H233" s="5"/>
      <c r="I233" s="5"/>
      <c r="J233" s="5"/>
      <c r="K233" s="5"/>
      <c r="L233" s="5"/>
      <c r="M233" s="5"/>
      <c r="N233" s="5"/>
      <c r="O233" s="5"/>
      <c r="P233" s="5"/>
    </row>
    <row r="234" ht="15.75" customHeight="1">
      <c r="A234" s="11" t="s">
        <v>189</v>
      </c>
      <c r="B234" s="6" t="str">
        <f t="shared" si="1"/>
        <v>BEL</v>
      </c>
      <c r="C234" s="6">
        <v>501.0</v>
      </c>
      <c r="D234" s="7">
        <v>50106.0</v>
      </c>
      <c r="E234" s="8" t="s">
        <v>190</v>
      </c>
      <c r="F234" s="7">
        <v>501233.0</v>
      </c>
      <c r="G234" s="9" t="s">
        <v>43</v>
      </c>
      <c r="H234" s="5"/>
      <c r="I234" s="5"/>
      <c r="J234" s="5"/>
      <c r="K234" s="5"/>
      <c r="L234" s="5"/>
      <c r="M234" s="5"/>
      <c r="N234" s="5"/>
      <c r="O234" s="5"/>
      <c r="P234" s="5"/>
    </row>
    <row r="235" ht="15.75" customHeight="1">
      <c r="A235" s="11" t="s">
        <v>189</v>
      </c>
      <c r="B235" s="6" t="str">
        <f t="shared" si="1"/>
        <v>BEL</v>
      </c>
      <c r="C235" s="6">
        <v>501.0</v>
      </c>
      <c r="D235" s="7">
        <v>50106.0</v>
      </c>
      <c r="E235" s="8" t="s">
        <v>190</v>
      </c>
      <c r="F235" s="7">
        <v>501234.0</v>
      </c>
      <c r="G235" s="9" t="s">
        <v>234</v>
      </c>
      <c r="H235" s="5"/>
      <c r="I235" s="5"/>
      <c r="J235" s="5"/>
      <c r="K235" s="5"/>
      <c r="L235" s="5"/>
      <c r="M235" s="5"/>
      <c r="N235" s="5"/>
      <c r="O235" s="5"/>
      <c r="P235" s="5"/>
    </row>
    <row r="236" ht="15.75" customHeight="1">
      <c r="A236" s="11" t="s">
        <v>189</v>
      </c>
      <c r="B236" s="6" t="str">
        <f t="shared" si="1"/>
        <v>BEL</v>
      </c>
      <c r="C236" s="6">
        <v>501.0</v>
      </c>
      <c r="D236" s="7">
        <v>50106.0</v>
      </c>
      <c r="E236" s="8" t="s">
        <v>190</v>
      </c>
      <c r="F236" s="7">
        <v>501235.0</v>
      </c>
      <c r="G236" s="9" t="s">
        <v>235</v>
      </c>
      <c r="H236" s="5"/>
      <c r="I236" s="5"/>
      <c r="J236" s="5"/>
      <c r="K236" s="5"/>
      <c r="L236" s="5"/>
      <c r="M236" s="5"/>
      <c r="N236" s="5"/>
      <c r="O236" s="5"/>
      <c r="P236" s="5"/>
    </row>
    <row r="237" ht="15.75" customHeight="1">
      <c r="A237" s="11" t="s">
        <v>189</v>
      </c>
      <c r="B237" s="6" t="str">
        <f t="shared" si="1"/>
        <v>BEL</v>
      </c>
      <c r="C237" s="6">
        <v>501.0</v>
      </c>
      <c r="D237" s="7">
        <v>50106.0</v>
      </c>
      <c r="E237" s="8" t="s">
        <v>190</v>
      </c>
      <c r="F237" s="7">
        <v>501236.0</v>
      </c>
      <c r="G237" s="9" t="s">
        <v>154</v>
      </c>
      <c r="H237" s="5"/>
      <c r="I237" s="5"/>
      <c r="J237" s="5"/>
      <c r="K237" s="5"/>
      <c r="L237" s="5"/>
      <c r="M237" s="5"/>
      <c r="N237" s="5"/>
      <c r="O237" s="5"/>
      <c r="P237" s="5"/>
    </row>
    <row r="238" ht="15.75" customHeight="1">
      <c r="A238" s="11" t="s">
        <v>189</v>
      </c>
      <c r="B238" s="6" t="str">
        <f t="shared" si="1"/>
        <v>BEL</v>
      </c>
      <c r="C238" s="6">
        <v>501.0</v>
      </c>
      <c r="D238" s="7">
        <v>50106.0</v>
      </c>
      <c r="E238" s="8" t="s">
        <v>190</v>
      </c>
      <c r="F238" s="7">
        <v>501237.0</v>
      </c>
      <c r="G238" s="9" t="s">
        <v>57</v>
      </c>
      <c r="H238" s="5"/>
      <c r="I238" s="5"/>
      <c r="J238" s="5"/>
      <c r="K238" s="5"/>
      <c r="L238" s="5"/>
      <c r="M238" s="5"/>
      <c r="N238" s="5"/>
      <c r="O238" s="5"/>
      <c r="P238" s="5"/>
    </row>
    <row r="239" ht="15.75" customHeight="1">
      <c r="A239" s="11" t="s">
        <v>189</v>
      </c>
      <c r="B239" s="6" t="str">
        <f t="shared" si="1"/>
        <v>BEL</v>
      </c>
      <c r="C239" s="6">
        <v>501.0</v>
      </c>
      <c r="D239" s="7">
        <v>50106.0</v>
      </c>
      <c r="E239" s="8" t="s">
        <v>190</v>
      </c>
      <c r="F239" s="7">
        <v>501238.0</v>
      </c>
      <c r="G239" s="9" t="s">
        <v>236</v>
      </c>
      <c r="H239" s="5"/>
      <c r="I239" s="5"/>
      <c r="J239" s="5"/>
      <c r="K239" s="5"/>
      <c r="L239" s="5"/>
      <c r="M239" s="5"/>
      <c r="N239" s="5"/>
      <c r="O239" s="5"/>
      <c r="P239" s="5"/>
    </row>
    <row r="240" ht="15.75" customHeight="1">
      <c r="A240" s="11" t="s">
        <v>189</v>
      </c>
      <c r="B240" s="6" t="str">
        <f t="shared" si="1"/>
        <v>BEL</v>
      </c>
      <c r="C240" s="6">
        <v>501.0</v>
      </c>
      <c r="D240" s="7">
        <v>50106.0</v>
      </c>
      <c r="E240" s="8" t="s">
        <v>190</v>
      </c>
      <c r="F240" s="7">
        <v>501239.0</v>
      </c>
      <c r="G240" s="9" t="s">
        <v>237</v>
      </c>
      <c r="H240" s="5"/>
      <c r="I240" s="5"/>
      <c r="J240" s="5"/>
      <c r="K240" s="5"/>
      <c r="L240" s="5"/>
      <c r="M240" s="5"/>
      <c r="N240" s="5"/>
      <c r="O240" s="5"/>
      <c r="P240" s="5"/>
    </row>
    <row r="241" ht="15.75" customHeight="1">
      <c r="A241" s="11" t="s">
        <v>189</v>
      </c>
      <c r="B241" s="6" t="str">
        <f t="shared" si="1"/>
        <v>BEL</v>
      </c>
      <c r="C241" s="6">
        <v>501.0</v>
      </c>
      <c r="D241" s="7">
        <v>50106.0</v>
      </c>
      <c r="E241" s="8" t="s">
        <v>190</v>
      </c>
      <c r="F241" s="7">
        <v>501240.0</v>
      </c>
      <c r="G241" s="9" t="s">
        <v>238</v>
      </c>
      <c r="H241" s="5"/>
      <c r="I241" s="5"/>
      <c r="J241" s="5"/>
      <c r="K241" s="5"/>
      <c r="L241" s="5"/>
      <c r="M241" s="5"/>
      <c r="N241" s="5"/>
      <c r="O241" s="5"/>
      <c r="P241" s="5"/>
    </row>
    <row r="242" ht="15.75" customHeight="1">
      <c r="A242" s="11" t="s">
        <v>189</v>
      </c>
      <c r="B242" s="6" t="str">
        <f t="shared" si="1"/>
        <v>BEL</v>
      </c>
      <c r="C242" s="6">
        <v>501.0</v>
      </c>
      <c r="D242" s="7">
        <v>50106.0</v>
      </c>
      <c r="E242" s="8" t="s">
        <v>190</v>
      </c>
      <c r="F242" s="7">
        <v>501241.0</v>
      </c>
      <c r="G242" s="9" t="s">
        <v>239</v>
      </c>
      <c r="H242" s="5"/>
      <c r="I242" s="5"/>
      <c r="J242" s="5"/>
      <c r="K242" s="5"/>
      <c r="L242" s="5"/>
      <c r="M242" s="5"/>
      <c r="N242" s="5"/>
      <c r="O242" s="5"/>
      <c r="P242" s="5"/>
    </row>
    <row r="243" ht="15.75" customHeight="1">
      <c r="A243" s="11" t="s">
        <v>189</v>
      </c>
      <c r="B243" s="6" t="str">
        <f t="shared" si="1"/>
        <v>BEL</v>
      </c>
      <c r="C243" s="6">
        <v>501.0</v>
      </c>
      <c r="D243" s="7">
        <v>50106.0</v>
      </c>
      <c r="E243" s="8" t="s">
        <v>190</v>
      </c>
      <c r="F243" s="7">
        <v>501242.0</v>
      </c>
      <c r="G243" s="9" t="s">
        <v>240</v>
      </c>
      <c r="H243" s="5"/>
      <c r="I243" s="5"/>
      <c r="J243" s="5"/>
      <c r="K243" s="5"/>
      <c r="L243" s="5"/>
      <c r="M243" s="5"/>
      <c r="N243" s="5"/>
      <c r="O243" s="5"/>
      <c r="P243" s="5"/>
    </row>
    <row r="244" ht="15.75" customHeight="1">
      <c r="A244" s="11" t="s">
        <v>189</v>
      </c>
      <c r="B244" s="6" t="str">
        <f t="shared" si="1"/>
        <v>BEL</v>
      </c>
      <c r="C244" s="6">
        <v>501.0</v>
      </c>
      <c r="D244" s="7">
        <v>50106.0</v>
      </c>
      <c r="E244" s="8" t="s">
        <v>190</v>
      </c>
      <c r="F244" s="7">
        <v>501243.0</v>
      </c>
      <c r="G244" s="9" t="s">
        <v>241</v>
      </c>
      <c r="H244" s="5"/>
      <c r="I244" s="5"/>
      <c r="J244" s="5"/>
      <c r="K244" s="5"/>
      <c r="L244" s="5"/>
      <c r="M244" s="5"/>
      <c r="N244" s="5"/>
      <c r="O244" s="5"/>
      <c r="P244" s="5"/>
    </row>
    <row r="245" ht="15.75" customHeight="1">
      <c r="A245" s="11" t="s">
        <v>189</v>
      </c>
      <c r="B245" s="6" t="str">
        <f t="shared" si="1"/>
        <v>BEL</v>
      </c>
      <c r="C245" s="6">
        <v>501.0</v>
      </c>
      <c r="D245" s="7">
        <v>50106.0</v>
      </c>
      <c r="E245" s="8" t="s">
        <v>190</v>
      </c>
      <c r="F245" s="7">
        <v>501244.0</v>
      </c>
      <c r="G245" s="9" t="s">
        <v>242</v>
      </c>
      <c r="H245" s="5"/>
      <c r="I245" s="5"/>
      <c r="J245" s="5"/>
      <c r="K245" s="5"/>
      <c r="L245" s="5"/>
      <c r="M245" s="5"/>
      <c r="N245" s="5"/>
      <c r="O245" s="5"/>
      <c r="P245" s="5"/>
    </row>
    <row r="246" ht="15.75" customHeight="1">
      <c r="A246" s="11" t="s">
        <v>189</v>
      </c>
      <c r="B246" s="6" t="str">
        <f t="shared" si="1"/>
        <v>BEL</v>
      </c>
      <c r="C246" s="6">
        <v>501.0</v>
      </c>
      <c r="D246" s="7">
        <v>50106.0</v>
      </c>
      <c r="E246" s="8" t="s">
        <v>190</v>
      </c>
      <c r="F246" s="7">
        <v>501245.0</v>
      </c>
      <c r="G246" s="9" t="s">
        <v>243</v>
      </c>
      <c r="H246" s="5"/>
      <c r="I246" s="5"/>
      <c r="J246" s="5"/>
      <c r="K246" s="5"/>
      <c r="L246" s="5"/>
      <c r="M246" s="5"/>
      <c r="N246" s="5"/>
      <c r="O246" s="5"/>
      <c r="P246" s="5"/>
    </row>
    <row r="247" ht="15.75" customHeight="1">
      <c r="A247" s="6"/>
      <c r="B247" s="6" t="str">
        <f t="shared" si="1"/>
        <v>AYB</v>
      </c>
      <c r="C247" s="6">
        <v>268.0</v>
      </c>
      <c r="D247" s="7">
        <v>26801.0</v>
      </c>
      <c r="E247" s="6" t="s">
        <v>244</v>
      </c>
      <c r="F247" s="7">
        <v>268001.0</v>
      </c>
      <c r="G247" s="9" t="s">
        <v>245</v>
      </c>
      <c r="H247" s="5"/>
      <c r="I247" s="5"/>
      <c r="J247" s="5"/>
      <c r="K247" s="5"/>
      <c r="L247" s="5"/>
      <c r="M247" s="5"/>
      <c r="N247" s="5"/>
      <c r="O247" s="5"/>
      <c r="P247" s="5"/>
    </row>
    <row r="248" ht="15.75" customHeight="1">
      <c r="A248" s="6"/>
      <c r="B248" s="6" t="str">
        <f t="shared" si="1"/>
        <v>AYB</v>
      </c>
      <c r="C248" s="6">
        <v>268.0</v>
      </c>
      <c r="D248" s="7">
        <v>26801.0</v>
      </c>
      <c r="E248" s="6" t="s">
        <v>244</v>
      </c>
      <c r="F248" s="7">
        <v>268002.0</v>
      </c>
      <c r="G248" s="9" t="s">
        <v>246</v>
      </c>
      <c r="H248" s="5"/>
      <c r="I248" s="5"/>
      <c r="J248" s="5"/>
      <c r="K248" s="5"/>
      <c r="L248" s="5"/>
      <c r="M248" s="5"/>
      <c r="N248" s="5"/>
      <c r="O248" s="5"/>
      <c r="P248" s="5"/>
    </row>
    <row r="249" ht="15.75" customHeight="1">
      <c r="A249" s="6"/>
      <c r="B249" s="6" t="str">
        <f t="shared" si="1"/>
        <v>AYB</v>
      </c>
      <c r="C249" s="6">
        <v>268.0</v>
      </c>
      <c r="D249" s="7">
        <v>26801.0</v>
      </c>
      <c r="E249" s="6" t="s">
        <v>244</v>
      </c>
      <c r="F249" s="7">
        <v>268003.0</v>
      </c>
      <c r="G249" s="9" t="s">
        <v>247</v>
      </c>
      <c r="H249" s="5"/>
      <c r="I249" s="5"/>
      <c r="J249" s="5"/>
      <c r="K249" s="5"/>
      <c r="L249" s="5"/>
      <c r="M249" s="5"/>
      <c r="N249" s="5"/>
      <c r="O249" s="5"/>
      <c r="P249" s="5"/>
    </row>
    <row r="250" ht="15.75" customHeight="1">
      <c r="A250" s="6"/>
      <c r="B250" s="6" t="str">
        <f t="shared" si="1"/>
        <v>AYB</v>
      </c>
      <c r="C250" s="6">
        <v>268.0</v>
      </c>
      <c r="D250" s="7">
        <v>26801.0</v>
      </c>
      <c r="E250" s="6" t="s">
        <v>244</v>
      </c>
      <c r="F250" s="7">
        <v>268004.0</v>
      </c>
      <c r="G250" s="9" t="s">
        <v>248</v>
      </c>
      <c r="H250" s="5"/>
      <c r="I250" s="5"/>
      <c r="J250" s="5"/>
      <c r="K250" s="5"/>
      <c r="L250" s="5"/>
      <c r="M250" s="5"/>
      <c r="N250" s="5"/>
      <c r="O250" s="5"/>
      <c r="P250" s="5"/>
    </row>
    <row r="251" ht="15.75" customHeight="1">
      <c r="A251" s="6"/>
      <c r="B251" s="6" t="str">
        <f t="shared" si="1"/>
        <v>AYB</v>
      </c>
      <c r="C251" s="6">
        <v>268.0</v>
      </c>
      <c r="D251" s="7">
        <v>26801.0</v>
      </c>
      <c r="E251" s="6" t="s">
        <v>244</v>
      </c>
      <c r="F251" s="7">
        <v>268005.0</v>
      </c>
      <c r="G251" s="9" t="s">
        <v>249</v>
      </c>
      <c r="H251" s="5"/>
      <c r="I251" s="5"/>
      <c r="J251" s="5"/>
      <c r="K251" s="5"/>
      <c r="L251" s="5"/>
      <c r="M251" s="5"/>
      <c r="N251" s="5"/>
      <c r="O251" s="5"/>
      <c r="P251" s="5"/>
    </row>
    <row r="252" ht="15.75" customHeight="1">
      <c r="A252" s="6"/>
      <c r="B252" s="6" t="str">
        <f t="shared" si="1"/>
        <v>AYB</v>
      </c>
      <c r="C252" s="6">
        <v>268.0</v>
      </c>
      <c r="D252" s="7">
        <v>26801.0</v>
      </c>
      <c r="E252" s="6" t="s">
        <v>244</v>
      </c>
      <c r="F252" s="7">
        <v>268006.0</v>
      </c>
      <c r="G252" s="9" t="s">
        <v>250</v>
      </c>
      <c r="H252" s="5"/>
      <c r="I252" s="5"/>
      <c r="J252" s="5"/>
      <c r="K252" s="5"/>
      <c r="L252" s="5"/>
      <c r="M252" s="5"/>
      <c r="N252" s="5"/>
      <c r="O252" s="5"/>
      <c r="P252" s="5"/>
    </row>
    <row r="253" ht="15.75" customHeight="1">
      <c r="A253" s="6"/>
      <c r="B253" s="6" t="str">
        <f t="shared" si="1"/>
        <v>AYB</v>
      </c>
      <c r="C253" s="6">
        <v>268.0</v>
      </c>
      <c r="D253" s="7">
        <v>26801.0</v>
      </c>
      <c r="E253" s="6" t="s">
        <v>244</v>
      </c>
      <c r="F253" s="7">
        <v>268007.0</v>
      </c>
      <c r="G253" s="9" t="s">
        <v>251</v>
      </c>
      <c r="H253" s="5"/>
      <c r="I253" s="5"/>
      <c r="J253" s="5"/>
      <c r="K253" s="5"/>
      <c r="L253" s="5"/>
      <c r="M253" s="5"/>
      <c r="N253" s="5"/>
      <c r="O253" s="5"/>
      <c r="P253" s="5"/>
    </row>
    <row r="254" ht="15.75" customHeight="1">
      <c r="A254" s="6"/>
      <c r="B254" s="6" t="str">
        <f t="shared" si="1"/>
        <v>AYB</v>
      </c>
      <c r="C254" s="6">
        <v>268.0</v>
      </c>
      <c r="D254" s="7">
        <v>26801.0</v>
      </c>
      <c r="E254" s="6" t="s">
        <v>244</v>
      </c>
      <c r="F254" s="7">
        <v>268008.0</v>
      </c>
      <c r="G254" s="9" t="s">
        <v>252</v>
      </c>
      <c r="H254" s="5"/>
      <c r="I254" s="5"/>
      <c r="J254" s="5"/>
      <c r="K254" s="5"/>
      <c r="L254" s="5"/>
      <c r="M254" s="5"/>
      <c r="N254" s="5"/>
      <c r="O254" s="5"/>
      <c r="P254" s="5"/>
    </row>
    <row r="255" ht="15.75" customHeight="1">
      <c r="A255" s="6"/>
      <c r="B255" s="6" t="str">
        <f t="shared" si="1"/>
        <v>AYB</v>
      </c>
      <c r="C255" s="6">
        <v>268.0</v>
      </c>
      <c r="D255" s="7">
        <v>26801.0</v>
      </c>
      <c r="E255" s="6" t="s">
        <v>244</v>
      </c>
      <c r="F255" s="7">
        <v>268009.0</v>
      </c>
      <c r="G255" s="9" t="s">
        <v>253</v>
      </c>
      <c r="H255" s="5"/>
      <c r="I255" s="5"/>
      <c r="J255" s="5"/>
      <c r="K255" s="5"/>
      <c r="L255" s="5"/>
      <c r="M255" s="5"/>
      <c r="N255" s="5"/>
      <c r="O255" s="5"/>
      <c r="P255" s="5"/>
    </row>
    <row r="256" ht="15.75" customHeight="1">
      <c r="A256" s="6"/>
      <c r="B256" s="6" t="str">
        <f t="shared" si="1"/>
        <v>AYB</v>
      </c>
      <c r="C256" s="6">
        <v>268.0</v>
      </c>
      <c r="D256" s="7">
        <v>26801.0</v>
      </c>
      <c r="E256" s="6" t="s">
        <v>244</v>
      </c>
      <c r="F256" s="7">
        <v>268010.0</v>
      </c>
      <c r="G256" s="9" t="s">
        <v>254</v>
      </c>
      <c r="H256" s="5"/>
      <c r="I256" s="5"/>
      <c r="J256" s="5"/>
      <c r="K256" s="5"/>
      <c r="L256" s="5"/>
      <c r="M256" s="5"/>
      <c r="N256" s="5"/>
      <c r="O256" s="5"/>
      <c r="P256" s="5"/>
    </row>
    <row r="257" ht="15.75" customHeight="1">
      <c r="A257" s="6"/>
      <c r="B257" s="6" t="str">
        <f t="shared" si="1"/>
        <v>AYB</v>
      </c>
      <c r="C257" s="6">
        <v>268.0</v>
      </c>
      <c r="D257" s="7">
        <v>26801.0</v>
      </c>
      <c r="E257" s="6" t="s">
        <v>244</v>
      </c>
      <c r="F257" s="7">
        <v>268011.0</v>
      </c>
      <c r="G257" s="9" t="s">
        <v>255</v>
      </c>
      <c r="H257" s="5"/>
      <c r="I257" s="5"/>
      <c r="J257" s="5"/>
      <c r="K257" s="5"/>
      <c r="L257" s="5"/>
      <c r="M257" s="5"/>
      <c r="N257" s="5"/>
      <c r="O257" s="5"/>
      <c r="P257" s="5"/>
    </row>
    <row r="258" ht="15.75" customHeight="1">
      <c r="A258" s="6"/>
      <c r="B258" s="6" t="str">
        <f t="shared" si="1"/>
        <v>AYB</v>
      </c>
      <c r="C258" s="6">
        <v>268.0</v>
      </c>
      <c r="D258" s="7">
        <v>26801.0</v>
      </c>
      <c r="E258" s="6" t="s">
        <v>244</v>
      </c>
      <c r="F258" s="7">
        <v>268012.0</v>
      </c>
      <c r="G258" s="9" t="s">
        <v>256</v>
      </c>
      <c r="H258" s="5"/>
      <c r="I258" s="5"/>
      <c r="J258" s="5"/>
      <c r="K258" s="5"/>
      <c r="L258" s="5"/>
      <c r="M258" s="5"/>
      <c r="N258" s="5"/>
      <c r="O258" s="5"/>
      <c r="P258" s="5"/>
    </row>
    <row r="259" ht="15.75" customHeight="1">
      <c r="A259" s="6"/>
      <c r="B259" s="6" t="str">
        <f t="shared" si="1"/>
        <v>AYB</v>
      </c>
      <c r="C259" s="6">
        <v>268.0</v>
      </c>
      <c r="D259" s="7">
        <v>26801.0</v>
      </c>
      <c r="E259" s="6" t="s">
        <v>244</v>
      </c>
      <c r="F259" s="7">
        <v>268013.0</v>
      </c>
      <c r="G259" s="9" t="s">
        <v>257</v>
      </c>
      <c r="H259" s="5"/>
      <c r="I259" s="5"/>
      <c r="J259" s="5"/>
      <c r="K259" s="5"/>
      <c r="L259" s="5"/>
      <c r="M259" s="5"/>
      <c r="N259" s="5"/>
      <c r="O259" s="5"/>
      <c r="P259" s="5"/>
    </row>
    <row r="260" ht="15.75" customHeight="1">
      <c r="A260" s="6"/>
      <c r="B260" s="6" t="str">
        <f t="shared" si="1"/>
        <v>AYB</v>
      </c>
      <c r="C260" s="6">
        <v>268.0</v>
      </c>
      <c r="D260" s="7">
        <v>26801.0</v>
      </c>
      <c r="E260" s="6" t="s">
        <v>244</v>
      </c>
      <c r="F260" s="7">
        <v>268014.0</v>
      </c>
      <c r="G260" s="9" t="s">
        <v>258</v>
      </c>
      <c r="H260" s="5"/>
      <c r="I260" s="5"/>
      <c r="J260" s="5"/>
      <c r="K260" s="5"/>
      <c r="L260" s="5"/>
      <c r="M260" s="5"/>
      <c r="N260" s="5"/>
      <c r="O260" s="5"/>
      <c r="P260" s="5"/>
    </row>
    <row r="261" ht="15.75" customHeight="1">
      <c r="A261" s="6"/>
      <c r="B261" s="6" t="str">
        <f t="shared" si="1"/>
        <v>AYB</v>
      </c>
      <c r="C261" s="6">
        <v>268.0</v>
      </c>
      <c r="D261" s="7">
        <v>26801.0</v>
      </c>
      <c r="E261" s="6" t="s">
        <v>244</v>
      </c>
      <c r="F261" s="7">
        <v>268015.0</v>
      </c>
      <c r="G261" s="9" t="s">
        <v>259</v>
      </c>
      <c r="H261" s="5"/>
      <c r="I261" s="5"/>
      <c r="J261" s="5"/>
      <c r="K261" s="5"/>
      <c r="L261" s="5"/>
      <c r="M261" s="5"/>
      <c r="N261" s="5"/>
      <c r="O261" s="5"/>
      <c r="P261" s="5"/>
    </row>
    <row r="262" ht="15.75" customHeight="1">
      <c r="A262" s="6"/>
      <c r="B262" s="6" t="str">
        <f t="shared" si="1"/>
        <v>AYB</v>
      </c>
      <c r="C262" s="6">
        <v>268.0</v>
      </c>
      <c r="D262" s="7">
        <v>26801.0</v>
      </c>
      <c r="E262" s="6" t="s">
        <v>244</v>
      </c>
      <c r="F262" s="7">
        <v>268016.0</v>
      </c>
      <c r="G262" s="9" t="s">
        <v>260</v>
      </c>
      <c r="H262" s="5"/>
      <c r="I262" s="5"/>
      <c r="J262" s="5"/>
      <c r="K262" s="5"/>
      <c r="L262" s="5"/>
      <c r="M262" s="5"/>
      <c r="N262" s="5"/>
      <c r="O262" s="5"/>
      <c r="P262" s="5"/>
    </row>
    <row r="263" ht="15.75" customHeight="1">
      <c r="A263" s="6"/>
      <c r="B263" s="6" t="str">
        <f t="shared" si="1"/>
        <v>AYB</v>
      </c>
      <c r="C263" s="6">
        <v>268.0</v>
      </c>
      <c r="D263" s="7">
        <v>26801.0</v>
      </c>
      <c r="E263" s="6" t="s">
        <v>244</v>
      </c>
      <c r="F263" s="7">
        <v>268017.0</v>
      </c>
      <c r="G263" s="9" t="s">
        <v>261</v>
      </c>
      <c r="H263" s="5"/>
      <c r="I263" s="5"/>
      <c r="J263" s="5"/>
      <c r="K263" s="5"/>
      <c r="L263" s="5"/>
      <c r="M263" s="5"/>
      <c r="N263" s="5"/>
      <c r="O263" s="5"/>
      <c r="P263" s="5"/>
    </row>
    <row r="264" ht="15.75" customHeight="1">
      <c r="A264" s="6"/>
      <c r="B264" s="6" t="str">
        <f t="shared" si="1"/>
        <v>AYB</v>
      </c>
      <c r="C264" s="6">
        <v>268.0</v>
      </c>
      <c r="D264" s="7">
        <v>26801.0</v>
      </c>
      <c r="E264" s="6" t="s">
        <v>244</v>
      </c>
      <c r="F264" s="7">
        <v>268018.0</v>
      </c>
      <c r="G264" s="9" t="s">
        <v>262</v>
      </c>
      <c r="H264" s="5"/>
      <c r="I264" s="5"/>
      <c r="J264" s="5"/>
      <c r="K264" s="5"/>
      <c r="L264" s="5"/>
      <c r="M264" s="5"/>
      <c r="N264" s="5"/>
      <c r="O264" s="5"/>
      <c r="P264" s="5"/>
    </row>
    <row r="265" ht="15.75" customHeight="1">
      <c r="A265" s="6"/>
      <c r="B265" s="6" t="str">
        <f t="shared" si="1"/>
        <v>AYB</v>
      </c>
      <c r="C265" s="6">
        <v>268.0</v>
      </c>
      <c r="D265" s="7">
        <v>26801.0</v>
      </c>
      <c r="E265" s="6" t="s">
        <v>244</v>
      </c>
      <c r="F265" s="7">
        <v>268019.0</v>
      </c>
      <c r="G265" s="9" t="s">
        <v>263</v>
      </c>
      <c r="H265" s="5"/>
      <c r="I265" s="5"/>
      <c r="J265" s="5"/>
      <c r="K265" s="5"/>
      <c r="L265" s="5"/>
      <c r="M265" s="5"/>
      <c r="N265" s="5"/>
      <c r="O265" s="5"/>
      <c r="P265" s="5"/>
    </row>
    <row r="266" ht="15.75" customHeight="1">
      <c r="A266" s="6"/>
      <c r="B266" s="6" t="str">
        <f t="shared" si="1"/>
        <v>AYB</v>
      </c>
      <c r="C266" s="6">
        <v>268.0</v>
      </c>
      <c r="D266" s="7">
        <v>26801.0</v>
      </c>
      <c r="E266" s="6" t="s">
        <v>244</v>
      </c>
      <c r="F266" s="7">
        <v>268020.0</v>
      </c>
      <c r="G266" s="9" t="s">
        <v>264</v>
      </c>
      <c r="H266" s="5"/>
      <c r="I266" s="5"/>
      <c r="J266" s="5"/>
      <c r="K266" s="5"/>
      <c r="L266" s="5"/>
      <c r="M266" s="5"/>
      <c r="N266" s="5"/>
      <c r="O266" s="5"/>
      <c r="P266" s="5"/>
    </row>
    <row r="267" ht="15.75" customHeight="1">
      <c r="A267" s="6"/>
      <c r="B267" s="6" t="str">
        <f t="shared" si="1"/>
        <v>AYB</v>
      </c>
      <c r="C267" s="6">
        <v>268.0</v>
      </c>
      <c r="D267" s="7">
        <v>26801.0</v>
      </c>
      <c r="E267" s="6" t="s">
        <v>244</v>
      </c>
      <c r="F267" s="7">
        <v>268021.0</v>
      </c>
      <c r="G267" s="9" t="s">
        <v>265</v>
      </c>
      <c r="H267" s="5"/>
      <c r="I267" s="5"/>
      <c r="J267" s="5"/>
      <c r="K267" s="5"/>
      <c r="L267" s="5"/>
      <c r="M267" s="5"/>
      <c r="N267" s="5"/>
      <c r="O267" s="5"/>
      <c r="P267" s="5"/>
    </row>
    <row r="268" ht="15.75" customHeight="1">
      <c r="A268" s="6"/>
      <c r="B268" s="6" t="str">
        <f t="shared" si="1"/>
        <v>AYB</v>
      </c>
      <c r="C268" s="6">
        <v>268.0</v>
      </c>
      <c r="D268" s="7">
        <v>26801.0</v>
      </c>
      <c r="E268" s="6" t="s">
        <v>244</v>
      </c>
      <c r="F268" s="7">
        <v>268022.0</v>
      </c>
      <c r="G268" s="9" t="s">
        <v>266</v>
      </c>
      <c r="H268" s="5"/>
      <c r="I268" s="5"/>
      <c r="J268" s="5"/>
      <c r="K268" s="5"/>
      <c r="L268" s="5"/>
      <c r="M268" s="5"/>
      <c r="N268" s="5"/>
      <c r="O268" s="5"/>
      <c r="P268" s="5"/>
    </row>
    <row r="269" ht="15.75" customHeight="1">
      <c r="A269" s="6"/>
      <c r="B269" s="6" t="str">
        <f t="shared" si="1"/>
        <v>AYB</v>
      </c>
      <c r="C269" s="6">
        <v>268.0</v>
      </c>
      <c r="D269" s="7">
        <v>26801.0</v>
      </c>
      <c r="E269" s="6" t="s">
        <v>244</v>
      </c>
      <c r="F269" s="7">
        <v>268023.0</v>
      </c>
      <c r="G269" s="9" t="s">
        <v>267</v>
      </c>
      <c r="H269" s="5"/>
      <c r="I269" s="5"/>
      <c r="J269" s="5"/>
      <c r="K269" s="5"/>
      <c r="L269" s="5"/>
      <c r="M269" s="5"/>
      <c r="N269" s="5"/>
      <c r="O269" s="5"/>
      <c r="P269" s="5"/>
    </row>
    <row r="270" ht="15.75" customHeight="1">
      <c r="A270" s="6"/>
      <c r="B270" s="6" t="str">
        <f t="shared" si="1"/>
        <v>AYB</v>
      </c>
      <c r="C270" s="6">
        <v>268.0</v>
      </c>
      <c r="D270" s="7">
        <v>26801.0</v>
      </c>
      <c r="E270" s="6" t="s">
        <v>244</v>
      </c>
      <c r="F270" s="7">
        <v>268024.0</v>
      </c>
      <c r="G270" s="9" t="s">
        <v>268</v>
      </c>
      <c r="H270" s="5"/>
      <c r="I270" s="5"/>
      <c r="J270" s="5"/>
      <c r="K270" s="5"/>
      <c r="L270" s="5"/>
      <c r="M270" s="5"/>
      <c r="N270" s="5"/>
      <c r="O270" s="5"/>
      <c r="P270" s="5"/>
    </row>
    <row r="271" ht="15.75" customHeight="1">
      <c r="A271" s="6"/>
      <c r="B271" s="6" t="str">
        <f t="shared" si="1"/>
        <v>AYB</v>
      </c>
      <c r="C271" s="6">
        <v>268.0</v>
      </c>
      <c r="D271" s="7">
        <v>26801.0</v>
      </c>
      <c r="E271" s="6" t="s">
        <v>244</v>
      </c>
      <c r="F271" s="7">
        <v>268025.0</v>
      </c>
      <c r="G271" s="9" t="s">
        <v>269</v>
      </c>
      <c r="H271" s="5"/>
      <c r="I271" s="5"/>
      <c r="J271" s="5"/>
      <c r="K271" s="5"/>
      <c r="L271" s="5"/>
      <c r="M271" s="5"/>
      <c r="N271" s="5"/>
      <c r="O271" s="5"/>
      <c r="P271" s="5"/>
    </row>
    <row r="272" ht="15.75" customHeight="1">
      <c r="A272" s="6"/>
      <c r="B272" s="6" t="str">
        <f t="shared" si="1"/>
        <v>AYB</v>
      </c>
      <c r="C272" s="6">
        <v>268.0</v>
      </c>
      <c r="D272" s="7">
        <v>26801.0</v>
      </c>
      <c r="E272" s="6" t="s">
        <v>244</v>
      </c>
      <c r="F272" s="7">
        <v>268026.0</v>
      </c>
      <c r="G272" s="9" t="s">
        <v>260</v>
      </c>
      <c r="H272" s="5"/>
      <c r="I272" s="5"/>
      <c r="J272" s="5"/>
      <c r="K272" s="5"/>
      <c r="L272" s="5"/>
      <c r="M272" s="5"/>
      <c r="N272" s="5"/>
      <c r="O272" s="5"/>
      <c r="P272" s="5"/>
    </row>
    <row r="273" ht="15.75" customHeight="1">
      <c r="A273" s="6"/>
      <c r="B273" s="6" t="str">
        <f t="shared" si="1"/>
        <v>AYB</v>
      </c>
      <c r="C273" s="6">
        <v>268.0</v>
      </c>
      <c r="D273" s="7">
        <v>26802.0</v>
      </c>
      <c r="E273" s="6" t="s">
        <v>270</v>
      </c>
      <c r="F273" s="7">
        <v>268027.0</v>
      </c>
      <c r="G273" s="9" t="s">
        <v>271</v>
      </c>
      <c r="H273" s="5"/>
      <c r="I273" s="5"/>
      <c r="J273" s="5"/>
      <c r="K273" s="5"/>
      <c r="L273" s="5"/>
      <c r="M273" s="5"/>
      <c r="N273" s="5"/>
      <c r="O273" s="5"/>
      <c r="P273" s="5"/>
    </row>
    <row r="274" ht="15.75" customHeight="1">
      <c r="A274" s="6"/>
      <c r="B274" s="6" t="str">
        <f t="shared" si="1"/>
        <v>AYB</v>
      </c>
      <c r="C274" s="6">
        <v>268.0</v>
      </c>
      <c r="D274" s="7">
        <v>26802.0</v>
      </c>
      <c r="E274" s="6" t="s">
        <v>270</v>
      </c>
      <c r="F274" s="7">
        <v>268028.0</v>
      </c>
      <c r="G274" s="9" t="s">
        <v>272</v>
      </c>
      <c r="H274" s="5"/>
      <c r="I274" s="5"/>
      <c r="J274" s="5"/>
      <c r="K274" s="5"/>
      <c r="L274" s="5"/>
      <c r="M274" s="5"/>
      <c r="N274" s="5"/>
      <c r="O274" s="5"/>
      <c r="P274" s="5"/>
    </row>
    <row r="275" ht="15.75" customHeight="1">
      <c r="A275" s="6"/>
      <c r="B275" s="6" t="str">
        <f t="shared" si="1"/>
        <v>AYB</v>
      </c>
      <c r="C275" s="6">
        <v>268.0</v>
      </c>
      <c r="D275" s="7">
        <v>26802.0</v>
      </c>
      <c r="E275" s="6" t="s">
        <v>270</v>
      </c>
      <c r="F275" s="7">
        <v>268029.0</v>
      </c>
      <c r="G275" s="9" t="s">
        <v>273</v>
      </c>
      <c r="H275" s="5"/>
      <c r="I275" s="5"/>
      <c r="J275" s="5"/>
      <c r="K275" s="5"/>
      <c r="L275" s="5"/>
      <c r="M275" s="5"/>
      <c r="N275" s="5"/>
      <c r="O275" s="5"/>
      <c r="P275" s="5"/>
    </row>
    <row r="276" ht="15.75" customHeight="1">
      <c r="A276" s="6"/>
      <c r="B276" s="6" t="str">
        <f t="shared" si="1"/>
        <v>AYB</v>
      </c>
      <c r="C276" s="6">
        <v>268.0</v>
      </c>
      <c r="D276" s="7">
        <v>26802.0</v>
      </c>
      <c r="E276" s="6" t="s">
        <v>270</v>
      </c>
      <c r="F276" s="7">
        <v>268030.0</v>
      </c>
      <c r="G276" s="9" t="s">
        <v>263</v>
      </c>
      <c r="H276" s="5"/>
      <c r="I276" s="5"/>
      <c r="J276" s="5"/>
      <c r="K276" s="5"/>
      <c r="L276" s="5"/>
      <c r="M276" s="5"/>
      <c r="N276" s="5"/>
      <c r="O276" s="5"/>
      <c r="P276" s="5"/>
    </row>
    <row r="277" ht="15.75" customHeight="1">
      <c r="A277" s="6"/>
      <c r="B277" s="6" t="str">
        <f t="shared" si="1"/>
        <v>AYB</v>
      </c>
      <c r="C277" s="6">
        <v>268.0</v>
      </c>
      <c r="D277" s="7">
        <v>26802.0</v>
      </c>
      <c r="E277" s="6" t="s">
        <v>270</v>
      </c>
      <c r="F277" s="7">
        <v>268031.0</v>
      </c>
      <c r="G277" s="9" t="s">
        <v>274</v>
      </c>
      <c r="H277" s="5"/>
      <c r="I277" s="5"/>
      <c r="J277" s="5"/>
      <c r="K277" s="5"/>
      <c r="L277" s="5"/>
      <c r="M277" s="5"/>
      <c r="N277" s="5"/>
      <c r="O277" s="5"/>
      <c r="P277" s="5"/>
    </row>
    <row r="278" ht="15.75" customHeight="1">
      <c r="A278" s="6"/>
      <c r="B278" s="6" t="str">
        <f t="shared" si="1"/>
        <v>AYB</v>
      </c>
      <c r="C278" s="6">
        <v>268.0</v>
      </c>
      <c r="D278" s="7">
        <v>26802.0</v>
      </c>
      <c r="E278" s="6" t="s">
        <v>270</v>
      </c>
      <c r="F278" s="7">
        <v>268032.0</v>
      </c>
      <c r="G278" s="9" t="s">
        <v>275</v>
      </c>
      <c r="H278" s="5"/>
      <c r="I278" s="5"/>
      <c r="J278" s="5"/>
      <c r="K278" s="5"/>
      <c r="L278" s="5"/>
      <c r="M278" s="5"/>
      <c r="N278" s="5"/>
      <c r="O278" s="5"/>
      <c r="P278" s="5"/>
    </row>
    <row r="279" ht="15.75" customHeight="1">
      <c r="A279" s="6"/>
      <c r="B279" s="6" t="str">
        <f t="shared" si="1"/>
        <v>AYB</v>
      </c>
      <c r="C279" s="6">
        <v>268.0</v>
      </c>
      <c r="D279" s="7">
        <v>26802.0</v>
      </c>
      <c r="E279" s="6" t="s">
        <v>270</v>
      </c>
      <c r="F279" s="7">
        <v>268033.0</v>
      </c>
      <c r="G279" s="9" t="s">
        <v>276</v>
      </c>
      <c r="H279" s="5"/>
      <c r="I279" s="5"/>
      <c r="J279" s="5"/>
      <c r="K279" s="5"/>
      <c r="L279" s="5"/>
      <c r="M279" s="5"/>
      <c r="N279" s="5"/>
      <c r="O279" s="5"/>
      <c r="P279" s="5"/>
    </row>
    <row r="280" ht="15.75" customHeight="1">
      <c r="A280" s="6"/>
      <c r="B280" s="6" t="str">
        <f t="shared" si="1"/>
        <v>AYB</v>
      </c>
      <c r="C280" s="6">
        <v>268.0</v>
      </c>
      <c r="D280" s="7">
        <v>26802.0</v>
      </c>
      <c r="E280" s="6" t="s">
        <v>270</v>
      </c>
      <c r="F280" s="7">
        <v>268034.0</v>
      </c>
      <c r="G280" s="9" t="s">
        <v>277</v>
      </c>
      <c r="H280" s="5"/>
      <c r="I280" s="5"/>
      <c r="J280" s="5"/>
      <c r="K280" s="5"/>
      <c r="L280" s="5"/>
      <c r="M280" s="5"/>
      <c r="N280" s="5"/>
      <c r="O280" s="5"/>
      <c r="P280" s="5"/>
    </row>
    <row r="281" ht="15.75" customHeight="1">
      <c r="A281" s="6"/>
      <c r="B281" s="6" t="str">
        <f t="shared" si="1"/>
        <v>AYB</v>
      </c>
      <c r="C281" s="6">
        <v>268.0</v>
      </c>
      <c r="D281" s="7">
        <v>26802.0</v>
      </c>
      <c r="E281" s="6" t="s">
        <v>270</v>
      </c>
      <c r="F281" s="7">
        <v>268035.0</v>
      </c>
      <c r="G281" s="9" t="s">
        <v>278</v>
      </c>
      <c r="H281" s="5"/>
      <c r="I281" s="5"/>
      <c r="J281" s="5"/>
      <c r="K281" s="5"/>
      <c r="L281" s="5"/>
      <c r="M281" s="5"/>
      <c r="N281" s="5"/>
      <c r="O281" s="5"/>
      <c r="P281" s="5"/>
    </row>
    <row r="282" ht="15.75" customHeight="1">
      <c r="A282" s="6"/>
      <c r="B282" s="6" t="str">
        <f t="shared" si="1"/>
        <v>AYB</v>
      </c>
      <c r="C282" s="6">
        <v>268.0</v>
      </c>
      <c r="D282" s="7">
        <v>26802.0</v>
      </c>
      <c r="E282" s="6" t="s">
        <v>270</v>
      </c>
      <c r="F282" s="7">
        <v>268036.0</v>
      </c>
      <c r="G282" s="9" t="s">
        <v>279</v>
      </c>
      <c r="H282" s="5"/>
      <c r="I282" s="5"/>
      <c r="J282" s="5"/>
      <c r="K282" s="5"/>
      <c r="L282" s="5"/>
      <c r="M282" s="5"/>
      <c r="N282" s="5"/>
      <c r="O282" s="5"/>
      <c r="P282" s="5"/>
    </row>
    <row r="283" ht="15.75" customHeight="1">
      <c r="A283" s="6"/>
      <c r="B283" s="6" t="str">
        <f t="shared" si="1"/>
        <v>AYB</v>
      </c>
      <c r="C283" s="6">
        <v>268.0</v>
      </c>
      <c r="D283" s="7">
        <v>26802.0</v>
      </c>
      <c r="E283" s="6" t="s">
        <v>270</v>
      </c>
      <c r="F283" s="7">
        <v>268037.0</v>
      </c>
      <c r="G283" s="9" t="s">
        <v>280</v>
      </c>
      <c r="H283" s="5"/>
      <c r="I283" s="5"/>
      <c r="J283" s="5"/>
      <c r="K283" s="5"/>
      <c r="L283" s="5"/>
      <c r="M283" s="5"/>
      <c r="N283" s="5"/>
      <c r="O283" s="5"/>
      <c r="P283" s="5"/>
    </row>
    <row r="284" ht="15.75" customHeight="1">
      <c r="A284" s="6"/>
      <c r="B284" s="6" t="str">
        <f t="shared" si="1"/>
        <v>AYB</v>
      </c>
      <c r="C284" s="6">
        <v>268.0</v>
      </c>
      <c r="D284" s="7">
        <v>26802.0</v>
      </c>
      <c r="E284" s="6" t="s">
        <v>270</v>
      </c>
      <c r="F284" s="7">
        <v>268038.0</v>
      </c>
      <c r="G284" s="9" t="s">
        <v>281</v>
      </c>
      <c r="H284" s="5"/>
      <c r="I284" s="5"/>
      <c r="J284" s="5"/>
      <c r="K284" s="5"/>
      <c r="L284" s="5"/>
      <c r="M284" s="5"/>
      <c r="N284" s="5"/>
      <c r="O284" s="5"/>
      <c r="P284" s="5"/>
    </row>
    <row r="285" ht="15.75" customHeight="1">
      <c r="A285" s="6"/>
      <c r="B285" s="6" t="str">
        <f t="shared" si="1"/>
        <v>AYB</v>
      </c>
      <c r="C285" s="6">
        <v>268.0</v>
      </c>
      <c r="D285" s="7">
        <v>26802.0</v>
      </c>
      <c r="E285" s="6" t="s">
        <v>270</v>
      </c>
      <c r="F285" s="7">
        <v>268039.0</v>
      </c>
      <c r="G285" s="9" t="s">
        <v>282</v>
      </c>
      <c r="H285" s="5"/>
      <c r="I285" s="5"/>
      <c r="J285" s="5"/>
      <c r="K285" s="5"/>
      <c r="L285" s="5"/>
      <c r="M285" s="5"/>
      <c r="N285" s="5"/>
      <c r="O285" s="5"/>
      <c r="P285" s="5"/>
    </row>
    <row r="286" ht="15.75" customHeight="1">
      <c r="A286" s="6"/>
      <c r="B286" s="6" t="str">
        <f t="shared" si="1"/>
        <v>AYB</v>
      </c>
      <c r="C286" s="6">
        <v>268.0</v>
      </c>
      <c r="D286" s="7">
        <v>26802.0</v>
      </c>
      <c r="E286" s="6" t="s">
        <v>270</v>
      </c>
      <c r="F286" s="7">
        <v>268040.0</v>
      </c>
      <c r="G286" s="9" t="s">
        <v>283</v>
      </c>
      <c r="H286" s="5"/>
      <c r="I286" s="5"/>
      <c r="J286" s="5"/>
      <c r="K286" s="5"/>
      <c r="L286" s="5"/>
      <c r="M286" s="5"/>
      <c r="N286" s="5"/>
      <c r="O286" s="5"/>
      <c r="P286" s="5"/>
    </row>
    <row r="287" ht="15.75" customHeight="1">
      <c r="A287" s="6"/>
      <c r="B287" s="6" t="str">
        <f t="shared" si="1"/>
        <v>AYB</v>
      </c>
      <c r="C287" s="6">
        <v>268.0</v>
      </c>
      <c r="D287" s="7">
        <v>26802.0</v>
      </c>
      <c r="E287" s="6" t="s">
        <v>270</v>
      </c>
      <c r="F287" s="7">
        <v>268041.0</v>
      </c>
      <c r="G287" s="9" t="s">
        <v>284</v>
      </c>
      <c r="H287" s="5"/>
      <c r="I287" s="5"/>
      <c r="J287" s="5"/>
      <c r="K287" s="5"/>
      <c r="L287" s="5"/>
      <c r="M287" s="5"/>
      <c r="N287" s="5"/>
      <c r="O287" s="5"/>
      <c r="P287" s="5"/>
    </row>
    <row r="288" ht="15.75" customHeight="1">
      <c r="A288" s="6"/>
      <c r="B288" s="6" t="str">
        <f t="shared" si="1"/>
        <v>AYB</v>
      </c>
      <c r="C288" s="6">
        <v>268.0</v>
      </c>
      <c r="D288" s="7">
        <v>26802.0</v>
      </c>
      <c r="E288" s="6" t="s">
        <v>270</v>
      </c>
      <c r="F288" s="7">
        <v>268042.0</v>
      </c>
      <c r="G288" s="9" t="s">
        <v>285</v>
      </c>
      <c r="H288" s="5"/>
      <c r="I288" s="5"/>
      <c r="J288" s="5"/>
      <c r="K288" s="5"/>
      <c r="L288" s="5"/>
      <c r="M288" s="5"/>
      <c r="N288" s="5"/>
      <c r="O288" s="5"/>
      <c r="P288" s="5"/>
    </row>
    <row r="289" ht="15.75" customHeight="1">
      <c r="A289" s="6"/>
      <c r="B289" s="6" t="str">
        <f t="shared" si="1"/>
        <v>AYB</v>
      </c>
      <c r="C289" s="6">
        <v>268.0</v>
      </c>
      <c r="D289" s="7">
        <v>26802.0</v>
      </c>
      <c r="E289" s="6" t="s">
        <v>270</v>
      </c>
      <c r="F289" s="7">
        <v>268043.0</v>
      </c>
      <c r="G289" s="9" t="s">
        <v>286</v>
      </c>
      <c r="H289" s="5"/>
      <c r="I289" s="5"/>
      <c r="J289" s="5"/>
      <c r="K289" s="5"/>
      <c r="L289" s="5"/>
      <c r="M289" s="5"/>
      <c r="N289" s="5"/>
      <c r="O289" s="5"/>
      <c r="P289" s="5"/>
    </row>
    <row r="290" ht="15.75" customHeight="1">
      <c r="A290" s="6"/>
      <c r="B290" s="6" t="str">
        <f t="shared" si="1"/>
        <v>AYB</v>
      </c>
      <c r="C290" s="6">
        <v>268.0</v>
      </c>
      <c r="D290" s="7">
        <v>26802.0</v>
      </c>
      <c r="E290" s="6" t="s">
        <v>270</v>
      </c>
      <c r="F290" s="7">
        <v>268044.0</v>
      </c>
      <c r="G290" s="9" t="s">
        <v>287</v>
      </c>
      <c r="H290" s="5"/>
      <c r="I290" s="5"/>
      <c r="J290" s="5"/>
      <c r="K290" s="5"/>
      <c r="L290" s="5"/>
      <c r="M290" s="5"/>
      <c r="N290" s="5"/>
      <c r="O290" s="5"/>
      <c r="P290" s="5"/>
    </row>
    <row r="291" ht="15.75" customHeight="1">
      <c r="A291" s="6"/>
      <c r="B291" s="6" t="str">
        <f t="shared" si="1"/>
        <v>AYB</v>
      </c>
      <c r="C291" s="6">
        <v>268.0</v>
      </c>
      <c r="D291" s="7">
        <v>26802.0</v>
      </c>
      <c r="E291" s="6" t="s">
        <v>270</v>
      </c>
      <c r="F291" s="7">
        <v>268045.0</v>
      </c>
      <c r="G291" s="9" t="s">
        <v>288</v>
      </c>
      <c r="H291" s="5"/>
      <c r="I291" s="5"/>
      <c r="J291" s="5"/>
      <c r="K291" s="5"/>
      <c r="L291" s="5"/>
      <c r="M291" s="5"/>
      <c r="N291" s="5"/>
      <c r="O291" s="5"/>
      <c r="P291" s="5"/>
    </row>
    <row r="292" ht="15.75" customHeight="1">
      <c r="A292" s="6"/>
      <c r="B292" s="6" t="str">
        <f t="shared" si="1"/>
        <v>AYB</v>
      </c>
      <c r="C292" s="6">
        <v>268.0</v>
      </c>
      <c r="D292" s="7">
        <v>26802.0</v>
      </c>
      <c r="E292" s="6" t="s">
        <v>270</v>
      </c>
      <c r="F292" s="7">
        <v>268046.0</v>
      </c>
      <c r="G292" s="9" t="s">
        <v>289</v>
      </c>
      <c r="H292" s="5"/>
      <c r="I292" s="5"/>
      <c r="J292" s="5"/>
      <c r="K292" s="5"/>
      <c r="L292" s="5"/>
      <c r="M292" s="5"/>
      <c r="N292" s="5"/>
      <c r="O292" s="5"/>
      <c r="P292" s="5"/>
    </row>
    <row r="293" ht="15.75" customHeight="1">
      <c r="A293" s="6"/>
      <c r="B293" s="6" t="str">
        <f t="shared" si="1"/>
        <v>AYB</v>
      </c>
      <c r="C293" s="6">
        <v>268.0</v>
      </c>
      <c r="D293" s="7">
        <v>26802.0</v>
      </c>
      <c r="E293" s="6" t="s">
        <v>270</v>
      </c>
      <c r="F293" s="7">
        <v>268047.0</v>
      </c>
      <c r="G293" s="9" t="s">
        <v>290</v>
      </c>
      <c r="H293" s="5"/>
      <c r="I293" s="5"/>
      <c r="J293" s="5"/>
      <c r="K293" s="5"/>
      <c r="L293" s="5"/>
      <c r="M293" s="5"/>
      <c r="N293" s="5"/>
      <c r="O293" s="5"/>
      <c r="P293" s="5"/>
    </row>
    <row r="294" ht="15.75" customHeight="1">
      <c r="A294" s="6"/>
      <c r="B294" s="6" t="str">
        <f t="shared" si="1"/>
        <v>AYB</v>
      </c>
      <c r="C294" s="6">
        <v>268.0</v>
      </c>
      <c r="D294" s="7">
        <v>26802.0</v>
      </c>
      <c r="E294" s="6" t="s">
        <v>270</v>
      </c>
      <c r="F294" s="7">
        <v>268048.0</v>
      </c>
      <c r="G294" s="9" t="s">
        <v>291</v>
      </c>
      <c r="H294" s="5"/>
      <c r="I294" s="5"/>
      <c r="J294" s="5"/>
      <c r="K294" s="5"/>
      <c r="L294" s="5"/>
      <c r="M294" s="5"/>
      <c r="N294" s="5"/>
      <c r="O294" s="5"/>
      <c r="P294" s="5"/>
    </row>
    <row r="295" ht="15.75" customHeight="1">
      <c r="A295" s="6"/>
      <c r="B295" s="6" t="str">
        <f t="shared" si="1"/>
        <v>AYB</v>
      </c>
      <c r="C295" s="6">
        <v>268.0</v>
      </c>
      <c r="D295" s="7">
        <v>26802.0</v>
      </c>
      <c r="E295" s="6" t="s">
        <v>270</v>
      </c>
      <c r="F295" s="7">
        <v>268049.0</v>
      </c>
      <c r="G295" s="9" t="s">
        <v>292</v>
      </c>
      <c r="H295" s="5"/>
      <c r="I295" s="5"/>
      <c r="J295" s="5"/>
      <c r="K295" s="5"/>
      <c r="L295" s="5"/>
      <c r="M295" s="5"/>
      <c r="N295" s="5"/>
      <c r="O295" s="5"/>
      <c r="P295" s="5"/>
    </row>
    <row r="296" ht="15.75" customHeight="1">
      <c r="A296" s="6"/>
      <c r="B296" s="6" t="str">
        <f t="shared" si="1"/>
        <v>AYB</v>
      </c>
      <c r="C296" s="6">
        <v>268.0</v>
      </c>
      <c r="D296" s="7">
        <v>26802.0</v>
      </c>
      <c r="E296" s="6" t="s">
        <v>270</v>
      </c>
      <c r="F296" s="7">
        <v>268050.0</v>
      </c>
      <c r="G296" s="9" t="s">
        <v>293</v>
      </c>
      <c r="H296" s="5"/>
      <c r="I296" s="5"/>
      <c r="J296" s="5"/>
      <c r="K296" s="5"/>
      <c r="L296" s="5"/>
      <c r="M296" s="5"/>
      <c r="N296" s="5"/>
      <c r="O296" s="5"/>
      <c r="P296" s="5"/>
    </row>
    <row r="297" ht="15.75" customHeight="1">
      <c r="A297" s="6"/>
      <c r="B297" s="6" t="str">
        <f t="shared" si="1"/>
        <v>AYB</v>
      </c>
      <c r="C297" s="6">
        <v>268.0</v>
      </c>
      <c r="D297" s="7">
        <v>26802.0</v>
      </c>
      <c r="E297" s="6" t="s">
        <v>270</v>
      </c>
      <c r="F297" s="7">
        <v>268051.0</v>
      </c>
      <c r="G297" s="9" t="s">
        <v>294</v>
      </c>
      <c r="H297" s="5"/>
      <c r="I297" s="5"/>
      <c r="J297" s="5"/>
      <c r="K297" s="5"/>
      <c r="L297" s="5"/>
      <c r="M297" s="5"/>
      <c r="N297" s="5"/>
      <c r="O297" s="5"/>
      <c r="P297" s="5"/>
    </row>
    <row r="298" ht="15.75" customHeight="1">
      <c r="A298" s="6"/>
      <c r="B298" s="6" t="str">
        <f t="shared" si="1"/>
        <v>AYB</v>
      </c>
      <c r="C298" s="6">
        <v>268.0</v>
      </c>
      <c r="D298" s="7">
        <v>26802.0</v>
      </c>
      <c r="E298" s="6" t="s">
        <v>270</v>
      </c>
      <c r="F298" s="7">
        <v>268052.0</v>
      </c>
      <c r="G298" s="9" t="s">
        <v>295</v>
      </c>
      <c r="H298" s="5"/>
      <c r="I298" s="5"/>
      <c r="J298" s="5"/>
      <c r="K298" s="5"/>
      <c r="L298" s="5"/>
      <c r="M298" s="5"/>
      <c r="N298" s="5"/>
      <c r="O298" s="5"/>
      <c r="P298" s="5"/>
    </row>
    <row r="299" ht="15.75" customHeight="1">
      <c r="A299" s="6"/>
      <c r="B299" s="6" t="str">
        <f t="shared" si="1"/>
        <v>AYB</v>
      </c>
      <c r="C299" s="6">
        <v>268.0</v>
      </c>
      <c r="D299" s="7">
        <v>26802.0</v>
      </c>
      <c r="E299" s="6" t="s">
        <v>270</v>
      </c>
      <c r="F299" s="7">
        <v>268053.0</v>
      </c>
      <c r="G299" s="9" t="s">
        <v>296</v>
      </c>
      <c r="H299" s="5"/>
      <c r="I299" s="5"/>
      <c r="J299" s="5"/>
      <c r="K299" s="5"/>
      <c r="L299" s="5"/>
      <c r="M299" s="5"/>
      <c r="N299" s="5"/>
      <c r="O299" s="5"/>
      <c r="P299" s="5"/>
    </row>
    <row r="300" ht="15.75" customHeight="1">
      <c r="A300" s="6"/>
      <c r="B300" s="6" t="str">
        <f t="shared" si="1"/>
        <v>AYB</v>
      </c>
      <c r="C300" s="6">
        <v>268.0</v>
      </c>
      <c r="D300" s="7">
        <v>26802.0</v>
      </c>
      <c r="E300" s="6" t="s">
        <v>270</v>
      </c>
      <c r="F300" s="7">
        <v>268054.0</v>
      </c>
      <c r="G300" s="9" t="s">
        <v>297</v>
      </c>
      <c r="H300" s="5"/>
      <c r="I300" s="5"/>
      <c r="J300" s="5"/>
      <c r="K300" s="5"/>
      <c r="L300" s="5"/>
      <c r="M300" s="5"/>
      <c r="N300" s="5"/>
      <c r="O300" s="5"/>
      <c r="P300" s="5"/>
    </row>
    <row r="301" ht="15.75" customHeight="1">
      <c r="A301" s="6"/>
      <c r="B301" s="6" t="str">
        <f t="shared" si="1"/>
        <v>AYB</v>
      </c>
      <c r="C301" s="6">
        <v>268.0</v>
      </c>
      <c r="D301" s="7">
        <v>26802.0</v>
      </c>
      <c r="E301" s="6" t="s">
        <v>270</v>
      </c>
      <c r="F301" s="7">
        <v>268055.0</v>
      </c>
      <c r="G301" s="9" t="s">
        <v>298</v>
      </c>
      <c r="H301" s="5"/>
      <c r="I301" s="5"/>
      <c r="J301" s="5"/>
      <c r="K301" s="5"/>
      <c r="L301" s="5"/>
      <c r="M301" s="5"/>
      <c r="N301" s="5"/>
      <c r="O301" s="5"/>
      <c r="P301" s="5"/>
    </row>
    <row r="302" ht="15.75" customHeight="1">
      <c r="A302" s="6"/>
      <c r="B302" s="6" t="str">
        <f t="shared" si="1"/>
        <v>AYB</v>
      </c>
      <c r="C302" s="6">
        <v>268.0</v>
      </c>
      <c r="D302" s="7">
        <v>26802.0</v>
      </c>
      <c r="E302" s="6" t="s">
        <v>270</v>
      </c>
      <c r="F302" s="7">
        <v>268056.0</v>
      </c>
      <c r="G302" s="9" t="s">
        <v>299</v>
      </c>
      <c r="H302" s="5"/>
      <c r="I302" s="5"/>
      <c r="J302" s="5"/>
      <c r="K302" s="5"/>
      <c r="L302" s="5"/>
      <c r="M302" s="5"/>
      <c r="N302" s="5"/>
      <c r="O302" s="5"/>
      <c r="P302" s="5"/>
    </row>
    <row r="303" ht="15.75" customHeight="1">
      <c r="A303" s="6"/>
      <c r="B303" s="6" t="str">
        <f t="shared" si="1"/>
        <v>AYB</v>
      </c>
      <c r="C303" s="6">
        <v>268.0</v>
      </c>
      <c r="D303" s="7">
        <v>26802.0</v>
      </c>
      <c r="E303" s="6" t="s">
        <v>270</v>
      </c>
      <c r="F303" s="7">
        <v>268057.0</v>
      </c>
      <c r="G303" s="9" t="s">
        <v>300</v>
      </c>
      <c r="H303" s="5"/>
      <c r="I303" s="5"/>
      <c r="J303" s="5"/>
      <c r="K303" s="5"/>
      <c r="L303" s="5"/>
      <c r="M303" s="5"/>
      <c r="N303" s="5"/>
      <c r="O303" s="5"/>
      <c r="P303" s="5"/>
    </row>
    <row r="304" ht="15.75" customHeight="1">
      <c r="A304" s="6"/>
      <c r="B304" s="6" t="str">
        <f t="shared" si="1"/>
        <v>AYB</v>
      </c>
      <c r="C304" s="6">
        <v>268.0</v>
      </c>
      <c r="D304" s="7">
        <v>26802.0</v>
      </c>
      <c r="E304" s="6" t="s">
        <v>270</v>
      </c>
      <c r="F304" s="7">
        <v>268058.0</v>
      </c>
      <c r="G304" s="9" t="s">
        <v>301</v>
      </c>
      <c r="H304" s="5"/>
      <c r="I304" s="5"/>
      <c r="J304" s="5"/>
      <c r="K304" s="5"/>
      <c r="L304" s="5"/>
      <c r="M304" s="5"/>
      <c r="N304" s="5"/>
      <c r="O304" s="5"/>
      <c r="P304" s="5"/>
    </row>
    <row r="305" ht="15.75" customHeight="1">
      <c r="A305" s="6"/>
      <c r="B305" s="6" t="str">
        <f t="shared" si="1"/>
        <v>AYB</v>
      </c>
      <c r="C305" s="6">
        <v>268.0</v>
      </c>
      <c r="D305" s="7">
        <v>26802.0</v>
      </c>
      <c r="E305" s="6" t="s">
        <v>270</v>
      </c>
      <c r="F305" s="7">
        <v>268059.0</v>
      </c>
      <c r="G305" s="9" t="s">
        <v>276</v>
      </c>
      <c r="H305" s="5"/>
      <c r="I305" s="5"/>
      <c r="J305" s="5"/>
      <c r="K305" s="5"/>
      <c r="L305" s="5"/>
      <c r="M305" s="5"/>
      <c r="N305" s="5"/>
      <c r="O305" s="5"/>
      <c r="P305" s="5"/>
    </row>
    <row r="306" ht="15.75" customHeight="1">
      <c r="A306" s="6"/>
      <c r="B306" s="6" t="str">
        <f t="shared" si="1"/>
        <v>AYB</v>
      </c>
      <c r="C306" s="6">
        <v>268.0</v>
      </c>
      <c r="D306" s="7">
        <v>26802.0</v>
      </c>
      <c r="E306" s="6" t="s">
        <v>270</v>
      </c>
      <c r="F306" s="7">
        <v>268060.0</v>
      </c>
      <c r="G306" s="9" t="s">
        <v>302</v>
      </c>
      <c r="H306" s="5"/>
      <c r="I306" s="5"/>
      <c r="J306" s="5"/>
      <c r="K306" s="5"/>
      <c r="L306" s="5"/>
      <c r="M306" s="5"/>
      <c r="N306" s="5"/>
      <c r="O306" s="5"/>
      <c r="P306" s="5"/>
    </row>
    <row r="307" ht="15.75" customHeight="1">
      <c r="A307" s="6"/>
      <c r="B307" s="6" t="str">
        <f t="shared" si="1"/>
        <v>AYB</v>
      </c>
      <c r="C307" s="6">
        <v>268.0</v>
      </c>
      <c r="D307" s="7">
        <v>26802.0</v>
      </c>
      <c r="E307" s="6" t="s">
        <v>270</v>
      </c>
      <c r="F307" s="7">
        <v>268061.0</v>
      </c>
      <c r="G307" s="9" t="s">
        <v>303</v>
      </c>
      <c r="H307" s="5"/>
      <c r="I307" s="5"/>
      <c r="J307" s="5"/>
      <c r="K307" s="5"/>
      <c r="L307" s="5"/>
      <c r="M307" s="5"/>
      <c r="N307" s="5"/>
      <c r="O307" s="5"/>
      <c r="P307" s="5"/>
    </row>
    <row r="308" ht="15.75" customHeight="1">
      <c r="A308" s="6"/>
      <c r="B308" s="6" t="str">
        <f t="shared" si="1"/>
        <v>AYB</v>
      </c>
      <c r="C308" s="6">
        <v>268.0</v>
      </c>
      <c r="D308" s="7">
        <v>26803.0</v>
      </c>
      <c r="E308" s="6" t="s">
        <v>304</v>
      </c>
      <c r="F308" s="7">
        <v>268062.0</v>
      </c>
      <c r="G308" s="9" t="s">
        <v>305</v>
      </c>
      <c r="H308" s="5"/>
      <c r="I308" s="5"/>
      <c r="J308" s="5"/>
      <c r="K308" s="5"/>
      <c r="L308" s="5"/>
      <c r="M308" s="5"/>
      <c r="N308" s="5"/>
      <c r="O308" s="5"/>
      <c r="P308" s="5"/>
    </row>
    <row r="309" ht="15.75" customHeight="1">
      <c r="A309" s="6"/>
      <c r="B309" s="6" t="str">
        <f t="shared" si="1"/>
        <v>AYB</v>
      </c>
      <c r="C309" s="6">
        <v>268.0</v>
      </c>
      <c r="D309" s="7">
        <v>26803.0</v>
      </c>
      <c r="E309" s="6" t="s">
        <v>304</v>
      </c>
      <c r="F309" s="7">
        <v>268063.0</v>
      </c>
      <c r="G309" s="9" t="s">
        <v>306</v>
      </c>
      <c r="H309" s="5"/>
      <c r="I309" s="5"/>
      <c r="J309" s="5"/>
      <c r="K309" s="5"/>
      <c r="L309" s="5"/>
      <c r="M309" s="5"/>
      <c r="N309" s="5"/>
      <c r="O309" s="5"/>
      <c r="P309" s="5"/>
    </row>
    <row r="310" ht="15.75" customHeight="1">
      <c r="A310" s="6"/>
      <c r="B310" s="6" t="str">
        <f t="shared" si="1"/>
        <v>AYB</v>
      </c>
      <c r="C310" s="6">
        <v>268.0</v>
      </c>
      <c r="D310" s="7">
        <v>26803.0</v>
      </c>
      <c r="E310" s="6" t="s">
        <v>304</v>
      </c>
      <c r="F310" s="7">
        <v>268064.0</v>
      </c>
      <c r="G310" s="9" t="s">
        <v>307</v>
      </c>
      <c r="H310" s="5"/>
      <c r="I310" s="5"/>
      <c r="J310" s="5"/>
      <c r="K310" s="5"/>
      <c r="L310" s="5"/>
      <c r="M310" s="5"/>
      <c r="N310" s="5"/>
      <c r="O310" s="5"/>
      <c r="P310" s="5"/>
    </row>
    <row r="311" ht="15.75" customHeight="1">
      <c r="A311" s="6"/>
      <c r="B311" s="6" t="str">
        <f t="shared" si="1"/>
        <v>AYB</v>
      </c>
      <c r="C311" s="6">
        <v>268.0</v>
      </c>
      <c r="D311" s="7">
        <v>26803.0</v>
      </c>
      <c r="E311" s="6" t="s">
        <v>304</v>
      </c>
      <c r="F311" s="7">
        <v>268065.0</v>
      </c>
      <c r="G311" s="9" t="s">
        <v>308</v>
      </c>
      <c r="H311" s="5"/>
      <c r="I311" s="5"/>
      <c r="J311" s="5"/>
      <c r="K311" s="5"/>
      <c r="L311" s="5"/>
      <c r="M311" s="5"/>
      <c r="N311" s="5"/>
      <c r="O311" s="5"/>
      <c r="P311" s="5"/>
    </row>
    <row r="312" ht="15.75" customHeight="1">
      <c r="A312" s="6"/>
      <c r="B312" s="6" t="str">
        <f t="shared" si="1"/>
        <v>AYB</v>
      </c>
      <c r="C312" s="6">
        <v>268.0</v>
      </c>
      <c r="D312" s="7">
        <v>26803.0</v>
      </c>
      <c r="E312" s="6" t="s">
        <v>304</v>
      </c>
      <c r="F312" s="7">
        <v>268066.0</v>
      </c>
      <c r="G312" s="9" t="s">
        <v>309</v>
      </c>
      <c r="H312" s="5"/>
      <c r="I312" s="5"/>
      <c r="J312" s="5"/>
      <c r="K312" s="5"/>
      <c r="L312" s="5"/>
      <c r="M312" s="5"/>
      <c r="N312" s="5"/>
      <c r="O312" s="5"/>
      <c r="P312" s="5"/>
    </row>
    <row r="313" ht="15.75" customHeight="1">
      <c r="A313" s="6"/>
      <c r="B313" s="6" t="str">
        <f t="shared" si="1"/>
        <v>AYB</v>
      </c>
      <c r="C313" s="6">
        <v>268.0</v>
      </c>
      <c r="D313" s="7">
        <v>26803.0</v>
      </c>
      <c r="E313" s="6" t="s">
        <v>304</v>
      </c>
      <c r="F313" s="7">
        <v>268067.0</v>
      </c>
      <c r="G313" s="9" t="s">
        <v>310</v>
      </c>
      <c r="H313" s="5"/>
      <c r="I313" s="5"/>
      <c r="J313" s="5"/>
      <c r="K313" s="5"/>
      <c r="L313" s="5"/>
      <c r="M313" s="5"/>
      <c r="N313" s="5"/>
      <c r="O313" s="5"/>
      <c r="P313" s="5"/>
    </row>
    <row r="314" ht="15.75" customHeight="1">
      <c r="A314" s="6"/>
      <c r="B314" s="6" t="str">
        <f t="shared" si="1"/>
        <v>AYB</v>
      </c>
      <c r="C314" s="6">
        <v>268.0</v>
      </c>
      <c r="D314" s="7">
        <v>26803.0</v>
      </c>
      <c r="E314" s="6" t="s">
        <v>304</v>
      </c>
      <c r="F314" s="7">
        <v>268068.0</v>
      </c>
      <c r="G314" s="9" t="s">
        <v>311</v>
      </c>
      <c r="H314" s="5"/>
      <c r="I314" s="5"/>
      <c r="J314" s="5"/>
      <c r="K314" s="5"/>
      <c r="L314" s="5"/>
      <c r="M314" s="5"/>
      <c r="N314" s="5"/>
      <c r="O314" s="5"/>
      <c r="P314" s="5"/>
    </row>
    <row r="315" ht="15.75" customHeight="1">
      <c r="A315" s="6"/>
      <c r="B315" s="6" t="str">
        <f t="shared" si="1"/>
        <v>AYB</v>
      </c>
      <c r="C315" s="6">
        <v>268.0</v>
      </c>
      <c r="D315" s="7">
        <v>26803.0</v>
      </c>
      <c r="E315" s="6" t="s">
        <v>304</v>
      </c>
      <c r="F315" s="7">
        <v>268069.0</v>
      </c>
      <c r="G315" s="9" t="s">
        <v>312</v>
      </c>
      <c r="H315" s="5"/>
      <c r="I315" s="5"/>
      <c r="J315" s="5"/>
      <c r="K315" s="5"/>
      <c r="L315" s="5"/>
      <c r="M315" s="5"/>
      <c r="N315" s="5"/>
      <c r="O315" s="5"/>
      <c r="P315" s="5"/>
    </row>
    <row r="316" ht="15.75" customHeight="1">
      <c r="A316" s="6"/>
      <c r="B316" s="6" t="str">
        <f t="shared" si="1"/>
        <v>AYB</v>
      </c>
      <c r="C316" s="6">
        <v>268.0</v>
      </c>
      <c r="D316" s="7">
        <v>26803.0</v>
      </c>
      <c r="E316" s="6" t="s">
        <v>304</v>
      </c>
      <c r="F316" s="7">
        <v>268070.0</v>
      </c>
      <c r="G316" s="9" t="s">
        <v>313</v>
      </c>
      <c r="H316" s="5"/>
      <c r="I316" s="5"/>
      <c r="J316" s="5"/>
      <c r="K316" s="5"/>
      <c r="L316" s="5"/>
      <c r="M316" s="5"/>
      <c r="N316" s="5"/>
      <c r="O316" s="5"/>
      <c r="P316" s="5"/>
    </row>
    <row r="317" ht="15.75" customHeight="1">
      <c r="A317" s="6"/>
      <c r="B317" s="6" t="str">
        <f t="shared" si="1"/>
        <v>AYB</v>
      </c>
      <c r="C317" s="6">
        <v>268.0</v>
      </c>
      <c r="D317" s="7">
        <v>26803.0</v>
      </c>
      <c r="E317" s="6" t="s">
        <v>304</v>
      </c>
      <c r="F317" s="7">
        <v>268071.0</v>
      </c>
      <c r="G317" s="9" t="s">
        <v>314</v>
      </c>
      <c r="H317" s="5"/>
      <c r="I317" s="5"/>
      <c r="J317" s="5"/>
      <c r="K317" s="5"/>
      <c r="L317" s="5"/>
      <c r="M317" s="5"/>
      <c r="N317" s="5"/>
      <c r="O317" s="5"/>
      <c r="P317" s="5"/>
    </row>
    <row r="318" ht="15.75" customHeight="1">
      <c r="A318" s="6"/>
      <c r="B318" s="6" t="str">
        <f t="shared" si="1"/>
        <v>AYB</v>
      </c>
      <c r="C318" s="6">
        <v>268.0</v>
      </c>
      <c r="D318" s="7">
        <v>26804.0</v>
      </c>
      <c r="E318" s="6" t="s">
        <v>315</v>
      </c>
      <c r="F318" s="7">
        <v>268072.0</v>
      </c>
      <c r="G318" s="9" t="s">
        <v>316</v>
      </c>
      <c r="H318" s="5"/>
      <c r="I318" s="5"/>
      <c r="J318" s="5"/>
      <c r="K318" s="5"/>
      <c r="L318" s="5"/>
      <c r="M318" s="5"/>
      <c r="N318" s="5"/>
      <c r="O318" s="5"/>
      <c r="P318" s="5"/>
    </row>
    <row r="319" ht="15.75" customHeight="1">
      <c r="A319" s="6"/>
      <c r="B319" s="6" t="str">
        <f t="shared" si="1"/>
        <v>AYB</v>
      </c>
      <c r="C319" s="6">
        <v>268.0</v>
      </c>
      <c r="D319" s="7">
        <v>26804.0</v>
      </c>
      <c r="E319" s="6" t="s">
        <v>315</v>
      </c>
      <c r="F319" s="7">
        <v>268073.0</v>
      </c>
      <c r="G319" s="9" t="s">
        <v>317</v>
      </c>
      <c r="H319" s="5"/>
      <c r="I319" s="5"/>
      <c r="J319" s="5"/>
      <c r="K319" s="5"/>
      <c r="L319" s="5"/>
      <c r="M319" s="5"/>
      <c r="N319" s="5"/>
      <c r="O319" s="5"/>
      <c r="P319" s="5"/>
    </row>
    <row r="320" ht="15.75" customHeight="1">
      <c r="A320" s="6"/>
      <c r="B320" s="6" t="str">
        <f t="shared" si="1"/>
        <v>AYB</v>
      </c>
      <c r="C320" s="6">
        <v>268.0</v>
      </c>
      <c r="D320" s="7">
        <v>26804.0</v>
      </c>
      <c r="E320" s="6" t="s">
        <v>315</v>
      </c>
      <c r="F320" s="7">
        <v>268074.0</v>
      </c>
      <c r="G320" s="9" t="s">
        <v>318</v>
      </c>
      <c r="H320" s="5"/>
      <c r="I320" s="5"/>
      <c r="J320" s="5"/>
      <c r="K320" s="5"/>
      <c r="L320" s="5"/>
      <c r="M320" s="5"/>
      <c r="N320" s="5"/>
      <c r="O320" s="5"/>
      <c r="P320" s="5"/>
    </row>
    <row r="321" ht="15.75" customHeight="1">
      <c r="A321" s="6"/>
      <c r="B321" s="6" t="str">
        <f t="shared" si="1"/>
        <v>AYB</v>
      </c>
      <c r="C321" s="6">
        <v>268.0</v>
      </c>
      <c r="D321" s="7">
        <v>26804.0</v>
      </c>
      <c r="E321" s="6" t="s">
        <v>315</v>
      </c>
      <c r="F321" s="7">
        <v>268075.0</v>
      </c>
      <c r="G321" s="9" t="s">
        <v>319</v>
      </c>
      <c r="H321" s="5"/>
      <c r="I321" s="5"/>
      <c r="J321" s="5"/>
      <c r="K321" s="5"/>
      <c r="L321" s="5"/>
      <c r="M321" s="5"/>
      <c r="N321" s="5"/>
      <c r="O321" s="5"/>
      <c r="P321" s="5"/>
    </row>
    <row r="322" ht="15.75" customHeight="1">
      <c r="A322" s="6"/>
      <c r="B322" s="6" t="str">
        <f t="shared" si="1"/>
        <v>AYB</v>
      </c>
      <c r="C322" s="6">
        <v>268.0</v>
      </c>
      <c r="D322" s="7">
        <v>26804.0</v>
      </c>
      <c r="E322" s="6" t="s">
        <v>315</v>
      </c>
      <c r="F322" s="7">
        <v>268076.0</v>
      </c>
      <c r="G322" s="9" t="s">
        <v>320</v>
      </c>
      <c r="H322" s="5"/>
      <c r="I322" s="5"/>
      <c r="J322" s="5"/>
      <c r="K322" s="5"/>
      <c r="L322" s="5"/>
      <c r="M322" s="5"/>
      <c r="N322" s="5"/>
      <c r="O322" s="5"/>
      <c r="P322" s="5"/>
    </row>
    <row r="323" ht="15.75" customHeight="1">
      <c r="A323" s="6"/>
      <c r="B323" s="6" t="str">
        <f t="shared" si="1"/>
        <v>AYB</v>
      </c>
      <c r="C323" s="6">
        <v>268.0</v>
      </c>
      <c r="D323" s="7">
        <v>26804.0</v>
      </c>
      <c r="E323" s="6" t="s">
        <v>315</v>
      </c>
      <c r="F323" s="7">
        <v>268077.0</v>
      </c>
      <c r="G323" s="9" t="s">
        <v>321</v>
      </c>
      <c r="H323" s="5"/>
      <c r="I323" s="5"/>
      <c r="J323" s="5"/>
      <c r="K323" s="5"/>
      <c r="L323" s="5"/>
      <c r="M323" s="5"/>
      <c r="N323" s="5"/>
      <c r="O323" s="5"/>
      <c r="P323" s="5"/>
    </row>
    <row r="324" ht="15.75" customHeight="1">
      <c r="A324" s="6"/>
      <c r="B324" s="6" t="str">
        <f t="shared" si="1"/>
        <v>AYB</v>
      </c>
      <c r="C324" s="6">
        <v>268.0</v>
      </c>
      <c r="D324" s="7">
        <v>26804.0</v>
      </c>
      <c r="E324" s="6" t="s">
        <v>315</v>
      </c>
      <c r="F324" s="7">
        <v>268078.0</v>
      </c>
      <c r="G324" s="9" t="s">
        <v>322</v>
      </c>
      <c r="H324" s="5"/>
      <c r="I324" s="5"/>
      <c r="J324" s="5"/>
      <c r="K324" s="5"/>
      <c r="L324" s="5"/>
      <c r="M324" s="5"/>
      <c r="N324" s="5"/>
      <c r="O324" s="5"/>
      <c r="P324" s="5"/>
    </row>
    <row r="325" ht="15.75" customHeight="1">
      <c r="A325" s="6"/>
      <c r="B325" s="6" t="str">
        <f t="shared" si="1"/>
        <v>AYB</v>
      </c>
      <c r="C325" s="6">
        <v>268.0</v>
      </c>
      <c r="D325" s="7">
        <v>26805.0</v>
      </c>
      <c r="E325" s="6" t="s">
        <v>323</v>
      </c>
      <c r="F325" s="7">
        <v>268079.0</v>
      </c>
      <c r="G325" s="9" t="s">
        <v>324</v>
      </c>
      <c r="H325" s="5"/>
      <c r="I325" s="5"/>
      <c r="J325" s="5"/>
      <c r="K325" s="5"/>
      <c r="L325" s="5"/>
      <c r="M325" s="5"/>
      <c r="N325" s="5"/>
      <c r="O325" s="5"/>
      <c r="P325" s="5"/>
    </row>
    <row r="326" ht="15.75" customHeight="1">
      <c r="A326" s="6"/>
      <c r="B326" s="6" t="str">
        <f t="shared" si="1"/>
        <v>AYB</v>
      </c>
      <c r="C326" s="6">
        <v>268.0</v>
      </c>
      <c r="D326" s="7">
        <v>26805.0</v>
      </c>
      <c r="E326" s="6" t="s">
        <v>323</v>
      </c>
      <c r="F326" s="7">
        <v>268080.0</v>
      </c>
      <c r="G326" s="9" t="s">
        <v>325</v>
      </c>
      <c r="H326" s="5"/>
      <c r="I326" s="5"/>
      <c r="J326" s="5"/>
      <c r="K326" s="5"/>
      <c r="L326" s="5"/>
      <c r="M326" s="5"/>
      <c r="N326" s="5"/>
      <c r="O326" s="5"/>
      <c r="P326" s="5"/>
    </row>
    <row r="327" ht="15.75" customHeight="1">
      <c r="A327" s="6"/>
      <c r="B327" s="6" t="str">
        <f t="shared" si="1"/>
        <v>AYB</v>
      </c>
      <c r="C327" s="6">
        <v>268.0</v>
      </c>
      <c r="D327" s="7">
        <v>26805.0</v>
      </c>
      <c r="E327" s="6" t="s">
        <v>323</v>
      </c>
      <c r="F327" s="7">
        <v>268081.0</v>
      </c>
      <c r="G327" s="9" t="s">
        <v>326</v>
      </c>
      <c r="H327" s="5"/>
      <c r="I327" s="5"/>
      <c r="J327" s="5"/>
      <c r="K327" s="5"/>
      <c r="L327" s="5"/>
      <c r="M327" s="5"/>
      <c r="N327" s="5"/>
      <c r="O327" s="5"/>
      <c r="P327" s="5"/>
    </row>
    <row r="328" ht="15.75" customHeight="1">
      <c r="A328" s="6"/>
      <c r="B328" s="6" t="str">
        <f t="shared" si="1"/>
        <v>AYB</v>
      </c>
      <c r="C328" s="6">
        <v>268.0</v>
      </c>
      <c r="D328" s="7">
        <v>26805.0</v>
      </c>
      <c r="E328" s="6" t="s">
        <v>323</v>
      </c>
      <c r="F328" s="7">
        <v>268082.0</v>
      </c>
      <c r="G328" s="9" t="s">
        <v>327</v>
      </c>
      <c r="H328" s="5"/>
      <c r="I328" s="5"/>
      <c r="J328" s="5"/>
      <c r="K328" s="5"/>
      <c r="L328" s="5"/>
      <c r="M328" s="5"/>
      <c r="N328" s="5"/>
      <c r="O328" s="5"/>
      <c r="P328" s="5"/>
    </row>
    <row r="329" ht="15.75" customHeight="1">
      <c r="A329" s="6"/>
      <c r="B329" s="6" t="str">
        <f t="shared" si="1"/>
        <v>AYB</v>
      </c>
      <c r="C329" s="6">
        <v>268.0</v>
      </c>
      <c r="D329" s="7">
        <v>26805.0</v>
      </c>
      <c r="E329" s="6" t="s">
        <v>323</v>
      </c>
      <c r="F329" s="7">
        <v>268083.0</v>
      </c>
      <c r="G329" s="9" t="s">
        <v>328</v>
      </c>
      <c r="H329" s="5"/>
      <c r="I329" s="5"/>
      <c r="J329" s="5"/>
      <c r="K329" s="5"/>
      <c r="L329" s="5"/>
      <c r="M329" s="5"/>
      <c r="N329" s="5"/>
      <c r="O329" s="5"/>
      <c r="P329" s="5"/>
    </row>
    <row r="330" ht="15.75" customHeight="1">
      <c r="A330" s="6"/>
      <c r="B330" s="6" t="str">
        <f t="shared" si="1"/>
        <v>AYB</v>
      </c>
      <c r="C330" s="6">
        <v>268.0</v>
      </c>
      <c r="D330" s="7">
        <v>26805.0</v>
      </c>
      <c r="E330" s="6" t="s">
        <v>323</v>
      </c>
      <c r="F330" s="7">
        <v>268084.0</v>
      </c>
      <c r="G330" s="9" t="s">
        <v>329</v>
      </c>
      <c r="H330" s="5"/>
      <c r="I330" s="5"/>
      <c r="J330" s="5"/>
      <c r="K330" s="5"/>
      <c r="L330" s="5"/>
      <c r="M330" s="5"/>
      <c r="N330" s="5"/>
      <c r="O330" s="5"/>
      <c r="P330" s="5"/>
    </row>
    <row r="331" ht="15.75" customHeight="1">
      <c r="A331" s="6"/>
      <c r="B331" s="6" t="str">
        <f t="shared" si="1"/>
        <v>AYB</v>
      </c>
      <c r="C331" s="6">
        <v>268.0</v>
      </c>
      <c r="D331" s="7">
        <v>26805.0</v>
      </c>
      <c r="E331" s="6" t="s">
        <v>323</v>
      </c>
      <c r="F331" s="7">
        <v>268085.0</v>
      </c>
      <c r="G331" s="9" t="s">
        <v>330</v>
      </c>
      <c r="H331" s="5"/>
      <c r="I331" s="5"/>
      <c r="J331" s="5"/>
      <c r="K331" s="5"/>
      <c r="L331" s="5"/>
      <c r="M331" s="5"/>
      <c r="N331" s="5"/>
      <c r="O331" s="5"/>
      <c r="P331" s="5"/>
    </row>
    <row r="332" ht="15.75" customHeight="1">
      <c r="A332" s="6"/>
      <c r="B332" s="6" t="str">
        <f t="shared" si="1"/>
        <v>AYB</v>
      </c>
      <c r="C332" s="6">
        <v>268.0</v>
      </c>
      <c r="D332" s="7">
        <v>26805.0</v>
      </c>
      <c r="E332" s="6" t="s">
        <v>323</v>
      </c>
      <c r="F332" s="7">
        <v>268086.0</v>
      </c>
      <c r="G332" s="9" t="s">
        <v>331</v>
      </c>
      <c r="H332" s="5"/>
      <c r="I332" s="5"/>
      <c r="J332" s="5"/>
      <c r="K332" s="5"/>
      <c r="L332" s="5"/>
      <c r="M332" s="5"/>
      <c r="N332" s="5"/>
      <c r="O332" s="5"/>
      <c r="P332" s="5"/>
    </row>
    <row r="333" ht="15.75" customHeight="1">
      <c r="A333" s="6"/>
      <c r="B333" s="6" t="str">
        <f t="shared" si="1"/>
        <v>AYB</v>
      </c>
      <c r="C333" s="6">
        <v>268.0</v>
      </c>
      <c r="D333" s="7">
        <v>26805.0</v>
      </c>
      <c r="E333" s="6" t="s">
        <v>323</v>
      </c>
      <c r="F333" s="7">
        <v>268087.0</v>
      </c>
      <c r="G333" s="9" t="s">
        <v>332</v>
      </c>
      <c r="H333" s="5"/>
      <c r="I333" s="5"/>
      <c r="J333" s="5"/>
      <c r="K333" s="5"/>
      <c r="L333" s="5"/>
      <c r="M333" s="5"/>
      <c r="N333" s="5"/>
      <c r="O333" s="5"/>
      <c r="P333" s="5"/>
    </row>
    <row r="334" ht="15.75" customHeight="1">
      <c r="A334" s="6"/>
      <c r="B334" s="6" t="str">
        <f t="shared" si="1"/>
        <v>AYB</v>
      </c>
      <c r="C334" s="6">
        <v>268.0</v>
      </c>
      <c r="D334" s="7">
        <v>26805.0</v>
      </c>
      <c r="E334" s="6" t="s">
        <v>323</v>
      </c>
      <c r="F334" s="7">
        <v>268088.0</v>
      </c>
      <c r="G334" s="9" t="s">
        <v>333</v>
      </c>
      <c r="H334" s="5"/>
      <c r="I334" s="5"/>
      <c r="J334" s="5"/>
      <c r="K334" s="5"/>
      <c r="L334" s="5"/>
      <c r="M334" s="5"/>
      <c r="N334" s="5"/>
      <c r="O334" s="5"/>
      <c r="P334" s="5"/>
    </row>
    <row r="335" ht="15.75" customHeight="1">
      <c r="A335" s="6"/>
      <c r="B335" s="6" t="str">
        <f t="shared" si="1"/>
        <v>AYB</v>
      </c>
      <c r="C335" s="6">
        <v>268.0</v>
      </c>
      <c r="D335" s="7">
        <v>26806.0</v>
      </c>
      <c r="E335" s="6" t="s">
        <v>334</v>
      </c>
      <c r="F335" s="7">
        <v>268089.0</v>
      </c>
      <c r="G335" s="9" t="s">
        <v>335</v>
      </c>
      <c r="H335" s="5"/>
      <c r="I335" s="5"/>
      <c r="J335" s="5"/>
      <c r="K335" s="5"/>
      <c r="L335" s="5"/>
      <c r="M335" s="5"/>
      <c r="N335" s="5"/>
      <c r="O335" s="5"/>
      <c r="P335" s="5"/>
    </row>
    <row r="336" ht="15.75" customHeight="1">
      <c r="A336" s="6"/>
      <c r="B336" s="6" t="str">
        <f t="shared" si="1"/>
        <v>AYB</v>
      </c>
      <c r="C336" s="6">
        <v>268.0</v>
      </c>
      <c r="D336" s="7">
        <v>26806.0</v>
      </c>
      <c r="E336" s="6" t="s">
        <v>334</v>
      </c>
      <c r="F336" s="7">
        <v>268090.0</v>
      </c>
      <c r="G336" s="9" t="s">
        <v>336</v>
      </c>
      <c r="H336" s="5"/>
      <c r="I336" s="5"/>
      <c r="J336" s="5"/>
      <c r="K336" s="5"/>
      <c r="L336" s="5"/>
      <c r="M336" s="5"/>
      <c r="N336" s="5"/>
      <c r="O336" s="5"/>
      <c r="P336" s="5"/>
    </row>
    <row r="337" ht="15.75" customHeight="1">
      <c r="A337" s="6"/>
      <c r="B337" s="6" t="str">
        <f t="shared" si="1"/>
        <v>AYB</v>
      </c>
      <c r="C337" s="6">
        <v>268.0</v>
      </c>
      <c r="D337" s="7">
        <v>26806.0</v>
      </c>
      <c r="E337" s="6" t="s">
        <v>334</v>
      </c>
      <c r="F337" s="7">
        <v>268091.0</v>
      </c>
      <c r="G337" s="9" t="s">
        <v>337</v>
      </c>
      <c r="H337" s="5"/>
      <c r="I337" s="5"/>
      <c r="J337" s="5"/>
      <c r="K337" s="5"/>
      <c r="L337" s="5"/>
      <c r="M337" s="5"/>
      <c r="N337" s="5"/>
      <c r="O337" s="5"/>
      <c r="P337" s="5"/>
    </row>
    <row r="338" ht="15.75" customHeight="1">
      <c r="A338" s="6"/>
      <c r="B338" s="6" t="str">
        <f t="shared" si="1"/>
        <v>AYB</v>
      </c>
      <c r="C338" s="6">
        <v>268.0</v>
      </c>
      <c r="D338" s="7">
        <v>26806.0</v>
      </c>
      <c r="E338" s="6" t="s">
        <v>334</v>
      </c>
      <c r="F338" s="7">
        <v>268092.0</v>
      </c>
      <c r="G338" s="9" t="s">
        <v>338</v>
      </c>
      <c r="H338" s="5"/>
      <c r="I338" s="5"/>
      <c r="J338" s="5"/>
      <c r="K338" s="5"/>
      <c r="L338" s="5"/>
      <c r="M338" s="5"/>
      <c r="N338" s="5"/>
      <c r="O338" s="5"/>
      <c r="P338" s="5"/>
    </row>
    <row r="339" ht="15.75" customHeight="1">
      <c r="A339" s="6"/>
      <c r="B339" s="6" t="str">
        <f t="shared" si="1"/>
        <v>AYB</v>
      </c>
      <c r="C339" s="6">
        <v>268.0</v>
      </c>
      <c r="D339" s="7">
        <v>26806.0</v>
      </c>
      <c r="E339" s="6" t="s">
        <v>334</v>
      </c>
      <c r="F339" s="7">
        <v>268093.0</v>
      </c>
      <c r="G339" s="9" t="s">
        <v>339</v>
      </c>
      <c r="H339" s="5"/>
      <c r="I339" s="5"/>
      <c r="J339" s="5"/>
      <c r="K339" s="5"/>
      <c r="L339" s="5"/>
      <c r="M339" s="5"/>
      <c r="N339" s="5"/>
      <c r="O339" s="5"/>
      <c r="P339" s="5"/>
    </row>
    <row r="340" ht="15.75" customHeight="1">
      <c r="A340" s="6"/>
      <c r="B340" s="6" t="str">
        <f t="shared" si="1"/>
        <v>AYB</v>
      </c>
      <c r="C340" s="6">
        <v>268.0</v>
      </c>
      <c r="D340" s="7">
        <v>26806.0</v>
      </c>
      <c r="E340" s="6" t="s">
        <v>334</v>
      </c>
      <c r="F340" s="7">
        <v>268094.0</v>
      </c>
      <c r="G340" s="9" t="s">
        <v>340</v>
      </c>
      <c r="H340" s="5"/>
      <c r="I340" s="5"/>
      <c r="J340" s="5"/>
      <c r="K340" s="5"/>
      <c r="L340" s="5"/>
      <c r="M340" s="5"/>
      <c r="N340" s="5"/>
      <c r="O340" s="5"/>
      <c r="P340" s="5"/>
    </row>
    <row r="341" ht="15.75" customHeight="1">
      <c r="A341" s="6"/>
      <c r="B341" s="6" t="str">
        <f t="shared" si="1"/>
        <v>AYB</v>
      </c>
      <c r="C341" s="6">
        <v>268.0</v>
      </c>
      <c r="D341" s="7">
        <v>26806.0</v>
      </c>
      <c r="E341" s="6" t="s">
        <v>334</v>
      </c>
      <c r="F341" s="7">
        <v>268095.0</v>
      </c>
      <c r="G341" s="9" t="s">
        <v>341</v>
      </c>
      <c r="H341" s="5"/>
      <c r="I341" s="5"/>
      <c r="J341" s="5"/>
      <c r="K341" s="5"/>
      <c r="L341" s="5"/>
      <c r="M341" s="5"/>
      <c r="N341" s="5"/>
      <c r="O341" s="5"/>
      <c r="P341" s="5"/>
    </row>
    <row r="342" ht="15.75" customHeight="1">
      <c r="A342" s="6"/>
      <c r="B342" s="6" t="str">
        <f t="shared" si="1"/>
        <v>AYB</v>
      </c>
      <c r="C342" s="6">
        <v>268.0</v>
      </c>
      <c r="D342" s="7">
        <v>26806.0</v>
      </c>
      <c r="E342" s="6" t="s">
        <v>334</v>
      </c>
      <c r="F342" s="7">
        <v>268096.0</v>
      </c>
      <c r="G342" s="9" t="s">
        <v>342</v>
      </c>
      <c r="H342" s="5"/>
      <c r="I342" s="5"/>
      <c r="J342" s="5"/>
      <c r="K342" s="5"/>
      <c r="L342" s="5"/>
      <c r="M342" s="5"/>
      <c r="N342" s="5"/>
      <c r="O342" s="5"/>
      <c r="P342" s="5"/>
    </row>
    <row r="343" ht="15.75" customHeight="1">
      <c r="A343" s="6"/>
      <c r="B343" s="6" t="str">
        <f t="shared" si="1"/>
        <v>AYB</v>
      </c>
      <c r="C343" s="6">
        <v>268.0</v>
      </c>
      <c r="D343" s="7">
        <v>26806.0</v>
      </c>
      <c r="E343" s="6" t="s">
        <v>334</v>
      </c>
      <c r="F343" s="7">
        <v>268097.0</v>
      </c>
      <c r="G343" s="9" t="s">
        <v>343</v>
      </c>
      <c r="H343" s="5"/>
      <c r="I343" s="5"/>
      <c r="J343" s="5"/>
      <c r="K343" s="5"/>
      <c r="L343" s="5"/>
      <c r="M343" s="5"/>
      <c r="N343" s="5"/>
      <c r="O343" s="5"/>
      <c r="P343" s="5"/>
    </row>
    <row r="344" ht="15.75" customHeight="1">
      <c r="A344" s="6"/>
      <c r="B344" s="6" t="str">
        <f t="shared" si="1"/>
        <v>AYB</v>
      </c>
      <c r="C344" s="6">
        <v>268.0</v>
      </c>
      <c r="D344" s="7">
        <v>26806.0</v>
      </c>
      <c r="E344" s="6" t="s">
        <v>334</v>
      </c>
      <c r="F344" s="7">
        <v>268098.0</v>
      </c>
      <c r="G344" s="9" t="s">
        <v>344</v>
      </c>
      <c r="H344" s="5"/>
      <c r="I344" s="5"/>
      <c r="J344" s="5"/>
      <c r="K344" s="5"/>
      <c r="L344" s="5"/>
      <c r="M344" s="5"/>
      <c r="N344" s="5"/>
      <c r="O344" s="5"/>
      <c r="P344" s="5"/>
    </row>
    <row r="345" ht="15.75" customHeight="1">
      <c r="A345" s="6"/>
      <c r="B345" s="6" t="str">
        <f t="shared" si="1"/>
        <v>AYB</v>
      </c>
      <c r="C345" s="6">
        <v>268.0</v>
      </c>
      <c r="D345" s="7">
        <v>26806.0</v>
      </c>
      <c r="E345" s="6" t="s">
        <v>334</v>
      </c>
      <c r="F345" s="7">
        <v>268099.0</v>
      </c>
      <c r="G345" s="9" t="s">
        <v>345</v>
      </c>
      <c r="H345" s="5"/>
      <c r="I345" s="5"/>
      <c r="J345" s="5"/>
      <c r="K345" s="5"/>
      <c r="L345" s="5"/>
      <c r="M345" s="5"/>
      <c r="N345" s="5"/>
      <c r="O345" s="5"/>
      <c r="P345" s="5"/>
    </row>
    <row r="346" ht="15.75" customHeight="1">
      <c r="A346" s="6"/>
      <c r="B346" s="6" t="str">
        <f t="shared" si="1"/>
        <v>AYB</v>
      </c>
      <c r="C346" s="6">
        <v>268.0</v>
      </c>
      <c r="D346" s="7">
        <v>26806.0</v>
      </c>
      <c r="E346" s="6" t="s">
        <v>334</v>
      </c>
      <c r="F346" s="7">
        <v>268100.0</v>
      </c>
      <c r="G346" s="9" t="s">
        <v>346</v>
      </c>
      <c r="H346" s="5"/>
      <c r="I346" s="5"/>
      <c r="J346" s="5"/>
      <c r="K346" s="5"/>
      <c r="L346" s="5"/>
      <c r="M346" s="5"/>
      <c r="N346" s="5"/>
      <c r="O346" s="5"/>
      <c r="P346" s="5"/>
    </row>
    <row r="347" ht="15.75" customHeight="1">
      <c r="A347" s="6"/>
      <c r="B347" s="6" t="str">
        <f t="shared" si="1"/>
        <v>AYB</v>
      </c>
      <c r="C347" s="6">
        <v>268.0</v>
      </c>
      <c r="D347" s="7">
        <v>26806.0</v>
      </c>
      <c r="E347" s="6" t="s">
        <v>334</v>
      </c>
      <c r="F347" s="7">
        <v>268101.0</v>
      </c>
      <c r="G347" s="9" t="s">
        <v>347</v>
      </c>
      <c r="H347" s="5"/>
      <c r="I347" s="5"/>
      <c r="J347" s="5"/>
      <c r="K347" s="5"/>
      <c r="L347" s="5"/>
      <c r="M347" s="5"/>
      <c r="N347" s="5"/>
      <c r="O347" s="5"/>
      <c r="P347" s="5"/>
    </row>
    <row r="348" ht="15.75" customHeight="1">
      <c r="A348" s="6"/>
      <c r="B348" s="6" t="str">
        <f t="shared" si="1"/>
        <v>AYB</v>
      </c>
      <c r="C348" s="6">
        <v>268.0</v>
      </c>
      <c r="D348" s="7">
        <v>26807.0</v>
      </c>
      <c r="E348" s="6" t="s">
        <v>348</v>
      </c>
      <c r="F348" s="7">
        <v>268102.0</v>
      </c>
      <c r="G348" s="9" t="s">
        <v>349</v>
      </c>
      <c r="H348" s="5"/>
      <c r="I348" s="5"/>
      <c r="J348" s="5"/>
      <c r="K348" s="5"/>
      <c r="L348" s="5"/>
      <c r="M348" s="5"/>
      <c r="N348" s="5"/>
      <c r="O348" s="5"/>
      <c r="P348" s="5"/>
    </row>
    <row r="349" ht="15.75" customHeight="1">
      <c r="A349" s="6"/>
      <c r="B349" s="6" t="str">
        <f t="shared" si="1"/>
        <v>AYB</v>
      </c>
      <c r="C349" s="6">
        <v>268.0</v>
      </c>
      <c r="D349" s="7">
        <v>26807.0</v>
      </c>
      <c r="E349" s="6" t="s">
        <v>348</v>
      </c>
      <c r="F349" s="7">
        <v>268103.0</v>
      </c>
      <c r="G349" s="9" t="s">
        <v>350</v>
      </c>
      <c r="H349" s="5"/>
      <c r="I349" s="5"/>
      <c r="J349" s="5"/>
      <c r="K349" s="5"/>
      <c r="L349" s="5"/>
      <c r="M349" s="5"/>
      <c r="N349" s="5"/>
      <c r="O349" s="5"/>
      <c r="P349" s="5"/>
    </row>
    <row r="350" ht="15.75" customHeight="1">
      <c r="A350" s="6"/>
      <c r="B350" s="6" t="str">
        <f t="shared" si="1"/>
        <v>AYB</v>
      </c>
      <c r="C350" s="6">
        <v>268.0</v>
      </c>
      <c r="D350" s="7">
        <v>26807.0</v>
      </c>
      <c r="E350" s="6" t="s">
        <v>348</v>
      </c>
      <c r="F350" s="7">
        <v>268104.0</v>
      </c>
      <c r="G350" s="9" t="s">
        <v>351</v>
      </c>
      <c r="H350" s="5"/>
      <c r="I350" s="5"/>
      <c r="J350" s="5"/>
      <c r="K350" s="5"/>
      <c r="L350" s="5"/>
      <c r="M350" s="5"/>
      <c r="N350" s="5"/>
      <c r="O350" s="5"/>
      <c r="P350" s="5"/>
    </row>
    <row r="351" ht="15.75" customHeight="1">
      <c r="A351" s="6"/>
      <c r="B351" s="6" t="str">
        <f t="shared" si="1"/>
        <v>AYB</v>
      </c>
      <c r="C351" s="6">
        <v>268.0</v>
      </c>
      <c r="D351" s="7">
        <v>26807.0</v>
      </c>
      <c r="E351" s="6" t="s">
        <v>348</v>
      </c>
      <c r="F351" s="7">
        <v>268105.0</v>
      </c>
      <c r="G351" s="9" t="s">
        <v>352</v>
      </c>
      <c r="H351" s="5"/>
      <c r="I351" s="5"/>
      <c r="J351" s="5"/>
      <c r="K351" s="5"/>
      <c r="L351" s="5"/>
      <c r="M351" s="5"/>
      <c r="N351" s="5"/>
      <c r="O351" s="5"/>
      <c r="P351" s="5"/>
    </row>
    <row r="352" ht="15.75" customHeight="1">
      <c r="A352" s="6"/>
      <c r="B352" s="6" t="str">
        <f t="shared" si="1"/>
        <v>AYB</v>
      </c>
      <c r="C352" s="6">
        <v>268.0</v>
      </c>
      <c r="D352" s="7">
        <v>26807.0</v>
      </c>
      <c r="E352" s="6" t="s">
        <v>348</v>
      </c>
      <c r="F352" s="7">
        <v>268106.0</v>
      </c>
      <c r="G352" s="9" t="s">
        <v>353</v>
      </c>
      <c r="H352" s="5"/>
      <c r="I352" s="5"/>
      <c r="J352" s="5"/>
      <c r="K352" s="5"/>
      <c r="L352" s="5"/>
      <c r="M352" s="5"/>
      <c r="N352" s="5"/>
      <c r="O352" s="5"/>
      <c r="P352" s="5"/>
    </row>
    <row r="353" ht="15.75" customHeight="1">
      <c r="A353" s="6"/>
      <c r="B353" s="6" t="str">
        <f t="shared" si="1"/>
        <v>AYB</v>
      </c>
      <c r="C353" s="6">
        <v>268.0</v>
      </c>
      <c r="D353" s="7">
        <v>26807.0</v>
      </c>
      <c r="E353" s="6" t="s">
        <v>348</v>
      </c>
      <c r="F353" s="7">
        <v>268107.0</v>
      </c>
      <c r="G353" s="9" t="s">
        <v>354</v>
      </c>
      <c r="H353" s="5"/>
      <c r="I353" s="5"/>
      <c r="J353" s="5"/>
      <c r="K353" s="5"/>
      <c r="L353" s="5"/>
      <c r="M353" s="5"/>
      <c r="N353" s="5"/>
      <c r="O353" s="5"/>
      <c r="P353" s="5"/>
    </row>
    <row r="354" ht="15.75" customHeight="1">
      <c r="A354" s="6"/>
      <c r="B354" s="6" t="str">
        <f t="shared" si="1"/>
        <v>AYB</v>
      </c>
      <c r="C354" s="6">
        <v>268.0</v>
      </c>
      <c r="D354" s="7">
        <v>26807.0</v>
      </c>
      <c r="E354" s="6" t="s">
        <v>348</v>
      </c>
      <c r="F354" s="7">
        <v>268108.0</v>
      </c>
      <c r="G354" s="9" t="s">
        <v>355</v>
      </c>
      <c r="H354" s="5"/>
      <c r="I354" s="5"/>
      <c r="J354" s="5"/>
      <c r="K354" s="5"/>
      <c r="L354" s="5"/>
      <c r="M354" s="5"/>
      <c r="N354" s="5"/>
      <c r="O354" s="5"/>
      <c r="P354" s="5"/>
    </row>
    <row r="355" ht="15.75" customHeight="1">
      <c r="A355" s="6"/>
      <c r="B355" s="6" t="str">
        <f t="shared" si="1"/>
        <v>AYB</v>
      </c>
      <c r="C355" s="6">
        <v>268.0</v>
      </c>
      <c r="D355" s="7">
        <v>26807.0</v>
      </c>
      <c r="E355" s="6" t="s">
        <v>348</v>
      </c>
      <c r="F355" s="7">
        <v>268109.0</v>
      </c>
      <c r="G355" s="9" t="s">
        <v>356</v>
      </c>
      <c r="H355" s="5"/>
      <c r="I355" s="5"/>
      <c r="J355" s="5"/>
      <c r="K355" s="5"/>
      <c r="L355" s="5"/>
      <c r="M355" s="5"/>
      <c r="N355" s="5"/>
      <c r="O355" s="5"/>
      <c r="P355" s="5"/>
    </row>
    <row r="356" ht="15.75" customHeight="1">
      <c r="A356" s="6"/>
      <c r="B356" s="6" t="str">
        <f t="shared" si="1"/>
        <v>AYB</v>
      </c>
      <c r="C356" s="6">
        <v>268.0</v>
      </c>
      <c r="D356" s="7">
        <v>26807.0</v>
      </c>
      <c r="E356" s="6" t="s">
        <v>348</v>
      </c>
      <c r="F356" s="7">
        <v>268110.0</v>
      </c>
      <c r="G356" s="9" t="s">
        <v>357</v>
      </c>
      <c r="H356" s="5"/>
      <c r="I356" s="5"/>
      <c r="J356" s="5"/>
      <c r="K356" s="5"/>
      <c r="L356" s="5"/>
      <c r="M356" s="5"/>
      <c r="N356" s="5"/>
      <c r="O356" s="5"/>
      <c r="P356" s="5"/>
    </row>
    <row r="357" ht="15.75" customHeight="1">
      <c r="A357" s="6"/>
      <c r="B357" s="6" t="str">
        <f t="shared" si="1"/>
        <v>AYB</v>
      </c>
      <c r="C357" s="6">
        <v>268.0</v>
      </c>
      <c r="D357" s="7">
        <v>26808.0</v>
      </c>
      <c r="E357" s="6" t="s">
        <v>358</v>
      </c>
      <c r="F357" s="7">
        <v>268111.0</v>
      </c>
      <c r="G357" s="9" t="s">
        <v>359</v>
      </c>
      <c r="H357" s="5"/>
      <c r="I357" s="5"/>
      <c r="J357" s="5"/>
      <c r="K357" s="5"/>
      <c r="L357" s="5"/>
      <c r="M357" s="5"/>
      <c r="N357" s="5"/>
      <c r="O357" s="5"/>
      <c r="P357" s="5"/>
    </row>
    <row r="358" ht="15.75" customHeight="1">
      <c r="A358" s="6"/>
      <c r="B358" s="6" t="str">
        <f t="shared" si="1"/>
        <v>AYB</v>
      </c>
      <c r="C358" s="6">
        <v>268.0</v>
      </c>
      <c r="D358" s="7">
        <v>26808.0</v>
      </c>
      <c r="E358" s="6" t="s">
        <v>358</v>
      </c>
      <c r="F358" s="7">
        <v>268112.0</v>
      </c>
      <c r="G358" s="9" t="s">
        <v>360</v>
      </c>
      <c r="H358" s="5"/>
      <c r="I358" s="5"/>
      <c r="J358" s="5"/>
      <c r="K358" s="5"/>
      <c r="L358" s="5"/>
      <c r="M358" s="5"/>
      <c r="N358" s="5"/>
      <c r="O358" s="5"/>
      <c r="P358" s="5"/>
    </row>
    <row r="359" ht="15.75" customHeight="1">
      <c r="A359" s="6"/>
      <c r="B359" s="6" t="str">
        <f t="shared" si="1"/>
        <v>AYB</v>
      </c>
      <c r="C359" s="6">
        <v>268.0</v>
      </c>
      <c r="D359" s="7">
        <v>26808.0</v>
      </c>
      <c r="E359" s="6" t="s">
        <v>358</v>
      </c>
      <c r="F359" s="7">
        <v>268113.0</v>
      </c>
      <c r="G359" s="9" t="s">
        <v>361</v>
      </c>
      <c r="H359" s="5"/>
      <c r="I359" s="5"/>
      <c r="J359" s="5"/>
      <c r="K359" s="5"/>
      <c r="L359" s="5"/>
      <c r="M359" s="5"/>
      <c r="N359" s="5"/>
      <c r="O359" s="5"/>
      <c r="P359" s="5"/>
    </row>
    <row r="360" ht="15.75" customHeight="1">
      <c r="A360" s="6"/>
      <c r="B360" s="6" t="str">
        <f t="shared" si="1"/>
        <v>JAM</v>
      </c>
      <c r="C360" s="6">
        <v>876.0</v>
      </c>
      <c r="D360" s="7">
        <v>87601.0</v>
      </c>
      <c r="E360" s="12" t="s">
        <v>362</v>
      </c>
      <c r="F360" s="7">
        <v>876001.0</v>
      </c>
      <c r="G360" s="13" t="s">
        <v>363</v>
      </c>
      <c r="H360" s="6">
        <v>8760011.0</v>
      </c>
      <c r="I360" s="8" t="s">
        <v>364</v>
      </c>
      <c r="J360" s="5"/>
      <c r="K360" s="5"/>
      <c r="L360" s="5"/>
      <c r="M360" s="5"/>
      <c r="N360" s="5"/>
      <c r="O360" s="5"/>
      <c r="P360" s="5"/>
    </row>
    <row r="361" ht="15.75" customHeight="1">
      <c r="A361" s="6"/>
      <c r="B361" s="6" t="str">
        <f t="shared" si="1"/>
        <v>JAM</v>
      </c>
      <c r="C361" s="6">
        <v>876.0</v>
      </c>
      <c r="D361" s="7">
        <v>87601.0</v>
      </c>
      <c r="E361" s="12" t="s">
        <v>362</v>
      </c>
      <c r="F361" s="7">
        <v>876001.0</v>
      </c>
      <c r="G361" s="13" t="s">
        <v>363</v>
      </c>
      <c r="H361" s="6">
        <v>8760012.0</v>
      </c>
      <c r="I361" s="8" t="s">
        <v>365</v>
      </c>
      <c r="J361" s="5"/>
      <c r="K361" s="5"/>
      <c r="L361" s="5"/>
      <c r="M361" s="5"/>
      <c r="N361" s="5"/>
      <c r="O361" s="5"/>
      <c r="P361" s="5"/>
    </row>
    <row r="362" ht="15.75" customHeight="1">
      <c r="A362" s="6"/>
      <c r="B362" s="6" t="str">
        <f t="shared" si="1"/>
        <v>JAM</v>
      </c>
      <c r="C362" s="6">
        <v>876.0</v>
      </c>
      <c r="D362" s="7">
        <v>87601.0</v>
      </c>
      <c r="E362" s="12" t="s">
        <v>362</v>
      </c>
      <c r="F362" s="7">
        <v>876001.0</v>
      </c>
      <c r="G362" s="13" t="s">
        <v>363</v>
      </c>
      <c r="H362" s="6">
        <v>8760013.0</v>
      </c>
      <c r="I362" s="8" t="s">
        <v>366</v>
      </c>
      <c r="J362" s="5"/>
      <c r="K362" s="5"/>
      <c r="L362" s="5"/>
      <c r="M362" s="5"/>
      <c r="N362" s="5"/>
      <c r="O362" s="5"/>
      <c r="P362" s="5"/>
    </row>
    <row r="363" ht="15.75" customHeight="1">
      <c r="A363" s="6"/>
      <c r="B363" s="6" t="str">
        <f t="shared" si="1"/>
        <v>JAM</v>
      </c>
      <c r="C363" s="6">
        <v>876.0</v>
      </c>
      <c r="D363" s="7">
        <v>87601.0</v>
      </c>
      <c r="E363" s="12" t="s">
        <v>362</v>
      </c>
      <c r="F363" s="7">
        <v>876001.0</v>
      </c>
      <c r="G363" s="13" t="s">
        <v>363</v>
      </c>
      <c r="H363" s="6">
        <v>8760014.0</v>
      </c>
      <c r="I363" s="8" t="s">
        <v>367</v>
      </c>
      <c r="J363" s="5"/>
      <c r="K363" s="5"/>
      <c r="L363" s="5"/>
      <c r="M363" s="5"/>
      <c r="N363" s="5"/>
      <c r="O363" s="5"/>
      <c r="P363" s="5"/>
    </row>
    <row r="364" ht="15.75" customHeight="1">
      <c r="A364" s="6"/>
      <c r="B364" s="6" t="str">
        <f t="shared" si="1"/>
        <v>JAM</v>
      </c>
      <c r="C364" s="6">
        <v>876.0</v>
      </c>
      <c r="D364" s="7">
        <v>87601.0</v>
      </c>
      <c r="E364" s="12" t="s">
        <v>362</v>
      </c>
      <c r="F364" s="7">
        <v>876001.0</v>
      </c>
      <c r="G364" s="13" t="s">
        <v>363</v>
      </c>
      <c r="H364" s="6">
        <v>8760015.0</v>
      </c>
      <c r="I364" s="8" t="s">
        <v>368</v>
      </c>
      <c r="J364" s="5"/>
      <c r="K364" s="5"/>
      <c r="L364" s="5"/>
      <c r="M364" s="5"/>
      <c r="N364" s="5"/>
      <c r="O364" s="5"/>
      <c r="P364" s="5"/>
    </row>
    <row r="365" ht="15.75" customHeight="1">
      <c r="A365" s="6"/>
      <c r="B365" s="6" t="str">
        <f t="shared" si="1"/>
        <v>JAM</v>
      </c>
      <c r="C365" s="6">
        <v>876.0</v>
      </c>
      <c r="D365" s="7">
        <v>87601.0</v>
      </c>
      <c r="E365" s="12" t="s">
        <v>362</v>
      </c>
      <c r="F365" s="7">
        <v>876001.0</v>
      </c>
      <c r="G365" s="13" t="s">
        <v>363</v>
      </c>
      <c r="H365" s="6">
        <v>8760016.0</v>
      </c>
      <c r="I365" s="8" t="s">
        <v>369</v>
      </c>
      <c r="J365" s="5"/>
      <c r="K365" s="5"/>
      <c r="L365" s="5"/>
      <c r="M365" s="5"/>
      <c r="N365" s="5"/>
      <c r="O365" s="5"/>
      <c r="P365" s="5"/>
    </row>
    <row r="366" ht="15.75" customHeight="1">
      <c r="A366" s="6"/>
      <c r="B366" s="6" t="str">
        <f t="shared" si="1"/>
        <v>JAM</v>
      </c>
      <c r="C366" s="6">
        <v>876.0</v>
      </c>
      <c r="D366" s="7">
        <v>87601.0</v>
      </c>
      <c r="E366" s="12" t="s">
        <v>362</v>
      </c>
      <c r="F366" s="7">
        <v>876002.0</v>
      </c>
      <c r="G366" s="13" t="s">
        <v>370</v>
      </c>
      <c r="H366" s="6">
        <v>8760017.0</v>
      </c>
      <c r="I366" s="8" t="s">
        <v>371</v>
      </c>
      <c r="J366" s="5"/>
      <c r="K366" s="5"/>
      <c r="L366" s="5"/>
      <c r="M366" s="5"/>
      <c r="N366" s="5"/>
      <c r="O366" s="5"/>
      <c r="P366" s="5"/>
    </row>
    <row r="367" ht="15.75" customHeight="1">
      <c r="A367" s="6"/>
      <c r="B367" s="6" t="str">
        <f t="shared" si="1"/>
        <v>JAM</v>
      </c>
      <c r="C367" s="6">
        <v>876.0</v>
      </c>
      <c r="D367" s="7">
        <v>87601.0</v>
      </c>
      <c r="E367" s="12" t="s">
        <v>362</v>
      </c>
      <c r="F367" s="7">
        <v>876002.0</v>
      </c>
      <c r="G367" s="13" t="s">
        <v>370</v>
      </c>
      <c r="H367" s="6">
        <v>8760018.0</v>
      </c>
      <c r="I367" s="8" t="s">
        <v>372</v>
      </c>
      <c r="J367" s="5"/>
      <c r="K367" s="5"/>
      <c r="L367" s="5"/>
      <c r="M367" s="5"/>
      <c r="N367" s="5"/>
      <c r="O367" s="5"/>
      <c r="P367" s="5"/>
    </row>
    <row r="368" ht="15.75" customHeight="1">
      <c r="A368" s="6"/>
      <c r="B368" s="6" t="str">
        <f t="shared" si="1"/>
        <v>JAM</v>
      </c>
      <c r="C368" s="6">
        <v>876.0</v>
      </c>
      <c r="D368" s="7">
        <v>87601.0</v>
      </c>
      <c r="E368" s="12" t="s">
        <v>362</v>
      </c>
      <c r="F368" s="7">
        <v>876002.0</v>
      </c>
      <c r="G368" s="13" t="s">
        <v>370</v>
      </c>
      <c r="H368" s="6">
        <v>8760019.0</v>
      </c>
      <c r="I368" s="8" t="s">
        <v>373</v>
      </c>
      <c r="J368" s="5"/>
      <c r="K368" s="5"/>
      <c r="L368" s="5"/>
      <c r="M368" s="5"/>
      <c r="N368" s="5"/>
      <c r="O368" s="5"/>
      <c r="P368" s="5"/>
    </row>
    <row r="369" ht="15.75" customHeight="1">
      <c r="A369" s="6"/>
      <c r="B369" s="6" t="str">
        <f t="shared" si="1"/>
        <v>JAM</v>
      </c>
      <c r="C369" s="6">
        <v>876.0</v>
      </c>
      <c r="D369" s="7">
        <v>87601.0</v>
      </c>
      <c r="E369" s="12" t="s">
        <v>362</v>
      </c>
      <c r="F369" s="7">
        <v>876002.0</v>
      </c>
      <c r="G369" s="13" t="s">
        <v>370</v>
      </c>
      <c r="H369" s="6">
        <v>8760020.0</v>
      </c>
      <c r="I369" s="8" t="s">
        <v>374</v>
      </c>
      <c r="J369" s="5"/>
      <c r="K369" s="5"/>
      <c r="L369" s="5"/>
      <c r="M369" s="5"/>
      <c r="N369" s="5"/>
      <c r="O369" s="5"/>
      <c r="P369" s="5"/>
    </row>
    <row r="370" ht="15.75" customHeight="1">
      <c r="A370" s="6"/>
      <c r="B370" s="6" t="str">
        <f t="shared" si="1"/>
        <v>JAM</v>
      </c>
      <c r="C370" s="6">
        <v>876.0</v>
      </c>
      <c r="D370" s="7">
        <v>87601.0</v>
      </c>
      <c r="E370" s="12" t="s">
        <v>362</v>
      </c>
      <c r="F370" s="7">
        <v>876003.0</v>
      </c>
      <c r="G370" s="13" t="s">
        <v>375</v>
      </c>
      <c r="H370" s="6">
        <v>8760021.0</v>
      </c>
      <c r="I370" s="8" t="s">
        <v>376</v>
      </c>
      <c r="J370" s="5"/>
      <c r="K370" s="5"/>
      <c r="L370" s="5"/>
      <c r="M370" s="5"/>
      <c r="N370" s="5"/>
      <c r="O370" s="5"/>
      <c r="P370" s="5"/>
    </row>
    <row r="371" ht="15.75" customHeight="1">
      <c r="A371" s="6"/>
      <c r="B371" s="6" t="str">
        <f t="shared" si="1"/>
        <v>JAM</v>
      </c>
      <c r="C371" s="6">
        <v>876.0</v>
      </c>
      <c r="D371" s="7">
        <v>87601.0</v>
      </c>
      <c r="E371" s="12" t="s">
        <v>362</v>
      </c>
      <c r="F371" s="7">
        <v>876003.0</v>
      </c>
      <c r="G371" s="13" t="s">
        <v>375</v>
      </c>
      <c r="H371" s="6">
        <v>8760022.0</v>
      </c>
      <c r="I371" s="8" t="s">
        <v>377</v>
      </c>
      <c r="J371" s="5"/>
      <c r="K371" s="5"/>
      <c r="L371" s="5"/>
      <c r="M371" s="5"/>
      <c r="N371" s="5"/>
      <c r="O371" s="5"/>
      <c r="P371" s="5"/>
    </row>
    <row r="372" ht="15.75" customHeight="1">
      <c r="A372" s="6"/>
      <c r="B372" s="6" t="str">
        <f t="shared" si="1"/>
        <v>JAM</v>
      </c>
      <c r="C372" s="6">
        <v>876.0</v>
      </c>
      <c r="D372" s="7">
        <v>87601.0</v>
      </c>
      <c r="E372" s="12" t="s">
        <v>362</v>
      </c>
      <c r="F372" s="7">
        <v>876003.0</v>
      </c>
      <c r="G372" s="13" t="s">
        <v>375</v>
      </c>
      <c r="H372" s="6">
        <v>8760023.0</v>
      </c>
      <c r="I372" s="8" t="s">
        <v>378</v>
      </c>
      <c r="J372" s="5"/>
      <c r="K372" s="5"/>
      <c r="L372" s="5"/>
      <c r="M372" s="5"/>
      <c r="N372" s="5"/>
      <c r="O372" s="5"/>
      <c r="P372" s="5"/>
    </row>
    <row r="373" ht="15.75" customHeight="1">
      <c r="A373" s="6"/>
      <c r="B373" s="6" t="str">
        <f t="shared" si="1"/>
        <v>JAM</v>
      </c>
      <c r="C373" s="6">
        <v>876.0</v>
      </c>
      <c r="D373" s="7">
        <v>87601.0</v>
      </c>
      <c r="E373" s="12" t="s">
        <v>362</v>
      </c>
      <c r="F373" s="7">
        <v>876003.0</v>
      </c>
      <c r="G373" s="13" t="s">
        <v>375</v>
      </c>
      <c r="H373" s="6">
        <v>8760024.0</v>
      </c>
      <c r="I373" s="8" t="s">
        <v>379</v>
      </c>
      <c r="J373" s="5"/>
      <c r="K373" s="5"/>
      <c r="L373" s="5"/>
      <c r="M373" s="5"/>
      <c r="N373" s="5"/>
      <c r="O373" s="5"/>
      <c r="P373" s="5"/>
    </row>
    <row r="374" ht="15.75" customHeight="1">
      <c r="A374" s="6"/>
      <c r="B374" s="6" t="str">
        <f t="shared" si="1"/>
        <v>JAM</v>
      </c>
      <c r="C374" s="6">
        <v>876.0</v>
      </c>
      <c r="D374" s="7">
        <v>87601.0</v>
      </c>
      <c r="E374" s="12" t="s">
        <v>362</v>
      </c>
      <c r="F374" s="7">
        <v>876003.0</v>
      </c>
      <c r="G374" s="13" t="s">
        <v>375</v>
      </c>
      <c r="H374" s="6">
        <v>8760025.0</v>
      </c>
      <c r="I374" s="8" t="s">
        <v>380</v>
      </c>
      <c r="J374" s="5"/>
      <c r="K374" s="5"/>
      <c r="L374" s="5"/>
      <c r="M374" s="5"/>
      <c r="N374" s="5"/>
      <c r="O374" s="5"/>
      <c r="P374" s="5"/>
    </row>
    <row r="375" ht="15.75" customHeight="1">
      <c r="A375" s="6"/>
      <c r="B375" s="6" t="str">
        <f t="shared" si="1"/>
        <v>JAM</v>
      </c>
      <c r="C375" s="6">
        <v>876.0</v>
      </c>
      <c r="D375" s="7">
        <v>87601.0</v>
      </c>
      <c r="E375" s="12" t="s">
        <v>362</v>
      </c>
      <c r="F375" s="7">
        <v>876003.0</v>
      </c>
      <c r="G375" s="13" t="s">
        <v>375</v>
      </c>
      <c r="H375" s="6">
        <v>8760026.0</v>
      </c>
      <c r="I375" s="8" t="s">
        <v>381</v>
      </c>
      <c r="J375" s="5"/>
      <c r="K375" s="5"/>
      <c r="L375" s="5"/>
      <c r="M375" s="5"/>
      <c r="N375" s="5"/>
      <c r="O375" s="5"/>
      <c r="P375" s="5"/>
    </row>
    <row r="376" ht="15.75" customHeight="1">
      <c r="A376" s="6"/>
      <c r="B376" s="6" t="str">
        <f t="shared" si="1"/>
        <v>JAM</v>
      </c>
      <c r="C376" s="6">
        <v>876.0</v>
      </c>
      <c r="D376" s="7">
        <v>87602.0</v>
      </c>
      <c r="E376" s="12" t="s">
        <v>382</v>
      </c>
      <c r="F376" s="7">
        <v>876004.0</v>
      </c>
      <c r="G376" s="13" t="s">
        <v>383</v>
      </c>
      <c r="H376" s="6">
        <v>8760027.0</v>
      </c>
      <c r="I376" s="8" t="s">
        <v>384</v>
      </c>
      <c r="J376" s="5"/>
      <c r="K376" s="5"/>
      <c r="L376" s="5"/>
      <c r="M376" s="5"/>
      <c r="N376" s="5"/>
      <c r="O376" s="5"/>
      <c r="P376" s="5"/>
    </row>
    <row r="377" ht="15.75" customHeight="1">
      <c r="A377" s="6"/>
      <c r="B377" s="6" t="str">
        <f t="shared" si="1"/>
        <v>JAM</v>
      </c>
      <c r="C377" s="6">
        <v>876.0</v>
      </c>
      <c r="D377" s="7">
        <v>87602.0</v>
      </c>
      <c r="E377" s="12" t="s">
        <v>382</v>
      </c>
      <c r="F377" s="7">
        <v>876004.0</v>
      </c>
      <c r="G377" s="13" t="s">
        <v>383</v>
      </c>
      <c r="H377" s="6">
        <v>8760028.0</v>
      </c>
      <c r="I377" s="8" t="s">
        <v>385</v>
      </c>
      <c r="J377" s="5"/>
      <c r="K377" s="5"/>
      <c r="L377" s="5"/>
      <c r="M377" s="5"/>
      <c r="N377" s="5"/>
      <c r="O377" s="5"/>
      <c r="P377" s="5"/>
    </row>
    <row r="378" ht="15.75" customHeight="1">
      <c r="A378" s="6"/>
      <c r="B378" s="6" t="str">
        <f t="shared" si="1"/>
        <v>JAM</v>
      </c>
      <c r="C378" s="6">
        <v>876.0</v>
      </c>
      <c r="D378" s="7">
        <v>87602.0</v>
      </c>
      <c r="E378" s="12" t="s">
        <v>382</v>
      </c>
      <c r="F378" s="7">
        <v>876004.0</v>
      </c>
      <c r="G378" s="13" t="s">
        <v>383</v>
      </c>
      <c r="H378" s="6">
        <v>8760029.0</v>
      </c>
      <c r="I378" s="8" t="s">
        <v>386</v>
      </c>
      <c r="J378" s="5"/>
      <c r="K378" s="5"/>
      <c r="L378" s="5"/>
      <c r="M378" s="5"/>
      <c r="N378" s="5"/>
      <c r="O378" s="5"/>
      <c r="P378" s="5"/>
    </row>
    <row r="379" ht="15.75" customHeight="1">
      <c r="A379" s="6"/>
      <c r="B379" s="6" t="str">
        <f t="shared" si="1"/>
        <v>JAM</v>
      </c>
      <c r="C379" s="6">
        <v>876.0</v>
      </c>
      <c r="D379" s="7">
        <v>87602.0</v>
      </c>
      <c r="E379" s="12" t="s">
        <v>382</v>
      </c>
      <c r="F379" s="7">
        <v>876001.0</v>
      </c>
      <c r="G379" s="13" t="s">
        <v>363</v>
      </c>
      <c r="H379" s="6">
        <v>8760030.0</v>
      </c>
      <c r="I379" s="8" t="s">
        <v>387</v>
      </c>
      <c r="J379" s="5"/>
      <c r="K379" s="5"/>
      <c r="L379" s="5"/>
      <c r="M379" s="5"/>
      <c r="N379" s="5"/>
      <c r="O379" s="5"/>
      <c r="P379" s="5"/>
    </row>
    <row r="380" ht="15.75" customHeight="1">
      <c r="A380" s="6"/>
      <c r="B380" s="6" t="str">
        <f t="shared" si="1"/>
        <v>JAM</v>
      </c>
      <c r="C380" s="6">
        <v>876.0</v>
      </c>
      <c r="D380" s="7">
        <v>87602.0</v>
      </c>
      <c r="E380" s="12" t="s">
        <v>382</v>
      </c>
      <c r="F380" s="7">
        <v>876005.0</v>
      </c>
      <c r="G380" s="13" t="s">
        <v>388</v>
      </c>
      <c r="H380" s="6">
        <v>8760031.0</v>
      </c>
      <c r="I380" s="8" t="s">
        <v>389</v>
      </c>
      <c r="J380" s="5"/>
      <c r="K380" s="5"/>
      <c r="L380" s="5"/>
      <c r="M380" s="5"/>
      <c r="N380" s="5"/>
      <c r="O380" s="5"/>
      <c r="P380" s="5"/>
    </row>
    <row r="381" ht="15.75" customHeight="1">
      <c r="A381" s="6"/>
      <c r="B381" s="6" t="str">
        <f t="shared" si="1"/>
        <v>JAM</v>
      </c>
      <c r="C381" s="6">
        <v>876.0</v>
      </c>
      <c r="D381" s="7">
        <v>87602.0</v>
      </c>
      <c r="E381" s="12" t="s">
        <v>382</v>
      </c>
      <c r="F381" s="7">
        <v>876005.0</v>
      </c>
      <c r="G381" s="13" t="s">
        <v>388</v>
      </c>
      <c r="H381" s="6">
        <v>8760032.0</v>
      </c>
      <c r="I381" s="8" t="s">
        <v>390</v>
      </c>
      <c r="J381" s="5"/>
      <c r="K381" s="5"/>
      <c r="L381" s="5"/>
      <c r="M381" s="5"/>
      <c r="N381" s="5"/>
      <c r="O381" s="5"/>
      <c r="P381" s="5"/>
    </row>
    <row r="382" ht="15.75" customHeight="1">
      <c r="A382" s="6"/>
      <c r="B382" s="6" t="str">
        <f t="shared" si="1"/>
        <v>JAM</v>
      </c>
      <c r="C382" s="6">
        <v>876.0</v>
      </c>
      <c r="D382" s="7">
        <v>87602.0</v>
      </c>
      <c r="E382" s="12" t="s">
        <v>382</v>
      </c>
      <c r="F382" s="7">
        <v>876006.0</v>
      </c>
      <c r="G382" s="13" t="s">
        <v>391</v>
      </c>
      <c r="H382" s="6">
        <v>8760033.0</v>
      </c>
      <c r="I382" s="8" t="s">
        <v>392</v>
      </c>
      <c r="J382" s="5"/>
      <c r="K382" s="5"/>
      <c r="L382" s="5"/>
      <c r="M382" s="5"/>
      <c r="N382" s="5"/>
      <c r="O382" s="5"/>
      <c r="P382" s="5"/>
    </row>
    <row r="383" ht="15.75" customHeight="1">
      <c r="A383" s="6"/>
      <c r="B383" s="6" t="str">
        <f t="shared" si="1"/>
        <v>JAM</v>
      </c>
      <c r="C383" s="6">
        <v>876.0</v>
      </c>
      <c r="D383" s="7">
        <v>87602.0</v>
      </c>
      <c r="E383" s="12" t="s">
        <v>382</v>
      </c>
      <c r="F383" s="7">
        <v>876007.0</v>
      </c>
      <c r="G383" s="13" t="s">
        <v>393</v>
      </c>
      <c r="H383" s="6">
        <v>8760034.0</v>
      </c>
      <c r="I383" s="8" t="s">
        <v>394</v>
      </c>
      <c r="J383" s="5"/>
      <c r="K383" s="5"/>
      <c r="L383" s="5"/>
      <c r="M383" s="5"/>
      <c r="N383" s="5"/>
      <c r="O383" s="5"/>
      <c r="P383" s="5"/>
    </row>
    <row r="384" ht="15.75" customHeight="1">
      <c r="A384" s="6"/>
      <c r="B384" s="6" t="str">
        <f t="shared" si="1"/>
        <v>JAM</v>
      </c>
      <c r="C384" s="6">
        <v>876.0</v>
      </c>
      <c r="D384" s="7">
        <v>87602.0</v>
      </c>
      <c r="E384" s="12" t="s">
        <v>382</v>
      </c>
      <c r="F384" s="7">
        <v>876008.0</v>
      </c>
      <c r="G384" s="13" t="s">
        <v>395</v>
      </c>
      <c r="H384" s="6">
        <v>8760035.0</v>
      </c>
      <c r="I384" s="8" t="s">
        <v>396</v>
      </c>
      <c r="J384" s="5"/>
      <c r="K384" s="5"/>
      <c r="L384" s="5"/>
      <c r="M384" s="5"/>
      <c r="N384" s="5"/>
      <c r="O384" s="5"/>
      <c r="P384" s="5"/>
    </row>
    <row r="385" ht="15.75" customHeight="1">
      <c r="A385" s="6"/>
      <c r="B385" s="6" t="str">
        <f t="shared" si="1"/>
        <v>JAM</v>
      </c>
      <c r="C385" s="6">
        <v>876.0</v>
      </c>
      <c r="D385" s="7">
        <v>87602.0</v>
      </c>
      <c r="E385" s="12" t="s">
        <v>382</v>
      </c>
      <c r="F385" s="7">
        <v>876007.0</v>
      </c>
      <c r="G385" s="13" t="s">
        <v>393</v>
      </c>
      <c r="H385" s="6">
        <v>8760036.0</v>
      </c>
      <c r="I385" s="8" t="s">
        <v>397</v>
      </c>
      <c r="J385" s="5"/>
      <c r="K385" s="5"/>
      <c r="L385" s="5"/>
      <c r="M385" s="5"/>
      <c r="N385" s="5"/>
      <c r="O385" s="5"/>
      <c r="P385" s="5"/>
    </row>
    <row r="386" ht="15.75" customHeight="1">
      <c r="A386" s="6"/>
      <c r="B386" s="6" t="str">
        <f t="shared" si="1"/>
        <v>JAM</v>
      </c>
      <c r="C386" s="6">
        <v>876.0</v>
      </c>
      <c r="D386" s="7">
        <v>87602.0</v>
      </c>
      <c r="E386" s="12" t="s">
        <v>382</v>
      </c>
      <c r="F386" s="7">
        <v>876007.0</v>
      </c>
      <c r="G386" s="13" t="s">
        <v>393</v>
      </c>
      <c r="H386" s="6">
        <v>8760037.0</v>
      </c>
      <c r="I386" s="8" t="s">
        <v>398</v>
      </c>
      <c r="J386" s="5"/>
      <c r="K386" s="5"/>
      <c r="L386" s="5"/>
      <c r="M386" s="5"/>
      <c r="N386" s="5"/>
      <c r="O386" s="5"/>
      <c r="P386" s="5"/>
    </row>
    <row r="387" ht="15.75" customHeight="1">
      <c r="A387" s="6"/>
      <c r="B387" s="6" t="str">
        <f t="shared" si="1"/>
        <v>JAM</v>
      </c>
      <c r="C387" s="6">
        <v>876.0</v>
      </c>
      <c r="D387" s="7">
        <v>87602.0</v>
      </c>
      <c r="E387" s="12" t="s">
        <v>382</v>
      </c>
      <c r="F387" s="7">
        <v>876004.0</v>
      </c>
      <c r="G387" s="13" t="s">
        <v>383</v>
      </c>
      <c r="H387" s="6">
        <v>8760038.0</v>
      </c>
      <c r="I387" s="8" t="s">
        <v>399</v>
      </c>
      <c r="J387" s="5"/>
      <c r="K387" s="5"/>
      <c r="L387" s="5"/>
      <c r="M387" s="5"/>
      <c r="N387" s="5"/>
      <c r="O387" s="5"/>
      <c r="P387" s="5"/>
    </row>
    <row r="388" ht="15.75" customHeight="1">
      <c r="A388" s="6"/>
      <c r="B388" s="6" t="str">
        <f t="shared" si="1"/>
        <v>JAM</v>
      </c>
      <c r="C388" s="6">
        <v>876.0</v>
      </c>
      <c r="D388" s="7">
        <v>87602.0</v>
      </c>
      <c r="E388" s="12" t="s">
        <v>382</v>
      </c>
      <c r="F388" s="7">
        <v>876004.0</v>
      </c>
      <c r="G388" s="13" t="s">
        <v>383</v>
      </c>
      <c r="H388" s="6">
        <v>8760039.0</v>
      </c>
      <c r="I388" s="8" t="s">
        <v>400</v>
      </c>
      <c r="J388" s="5"/>
      <c r="K388" s="5"/>
      <c r="L388" s="5"/>
      <c r="M388" s="5"/>
      <c r="N388" s="5"/>
      <c r="O388" s="5"/>
      <c r="P388" s="5"/>
    </row>
    <row r="389" ht="15.75" customHeight="1">
      <c r="A389" s="6"/>
      <c r="B389" s="6" t="str">
        <f t="shared" si="1"/>
        <v>JAM</v>
      </c>
      <c r="C389" s="6">
        <v>876.0</v>
      </c>
      <c r="D389" s="7">
        <v>87602.0</v>
      </c>
      <c r="E389" s="12" t="s">
        <v>382</v>
      </c>
      <c r="F389" s="7">
        <v>876004.0</v>
      </c>
      <c r="G389" s="13" t="s">
        <v>383</v>
      </c>
      <c r="H389" s="6">
        <v>8760040.0</v>
      </c>
      <c r="I389" s="8" t="s">
        <v>401</v>
      </c>
      <c r="J389" s="5"/>
      <c r="K389" s="5"/>
      <c r="L389" s="5"/>
      <c r="M389" s="5"/>
      <c r="N389" s="5"/>
      <c r="O389" s="5"/>
      <c r="P389" s="5"/>
    </row>
    <row r="390" ht="15.75" customHeight="1">
      <c r="A390" s="6"/>
      <c r="B390" s="6" t="str">
        <f t="shared" si="1"/>
        <v>JAM</v>
      </c>
      <c r="C390" s="6">
        <v>876.0</v>
      </c>
      <c r="D390" s="7">
        <v>87602.0</v>
      </c>
      <c r="E390" s="12" t="s">
        <v>382</v>
      </c>
      <c r="F390" s="7">
        <v>876004.0</v>
      </c>
      <c r="G390" s="13" t="s">
        <v>383</v>
      </c>
      <c r="H390" s="6">
        <v>8760041.0</v>
      </c>
      <c r="I390" s="8" t="s">
        <v>402</v>
      </c>
      <c r="J390" s="5"/>
      <c r="K390" s="5"/>
      <c r="L390" s="5"/>
      <c r="M390" s="5"/>
      <c r="N390" s="5"/>
      <c r="O390" s="5"/>
      <c r="P390" s="5"/>
    </row>
    <row r="391" ht="15.75" customHeight="1">
      <c r="A391" s="6"/>
      <c r="B391" s="6" t="str">
        <f t="shared" si="1"/>
        <v>JAM</v>
      </c>
      <c r="C391" s="6">
        <v>876.0</v>
      </c>
      <c r="D391" s="7">
        <v>87602.0</v>
      </c>
      <c r="E391" s="12" t="s">
        <v>382</v>
      </c>
      <c r="F391" s="7">
        <v>876004.0</v>
      </c>
      <c r="G391" s="13" t="s">
        <v>383</v>
      </c>
      <c r="H391" s="6">
        <v>8760042.0</v>
      </c>
      <c r="I391" s="8" t="s">
        <v>403</v>
      </c>
      <c r="J391" s="5"/>
      <c r="K391" s="5"/>
      <c r="L391" s="5"/>
      <c r="M391" s="5"/>
      <c r="N391" s="5"/>
      <c r="O391" s="5"/>
      <c r="P391" s="5"/>
    </row>
    <row r="392" ht="15.75" customHeight="1">
      <c r="A392" s="6"/>
      <c r="B392" s="6" t="str">
        <f t="shared" si="1"/>
        <v>JAM</v>
      </c>
      <c r="C392" s="6">
        <v>876.0</v>
      </c>
      <c r="D392" s="7">
        <v>87602.0</v>
      </c>
      <c r="E392" s="12" t="s">
        <v>382</v>
      </c>
      <c r="F392" s="7">
        <v>876007.0</v>
      </c>
      <c r="G392" s="13" t="s">
        <v>393</v>
      </c>
      <c r="H392" s="6">
        <v>8760043.0</v>
      </c>
      <c r="I392" s="8" t="s">
        <v>404</v>
      </c>
      <c r="J392" s="5"/>
      <c r="K392" s="5"/>
      <c r="L392" s="5"/>
      <c r="M392" s="5"/>
      <c r="N392" s="5"/>
      <c r="O392" s="5"/>
      <c r="P392" s="5"/>
    </row>
    <row r="393" ht="15.75" customHeight="1">
      <c r="A393" s="6"/>
      <c r="B393" s="6" t="str">
        <f t="shared" si="1"/>
        <v>JAM</v>
      </c>
      <c r="C393" s="6">
        <v>876.0</v>
      </c>
      <c r="D393" s="7">
        <v>87602.0</v>
      </c>
      <c r="E393" s="12" t="s">
        <v>382</v>
      </c>
      <c r="F393" s="7">
        <v>876008.0</v>
      </c>
      <c r="G393" s="13" t="s">
        <v>395</v>
      </c>
      <c r="H393" s="6">
        <v>8760044.0</v>
      </c>
      <c r="I393" s="8" t="s">
        <v>405</v>
      </c>
      <c r="J393" s="5"/>
      <c r="K393" s="5"/>
      <c r="L393" s="5"/>
      <c r="M393" s="5"/>
      <c r="N393" s="5"/>
      <c r="O393" s="5"/>
      <c r="P393" s="5"/>
    </row>
    <row r="394" ht="15.75" customHeight="1">
      <c r="A394" s="6"/>
      <c r="B394" s="6" t="str">
        <f t="shared" si="1"/>
        <v>JAM</v>
      </c>
      <c r="C394" s="6">
        <v>876.0</v>
      </c>
      <c r="D394" s="7">
        <v>87602.0</v>
      </c>
      <c r="E394" s="12" t="s">
        <v>382</v>
      </c>
      <c r="F394" s="7">
        <v>876001.0</v>
      </c>
      <c r="G394" s="13" t="s">
        <v>363</v>
      </c>
      <c r="H394" s="6">
        <v>8760045.0</v>
      </c>
      <c r="I394" s="8" t="s">
        <v>406</v>
      </c>
      <c r="J394" s="5"/>
      <c r="K394" s="5"/>
      <c r="L394" s="5"/>
      <c r="M394" s="5"/>
      <c r="N394" s="5"/>
      <c r="O394" s="5"/>
      <c r="P394" s="5"/>
    </row>
    <row r="395" ht="15.75" customHeight="1">
      <c r="A395" s="6"/>
      <c r="B395" s="6" t="str">
        <f t="shared" si="1"/>
        <v>JAM</v>
      </c>
      <c r="C395" s="6">
        <v>876.0</v>
      </c>
      <c r="D395" s="7">
        <v>87602.0</v>
      </c>
      <c r="E395" s="12" t="s">
        <v>382</v>
      </c>
      <c r="F395" s="7">
        <v>876001.0</v>
      </c>
      <c r="G395" s="13" t="s">
        <v>363</v>
      </c>
      <c r="H395" s="6">
        <v>8760046.0</v>
      </c>
      <c r="I395" s="8" t="s">
        <v>407</v>
      </c>
      <c r="J395" s="5"/>
      <c r="K395" s="5"/>
      <c r="L395" s="5"/>
      <c r="M395" s="5"/>
      <c r="N395" s="5"/>
      <c r="O395" s="5"/>
      <c r="P395" s="5"/>
    </row>
    <row r="396" ht="15.75" customHeight="1">
      <c r="A396" s="6"/>
      <c r="B396" s="6" t="str">
        <f t="shared" si="1"/>
        <v>JAM</v>
      </c>
      <c r="C396" s="6">
        <v>876.0</v>
      </c>
      <c r="D396" s="7">
        <v>87602.0</v>
      </c>
      <c r="E396" s="12" t="s">
        <v>382</v>
      </c>
      <c r="F396" s="7">
        <v>876001.0</v>
      </c>
      <c r="G396" s="13" t="s">
        <v>363</v>
      </c>
      <c r="H396" s="6">
        <v>8760047.0</v>
      </c>
      <c r="I396" s="8" t="s">
        <v>408</v>
      </c>
      <c r="J396" s="5"/>
      <c r="K396" s="5"/>
      <c r="L396" s="5"/>
      <c r="M396" s="5"/>
      <c r="N396" s="5"/>
      <c r="O396" s="5"/>
      <c r="P396" s="5"/>
    </row>
    <row r="397" ht="15.75" customHeight="1">
      <c r="A397" s="6"/>
      <c r="B397" s="6" t="str">
        <f t="shared" si="1"/>
        <v>JAM</v>
      </c>
      <c r="C397" s="6">
        <v>876.0</v>
      </c>
      <c r="D397" s="7">
        <v>87602.0</v>
      </c>
      <c r="E397" s="12" t="s">
        <v>382</v>
      </c>
      <c r="F397" s="7">
        <v>876001.0</v>
      </c>
      <c r="G397" s="13" t="s">
        <v>363</v>
      </c>
      <c r="H397" s="6">
        <v>8760048.0</v>
      </c>
      <c r="I397" s="8" t="s">
        <v>409</v>
      </c>
      <c r="J397" s="5"/>
      <c r="K397" s="5"/>
      <c r="L397" s="5"/>
      <c r="M397" s="5"/>
      <c r="N397" s="5"/>
      <c r="O397" s="5"/>
      <c r="P397" s="5"/>
    </row>
    <row r="398" ht="15.75" customHeight="1">
      <c r="A398" s="6"/>
      <c r="B398" s="6" t="str">
        <f t="shared" si="1"/>
        <v>JAM</v>
      </c>
      <c r="C398" s="6">
        <v>876.0</v>
      </c>
      <c r="D398" s="7">
        <v>87602.0</v>
      </c>
      <c r="E398" s="12" t="s">
        <v>382</v>
      </c>
      <c r="F398" s="7">
        <v>876001.0</v>
      </c>
      <c r="G398" s="13" t="s">
        <v>363</v>
      </c>
      <c r="H398" s="6">
        <v>8760049.0</v>
      </c>
      <c r="I398" s="8" t="s">
        <v>410</v>
      </c>
      <c r="J398" s="5"/>
      <c r="K398" s="5"/>
      <c r="L398" s="5"/>
      <c r="M398" s="5"/>
      <c r="N398" s="5"/>
      <c r="O398" s="5"/>
      <c r="P398" s="5"/>
    </row>
    <row r="399" ht="15.75" customHeight="1">
      <c r="A399" s="6"/>
      <c r="B399" s="6" t="str">
        <f t="shared" si="1"/>
        <v>JAM</v>
      </c>
      <c r="C399" s="6">
        <v>876.0</v>
      </c>
      <c r="D399" s="7">
        <v>87602.0</v>
      </c>
      <c r="E399" s="12" t="s">
        <v>382</v>
      </c>
      <c r="F399" s="7">
        <v>876008.0</v>
      </c>
      <c r="G399" s="13" t="s">
        <v>395</v>
      </c>
      <c r="H399" s="6">
        <v>8760050.0</v>
      </c>
      <c r="I399" s="8" t="s">
        <v>411</v>
      </c>
      <c r="J399" s="5"/>
      <c r="K399" s="5"/>
      <c r="L399" s="5"/>
      <c r="M399" s="5"/>
      <c r="N399" s="5"/>
      <c r="O399" s="5"/>
      <c r="P399" s="5"/>
    </row>
    <row r="400" ht="15.75" customHeight="1">
      <c r="A400" s="6"/>
      <c r="B400" s="6" t="str">
        <f t="shared" si="1"/>
        <v>JAM</v>
      </c>
      <c r="C400" s="6">
        <v>876.0</v>
      </c>
      <c r="D400" s="7">
        <v>87602.0</v>
      </c>
      <c r="E400" s="12" t="s">
        <v>382</v>
      </c>
      <c r="F400" s="7">
        <v>876008.0</v>
      </c>
      <c r="G400" s="13" t="s">
        <v>395</v>
      </c>
      <c r="H400" s="6">
        <v>8760051.0</v>
      </c>
      <c r="I400" s="8" t="s">
        <v>412</v>
      </c>
      <c r="J400" s="5"/>
      <c r="K400" s="5"/>
      <c r="L400" s="5"/>
      <c r="M400" s="5"/>
      <c r="N400" s="5"/>
      <c r="O400" s="5"/>
      <c r="P400" s="5"/>
    </row>
    <row r="401" ht="15.75" customHeight="1">
      <c r="A401" s="6"/>
      <c r="B401" s="6" t="str">
        <f t="shared" si="1"/>
        <v>JAM</v>
      </c>
      <c r="C401" s="6">
        <v>876.0</v>
      </c>
      <c r="D401" s="7">
        <v>87602.0</v>
      </c>
      <c r="E401" s="12" t="s">
        <v>382</v>
      </c>
      <c r="F401" s="7">
        <v>876008.0</v>
      </c>
      <c r="G401" s="13" t="s">
        <v>395</v>
      </c>
      <c r="H401" s="6">
        <v>8760052.0</v>
      </c>
      <c r="I401" s="8" t="s">
        <v>413</v>
      </c>
      <c r="J401" s="5"/>
      <c r="K401" s="5"/>
      <c r="L401" s="5"/>
      <c r="M401" s="5"/>
      <c r="N401" s="5"/>
      <c r="O401" s="5"/>
      <c r="P401" s="5"/>
    </row>
    <row r="402" ht="15.75" customHeight="1">
      <c r="A402" s="6"/>
      <c r="B402" s="6" t="str">
        <f t="shared" si="1"/>
        <v>JAM</v>
      </c>
      <c r="C402" s="6">
        <v>876.0</v>
      </c>
      <c r="D402" s="7">
        <v>87602.0</v>
      </c>
      <c r="E402" s="12" t="s">
        <v>382</v>
      </c>
      <c r="F402" s="7">
        <v>876007.0</v>
      </c>
      <c r="G402" s="13" t="s">
        <v>393</v>
      </c>
      <c r="H402" s="6">
        <v>8760053.0</v>
      </c>
      <c r="I402" s="8" t="s">
        <v>414</v>
      </c>
      <c r="J402" s="5"/>
      <c r="K402" s="5"/>
      <c r="L402" s="5"/>
      <c r="M402" s="5"/>
      <c r="N402" s="5"/>
      <c r="O402" s="5"/>
      <c r="P402" s="5"/>
    </row>
    <row r="403" ht="15.75" customHeight="1">
      <c r="A403" s="6"/>
      <c r="B403" s="6" t="str">
        <f t="shared" si="1"/>
        <v>JAM</v>
      </c>
      <c r="C403" s="6">
        <v>876.0</v>
      </c>
      <c r="D403" s="7">
        <v>87602.0</v>
      </c>
      <c r="E403" s="12" t="s">
        <v>382</v>
      </c>
      <c r="F403" s="7">
        <v>876007.0</v>
      </c>
      <c r="G403" s="13" t="s">
        <v>393</v>
      </c>
      <c r="H403" s="6">
        <v>8760054.0</v>
      </c>
      <c r="I403" s="8" t="s">
        <v>415</v>
      </c>
      <c r="J403" s="5"/>
      <c r="K403" s="5"/>
      <c r="L403" s="5"/>
      <c r="M403" s="5"/>
      <c r="N403" s="5"/>
      <c r="O403" s="5"/>
      <c r="P403" s="5"/>
    </row>
    <row r="404" ht="15.75" customHeight="1">
      <c r="A404" s="6"/>
      <c r="B404" s="6" t="str">
        <f t="shared" si="1"/>
        <v>JAM</v>
      </c>
      <c r="C404" s="6">
        <v>876.0</v>
      </c>
      <c r="D404" s="7">
        <v>87602.0</v>
      </c>
      <c r="E404" s="12" t="s">
        <v>382</v>
      </c>
      <c r="F404" s="7">
        <v>876009.0</v>
      </c>
      <c r="G404" s="13" t="s">
        <v>416</v>
      </c>
      <c r="H404" s="6">
        <v>8760055.0</v>
      </c>
      <c r="I404" s="8" t="s">
        <v>417</v>
      </c>
      <c r="J404" s="5"/>
      <c r="K404" s="5"/>
      <c r="L404" s="5"/>
      <c r="M404" s="5"/>
      <c r="N404" s="5"/>
      <c r="O404" s="5"/>
      <c r="P404" s="5"/>
    </row>
    <row r="405" ht="15.75" customHeight="1">
      <c r="A405" s="6"/>
      <c r="B405" s="6" t="str">
        <f t="shared" si="1"/>
        <v>JAM</v>
      </c>
      <c r="C405" s="6">
        <v>876.0</v>
      </c>
      <c r="D405" s="7">
        <v>87602.0</v>
      </c>
      <c r="E405" s="12" t="s">
        <v>382</v>
      </c>
      <c r="F405" s="7">
        <v>876009.0</v>
      </c>
      <c r="G405" s="13" t="s">
        <v>416</v>
      </c>
      <c r="H405" s="6">
        <v>8760056.0</v>
      </c>
      <c r="I405" s="8" t="s">
        <v>418</v>
      </c>
      <c r="J405" s="5"/>
      <c r="K405" s="5"/>
      <c r="L405" s="5"/>
      <c r="M405" s="5"/>
      <c r="N405" s="5"/>
      <c r="O405" s="5"/>
      <c r="P405" s="5"/>
    </row>
    <row r="406" ht="15.75" customHeight="1">
      <c r="A406" s="6"/>
      <c r="B406" s="6" t="str">
        <f t="shared" si="1"/>
        <v>JAM</v>
      </c>
      <c r="C406" s="6">
        <v>876.0</v>
      </c>
      <c r="D406" s="7">
        <v>87602.0</v>
      </c>
      <c r="E406" s="12" t="s">
        <v>382</v>
      </c>
      <c r="F406" s="7">
        <v>876010.0</v>
      </c>
      <c r="G406" s="13" t="s">
        <v>419</v>
      </c>
      <c r="H406" s="6">
        <v>8760057.0</v>
      </c>
      <c r="I406" s="8" t="s">
        <v>420</v>
      </c>
      <c r="J406" s="5"/>
      <c r="K406" s="5"/>
      <c r="L406" s="5"/>
      <c r="M406" s="5"/>
      <c r="N406" s="5"/>
      <c r="O406" s="5"/>
      <c r="P406" s="5"/>
    </row>
    <row r="407" ht="15.75" customHeight="1">
      <c r="A407" s="6"/>
      <c r="B407" s="6" t="str">
        <f t="shared" si="1"/>
        <v>JAM</v>
      </c>
      <c r="C407" s="6">
        <v>876.0</v>
      </c>
      <c r="D407" s="7">
        <v>87602.0</v>
      </c>
      <c r="E407" s="12" t="s">
        <v>382</v>
      </c>
      <c r="F407" s="7">
        <v>876010.0</v>
      </c>
      <c r="G407" s="13" t="s">
        <v>419</v>
      </c>
      <c r="H407" s="6">
        <v>8760058.0</v>
      </c>
      <c r="I407" s="8" t="s">
        <v>421</v>
      </c>
      <c r="J407" s="5"/>
      <c r="K407" s="5"/>
      <c r="L407" s="5"/>
      <c r="M407" s="5"/>
      <c r="N407" s="5"/>
      <c r="O407" s="5"/>
      <c r="P407" s="5"/>
    </row>
    <row r="408" ht="15.75" customHeight="1">
      <c r="A408" s="6"/>
      <c r="B408" s="6" t="str">
        <f t="shared" si="1"/>
        <v>JAM</v>
      </c>
      <c r="C408" s="6">
        <v>876.0</v>
      </c>
      <c r="D408" s="7">
        <v>87602.0</v>
      </c>
      <c r="E408" s="12" t="s">
        <v>382</v>
      </c>
      <c r="F408" s="7">
        <v>876010.0</v>
      </c>
      <c r="G408" s="13" t="s">
        <v>419</v>
      </c>
      <c r="H408" s="6">
        <v>8760059.0</v>
      </c>
      <c r="I408" s="8" t="s">
        <v>157</v>
      </c>
      <c r="J408" s="5"/>
      <c r="K408" s="5"/>
      <c r="L408" s="5"/>
      <c r="M408" s="5"/>
      <c r="N408" s="5"/>
      <c r="O408" s="5"/>
      <c r="P408" s="5"/>
    </row>
    <row r="409" ht="15.75" customHeight="1">
      <c r="A409" s="6"/>
      <c r="B409" s="6" t="str">
        <f t="shared" si="1"/>
        <v>JAM</v>
      </c>
      <c r="C409" s="6">
        <v>876.0</v>
      </c>
      <c r="D409" s="7">
        <v>87602.0</v>
      </c>
      <c r="E409" s="12" t="s">
        <v>382</v>
      </c>
      <c r="F409" s="7">
        <v>876001.0</v>
      </c>
      <c r="G409" s="13" t="s">
        <v>363</v>
      </c>
      <c r="H409" s="6">
        <v>8760060.0</v>
      </c>
      <c r="I409" s="8" t="s">
        <v>422</v>
      </c>
      <c r="J409" s="5"/>
      <c r="K409" s="5"/>
      <c r="L409" s="5"/>
      <c r="M409" s="5"/>
      <c r="N409" s="5"/>
      <c r="O409" s="5"/>
      <c r="P409" s="5"/>
    </row>
    <row r="410" ht="15.75" customHeight="1">
      <c r="A410" s="6"/>
      <c r="B410" s="6" t="str">
        <f t="shared" si="1"/>
        <v>JAM</v>
      </c>
      <c r="C410" s="6">
        <v>876.0</v>
      </c>
      <c r="D410" s="7">
        <v>87602.0</v>
      </c>
      <c r="E410" s="12" t="s">
        <v>382</v>
      </c>
      <c r="F410" s="7">
        <v>876011.0</v>
      </c>
      <c r="G410" s="13" t="s">
        <v>423</v>
      </c>
      <c r="H410" s="6">
        <v>8760061.0</v>
      </c>
      <c r="I410" s="8" t="s">
        <v>424</v>
      </c>
      <c r="J410" s="5"/>
      <c r="K410" s="5"/>
      <c r="L410" s="5"/>
      <c r="M410" s="5"/>
      <c r="N410" s="5"/>
      <c r="O410" s="5"/>
      <c r="P410" s="5"/>
    </row>
    <row r="411" ht="15.75" customHeight="1">
      <c r="A411" s="6"/>
      <c r="B411" s="6" t="str">
        <f t="shared" si="1"/>
        <v>JAM</v>
      </c>
      <c r="C411" s="6">
        <v>876.0</v>
      </c>
      <c r="D411" s="7">
        <v>87602.0</v>
      </c>
      <c r="E411" s="12" t="s">
        <v>382</v>
      </c>
      <c r="F411" s="7">
        <v>876001.0</v>
      </c>
      <c r="G411" s="13" t="s">
        <v>363</v>
      </c>
      <c r="H411" s="6">
        <v>8760062.0</v>
      </c>
      <c r="I411" s="8" t="s">
        <v>425</v>
      </c>
      <c r="J411" s="5"/>
      <c r="K411" s="5"/>
      <c r="L411" s="5"/>
      <c r="M411" s="5"/>
      <c r="N411" s="5"/>
      <c r="O411" s="5"/>
      <c r="P411" s="5"/>
    </row>
    <row r="412" ht="15.75" customHeight="1">
      <c r="A412" s="6"/>
      <c r="B412" s="6" t="str">
        <f t="shared" si="1"/>
        <v>JAM</v>
      </c>
      <c r="C412" s="6">
        <v>876.0</v>
      </c>
      <c r="D412" s="7">
        <v>87602.0</v>
      </c>
      <c r="E412" s="12" t="s">
        <v>382</v>
      </c>
      <c r="F412" s="7">
        <v>876011.0</v>
      </c>
      <c r="G412" s="13" t="s">
        <v>423</v>
      </c>
      <c r="H412" s="6">
        <v>8760063.0</v>
      </c>
      <c r="I412" s="8" t="s">
        <v>426</v>
      </c>
      <c r="J412" s="5"/>
      <c r="K412" s="5"/>
      <c r="L412" s="5"/>
      <c r="M412" s="5"/>
      <c r="N412" s="5"/>
      <c r="O412" s="5"/>
      <c r="P412" s="5"/>
    </row>
    <row r="413" ht="15.75" customHeight="1">
      <c r="A413" s="6"/>
      <c r="B413" s="6" t="str">
        <f t="shared" si="1"/>
        <v>JAM</v>
      </c>
      <c r="C413" s="6">
        <v>876.0</v>
      </c>
      <c r="D413" s="7">
        <v>87602.0</v>
      </c>
      <c r="E413" s="12" t="s">
        <v>382</v>
      </c>
      <c r="F413" s="7">
        <v>876011.0</v>
      </c>
      <c r="G413" s="13" t="s">
        <v>423</v>
      </c>
      <c r="H413" s="6">
        <v>8760064.0</v>
      </c>
      <c r="I413" s="8" t="s">
        <v>427</v>
      </c>
      <c r="J413" s="5"/>
      <c r="K413" s="5"/>
      <c r="L413" s="5"/>
      <c r="M413" s="5"/>
      <c r="N413" s="5"/>
      <c r="O413" s="5"/>
      <c r="P413" s="5"/>
    </row>
    <row r="414" ht="15.75" customHeight="1">
      <c r="A414" s="6"/>
      <c r="B414" s="6" t="str">
        <f t="shared" si="1"/>
        <v>JAM</v>
      </c>
      <c r="C414" s="6">
        <v>876.0</v>
      </c>
      <c r="D414" s="7">
        <v>87602.0</v>
      </c>
      <c r="E414" s="12" t="s">
        <v>382</v>
      </c>
      <c r="F414" s="7">
        <v>876011.0</v>
      </c>
      <c r="G414" s="13" t="s">
        <v>423</v>
      </c>
      <c r="H414" s="6">
        <v>8760065.0</v>
      </c>
      <c r="I414" s="8" t="s">
        <v>428</v>
      </c>
      <c r="J414" s="5"/>
      <c r="K414" s="5"/>
      <c r="L414" s="5"/>
      <c r="M414" s="5"/>
      <c r="N414" s="5"/>
      <c r="O414" s="5"/>
      <c r="P414" s="5"/>
    </row>
    <row r="415" ht="15.75" customHeight="1">
      <c r="A415" s="6"/>
      <c r="B415" s="6" t="str">
        <f t="shared" si="1"/>
        <v>JAM</v>
      </c>
      <c r="C415" s="6">
        <v>876.0</v>
      </c>
      <c r="D415" s="7">
        <v>87602.0</v>
      </c>
      <c r="E415" s="12" t="s">
        <v>382</v>
      </c>
      <c r="F415" s="7">
        <v>876011.0</v>
      </c>
      <c r="G415" s="13" t="s">
        <v>423</v>
      </c>
      <c r="H415" s="6">
        <v>8760066.0</v>
      </c>
      <c r="I415" s="8" t="s">
        <v>429</v>
      </c>
      <c r="J415" s="5"/>
      <c r="K415" s="5"/>
      <c r="L415" s="5"/>
      <c r="M415" s="5"/>
      <c r="N415" s="5"/>
      <c r="O415" s="5"/>
      <c r="P415" s="5"/>
    </row>
    <row r="416" ht="15.75" customHeight="1">
      <c r="A416" s="6"/>
      <c r="B416" s="6" t="str">
        <f t="shared" si="1"/>
        <v>JAM</v>
      </c>
      <c r="C416" s="6">
        <v>876.0</v>
      </c>
      <c r="D416" s="7">
        <v>87602.0</v>
      </c>
      <c r="E416" s="12" t="s">
        <v>382</v>
      </c>
      <c r="F416" s="7">
        <v>876009.0</v>
      </c>
      <c r="G416" s="13" t="s">
        <v>416</v>
      </c>
      <c r="H416" s="6">
        <v>8760067.0</v>
      </c>
      <c r="I416" s="8" t="s">
        <v>430</v>
      </c>
      <c r="J416" s="5"/>
      <c r="K416" s="5"/>
      <c r="L416" s="5"/>
      <c r="M416" s="5"/>
      <c r="N416" s="5"/>
      <c r="O416" s="5"/>
      <c r="P416" s="5"/>
    </row>
    <row r="417" ht="15.75" customHeight="1">
      <c r="A417" s="6"/>
      <c r="B417" s="6" t="str">
        <f t="shared" si="1"/>
        <v>JAM</v>
      </c>
      <c r="C417" s="6">
        <v>876.0</v>
      </c>
      <c r="D417" s="7">
        <v>87602.0</v>
      </c>
      <c r="E417" s="12" t="s">
        <v>382</v>
      </c>
      <c r="F417" s="7">
        <v>876009.0</v>
      </c>
      <c r="G417" s="13" t="s">
        <v>416</v>
      </c>
      <c r="H417" s="6">
        <v>8760068.0</v>
      </c>
      <c r="I417" s="8" t="s">
        <v>431</v>
      </c>
      <c r="J417" s="5"/>
      <c r="K417" s="5"/>
      <c r="L417" s="5"/>
      <c r="M417" s="5"/>
      <c r="N417" s="5"/>
      <c r="O417" s="5"/>
      <c r="P417" s="5"/>
    </row>
    <row r="418" ht="15.75" customHeight="1">
      <c r="A418" s="6"/>
      <c r="B418" s="6" t="str">
        <f t="shared" si="1"/>
        <v>JAM</v>
      </c>
      <c r="C418" s="6">
        <v>876.0</v>
      </c>
      <c r="D418" s="7">
        <v>87602.0</v>
      </c>
      <c r="E418" s="12" t="s">
        <v>382</v>
      </c>
      <c r="F418" s="7">
        <v>876009.0</v>
      </c>
      <c r="G418" s="13" t="s">
        <v>416</v>
      </c>
      <c r="H418" s="6">
        <v>8760069.0</v>
      </c>
      <c r="I418" s="8" t="s">
        <v>432</v>
      </c>
      <c r="J418" s="5"/>
      <c r="K418" s="5"/>
      <c r="L418" s="5"/>
      <c r="M418" s="5"/>
      <c r="N418" s="5"/>
      <c r="O418" s="5"/>
      <c r="P418" s="5"/>
    </row>
    <row r="419" ht="15.75" customHeight="1">
      <c r="A419" s="6"/>
      <c r="B419" s="6" t="str">
        <f t="shared" si="1"/>
        <v>JAM</v>
      </c>
      <c r="C419" s="6">
        <v>876.0</v>
      </c>
      <c r="D419" s="7">
        <v>87602.0</v>
      </c>
      <c r="E419" s="12" t="s">
        <v>382</v>
      </c>
      <c r="F419" s="7">
        <v>876009.0</v>
      </c>
      <c r="G419" s="13" t="s">
        <v>416</v>
      </c>
      <c r="H419" s="6">
        <v>8760070.0</v>
      </c>
      <c r="I419" s="8" t="s">
        <v>433</v>
      </c>
      <c r="J419" s="5"/>
      <c r="K419" s="5"/>
      <c r="L419" s="5"/>
      <c r="M419" s="5"/>
      <c r="N419" s="5"/>
      <c r="O419" s="5"/>
      <c r="P419" s="5"/>
    </row>
    <row r="420" ht="15.75" customHeight="1">
      <c r="A420" s="6"/>
      <c r="B420" s="6" t="str">
        <f t="shared" si="1"/>
        <v>JAM</v>
      </c>
      <c r="C420" s="6">
        <v>876.0</v>
      </c>
      <c r="D420" s="7">
        <v>87602.0</v>
      </c>
      <c r="E420" s="12" t="s">
        <v>382</v>
      </c>
      <c r="F420" s="7">
        <v>876012.0</v>
      </c>
      <c r="G420" s="13" t="s">
        <v>434</v>
      </c>
      <c r="H420" s="6">
        <v>8760071.0</v>
      </c>
      <c r="I420" s="8" t="s">
        <v>435</v>
      </c>
      <c r="J420" s="5"/>
      <c r="K420" s="5"/>
      <c r="L420" s="5"/>
      <c r="M420" s="5"/>
      <c r="N420" s="5"/>
      <c r="O420" s="5"/>
      <c r="P420" s="5"/>
    </row>
    <row r="421" ht="15.75" customHeight="1">
      <c r="A421" s="6"/>
      <c r="B421" s="6" t="str">
        <f t="shared" si="1"/>
        <v>JAM</v>
      </c>
      <c r="C421" s="6">
        <v>876.0</v>
      </c>
      <c r="D421" s="7">
        <v>87602.0</v>
      </c>
      <c r="E421" s="12" t="s">
        <v>382</v>
      </c>
      <c r="F421" s="7">
        <v>876009.0</v>
      </c>
      <c r="G421" s="13" t="s">
        <v>416</v>
      </c>
      <c r="H421" s="6">
        <v>8760072.0</v>
      </c>
      <c r="I421" s="8" t="s">
        <v>436</v>
      </c>
      <c r="J421" s="5"/>
      <c r="K421" s="5"/>
      <c r="L421" s="5"/>
      <c r="M421" s="5"/>
      <c r="N421" s="5"/>
      <c r="O421" s="5"/>
      <c r="P421" s="5"/>
    </row>
    <row r="422" ht="15.75" customHeight="1">
      <c r="A422" s="6"/>
      <c r="B422" s="6" t="str">
        <f t="shared" si="1"/>
        <v>JAM</v>
      </c>
      <c r="C422" s="6">
        <v>876.0</v>
      </c>
      <c r="D422" s="7">
        <v>87602.0</v>
      </c>
      <c r="E422" s="12" t="s">
        <v>382</v>
      </c>
      <c r="F422" s="7">
        <v>876012.0</v>
      </c>
      <c r="G422" s="13" t="s">
        <v>434</v>
      </c>
      <c r="H422" s="6">
        <v>8760073.0</v>
      </c>
      <c r="I422" s="8" t="s">
        <v>437</v>
      </c>
      <c r="J422" s="5"/>
      <c r="K422" s="5"/>
      <c r="L422" s="5"/>
      <c r="M422" s="5"/>
      <c r="N422" s="5"/>
      <c r="O422" s="5"/>
      <c r="P422" s="5"/>
    </row>
    <row r="423" ht="15.75" customHeight="1">
      <c r="A423" s="6"/>
      <c r="B423" s="6" t="str">
        <f t="shared" si="1"/>
        <v>JAM</v>
      </c>
      <c r="C423" s="6">
        <v>876.0</v>
      </c>
      <c r="D423" s="7">
        <v>87602.0</v>
      </c>
      <c r="E423" s="12" t="s">
        <v>382</v>
      </c>
      <c r="F423" s="7">
        <v>876012.0</v>
      </c>
      <c r="G423" s="13" t="s">
        <v>434</v>
      </c>
      <c r="H423" s="6">
        <v>8760074.0</v>
      </c>
      <c r="I423" s="8" t="s">
        <v>438</v>
      </c>
      <c r="J423" s="5"/>
      <c r="K423" s="5"/>
      <c r="L423" s="5"/>
      <c r="M423" s="5"/>
      <c r="N423" s="5"/>
      <c r="O423" s="5"/>
      <c r="P423" s="5"/>
    </row>
    <row r="424" ht="15.75" customHeight="1">
      <c r="A424" s="6"/>
      <c r="B424" s="6" t="str">
        <f t="shared" si="1"/>
        <v>JAM</v>
      </c>
      <c r="C424" s="6">
        <v>876.0</v>
      </c>
      <c r="D424" s="7">
        <v>87602.0</v>
      </c>
      <c r="E424" s="12" t="s">
        <v>382</v>
      </c>
      <c r="F424" s="7">
        <v>876013.0</v>
      </c>
      <c r="G424" s="13" t="s">
        <v>439</v>
      </c>
      <c r="H424" s="6">
        <v>8760075.0</v>
      </c>
      <c r="I424" s="8" t="s">
        <v>440</v>
      </c>
      <c r="J424" s="5"/>
      <c r="K424" s="5"/>
      <c r="L424" s="5"/>
      <c r="M424" s="5"/>
      <c r="N424" s="5"/>
      <c r="O424" s="5"/>
      <c r="P424" s="5"/>
    </row>
    <row r="425" ht="15.75" customHeight="1">
      <c r="A425" s="6"/>
      <c r="B425" s="6" t="str">
        <f t="shared" si="1"/>
        <v>JAM</v>
      </c>
      <c r="C425" s="6">
        <v>876.0</v>
      </c>
      <c r="D425" s="7">
        <v>87602.0</v>
      </c>
      <c r="E425" s="12" t="s">
        <v>382</v>
      </c>
      <c r="F425" s="7">
        <v>876013.0</v>
      </c>
      <c r="G425" s="13" t="s">
        <v>439</v>
      </c>
      <c r="H425" s="6">
        <v>8760076.0</v>
      </c>
      <c r="I425" s="8" t="s">
        <v>441</v>
      </c>
      <c r="J425" s="5"/>
      <c r="K425" s="5"/>
      <c r="L425" s="5"/>
      <c r="M425" s="5"/>
      <c r="N425" s="5"/>
      <c r="O425" s="5"/>
      <c r="P425" s="5"/>
    </row>
    <row r="426" ht="15.75" customHeight="1">
      <c r="A426" s="6"/>
      <c r="B426" s="6" t="str">
        <f t="shared" si="1"/>
        <v>JAM</v>
      </c>
      <c r="C426" s="6">
        <v>876.0</v>
      </c>
      <c r="D426" s="7">
        <v>87602.0</v>
      </c>
      <c r="E426" s="12" t="s">
        <v>382</v>
      </c>
      <c r="F426" s="7">
        <v>876013.0</v>
      </c>
      <c r="G426" s="13" t="s">
        <v>439</v>
      </c>
      <c r="H426" s="6">
        <v>8760077.0</v>
      </c>
      <c r="I426" s="8" t="s">
        <v>442</v>
      </c>
      <c r="J426" s="5"/>
      <c r="K426" s="5"/>
      <c r="L426" s="5"/>
      <c r="M426" s="5"/>
      <c r="N426" s="5"/>
      <c r="O426" s="5"/>
      <c r="P426" s="5"/>
    </row>
    <row r="427" ht="15.75" customHeight="1">
      <c r="A427" s="6"/>
      <c r="B427" s="6" t="str">
        <f t="shared" si="1"/>
        <v>JAM</v>
      </c>
      <c r="C427" s="6">
        <v>876.0</v>
      </c>
      <c r="D427" s="7">
        <v>87602.0</v>
      </c>
      <c r="E427" s="12" t="s">
        <v>382</v>
      </c>
      <c r="F427" s="7">
        <v>876013.0</v>
      </c>
      <c r="G427" s="13" t="s">
        <v>439</v>
      </c>
      <c r="H427" s="6">
        <v>8760078.0</v>
      </c>
      <c r="I427" s="8" t="s">
        <v>443</v>
      </c>
      <c r="J427" s="5"/>
      <c r="K427" s="5"/>
      <c r="L427" s="5"/>
      <c r="M427" s="5"/>
      <c r="N427" s="5"/>
      <c r="O427" s="5"/>
      <c r="P427" s="5"/>
    </row>
    <row r="428" ht="15.75" customHeight="1">
      <c r="A428" s="6"/>
      <c r="B428" s="6" t="str">
        <f t="shared" si="1"/>
        <v>JAM</v>
      </c>
      <c r="C428" s="6">
        <v>876.0</v>
      </c>
      <c r="D428" s="7">
        <v>87602.0</v>
      </c>
      <c r="E428" s="12" t="s">
        <v>382</v>
      </c>
      <c r="F428" s="7">
        <v>876003.0</v>
      </c>
      <c r="G428" s="13" t="s">
        <v>375</v>
      </c>
      <c r="H428" s="6">
        <v>8760079.0</v>
      </c>
      <c r="I428" s="8" t="s">
        <v>444</v>
      </c>
      <c r="J428" s="5"/>
      <c r="K428" s="5"/>
      <c r="L428" s="5"/>
      <c r="M428" s="5"/>
      <c r="N428" s="5"/>
      <c r="O428" s="5"/>
      <c r="P428" s="5"/>
    </row>
    <row r="429" ht="15.75" customHeight="1">
      <c r="A429" s="6"/>
      <c r="B429" s="6" t="str">
        <f t="shared" si="1"/>
        <v>JAM</v>
      </c>
      <c r="C429" s="6">
        <v>876.0</v>
      </c>
      <c r="D429" s="7">
        <v>87602.0</v>
      </c>
      <c r="E429" s="12" t="s">
        <v>382</v>
      </c>
      <c r="F429" s="7">
        <v>876003.0</v>
      </c>
      <c r="G429" s="13" t="s">
        <v>375</v>
      </c>
      <c r="H429" s="6">
        <v>8760080.0</v>
      </c>
      <c r="I429" s="8" t="s">
        <v>445</v>
      </c>
      <c r="J429" s="5"/>
      <c r="K429" s="5"/>
      <c r="L429" s="5"/>
      <c r="M429" s="5"/>
      <c r="N429" s="5"/>
      <c r="O429" s="5"/>
      <c r="P429" s="5"/>
    </row>
    <row r="430" ht="15.75" customHeight="1">
      <c r="A430" s="6"/>
      <c r="B430" s="6" t="str">
        <f t="shared" si="1"/>
        <v>JAM</v>
      </c>
      <c r="C430" s="6">
        <v>876.0</v>
      </c>
      <c r="D430" s="7">
        <v>87602.0</v>
      </c>
      <c r="E430" s="12" t="s">
        <v>382</v>
      </c>
      <c r="F430" s="7">
        <v>876013.0</v>
      </c>
      <c r="G430" s="13" t="s">
        <v>439</v>
      </c>
      <c r="H430" s="6">
        <v>8760081.0</v>
      </c>
      <c r="I430" s="8" t="s">
        <v>446</v>
      </c>
      <c r="J430" s="5"/>
      <c r="K430" s="5"/>
      <c r="L430" s="5"/>
      <c r="M430" s="5"/>
      <c r="N430" s="5"/>
      <c r="O430" s="5"/>
      <c r="P430" s="5"/>
    </row>
    <row r="431" ht="15.75" customHeight="1">
      <c r="A431" s="6"/>
      <c r="B431" s="6" t="str">
        <f t="shared" si="1"/>
        <v>JAM</v>
      </c>
      <c r="C431" s="6">
        <v>876.0</v>
      </c>
      <c r="D431" s="7">
        <v>87602.0</v>
      </c>
      <c r="E431" s="12" t="s">
        <v>382</v>
      </c>
      <c r="F431" s="7">
        <v>876013.0</v>
      </c>
      <c r="G431" s="13" t="s">
        <v>439</v>
      </c>
      <c r="H431" s="6">
        <v>8760082.0</v>
      </c>
      <c r="I431" s="8" t="s">
        <v>447</v>
      </c>
      <c r="J431" s="5"/>
      <c r="K431" s="5"/>
      <c r="L431" s="5"/>
      <c r="M431" s="5"/>
      <c r="N431" s="5"/>
      <c r="O431" s="5"/>
      <c r="P431" s="5"/>
    </row>
    <row r="432" ht="15.75" customHeight="1">
      <c r="A432" s="6"/>
      <c r="B432" s="6" t="str">
        <f t="shared" si="1"/>
        <v>JAM</v>
      </c>
      <c r="C432" s="6">
        <v>876.0</v>
      </c>
      <c r="D432" s="7">
        <v>87602.0</v>
      </c>
      <c r="E432" s="12" t="s">
        <v>382</v>
      </c>
      <c r="F432" s="7">
        <v>876006.0</v>
      </c>
      <c r="G432" s="13" t="s">
        <v>391</v>
      </c>
      <c r="H432" s="6">
        <v>8760083.0</v>
      </c>
      <c r="I432" s="8" t="s">
        <v>448</v>
      </c>
      <c r="J432" s="5"/>
      <c r="K432" s="5"/>
      <c r="L432" s="5"/>
      <c r="M432" s="5"/>
      <c r="N432" s="5"/>
      <c r="O432" s="5"/>
      <c r="P432" s="5"/>
    </row>
    <row r="433" ht="15.75" customHeight="1">
      <c r="A433" s="6"/>
      <c r="B433" s="6" t="str">
        <f t="shared" si="1"/>
        <v>JAM</v>
      </c>
      <c r="C433" s="6">
        <v>876.0</v>
      </c>
      <c r="D433" s="7">
        <v>87602.0</v>
      </c>
      <c r="E433" s="12" t="s">
        <v>382</v>
      </c>
      <c r="F433" s="7">
        <v>876006.0</v>
      </c>
      <c r="G433" s="13" t="s">
        <v>391</v>
      </c>
      <c r="H433" s="6">
        <v>8760084.0</v>
      </c>
      <c r="I433" s="8" t="s">
        <v>449</v>
      </c>
      <c r="J433" s="5"/>
      <c r="K433" s="5"/>
      <c r="L433" s="5"/>
      <c r="M433" s="5"/>
      <c r="N433" s="5"/>
      <c r="O433" s="5"/>
      <c r="P433" s="5"/>
    </row>
    <row r="434" ht="15.75" customHeight="1">
      <c r="A434" s="6"/>
      <c r="B434" s="6" t="str">
        <f t="shared" si="1"/>
        <v>JAM</v>
      </c>
      <c r="C434" s="6">
        <v>876.0</v>
      </c>
      <c r="D434" s="7">
        <v>87602.0</v>
      </c>
      <c r="E434" s="12" t="s">
        <v>382</v>
      </c>
      <c r="F434" s="7">
        <v>876006.0</v>
      </c>
      <c r="G434" s="13" t="s">
        <v>391</v>
      </c>
      <c r="H434" s="6">
        <v>8760085.0</v>
      </c>
      <c r="I434" s="8" t="s">
        <v>450</v>
      </c>
      <c r="J434" s="5"/>
      <c r="K434" s="5"/>
      <c r="L434" s="5"/>
      <c r="M434" s="5"/>
      <c r="N434" s="5"/>
      <c r="O434" s="5"/>
      <c r="P434" s="5"/>
    </row>
    <row r="435" ht="15.75" customHeight="1">
      <c r="A435" s="6"/>
      <c r="B435" s="6" t="str">
        <f t="shared" si="1"/>
        <v>JAM</v>
      </c>
      <c r="C435" s="6">
        <v>876.0</v>
      </c>
      <c r="D435" s="7">
        <v>87602.0</v>
      </c>
      <c r="E435" s="12" t="s">
        <v>382</v>
      </c>
      <c r="F435" s="7">
        <v>876003.0</v>
      </c>
      <c r="G435" s="13" t="s">
        <v>375</v>
      </c>
      <c r="H435" s="6">
        <v>8760086.0</v>
      </c>
      <c r="I435" s="8" t="s">
        <v>451</v>
      </c>
      <c r="J435" s="5"/>
      <c r="K435" s="5"/>
      <c r="L435" s="5"/>
      <c r="M435" s="5"/>
      <c r="N435" s="5"/>
      <c r="O435" s="5"/>
      <c r="P435" s="5"/>
    </row>
    <row r="436" ht="15.75" customHeight="1">
      <c r="A436" s="6"/>
      <c r="B436" s="6" t="str">
        <f t="shared" si="1"/>
        <v>JAM</v>
      </c>
      <c r="C436" s="6">
        <v>876.0</v>
      </c>
      <c r="D436" s="7">
        <v>87602.0</v>
      </c>
      <c r="E436" s="12" t="s">
        <v>382</v>
      </c>
      <c r="F436" s="7">
        <v>876005.0</v>
      </c>
      <c r="G436" s="13" t="s">
        <v>388</v>
      </c>
      <c r="H436" s="6">
        <v>8760087.0</v>
      </c>
      <c r="I436" s="8" t="s">
        <v>452</v>
      </c>
      <c r="J436" s="5"/>
      <c r="K436" s="5"/>
      <c r="L436" s="5"/>
      <c r="M436" s="5"/>
      <c r="N436" s="5"/>
      <c r="O436" s="5"/>
      <c r="P436" s="5"/>
    </row>
    <row r="437" ht="15.75" customHeight="1">
      <c r="A437" s="6"/>
      <c r="B437" s="6" t="str">
        <f t="shared" si="1"/>
        <v>JAM</v>
      </c>
      <c r="C437" s="6">
        <v>876.0</v>
      </c>
      <c r="D437" s="7">
        <v>87602.0</v>
      </c>
      <c r="E437" s="12" t="s">
        <v>382</v>
      </c>
      <c r="F437" s="7">
        <v>876005.0</v>
      </c>
      <c r="G437" s="13" t="s">
        <v>388</v>
      </c>
      <c r="H437" s="6">
        <v>8760088.0</v>
      </c>
      <c r="I437" s="8" t="s">
        <v>453</v>
      </c>
      <c r="J437" s="5"/>
      <c r="K437" s="5"/>
      <c r="L437" s="5"/>
      <c r="M437" s="5"/>
      <c r="N437" s="5"/>
      <c r="O437" s="5"/>
      <c r="P437" s="5"/>
    </row>
    <row r="438" ht="15.75" customHeight="1">
      <c r="A438" s="6"/>
      <c r="B438" s="6" t="str">
        <f t="shared" si="1"/>
        <v>JAM</v>
      </c>
      <c r="C438" s="6">
        <v>876.0</v>
      </c>
      <c r="D438" s="7">
        <v>87602.0</v>
      </c>
      <c r="E438" s="12" t="s">
        <v>382</v>
      </c>
      <c r="F438" s="7">
        <v>876005.0</v>
      </c>
      <c r="G438" s="13" t="s">
        <v>388</v>
      </c>
      <c r="H438" s="6">
        <v>8760089.0</v>
      </c>
      <c r="I438" s="8" t="s">
        <v>454</v>
      </c>
      <c r="J438" s="5"/>
      <c r="K438" s="5"/>
      <c r="L438" s="5"/>
      <c r="M438" s="5"/>
      <c r="N438" s="5"/>
      <c r="O438" s="5"/>
      <c r="P438" s="5"/>
    </row>
    <row r="439" ht="15.75" customHeight="1">
      <c r="A439" s="6"/>
      <c r="B439" s="6" t="str">
        <f t="shared" si="1"/>
        <v>JAM</v>
      </c>
      <c r="C439" s="6">
        <v>876.0</v>
      </c>
      <c r="D439" s="7">
        <v>87602.0</v>
      </c>
      <c r="E439" s="12" t="s">
        <v>382</v>
      </c>
      <c r="F439" s="7">
        <v>876005.0</v>
      </c>
      <c r="G439" s="13" t="s">
        <v>388</v>
      </c>
      <c r="H439" s="6">
        <v>8760090.0</v>
      </c>
      <c r="I439" s="8" t="s">
        <v>455</v>
      </c>
      <c r="J439" s="5"/>
      <c r="K439" s="5"/>
      <c r="L439" s="5"/>
      <c r="M439" s="5"/>
      <c r="N439" s="5"/>
      <c r="O439" s="5"/>
      <c r="P439" s="5"/>
    </row>
    <row r="440" ht="15.75" customHeight="1">
      <c r="A440" s="6"/>
      <c r="B440" s="6" t="str">
        <f t="shared" si="1"/>
        <v>JAM</v>
      </c>
      <c r="C440" s="6">
        <v>876.0</v>
      </c>
      <c r="D440" s="7">
        <v>87602.0</v>
      </c>
      <c r="E440" s="12" t="s">
        <v>382</v>
      </c>
      <c r="F440" s="7">
        <v>876005.0</v>
      </c>
      <c r="G440" s="13" t="s">
        <v>388</v>
      </c>
      <c r="H440" s="6">
        <v>8760091.0</v>
      </c>
      <c r="I440" s="8" t="s">
        <v>456</v>
      </c>
      <c r="J440" s="5"/>
      <c r="K440" s="5"/>
      <c r="L440" s="5"/>
      <c r="M440" s="5"/>
      <c r="N440" s="5"/>
      <c r="O440" s="5"/>
      <c r="P440" s="5"/>
    </row>
    <row r="441" ht="15.75" customHeight="1">
      <c r="A441" s="6"/>
      <c r="B441" s="6" t="str">
        <f t="shared" si="1"/>
        <v>JAM</v>
      </c>
      <c r="C441" s="6">
        <v>876.0</v>
      </c>
      <c r="D441" s="7">
        <v>87602.0</v>
      </c>
      <c r="E441" s="12" t="s">
        <v>382</v>
      </c>
      <c r="F441" s="7">
        <v>876005.0</v>
      </c>
      <c r="G441" s="13" t="s">
        <v>388</v>
      </c>
      <c r="H441" s="6">
        <v>8760092.0</v>
      </c>
      <c r="I441" s="8" t="s">
        <v>457</v>
      </c>
      <c r="J441" s="5"/>
      <c r="K441" s="5"/>
      <c r="L441" s="5"/>
      <c r="M441" s="5"/>
      <c r="N441" s="5"/>
      <c r="O441" s="5"/>
      <c r="P441" s="5"/>
    </row>
    <row r="442" ht="15.75" customHeight="1">
      <c r="A442" s="6"/>
      <c r="B442" s="6" t="str">
        <f t="shared" si="1"/>
        <v>JAM</v>
      </c>
      <c r="C442" s="6">
        <v>876.0</v>
      </c>
      <c r="D442" s="7">
        <v>87602.0</v>
      </c>
      <c r="E442" s="12" t="s">
        <v>382</v>
      </c>
      <c r="F442" s="7">
        <v>876005.0</v>
      </c>
      <c r="G442" s="13" t="s">
        <v>388</v>
      </c>
      <c r="H442" s="6">
        <v>8760093.0</v>
      </c>
      <c r="I442" s="8" t="s">
        <v>458</v>
      </c>
      <c r="J442" s="5"/>
      <c r="K442" s="5"/>
      <c r="L442" s="5"/>
      <c r="M442" s="5"/>
      <c r="N442" s="5"/>
      <c r="O442" s="5"/>
      <c r="P442" s="5"/>
    </row>
    <row r="443" ht="15.75" customHeight="1">
      <c r="A443" s="6"/>
      <c r="B443" s="6" t="str">
        <f t="shared" si="1"/>
        <v>JAM</v>
      </c>
      <c r="C443" s="6">
        <v>876.0</v>
      </c>
      <c r="D443" s="7">
        <v>87602.0</v>
      </c>
      <c r="E443" s="12" t="s">
        <v>382</v>
      </c>
      <c r="F443" s="7">
        <v>876005.0</v>
      </c>
      <c r="G443" s="13" t="s">
        <v>388</v>
      </c>
      <c r="H443" s="6">
        <v>8760094.0</v>
      </c>
      <c r="I443" s="8" t="s">
        <v>459</v>
      </c>
      <c r="J443" s="5"/>
      <c r="K443" s="5"/>
      <c r="L443" s="5"/>
      <c r="M443" s="5"/>
      <c r="N443" s="5"/>
      <c r="O443" s="5"/>
      <c r="P443" s="5"/>
    </row>
    <row r="444" ht="15.75" customHeight="1">
      <c r="A444" s="6"/>
      <c r="B444" s="6" t="str">
        <f t="shared" si="1"/>
        <v>JAM</v>
      </c>
      <c r="C444" s="6">
        <v>876.0</v>
      </c>
      <c r="D444" s="7">
        <v>87602.0</v>
      </c>
      <c r="E444" s="12" t="s">
        <v>382</v>
      </c>
      <c r="F444" s="7">
        <v>876005.0</v>
      </c>
      <c r="G444" s="13" t="s">
        <v>388</v>
      </c>
      <c r="H444" s="6">
        <v>8760095.0</v>
      </c>
      <c r="I444" s="8" t="s">
        <v>460</v>
      </c>
      <c r="J444" s="5"/>
      <c r="K444" s="5"/>
      <c r="L444" s="5"/>
      <c r="M444" s="5"/>
      <c r="N444" s="5"/>
      <c r="O444" s="5"/>
      <c r="P444" s="5"/>
    </row>
    <row r="445" ht="15.75" customHeight="1">
      <c r="A445" s="6"/>
      <c r="B445" s="6" t="str">
        <f t="shared" si="1"/>
        <v>JAM</v>
      </c>
      <c r="C445" s="6">
        <v>876.0</v>
      </c>
      <c r="D445" s="7">
        <v>87602.0</v>
      </c>
      <c r="E445" s="12" t="s">
        <v>382</v>
      </c>
      <c r="F445" s="7">
        <v>876005.0</v>
      </c>
      <c r="G445" s="13" t="s">
        <v>388</v>
      </c>
      <c r="H445" s="6">
        <v>8760096.0</v>
      </c>
      <c r="I445" s="8" t="s">
        <v>461</v>
      </c>
      <c r="J445" s="5"/>
      <c r="K445" s="5"/>
      <c r="L445" s="5"/>
      <c r="M445" s="5"/>
      <c r="N445" s="5"/>
      <c r="O445" s="5"/>
      <c r="P445" s="5"/>
    </row>
    <row r="446" ht="15.75" customHeight="1">
      <c r="A446" s="6"/>
      <c r="B446" s="6" t="str">
        <f t="shared" si="1"/>
        <v>JAM</v>
      </c>
      <c r="C446" s="6">
        <v>876.0</v>
      </c>
      <c r="D446" s="7">
        <v>87602.0</v>
      </c>
      <c r="E446" s="12" t="s">
        <v>382</v>
      </c>
      <c r="F446" s="7">
        <v>876005.0</v>
      </c>
      <c r="G446" s="13" t="s">
        <v>388</v>
      </c>
      <c r="H446" s="6">
        <v>8760097.0</v>
      </c>
      <c r="I446" s="8" t="s">
        <v>462</v>
      </c>
      <c r="J446" s="5"/>
      <c r="K446" s="5"/>
      <c r="L446" s="5"/>
      <c r="M446" s="5"/>
      <c r="N446" s="5"/>
      <c r="O446" s="5"/>
      <c r="P446" s="5"/>
    </row>
    <row r="447" ht="15.75" customHeight="1">
      <c r="A447" s="6"/>
      <c r="B447" s="6" t="str">
        <f t="shared" si="1"/>
        <v>JAM</v>
      </c>
      <c r="C447" s="6">
        <v>876.0</v>
      </c>
      <c r="D447" s="7">
        <v>87602.0</v>
      </c>
      <c r="E447" s="12" t="s">
        <v>382</v>
      </c>
      <c r="F447" s="7">
        <v>876005.0</v>
      </c>
      <c r="G447" s="13" t="s">
        <v>388</v>
      </c>
      <c r="H447" s="6">
        <v>8760098.0</v>
      </c>
      <c r="I447" s="8" t="s">
        <v>463</v>
      </c>
      <c r="J447" s="5"/>
      <c r="K447" s="5"/>
      <c r="L447" s="5"/>
      <c r="M447" s="5"/>
      <c r="N447" s="5"/>
      <c r="O447" s="5"/>
      <c r="P447" s="5"/>
    </row>
    <row r="448" ht="15.75" customHeight="1">
      <c r="A448" s="6"/>
      <c r="B448" s="6" t="str">
        <f t="shared" si="1"/>
        <v>JAM</v>
      </c>
      <c r="C448" s="6">
        <v>876.0</v>
      </c>
      <c r="D448" s="7">
        <v>87603.0</v>
      </c>
      <c r="E448" s="12" t="s">
        <v>464</v>
      </c>
      <c r="F448" s="7">
        <v>876001.0</v>
      </c>
      <c r="G448" s="13" t="s">
        <v>363</v>
      </c>
      <c r="H448" s="6">
        <v>8760099.0</v>
      </c>
      <c r="I448" s="8" t="s">
        <v>465</v>
      </c>
      <c r="J448" s="5"/>
      <c r="K448" s="5"/>
      <c r="L448" s="5"/>
      <c r="M448" s="5"/>
      <c r="N448" s="5"/>
      <c r="O448" s="5"/>
      <c r="P448" s="5"/>
    </row>
    <row r="449" ht="15.75" customHeight="1">
      <c r="A449" s="6"/>
      <c r="B449" s="6" t="str">
        <f t="shared" si="1"/>
        <v>JAM</v>
      </c>
      <c r="C449" s="6">
        <v>876.0</v>
      </c>
      <c r="D449" s="7">
        <v>87603.0</v>
      </c>
      <c r="E449" s="12" t="s">
        <v>464</v>
      </c>
      <c r="F449" s="7">
        <v>876001.0</v>
      </c>
      <c r="G449" s="13" t="s">
        <v>363</v>
      </c>
      <c r="H449" s="6">
        <v>8760100.0</v>
      </c>
      <c r="I449" s="8" t="s">
        <v>280</v>
      </c>
      <c r="J449" s="5"/>
      <c r="K449" s="5"/>
      <c r="L449" s="5"/>
      <c r="M449" s="5"/>
      <c r="N449" s="5"/>
      <c r="O449" s="5"/>
      <c r="P449" s="5"/>
    </row>
    <row r="450" ht="15.75" customHeight="1">
      <c r="A450" s="6"/>
      <c r="B450" s="6" t="str">
        <f t="shared" si="1"/>
        <v>JAM</v>
      </c>
      <c r="C450" s="6">
        <v>876.0</v>
      </c>
      <c r="D450" s="7">
        <v>87603.0</v>
      </c>
      <c r="E450" s="12" t="s">
        <v>464</v>
      </c>
      <c r="F450" s="7">
        <v>876001.0</v>
      </c>
      <c r="G450" s="13" t="s">
        <v>363</v>
      </c>
      <c r="H450" s="6">
        <v>8760101.0</v>
      </c>
      <c r="I450" s="8" t="s">
        <v>466</v>
      </c>
      <c r="J450" s="5"/>
      <c r="K450" s="5"/>
      <c r="L450" s="5"/>
      <c r="M450" s="5"/>
      <c r="N450" s="5"/>
      <c r="O450" s="5"/>
      <c r="P450" s="5"/>
    </row>
    <row r="451" ht="15.75" customHeight="1">
      <c r="A451" s="6"/>
      <c r="B451" s="6" t="str">
        <f t="shared" si="1"/>
        <v>JAM</v>
      </c>
      <c r="C451" s="6">
        <v>876.0</v>
      </c>
      <c r="D451" s="7">
        <v>87603.0</v>
      </c>
      <c r="E451" s="12" t="s">
        <v>464</v>
      </c>
      <c r="F451" s="7">
        <v>876001.0</v>
      </c>
      <c r="G451" s="13" t="s">
        <v>363</v>
      </c>
      <c r="H451" s="6">
        <v>8760102.0</v>
      </c>
      <c r="I451" s="8" t="s">
        <v>467</v>
      </c>
      <c r="J451" s="5"/>
      <c r="K451" s="5"/>
      <c r="L451" s="5"/>
      <c r="M451" s="5"/>
      <c r="N451" s="5"/>
      <c r="O451" s="5"/>
      <c r="P451" s="5"/>
    </row>
    <row r="452" ht="15.75" customHeight="1">
      <c r="A452" s="6"/>
      <c r="B452" s="6" t="str">
        <f t="shared" si="1"/>
        <v>JAM</v>
      </c>
      <c r="C452" s="6">
        <v>876.0</v>
      </c>
      <c r="D452" s="7">
        <v>87603.0</v>
      </c>
      <c r="E452" s="12" t="s">
        <v>464</v>
      </c>
      <c r="F452" s="7">
        <v>876001.0</v>
      </c>
      <c r="G452" s="13" t="s">
        <v>363</v>
      </c>
      <c r="H452" s="6">
        <v>8760103.0</v>
      </c>
      <c r="I452" s="8" t="s">
        <v>468</v>
      </c>
      <c r="J452" s="5"/>
      <c r="K452" s="5"/>
      <c r="L452" s="5"/>
      <c r="M452" s="5"/>
      <c r="N452" s="5"/>
      <c r="O452" s="5"/>
      <c r="P452" s="5"/>
    </row>
    <row r="453" ht="15.75" customHeight="1">
      <c r="A453" s="6"/>
      <c r="B453" s="6" t="str">
        <f t="shared" si="1"/>
        <v>JAM</v>
      </c>
      <c r="C453" s="6">
        <v>876.0</v>
      </c>
      <c r="D453" s="7">
        <v>87603.0</v>
      </c>
      <c r="E453" s="12" t="s">
        <v>464</v>
      </c>
      <c r="F453" s="7">
        <v>876001.0</v>
      </c>
      <c r="G453" s="13" t="s">
        <v>363</v>
      </c>
      <c r="H453" s="6">
        <v>8760104.0</v>
      </c>
      <c r="I453" s="8" t="s">
        <v>469</v>
      </c>
      <c r="J453" s="5"/>
      <c r="K453" s="5"/>
      <c r="L453" s="5"/>
      <c r="M453" s="5"/>
      <c r="N453" s="5"/>
      <c r="O453" s="5"/>
      <c r="P453" s="5"/>
    </row>
    <row r="454" ht="15.75" customHeight="1">
      <c r="A454" s="6"/>
      <c r="B454" s="6" t="str">
        <f t="shared" si="1"/>
        <v>JAM</v>
      </c>
      <c r="C454" s="6">
        <v>876.0</v>
      </c>
      <c r="D454" s="7">
        <v>87603.0</v>
      </c>
      <c r="E454" s="12" t="s">
        <v>464</v>
      </c>
      <c r="F454" s="7">
        <v>876001.0</v>
      </c>
      <c r="G454" s="13" t="s">
        <v>363</v>
      </c>
      <c r="H454" s="6">
        <v>8760105.0</v>
      </c>
      <c r="I454" s="8" t="s">
        <v>470</v>
      </c>
      <c r="J454" s="5"/>
      <c r="K454" s="5"/>
      <c r="L454" s="5"/>
      <c r="M454" s="5"/>
      <c r="N454" s="5"/>
      <c r="O454" s="5"/>
      <c r="P454" s="5"/>
    </row>
    <row r="455" ht="15.75" customHeight="1">
      <c r="A455" s="6"/>
      <c r="B455" s="6" t="str">
        <f t="shared" si="1"/>
        <v>JAM</v>
      </c>
      <c r="C455" s="6">
        <v>876.0</v>
      </c>
      <c r="D455" s="7">
        <v>87603.0</v>
      </c>
      <c r="E455" s="12" t="s">
        <v>464</v>
      </c>
      <c r="F455" s="7">
        <v>876001.0</v>
      </c>
      <c r="G455" s="13" t="s">
        <v>363</v>
      </c>
      <c r="H455" s="6">
        <v>8760106.0</v>
      </c>
      <c r="I455" s="8" t="s">
        <v>471</v>
      </c>
      <c r="J455" s="5"/>
      <c r="K455" s="5"/>
      <c r="L455" s="5"/>
      <c r="M455" s="5"/>
      <c r="N455" s="5"/>
      <c r="O455" s="5"/>
      <c r="P455" s="5"/>
    </row>
    <row r="456" ht="15.75" customHeight="1">
      <c r="A456" s="6"/>
      <c r="B456" s="6" t="str">
        <f t="shared" si="1"/>
        <v>JAM</v>
      </c>
      <c r="C456" s="6">
        <v>876.0</v>
      </c>
      <c r="D456" s="7">
        <v>87603.0</v>
      </c>
      <c r="E456" s="12" t="s">
        <v>464</v>
      </c>
      <c r="F456" s="7">
        <v>876001.0</v>
      </c>
      <c r="G456" s="13" t="s">
        <v>363</v>
      </c>
      <c r="H456" s="6">
        <v>8760107.0</v>
      </c>
      <c r="I456" s="8" t="s">
        <v>472</v>
      </c>
      <c r="J456" s="5"/>
      <c r="K456" s="5"/>
      <c r="L456" s="5"/>
      <c r="M456" s="5"/>
      <c r="N456" s="5"/>
      <c r="O456" s="5"/>
      <c r="P456" s="5"/>
    </row>
    <row r="457" ht="15.75" customHeight="1">
      <c r="A457" s="6"/>
      <c r="B457" s="6" t="str">
        <f t="shared" si="1"/>
        <v>JAM</v>
      </c>
      <c r="C457" s="6">
        <v>876.0</v>
      </c>
      <c r="D457" s="7">
        <v>87603.0</v>
      </c>
      <c r="E457" s="12" t="s">
        <v>464</v>
      </c>
      <c r="F457" s="7">
        <v>876001.0</v>
      </c>
      <c r="G457" s="13" t="s">
        <v>363</v>
      </c>
      <c r="H457" s="6">
        <v>8760108.0</v>
      </c>
      <c r="I457" s="8" t="s">
        <v>473</v>
      </c>
      <c r="J457" s="5"/>
      <c r="K457" s="5"/>
      <c r="L457" s="5"/>
      <c r="M457" s="5"/>
      <c r="N457" s="5"/>
      <c r="O457" s="5"/>
      <c r="P457" s="5"/>
    </row>
    <row r="458" ht="15.75" customHeight="1">
      <c r="A458" s="6"/>
      <c r="B458" s="6" t="str">
        <f t="shared" si="1"/>
        <v>JAM</v>
      </c>
      <c r="C458" s="6">
        <v>876.0</v>
      </c>
      <c r="D458" s="7">
        <v>87603.0</v>
      </c>
      <c r="E458" s="12" t="s">
        <v>464</v>
      </c>
      <c r="F458" s="7">
        <v>876001.0</v>
      </c>
      <c r="G458" s="13" t="s">
        <v>363</v>
      </c>
      <c r="H458" s="6">
        <v>8760109.0</v>
      </c>
      <c r="I458" s="8" t="s">
        <v>474</v>
      </c>
      <c r="J458" s="5"/>
      <c r="K458" s="5"/>
      <c r="L458" s="5"/>
      <c r="M458" s="5"/>
      <c r="N458" s="5"/>
      <c r="O458" s="5"/>
      <c r="P458" s="5"/>
    </row>
    <row r="459" ht="15.75" customHeight="1">
      <c r="A459" s="6"/>
      <c r="B459" s="6" t="str">
        <f t="shared" si="1"/>
        <v>JAM</v>
      </c>
      <c r="C459" s="6">
        <v>876.0</v>
      </c>
      <c r="D459" s="7">
        <v>87603.0</v>
      </c>
      <c r="E459" s="12" t="s">
        <v>464</v>
      </c>
      <c r="F459" s="7">
        <v>876001.0</v>
      </c>
      <c r="G459" s="13" t="s">
        <v>363</v>
      </c>
      <c r="H459" s="6">
        <v>8760110.0</v>
      </c>
      <c r="I459" s="8" t="s">
        <v>475</v>
      </c>
      <c r="J459" s="5"/>
      <c r="K459" s="5"/>
      <c r="L459" s="5"/>
      <c r="M459" s="5"/>
      <c r="N459" s="5"/>
      <c r="O459" s="5"/>
      <c r="P459" s="5"/>
    </row>
    <row r="460" ht="15.75" customHeight="1">
      <c r="A460" s="6"/>
      <c r="B460" s="6" t="str">
        <f t="shared" si="1"/>
        <v>JAM</v>
      </c>
      <c r="C460" s="6">
        <v>876.0</v>
      </c>
      <c r="D460" s="7">
        <v>87603.0</v>
      </c>
      <c r="E460" s="12" t="s">
        <v>464</v>
      </c>
      <c r="F460" s="7">
        <v>876001.0</v>
      </c>
      <c r="G460" s="13" t="s">
        <v>363</v>
      </c>
      <c r="H460" s="6">
        <v>8760111.0</v>
      </c>
      <c r="I460" s="8" t="s">
        <v>476</v>
      </c>
      <c r="J460" s="5"/>
      <c r="K460" s="5"/>
      <c r="L460" s="5"/>
      <c r="M460" s="5"/>
      <c r="N460" s="5"/>
      <c r="O460" s="5"/>
      <c r="P460" s="5"/>
    </row>
    <row r="461" ht="15.75" customHeight="1">
      <c r="A461" s="6"/>
      <c r="B461" s="6" t="str">
        <f t="shared" si="1"/>
        <v>JAM</v>
      </c>
      <c r="C461" s="6">
        <v>876.0</v>
      </c>
      <c r="D461" s="7">
        <v>87603.0</v>
      </c>
      <c r="E461" s="12" t="s">
        <v>464</v>
      </c>
      <c r="F461" s="7">
        <v>876001.0</v>
      </c>
      <c r="G461" s="13" t="s">
        <v>363</v>
      </c>
      <c r="H461" s="6">
        <v>8760112.0</v>
      </c>
      <c r="I461" s="8" t="s">
        <v>477</v>
      </c>
      <c r="J461" s="5"/>
      <c r="K461" s="5"/>
      <c r="L461" s="5"/>
      <c r="M461" s="5"/>
      <c r="N461" s="5"/>
      <c r="O461" s="5"/>
      <c r="P461" s="5"/>
    </row>
    <row r="462" ht="15.75" customHeight="1">
      <c r="A462" s="6"/>
      <c r="B462" s="6" t="str">
        <f t="shared" si="1"/>
        <v>JAM</v>
      </c>
      <c r="C462" s="6">
        <v>876.0</v>
      </c>
      <c r="D462" s="7">
        <v>87603.0</v>
      </c>
      <c r="E462" s="12" t="s">
        <v>464</v>
      </c>
      <c r="F462" s="7">
        <v>876001.0</v>
      </c>
      <c r="G462" s="13" t="s">
        <v>363</v>
      </c>
      <c r="H462" s="6">
        <v>8760113.0</v>
      </c>
      <c r="I462" s="8" t="s">
        <v>478</v>
      </c>
      <c r="J462" s="5"/>
      <c r="K462" s="5"/>
      <c r="L462" s="5"/>
      <c r="M462" s="5"/>
      <c r="N462" s="5"/>
      <c r="O462" s="5"/>
      <c r="P462" s="5"/>
    </row>
    <row r="463" ht="15.75" customHeight="1">
      <c r="A463" s="6"/>
      <c r="B463" s="6" t="str">
        <f t="shared" si="1"/>
        <v>JAM</v>
      </c>
      <c r="C463" s="6">
        <v>876.0</v>
      </c>
      <c r="D463" s="7">
        <v>87603.0</v>
      </c>
      <c r="E463" s="12" t="s">
        <v>464</v>
      </c>
      <c r="F463" s="7">
        <v>876001.0</v>
      </c>
      <c r="G463" s="13" t="s">
        <v>363</v>
      </c>
      <c r="H463" s="6">
        <v>8760114.0</v>
      </c>
      <c r="I463" s="8" t="s">
        <v>479</v>
      </c>
      <c r="J463" s="5"/>
      <c r="K463" s="5"/>
      <c r="L463" s="5"/>
      <c r="M463" s="5"/>
      <c r="N463" s="5"/>
      <c r="O463" s="5"/>
      <c r="P463" s="5"/>
    </row>
    <row r="464" ht="15.75" customHeight="1">
      <c r="A464" s="6"/>
      <c r="B464" s="6" t="str">
        <f t="shared" si="1"/>
        <v>JAM</v>
      </c>
      <c r="C464" s="6">
        <v>876.0</v>
      </c>
      <c r="D464" s="7">
        <v>87603.0</v>
      </c>
      <c r="E464" s="12" t="s">
        <v>464</v>
      </c>
      <c r="F464" s="7">
        <v>876001.0</v>
      </c>
      <c r="G464" s="13" t="s">
        <v>363</v>
      </c>
      <c r="H464" s="6">
        <v>8760115.0</v>
      </c>
      <c r="I464" s="8" t="s">
        <v>480</v>
      </c>
      <c r="J464" s="5"/>
      <c r="K464" s="5"/>
      <c r="L464" s="5"/>
      <c r="M464" s="5"/>
      <c r="N464" s="5"/>
      <c r="O464" s="5"/>
      <c r="P464" s="5"/>
    </row>
    <row r="465" ht="15.75" customHeight="1">
      <c r="A465" s="6"/>
      <c r="B465" s="6" t="str">
        <f t="shared" si="1"/>
        <v>JAM</v>
      </c>
      <c r="C465" s="6">
        <v>876.0</v>
      </c>
      <c r="D465" s="7">
        <v>87603.0</v>
      </c>
      <c r="E465" s="12" t="s">
        <v>464</v>
      </c>
      <c r="F465" s="7">
        <v>876001.0</v>
      </c>
      <c r="G465" s="13" t="s">
        <v>363</v>
      </c>
      <c r="H465" s="6">
        <v>8760116.0</v>
      </c>
      <c r="I465" s="8" t="s">
        <v>481</v>
      </c>
      <c r="J465" s="5"/>
      <c r="K465" s="5"/>
      <c r="L465" s="5"/>
      <c r="M465" s="5"/>
      <c r="N465" s="5"/>
      <c r="O465" s="5"/>
      <c r="P465" s="5"/>
    </row>
    <row r="466" ht="15.75" customHeight="1">
      <c r="A466" s="6"/>
      <c r="B466" s="6" t="str">
        <f t="shared" si="1"/>
        <v>JAM</v>
      </c>
      <c r="C466" s="6">
        <v>876.0</v>
      </c>
      <c r="D466" s="7">
        <v>87603.0</v>
      </c>
      <c r="E466" s="12" t="s">
        <v>464</v>
      </c>
      <c r="F466" s="7">
        <v>876001.0</v>
      </c>
      <c r="G466" s="13" t="s">
        <v>363</v>
      </c>
      <c r="H466" s="6">
        <v>8760117.0</v>
      </c>
      <c r="I466" s="8" t="s">
        <v>482</v>
      </c>
      <c r="J466" s="5"/>
      <c r="K466" s="5"/>
      <c r="L466" s="5"/>
      <c r="M466" s="5"/>
      <c r="N466" s="5"/>
      <c r="O466" s="5"/>
      <c r="P466" s="5"/>
    </row>
    <row r="467" ht="15.75" customHeight="1">
      <c r="A467" s="6"/>
      <c r="B467" s="6" t="str">
        <f t="shared" si="1"/>
        <v>JAM</v>
      </c>
      <c r="C467" s="6">
        <v>876.0</v>
      </c>
      <c r="D467" s="7">
        <v>87603.0</v>
      </c>
      <c r="E467" s="12" t="s">
        <v>464</v>
      </c>
      <c r="F467" s="7">
        <v>876001.0</v>
      </c>
      <c r="G467" s="13" t="s">
        <v>363</v>
      </c>
      <c r="H467" s="6">
        <v>8760118.0</v>
      </c>
      <c r="I467" s="8" t="s">
        <v>483</v>
      </c>
      <c r="J467" s="5"/>
      <c r="K467" s="5"/>
      <c r="L467" s="5"/>
      <c r="M467" s="5"/>
      <c r="N467" s="5"/>
      <c r="O467" s="5"/>
      <c r="P467" s="5"/>
    </row>
    <row r="468" ht="15.75" customHeight="1">
      <c r="A468" s="6"/>
      <c r="B468" s="6" t="str">
        <f t="shared" si="1"/>
        <v>JAM</v>
      </c>
      <c r="C468" s="6">
        <v>876.0</v>
      </c>
      <c r="D468" s="7">
        <v>87603.0</v>
      </c>
      <c r="E468" s="12" t="s">
        <v>464</v>
      </c>
      <c r="F468" s="7">
        <v>876001.0</v>
      </c>
      <c r="G468" s="13" t="s">
        <v>363</v>
      </c>
      <c r="H468" s="6">
        <v>8760119.0</v>
      </c>
      <c r="I468" s="8" t="s">
        <v>484</v>
      </c>
      <c r="J468" s="5"/>
      <c r="K468" s="5"/>
      <c r="L468" s="5"/>
      <c r="M468" s="5"/>
      <c r="N468" s="5"/>
      <c r="O468" s="5"/>
      <c r="P468" s="5"/>
    </row>
    <row r="469" ht="15.75" customHeight="1">
      <c r="A469" s="6"/>
      <c r="B469" s="6" t="str">
        <f t="shared" si="1"/>
        <v>JAM</v>
      </c>
      <c r="C469" s="6">
        <v>876.0</v>
      </c>
      <c r="D469" s="7">
        <v>87603.0</v>
      </c>
      <c r="E469" s="12" t="s">
        <v>464</v>
      </c>
      <c r="F469" s="7">
        <v>876001.0</v>
      </c>
      <c r="G469" s="13" t="s">
        <v>363</v>
      </c>
      <c r="H469" s="6">
        <v>8760120.0</v>
      </c>
      <c r="I469" s="8" t="s">
        <v>485</v>
      </c>
      <c r="J469" s="5"/>
      <c r="K469" s="5"/>
      <c r="L469" s="5"/>
      <c r="M469" s="5"/>
      <c r="N469" s="5"/>
      <c r="O469" s="5"/>
      <c r="P469" s="5"/>
    </row>
    <row r="470" ht="15.75" customHeight="1">
      <c r="A470" s="6"/>
      <c r="B470" s="6" t="str">
        <f t="shared" si="1"/>
        <v>JAM</v>
      </c>
      <c r="C470" s="6">
        <v>876.0</v>
      </c>
      <c r="D470" s="7">
        <v>87603.0</v>
      </c>
      <c r="E470" s="12" t="s">
        <v>464</v>
      </c>
      <c r="F470" s="7">
        <v>876001.0</v>
      </c>
      <c r="G470" s="13" t="s">
        <v>363</v>
      </c>
      <c r="H470" s="6">
        <v>8760121.0</v>
      </c>
      <c r="I470" s="8" t="s">
        <v>486</v>
      </c>
      <c r="J470" s="5"/>
      <c r="K470" s="5"/>
      <c r="L470" s="5"/>
      <c r="M470" s="5"/>
      <c r="N470" s="5"/>
      <c r="O470" s="5"/>
      <c r="P470" s="5"/>
    </row>
    <row r="471" ht="15.75" customHeight="1">
      <c r="A471" s="6"/>
      <c r="B471" s="6" t="str">
        <f t="shared" si="1"/>
        <v>JAM</v>
      </c>
      <c r="C471" s="6">
        <v>876.0</v>
      </c>
      <c r="D471" s="7">
        <v>87603.0</v>
      </c>
      <c r="E471" s="12" t="s">
        <v>464</v>
      </c>
      <c r="F471" s="7">
        <v>876003.0</v>
      </c>
      <c r="G471" s="13" t="s">
        <v>375</v>
      </c>
      <c r="H471" s="6">
        <v>8760122.0</v>
      </c>
      <c r="I471" s="8" t="s">
        <v>487</v>
      </c>
      <c r="J471" s="5"/>
      <c r="K471" s="5"/>
      <c r="L471" s="5"/>
      <c r="M471" s="5"/>
      <c r="N471" s="5"/>
      <c r="O471" s="5"/>
      <c r="P471" s="5"/>
    </row>
    <row r="472" ht="15.75" customHeight="1">
      <c r="A472" s="6"/>
      <c r="B472" s="6" t="str">
        <f t="shared" si="1"/>
        <v>JAM</v>
      </c>
      <c r="C472" s="6">
        <v>876.0</v>
      </c>
      <c r="D472" s="7">
        <v>87603.0</v>
      </c>
      <c r="E472" s="12" t="s">
        <v>464</v>
      </c>
      <c r="F472" s="7">
        <v>876001.0</v>
      </c>
      <c r="G472" s="13" t="s">
        <v>363</v>
      </c>
      <c r="H472" s="6">
        <v>8760123.0</v>
      </c>
      <c r="I472" s="8" t="s">
        <v>488</v>
      </c>
      <c r="J472" s="5"/>
      <c r="K472" s="5"/>
      <c r="L472" s="5"/>
      <c r="M472" s="5"/>
      <c r="N472" s="5"/>
      <c r="O472" s="5"/>
      <c r="P472" s="5"/>
    </row>
    <row r="473" ht="15.75" customHeight="1">
      <c r="A473" s="6"/>
      <c r="B473" s="6" t="str">
        <f t="shared" si="1"/>
        <v>JAM</v>
      </c>
      <c r="C473" s="6">
        <v>876.0</v>
      </c>
      <c r="D473" s="7">
        <v>87603.0</v>
      </c>
      <c r="E473" s="12" t="s">
        <v>464</v>
      </c>
      <c r="F473" s="7">
        <v>876001.0</v>
      </c>
      <c r="G473" s="13" t="s">
        <v>363</v>
      </c>
      <c r="H473" s="6">
        <v>8760124.0</v>
      </c>
      <c r="I473" s="8" t="s">
        <v>489</v>
      </c>
      <c r="J473" s="5"/>
      <c r="K473" s="5"/>
      <c r="L473" s="5"/>
      <c r="M473" s="5"/>
      <c r="N473" s="5"/>
      <c r="O473" s="5"/>
      <c r="P473" s="5"/>
    </row>
    <row r="474" ht="15.75" customHeight="1">
      <c r="A474" s="6"/>
      <c r="B474" s="6" t="str">
        <f t="shared" si="1"/>
        <v>JAM</v>
      </c>
      <c r="C474" s="6">
        <v>876.0</v>
      </c>
      <c r="D474" s="7">
        <v>87603.0</v>
      </c>
      <c r="E474" s="12" t="s">
        <v>464</v>
      </c>
      <c r="F474" s="7">
        <v>876001.0</v>
      </c>
      <c r="G474" s="13" t="s">
        <v>363</v>
      </c>
      <c r="H474" s="6">
        <v>8760125.0</v>
      </c>
      <c r="I474" s="8" t="s">
        <v>490</v>
      </c>
      <c r="J474" s="5"/>
      <c r="K474" s="5"/>
      <c r="L474" s="5"/>
      <c r="M474" s="5"/>
      <c r="N474" s="5"/>
      <c r="O474" s="5"/>
      <c r="P474" s="5"/>
    </row>
    <row r="475" ht="15.75" customHeight="1">
      <c r="A475" s="6"/>
      <c r="B475" s="6" t="str">
        <f t="shared" si="1"/>
        <v>JAM</v>
      </c>
      <c r="C475" s="6">
        <v>876.0</v>
      </c>
      <c r="D475" s="7">
        <v>87603.0</v>
      </c>
      <c r="E475" s="12" t="s">
        <v>464</v>
      </c>
      <c r="F475" s="7">
        <v>876003.0</v>
      </c>
      <c r="G475" s="13" t="s">
        <v>375</v>
      </c>
      <c r="H475" s="6">
        <v>8760126.0</v>
      </c>
      <c r="I475" s="8" t="s">
        <v>491</v>
      </c>
      <c r="J475" s="5"/>
      <c r="K475" s="5"/>
      <c r="L475" s="5"/>
      <c r="M475" s="5"/>
      <c r="N475" s="5"/>
      <c r="O475" s="5"/>
      <c r="P475" s="5"/>
    </row>
    <row r="476" ht="15.75" customHeight="1">
      <c r="A476" s="6"/>
      <c r="B476" s="6" t="str">
        <f t="shared" si="1"/>
        <v>JAM</v>
      </c>
      <c r="C476" s="6">
        <v>876.0</v>
      </c>
      <c r="D476" s="7">
        <v>87603.0</v>
      </c>
      <c r="E476" s="12" t="s">
        <v>464</v>
      </c>
      <c r="F476" s="7">
        <v>876003.0</v>
      </c>
      <c r="G476" s="13" t="s">
        <v>375</v>
      </c>
      <c r="H476" s="6">
        <v>8760127.0</v>
      </c>
      <c r="I476" s="8" t="s">
        <v>492</v>
      </c>
      <c r="J476" s="5"/>
      <c r="K476" s="5"/>
      <c r="L476" s="5"/>
      <c r="M476" s="5"/>
      <c r="N476" s="5"/>
      <c r="O476" s="5"/>
      <c r="P476" s="5"/>
    </row>
    <row r="477" ht="15.75" customHeight="1">
      <c r="A477" s="6"/>
      <c r="B477" s="6" t="str">
        <f t="shared" si="1"/>
        <v>JAM</v>
      </c>
      <c r="C477" s="6">
        <v>876.0</v>
      </c>
      <c r="D477" s="7">
        <v>87603.0</v>
      </c>
      <c r="E477" s="12" t="s">
        <v>464</v>
      </c>
      <c r="F477" s="7">
        <v>876003.0</v>
      </c>
      <c r="G477" s="13" t="s">
        <v>375</v>
      </c>
      <c r="H477" s="6">
        <v>8760128.0</v>
      </c>
      <c r="I477" s="8" t="s">
        <v>493</v>
      </c>
      <c r="J477" s="5"/>
      <c r="K477" s="5"/>
      <c r="L477" s="5"/>
      <c r="M477" s="5"/>
      <c r="N477" s="5"/>
      <c r="O477" s="5"/>
      <c r="P477" s="5"/>
    </row>
    <row r="478" ht="15.75" customHeight="1">
      <c r="A478" s="6"/>
      <c r="B478" s="6" t="str">
        <f t="shared" si="1"/>
        <v>JAM</v>
      </c>
      <c r="C478" s="6">
        <v>876.0</v>
      </c>
      <c r="D478" s="7">
        <v>87603.0</v>
      </c>
      <c r="E478" s="12" t="s">
        <v>464</v>
      </c>
      <c r="F478" s="7">
        <v>876003.0</v>
      </c>
      <c r="G478" s="13" t="s">
        <v>375</v>
      </c>
      <c r="H478" s="6">
        <v>8760129.0</v>
      </c>
      <c r="I478" s="8" t="s">
        <v>494</v>
      </c>
      <c r="J478" s="5"/>
      <c r="K478" s="5"/>
      <c r="L478" s="5"/>
      <c r="M478" s="5"/>
      <c r="N478" s="5"/>
      <c r="O478" s="5"/>
      <c r="P478" s="5"/>
    </row>
    <row r="479" ht="15.75" customHeight="1">
      <c r="A479" s="6"/>
      <c r="B479" s="6" t="str">
        <f t="shared" si="1"/>
        <v>JAM</v>
      </c>
      <c r="C479" s="6">
        <v>876.0</v>
      </c>
      <c r="D479" s="7">
        <v>87603.0</v>
      </c>
      <c r="E479" s="12" t="s">
        <v>464</v>
      </c>
      <c r="F479" s="7">
        <v>876003.0</v>
      </c>
      <c r="G479" s="13" t="s">
        <v>375</v>
      </c>
      <c r="H479" s="6">
        <v>8760130.0</v>
      </c>
      <c r="I479" s="8" t="s">
        <v>495</v>
      </c>
      <c r="J479" s="5"/>
      <c r="K479" s="5"/>
      <c r="L479" s="5"/>
      <c r="M479" s="5"/>
      <c r="N479" s="5"/>
      <c r="O479" s="5"/>
      <c r="P479" s="5"/>
    </row>
    <row r="480" ht="15.75" customHeight="1">
      <c r="A480" s="6"/>
      <c r="B480" s="6" t="str">
        <f t="shared" si="1"/>
        <v>JAM</v>
      </c>
      <c r="C480" s="6">
        <v>876.0</v>
      </c>
      <c r="D480" s="7">
        <v>87603.0</v>
      </c>
      <c r="E480" s="12" t="s">
        <v>464</v>
      </c>
      <c r="F480" s="7">
        <v>876003.0</v>
      </c>
      <c r="G480" s="13" t="s">
        <v>375</v>
      </c>
      <c r="H480" s="6">
        <v>8760131.0</v>
      </c>
      <c r="I480" s="8" t="s">
        <v>496</v>
      </c>
      <c r="J480" s="5"/>
      <c r="K480" s="5"/>
      <c r="L480" s="5"/>
      <c r="M480" s="5"/>
      <c r="N480" s="5"/>
      <c r="O480" s="5"/>
      <c r="P480" s="5"/>
    </row>
    <row r="481" ht="15.75" customHeight="1">
      <c r="A481" s="6"/>
      <c r="B481" s="6" t="str">
        <f t="shared" si="1"/>
        <v>JAM</v>
      </c>
      <c r="C481" s="6">
        <v>876.0</v>
      </c>
      <c r="D481" s="7">
        <v>87603.0</v>
      </c>
      <c r="E481" s="12" t="s">
        <v>464</v>
      </c>
      <c r="F481" s="7">
        <v>876003.0</v>
      </c>
      <c r="G481" s="13" t="s">
        <v>375</v>
      </c>
      <c r="H481" s="6">
        <v>8760132.0</v>
      </c>
      <c r="I481" s="8" t="s">
        <v>497</v>
      </c>
      <c r="J481" s="5"/>
      <c r="K481" s="5"/>
      <c r="L481" s="5"/>
      <c r="M481" s="5"/>
      <c r="N481" s="5"/>
      <c r="O481" s="5"/>
      <c r="P481" s="5"/>
    </row>
    <row r="482" ht="15.75" customHeight="1">
      <c r="A482" s="6"/>
      <c r="B482" s="6" t="str">
        <f t="shared" si="1"/>
        <v>JAM</v>
      </c>
      <c r="C482" s="6">
        <v>876.0</v>
      </c>
      <c r="D482" s="7">
        <v>87603.0</v>
      </c>
      <c r="E482" s="12" t="s">
        <v>464</v>
      </c>
      <c r="F482" s="7">
        <v>876003.0</v>
      </c>
      <c r="G482" s="13" t="s">
        <v>375</v>
      </c>
      <c r="H482" s="6">
        <v>8760133.0</v>
      </c>
      <c r="I482" s="8" t="s">
        <v>498</v>
      </c>
      <c r="J482" s="5"/>
      <c r="K482" s="5"/>
      <c r="L482" s="5"/>
      <c r="M482" s="5"/>
      <c r="N482" s="5"/>
      <c r="O482" s="5"/>
      <c r="P482" s="5"/>
    </row>
    <row r="483" ht="15.75" customHeight="1">
      <c r="A483" s="6"/>
      <c r="B483" s="6" t="str">
        <f t="shared" si="1"/>
        <v>JAM</v>
      </c>
      <c r="C483" s="6">
        <v>876.0</v>
      </c>
      <c r="D483" s="7">
        <v>87603.0</v>
      </c>
      <c r="E483" s="12" t="s">
        <v>464</v>
      </c>
      <c r="F483" s="7">
        <v>876003.0</v>
      </c>
      <c r="G483" s="13" t="s">
        <v>375</v>
      </c>
      <c r="H483" s="6">
        <v>8760134.0</v>
      </c>
      <c r="I483" s="8" t="s">
        <v>499</v>
      </c>
      <c r="J483" s="5"/>
      <c r="K483" s="5"/>
      <c r="L483" s="5"/>
      <c r="M483" s="5"/>
      <c r="N483" s="5"/>
      <c r="O483" s="5"/>
      <c r="P483" s="5"/>
    </row>
    <row r="484" ht="15.75" customHeight="1">
      <c r="A484" s="6"/>
      <c r="B484" s="6" t="str">
        <f t="shared" si="1"/>
        <v>JAM</v>
      </c>
      <c r="C484" s="6">
        <v>876.0</v>
      </c>
      <c r="D484" s="7">
        <v>87603.0</v>
      </c>
      <c r="E484" s="12" t="s">
        <v>464</v>
      </c>
      <c r="F484" s="7">
        <v>876003.0</v>
      </c>
      <c r="G484" s="13" t="s">
        <v>375</v>
      </c>
      <c r="H484" s="6">
        <v>8760135.0</v>
      </c>
      <c r="I484" s="8" t="s">
        <v>500</v>
      </c>
      <c r="J484" s="5"/>
      <c r="K484" s="5"/>
      <c r="L484" s="5"/>
      <c r="M484" s="5"/>
      <c r="N484" s="5"/>
      <c r="O484" s="5"/>
      <c r="P484" s="5"/>
    </row>
    <row r="485" ht="15.75" customHeight="1">
      <c r="A485" s="6"/>
      <c r="B485" s="6" t="str">
        <f t="shared" si="1"/>
        <v>JAM</v>
      </c>
      <c r="C485" s="6">
        <v>876.0</v>
      </c>
      <c r="D485" s="7">
        <v>87603.0</v>
      </c>
      <c r="E485" s="12" t="s">
        <v>464</v>
      </c>
      <c r="F485" s="7">
        <v>876003.0</v>
      </c>
      <c r="G485" s="13" t="s">
        <v>375</v>
      </c>
      <c r="H485" s="6">
        <v>8760136.0</v>
      </c>
      <c r="I485" s="8" t="s">
        <v>501</v>
      </c>
      <c r="J485" s="5"/>
      <c r="K485" s="5"/>
      <c r="L485" s="5"/>
      <c r="M485" s="5"/>
      <c r="N485" s="5"/>
      <c r="O485" s="5"/>
      <c r="P485" s="5"/>
    </row>
    <row r="486" ht="15.75" customHeight="1">
      <c r="A486" s="6"/>
      <c r="B486" s="6" t="str">
        <f t="shared" si="1"/>
        <v>JAM</v>
      </c>
      <c r="C486" s="6">
        <v>876.0</v>
      </c>
      <c r="D486" s="7">
        <v>87603.0</v>
      </c>
      <c r="E486" s="12" t="s">
        <v>464</v>
      </c>
      <c r="F486" s="7">
        <v>876003.0</v>
      </c>
      <c r="G486" s="13" t="s">
        <v>375</v>
      </c>
      <c r="H486" s="6">
        <v>8760137.0</v>
      </c>
      <c r="I486" s="8" t="s">
        <v>502</v>
      </c>
      <c r="J486" s="5"/>
      <c r="K486" s="5"/>
      <c r="L486" s="5"/>
      <c r="M486" s="5"/>
      <c r="N486" s="5"/>
      <c r="O486" s="5"/>
      <c r="P486" s="5"/>
    </row>
    <row r="487" ht="15.75" customHeight="1">
      <c r="A487" s="6"/>
      <c r="B487" s="6" t="str">
        <f t="shared" si="1"/>
        <v>JAM</v>
      </c>
      <c r="C487" s="6">
        <v>876.0</v>
      </c>
      <c r="D487" s="7">
        <v>87603.0</v>
      </c>
      <c r="E487" s="12" t="s">
        <v>464</v>
      </c>
      <c r="F487" s="7">
        <v>876003.0</v>
      </c>
      <c r="G487" s="13" t="s">
        <v>375</v>
      </c>
      <c r="H487" s="6">
        <v>8760138.0</v>
      </c>
      <c r="I487" s="8" t="s">
        <v>503</v>
      </c>
      <c r="J487" s="5"/>
      <c r="K487" s="5"/>
      <c r="L487" s="5"/>
      <c r="M487" s="5"/>
      <c r="N487" s="5"/>
      <c r="O487" s="5"/>
      <c r="P487" s="5"/>
    </row>
    <row r="488" ht="15.75" customHeight="1">
      <c r="A488" s="6"/>
      <c r="B488" s="6" t="str">
        <f t="shared" si="1"/>
        <v>JAM</v>
      </c>
      <c r="C488" s="6">
        <v>876.0</v>
      </c>
      <c r="D488" s="7">
        <v>87603.0</v>
      </c>
      <c r="E488" s="12" t="s">
        <v>464</v>
      </c>
      <c r="F488" s="7">
        <v>876003.0</v>
      </c>
      <c r="G488" s="13" t="s">
        <v>375</v>
      </c>
      <c r="H488" s="6">
        <v>8760139.0</v>
      </c>
      <c r="I488" s="8" t="s">
        <v>504</v>
      </c>
      <c r="J488" s="5"/>
      <c r="K488" s="5"/>
      <c r="L488" s="5"/>
      <c r="M488" s="5"/>
      <c r="N488" s="5"/>
      <c r="O488" s="5"/>
      <c r="P488" s="5"/>
    </row>
    <row r="489" ht="15.75" customHeight="1">
      <c r="A489" s="6"/>
      <c r="B489" s="6" t="str">
        <f t="shared" si="1"/>
        <v>JAM</v>
      </c>
      <c r="C489" s="6">
        <v>876.0</v>
      </c>
      <c r="D489" s="7">
        <v>87603.0</v>
      </c>
      <c r="E489" s="12" t="s">
        <v>464</v>
      </c>
      <c r="F489" s="7">
        <v>876003.0</v>
      </c>
      <c r="G489" s="13" t="s">
        <v>375</v>
      </c>
      <c r="H489" s="6">
        <v>8760140.0</v>
      </c>
      <c r="I489" s="8" t="s">
        <v>505</v>
      </c>
      <c r="J489" s="5"/>
      <c r="K489" s="5"/>
      <c r="L489" s="5"/>
      <c r="M489" s="5"/>
      <c r="N489" s="5"/>
      <c r="O489" s="5"/>
      <c r="P489" s="5"/>
    </row>
    <row r="490" ht="15.75" customHeight="1">
      <c r="A490" s="6"/>
      <c r="B490" s="6" t="str">
        <f t="shared" si="1"/>
        <v>JAM</v>
      </c>
      <c r="C490" s="6">
        <v>876.0</v>
      </c>
      <c r="D490" s="7">
        <v>87603.0</v>
      </c>
      <c r="E490" s="12" t="s">
        <v>464</v>
      </c>
      <c r="F490" s="7">
        <v>876003.0</v>
      </c>
      <c r="G490" s="13" t="s">
        <v>375</v>
      </c>
      <c r="H490" s="6">
        <v>8760141.0</v>
      </c>
      <c r="I490" s="8" t="s">
        <v>506</v>
      </c>
      <c r="J490" s="5"/>
      <c r="K490" s="5"/>
      <c r="L490" s="5"/>
      <c r="M490" s="5"/>
      <c r="N490" s="5"/>
      <c r="O490" s="5"/>
      <c r="P490" s="5"/>
    </row>
    <row r="491" ht="15.75" customHeight="1">
      <c r="A491" s="6"/>
      <c r="B491" s="6" t="str">
        <f t="shared" si="1"/>
        <v>JAM</v>
      </c>
      <c r="C491" s="6">
        <v>876.0</v>
      </c>
      <c r="D491" s="7">
        <v>87603.0</v>
      </c>
      <c r="E491" s="12" t="s">
        <v>464</v>
      </c>
      <c r="F491" s="7">
        <v>876003.0</v>
      </c>
      <c r="G491" s="13" t="s">
        <v>375</v>
      </c>
      <c r="H491" s="6">
        <v>8760142.0</v>
      </c>
      <c r="I491" s="8" t="s">
        <v>507</v>
      </c>
      <c r="J491" s="5"/>
      <c r="K491" s="5"/>
      <c r="L491" s="5"/>
      <c r="M491" s="5"/>
      <c r="N491" s="5"/>
      <c r="O491" s="5"/>
      <c r="P491" s="5"/>
    </row>
    <row r="492" ht="15.75" customHeight="1">
      <c r="A492" s="6"/>
      <c r="B492" s="6" t="str">
        <f t="shared" si="1"/>
        <v>JAM</v>
      </c>
      <c r="C492" s="6">
        <v>876.0</v>
      </c>
      <c r="D492" s="7">
        <v>87603.0</v>
      </c>
      <c r="E492" s="12" t="s">
        <v>464</v>
      </c>
      <c r="F492" s="7">
        <v>876003.0</v>
      </c>
      <c r="G492" s="13" t="s">
        <v>375</v>
      </c>
      <c r="H492" s="6">
        <v>8760143.0</v>
      </c>
      <c r="I492" s="8" t="s">
        <v>508</v>
      </c>
      <c r="J492" s="5"/>
      <c r="K492" s="5"/>
      <c r="L492" s="5"/>
      <c r="M492" s="5"/>
      <c r="N492" s="5"/>
      <c r="O492" s="5"/>
      <c r="P492" s="5"/>
    </row>
    <row r="493" ht="15.75" customHeight="1">
      <c r="A493" s="6"/>
      <c r="B493" s="6" t="str">
        <f t="shared" si="1"/>
        <v>JAM</v>
      </c>
      <c r="C493" s="6">
        <v>876.0</v>
      </c>
      <c r="D493" s="7">
        <v>87603.0</v>
      </c>
      <c r="E493" s="12" t="s">
        <v>464</v>
      </c>
      <c r="F493" s="7">
        <v>876003.0</v>
      </c>
      <c r="G493" s="13" t="s">
        <v>375</v>
      </c>
      <c r="H493" s="6">
        <v>8760144.0</v>
      </c>
      <c r="I493" s="8" t="s">
        <v>509</v>
      </c>
      <c r="J493" s="5"/>
      <c r="K493" s="5"/>
      <c r="L493" s="5"/>
      <c r="M493" s="5"/>
      <c r="N493" s="5"/>
      <c r="O493" s="5"/>
      <c r="P493" s="5"/>
    </row>
    <row r="494" ht="15.75" customHeight="1">
      <c r="A494" s="6"/>
      <c r="B494" s="6" t="str">
        <f t="shared" si="1"/>
        <v>JAM</v>
      </c>
      <c r="C494" s="6">
        <v>876.0</v>
      </c>
      <c r="D494" s="7">
        <v>87603.0</v>
      </c>
      <c r="E494" s="12" t="s">
        <v>464</v>
      </c>
      <c r="F494" s="7">
        <v>876003.0</v>
      </c>
      <c r="G494" s="13" t="s">
        <v>375</v>
      </c>
      <c r="H494" s="6">
        <v>8760145.0</v>
      </c>
      <c r="I494" s="8" t="s">
        <v>263</v>
      </c>
      <c r="J494" s="5"/>
      <c r="K494" s="5"/>
      <c r="L494" s="5"/>
      <c r="M494" s="5"/>
      <c r="N494" s="5"/>
      <c r="O494" s="5"/>
      <c r="P494" s="5"/>
    </row>
    <row r="495" ht="15.75" customHeight="1">
      <c r="A495" s="6"/>
      <c r="B495" s="6" t="str">
        <f t="shared" si="1"/>
        <v>JAM</v>
      </c>
      <c r="C495" s="6">
        <v>876.0</v>
      </c>
      <c r="D495" s="7">
        <v>87603.0</v>
      </c>
      <c r="E495" s="12" t="s">
        <v>464</v>
      </c>
      <c r="F495" s="7">
        <v>876003.0</v>
      </c>
      <c r="G495" s="13" t="s">
        <v>375</v>
      </c>
      <c r="H495" s="6">
        <v>8760146.0</v>
      </c>
      <c r="I495" s="8" t="s">
        <v>510</v>
      </c>
      <c r="J495" s="5"/>
      <c r="K495" s="5"/>
      <c r="L495" s="5"/>
      <c r="M495" s="5"/>
      <c r="N495" s="5"/>
      <c r="O495" s="5"/>
      <c r="P495" s="5"/>
    </row>
    <row r="496" ht="15.75" customHeight="1">
      <c r="A496" s="6"/>
      <c r="B496" s="6" t="str">
        <f t="shared" si="1"/>
        <v>JAM</v>
      </c>
      <c r="C496" s="6">
        <v>876.0</v>
      </c>
      <c r="D496" s="7">
        <v>87603.0</v>
      </c>
      <c r="E496" s="12" t="s">
        <v>464</v>
      </c>
      <c r="F496" s="7">
        <v>876003.0</v>
      </c>
      <c r="G496" s="13" t="s">
        <v>375</v>
      </c>
      <c r="H496" s="6">
        <v>8760147.0</v>
      </c>
      <c r="I496" s="8" t="s">
        <v>511</v>
      </c>
      <c r="J496" s="5"/>
      <c r="K496" s="5"/>
      <c r="L496" s="5"/>
      <c r="M496" s="5"/>
      <c r="N496" s="5"/>
      <c r="O496" s="5"/>
      <c r="P496" s="5"/>
    </row>
    <row r="497" ht="15.75" customHeight="1">
      <c r="A497" s="6"/>
      <c r="B497" s="6" t="str">
        <f t="shared" si="1"/>
        <v>JAM</v>
      </c>
      <c r="C497" s="6">
        <v>876.0</v>
      </c>
      <c r="D497" s="7">
        <v>87603.0</v>
      </c>
      <c r="E497" s="12" t="s">
        <v>464</v>
      </c>
      <c r="F497" s="7">
        <v>876003.0</v>
      </c>
      <c r="G497" s="13" t="s">
        <v>375</v>
      </c>
      <c r="H497" s="6">
        <v>8760148.0</v>
      </c>
      <c r="I497" s="8" t="s">
        <v>512</v>
      </c>
      <c r="J497" s="5"/>
      <c r="K497" s="5"/>
      <c r="L497" s="5"/>
      <c r="M497" s="5"/>
      <c r="N497" s="5"/>
      <c r="O497" s="5"/>
      <c r="P497" s="5"/>
    </row>
    <row r="498" ht="15.75" customHeight="1">
      <c r="A498" s="6"/>
      <c r="B498" s="6" t="str">
        <f t="shared" si="1"/>
        <v>JAM</v>
      </c>
      <c r="C498" s="6">
        <v>876.0</v>
      </c>
      <c r="D498" s="7">
        <v>87603.0</v>
      </c>
      <c r="E498" s="12" t="s">
        <v>464</v>
      </c>
      <c r="F498" s="7">
        <v>876003.0</v>
      </c>
      <c r="G498" s="13" t="s">
        <v>375</v>
      </c>
      <c r="H498" s="6">
        <v>8760149.0</v>
      </c>
      <c r="I498" s="8" t="s">
        <v>513</v>
      </c>
      <c r="J498" s="5"/>
      <c r="K498" s="5"/>
      <c r="L498" s="5"/>
      <c r="M498" s="5"/>
      <c r="N498" s="5"/>
      <c r="O498" s="5"/>
      <c r="P498" s="5"/>
    </row>
    <row r="499" ht="15.75" customHeight="1">
      <c r="A499" s="6"/>
      <c r="B499" s="6" t="str">
        <f t="shared" si="1"/>
        <v>JAM</v>
      </c>
      <c r="C499" s="6">
        <v>876.0</v>
      </c>
      <c r="D499" s="7">
        <v>87604.0</v>
      </c>
      <c r="E499" s="12" t="s">
        <v>514</v>
      </c>
      <c r="F499" s="7">
        <v>876001.0</v>
      </c>
      <c r="G499" s="13" t="s">
        <v>363</v>
      </c>
      <c r="H499" s="6">
        <v>8760150.0</v>
      </c>
      <c r="I499" s="8" t="s">
        <v>515</v>
      </c>
      <c r="J499" s="5"/>
      <c r="K499" s="5"/>
      <c r="L499" s="5"/>
      <c r="M499" s="5"/>
      <c r="N499" s="5"/>
      <c r="O499" s="5"/>
      <c r="P499" s="5"/>
    </row>
    <row r="500" ht="15.75" customHeight="1">
      <c r="A500" s="6"/>
      <c r="B500" s="6" t="str">
        <f t="shared" si="1"/>
        <v>JAM</v>
      </c>
      <c r="C500" s="6">
        <v>876.0</v>
      </c>
      <c r="D500" s="7">
        <v>87604.0</v>
      </c>
      <c r="E500" s="12" t="s">
        <v>514</v>
      </c>
      <c r="F500" s="7">
        <v>876001.0</v>
      </c>
      <c r="G500" s="13" t="s">
        <v>363</v>
      </c>
      <c r="H500" s="6">
        <v>8760151.0</v>
      </c>
      <c r="I500" s="8" t="s">
        <v>516</v>
      </c>
      <c r="J500" s="5"/>
      <c r="K500" s="5"/>
      <c r="L500" s="5"/>
      <c r="M500" s="5"/>
      <c r="N500" s="5"/>
      <c r="O500" s="5"/>
      <c r="P500" s="5"/>
    </row>
    <row r="501" ht="15.75" customHeight="1">
      <c r="A501" s="6"/>
      <c r="B501" s="6" t="str">
        <f t="shared" si="1"/>
        <v>JAM</v>
      </c>
      <c r="C501" s="6">
        <v>876.0</v>
      </c>
      <c r="D501" s="7">
        <v>87604.0</v>
      </c>
      <c r="E501" s="12" t="s">
        <v>514</v>
      </c>
      <c r="F501" s="7">
        <v>876001.0</v>
      </c>
      <c r="G501" s="13" t="s">
        <v>363</v>
      </c>
      <c r="H501" s="6">
        <v>8760152.0</v>
      </c>
      <c r="I501" s="8" t="s">
        <v>517</v>
      </c>
      <c r="J501" s="5"/>
      <c r="K501" s="5"/>
      <c r="L501" s="5"/>
      <c r="M501" s="5"/>
      <c r="N501" s="5"/>
      <c r="O501" s="5"/>
      <c r="P501" s="5"/>
    </row>
    <row r="502" ht="15.75" customHeight="1">
      <c r="A502" s="6"/>
      <c r="B502" s="6" t="str">
        <f t="shared" si="1"/>
        <v>JAM</v>
      </c>
      <c r="C502" s="6">
        <v>876.0</v>
      </c>
      <c r="D502" s="7">
        <v>87604.0</v>
      </c>
      <c r="E502" s="12" t="s">
        <v>514</v>
      </c>
      <c r="F502" s="7">
        <v>876001.0</v>
      </c>
      <c r="G502" s="13" t="s">
        <v>363</v>
      </c>
      <c r="H502" s="6">
        <v>8760153.0</v>
      </c>
      <c r="I502" s="8" t="s">
        <v>518</v>
      </c>
      <c r="J502" s="5"/>
      <c r="K502" s="5"/>
      <c r="L502" s="5"/>
      <c r="M502" s="5"/>
      <c r="N502" s="5"/>
      <c r="O502" s="5"/>
      <c r="P502" s="5"/>
    </row>
    <row r="503" ht="15.75" customHeight="1">
      <c r="A503" s="6"/>
      <c r="B503" s="6" t="str">
        <f t="shared" si="1"/>
        <v>JAM</v>
      </c>
      <c r="C503" s="6">
        <v>876.0</v>
      </c>
      <c r="D503" s="7">
        <v>87604.0</v>
      </c>
      <c r="E503" s="12" t="s">
        <v>514</v>
      </c>
      <c r="F503" s="7">
        <v>876001.0</v>
      </c>
      <c r="G503" s="13" t="s">
        <v>363</v>
      </c>
      <c r="H503" s="6">
        <v>8760154.0</v>
      </c>
      <c r="I503" s="8" t="s">
        <v>519</v>
      </c>
      <c r="J503" s="5"/>
      <c r="K503" s="5"/>
      <c r="L503" s="5"/>
      <c r="M503" s="5"/>
      <c r="N503" s="5"/>
      <c r="O503" s="5"/>
      <c r="P503" s="5"/>
    </row>
    <row r="504" ht="15.75" customHeight="1">
      <c r="A504" s="6"/>
      <c r="B504" s="6" t="str">
        <f t="shared" si="1"/>
        <v>JAM</v>
      </c>
      <c r="C504" s="6">
        <v>876.0</v>
      </c>
      <c r="D504" s="7">
        <v>87604.0</v>
      </c>
      <c r="E504" s="12" t="s">
        <v>514</v>
      </c>
      <c r="F504" s="7">
        <v>876001.0</v>
      </c>
      <c r="G504" s="13" t="s">
        <v>363</v>
      </c>
      <c r="H504" s="6">
        <v>8760155.0</v>
      </c>
      <c r="I504" s="8" t="s">
        <v>520</v>
      </c>
      <c r="J504" s="5"/>
      <c r="K504" s="5"/>
      <c r="L504" s="5"/>
      <c r="M504" s="5"/>
      <c r="N504" s="5"/>
      <c r="O504" s="5"/>
      <c r="P504" s="5"/>
    </row>
    <row r="505" ht="15.75" customHeight="1">
      <c r="A505" s="6"/>
      <c r="B505" s="6" t="str">
        <f t="shared" si="1"/>
        <v>JAM</v>
      </c>
      <c r="C505" s="6">
        <v>876.0</v>
      </c>
      <c r="D505" s="7">
        <v>87604.0</v>
      </c>
      <c r="E505" s="12" t="s">
        <v>514</v>
      </c>
      <c r="F505" s="7">
        <v>876001.0</v>
      </c>
      <c r="G505" s="13" t="s">
        <v>363</v>
      </c>
      <c r="H505" s="6">
        <v>8760156.0</v>
      </c>
      <c r="I505" s="8" t="s">
        <v>521</v>
      </c>
      <c r="J505" s="5"/>
      <c r="K505" s="5"/>
      <c r="L505" s="5"/>
      <c r="M505" s="5"/>
      <c r="N505" s="5"/>
      <c r="O505" s="5"/>
      <c r="P505" s="5"/>
    </row>
    <row r="506" ht="15.75" customHeight="1">
      <c r="A506" s="6"/>
      <c r="B506" s="6" t="str">
        <f t="shared" si="1"/>
        <v>JAM</v>
      </c>
      <c r="C506" s="6">
        <v>876.0</v>
      </c>
      <c r="D506" s="7">
        <v>87604.0</v>
      </c>
      <c r="E506" s="12" t="s">
        <v>514</v>
      </c>
      <c r="F506" s="7">
        <v>876001.0</v>
      </c>
      <c r="G506" s="13" t="s">
        <v>363</v>
      </c>
      <c r="H506" s="6">
        <v>8760157.0</v>
      </c>
      <c r="I506" s="8" t="s">
        <v>522</v>
      </c>
      <c r="J506" s="5"/>
      <c r="K506" s="5"/>
      <c r="L506" s="5"/>
      <c r="M506" s="5"/>
      <c r="N506" s="5"/>
      <c r="O506" s="5"/>
      <c r="P506" s="5"/>
    </row>
    <row r="507" ht="15.75" customHeight="1">
      <c r="A507" s="6"/>
      <c r="B507" s="6" t="str">
        <f t="shared" si="1"/>
        <v>JAM</v>
      </c>
      <c r="C507" s="6">
        <v>876.0</v>
      </c>
      <c r="D507" s="7">
        <v>87604.0</v>
      </c>
      <c r="E507" s="12" t="s">
        <v>514</v>
      </c>
      <c r="F507" s="7">
        <v>876001.0</v>
      </c>
      <c r="G507" s="13" t="s">
        <v>363</v>
      </c>
      <c r="H507" s="6">
        <v>8760158.0</v>
      </c>
      <c r="I507" s="8" t="s">
        <v>523</v>
      </c>
      <c r="J507" s="5"/>
      <c r="K507" s="5"/>
      <c r="L507" s="5"/>
      <c r="M507" s="5"/>
      <c r="N507" s="5"/>
      <c r="O507" s="5"/>
      <c r="P507" s="5"/>
    </row>
    <row r="508" ht="15.75" customHeight="1">
      <c r="A508" s="6"/>
      <c r="B508" s="6" t="str">
        <f t="shared" si="1"/>
        <v>JAM</v>
      </c>
      <c r="C508" s="6">
        <v>876.0</v>
      </c>
      <c r="D508" s="7">
        <v>87604.0</v>
      </c>
      <c r="E508" s="12" t="s">
        <v>514</v>
      </c>
      <c r="F508" s="7">
        <v>876001.0</v>
      </c>
      <c r="G508" s="13" t="s">
        <v>363</v>
      </c>
      <c r="H508" s="6">
        <v>8760159.0</v>
      </c>
      <c r="I508" s="8" t="s">
        <v>524</v>
      </c>
      <c r="J508" s="5"/>
      <c r="K508" s="5"/>
      <c r="L508" s="5"/>
      <c r="M508" s="5"/>
      <c r="N508" s="5"/>
      <c r="O508" s="5"/>
      <c r="P508" s="5"/>
    </row>
    <row r="509" ht="15.75" customHeight="1">
      <c r="A509" s="6"/>
      <c r="B509" s="6" t="str">
        <f t="shared" si="1"/>
        <v>JAM</v>
      </c>
      <c r="C509" s="6">
        <v>876.0</v>
      </c>
      <c r="D509" s="7">
        <v>87604.0</v>
      </c>
      <c r="E509" s="12" t="s">
        <v>514</v>
      </c>
      <c r="F509" s="7">
        <v>876001.0</v>
      </c>
      <c r="G509" s="13" t="s">
        <v>363</v>
      </c>
      <c r="H509" s="6">
        <v>8760160.0</v>
      </c>
      <c r="I509" s="8" t="s">
        <v>525</v>
      </c>
      <c r="J509" s="5"/>
      <c r="K509" s="5"/>
      <c r="L509" s="5"/>
      <c r="M509" s="5"/>
      <c r="N509" s="5"/>
      <c r="O509" s="5"/>
      <c r="P509" s="5"/>
    </row>
    <row r="510" ht="15.75" customHeight="1">
      <c r="A510" s="6"/>
      <c r="B510" s="6" t="str">
        <f t="shared" si="1"/>
        <v>JAM</v>
      </c>
      <c r="C510" s="6">
        <v>876.0</v>
      </c>
      <c r="D510" s="7">
        <v>87604.0</v>
      </c>
      <c r="E510" s="12" t="s">
        <v>514</v>
      </c>
      <c r="F510" s="7">
        <v>876001.0</v>
      </c>
      <c r="G510" s="13" t="s">
        <v>363</v>
      </c>
      <c r="H510" s="6">
        <v>8760161.0</v>
      </c>
      <c r="I510" s="8" t="s">
        <v>526</v>
      </c>
      <c r="J510" s="5"/>
      <c r="K510" s="5"/>
      <c r="L510" s="5"/>
      <c r="M510" s="5"/>
      <c r="N510" s="5"/>
      <c r="O510" s="5"/>
      <c r="P510" s="5"/>
    </row>
    <row r="511" ht="15.75" customHeight="1">
      <c r="A511" s="6"/>
      <c r="B511" s="6" t="str">
        <f t="shared" si="1"/>
        <v>JAM</v>
      </c>
      <c r="C511" s="6">
        <v>876.0</v>
      </c>
      <c r="D511" s="7">
        <v>87604.0</v>
      </c>
      <c r="E511" s="12" t="s">
        <v>514</v>
      </c>
      <c r="F511" s="7">
        <v>876001.0</v>
      </c>
      <c r="G511" s="13" t="s">
        <v>363</v>
      </c>
      <c r="H511" s="6">
        <v>8760162.0</v>
      </c>
      <c r="I511" s="8" t="s">
        <v>527</v>
      </c>
      <c r="J511" s="5"/>
      <c r="K511" s="5"/>
      <c r="L511" s="5"/>
      <c r="M511" s="5"/>
      <c r="N511" s="5"/>
      <c r="O511" s="5"/>
      <c r="P511" s="5"/>
    </row>
    <row r="512" ht="15.75" customHeight="1">
      <c r="A512" s="6"/>
      <c r="B512" s="6" t="str">
        <f t="shared" si="1"/>
        <v>JAM</v>
      </c>
      <c r="C512" s="6">
        <v>876.0</v>
      </c>
      <c r="D512" s="7">
        <v>87604.0</v>
      </c>
      <c r="E512" s="12" t="s">
        <v>514</v>
      </c>
      <c r="F512" s="7">
        <v>876001.0</v>
      </c>
      <c r="G512" s="13" t="s">
        <v>363</v>
      </c>
      <c r="H512" s="6">
        <v>8760163.0</v>
      </c>
      <c r="I512" s="8" t="s">
        <v>528</v>
      </c>
      <c r="J512" s="5"/>
      <c r="K512" s="5"/>
      <c r="L512" s="5"/>
      <c r="M512" s="5"/>
      <c r="N512" s="5"/>
      <c r="O512" s="5"/>
      <c r="P512" s="5"/>
    </row>
    <row r="513" ht="15.75" customHeight="1">
      <c r="A513" s="6"/>
      <c r="B513" s="6" t="str">
        <f t="shared" si="1"/>
        <v>JAM</v>
      </c>
      <c r="C513" s="6">
        <v>876.0</v>
      </c>
      <c r="D513" s="7">
        <v>87604.0</v>
      </c>
      <c r="E513" s="12" t="s">
        <v>514</v>
      </c>
      <c r="F513" s="7">
        <v>876001.0</v>
      </c>
      <c r="G513" s="13" t="s">
        <v>363</v>
      </c>
      <c r="H513" s="6">
        <v>8760164.0</v>
      </c>
      <c r="I513" s="8" t="s">
        <v>529</v>
      </c>
      <c r="J513" s="5"/>
      <c r="K513" s="5"/>
      <c r="L513" s="5"/>
      <c r="M513" s="5"/>
      <c r="N513" s="5"/>
      <c r="O513" s="5"/>
      <c r="P513" s="5"/>
    </row>
    <row r="514" ht="15.75" customHeight="1">
      <c r="A514" s="6"/>
      <c r="B514" s="6" t="str">
        <f t="shared" si="1"/>
        <v>JAM</v>
      </c>
      <c r="C514" s="6">
        <v>876.0</v>
      </c>
      <c r="D514" s="7">
        <v>87604.0</v>
      </c>
      <c r="E514" s="12" t="s">
        <v>514</v>
      </c>
      <c r="F514" s="7">
        <v>876001.0</v>
      </c>
      <c r="G514" s="13" t="s">
        <v>363</v>
      </c>
      <c r="H514" s="6">
        <v>8760165.0</v>
      </c>
      <c r="I514" s="8" t="s">
        <v>530</v>
      </c>
      <c r="J514" s="5"/>
      <c r="K514" s="5"/>
      <c r="L514" s="5"/>
      <c r="M514" s="5"/>
      <c r="N514" s="5"/>
      <c r="O514" s="5"/>
      <c r="P514" s="5"/>
    </row>
    <row r="515" ht="15.75" customHeight="1">
      <c r="A515" s="6"/>
      <c r="B515" s="6" t="str">
        <f t="shared" si="1"/>
        <v>JAM</v>
      </c>
      <c r="C515" s="6">
        <v>876.0</v>
      </c>
      <c r="D515" s="7">
        <v>87604.0</v>
      </c>
      <c r="E515" s="12" t="s">
        <v>514</v>
      </c>
      <c r="F515" s="7">
        <v>876001.0</v>
      </c>
      <c r="G515" s="13" t="s">
        <v>363</v>
      </c>
      <c r="H515" s="6">
        <v>8760166.0</v>
      </c>
      <c r="I515" s="8" t="s">
        <v>531</v>
      </c>
      <c r="J515" s="5"/>
      <c r="K515" s="5"/>
      <c r="L515" s="5"/>
      <c r="M515" s="5"/>
      <c r="N515" s="5"/>
      <c r="O515" s="5"/>
      <c r="P515" s="5"/>
    </row>
    <row r="516" ht="15.75" customHeight="1">
      <c r="A516" s="6"/>
      <c r="B516" s="6" t="str">
        <f t="shared" si="1"/>
        <v>JAM</v>
      </c>
      <c r="C516" s="6">
        <v>876.0</v>
      </c>
      <c r="D516" s="7">
        <v>87604.0</v>
      </c>
      <c r="E516" s="12" t="s">
        <v>514</v>
      </c>
      <c r="F516" s="7">
        <v>876001.0</v>
      </c>
      <c r="G516" s="13" t="s">
        <v>363</v>
      </c>
      <c r="H516" s="6">
        <v>8760167.0</v>
      </c>
      <c r="I516" s="8" t="s">
        <v>532</v>
      </c>
      <c r="J516" s="5"/>
      <c r="K516" s="5"/>
      <c r="L516" s="5"/>
      <c r="M516" s="5"/>
      <c r="N516" s="5"/>
      <c r="O516" s="5"/>
      <c r="P516" s="5"/>
    </row>
    <row r="517" ht="15.75" customHeight="1">
      <c r="A517" s="6"/>
      <c r="B517" s="6" t="str">
        <f t="shared" si="1"/>
        <v>JAM</v>
      </c>
      <c r="C517" s="6">
        <v>876.0</v>
      </c>
      <c r="D517" s="7">
        <v>87604.0</v>
      </c>
      <c r="E517" s="12" t="s">
        <v>514</v>
      </c>
      <c r="F517" s="7">
        <v>876001.0</v>
      </c>
      <c r="G517" s="13" t="s">
        <v>363</v>
      </c>
      <c r="H517" s="6">
        <v>8760168.0</v>
      </c>
      <c r="I517" s="8" t="s">
        <v>533</v>
      </c>
      <c r="J517" s="5"/>
      <c r="K517" s="5"/>
      <c r="L517" s="5"/>
      <c r="M517" s="5"/>
      <c r="N517" s="5"/>
      <c r="O517" s="5"/>
      <c r="P517" s="5"/>
    </row>
    <row r="518" ht="15.75" customHeight="1">
      <c r="A518" s="6"/>
      <c r="B518" s="6" t="str">
        <f t="shared" si="1"/>
        <v>JAM</v>
      </c>
      <c r="C518" s="6">
        <v>876.0</v>
      </c>
      <c r="D518" s="7">
        <v>87604.0</v>
      </c>
      <c r="E518" s="12" t="s">
        <v>514</v>
      </c>
      <c r="F518" s="7">
        <v>876001.0</v>
      </c>
      <c r="G518" s="13" t="s">
        <v>363</v>
      </c>
      <c r="H518" s="6">
        <v>8760169.0</v>
      </c>
      <c r="I518" s="8" t="s">
        <v>534</v>
      </c>
      <c r="J518" s="5"/>
      <c r="K518" s="5"/>
      <c r="L518" s="5"/>
      <c r="M518" s="5"/>
      <c r="N518" s="5"/>
      <c r="O518" s="5"/>
      <c r="P518" s="5"/>
    </row>
    <row r="519" ht="15.75" customHeight="1">
      <c r="A519" s="6"/>
      <c r="B519" s="6" t="str">
        <f t="shared" si="1"/>
        <v>JAM</v>
      </c>
      <c r="C519" s="6">
        <v>876.0</v>
      </c>
      <c r="D519" s="7">
        <v>87604.0</v>
      </c>
      <c r="E519" s="12" t="s">
        <v>514</v>
      </c>
      <c r="F519" s="7">
        <v>876003.0</v>
      </c>
      <c r="G519" s="13" t="s">
        <v>375</v>
      </c>
      <c r="H519" s="6">
        <v>8760170.0</v>
      </c>
      <c r="I519" s="8" t="s">
        <v>535</v>
      </c>
      <c r="J519" s="5"/>
      <c r="K519" s="5"/>
      <c r="L519" s="5"/>
      <c r="M519" s="5"/>
      <c r="N519" s="5"/>
      <c r="O519" s="5"/>
      <c r="P519" s="5"/>
    </row>
    <row r="520" ht="15.75" customHeight="1">
      <c r="A520" s="6"/>
      <c r="B520" s="6" t="str">
        <f t="shared" si="1"/>
        <v>JAM</v>
      </c>
      <c r="C520" s="6">
        <v>876.0</v>
      </c>
      <c r="D520" s="7">
        <v>87604.0</v>
      </c>
      <c r="E520" s="12" t="s">
        <v>514</v>
      </c>
      <c r="F520" s="7">
        <v>876003.0</v>
      </c>
      <c r="G520" s="13" t="s">
        <v>375</v>
      </c>
      <c r="H520" s="6">
        <v>8760171.0</v>
      </c>
      <c r="I520" s="8" t="s">
        <v>536</v>
      </c>
      <c r="J520" s="5"/>
      <c r="K520" s="5"/>
      <c r="L520" s="5"/>
      <c r="M520" s="5"/>
      <c r="N520" s="5"/>
      <c r="O520" s="5"/>
      <c r="P520" s="5"/>
    </row>
    <row r="521" ht="15.75" customHeight="1">
      <c r="A521" s="6"/>
      <c r="B521" s="6" t="str">
        <f t="shared" si="1"/>
        <v>JAM</v>
      </c>
      <c r="C521" s="6">
        <v>876.0</v>
      </c>
      <c r="D521" s="7">
        <v>87604.0</v>
      </c>
      <c r="E521" s="12" t="s">
        <v>514</v>
      </c>
      <c r="F521" s="7">
        <v>876003.0</v>
      </c>
      <c r="G521" s="13" t="s">
        <v>375</v>
      </c>
      <c r="H521" s="6">
        <v>8760172.0</v>
      </c>
      <c r="I521" s="8" t="s">
        <v>537</v>
      </c>
      <c r="J521" s="5"/>
      <c r="K521" s="5"/>
      <c r="L521" s="5"/>
      <c r="M521" s="5"/>
      <c r="N521" s="5"/>
      <c r="O521" s="5"/>
      <c r="P521" s="5"/>
    </row>
    <row r="522" ht="15.75" customHeight="1">
      <c r="A522" s="6"/>
      <c r="B522" s="6" t="str">
        <f t="shared" si="1"/>
        <v>JAM</v>
      </c>
      <c r="C522" s="6">
        <v>876.0</v>
      </c>
      <c r="D522" s="7">
        <v>87604.0</v>
      </c>
      <c r="E522" s="12" t="s">
        <v>514</v>
      </c>
      <c r="F522" s="7">
        <v>876003.0</v>
      </c>
      <c r="G522" s="13" t="s">
        <v>375</v>
      </c>
      <c r="H522" s="6">
        <v>8760173.0</v>
      </c>
      <c r="I522" s="8" t="s">
        <v>538</v>
      </c>
      <c r="J522" s="5"/>
      <c r="K522" s="5"/>
      <c r="L522" s="5"/>
      <c r="M522" s="5"/>
      <c r="N522" s="5"/>
      <c r="O522" s="5"/>
      <c r="P522" s="5"/>
    </row>
    <row r="523" ht="15.75" customHeight="1">
      <c r="A523" s="6"/>
      <c r="B523" s="6" t="str">
        <f t="shared" si="1"/>
        <v>JAM</v>
      </c>
      <c r="C523" s="6">
        <v>876.0</v>
      </c>
      <c r="D523" s="7">
        <v>87604.0</v>
      </c>
      <c r="E523" s="12" t="s">
        <v>514</v>
      </c>
      <c r="F523" s="7">
        <v>876003.0</v>
      </c>
      <c r="G523" s="13" t="s">
        <v>375</v>
      </c>
      <c r="H523" s="6">
        <v>8760174.0</v>
      </c>
      <c r="I523" s="8" t="s">
        <v>539</v>
      </c>
      <c r="J523" s="5"/>
      <c r="K523" s="5"/>
      <c r="L523" s="5"/>
      <c r="M523" s="5"/>
      <c r="N523" s="5"/>
      <c r="O523" s="5"/>
      <c r="P523" s="5"/>
    </row>
    <row r="524" ht="15.75" customHeight="1">
      <c r="A524" s="6"/>
      <c r="B524" s="6" t="str">
        <f t="shared" si="1"/>
        <v>JAM</v>
      </c>
      <c r="C524" s="6">
        <v>876.0</v>
      </c>
      <c r="D524" s="7">
        <v>87604.0</v>
      </c>
      <c r="E524" s="12" t="s">
        <v>514</v>
      </c>
      <c r="F524" s="7">
        <v>876003.0</v>
      </c>
      <c r="G524" s="13" t="s">
        <v>375</v>
      </c>
      <c r="H524" s="6">
        <v>8760175.0</v>
      </c>
      <c r="I524" s="8" t="s">
        <v>540</v>
      </c>
      <c r="J524" s="5"/>
      <c r="K524" s="5"/>
      <c r="L524" s="5"/>
      <c r="M524" s="5"/>
      <c r="N524" s="5"/>
      <c r="O524" s="5"/>
      <c r="P524" s="5"/>
    </row>
    <row r="525" ht="15.75" customHeight="1">
      <c r="A525" s="6"/>
      <c r="B525" s="6" t="str">
        <f t="shared" si="1"/>
        <v>JAM</v>
      </c>
      <c r="C525" s="6">
        <v>876.0</v>
      </c>
      <c r="D525" s="7">
        <v>87604.0</v>
      </c>
      <c r="E525" s="12" t="s">
        <v>514</v>
      </c>
      <c r="F525" s="7">
        <v>876003.0</v>
      </c>
      <c r="G525" s="13" t="s">
        <v>375</v>
      </c>
      <c r="H525" s="6">
        <v>8760176.0</v>
      </c>
      <c r="I525" s="8" t="s">
        <v>541</v>
      </c>
      <c r="J525" s="5"/>
      <c r="K525" s="5"/>
      <c r="L525" s="5"/>
      <c r="M525" s="5"/>
      <c r="N525" s="5"/>
      <c r="O525" s="5"/>
      <c r="P525" s="5"/>
    </row>
    <row r="526" ht="15.75" customHeight="1">
      <c r="A526" s="6"/>
      <c r="B526" s="6" t="str">
        <f t="shared" si="1"/>
        <v>JAM</v>
      </c>
      <c r="C526" s="6">
        <v>876.0</v>
      </c>
      <c r="D526" s="7">
        <v>87604.0</v>
      </c>
      <c r="E526" s="12" t="s">
        <v>514</v>
      </c>
      <c r="F526" s="7">
        <v>876003.0</v>
      </c>
      <c r="G526" s="13" t="s">
        <v>375</v>
      </c>
      <c r="H526" s="6">
        <v>8760177.0</v>
      </c>
      <c r="I526" s="8" t="s">
        <v>542</v>
      </c>
      <c r="J526" s="5"/>
      <c r="K526" s="5"/>
      <c r="L526" s="5"/>
      <c r="M526" s="5"/>
      <c r="N526" s="5"/>
      <c r="O526" s="5"/>
      <c r="P526" s="5"/>
    </row>
    <row r="527" ht="15.75" customHeight="1">
      <c r="A527" s="6"/>
      <c r="B527" s="6" t="str">
        <f t="shared" si="1"/>
        <v>JAM</v>
      </c>
      <c r="C527" s="6">
        <v>876.0</v>
      </c>
      <c r="D527" s="7">
        <v>87604.0</v>
      </c>
      <c r="E527" s="12" t="s">
        <v>514</v>
      </c>
      <c r="F527" s="7">
        <v>876003.0</v>
      </c>
      <c r="G527" s="13" t="s">
        <v>375</v>
      </c>
      <c r="H527" s="6">
        <v>8760178.0</v>
      </c>
      <c r="I527" s="8" t="s">
        <v>543</v>
      </c>
      <c r="J527" s="5"/>
      <c r="K527" s="5"/>
      <c r="L527" s="5"/>
      <c r="M527" s="5"/>
      <c r="N527" s="5"/>
      <c r="O527" s="5"/>
      <c r="P527" s="5"/>
    </row>
    <row r="528" ht="15.75" customHeight="1">
      <c r="A528" s="6"/>
      <c r="B528" s="6" t="str">
        <f t="shared" si="1"/>
        <v>JAM</v>
      </c>
      <c r="C528" s="6">
        <v>876.0</v>
      </c>
      <c r="D528" s="7">
        <v>87604.0</v>
      </c>
      <c r="E528" s="12" t="s">
        <v>514</v>
      </c>
      <c r="F528" s="7">
        <v>876003.0</v>
      </c>
      <c r="G528" s="13" t="s">
        <v>375</v>
      </c>
      <c r="H528" s="6">
        <v>8760179.0</v>
      </c>
      <c r="I528" s="8" t="s">
        <v>544</v>
      </c>
      <c r="J528" s="5"/>
      <c r="K528" s="5"/>
      <c r="L528" s="5"/>
      <c r="M528" s="5"/>
      <c r="N528" s="5"/>
      <c r="O528" s="5"/>
      <c r="P528" s="5"/>
    </row>
    <row r="529" ht="15.75" customHeight="1">
      <c r="A529" s="6"/>
      <c r="B529" s="6" t="str">
        <f t="shared" si="1"/>
        <v>JAM</v>
      </c>
      <c r="C529" s="6">
        <v>876.0</v>
      </c>
      <c r="D529" s="7">
        <v>87604.0</v>
      </c>
      <c r="E529" s="12" t="s">
        <v>514</v>
      </c>
      <c r="F529" s="7">
        <v>876003.0</v>
      </c>
      <c r="G529" s="13" t="s">
        <v>375</v>
      </c>
      <c r="H529" s="6">
        <v>8760180.0</v>
      </c>
      <c r="I529" s="8" t="s">
        <v>496</v>
      </c>
      <c r="J529" s="5"/>
      <c r="K529" s="5"/>
      <c r="L529" s="5"/>
      <c r="M529" s="5"/>
      <c r="N529" s="5"/>
      <c r="O529" s="5"/>
      <c r="P529" s="5"/>
    </row>
    <row r="530" ht="15.75" customHeight="1">
      <c r="A530" s="6"/>
      <c r="B530" s="6" t="str">
        <f t="shared" si="1"/>
        <v>JAM</v>
      </c>
      <c r="C530" s="6">
        <v>876.0</v>
      </c>
      <c r="D530" s="7">
        <v>87604.0</v>
      </c>
      <c r="E530" s="12" t="s">
        <v>514</v>
      </c>
      <c r="F530" s="7">
        <v>876003.0</v>
      </c>
      <c r="G530" s="13" t="s">
        <v>375</v>
      </c>
      <c r="H530" s="6">
        <v>8760181.0</v>
      </c>
      <c r="I530" s="8" t="s">
        <v>545</v>
      </c>
      <c r="J530" s="5"/>
      <c r="K530" s="5"/>
      <c r="L530" s="5"/>
      <c r="M530" s="5"/>
      <c r="N530" s="5"/>
      <c r="O530" s="5"/>
      <c r="P530" s="5"/>
    </row>
    <row r="531" ht="15.75" customHeight="1">
      <c r="A531" s="6"/>
      <c r="B531" s="6" t="str">
        <f t="shared" si="1"/>
        <v>JAM</v>
      </c>
      <c r="C531" s="6">
        <v>876.0</v>
      </c>
      <c r="D531" s="7">
        <v>87604.0</v>
      </c>
      <c r="E531" s="12" t="s">
        <v>514</v>
      </c>
      <c r="F531" s="7">
        <v>876003.0</v>
      </c>
      <c r="G531" s="13" t="s">
        <v>375</v>
      </c>
      <c r="H531" s="6">
        <v>8760182.0</v>
      </c>
      <c r="I531" s="8" t="s">
        <v>546</v>
      </c>
      <c r="J531" s="5"/>
      <c r="K531" s="5"/>
      <c r="L531" s="5"/>
      <c r="M531" s="5"/>
      <c r="N531" s="5"/>
      <c r="O531" s="5"/>
      <c r="P531" s="5"/>
    </row>
    <row r="532" ht="15.75" customHeight="1">
      <c r="A532" s="6"/>
      <c r="B532" s="6" t="str">
        <f t="shared" si="1"/>
        <v>JAM</v>
      </c>
      <c r="C532" s="6">
        <v>876.0</v>
      </c>
      <c r="D532" s="7">
        <v>87604.0</v>
      </c>
      <c r="E532" s="12" t="s">
        <v>514</v>
      </c>
      <c r="F532" s="7">
        <v>876003.0</v>
      </c>
      <c r="G532" s="13" t="s">
        <v>375</v>
      </c>
      <c r="H532" s="6">
        <v>8760183.0</v>
      </c>
      <c r="I532" s="8" t="s">
        <v>547</v>
      </c>
      <c r="J532" s="5"/>
      <c r="K532" s="5"/>
      <c r="L532" s="5"/>
      <c r="M532" s="5"/>
      <c r="N532" s="5"/>
      <c r="O532" s="5"/>
      <c r="P532" s="5"/>
    </row>
    <row r="533" ht="15.75" customHeight="1">
      <c r="A533" s="6"/>
      <c r="B533" s="6" t="str">
        <f t="shared" si="1"/>
        <v>JAM</v>
      </c>
      <c r="C533" s="6">
        <v>876.0</v>
      </c>
      <c r="D533" s="7">
        <v>87604.0</v>
      </c>
      <c r="E533" s="12" t="s">
        <v>514</v>
      </c>
      <c r="F533" s="7">
        <v>876003.0</v>
      </c>
      <c r="G533" s="13" t="s">
        <v>375</v>
      </c>
      <c r="H533" s="6">
        <v>8760184.0</v>
      </c>
      <c r="I533" s="8" t="s">
        <v>548</v>
      </c>
      <c r="J533" s="5"/>
      <c r="K533" s="5"/>
      <c r="L533" s="5"/>
      <c r="M533" s="5"/>
      <c r="N533" s="5"/>
      <c r="O533" s="5"/>
      <c r="P533" s="5"/>
    </row>
    <row r="534" ht="15.75" customHeight="1">
      <c r="A534" s="6"/>
      <c r="B534" s="6" t="str">
        <f t="shared" si="1"/>
        <v>JAM</v>
      </c>
      <c r="C534" s="6">
        <v>876.0</v>
      </c>
      <c r="D534" s="7">
        <v>87604.0</v>
      </c>
      <c r="E534" s="12" t="s">
        <v>514</v>
      </c>
      <c r="F534" s="7">
        <v>876003.0</v>
      </c>
      <c r="G534" s="13" t="s">
        <v>375</v>
      </c>
      <c r="H534" s="6">
        <v>8760185.0</v>
      </c>
      <c r="I534" s="8" t="s">
        <v>549</v>
      </c>
      <c r="J534" s="5"/>
      <c r="K534" s="5"/>
      <c r="L534" s="5"/>
      <c r="M534" s="5"/>
      <c r="N534" s="5"/>
      <c r="O534" s="5"/>
      <c r="P534" s="5"/>
    </row>
    <row r="535" ht="15.75" customHeight="1">
      <c r="A535" s="6"/>
      <c r="B535" s="6" t="str">
        <f t="shared" si="1"/>
        <v>JAM</v>
      </c>
      <c r="C535" s="6">
        <v>876.0</v>
      </c>
      <c r="D535" s="7">
        <v>87604.0</v>
      </c>
      <c r="E535" s="12" t="s">
        <v>514</v>
      </c>
      <c r="F535" s="7">
        <v>876003.0</v>
      </c>
      <c r="G535" s="13" t="s">
        <v>375</v>
      </c>
      <c r="H535" s="6">
        <v>8760186.0</v>
      </c>
      <c r="I535" s="8" t="s">
        <v>550</v>
      </c>
      <c r="J535" s="5"/>
      <c r="K535" s="5"/>
      <c r="L535" s="5"/>
      <c r="M535" s="5"/>
      <c r="N535" s="5"/>
      <c r="O535" s="5"/>
      <c r="P535" s="5"/>
    </row>
    <row r="536" ht="15.75" customHeight="1">
      <c r="A536" s="6"/>
      <c r="B536" s="6" t="str">
        <f t="shared" si="1"/>
        <v>JAM</v>
      </c>
      <c r="C536" s="6">
        <v>876.0</v>
      </c>
      <c r="D536" s="7">
        <v>87604.0</v>
      </c>
      <c r="E536" s="12" t="s">
        <v>514</v>
      </c>
      <c r="F536" s="7">
        <v>876003.0</v>
      </c>
      <c r="G536" s="13" t="s">
        <v>375</v>
      </c>
      <c r="H536" s="6">
        <v>8760187.0</v>
      </c>
      <c r="I536" s="8" t="s">
        <v>551</v>
      </c>
      <c r="J536" s="5"/>
      <c r="K536" s="5"/>
      <c r="L536" s="5"/>
      <c r="M536" s="5"/>
      <c r="N536" s="5"/>
      <c r="O536" s="5"/>
      <c r="P536" s="5"/>
    </row>
    <row r="537" ht="15.75" customHeight="1">
      <c r="A537" s="6"/>
      <c r="B537" s="6" t="str">
        <f t="shared" si="1"/>
        <v>JAM</v>
      </c>
      <c r="C537" s="6">
        <v>876.0</v>
      </c>
      <c r="D537" s="7">
        <v>87604.0</v>
      </c>
      <c r="E537" s="12" t="s">
        <v>514</v>
      </c>
      <c r="F537" s="7">
        <v>876003.0</v>
      </c>
      <c r="G537" s="13" t="s">
        <v>375</v>
      </c>
      <c r="H537" s="6">
        <v>8760188.0</v>
      </c>
      <c r="I537" s="8" t="s">
        <v>552</v>
      </c>
      <c r="J537" s="5"/>
      <c r="K537" s="5"/>
      <c r="L537" s="5"/>
      <c r="M537" s="5"/>
      <c r="N537" s="5"/>
      <c r="O537" s="5"/>
      <c r="P537" s="5"/>
    </row>
    <row r="538" ht="15.75" customHeight="1">
      <c r="A538" s="6"/>
      <c r="B538" s="6" t="str">
        <f t="shared" si="1"/>
        <v>JAM</v>
      </c>
      <c r="C538" s="6">
        <v>876.0</v>
      </c>
      <c r="D538" s="7">
        <v>87604.0</v>
      </c>
      <c r="E538" s="12" t="s">
        <v>514</v>
      </c>
      <c r="F538" s="7">
        <v>876003.0</v>
      </c>
      <c r="G538" s="13" t="s">
        <v>375</v>
      </c>
      <c r="H538" s="6">
        <v>8760189.0</v>
      </c>
      <c r="I538" s="8" t="s">
        <v>553</v>
      </c>
      <c r="J538" s="5"/>
      <c r="K538" s="5"/>
      <c r="L538" s="5"/>
      <c r="M538" s="5"/>
      <c r="N538" s="5"/>
      <c r="O538" s="5"/>
      <c r="P538" s="5"/>
    </row>
    <row r="539" ht="15.75" customHeight="1">
      <c r="A539" s="6"/>
      <c r="B539" s="6" t="str">
        <f t="shared" si="1"/>
        <v>JAM</v>
      </c>
      <c r="C539" s="6">
        <v>876.0</v>
      </c>
      <c r="D539" s="7">
        <v>87604.0</v>
      </c>
      <c r="E539" s="12" t="s">
        <v>514</v>
      </c>
      <c r="F539" s="7">
        <v>876003.0</v>
      </c>
      <c r="G539" s="13" t="s">
        <v>375</v>
      </c>
      <c r="H539" s="6">
        <v>8760190.0</v>
      </c>
      <c r="I539" s="8" t="s">
        <v>554</v>
      </c>
      <c r="J539" s="5"/>
      <c r="K539" s="5"/>
      <c r="L539" s="5"/>
      <c r="M539" s="5"/>
      <c r="N539" s="5"/>
      <c r="O539" s="5"/>
      <c r="P539" s="5"/>
    </row>
    <row r="540" ht="15.75" customHeight="1">
      <c r="A540" s="6"/>
      <c r="B540" s="6" t="str">
        <f t="shared" si="1"/>
        <v>JAM</v>
      </c>
      <c r="C540" s="6">
        <v>876.0</v>
      </c>
      <c r="D540" s="7">
        <v>87604.0</v>
      </c>
      <c r="E540" s="12" t="s">
        <v>514</v>
      </c>
      <c r="F540" s="7">
        <v>876003.0</v>
      </c>
      <c r="G540" s="13" t="s">
        <v>375</v>
      </c>
      <c r="H540" s="6">
        <v>8760191.0</v>
      </c>
      <c r="I540" s="8" t="s">
        <v>555</v>
      </c>
      <c r="J540" s="5"/>
      <c r="K540" s="5"/>
      <c r="L540" s="5"/>
      <c r="M540" s="5"/>
      <c r="N540" s="5"/>
      <c r="O540" s="5"/>
      <c r="P540" s="5"/>
    </row>
    <row r="541" ht="15.75" customHeight="1">
      <c r="A541" s="6"/>
      <c r="B541" s="6" t="str">
        <f t="shared" si="1"/>
        <v>JAM</v>
      </c>
      <c r="C541" s="6">
        <v>876.0</v>
      </c>
      <c r="D541" s="7">
        <v>87604.0</v>
      </c>
      <c r="E541" s="12" t="s">
        <v>514</v>
      </c>
      <c r="F541" s="7">
        <v>876003.0</v>
      </c>
      <c r="G541" s="13" t="s">
        <v>375</v>
      </c>
      <c r="H541" s="6">
        <v>8760192.0</v>
      </c>
      <c r="I541" s="8" t="s">
        <v>556</v>
      </c>
      <c r="J541" s="5"/>
      <c r="K541" s="5"/>
      <c r="L541" s="5"/>
      <c r="M541" s="5"/>
      <c r="N541" s="5"/>
      <c r="O541" s="5"/>
      <c r="P541" s="5"/>
    </row>
    <row r="542" ht="15.75" customHeight="1">
      <c r="A542" s="6"/>
      <c r="B542" s="6" t="str">
        <f t="shared" si="1"/>
        <v>JAM</v>
      </c>
      <c r="C542" s="6">
        <v>876.0</v>
      </c>
      <c r="D542" s="7">
        <v>87604.0</v>
      </c>
      <c r="E542" s="12" t="s">
        <v>514</v>
      </c>
      <c r="F542" s="7">
        <v>876003.0</v>
      </c>
      <c r="G542" s="13" t="s">
        <v>375</v>
      </c>
      <c r="H542" s="6">
        <v>8760193.0</v>
      </c>
      <c r="I542" s="8" t="s">
        <v>557</v>
      </c>
      <c r="J542" s="5"/>
      <c r="K542" s="5"/>
      <c r="L542" s="5"/>
      <c r="M542" s="5"/>
      <c r="N542" s="5"/>
      <c r="O542" s="5"/>
      <c r="P542" s="5"/>
    </row>
    <row r="543" ht="15.75" customHeight="1">
      <c r="A543" s="6"/>
      <c r="B543" s="6" t="str">
        <f t="shared" si="1"/>
        <v>JAM</v>
      </c>
      <c r="C543" s="6">
        <v>876.0</v>
      </c>
      <c r="D543" s="7">
        <v>87605.0</v>
      </c>
      <c r="E543" s="12" t="s">
        <v>558</v>
      </c>
      <c r="F543" s="7">
        <v>876001.0</v>
      </c>
      <c r="G543" s="13" t="s">
        <v>363</v>
      </c>
      <c r="H543" s="6">
        <v>8760194.0</v>
      </c>
      <c r="I543" s="8" t="s">
        <v>496</v>
      </c>
      <c r="J543" s="5"/>
      <c r="K543" s="5"/>
      <c r="L543" s="5"/>
      <c r="M543" s="5"/>
      <c r="N543" s="5"/>
      <c r="O543" s="5"/>
      <c r="P543" s="5"/>
    </row>
    <row r="544" ht="15.75" customHeight="1">
      <c r="A544" s="6"/>
      <c r="B544" s="6" t="str">
        <f t="shared" si="1"/>
        <v>JAM</v>
      </c>
      <c r="C544" s="6">
        <v>876.0</v>
      </c>
      <c r="D544" s="7">
        <v>87605.0</v>
      </c>
      <c r="E544" s="12" t="s">
        <v>558</v>
      </c>
      <c r="F544" s="7">
        <v>876001.0</v>
      </c>
      <c r="G544" s="13" t="s">
        <v>363</v>
      </c>
      <c r="H544" s="6">
        <v>8760195.0</v>
      </c>
      <c r="I544" s="8" t="s">
        <v>520</v>
      </c>
      <c r="J544" s="5"/>
      <c r="K544" s="5"/>
      <c r="L544" s="5"/>
      <c r="M544" s="5"/>
      <c r="N544" s="5"/>
      <c r="O544" s="5"/>
      <c r="P544" s="5"/>
    </row>
    <row r="545" ht="15.75" customHeight="1">
      <c r="A545" s="6"/>
      <c r="B545" s="6" t="str">
        <f t="shared" si="1"/>
        <v>JAM</v>
      </c>
      <c r="C545" s="6">
        <v>876.0</v>
      </c>
      <c r="D545" s="7">
        <v>87605.0</v>
      </c>
      <c r="E545" s="12" t="s">
        <v>558</v>
      </c>
      <c r="F545" s="7">
        <v>876001.0</v>
      </c>
      <c r="G545" s="13" t="s">
        <v>363</v>
      </c>
      <c r="H545" s="6">
        <v>8760196.0</v>
      </c>
      <c r="I545" s="8" t="s">
        <v>495</v>
      </c>
      <c r="J545" s="5"/>
      <c r="K545" s="5"/>
      <c r="L545" s="5"/>
      <c r="M545" s="5"/>
      <c r="N545" s="5"/>
      <c r="O545" s="5"/>
      <c r="P545" s="5"/>
    </row>
    <row r="546" ht="15.75" customHeight="1">
      <c r="A546" s="6"/>
      <c r="B546" s="6" t="str">
        <f t="shared" si="1"/>
        <v>JAM</v>
      </c>
      <c r="C546" s="6">
        <v>876.0</v>
      </c>
      <c r="D546" s="7">
        <v>87605.0</v>
      </c>
      <c r="E546" s="12" t="s">
        <v>558</v>
      </c>
      <c r="F546" s="7">
        <v>876001.0</v>
      </c>
      <c r="G546" s="13" t="s">
        <v>363</v>
      </c>
      <c r="H546" s="6">
        <v>8760197.0</v>
      </c>
      <c r="I546" s="8" t="s">
        <v>559</v>
      </c>
      <c r="J546" s="5"/>
      <c r="K546" s="5"/>
      <c r="L546" s="5"/>
      <c r="M546" s="5"/>
      <c r="N546" s="5"/>
      <c r="O546" s="5"/>
      <c r="P546" s="5"/>
    </row>
    <row r="547" ht="15.75" customHeight="1">
      <c r="A547" s="6"/>
      <c r="B547" s="6" t="str">
        <f t="shared" si="1"/>
        <v>JAM</v>
      </c>
      <c r="C547" s="6">
        <v>876.0</v>
      </c>
      <c r="D547" s="7">
        <v>87605.0</v>
      </c>
      <c r="E547" s="12" t="s">
        <v>558</v>
      </c>
      <c r="F547" s="7">
        <v>876001.0</v>
      </c>
      <c r="G547" s="13" t="s">
        <v>363</v>
      </c>
      <c r="H547" s="6">
        <v>8760198.0</v>
      </c>
      <c r="I547" s="8" t="s">
        <v>560</v>
      </c>
      <c r="J547" s="5"/>
      <c r="K547" s="5"/>
      <c r="L547" s="5"/>
      <c r="M547" s="5"/>
      <c r="N547" s="5"/>
      <c r="O547" s="5"/>
      <c r="P547" s="5"/>
    </row>
    <row r="548" ht="15.75" customHeight="1">
      <c r="A548" s="6"/>
      <c r="B548" s="6" t="str">
        <f t="shared" si="1"/>
        <v>JAM</v>
      </c>
      <c r="C548" s="6">
        <v>876.0</v>
      </c>
      <c r="D548" s="7">
        <v>87605.0</v>
      </c>
      <c r="E548" s="12" t="s">
        <v>558</v>
      </c>
      <c r="F548" s="7">
        <v>876001.0</v>
      </c>
      <c r="G548" s="13" t="s">
        <v>363</v>
      </c>
      <c r="H548" s="6">
        <v>8760199.0</v>
      </c>
      <c r="I548" s="8" t="s">
        <v>561</v>
      </c>
      <c r="J548" s="5"/>
      <c r="K548" s="5"/>
      <c r="L548" s="5"/>
      <c r="M548" s="5"/>
      <c r="N548" s="5"/>
      <c r="O548" s="5"/>
      <c r="P548" s="5"/>
    </row>
    <row r="549" ht="15.75" customHeight="1">
      <c r="A549" s="6"/>
      <c r="B549" s="6" t="str">
        <f t="shared" si="1"/>
        <v>JAM</v>
      </c>
      <c r="C549" s="6">
        <v>876.0</v>
      </c>
      <c r="D549" s="7">
        <v>87605.0</v>
      </c>
      <c r="E549" s="12" t="s">
        <v>558</v>
      </c>
      <c r="F549" s="7">
        <v>876001.0</v>
      </c>
      <c r="G549" s="13" t="s">
        <v>363</v>
      </c>
      <c r="H549" s="6">
        <v>8760200.0</v>
      </c>
      <c r="I549" s="8" t="s">
        <v>562</v>
      </c>
      <c r="J549" s="5"/>
      <c r="K549" s="5"/>
      <c r="L549" s="5"/>
      <c r="M549" s="5"/>
      <c r="N549" s="5"/>
      <c r="O549" s="5"/>
      <c r="P549" s="5"/>
    </row>
    <row r="550" ht="15.75" customHeight="1">
      <c r="A550" s="6"/>
      <c r="B550" s="6" t="str">
        <f t="shared" si="1"/>
        <v>JAM</v>
      </c>
      <c r="C550" s="6">
        <v>876.0</v>
      </c>
      <c r="D550" s="7">
        <v>87605.0</v>
      </c>
      <c r="E550" s="12" t="s">
        <v>558</v>
      </c>
      <c r="F550" s="7">
        <v>876001.0</v>
      </c>
      <c r="G550" s="13" t="s">
        <v>363</v>
      </c>
      <c r="H550" s="6">
        <v>8760201.0</v>
      </c>
      <c r="I550" s="8" t="s">
        <v>563</v>
      </c>
      <c r="J550" s="5"/>
      <c r="K550" s="5"/>
      <c r="L550" s="5"/>
      <c r="M550" s="5"/>
      <c r="N550" s="5"/>
      <c r="O550" s="5"/>
      <c r="P550" s="5"/>
    </row>
    <row r="551" ht="15.75" customHeight="1">
      <c r="A551" s="6"/>
      <c r="B551" s="6" t="str">
        <f t="shared" si="1"/>
        <v>JAM</v>
      </c>
      <c r="C551" s="6">
        <v>876.0</v>
      </c>
      <c r="D551" s="7">
        <v>87605.0</v>
      </c>
      <c r="E551" s="12" t="s">
        <v>558</v>
      </c>
      <c r="F551" s="7">
        <v>876002.0</v>
      </c>
      <c r="G551" s="13" t="s">
        <v>370</v>
      </c>
      <c r="H551" s="6">
        <v>8760202.0</v>
      </c>
      <c r="I551" s="8" t="s">
        <v>564</v>
      </c>
      <c r="J551" s="5"/>
      <c r="K551" s="5"/>
      <c r="L551" s="5"/>
      <c r="M551" s="5"/>
      <c r="N551" s="5"/>
      <c r="O551" s="5"/>
      <c r="P551" s="5"/>
    </row>
    <row r="552" ht="15.75" customHeight="1">
      <c r="A552" s="6"/>
      <c r="B552" s="6" t="str">
        <f t="shared" si="1"/>
        <v>JAM</v>
      </c>
      <c r="C552" s="6">
        <v>876.0</v>
      </c>
      <c r="D552" s="7">
        <v>87605.0</v>
      </c>
      <c r="E552" s="12" t="s">
        <v>558</v>
      </c>
      <c r="F552" s="7">
        <v>876001.0</v>
      </c>
      <c r="G552" s="13" t="s">
        <v>363</v>
      </c>
      <c r="H552" s="6">
        <v>8760203.0</v>
      </c>
      <c r="I552" s="8" t="s">
        <v>565</v>
      </c>
      <c r="J552" s="5"/>
      <c r="K552" s="5"/>
      <c r="L552" s="5"/>
      <c r="M552" s="5"/>
      <c r="N552" s="5"/>
      <c r="O552" s="5"/>
      <c r="P552" s="5"/>
    </row>
    <row r="553" ht="15.75" customHeight="1">
      <c r="A553" s="6"/>
      <c r="B553" s="6" t="str">
        <f t="shared" si="1"/>
        <v>JAM</v>
      </c>
      <c r="C553" s="6">
        <v>876.0</v>
      </c>
      <c r="D553" s="7">
        <v>87605.0</v>
      </c>
      <c r="E553" s="12" t="s">
        <v>558</v>
      </c>
      <c r="F553" s="7">
        <v>876002.0</v>
      </c>
      <c r="G553" s="13" t="s">
        <v>370</v>
      </c>
      <c r="H553" s="6">
        <v>8760204.0</v>
      </c>
      <c r="I553" s="8" t="s">
        <v>566</v>
      </c>
      <c r="J553" s="5"/>
      <c r="K553" s="5"/>
      <c r="L553" s="5"/>
      <c r="M553" s="5"/>
      <c r="N553" s="5"/>
      <c r="O553" s="5"/>
      <c r="P553" s="5"/>
    </row>
    <row r="554" ht="15.75" customHeight="1">
      <c r="A554" s="6"/>
      <c r="B554" s="6" t="str">
        <f t="shared" si="1"/>
        <v>JAM</v>
      </c>
      <c r="C554" s="6">
        <v>876.0</v>
      </c>
      <c r="D554" s="7">
        <v>87605.0</v>
      </c>
      <c r="E554" s="12" t="s">
        <v>558</v>
      </c>
      <c r="F554" s="7">
        <v>876002.0</v>
      </c>
      <c r="G554" s="13" t="s">
        <v>370</v>
      </c>
      <c r="H554" s="6">
        <v>8760205.0</v>
      </c>
      <c r="I554" s="8" t="s">
        <v>567</v>
      </c>
      <c r="J554" s="5"/>
      <c r="K554" s="5"/>
      <c r="L554" s="5"/>
      <c r="M554" s="5"/>
      <c r="N554" s="5"/>
      <c r="O554" s="5"/>
      <c r="P554" s="5"/>
    </row>
    <row r="555" ht="15.75" customHeight="1">
      <c r="A555" s="6"/>
      <c r="B555" s="6" t="str">
        <f t="shared" si="1"/>
        <v>JAM</v>
      </c>
      <c r="C555" s="6">
        <v>876.0</v>
      </c>
      <c r="D555" s="7">
        <v>87605.0</v>
      </c>
      <c r="E555" s="12" t="s">
        <v>558</v>
      </c>
      <c r="F555" s="7">
        <v>876002.0</v>
      </c>
      <c r="G555" s="13" t="s">
        <v>370</v>
      </c>
      <c r="H555" s="6">
        <v>8760206.0</v>
      </c>
      <c r="I555" s="8" t="s">
        <v>568</v>
      </c>
      <c r="J555" s="5"/>
      <c r="K555" s="5"/>
      <c r="L555" s="5"/>
      <c r="M555" s="5"/>
      <c r="N555" s="5"/>
      <c r="O555" s="5"/>
      <c r="P555" s="5"/>
    </row>
    <row r="556" ht="15.75" customHeight="1">
      <c r="A556" s="6"/>
      <c r="B556" s="6" t="str">
        <f t="shared" si="1"/>
        <v>JAM</v>
      </c>
      <c r="C556" s="6">
        <v>876.0</v>
      </c>
      <c r="D556" s="7">
        <v>87605.0</v>
      </c>
      <c r="E556" s="12" t="s">
        <v>558</v>
      </c>
      <c r="F556" s="7">
        <v>876013.0</v>
      </c>
      <c r="G556" s="13" t="s">
        <v>439</v>
      </c>
      <c r="H556" s="6">
        <v>8760207.0</v>
      </c>
      <c r="I556" s="8" t="s">
        <v>569</v>
      </c>
      <c r="J556" s="5"/>
      <c r="K556" s="5"/>
      <c r="L556" s="5"/>
      <c r="M556" s="5"/>
      <c r="N556" s="5"/>
      <c r="O556" s="5"/>
      <c r="P556" s="5"/>
    </row>
    <row r="557" ht="15.75" customHeight="1">
      <c r="A557" s="6"/>
      <c r="B557" s="6" t="str">
        <f t="shared" si="1"/>
        <v>JAM</v>
      </c>
      <c r="C557" s="6">
        <v>876.0</v>
      </c>
      <c r="D557" s="7">
        <v>87605.0</v>
      </c>
      <c r="E557" s="12" t="s">
        <v>558</v>
      </c>
      <c r="F557" s="7">
        <v>876002.0</v>
      </c>
      <c r="G557" s="13" t="s">
        <v>370</v>
      </c>
      <c r="H557" s="6">
        <v>8760208.0</v>
      </c>
      <c r="I557" s="8" t="s">
        <v>570</v>
      </c>
      <c r="J557" s="5"/>
      <c r="K557" s="5"/>
      <c r="L557" s="5"/>
      <c r="M557" s="5"/>
      <c r="N557" s="5"/>
      <c r="O557" s="5"/>
      <c r="P557" s="5"/>
    </row>
    <row r="558" ht="15.75" customHeight="1">
      <c r="A558" s="6"/>
      <c r="B558" s="6" t="str">
        <f t="shared" si="1"/>
        <v>JAM</v>
      </c>
      <c r="C558" s="6">
        <v>876.0</v>
      </c>
      <c r="D558" s="7">
        <v>87605.0</v>
      </c>
      <c r="E558" s="12" t="s">
        <v>558</v>
      </c>
      <c r="F558" s="7">
        <v>876013.0</v>
      </c>
      <c r="G558" s="13" t="s">
        <v>439</v>
      </c>
      <c r="H558" s="6">
        <v>8760209.0</v>
      </c>
      <c r="I558" s="8" t="s">
        <v>571</v>
      </c>
      <c r="J558" s="5"/>
      <c r="K558" s="5"/>
      <c r="L558" s="5"/>
      <c r="M558" s="5"/>
      <c r="N558" s="5"/>
      <c r="O558" s="5"/>
      <c r="P558" s="5"/>
    </row>
    <row r="559" ht="15.75" customHeight="1">
      <c r="A559" s="6"/>
      <c r="B559" s="6" t="str">
        <f t="shared" si="1"/>
        <v>JAM</v>
      </c>
      <c r="C559" s="6">
        <v>876.0</v>
      </c>
      <c r="D559" s="7">
        <v>87605.0</v>
      </c>
      <c r="E559" s="12" t="s">
        <v>558</v>
      </c>
      <c r="F559" s="7">
        <v>876002.0</v>
      </c>
      <c r="G559" s="13" t="s">
        <v>370</v>
      </c>
      <c r="H559" s="6">
        <v>8760210.0</v>
      </c>
      <c r="I559" s="8" t="s">
        <v>572</v>
      </c>
      <c r="J559" s="5"/>
      <c r="K559" s="5"/>
      <c r="L559" s="5"/>
      <c r="M559" s="5"/>
      <c r="N559" s="5"/>
      <c r="O559" s="5"/>
      <c r="P559" s="5"/>
    </row>
    <row r="560" ht="15.75" customHeight="1">
      <c r="A560" s="6"/>
      <c r="B560" s="6" t="str">
        <f t="shared" si="1"/>
        <v>JAM</v>
      </c>
      <c r="C560" s="6">
        <v>876.0</v>
      </c>
      <c r="D560" s="7">
        <v>87605.0</v>
      </c>
      <c r="E560" s="12" t="s">
        <v>558</v>
      </c>
      <c r="F560" s="7">
        <v>876002.0</v>
      </c>
      <c r="G560" s="13" t="s">
        <v>370</v>
      </c>
      <c r="H560" s="6">
        <v>8760211.0</v>
      </c>
      <c r="I560" s="8" t="s">
        <v>573</v>
      </c>
      <c r="J560" s="5"/>
      <c r="K560" s="5"/>
      <c r="L560" s="5"/>
      <c r="M560" s="5"/>
      <c r="N560" s="5"/>
      <c r="O560" s="5"/>
      <c r="P560" s="5"/>
    </row>
    <row r="561" ht="15.75" customHeight="1">
      <c r="A561" s="6"/>
      <c r="B561" s="6" t="str">
        <f t="shared" si="1"/>
        <v>JAM</v>
      </c>
      <c r="C561" s="6">
        <v>876.0</v>
      </c>
      <c r="D561" s="7">
        <v>87605.0</v>
      </c>
      <c r="E561" s="12" t="s">
        <v>558</v>
      </c>
      <c r="F561" s="7">
        <v>876002.0</v>
      </c>
      <c r="G561" s="13" t="s">
        <v>370</v>
      </c>
      <c r="H561" s="6">
        <v>8760212.0</v>
      </c>
      <c r="I561" s="8" t="s">
        <v>574</v>
      </c>
      <c r="J561" s="5"/>
      <c r="K561" s="5"/>
      <c r="L561" s="5"/>
      <c r="M561" s="5"/>
      <c r="N561" s="5"/>
      <c r="O561" s="5"/>
      <c r="P561" s="5"/>
    </row>
    <row r="562" ht="15.75" customHeight="1">
      <c r="A562" s="6"/>
      <c r="B562" s="6" t="str">
        <f t="shared" si="1"/>
        <v>JAM</v>
      </c>
      <c r="C562" s="6">
        <v>876.0</v>
      </c>
      <c r="D562" s="7">
        <v>87605.0</v>
      </c>
      <c r="E562" s="12" t="s">
        <v>558</v>
      </c>
      <c r="F562" s="7">
        <v>876002.0</v>
      </c>
      <c r="G562" s="13" t="s">
        <v>370</v>
      </c>
      <c r="H562" s="6">
        <v>8760213.0</v>
      </c>
      <c r="I562" s="8" t="s">
        <v>575</v>
      </c>
      <c r="J562" s="5"/>
      <c r="K562" s="5"/>
      <c r="L562" s="5"/>
      <c r="M562" s="5"/>
      <c r="N562" s="5"/>
      <c r="O562" s="5"/>
      <c r="P562" s="5"/>
    </row>
    <row r="563" ht="15.75" customHeight="1">
      <c r="A563" s="6"/>
      <c r="B563" s="6" t="str">
        <f t="shared" si="1"/>
        <v>JAM</v>
      </c>
      <c r="C563" s="6">
        <v>876.0</v>
      </c>
      <c r="D563" s="7">
        <v>87605.0</v>
      </c>
      <c r="E563" s="12" t="s">
        <v>558</v>
      </c>
      <c r="F563" s="7">
        <v>876001.0</v>
      </c>
      <c r="G563" s="13" t="s">
        <v>363</v>
      </c>
      <c r="H563" s="6">
        <v>8760214.0</v>
      </c>
      <c r="I563" s="8" t="s">
        <v>576</v>
      </c>
      <c r="J563" s="5"/>
      <c r="K563" s="5"/>
      <c r="L563" s="5"/>
      <c r="M563" s="5"/>
      <c r="N563" s="5"/>
      <c r="O563" s="5"/>
      <c r="P563" s="5"/>
    </row>
    <row r="564" ht="15.75" customHeight="1">
      <c r="A564" s="6"/>
      <c r="B564" s="6" t="str">
        <f t="shared" si="1"/>
        <v>JAM</v>
      </c>
      <c r="C564" s="6">
        <v>876.0</v>
      </c>
      <c r="D564" s="7">
        <v>87605.0</v>
      </c>
      <c r="E564" s="12" t="s">
        <v>558</v>
      </c>
      <c r="F564" s="7">
        <v>876002.0</v>
      </c>
      <c r="G564" s="13" t="s">
        <v>370</v>
      </c>
      <c r="H564" s="6">
        <v>8760215.0</v>
      </c>
      <c r="I564" s="8" t="s">
        <v>577</v>
      </c>
      <c r="J564" s="5"/>
      <c r="K564" s="5"/>
      <c r="L564" s="5"/>
      <c r="M564" s="5"/>
      <c r="N564" s="5"/>
      <c r="O564" s="5"/>
      <c r="P564" s="5"/>
    </row>
    <row r="565" ht="15.75" customHeight="1">
      <c r="A565" s="6"/>
      <c r="B565" s="6" t="str">
        <f t="shared" si="1"/>
        <v>JAM</v>
      </c>
      <c r="C565" s="6">
        <v>876.0</v>
      </c>
      <c r="D565" s="7">
        <v>87605.0</v>
      </c>
      <c r="E565" s="12" t="s">
        <v>558</v>
      </c>
      <c r="F565" s="7">
        <v>876001.0</v>
      </c>
      <c r="G565" s="13" t="s">
        <v>363</v>
      </c>
      <c r="H565" s="6">
        <v>8760216.0</v>
      </c>
      <c r="I565" s="8" t="s">
        <v>578</v>
      </c>
      <c r="J565" s="5"/>
      <c r="K565" s="5"/>
      <c r="L565" s="5"/>
      <c r="M565" s="5"/>
      <c r="N565" s="5"/>
      <c r="O565" s="5"/>
      <c r="P565" s="5"/>
    </row>
    <row r="566" ht="15.75" customHeight="1">
      <c r="A566" s="6"/>
      <c r="B566" s="6" t="str">
        <f t="shared" si="1"/>
        <v>JAM</v>
      </c>
      <c r="C566" s="6">
        <v>876.0</v>
      </c>
      <c r="D566" s="7">
        <v>87605.0</v>
      </c>
      <c r="E566" s="12" t="s">
        <v>558</v>
      </c>
      <c r="F566" s="7">
        <v>876001.0</v>
      </c>
      <c r="G566" s="13" t="s">
        <v>363</v>
      </c>
      <c r="H566" s="6">
        <v>8760217.0</v>
      </c>
      <c r="I566" s="8" t="s">
        <v>579</v>
      </c>
      <c r="J566" s="5"/>
      <c r="K566" s="5"/>
      <c r="L566" s="5"/>
      <c r="M566" s="5"/>
      <c r="N566" s="5"/>
      <c r="O566" s="5"/>
      <c r="P566" s="5"/>
    </row>
    <row r="567" ht="15.75" customHeight="1">
      <c r="A567" s="6"/>
      <c r="B567" s="6" t="str">
        <f t="shared" si="1"/>
        <v>JAM</v>
      </c>
      <c r="C567" s="6">
        <v>876.0</v>
      </c>
      <c r="D567" s="7">
        <v>87605.0</v>
      </c>
      <c r="E567" s="12" t="s">
        <v>558</v>
      </c>
      <c r="F567" s="7">
        <v>876001.0</v>
      </c>
      <c r="G567" s="13" t="s">
        <v>363</v>
      </c>
      <c r="H567" s="6">
        <v>8760218.0</v>
      </c>
      <c r="I567" s="8" t="s">
        <v>580</v>
      </c>
      <c r="J567" s="5"/>
      <c r="K567" s="5"/>
      <c r="L567" s="5"/>
      <c r="M567" s="5"/>
      <c r="N567" s="5"/>
      <c r="O567" s="5"/>
      <c r="P567" s="5"/>
    </row>
    <row r="568" ht="15.75" customHeight="1">
      <c r="A568" s="6"/>
      <c r="B568" s="6" t="str">
        <f t="shared" si="1"/>
        <v>JAM</v>
      </c>
      <c r="C568" s="6">
        <v>876.0</v>
      </c>
      <c r="D568" s="7">
        <v>87605.0</v>
      </c>
      <c r="E568" s="12" t="s">
        <v>558</v>
      </c>
      <c r="F568" s="7">
        <v>876001.0</v>
      </c>
      <c r="G568" s="13" t="s">
        <v>363</v>
      </c>
      <c r="H568" s="6">
        <v>8760219.0</v>
      </c>
      <c r="I568" s="8" t="s">
        <v>581</v>
      </c>
      <c r="J568" s="5"/>
      <c r="K568" s="5"/>
      <c r="L568" s="5"/>
      <c r="M568" s="5"/>
      <c r="N568" s="5"/>
      <c r="O568" s="5"/>
      <c r="P568" s="5"/>
    </row>
    <row r="569" ht="15.75" customHeight="1">
      <c r="A569" s="6"/>
      <c r="B569" s="6" t="str">
        <f t="shared" si="1"/>
        <v>JAM</v>
      </c>
      <c r="C569" s="6">
        <v>876.0</v>
      </c>
      <c r="D569" s="7">
        <v>87605.0</v>
      </c>
      <c r="E569" s="12" t="s">
        <v>558</v>
      </c>
      <c r="F569" s="7">
        <v>876001.0</v>
      </c>
      <c r="G569" s="13" t="s">
        <v>363</v>
      </c>
      <c r="H569" s="6">
        <v>8760220.0</v>
      </c>
      <c r="I569" s="8" t="s">
        <v>582</v>
      </c>
      <c r="J569" s="5"/>
      <c r="K569" s="5"/>
      <c r="L569" s="5"/>
      <c r="M569" s="5"/>
      <c r="N569" s="5"/>
      <c r="O569" s="5"/>
      <c r="P569" s="5"/>
    </row>
    <row r="570" ht="15.75" customHeight="1">
      <c r="A570" s="6"/>
      <c r="B570" s="6" t="str">
        <f t="shared" si="1"/>
        <v>JAM</v>
      </c>
      <c r="C570" s="6">
        <v>876.0</v>
      </c>
      <c r="D570" s="7">
        <v>87605.0</v>
      </c>
      <c r="E570" s="12" t="s">
        <v>558</v>
      </c>
      <c r="F570" s="7">
        <v>876001.0</v>
      </c>
      <c r="G570" s="13" t="s">
        <v>363</v>
      </c>
      <c r="H570" s="6">
        <v>8760221.0</v>
      </c>
      <c r="I570" s="8" t="s">
        <v>583</v>
      </c>
      <c r="J570" s="5"/>
      <c r="K570" s="5"/>
      <c r="L570" s="5"/>
      <c r="M570" s="5"/>
      <c r="N570" s="5"/>
      <c r="O570" s="5"/>
      <c r="P570" s="5"/>
    </row>
    <row r="571" ht="15.75" customHeight="1">
      <c r="A571" s="6"/>
      <c r="B571" s="6" t="str">
        <f t="shared" si="1"/>
        <v>JAM</v>
      </c>
      <c r="C571" s="6">
        <v>876.0</v>
      </c>
      <c r="D571" s="7">
        <v>87605.0</v>
      </c>
      <c r="E571" s="12" t="s">
        <v>558</v>
      </c>
      <c r="F571" s="7">
        <v>876002.0</v>
      </c>
      <c r="G571" s="13" t="s">
        <v>370</v>
      </c>
      <c r="H571" s="6">
        <v>8760222.0</v>
      </c>
      <c r="I571" s="8" t="s">
        <v>584</v>
      </c>
      <c r="J571" s="5"/>
      <c r="K571" s="5"/>
      <c r="L571" s="5"/>
      <c r="M571" s="5"/>
      <c r="N571" s="5"/>
      <c r="O571" s="5"/>
      <c r="P571" s="5"/>
    </row>
    <row r="572" ht="15.75" customHeight="1">
      <c r="A572" s="6"/>
      <c r="B572" s="6" t="str">
        <f t="shared" si="1"/>
        <v>JAM</v>
      </c>
      <c r="C572" s="6">
        <v>876.0</v>
      </c>
      <c r="D572" s="7">
        <v>87605.0</v>
      </c>
      <c r="E572" s="12" t="s">
        <v>558</v>
      </c>
      <c r="F572" s="7">
        <v>876002.0</v>
      </c>
      <c r="G572" s="13" t="s">
        <v>370</v>
      </c>
      <c r="H572" s="6">
        <v>8760223.0</v>
      </c>
      <c r="I572" s="8" t="s">
        <v>585</v>
      </c>
      <c r="J572" s="5"/>
      <c r="K572" s="5"/>
      <c r="L572" s="5"/>
      <c r="M572" s="5"/>
      <c r="N572" s="5"/>
      <c r="O572" s="5"/>
      <c r="P572" s="5"/>
    </row>
    <row r="573" ht="15.75" customHeight="1">
      <c r="A573" s="6"/>
      <c r="B573" s="6" t="str">
        <f t="shared" si="1"/>
        <v>JAM</v>
      </c>
      <c r="C573" s="6">
        <v>876.0</v>
      </c>
      <c r="D573" s="7">
        <v>87605.0</v>
      </c>
      <c r="E573" s="12" t="s">
        <v>558</v>
      </c>
      <c r="F573" s="7">
        <v>876013.0</v>
      </c>
      <c r="G573" s="13" t="s">
        <v>439</v>
      </c>
      <c r="H573" s="6">
        <v>8760224.0</v>
      </c>
      <c r="I573" s="8" t="s">
        <v>586</v>
      </c>
      <c r="J573" s="5"/>
      <c r="K573" s="5"/>
      <c r="L573" s="5"/>
      <c r="M573" s="5"/>
      <c r="N573" s="5"/>
      <c r="O573" s="5"/>
      <c r="P573" s="5"/>
    </row>
    <row r="574" ht="15.75" customHeight="1">
      <c r="A574" s="6"/>
      <c r="B574" s="6" t="str">
        <f t="shared" si="1"/>
        <v>JAM</v>
      </c>
      <c r="C574" s="6">
        <v>876.0</v>
      </c>
      <c r="D574" s="7">
        <v>87605.0</v>
      </c>
      <c r="E574" s="12" t="s">
        <v>558</v>
      </c>
      <c r="F574" s="7">
        <v>876013.0</v>
      </c>
      <c r="G574" s="13" t="s">
        <v>439</v>
      </c>
      <c r="H574" s="6">
        <v>8760225.0</v>
      </c>
      <c r="I574" s="8" t="s">
        <v>587</v>
      </c>
      <c r="J574" s="5"/>
      <c r="K574" s="5"/>
      <c r="L574" s="5"/>
      <c r="M574" s="5"/>
      <c r="N574" s="5"/>
      <c r="O574" s="5"/>
      <c r="P574" s="5"/>
    </row>
    <row r="575" ht="15.75" customHeight="1">
      <c r="A575" s="6"/>
      <c r="B575" s="6" t="str">
        <f t="shared" si="1"/>
        <v>JAM</v>
      </c>
      <c r="C575" s="6">
        <v>876.0</v>
      </c>
      <c r="D575" s="7">
        <v>87605.0</v>
      </c>
      <c r="E575" s="12" t="s">
        <v>558</v>
      </c>
      <c r="F575" s="7">
        <v>876013.0</v>
      </c>
      <c r="G575" s="13" t="s">
        <v>439</v>
      </c>
      <c r="H575" s="6">
        <v>8760226.0</v>
      </c>
      <c r="I575" s="8" t="s">
        <v>588</v>
      </c>
      <c r="J575" s="5"/>
      <c r="K575" s="5"/>
      <c r="L575" s="5"/>
      <c r="M575" s="5"/>
      <c r="N575" s="5"/>
      <c r="O575" s="5"/>
      <c r="P575" s="5"/>
    </row>
    <row r="576" ht="15.75" customHeight="1">
      <c r="A576" s="6"/>
      <c r="B576" s="6" t="str">
        <f t="shared" si="1"/>
        <v>JAM</v>
      </c>
      <c r="C576" s="6">
        <v>876.0</v>
      </c>
      <c r="D576" s="7">
        <v>87605.0</v>
      </c>
      <c r="E576" s="12" t="s">
        <v>558</v>
      </c>
      <c r="F576" s="7">
        <v>876013.0</v>
      </c>
      <c r="G576" s="13" t="s">
        <v>439</v>
      </c>
      <c r="H576" s="6">
        <v>8760227.0</v>
      </c>
      <c r="I576" s="8" t="s">
        <v>589</v>
      </c>
      <c r="J576" s="5"/>
      <c r="K576" s="5"/>
      <c r="L576" s="5"/>
      <c r="M576" s="5"/>
      <c r="N576" s="5"/>
      <c r="O576" s="5"/>
      <c r="P576" s="5"/>
    </row>
    <row r="577" ht="15.75" customHeight="1">
      <c r="A577" s="6"/>
      <c r="B577" s="6" t="str">
        <f t="shared" si="1"/>
        <v>JAM</v>
      </c>
      <c r="C577" s="6">
        <v>876.0</v>
      </c>
      <c r="D577" s="7">
        <v>87605.0</v>
      </c>
      <c r="E577" s="12" t="s">
        <v>558</v>
      </c>
      <c r="F577" s="7">
        <v>876013.0</v>
      </c>
      <c r="G577" s="13" t="s">
        <v>439</v>
      </c>
      <c r="H577" s="6">
        <v>8760228.0</v>
      </c>
      <c r="I577" s="8" t="s">
        <v>590</v>
      </c>
      <c r="J577" s="5"/>
      <c r="K577" s="5"/>
      <c r="L577" s="5"/>
      <c r="M577" s="5"/>
      <c r="N577" s="5"/>
      <c r="O577" s="5"/>
      <c r="P577" s="5"/>
    </row>
    <row r="578" ht="15.75" customHeight="1">
      <c r="A578" s="6"/>
      <c r="B578" s="6" t="str">
        <f t="shared" si="1"/>
        <v>JAM</v>
      </c>
      <c r="C578" s="6">
        <v>876.0</v>
      </c>
      <c r="D578" s="7">
        <v>87605.0</v>
      </c>
      <c r="E578" s="12" t="s">
        <v>558</v>
      </c>
      <c r="F578" s="7">
        <v>876013.0</v>
      </c>
      <c r="G578" s="13" t="s">
        <v>439</v>
      </c>
      <c r="H578" s="6">
        <v>8760229.0</v>
      </c>
      <c r="I578" s="8" t="s">
        <v>591</v>
      </c>
      <c r="J578" s="5"/>
      <c r="K578" s="5"/>
      <c r="L578" s="5"/>
      <c r="M578" s="5"/>
      <c r="N578" s="5"/>
      <c r="O578" s="5"/>
      <c r="P578" s="5"/>
    </row>
    <row r="579" ht="15.75" customHeight="1">
      <c r="A579" s="6"/>
      <c r="B579" s="6" t="str">
        <f t="shared" si="1"/>
        <v>JAM</v>
      </c>
      <c r="C579" s="6">
        <v>876.0</v>
      </c>
      <c r="D579" s="7">
        <v>87605.0</v>
      </c>
      <c r="E579" s="12" t="s">
        <v>558</v>
      </c>
      <c r="F579" s="7">
        <v>876013.0</v>
      </c>
      <c r="G579" s="13" t="s">
        <v>439</v>
      </c>
      <c r="H579" s="6">
        <v>8760230.0</v>
      </c>
      <c r="I579" s="8" t="s">
        <v>592</v>
      </c>
      <c r="J579" s="5"/>
      <c r="K579" s="5"/>
      <c r="L579" s="5"/>
      <c r="M579" s="5"/>
      <c r="N579" s="5"/>
      <c r="O579" s="5"/>
      <c r="P579" s="5"/>
    </row>
    <row r="580" ht="15.75" customHeight="1">
      <c r="A580" s="6"/>
      <c r="B580" s="6" t="str">
        <f t="shared" si="1"/>
        <v>JAM</v>
      </c>
      <c r="C580" s="6">
        <v>876.0</v>
      </c>
      <c r="D580" s="7">
        <v>87605.0</v>
      </c>
      <c r="E580" s="12" t="s">
        <v>558</v>
      </c>
      <c r="F580" s="7">
        <v>876013.0</v>
      </c>
      <c r="G580" s="13" t="s">
        <v>439</v>
      </c>
      <c r="H580" s="6">
        <v>8760231.0</v>
      </c>
      <c r="I580" s="8" t="s">
        <v>593</v>
      </c>
      <c r="J580" s="5"/>
      <c r="K580" s="5"/>
      <c r="L580" s="5"/>
      <c r="M580" s="5"/>
      <c r="N580" s="5"/>
      <c r="O580" s="5"/>
      <c r="P580" s="5"/>
    </row>
    <row r="581" ht="15.75" customHeight="1">
      <c r="A581" s="6"/>
      <c r="B581" s="6" t="str">
        <f t="shared" si="1"/>
        <v>JAM</v>
      </c>
      <c r="C581" s="6">
        <v>876.0</v>
      </c>
      <c r="D581" s="7">
        <v>87605.0</v>
      </c>
      <c r="E581" s="12" t="s">
        <v>558</v>
      </c>
      <c r="F581" s="7">
        <v>876013.0</v>
      </c>
      <c r="G581" s="13" t="s">
        <v>439</v>
      </c>
      <c r="H581" s="6">
        <v>8760232.0</v>
      </c>
      <c r="I581" s="8" t="s">
        <v>594</v>
      </c>
      <c r="J581" s="5"/>
      <c r="K581" s="5"/>
      <c r="L581" s="5"/>
      <c r="M581" s="5"/>
      <c r="N581" s="5"/>
      <c r="O581" s="5"/>
      <c r="P581" s="5"/>
    </row>
    <row r="582" ht="15.75" customHeight="1">
      <c r="A582" s="6"/>
      <c r="B582" s="6" t="str">
        <f t="shared" si="1"/>
        <v>JAM</v>
      </c>
      <c r="C582" s="6">
        <v>876.0</v>
      </c>
      <c r="D582" s="7">
        <v>87605.0</v>
      </c>
      <c r="E582" s="12" t="s">
        <v>558</v>
      </c>
      <c r="F582" s="7">
        <v>876013.0</v>
      </c>
      <c r="G582" s="13" t="s">
        <v>439</v>
      </c>
      <c r="H582" s="6">
        <v>8760233.0</v>
      </c>
      <c r="I582" s="8" t="s">
        <v>595</v>
      </c>
      <c r="J582" s="5"/>
      <c r="K582" s="5"/>
      <c r="L582" s="5"/>
      <c r="M582" s="5"/>
      <c r="N582" s="5"/>
      <c r="O582" s="5"/>
      <c r="P582" s="5"/>
    </row>
    <row r="583" ht="15.75" customHeight="1">
      <c r="A583" s="6"/>
      <c r="B583" s="6" t="str">
        <f t="shared" si="1"/>
        <v>JAM</v>
      </c>
      <c r="C583" s="6">
        <v>876.0</v>
      </c>
      <c r="D583" s="7">
        <v>87605.0</v>
      </c>
      <c r="E583" s="12" t="s">
        <v>558</v>
      </c>
      <c r="F583" s="7">
        <v>876013.0</v>
      </c>
      <c r="G583" s="13" t="s">
        <v>439</v>
      </c>
      <c r="H583" s="6">
        <v>8760234.0</v>
      </c>
      <c r="I583" s="8" t="s">
        <v>596</v>
      </c>
      <c r="J583" s="5"/>
      <c r="K583" s="5"/>
      <c r="L583" s="5"/>
      <c r="M583" s="5"/>
      <c r="N583" s="5"/>
      <c r="O583" s="5"/>
      <c r="P583" s="5"/>
    </row>
    <row r="584" ht="15.75" customHeight="1">
      <c r="A584" s="6"/>
      <c r="B584" s="6" t="str">
        <f t="shared" si="1"/>
        <v>JAM</v>
      </c>
      <c r="C584" s="6">
        <v>876.0</v>
      </c>
      <c r="D584" s="7">
        <v>87605.0</v>
      </c>
      <c r="E584" s="12" t="s">
        <v>558</v>
      </c>
      <c r="F584" s="7">
        <v>876013.0</v>
      </c>
      <c r="G584" s="13" t="s">
        <v>439</v>
      </c>
      <c r="H584" s="6">
        <v>8760235.0</v>
      </c>
      <c r="I584" s="8" t="s">
        <v>597</v>
      </c>
      <c r="J584" s="5"/>
      <c r="K584" s="5"/>
      <c r="L584" s="5"/>
      <c r="M584" s="5"/>
      <c r="N584" s="5"/>
      <c r="O584" s="5"/>
      <c r="P584" s="5"/>
    </row>
    <row r="585" ht="15.75" customHeight="1">
      <c r="A585" s="6"/>
      <c r="B585" s="6" t="str">
        <f t="shared" si="1"/>
        <v>JAM</v>
      </c>
      <c r="C585" s="6">
        <v>876.0</v>
      </c>
      <c r="D585" s="7">
        <v>87605.0</v>
      </c>
      <c r="E585" s="12" t="s">
        <v>558</v>
      </c>
      <c r="F585" s="7">
        <v>876013.0</v>
      </c>
      <c r="G585" s="13" t="s">
        <v>439</v>
      </c>
      <c r="H585" s="6">
        <v>8760236.0</v>
      </c>
      <c r="I585" s="8" t="s">
        <v>550</v>
      </c>
      <c r="J585" s="5"/>
      <c r="K585" s="5"/>
      <c r="L585" s="5"/>
      <c r="M585" s="5"/>
      <c r="N585" s="5"/>
      <c r="O585" s="5"/>
      <c r="P585" s="5"/>
    </row>
    <row r="586" ht="15.75" customHeight="1">
      <c r="A586" s="6"/>
      <c r="B586" s="6" t="str">
        <f t="shared" si="1"/>
        <v>JAM</v>
      </c>
      <c r="C586" s="6">
        <v>876.0</v>
      </c>
      <c r="D586" s="7">
        <v>87605.0</v>
      </c>
      <c r="E586" s="12" t="s">
        <v>558</v>
      </c>
      <c r="F586" s="7">
        <v>876013.0</v>
      </c>
      <c r="G586" s="13" t="s">
        <v>439</v>
      </c>
      <c r="H586" s="6">
        <v>8760237.0</v>
      </c>
      <c r="I586" s="8" t="s">
        <v>598</v>
      </c>
      <c r="J586" s="5"/>
      <c r="K586" s="5"/>
      <c r="L586" s="5"/>
      <c r="M586" s="5"/>
      <c r="N586" s="5"/>
      <c r="O586" s="5"/>
      <c r="P586" s="5"/>
    </row>
    <row r="587" ht="15.75" customHeight="1">
      <c r="A587" s="6"/>
      <c r="B587" s="6" t="str">
        <f t="shared" si="1"/>
        <v>JAM</v>
      </c>
      <c r="C587" s="6">
        <v>876.0</v>
      </c>
      <c r="D587" s="7">
        <v>87605.0</v>
      </c>
      <c r="E587" s="12" t="s">
        <v>558</v>
      </c>
      <c r="F587" s="7">
        <v>876013.0</v>
      </c>
      <c r="G587" s="13" t="s">
        <v>439</v>
      </c>
      <c r="H587" s="6">
        <v>8760238.0</v>
      </c>
      <c r="I587" s="8" t="s">
        <v>599</v>
      </c>
      <c r="J587" s="5"/>
      <c r="K587" s="5"/>
      <c r="L587" s="5"/>
      <c r="M587" s="5"/>
      <c r="N587" s="5"/>
      <c r="O587" s="5"/>
      <c r="P587" s="5"/>
    </row>
    <row r="588" ht="15.75" customHeight="1">
      <c r="A588" s="6"/>
      <c r="B588" s="6" t="str">
        <f t="shared" si="1"/>
        <v>JAM</v>
      </c>
      <c r="C588" s="6">
        <v>876.0</v>
      </c>
      <c r="D588" s="7">
        <v>87605.0</v>
      </c>
      <c r="E588" s="12" t="s">
        <v>558</v>
      </c>
      <c r="F588" s="7">
        <v>876013.0</v>
      </c>
      <c r="G588" s="13" t="s">
        <v>439</v>
      </c>
      <c r="H588" s="6">
        <v>8760239.0</v>
      </c>
      <c r="I588" s="8" t="s">
        <v>600</v>
      </c>
      <c r="J588" s="5"/>
      <c r="K588" s="5"/>
      <c r="L588" s="5"/>
      <c r="M588" s="5"/>
      <c r="N588" s="5"/>
      <c r="O588" s="5"/>
      <c r="P588" s="5"/>
    </row>
    <row r="589" ht="15.75" customHeight="1">
      <c r="A589" s="6"/>
      <c r="B589" s="6" t="str">
        <f t="shared" si="1"/>
        <v>JAM</v>
      </c>
      <c r="C589" s="6">
        <v>876.0</v>
      </c>
      <c r="D589" s="7">
        <v>87605.0</v>
      </c>
      <c r="E589" s="12" t="s">
        <v>558</v>
      </c>
      <c r="F589" s="7">
        <v>876001.0</v>
      </c>
      <c r="G589" s="13" t="s">
        <v>363</v>
      </c>
      <c r="H589" s="6">
        <v>8760240.0</v>
      </c>
      <c r="I589" s="8" t="s">
        <v>601</v>
      </c>
      <c r="J589" s="5"/>
      <c r="K589" s="5"/>
      <c r="L589" s="5"/>
      <c r="M589" s="5"/>
      <c r="N589" s="5"/>
      <c r="O589" s="5"/>
      <c r="P589" s="5"/>
    </row>
    <row r="590" ht="15.75" customHeight="1">
      <c r="A590" s="6"/>
      <c r="B590" s="6" t="str">
        <f t="shared" si="1"/>
        <v>JAM</v>
      </c>
      <c r="C590" s="6">
        <v>876.0</v>
      </c>
      <c r="D590" s="7">
        <v>87606.0</v>
      </c>
      <c r="E590" s="12" t="s">
        <v>602</v>
      </c>
      <c r="F590" s="7">
        <v>876008.0</v>
      </c>
      <c r="G590" s="13" t="s">
        <v>395</v>
      </c>
      <c r="H590" s="6">
        <v>8760241.0</v>
      </c>
      <c r="I590" s="8" t="s">
        <v>603</v>
      </c>
      <c r="J590" s="5"/>
      <c r="K590" s="5"/>
      <c r="L590" s="5"/>
      <c r="M590" s="5"/>
      <c r="N590" s="5"/>
      <c r="O590" s="5"/>
      <c r="P590" s="5"/>
    </row>
    <row r="591" ht="15.75" customHeight="1">
      <c r="A591" s="6"/>
      <c r="B591" s="6" t="str">
        <f t="shared" si="1"/>
        <v>JAM</v>
      </c>
      <c r="C591" s="6">
        <v>876.0</v>
      </c>
      <c r="D591" s="7">
        <v>87606.0</v>
      </c>
      <c r="E591" s="12" t="s">
        <v>602</v>
      </c>
      <c r="F591" s="7">
        <v>876008.0</v>
      </c>
      <c r="G591" s="13" t="s">
        <v>395</v>
      </c>
      <c r="H591" s="6">
        <v>8760242.0</v>
      </c>
      <c r="I591" s="8" t="s">
        <v>604</v>
      </c>
      <c r="J591" s="5"/>
      <c r="K591" s="5"/>
      <c r="L591" s="5"/>
      <c r="M591" s="5"/>
      <c r="N591" s="5"/>
      <c r="O591" s="5"/>
      <c r="P591" s="5"/>
    </row>
    <row r="592" ht="15.75" customHeight="1">
      <c r="A592" s="6"/>
      <c r="B592" s="6" t="str">
        <f t="shared" si="1"/>
        <v>JAM</v>
      </c>
      <c r="C592" s="6">
        <v>876.0</v>
      </c>
      <c r="D592" s="7">
        <v>87606.0</v>
      </c>
      <c r="E592" s="12" t="s">
        <v>602</v>
      </c>
      <c r="F592" s="7">
        <v>876008.0</v>
      </c>
      <c r="G592" s="13" t="s">
        <v>395</v>
      </c>
      <c r="H592" s="6">
        <v>8760243.0</v>
      </c>
      <c r="I592" s="8" t="s">
        <v>605</v>
      </c>
      <c r="J592" s="5"/>
      <c r="K592" s="5"/>
      <c r="L592" s="5"/>
      <c r="M592" s="5"/>
      <c r="N592" s="5"/>
      <c r="O592" s="5"/>
      <c r="P592" s="5"/>
    </row>
    <row r="593" ht="15.75" customHeight="1">
      <c r="A593" s="6"/>
      <c r="B593" s="6" t="str">
        <f t="shared" si="1"/>
        <v>JAM</v>
      </c>
      <c r="C593" s="6">
        <v>876.0</v>
      </c>
      <c r="D593" s="7">
        <v>87606.0</v>
      </c>
      <c r="E593" s="12" t="s">
        <v>602</v>
      </c>
      <c r="F593" s="7">
        <v>876008.0</v>
      </c>
      <c r="G593" s="13" t="s">
        <v>395</v>
      </c>
      <c r="H593" s="6">
        <v>8760244.0</v>
      </c>
      <c r="I593" s="8" t="s">
        <v>606</v>
      </c>
      <c r="J593" s="5"/>
      <c r="K593" s="5"/>
      <c r="L593" s="5"/>
      <c r="M593" s="5"/>
      <c r="N593" s="5"/>
      <c r="O593" s="5"/>
      <c r="P593" s="5"/>
    </row>
    <row r="594" ht="15.75" customHeight="1">
      <c r="A594" s="6"/>
      <c r="B594" s="6" t="str">
        <f t="shared" si="1"/>
        <v>JAM</v>
      </c>
      <c r="C594" s="6">
        <v>876.0</v>
      </c>
      <c r="D594" s="7">
        <v>87606.0</v>
      </c>
      <c r="E594" s="12" t="s">
        <v>602</v>
      </c>
      <c r="F594" s="7">
        <v>876008.0</v>
      </c>
      <c r="G594" s="13" t="s">
        <v>395</v>
      </c>
      <c r="H594" s="6">
        <v>8760245.0</v>
      </c>
      <c r="I594" s="8" t="s">
        <v>607</v>
      </c>
      <c r="J594" s="5"/>
      <c r="K594" s="5"/>
      <c r="L594" s="5"/>
      <c r="M594" s="5"/>
      <c r="N594" s="5"/>
      <c r="O594" s="5"/>
      <c r="P594" s="5"/>
    </row>
    <row r="595" ht="15.75" customHeight="1">
      <c r="A595" s="6"/>
      <c r="B595" s="6" t="str">
        <f t="shared" si="1"/>
        <v>JAM</v>
      </c>
      <c r="C595" s="6">
        <v>876.0</v>
      </c>
      <c r="D595" s="7">
        <v>87606.0</v>
      </c>
      <c r="E595" s="12" t="s">
        <v>602</v>
      </c>
      <c r="F595" s="7">
        <v>876008.0</v>
      </c>
      <c r="G595" s="13" t="s">
        <v>395</v>
      </c>
      <c r="H595" s="6">
        <v>8760246.0</v>
      </c>
      <c r="I595" s="8" t="s">
        <v>608</v>
      </c>
      <c r="J595" s="5"/>
      <c r="K595" s="5"/>
      <c r="L595" s="5"/>
      <c r="M595" s="5"/>
      <c r="N595" s="5"/>
      <c r="O595" s="5"/>
      <c r="P595" s="5"/>
    </row>
    <row r="596" ht="15.75" customHeight="1">
      <c r="A596" s="6"/>
      <c r="B596" s="6" t="str">
        <f t="shared" si="1"/>
        <v>JAM</v>
      </c>
      <c r="C596" s="6">
        <v>876.0</v>
      </c>
      <c r="D596" s="7">
        <v>87606.0</v>
      </c>
      <c r="E596" s="12" t="s">
        <v>602</v>
      </c>
      <c r="F596" s="7">
        <v>876008.0</v>
      </c>
      <c r="G596" s="13" t="s">
        <v>395</v>
      </c>
      <c r="H596" s="6">
        <v>8760247.0</v>
      </c>
      <c r="I596" s="8" t="s">
        <v>609</v>
      </c>
      <c r="J596" s="5"/>
      <c r="K596" s="5"/>
      <c r="L596" s="5"/>
      <c r="M596" s="5"/>
      <c r="N596" s="5"/>
      <c r="O596" s="5"/>
      <c r="P596" s="5"/>
    </row>
    <row r="597" ht="15.75" customHeight="1">
      <c r="A597" s="6"/>
      <c r="B597" s="6" t="str">
        <f t="shared" si="1"/>
        <v>JAM</v>
      </c>
      <c r="C597" s="6">
        <v>876.0</v>
      </c>
      <c r="D597" s="7">
        <v>87606.0</v>
      </c>
      <c r="E597" s="12" t="s">
        <v>602</v>
      </c>
      <c r="F597" s="7">
        <v>876006.0</v>
      </c>
      <c r="G597" s="13" t="s">
        <v>391</v>
      </c>
      <c r="H597" s="6">
        <v>8760248.0</v>
      </c>
      <c r="I597" s="8" t="s">
        <v>610</v>
      </c>
      <c r="J597" s="5"/>
      <c r="K597" s="5"/>
      <c r="L597" s="5"/>
      <c r="M597" s="5"/>
      <c r="N597" s="5"/>
      <c r="O597" s="5"/>
      <c r="P597" s="5"/>
    </row>
    <row r="598" ht="15.75" customHeight="1">
      <c r="A598" s="6"/>
      <c r="B598" s="6" t="str">
        <f t="shared" si="1"/>
        <v>JAM</v>
      </c>
      <c r="C598" s="6">
        <v>876.0</v>
      </c>
      <c r="D598" s="7">
        <v>87606.0</v>
      </c>
      <c r="E598" s="12" t="s">
        <v>602</v>
      </c>
      <c r="F598" s="7">
        <v>876006.0</v>
      </c>
      <c r="G598" s="13" t="s">
        <v>391</v>
      </c>
      <c r="H598" s="6">
        <v>8760249.0</v>
      </c>
      <c r="I598" s="8" t="s">
        <v>611</v>
      </c>
      <c r="J598" s="5"/>
      <c r="K598" s="5"/>
      <c r="L598" s="5"/>
      <c r="M598" s="5"/>
      <c r="N598" s="5"/>
      <c r="O598" s="5"/>
      <c r="P598" s="5"/>
    </row>
    <row r="599" ht="15.75" customHeight="1">
      <c r="A599" s="6"/>
      <c r="B599" s="6" t="str">
        <f t="shared" si="1"/>
        <v>JAM</v>
      </c>
      <c r="C599" s="6">
        <v>876.0</v>
      </c>
      <c r="D599" s="7">
        <v>87606.0</v>
      </c>
      <c r="E599" s="12" t="s">
        <v>602</v>
      </c>
      <c r="F599" s="7">
        <v>876006.0</v>
      </c>
      <c r="G599" s="13" t="s">
        <v>391</v>
      </c>
      <c r="H599" s="6">
        <v>8760250.0</v>
      </c>
      <c r="I599" s="8" t="s">
        <v>612</v>
      </c>
      <c r="J599" s="5"/>
      <c r="K599" s="5"/>
      <c r="L599" s="5"/>
      <c r="M599" s="5"/>
      <c r="N599" s="5"/>
      <c r="O599" s="5"/>
      <c r="P599" s="5"/>
    </row>
    <row r="600" ht="15.75" customHeight="1">
      <c r="A600" s="6"/>
      <c r="B600" s="6" t="str">
        <f t="shared" si="1"/>
        <v>JAM</v>
      </c>
      <c r="C600" s="6">
        <v>876.0</v>
      </c>
      <c r="D600" s="7">
        <v>87606.0</v>
      </c>
      <c r="E600" s="12" t="s">
        <v>602</v>
      </c>
      <c r="F600" s="7">
        <v>876006.0</v>
      </c>
      <c r="G600" s="13" t="s">
        <v>391</v>
      </c>
      <c r="H600" s="6">
        <v>8760251.0</v>
      </c>
      <c r="I600" s="8" t="s">
        <v>613</v>
      </c>
      <c r="J600" s="5"/>
      <c r="K600" s="5"/>
      <c r="L600" s="5"/>
      <c r="M600" s="5"/>
      <c r="N600" s="5"/>
      <c r="O600" s="5"/>
      <c r="P600" s="5"/>
    </row>
    <row r="601" ht="15.75" customHeight="1">
      <c r="A601" s="6"/>
      <c r="B601" s="6" t="str">
        <f t="shared" si="1"/>
        <v>JAM</v>
      </c>
      <c r="C601" s="6">
        <v>876.0</v>
      </c>
      <c r="D601" s="7">
        <v>87606.0</v>
      </c>
      <c r="E601" s="12" t="s">
        <v>602</v>
      </c>
      <c r="F601" s="7">
        <v>876006.0</v>
      </c>
      <c r="G601" s="13" t="s">
        <v>391</v>
      </c>
      <c r="H601" s="6">
        <v>8760252.0</v>
      </c>
      <c r="I601" s="8" t="s">
        <v>614</v>
      </c>
      <c r="J601" s="5"/>
      <c r="K601" s="5"/>
      <c r="L601" s="5"/>
      <c r="M601" s="5"/>
      <c r="N601" s="5"/>
      <c r="O601" s="5"/>
      <c r="P601" s="5"/>
    </row>
    <row r="602" ht="15.75" customHeight="1">
      <c r="A602" s="6"/>
      <c r="B602" s="6" t="str">
        <f t="shared" si="1"/>
        <v>JAM</v>
      </c>
      <c r="C602" s="6">
        <v>876.0</v>
      </c>
      <c r="D602" s="7">
        <v>87606.0</v>
      </c>
      <c r="E602" s="12" t="s">
        <v>602</v>
      </c>
      <c r="F602" s="7">
        <v>876013.0</v>
      </c>
      <c r="G602" s="13" t="s">
        <v>439</v>
      </c>
      <c r="H602" s="6">
        <v>8760253.0</v>
      </c>
      <c r="I602" s="8" t="s">
        <v>615</v>
      </c>
      <c r="J602" s="5"/>
      <c r="K602" s="5"/>
      <c r="L602" s="5"/>
      <c r="M602" s="5"/>
      <c r="N602" s="5"/>
      <c r="O602" s="5"/>
      <c r="P602" s="5"/>
    </row>
    <row r="603" ht="15.75" customHeight="1">
      <c r="A603" s="6"/>
      <c r="B603" s="6" t="str">
        <f t="shared" si="1"/>
        <v>JAM</v>
      </c>
      <c r="C603" s="6">
        <v>876.0</v>
      </c>
      <c r="D603" s="7">
        <v>87606.0</v>
      </c>
      <c r="E603" s="12" t="s">
        <v>602</v>
      </c>
      <c r="F603" s="7">
        <v>876006.0</v>
      </c>
      <c r="G603" s="13" t="s">
        <v>391</v>
      </c>
      <c r="H603" s="6">
        <v>8760254.0</v>
      </c>
      <c r="I603" s="8" t="s">
        <v>616</v>
      </c>
      <c r="J603" s="5"/>
      <c r="K603" s="5"/>
      <c r="L603" s="5"/>
      <c r="M603" s="5"/>
      <c r="N603" s="5"/>
      <c r="O603" s="5"/>
      <c r="P603" s="5"/>
    </row>
    <row r="604" ht="15.75" customHeight="1">
      <c r="A604" s="6"/>
      <c r="B604" s="6" t="str">
        <f t="shared" si="1"/>
        <v>JAM</v>
      </c>
      <c r="C604" s="6">
        <v>876.0</v>
      </c>
      <c r="D604" s="7">
        <v>87606.0</v>
      </c>
      <c r="E604" s="12" t="s">
        <v>602</v>
      </c>
      <c r="F604" s="7">
        <v>876013.0</v>
      </c>
      <c r="G604" s="13" t="s">
        <v>439</v>
      </c>
      <c r="H604" s="6">
        <v>8760255.0</v>
      </c>
      <c r="I604" s="8" t="s">
        <v>617</v>
      </c>
      <c r="J604" s="5"/>
      <c r="K604" s="5"/>
      <c r="L604" s="5"/>
      <c r="M604" s="5"/>
      <c r="N604" s="5"/>
      <c r="O604" s="5"/>
      <c r="P604" s="5"/>
    </row>
    <row r="605" ht="15.75" customHeight="1">
      <c r="A605" s="6"/>
      <c r="B605" s="6" t="str">
        <f t="shared" si="1"/>
        <v>JAM</v>
      </c>
      <c r="C605" s="6">
        <v>876.0</v>
      </c>
      <c r="D605" s="7">
        <v>87606.0</v>
      </c>
      <c r="E605" s="12" t="s">
        <v>602</v>
      </c>
      <c r="F605" s="7">
        <v>876006.0</v>
      </c>
      <c r="G605" s="13" t="s">
        <v>391</v>
      </c>
      <c r="H605" s="6">
        <v>8760256.0</v>
      </c>
      <c r="I605" s="8" t="s">
        <v>618</v>
      </c>
      <c r="J605" s="5"/>
      <c r="K605" s="5"/>
      <c r="L605" s="5"/>
      <c r="M605" s="5"/>
      <c r="N605" s="5"/>
      <c r="O605" s="5"/>
      <c r="P605" s="5"/>
    </row>
    <row r="606" ht="15.75" customHeight="1">
      <c r="A606" s="6"/>
      <c r="B606" s="6" t="str">
        <f t="shared" si="1"/>
        <v>JAM</v>
      </c>
      <c r="C606" s="6">
        <v>876.0</v>
      </c>
      <c r="D606" s="7">
        <v>87606.0</v>
      </c>
      <c r="E606" s="12" t="s">
        <v>602</v>
      </c>
      <c r="F606" s="7">
        <v>876006.0</v>
      </c>
      <c r="G606" s="13" t="s">
        <v>391</v>
      </c>
      <c r="H606" s="6">
        <v>8760257.0</v>
      </c>
      <c r="I606" s="8" t="s">
        <v>619</v>
      </c>
      <c r="J606" s="5"/>
      <c r="K606" s="5"/>
      <c r="L606" s="5"/>
      <c r="M606" s="5"/>
      <c r="N606" s="5"/>
      <c r="O606" s="5"/>
      <c r="P606" s="5"/>
    </row>
    <row r="607" ht="15.75" customHeight="1">
      <c r="A607" s="6"/>
      <c r="B607" s="6" t="str">
        <f t="shared" si="1"/>
        <v>JAM</v>
      </c>
      <c r="C607" s="6">
        <v>876.0</v>
      </c>
      <c r="D607" s="7">
        <v>87606.0</v>
      </c>
      <c r="E607" s="12" t="s">
        <v>602</v>
      </c>
      <c r="F607" s="7">
        <v>876006.0</v>
      </c>
      <c r="G607" s="13" t="s">
        <v>391</v>
      </c>
      <c r="H607" s="6">
        <v>8760258.0</v>
      </c>
      <c r="I607" s="8" t="s">
        <v>620</v>
      </c>
      <c r="J607" s="5"/>
      <c r="K607" s="5"/>
      <c r="L607" s="5"/>
      <c r="M607" s="5"/>
      <c r="N607" s="5"/>
      <c r="O607" s="5"/>
      <c r="P607" s="5"/>
    </row>
    <row r="608" ht="15.75" customHeight="1">
      <c r="A608" s="6"/>
      <c r="B608" s="6" t="str">
        <f t="shared" si="1"/>
        <v>JAM</v>
      </c>
      <c r="C608" s="6">
        <v>876.0</v>
      </c>
      <c r="D608" s="7">
        <v>87606.0</v>
      </c>
      <c r="E608" s="12" t="s">
        <v>602</v>
      </c>
      <c r="F608" s="7">
        <v>876006.0</v>
      </c>
      <c r="G608" s="13" t="s">
        <v>391</v>
      </c>
      <c r="H608" s="6">
        <v>8760259.0</v>
      </c>
      <c r="I608" s="8" t="s">
        <v>621</v>
      </c>
      <c r="J608" s="5"/>
      <c r="K608" s="5"/>
      <c r="L608" s="5"/>
      <c r="M608" s="5"/>
      <c r="N608" s="5"/>
      <c r="O608" s="5"/>
      <c r="P608" s="5"/>
    </row>
    <row r="609" ht="15.75" customHeight="1">
      <c r="A609" s="6"/>
      <c r="B609" s="6" t="str">
        <f t="shared" si="1"/>
        <v>JAM</v>
      </c>
      <c r="C609" s="6">
        <v>876.0</v>
      </c>
      <c r="D609" s="7">
        <v>87606.0</v>
      </c>
      <c r="E609" s="12" t="s">
        <v>602</v>
      </c>
      <c r="F609" s="7">
        <v>876006.0</v>
      </c>
      <c r="G609" s="13" t="s">
        <v>391</v>
      </c>
      <c r="H609" s="6">
        <v>8760260.0</v>
      </c>
      <c r="I609" s="8" t="s">
        <v>622</v>
      </c>
      <c r="J609" s="5"/>
      <c r="K609" s="5"/>
      <c r="L609" s="5"/>
      <c r="M609" s="5"/>
      <c r="N609" s="5"/>
      <c r="O609" s="5"/>
      <c r="P609" s="5"/>
    </row>
    <row r="610" ht="15.75" customHeight="1">
      <c r="A610" s="6"/>
      <c r="B610" s="6" t="str">
        <f t="shared" si="1"/>
        <v>JAM</v>
      </c>
      <c r="C610" s="6">
        <v>876.0</v>
      </c>
      <c r="D610" s="7">
        <v>87606.0</v>
      </c>
      <c r="E610" s="12" t="s">
        <v>602</v>
      </c>
      <c r="F610" s="7">
        <v>876006.0</v>
      </c>
      <c r="G610" s="13" t="s">
        <v>391</v>
      </c>
      <c r="H610" s="6">
        <v>8760261.0</v>
      </c>
      <c r="I610" s="8" t="s">
        <v>623</v>
      </c>
      <c r="J610" s="5"/>
      <c r="K610" s="5"/>
      <c r="L610" s="5"/>
      <c r="M610" s="5"/>
      <c r="N610" s="5"/>
      <c r="O610" s="5"/>
      <c r="P610" s="5"/>
    </row>
    <row r="611" ht="15.75" customHeight="1">
      <c r="A611" s="6"/>
      <c r="B611" s="6" t="str">
        <f t="shared" si="1"/>
        <v>JAM</v>
      </c>
      <c r="C611" s="6">
        <v>876.0</v>
      </c>
      <c r="D611" s="7">
        <v>87606.0</v>
      </c>
      <c r="E611" s="12" t="s">
        <v>602</v>
      </c>
      <c r="F611" s="7">
        <v>876006.0</v>
      </c>
      <c r="G611" s="13" t="s">
        <v>391</v>
      </c>
      <c r="H611" s="6">
        <v>8760262.0</v>
      </c>
      <c r="I611" s="8" t="s">
        <v>624</v>
      </c>
      <c r="J611" s="5"/>
      <c r="K611" s="5"/>
      <c r="L611" s="5"/>
      <c r="M611" s="5"/>
      <c r="N611" s="5"/>
      <c r="O611" s="5"/>
      <c r="P611" s="5"/>
    </row>
    <row r="612" ht="15.75" customHeight="1">
      <c r="A612" s="6"/>
      <c r="B612" s="6" t="str">
        <f t="shared" si="1"/>
        <v>JAM</v>
      </c>
      <c r="C612" s="6">
        <v>876.0</v>
      </c>
      <c r="D612" s="7">
        <v>87606.0</v>
      </c>
      <c r="E612" s="12" t="s">
        <v>602</v>
      </c>
      <c r="F612" s="7">
        <v>876013.0</v>
      </c>
      <c r="G612" s="13" t="s">
        <v>439</v>
      </c>
      <c r="H612" s="6">
        <v>8760263.0</v>
      </c>
      <c r="I612" s="8" t="s">
        <v>625</v>
      </c>
      <c r="J612" s="5"/>
      <c r="K612" s="5"/>
      <c r="L612" s="5"/>
      <c r="M612" s="5"/>
      <c r="N612" s="5"/>
      <c r="O612" s="5"/>
      <c r="P612" s="5"/>
    </row>
    <row r="613" ht="15.75" customHeight="1">
      <c r="A613" s="6"/>
      <c r="B613" s="6" t="str">
        <f t="shared" si="1"/>
        <v>JAM</v>
      </c>
      <c r="C613" s="6">
        <v>876.0</v>
      </c>
      <c r="D613" s="7">
        <v>87606.0</v>
      </c>
      <c r="E613" s="12" t="s">
        <v>602</v>
      </c>
      <c r="F613" s="7">
        <v>876013.0</v>
      </c>
      <c r="G613" s="13" t="s">
        <v>439</v>
      </c>
      <c r="H613" s="6">
        <v>8760264.0</v>
      </c>
      <c r="I613" s="8" t="s">
        <v>626</v>
      </c>
      <c r="J613" s="5"/>
      <c r="K613" s="5"/>
      <c r="L613" s="5"/>
      <c r="M613" s="5"/>
      <c r="N613" s="5"/>
      <c r="O613" s="5"/>
      <c r="P613" s="5"/>
    </row>
    <row r="614" ht="15.75" customHeight="1">
      <c r="A614" s="6"/>
      <c r="B614" s="6" t="str">
        <f t="shared" si="1"/>
        <v>JAM</v>
      </c>
      <c r="C614" s="6">
        <v>876.0</v>
      </c>
      <c r="D614" s="7">
        <v>87606.0</v>
      </c>
      <c r="E614" s="12" t="s">
        <v>602</v>
      </c>
      <c r="F614" s="7">
        <v>876013.0</v>
      </c>
      <c r="G614" s="13" t="s">
        <v>439</v>
      </c>
      <c r="H614" s="6">
        <v>8760265.0</v>
      </c>
      <c r="I614" s="8" t="s">
        <v>263</v>
      </c>
      <c r="J614" s="5"/>
      <c r="K614" s="5"/>
      <c r="L614" s="5"/>
      <c r="M614" s="5"/>
      <c r="N614" s="5"/>
      <c r="O614" s="5"/>
      <c r="P614" s="5"/>
    </row>
    <row r="615" ht="15.75" customHeight="1">
      <c r="A615" s="6"/>
      <c r="B615" s="6" t="str">
        <f t="shared" si="1"/>
        <v>JAM</v>
      </c>
      <c r="C615" s="6">
        <v>876.0</v>
      </c>
      <c r="D615" s="7">
        <v>87606.0</v>
      </c>
      <c r="E615" s="12" t="s">
        <v>602</v>
      </c>
      <c r="F615" s="7">
        <v>876013.0</v>
      </c>
      <c r="G615" s="13" t="s">
        <v>439</v>
      </c>
      <c r="H615" s="6">
        <v>8760266.0</v>
      </c>
      <c r="I615" s="8" t="s">
        <v>627</v>
      </c>
      <c r="J615" s="5"/>
      <c r="K615" s="5"/>
      <c r="L615" s="5"/>
      <c r="M615" s="5"/>
      <c r="N615" s="5"/>
      <c r="O615" s="5"/>
      <c r="P615" s="5"/>
    </row>
    <row r="616" ht="15.75" customHeight="1">
      <c r="A616" s="6"/>
      <c r="B616" s="6" t="str">
        <f t="shared" si="1"/>
        <v>JAM</v>
      </c>
      <c r="C616" s="6">
        <v>876.0</v>
      </c>
      <c r="D616" s="7">
        <v>87606.0</v>
      </c>
      <c r="E616" s="12" t="s">
        <v>602</v>
      </c>
      <c r="F616" s="7">
        <v>876013.0</v>
      </c>
      <c r="G616" s="13" t="s">
        <v>439</v>
      </c>
      <c r="H616" s="6">
        <v>8760267.0</v>
      </c>
      <c r="I616" s="8" t="s">
        <v>628</v>
      </c>
      <c r="J616" s="5"/>
      <c r="K616" s="5"/>
      <c r="L616" s="5"/>
      <c r="M616" s="5"/>
      <c r="N616" s="5"/>
      <c r="O616" s="5"/>
      <c r="P616" s="5"/>
    </row>
    <row r="617" ht="15.75" customHeight="1">
      <c r="A617" s="6"/>
      <c r="B617" s="6" t="str">
        <f t="shared" si="1"/>
        <v>JAM</v>
      </c>
      <c r="C617" s="6">
        <v>876.0</v>
      </c>
      <c r="D617" s="7">
        <v>87606.0</v>
      </c>
      <c r="E617" s="12" t="s">
        <v>602</v>
      </c>
      <c r="F617" s="7">
        <v>876011.0</v>
      </c>
      <c r="G617" s="13" t="s">
        <v>423</v>
      </c>
      <c r="H617" s="6">
        <v>8760268.0</v>
      </c>
      <c r="I617" s="8" t="s">
        <v>629</v>
      </c>
      <c r="J617" s="5"/>
      <c r="K617" s="5"/>
      <c r="L617" s="5"/>
      <c r="M617" s="5"/>
      <c r="N617" s="5"/>
      <c r="O617" s="5"/>
      <c r="P617" s="5"/>
    </row>
    <row r="618" ht="15.75" customHeight="1">
      <c r="A618" s="6"/>
      <c r="B618" s="6" t="str">
        <f t="shared" si="1"/>
        <v>JAM</v>
      </c>
      <c r="C618" s="6">
        <v>876.0</v>
      </c>
      <c r="D618" s="7">
        <v>87606.0</v>
      </c>
      <c r="E618" s="12" t="s">
        <v>602</v>
      </c>
      <c r="F618" s="7">
        <v>876008.0</v>
      </c>
      <c r="G618" s="13" t="s">
        <v>395</v>
      </c>
      <c r="H618" s="6">
        <v>8760269.0</v>
      </c>
      <c r="I618" s="8" t="s">
        <v>630</v>
      </c>
      <c r="J618" s="5"/>
      <c r="K618" s="5"/>
      <c r="L618" s="5"/>
      <c r="M618" s="5"/>
      <c r="N618" s="5"/>
      <c r="O618" s="5"/>
      <c r="P618" s="5"/>
    </row>
    <row r="619" ht="15.75" customHeight="1">
      <c r="A619" s="6"/>
      <c r="B619" s="6" t="str">
        <f t="shared" si="1"/>
        <v>JAM</v>
      </c>
      <c r="C619" s="6">
        <v>876.0</v>
      </c>
      <c r="D619" s="7">
        <v>87606.0</v>
      </c>
      <c r="E619" s="12" t="s">
        <v>602</v>
      </c>
      <c r="F619" s="7">
        <v>876011.0</v>
      </c>
      <c r="G619" s="13" t="s">
        <v>423</v>
      </c>
      <c r="H619" s="6">
        <v>8760270.0</v>
      </c>
      <c r="I619" s="8" t="s">
        <v>631</v>
      </c>
      <c r="J619" s="5"/>
      <c r="K619" s="5"/>
      <c r="L619" s="5"/>
      <c r="M619" s="5"/>
      <c r="N619" s="5"/>
      <c r="O619" s="5"/>
      <c r="P619" s="5"/>
    </row>
    <row r="620" ht="15.75" customHeight="1">
      <c r="A620" s="6"/>
      <c r="B620" s="6" t="str">
        <f t="shared" si="1"/>
        <v>JAM</v>
      </c>
      <c r="C620" s="6">
        <v>876.0</v>
      </c>
      <c r="D620" s="7">
        <v>87606.0</v>
      </c>
      <c r="E620" s="12" t="s">
        <v>602</v>
      </c>
      <c r="F620" s="7">
        <v>876011.0</v>
      </c>
      <c r="G620" s="13" t="s">
        <v>423</v>
      </c>
      <c r="H620" s="6">
        <v>8760271.0</v>
      </c>
      <c r="I620" s="8" t="s">
        <v>632</v>
      </c>
      <c r="J620" s="5"/>
      <c r="K620" s="5"/>
      <c r="L620" s="5"/>
      <c r="M620" s="5"/>
      <c r="N620" s="5"/>
      <c r="O620" s="5"/>
      <c r="P620" s="5"/>
    </row>
    <row r="621" ht="15.75" customHeight="1">
      <c r="A621" s="6"/>
      <c r="B621" s="6" t="str">
        <f t="shared" si="1"/>
        <v>JAM</v>
      </c>
      <c r="C621" s="6">
        <v>876.0</v>
      </c>
      <c r="D621" s="7">
        <v>87606.0</v>
      </c>
      <c r="E621" s="12" t="s">
        <v>602</v>
      </c>
      <c r="F621" s="7">
        <v>876011.0</v>
      </c>
      <c r="G621" s="13" t="s">
        <v>423</v>
      </c>
      <c r="H621" s="6">
        <v>8760272.0</v>
      </c>
      <c r="I621" s="8" t="s">
        <v>633</v>
      </c>
      <c r="J621" s="5"/>
      <c r="K621" s="5"/>
      <c r="L621" s="5"/>
      <c r="M621" s="5"/>
      <c r="N621" s="5"/>
      <c r="O621" s="5"/>
      <c r="P621" s="5"/>
    </row>
    <row r="622" ht="15.75" customHeight="1">
      <c r="A622" s="6"/>
      <c r="B622" s="6" t="str">
        <f t="shared" si="1"/>
        <v>JAM</v>
      </c>
      <c r="C622" s="6">
        <v>876.0</v>
      </c>
      <c r="D622" s="7">
        <v>87606.0</v>
      </c>
      <c r="E622" s="12" t="s">
        <v>602</v>
      </c>
      <c r="F622" s="7">
        <v>876011.0</v>
      </c>
      <c r="G622" s="13" t="s">
        <v>423</v>
      </c>
      <c r="H622" s="6">
        <v>8760273.0</v>
      </c>
      <c r="I622" s="8" t="s">
        <v>634</v>
      </c>
      <c r="J622" s="5"/>
      <c r="K622" s="5"/>
      <c r="L622" s="5"/>
      <c r="M622" s="5"/>
      <c r="N622" s="5"/>
      <c r="O622" s="5"/>
      <c r="P622" s="5"/>
    </row>
    <row r="623" ht="15.75" customHeight="1">
      <c r="A623" s="6"/>
      <c r="B623" s="6" t="str">
        <f t="shared" si="1"/>
        <v>JAM</v>
      </c>
      <c r="C623" s="6">
        <v>876.0</v>
      </c>
      <c r="D623" s="7">
        <v>87606.0</v>
      </c>
      <c r="E623" s="12" t="s">
        <v>602</v>
      </c>
      <c r="F623" s="7">
        <v>876011.0</v>
      </c>
      <c r="G623" s="13" t="s">
        <v>423</v>
      </c>
      <c r="H623" s="6">
        <v>8760274.0</v>
      </c>
      <c r="I623" s="8" t="s">
        <v>635</v>
      </c>
      <c r="J623" s="5"/>
      <c r="K623" s="5"/>
      <c r="L623" s="5"/>
      <c r="M623" s="5"/>
      <c r="N623" s="5"/>
      <c r="O623" s="5"/>
      <c r="P623" s="5"/>
    </row>
    <row r="624" ht="15.75" customHeight="1">
      <c r="A624" s="6"/>
      <c r="B624" s="6" t="str">
        <f t="shared" si="1"/>
        <v>JAM</v>
      </c>
      <c r="C624" s="6">
        <v>876.0</v>
      </c>
      <c r="D624" s="7">
        <v>87606.0</v>
      </c>
      <c r="E624" s="12" t="s">
        <v>602</v>
      </c>
      <c r="F624" s="7">
        <v>876011.0</v>
      </c>
      <c r="G624" s="13" t="s">
        <v>423</v>
      </c>
      <c r="H624" s="6">
        <v>8760275.0</v>
      </c>
      <c r="I624" s="8" t="s">
        <v>636</v>
      </c>
      <c r="J624" s="5"/>
      <c r="K624" s="5"/>
      <c r="L624" s="5"/>
      <c r="M624" s="5"/>
      <c r="N624" s="5"/>
      <c r="O624" s="5"/>
      <c r="P624" s="5"/>
    </row>
    <row r="625" ht="15.75" customHeight="1">
      <c r="A625" s="6"/>
      <c r="B625" s="6" t="str">
        <f t="shared" si="1"/>
        <v>JAM</v>
      </c>
      <c r="C625" s="6">
        <v>876.0</v>
      </c>
      <c r="D625" s="7">
        <v>87606.0</v>
      </c>
      <c r="E625" s="12" t="s">
        <v>602</v>
      </c>
      <c r="F625" s="7">
        <v>876011.0</v>
      </c>
      <c r="G625" s="13" t="s">
        <v>423</v>
      </c>
      <c r="H625" s="6">
        <v>8760276.0</v>
      </c>
      <c r="I625" s="8" t="s">
        <v>637</v>
      </c>
      <c r="J625" s="5"/>
      <c r="K625" s="5"/>
      <c r="L625" s="5"/>
      <c r="M625" s="5"/>
      <c r="N625" s="5"/>
      <c r="O625" s="5"/>
      <c r="P625" s="5"/>
    </row>
    <row r="626" ht="15.75" customHeight="1">
      <c r="A626" s="6"/>
      <c r="B626" s="6" t="str">
        <f t="shared" si="1"/>
        <v>JAM</v>
      </c>
      <c r="C626" s="6">
        <v>876.0</v>
      </c>
      <c r="D626" s="7">
        <v>87606.0</v>
      </c>
      <c r="E626" s="12" t="s">
        <v>602</v>
      </c>
      <c r="F626" s="7">
        <v>876011.0</v>
      </c>
      <c r="G626" s="13" t="s">
        <v>423</v>
      </c>
      <c r="H626" s="6">
        <v>8760277.0</v>
      </c>
      <c r="I626" s="8" t="s">
        <v>638</v>
      </c>
      <c r="J626" s="5"/>
      <c r="K626" s="5"/>
      <c r="L626" s="5"/>
      <c r="M626" s="5"/>
      <c r="N626" s="5"/>
      <c r="O626" s="5"/>
      <c r="P626" s="5"/>
    </row>
    <row r="627" ht="15.75" customHeight="1">
      <c r="A627" s="6"/>
      <c r="B627" s="6" t="str">
        <f t="shared" si="1"/>
        <v>JAM</v>
      </c>
      <c r="C627" s="6">
        <v>876.0</v>
      </c>
      <c r="D627" s="7">
        <v>87606.0</v>
      </c>
      <c r="E627" s="12" t="s">
        <v>602</v>
      </c>
      <c r="F627" s="7">
        <v>876011.0</v>
      </c>
      <c r="G627" s="13" t="s">
        <v>423</v>
      </c>
      <c r="H627" s="6">
        <v>8760278.0</v>
      </c>
      <c r="I627" s="8" t="s">
        <v>639</v>
      </c>
      <c r="J627" s="5"/>
      <c r="K627" s="5"/>
      <c r="L627" s="5"/>
      <c r="M627" s="5"/>
      <c r="N627" s="5"/>
      <c r="O627" s="5"/>
      <c r="P627" s="5"/>
    </row>
    <row r="628" ht="15.75" customHeight="1">
      <c r="A628" s="6"/>
      <c r="B628" s="6" t="str">
        <f t="shared" si="1"/>
        <v>JAM</v>
      </c>
      <c r="C628" s="6">
        <v>876.0</v>
      </c>
      <c r="D628" s="7">
        <v>87606.0</v>
      </c>
      <c r="E628" s="12" t="s">
        <v>602</v>
      </c>
      <c r="F628" s="7">
        <v>876011.0</v>
      </c>
      <c r="G628" s="13" t="s">
        <v>423</v>
      </c>
      <c r="H628" s="6">
        <v>8760279.0</v>
      </c>
      <c r="I628" s="8" t="s">
        <v>640</v>
      </c>
      <c r="J628" s="5"/>
      <c r="K628" s="5"/>
      <c r="L628" s="5"/>
      <c r="M628" s="5"/>
      <c r="N628" s="5"/>
      <c r="O628" s="5"/>
      <c r="P628" s="5"/>
    </row>
    <row r="629" ht="15.75" customHeight="1">
      <c r="A629" s="6"/>
      <c r="B629" s="6" t="str">
        <f t="shared" si="1"/>
        <v>JAM</v>
      </c>
      <c r="C629" s="6">
        <v>876.0</v>
      </c>
      <c r="D629" s="7">
        <v>87606.0</v>
      </c>
      <c r="E629" s="12" t="s">
        <v>602</v>
      </c>
      <c r="F629" s="7">
        <v>876011.0</v>
      </c>
      <c r="G629" s="13" t="s">
        <v>423</v>
      </c>
      <c r="H629" s="6">
        <v>8760280.0</v>
      </c>
      <c r="I629" s="8" t="s">
        <v>641</v>
      </c>
      <c r="J629" s="5"/>
      <c r="K629" s="5"/>
      <c r="L629" s="5"/>
      <c r="M629" s="5"/>
      <c r="N629" s="5"/>
      <c r="O629" s="5"/>
      <c r="P629" s="5"/>
    </row>
    <row r="630" ht="15.75" customHeight="1">
      <c r="A630" s="6"/>
      <c r="B630" s="6" t="str">
        <f t="shared" si="1"/>
        <v>JAM</v>
      </c>
      <c r="C630" s="6">
        <v>876.0</v>
      </c>
      <c r="D630" s="7">
        <v>87606.0</v>
      </c>
      <c r="E630" s="12" t="s">
        <v>602</v>
      </c>
      <c r="F630" s="7">
        <v>876011.0</v>
      </c>
      <c r="G630" s="13" t="s">
        <v>423</v>
      </c>
      <c r="H630" s="6">
        <v>8760281.0</v>
      </c>
      <c r="I630" s="8" t="s">
        <v>642</v>
      </c>
      <c r="J630" s="5"/>
      <c r="K630" s="5"/>
      <c r="L630" s="5"/>
      <c r="M630" s="5"/>
      <c r="N630" s="5"/>
      <c r="O630" s="5"/>
      <c r="P630" s="5"/>
    </row>
    <row r="631" ht="15.75" customHeight="1">
      <c r="A631" s="6"/>
      <c r="B631" s="6" t="str">
        <f t="shared" si="1"/>
        <v>JAM</v>
      </c>
      <c r="C631" s="6">
        <v>876.0</v>
      </c>
      <c r="D631" s="7">
        <v>87606.0</v>
      </c>
      <c r="E631" s="12" t="s">
        <v>602</v>
      </c>
      <c r="F631" s="7">
        <v>876011.0</v>
      </c>
      <c r="G631" s="13" t="s">
        <v>423</v>
      </c>
      <c r="H631" s="6">
        <v>8760282.0</v>
      </c>
      <c r="I631" s="8" t="s">
        <v>643</v>
      </c>
      <c r="J631" s="5"/>
      <c r="K631" s="5"/>
      <c r="L631" s="5"/>
      <c r="M631" s="5"/>
      <c r="N631" s="5"/>
      <c r="O631" s="5"/>
      <c r="P631" s="5"/>
    </row>
    <row r="632" ht="15.75" customHeight="1">
      <c r="A632" s="6"/>
      <c r="B632" s="6" t="str">
        <f t="shared" si="1"/>
        <v>JAM</v>
      </c>
      <c r="C632" s="6">
        <v>876.0</v>
      </c>
      <c r="D632" s="7">
        <v>87606.0</v>
      </c>
      <c r="E632" s="12" t="s">
        <v>602</v>
      </c>
      <c r="F632" s="7">
        <v>876011.0</v>
      </c>
      <c r="G632" s="13" t="s">
        <v>423</v>
      </c>
      <c r="H632" s="6">
        <v>8760283.0</v>
      </c>
      <c r="I632" s="8" t="s">
        <v>644</v>
      </c>
      <c r="J632" s="5"/>
      <c r="K632" s="5"/>
      <c r="L632" s="5"/>
      <c r="M632" s="5"/>
      <c r="N632" s="5"/>
      <c r="O632" s="5"/>
      <c r="P632" s="5"/>
    </row>
    <row r="633" ht="15.75" customHeight="1">
      <c r="A633" s="6"/>
      <c r="B633" s="6" t="str">
        <f t="shared" si="1"/>
        <v>JAM</v>
      </c>
      <c r="C633" s="6">
        <v>876.0</v>
      </c>
      <c r="D633" s="7">
        <v>87606.0</v>
      </c>
      <c r="E633" s="12" t="s">
        <v>602</v>
      </c>
      <c r="F633" s="7">
        <v>876013.0</v>
      </c>
      <c r="G633" s="13" t="s">
        <v>439</v>
      </c>
      <c r="H633" s="6">
        <v>8760284.0</v>
      </c>
      <c r="I633" s="8" t="s">
        <v>645</v>
      </c>
      <c r="J633" s="5"/>
      <c r="K633" s="5"/>
      <c r="L633" s="5"/>
      <c r="M633" s="5"/>
      <c r="N633" s="5"/>
      <c r="O633" s="5"/>
      <c r="P633" s="5"/>
    </row>
    <row r="634" ht="15.75" customHeight="1">
      <c r="A634" s="6"/>
      <c r="B634" s="6" t="str">
        <f t="shared" si="1"/>
        <v>JAM</v>
      </c>
      <c r="C634" s="6">
        <v>876.0</v>
      </c>
      <c r="D634" s="7">
        <v>87606.0</v>
      </c>
      <c r="E634" s="12" t="s">
        <v>602</v>
      </c>
      <c r="F634" s="7">
        <v>876013.0</v>
      </c>
      <c r="G634" s="13" t="s">
        <v>439</v>
      </c>
      <c r="H634" s="6">
        <v>8760285.0</v>
      </c>
      <c r="I634" s="8" t="s">
        <v>646</v>
      </c>
      <c r="J634" s="5"/>
      <c r="K634" s="5"/>
      <c r="L634" s="5"/>
      <c r="M634" s="5"/>
      <c r="N634" s="5"/>
      <c r="O634" s="5"/>
      <c r="P634" s="5"/>
    </row>
    <row r="635" ht="15.75" customHeight="1">
      <c r="A635" s="6"/>
      <c r="B635" s="6" t="str">
        <f t="shared" si="1"/>
        <v>JAM</v>
      </c>
      <c r="C635" s="6">
        <v>876.0</v>
      </c>
      <c r="D635" s="7">
        <v>87606.0</v>
      </c>
      <c r="E635" s="12" t="s">
        <v>602</v>
      </c>
      <c r="F635" s="7">
        <v>876013.0</v>
      </c>
      <c r="G635" s="13" t="s">
        <v>439</v>
      </c>
      <c r="H635" s="6">
        <v>8760286.0</v>
      </c>
      <c r="I635" s="8" t="s">
        <v>647</v>
      </c>
      <c r="J635" s="5"/>
      <c r="K635" s="5"/>
      <c r="L635" s="5"/>
      <c r="M635" s="5"/>
      <c r="N635" s="5"/>
      <c r="O635" s="5"/>
      <c r="P635" s="5"/>
    </row>
    <row r="636" ht="15.75" customHeight="1">
      <c r="A636" s="6"/>
      <c r="B636" s="6" t="str">
        <f t="shared" si="1"/>
        <v>JAM</v>
      </c>
      <c r="C636" s="6">
        <v>876.0</v>
      </c>
      <c r="D636" s="7">
        <v>87606.0</v>
      </c>
      <c r="E636" s="12" t="s">
        <v>602</v>
      </c>
      <c r="F636" s="7">
        <v>876013.0</v>
      </c>
      <c r="G636" s="13" t="s">
        <v>439</v>
      </c>
      <c r="H636" s="6">
        <v>8760287.0</v>
      </c>
      <c r="I636" s="8" t="s">
        <v>648</v>
      </c>
      <c r="J636" s="5"/>
      <c r="K636" s="5"/>
      <c r="L636" s="5"/>
      <c r="M636" s="5"/>
      <c r="N636" s="5"/>
      <c r="O636" s="5"/>
      <c r="P636" s="5"/>
    </row>
    <row r="637" ht="15.75" customHeight="1">
      <c r="A637" s="6"/>
      <c r="B637" s="6" t="str">
        <f t="shared" si="1"/>
        <v>JAM</v>
      </c>
      <c r="C637" s="6">
        <v>876.0</v>
      </c>
      <c r="D637" s="7">
        <v>87606.0</v>
      </c>
      <c r="E637" s="12" t="s">
        <v>602</v>
      </c>
      <c r="F637" s="7">
        <v>876013.0</v>
      </c>
      <c r="G637" s="13" t="s">
        <v>439</v>
      </c>
      <c r="H637" s="6">
        <v>8760288.0</v>
      </c>
      <c r="I637" s="8" t="s">
        <v>649</v>
      </c>
      <c r="J637" s="5"/>
      <c r="K637" s="5"/>
      <c r="L637" s="5"/>
      <c r="M637" s="5"/>
      <c r="N637" s="5"/>
      <c r="O637" s="5"/>
      <c r="P637" s="5"/>
    </row>
    <row r="638" ht="15.75" customHeight="1">
      <c r="A638" s="6"/>
      <c r="B638" s="6" t="str">
        <f t="shared" si="1"/>
        <v>JAM</v>
      </c>
      <c r="C638" s="6">
        <v>876.0</v>
      </c>
      <c r="D638" s="7">
        <v>87606.0</v>
      </c>
      <c r="E638" s="12" t="s">
        <v>602</v>
      </c>
      <c r="F638" s="7">
        <v>876013.0</v>
      </c>
      <c r="G638" s="13" t="s">
        <v>439</v>
      </c>
      <c r="H638" s="6">
        <v>8760289.0</v>
      </c>
      <c r="I638" s="8" t="s">
        <v>650</v>
      </c>
      <c r="J638" s="5"/>
      <c r="K638" s="5"/>
      <c r="L638" s="5"/>
      <c r="M638" s="5"/>
      <c r="N638" s="5"/>
      <c r="O638" s="5"/>
      <c r="P638" s="5"/>
    </row>
    <row r="639" ht="15.75" customHeight="1">
      <c r="A639" s="6"/>
      <c r="B639" s="6" t="str">
        <f t="shared" si="1"/>
        <v>JAM</v>
      </c>
      <c r="C639" s="6">
        <v>876.0</v>
      </c>
      <c r="D639" s="7">
        <v>87606.0</v>
      </c>
      <c r="E639" s="12" t="s">
        <v>602</v>
      </c>
      <c r="F639" s="7">
        <v>876013.0</v>
      </c>
      <c r="G639" s="13" t="s">
        <v>439</v>
      </c>
      <c r="H639" s="6">
        <v>8760290.0</v>
      </c>
      <c r="I639" s="8" t="s">
        <v>651</v>
      </c>
      <c r="J639" s="5"/>
      <c r="K639" s="5"/>
      <c r="L639" s="5"/>
      <c r="M639" s="5"/>
      <c r="N639" s="5"/>
      <c r="O639" s="5"/>
      <c r="P639" s="5"/>
    </row>
    <row r="640" ht="15.75" customHeight="1">
      <c r="A640" s="6"/>
      <c r="B640" s="6" t="str">
        <f t="shared" si="1"/>
        <v>JAM</v>
      </c>
      <c r="C640" s="6">
        <v>876.0</v>
      </c>
      <c r="D640" s="7">
        <v>87606.0</v>
      </c>
      <c r="E640" s="12" t="s">
        <v>602</v>
      </c>
      <c r="F640" s="7">
        <v>876013.0</v>
      </c>
      <c r="G640" s="13" t="s">
        <v>439</v>
      </c>
      <c r="H640" s="6">
        <v>8760291.0</v>
      </c>
      <c r="I640" s="8" t="s">
        <v>652</v>
      </c>
      <c r="J640" s="5"/>
      <c r="K640" s="5"/>
      <c r="L640" s="5"/>
      <c r="M640" s="5"/>
      <c r="N640" s="5"/>
      <c r="O640" s="5"/>
      <c r="P640" s="5"/>
    </row>
    <row r="641" ht="15.75" customHeight="1">
      <c r="A641" s="6"/>
      <c r="B641" s="6" t="str">
        <f t="shared" si="1"/>
        <v>JAM</v>
      </c>
      <c r="C641" s="6">
        <v>876.0</v>
      </c>
      <c r="D641" s="7">
        <v>87606.0</v>
      </c>
      <c r="E641" s="12" t="s">
        <v>602</v>
      </c>
      <c r="F641" s="7">
        <v>876013.0</v>
      </c>
      <c r="G641" s="13" t="s">
        <v>439</v>
      </c>
      <c r="H641" s="6">
        <v>8760292.0</v>
      </c>
      <c r="I641" s="8" t="s">
        <v>653</v>
      </c>
      <c r="J641" s="5"/>
      <c r="K641" s="5"/>
      <c r="L641" s="5"/>
      <c r="M641" s="5"/>
      <c r="N641" s="5"/>
      <c r="O641" s="5"/>
      <c r="P641" s="5"/>
    </row>
    <row r="642" ht="15.75" customHeight="1">
      <c r="A642" s="6"/>
      <c r="B642" s="6" t="str">
        <f t="shared" si="1"/>
        <v>JAM</v>
      </c>
      <c r="C642" s="6">
        <v>876.0</v>
      </c>
      <c r="D642" s="7">
        <v>87607.0</v>
      </c>
      <c r="E642" s="12" t="s">
        <v>654</v>
      </c>
      <c r="F642" s="7">
        <v>876014.0</v>
      </c>
      <c r="G642" s="13" t="s">
        <v>655</v>
      </c>
      <c r="H642" s="6">
        <v>8760293.0</v>
      </c>
      <c r="I642" s="8" t="s">
        <v>656</v>
      </c>
      <c r="J642" s="5"/>
      <c r="K642" s="5"/>
      <c r="L642" s="5"/>
      <c r="M642" s="5"/>
      <c r="N642" s="5"/>
      <c r="O642" s="5"/>
      <c r="P642" s="5"/>
    </row>
    <row r="643" ht="15.75" customHeight="1">
      <c r="A643" s="6"/>
      <c r="B643" s="6" t="str">
        <f t="shared" si="1"/>
        <v>JAM</v>
      </c>
      <c r="C643" s="6">
        <v>876.0</v>
      </c>
      <c r="D643" s="7">
        <v>87607.0</v>
      </c>
      <c r="E643" s="12" t="s">
        <v>654</v>
      </c>
      <c r="F643" s="7">
        <v>876014.0</v>
      </c>
      <c r="G643" s="13" t="s">
        <v>655</v>
      </c>
      <c r="H643" s="6">
        <v>8760294.0</v>
      </c>
      <c r="I643" s="8" t="s">
        <v>657</v>
      </c>
      <c r="J643" s="5"/>
      <c r="K643" s="5"/>
      <c r="L643" s="5"/>
      <c r="M643" s="5"/>
      <c r="N643" s="5"/>
      <c r="O643" s="5"/>
      <c r="P643" s="5"/>
    </row>
    <row r="644" ht="15.75" customHeight="1">
      <c r="A644" s="6"/>
      <c r="B644" s="6" t="str">
        <f t="shared" si="1"/>
        <v>JAM</v>
      </c>
      <c r="C644" s="6">
        <v>876.0</v>
      </c>
      <c r="D644" s="7">
        <v>87607.0</v>
      </c>
      <c r="E644" s="12" t="s">
        <v>654</v>
      </c>
      <c r="F644" s="7">
        <v>876014.0</v>
      </c>
      <c r="G644" s="13" t="s">
        <v>655</v>
      </c>
      <c r="H644" s="6">
        <v>8760295.0</v>
      </c>
      <c r="I644" s="8" t="s">
        <v>658</v>
      </c>
      <c r="J644" s="5"/>
      <c r="K644" s="5"/>
      <c r="L644" s="5"/>
      <c r="M644" s="5"/>
      <c r="N644" s="5"/>
      <c r="O644" s="5"/>
      <c r="P644" s="5"/>
    </row>
    <row r="645" ht="15.75" customHeight="1">
      <c r="A645" s="6"/>
      <c r="B645" s="6" t="str">
        <f t="shared" si="1"/>
        <v>JAM</v>
      </c>
      <c r="C645" s="6">
        <v>876.0</v>
      </c>
      <c r="D645" s="7">
        <v>87607.0</v>
      </c>
      <c r="E645" s="12" t="s">
        <v>654</v>
      </c>
      <c r="F645" s="7">
        <v>876014.0</v>
      </c>
      <c r="G645" s="13" t="s">
        <v>655</v>
      </c>
      <c r="H645" s="6">
        <v>8760296.0</v>
      </c>
      <c r="I645" s="8" t="s">
        <v>659</v>
      </c>
      <c r="J645" s="5"/>
      <c r="K645" s="5"/>
      <c r="L645" s="5"/>
      <c r="M645" s="5"/>
      <c r="N645" s="5"/>
      <c r="O645" s="5"/>
      <c r="P645" s="5"/>
    </row>
    <row r="646" ht="15.75" customHeight="1">
      <c r="A646" s="6"/>
      <c r="B646" s="6" t="str">
        <f t="shared" si="1"/>
        <v>JAM</v>
      </c>
      <c r="C646" s="6">
        <v>876.0</v>
      </c>
      <c r="D646" s="7">
        <v>87607.0</v>
      </c>
      <c r="E646" s="12" t="s">
        <v>654</v>
      </c>
      <c r="F646" s="7">
        <v>876014.0</v>
      </c>
      <c r="G646" s="13" t="s">
        <v>655</v>
      </c>
      <c r="H646" s="6">
        <v>8760297.0</v>
      </c>
      <c r="I646" s="8" t="s">
        <v>660</v>
      </c>
      <c r="J646" s="5"/>
      <c r="K646" s="5"/>
      <c r="L646" s="5"/>
      <c r="M646" s="5"/>
      <c r="N646" s="5"/>
      <c r="O646" s="5"/>
      <c r="P646" s="5"/>
    </row>
    <row r="647" ht="15.75" customHeight="1">
      <c r="A647" s="6"/>
      <c r="B647" s="6" t="str">
        <f t="shared" si="1"/>
        <v>JAM</v>
      </c>
      <c r="C647" s="6">
        <v>876.0</v>
      </c>
      <c r="D647" s="7">
        <v>87607.0</v>
      </c>
      <c r="E647" s="12" t="s">
        <v>654</v>
      </c>
      <c r="F647" s="7">
        <v>876014.0</v>
      </c>
      <c r="G647" s="13" t="s">
        <v>655</v>
      </c>
      <c r="H647" s="6">
        <v>8760298.0</v>
      </c>
      <c r="I647" s="8" t="s">
        <v>661</v>
      </c>
      <c r="J647" s="5"/>
      <c r="K647" s="5"/>
      <c r="L647" s="5"/>
      <c r="M647" s="5"/>
      <c r="N647" s="5"/>
      <c r="O647" s="5"/>
      <c r="P647" s="5"/>
    </row>
    <row r="648" ht="15.75" customHeight="1">
      <c r="A648" s="6"/>
      <c r="B648" s="6" t="str">
        <f t="shared" si="1"/>
        <v>JAM</v>
      </c>
      <c r="C648" s="6">
        <v>876.0</v>
      </c>
      <c r="D648" s="7">
        <v>87607.0</v>
      </c>
      <c r="E648" s="12" t="s">
        <v>654</v>
      </c>
      <c r="F648" s="7">
        <v>876014.0</v>
      </c>
      <c r="G648" s="13" t="s">
        <v>655</v>
      </c>
      <c r="H648" s="6">
        <v>8760299.0</v>
      </c>
      <c r="I648" s="8" t="s">
        <v>662</v>
      </c>
      <c r="J648" s="5"/>
      <c r="K648" s="5"/>
      <c r="L648" s="5"/>
      <c r="M648" s="5"/>
      <c r="N648" s="5"/>
      <c r="O648" s="5"/>
      <c r="P648" s="5"/>
    </row>
    <row r="649" ht="15.75" customHeight="1">
      <c r="A649" s="6"/>
      <c r="B649" s="6" t="str">
        <f t="shared" si="1"/>
        <v>JAM</v>
      </c>
      <c r="C649" s="6">
        <v>876.0</v>
      </c>
      <c r="D649" s="7">
        <v>87607.0</v>
      </c>
      <c r="E649" s="12" t="s">
        <v>654</v>
      </c>
      <c r="F649" s="7">
        <v>876014.0</v>
      </c>
      <c r="G649" s="13" t="s">
        <v>655</v>
      </c>
      <c r="H649" s="6">
        <v>8760300.0</v>
      </c>
      <c r="I649" s="8" t="s">
        <v>663</v>
      </c>
      <c r="J649" s="5"/>
      <c r="K649" s="5"/>
      <c r="L649" s="5"/>
      <c r="M649" s="5"/>
      <c r="N649" s="5"/>
      <c r="O649" s="5"/>
      <c r="P649" s="5"/>
    </row>
    <row r="650" ht="15.75" customHeight="1">
      <c r="A650" s="6"/>
      <c r="B650" s="6" t="str">
        <f t="shared" si="1"/>
        <v>JAM</v>
      </c>
      <c r="C650" s="6">
        <v>876.0</v>
      </c>
      <c r="D650" s="7">
        <v>87607.0</v>
      </c>
      <c r="E650" s="12" t="s">
        <v>654</v>
      </c>
      <c r="F650" s="7">
        <v>876014.0</v>
      </c>
      <c r="G650" s="13" t="s">
        <v>655</v>
      </c>
      <c r="H650" s="6">
        <v>8760301.0</v>
      </c>
      <c r="I650" s="8" t="s">
        <v>664</v>
      </c>
      <c r="J650" s="5"/>
      <c r="K650" s="5"/>
      <c r="L650" s="5"/>
      <c r="M650" s="5"/>
      <c r="N650" s="5"/>
      <c r="O650" s="5"/>
      <c r="P650" s="5"/>
    </row>
    <row r="651" ht="15.75" customHeight="1">
      <c r="A651" s="6"/>
      <c r="B651" s="6" t="str">
        <f t="shared" si="1"/>
        <v>JAM</v>
      </c>
      <c r="C651" s="6">
        <v>876.0</v>
      </c>
      <c r="D651" s="7">
        <v>87607.0</v>
      </c>
      <c r="E651" s="12" t="s">
        <v>654</v>
      </c>
      <c r="F651" s="7">
        <v>876014.0</v>
      </c>
      <c r="G651" s="13" t="s">
        <v>655</v>
      </c>
      <c r="H651" s="6">
        <v>8760302.0</v>
      </c>
      <c r="I651" s="8" t="s">
        <v>665</v>
      </c>
      <c r="J651" s="5"/>
      <c r="K651" s="5"/>
      <c r="L651" s="5"/>
      <c r="M651" s="5"/>
      <c r="N651" s="5"/>
      <c r="O651" s="5"/>
      <c r="P651" s="5"/>
    </row>
    <row r="652" ht="15.75" customHeight="1">
      <c r="A652" s="6"/>
      <c r="B652" s="6" t="str">
        <f t="shared" si="1"/>
        <v>JAM</v>
      </c>
      <c r="C652" s="6">
        <v>876.0</v>
      </c>
      <c r="D652" s="7">
        <v>87607.0</v>
      </c>
      <c r="E652" s="12" t="s">
        <v>654</v>
      </c>
      <c r="F652" s="7">
        <v>876014.0</v>
      </c>
      <c r="G652" s="13" t="s">
        <v>655</v>
      </c>
      <c r="H652" s="6">
        <v>8760303.0</v>
      </c>
      <c r="I652" s="8" t="s">
        <v>666</v>
      </c>
      <c r="J652" s="5"/>
      <c r="K652" s="5"/>
      <c r="L652" s="5"/>
      <c r="M652" s="5"/>
      <c r="N652" s="5"/>
      <c r="O652" s="5"/>
      <c r="P652" s="5"/>
    </row>
    <row r="653" ht="15.75" customHeight="1">
      <c r="A653" s="6"/>
      <c r="B653" s="6" t="str">
        <f t="shared" si="1"/>
        <v>JAM</v>
      </c>
      <c r="C653" s="6">
        <v>876.0</v>
      </c>
      <c r="D653" s="7">
        <v>87607.0</v>
      </c>
      <c r="E653" s="12" t="s">
        <v>654</v>
      </c>
      <c r="F653" s="7">
        <v>876014.0</v>
      </c>
      <c r="G653" s="13" t="s">
        <v>655</v>
      </c>
      <c r="H653" s="6">
        <v>8760304.0</v>
      </c>
      <c r="I653" s="8" t="s">
        <v>667</v>
      </c>
      <c r="J653" s="5"/>
      <c r="K653" s="5"/>
      <c r="L653" s="5"/>
      <c r="M653" s="5"/>
      <c r="N653" s="5"/>
      <c r="O653" s="5"/>
      <c r="P653" s="5"/>
    </row>
    <row r="654" ht="15.75" customHeight="1">
      <c r="A654" s="6"/>
      <c r="B654" s="6" t="str">
        <f t="shared" si="1"/>
        <v>JAM</v>
      </c>
      <c r="C654" s="6">
        <v>876.0</v>
      </c>
      <c r="D654" s="7">
        <v>87607.0</v>
      </c>
      <c r="E654" s="12" t="s">
        <v>654</v>
      </c>
      <c r="F654" s="7">
        <v>876014.0</v>
      </c>
      <c r="G654" s="13" t="s">
        <v>655</v>
      </c>
      <c r="H654" s="6">
        <v>8760305.0</v>
      </c>
      <c r="I654" s="8" t="s">
        <v>668</v>
      </c>
      <c r="J654" s="5"/>
      <c r="K654" s="5"/>
      <c r="L654" s="5"/>
      <c r="M654" s="5"/>
      <c r="N654" s="5"/>
      <c r="O654" s="5"/>
      <c r="P654" s="5"/>
    </row>
    <row r="655" ht="15.75" customHeight="1">
      <c r="A655" s="6"/>
      <c r="B655" s="6" t="str">
        <f t="shared" si="1"/>
        <v>JAM</v>
      </c>
      <c r="C655" s="6">
        <v>876.0</v>
      </c>
      <c r="D655" s="7">
        <v>87607.0</v>
      </c>
      <c r="E655" s="12" t="s">
        <v>654</v>
      </c>
      <c r="F655" s="7">
        <v>876014.0</v>
      </c>
      <c r="G655" s="13" t="s">
        <v>655</v>
      </c>
      <c r="H655" s="6">
        <v>8760306.0</v>
      </c>
      <c r="I655" s="8" t="s">
        <v>669</v>
      </c>
      <c r="J655" s="5"/>
      <c r="K655" s="5"/>
      <c r="L655" s="5"/>
      <c r="M655" s="5"/>
      <c r="N655" s="5"/>
      <c r="O655" s="5"/>
      <c r="P655" s="5"/>
    </row>
    <row r="656" ht="15.75" customHeight="1">
      <c r="A656" s="6"/>
      <c r="B656" s="6" t="str">
        <f t="shared" si="1"/>
        <v>JAM</v>
      </c>
      <c r="C656" s="6">
        <v>876.0</v>
      </c>
      <c r="D656" s="7">
        <v>87607.0</v>
      </c>
      <c r="E656" s="12" t="s">
        <v>654</v>
      </c>
      <c r="F656" s="7">
        <v>876014.0</v>
      </c>
      <c r="G656" s="13" t="s">
        <v>655</v>
      </c>
      <c r="H656" s="6">
        <v>8760307.0</v>
      </c>
      <c r="I656" s="8" t="s">
        <v>670</v>
      </c>
      <c r="J656" s="5"/>
      <c r="K656" s="5"/>
      <c r="L656" s="5"/>
      <c r="M656" s="5"/>
      <c r="N656" s="5"/>
      <c r="O656" s="5"/>
      <c r="P656" s="5"/>
    </row>
    <row r="657" ht="15.75" customHeight="1">
      <c r="A657" s="6"/>
      <c r="B657" s="6" t="str">
        <f t="shared" si="1"/>
        <v>JAM</v>
      </c>
      <c r="C657" s="6">
        <v>876.0</v>
      </c>
      <c r="D657" s="7">
        <v>87607.0</v>
      </c>
      <c r="E657" s="12" t="s">
        <v>654</v>
      </c>
      <c r="F657" s="7">
        <v>876014.0</v>
      </c>
      <c r="G657" s="13" t="s">
        <v>655</v>
      </c>
      <c r="H657" s="6">
        <v>8760308.0</v>
      </c>
      <c r="I657" s="8" t="s">
        <v>671</v>
      </c>
      <c r="J657" s="5"/>
      <c r="K657" s="5"/>
      <c r="L657" s="5"/>
      <c r="M657" s="5"/>
      <c r="N657" s="5"/>
      <c r="O657" s="5"/>
      <c r="P657" s="5"/>
    </row>
    <row r="658" ht="15.75" customHeight="1">
      <c r="A658" s="6"/>
      <c r="B658" s="6" t="str">
        <f t="shared" si="1"/>
        <v>JAM</v>
      </c>
      <c r="C658" s="6">
        <v>876.0</v>
      </c>
      <c r="D658" s="7">
        <v>87607.0</v>
      </c>
      <c r="E658" s="12" t="s">
        <v>654</v>
      </c>
      <c r="F658" s="7">
        <v>876012.0</v>
      </c>
      <c r="G658" s="13" t="s">
        <v>434</v>
      </c>
      <c r="H658" s="6">
        <v>8760309.0</v>
      </c>
      <c r="I658" s="8" t="s">
        <v>672</v>
      </c>
      <c r="J658" s="5"/>
      <c r="K658" s="5"/>
      <c r="L658" s="5"/>
      <c r="M658" s="5"/>
      <c r="N658" s="5"/>
      <c r="O658" s="5"/>
      <c r="P658" s="5"/>
    </row>
    <row r="659" ht="15.75" customHeight="1">
      <c r="A659" s="6"/>
      <c r="B659" s="6" t="str">
        <f t="shared" si="1"/>
        <v>JAM</v>
      </c>
      <c r="C659" s="6">
        <v>876.0</v>
      </c>
      <c r="D659" s="7">
        <v>87607.0</v>
      </c>
      <c r="E659" s="12" t="s">
        <v>654</v>
      </c>
      <c r="F659" s="7">
        <v>876012.0</v>
      </c>
      <c r="G659" s="13" t="s">
        <v>434</v>
      </c>
      <c r="H659" s="6">
        <v>8760310.0</v>
      </c>
      <c r="I659" s="8" t="s">
        <v>673</v>
      </c>
      <c r="J659" s="5"/>
      <c r="K659" s="5"/>
      <c r="L659" s="5"/>
      <c r="M659" s="5"/>
      <c r="N659" s="5"/>
      <c r="O659" s="5"/>
      <c r="P659" s="5"/>
    </row>
    <row r="660" ht="15.75" customHeight="1">
      <c r="A660" s="6"/>
      <c r="B660" s="6" t="str">
        <f t="shared" si="1"/>
        <v>JAM</v>
      </c>
      <c r="C660" s="6">
        <v>876.0</v>
      </c>
      <c r="D660" s="7">
        <v>87607.0</v>
      </c>
      <c r="E660" s="12" t="s">
        <v>654</v>
      </c>
      <c r="F660" s="7">
        <v>876012.0</v>
      </c>
      <c r="G660" s="13" t="s">
        <v>434</v>
      </c>
      <c r="H660" s="6">
        <v>8760311.0</v>
      </c>
      <c r="I660" s="8" t="s">
        <v>674</v>
      </c>
      <c r="J660" s="5"/>
      <c r="K660" s="5"/>
      <c r="L660" s="5"/>
      <c r="M660" s="5"/>
      <c r="N660" s="5"/>
      <c r="O660" s="5"/>
      <c r="P660" s="5"/>
    </row>
    <row r="661" ht="15.75" customHeight="1">
      <c r="A661" s="6"/>
      <c r="B661" s="6" t="str">
        <f t="shared" si="1"/>
        <v>JAM</v>
      </c>
      <c r="C661" s="6">
        <v>876.0</v>
      </c>
      <c r="D661" s="7">
        <v>87607.0</v>
      </c>
      <c r="E661" s="12" t="s">
        <v>654</v>
      </c>
      <c r="F661" s="7">
        <v>876012.0</v>
      </c>
      <c r="G661" s="13" t="s">
        <v>434</v>
      </c>
      <c r="H661" s="6">
        <v>8760312.0</v>
      </c>
      <c r="I661" s="8" t="s">
        <v>491</v>
      </c>
      <c r="J661" s="5"/>
      <c r="K661" s="5"/>
      <c r="L661" s="5"/>
      <c r="M661" s="5"/>
      <c r="N661" s="5"/>
      <c r="O661" s="5"/>
      <c r="P661" s="5"/>
    </row>
    <row r="662" ht="15.75" customHeight="1">
      <c r="A662" s="6"/>
      <c r="B662" s="6" t="str">
        <f t="shared" si="1"/>
        <v>JAM</v>
      </c>
      <c r="C662" s="6">
        <v>876.0</v>
      </c>
      <c r="D662" s="7">
        <v>87607.0</v>
      </c>
      <c r="E662" s="12" t="s">
        <v>654</v>
      </c>
      <c r="F662" s="7">
        <v>876012.0</v>
      </c>
      <c r="G662" s="13" t="s">
        <v>434</v>
      </c>
      <c r="H662" s="6">
        <v>8760313.0</v>
      </c>
      <c r="I662" s="8" t="s">
        <v>675</v>
      </c>
      <c r="J662" s="5"/>
      <c r="K662" s="5"/>
      <c r="L662" s="5"/>
      <c r="M662" s="5"/>
      <c r="N662" s="5"/>
      <c r="O662" s="5"/>
      <c r="P662" s="5"/>
    </row>
    <row r="663" ht="15.75" customHeight="1">
      <c r="A663" s="6"/>
      <c r="B663" s="6" t="str">
        <f t="shared" si="1"/>
        <v>JAM</v>
      </c>
      <c r="C663" s="6">
        <v>876.0</v>
      </c>
      <c r="D663" s="7">
        <v>87607.0</v>
      </c>
      <c r="E663" s="12" t="s">
        <v>654</v>
      </c>
      <c r="F663" s="7">
        <v>876012.0</v>
      </c>
      <c r="G663" s="13" t="s">
        <v>434</v>
      </c>
      <c r="H663" s="6">
        <v>8760314.0</v>
      </c>
      <c r="I663" s="8" t="s">
        <v>676</v>
      </c>
      <c r="J663" s="5"/>
      <c r="K663" s="5"/>
      <c r="L663" s="5"/>
      <c r="M663" s="5"/>
      <c r="N663" s="5"/>
      <c r="O663" s="5"/>
      <c r="P663" s="5"/>
    </row>
    <row r="664" ht="15.75" customHeight="1">
      <c r="A664" s="6"/>
      <c r="B664" s="6" t="str">
        <f t="shared" si="1"/>
        <v>JAM</v>
      </c>
      <c r="C664" s="6">
        <v>876.0</v>
      </c>
      <c r="D664" s="7">
        <v>87607.0</v>
      </c>
      <c r="E664" s="12" t="s">
        <v>654</v>
      </c>
      <c r="F664" s="7">
        <v>876012.0</v>
      </c>
      <c r="G664" s="13" t="s">
        <v>434</v>
      </c>
      <c r="H664" s="6">
        <v>8760315.0</v>
      </c>
      <c r="I664" s="8" t="s">
        <v>677</v>
      </c>
      <c r="J664" s="5"/>
      <c r="K664" s="5"/>
      <c r="L664" s="5"/>
      <c r="M664" s="5"/>
      <c r="N664" s="5"/>
      <c r="O664" s="5"/>
      <c r="P664" s="5"/>
    </row>
    <row r="665" ht="15.75" customHeight="1">
      <c r="A665" s="6"/>
      <c r="B665" s="6" t="str">
        <f t="shared" si="1"/>
        <v>JAM</v>
      </c>
      <c r="C665" s="6">
        <v>876.0</v>
      </c>
      <c r="D665" s="7">
        <v>87607.0</v>
      </c>
      <c r="E665" s="12" t="s">
        <v>654</v>
      </c>
      <c r="F665" s="7">
        <v>876012.0</v>
      </c>
      <c r="G665" s="13" t="s">
        <v>434</v>
      </c>
      <c r="H665" s="6">
        <v>8760316.0</v>
      </c>
      <c r="I665" s="8" t="s">
        <v>678</v>
      </c>
      <c r="J665" s="5"/>
      <c r="K665" s="5"/>
      <c r="L665" s="5"/>
      <c r="M665" s="5"/>
      <c r="N665" s="5"/>
      <c r="O665" s="5"/>
      <c r="P665" s="5"/>
    </row>
    <row r="666" ht="15.75" customHeight="1">
      <c r="A666" s="6"/>
      <c r="B666" s="6" t="str">
        <f t="shared" si="1"/>
        <v>JAM</v>
      </c>
      <c r="C666" s="6">
        <v>876.0</v>
      </c>
      <c r="D666" s="7">
        <v>87607.0</v>
      </c>
      <c r="E666" s="12" t="s">
        <v>654</v>
      </c>
      <c r="F666" s="7">
        <v>876012.0</v>
      </c>
      <c r="G666" s="13" t="s">
        <v>434</v>
      </c>
      <c r="H666" s="6">
        <v>8760317.0</v>
      </c>
      <c r="I666" s="8" t="s">
        <v>679</v>
      </c>
      <c r="J666" s="5"/>
      <c r="K666" s="5"/>
      <c r="L666" s="5"/>
      <c r="M666" s="5"/>
      <c r="N666" s="5"/>
      <c r="O666" s="5"/>
      <c r="P666" s="5"/>
    </row>
    <row r="667" ht="15.75" customHeight="1">
      <c r="A667" s="6"/>
      <c r="B667" s="6" t="str">
        <f t="shared" si="1"/>
        <v>JAM</v>
      </c>
      <c r="C667" s="6">
        <v>876.0</v>
      </c>
      <c r="D667" s="7">
        <v>87607.0</v>
      </c>
      <c r="E667" s="12" t="s">
        <v>654</v>
      </c>
      <c r="F667" s="7">
        <v>876012.0</v>
      </c>
      <c r="G667" s="13" t="s">
        <v>434</v>
      </c>
      <c r="H667" s="6">
        <v>8760318.0</v>
      </c>
      <c r="I667" s="8" t="s">
        <v>680</v>
      </c>
      <c r="J667" s="5"/>
      <c r="K667" s="5"/>
      <c r="L667" s="5"/>
      <c r="M667" s="5"/>
      <c r="N667" s="5"/>
      <c r="O667" s="5"/>
      <c r="P667" s="5"/>
    </row>
    <row r="668" ht="15.75" customHeight="1">
      <c r="A668" s="6"/>
      <c r="B668" s="6" t="str">
        <f t="shared" si="1"/>
        <v>JAM</v>
      </c>
      <c r="C668" s="6">
        <v>876.0</v>
      </c>
      <c r="D668" s="7">
        <v>87607.0</v>
      </c>
      <c r="E668" s="12" t="s">
        <v>654</v>
      </c>
      <c r="F668" s="7">
        <v>876012.0</v>
      </c>
      <c r="G668" s="13" t="s">
        <v>434</v>
      </c>
      <c r="H668" s="6">
        <v>8760319.0</v>
      </c>
      <c r="I668" s="8" t="s">
        <v>681</v>
      </c>
      <c r="J668" s="5"/>
      <c r="K668" s="5"/>
      <c r="L668" s="5"/>
      <c r="M668" s="5"/>
      <c r="N668" s="5"/>
      <c r="O668" s="5"/>
      <c r="P668" s="5"/>
    </row>
    <row r="669" ht="15.75" customHeight="1">
      <c r="A669" s="6"/>
      <c r="B669" s="6" t="str">
        <f t="shared" si="1"/>
        <v>JAM</v>
      </c>
      <c r="C669" s="6">
        <v>876.0</v>
      </c>
      <c r="D669" s="7">
        <v>87607.0</v>
      </c>
      <c r="E669" s="12" t="s">
        <v>654</v>
      </c>
      <c r="F669" s="7">
        <v>876012.0</v>
      </c>
      <c r="G669" s="13" t="s">
        <v>434</v>
      </c>
      <c r="H669" s="6">
        <v>8760320.0</v>
      </c>
      <c r="I669" s="8" t="s">
        <v>682</v>
      </c>
      <c r="J669" s="5"/>
      <c r="K669" s="5"/>
      <c r="L669" s="5"/>
      <c r="M669" s="5"/>
      <c r="N669" s="5"/>
      <c r="O669" s="5"/>
      <c r="P669" s="5"/>
    </row>
    <row r="670" ht="15.75" customHeight="1">
      <c r="A670" s="6"/>
      <c r="B670" s="6" t="str">
        <f t="shared" si="1"/>
        <v>JAM</v>
      </c>
      <c r="C670" s="6">
        <v>876.0</v>
      </c>
      <c r="D670" s="7">
        <v>87607.0</v>
      </c>
      <c r="E670" s="12" t="s">
        <v>654</v>
      </c>
      <c r="F670" s="7">
        <v>876012.0</v>
      </c>
      <c r="G670" s="13" t="s">
        <v>434</v>
      </c>
      <c r="H670" s="6">
        <v>8760321.0</v>
      </c>
      <c r="I670" s="8" t="s">
        <v>683</v>
      </c>
      <c r="J670" s="5"/>
      <c r="K670" s="5"/>
      <c r="L670" s="5"/>
      <c r="M670" s="5"/>
      <c r="N670" s="5"/>
      <c r="O670" s="5"/>
      <c r="P670" s="5"/>
    </row>
    <row r="671" ht="15.75" customHeight="1">
      <c r="A671" s="6"/>
      <c r="B671" s="6" t="str">
        <f t="shared" si="1"/>
        <v>JAM</v>
      </c>
      <c r="C671" s="6">
        <v>876.0</v>
      </c>
      <c r="D671" s="7">
        <v>87607.0</v>
      </c>
      <c r="E671" s="12" t="s">
        <v>654</v>
      </c>
      <c r="F671" s="7">
        <v>876012.0</v>
      </c>
      <c r="G671" s="13" t="s">
        <v>434</v>
      </c>
      <c r="H671" s="6">
        <v>8760322.0</v>
      </c>
      <c r="I671" s="8" t="s">
        <v>684</v>
      </c>
      <c r="J671" s="5"/>
      <c r="K671" s="5"/>
      <c r="L671" s="5"/>
      <c r="M671" s="5"/>
      <c r="N671" s="5"/>
      <c r="O671" s="5"/>
      <c r="P671" s="5"/>
    </row>
    <row r="672" ht="15.75" customHeight="1">
      <c r="A672" s="6"/>
      <c r="B672" s="6" t="str">
        <f t="shared" si="1"/>
        <v>JAM</v>
      </c>
      <c r="C672" s="6">
        <v>876.0</v>
      </c>
      <c r="D672" s="7">
        <v>87607.0</v>
      </c>
      <c r="E672" s="12" t="s">
        <v>654</v>
      </c>
      <c r="F672" s="7">
        <v>876014.0</v>
      </c>
      <c r="G672" s="13" t="s">
        <v>655</v>
      </c>
      <c r="H672" s="6">
        <v>8760323.0</v>
      </c>
      <c r="I672" s="8" t="s">
        <v>685</v>
      </c>
      <c r="J672" s="5"/>
      <c r="K672" s="5"/>
      <c r="L672" s="5"/>
      <c r="M672" s="5"/>
      <c r="N672" s="5"/>
      <c r="O672" s="5"/>
      <c r="P672" s="5"/>
    </row>
    <row r="673" ht="15.75" customHeight="1">
      <c r="A673" s="6"/>
      <c r="B673" s="6" t="str">
        <f t="shared" si="1"/>
        <v>JAM</v>
      </c>
      <c r="C673" s="6">
        <v>876.0</v>
      </c>
      <c r="D673" s="7">
        <v>87607.0</v>
      </c>
      <c r="E673" s="12" t="s">
        <v>654</v>
      </c>
      <c r="F673" s="7">
        <v>876014.0</v>
      </c>
      <c r="G673" s="13" t="s">
        <v>655</v>
      </c>
      <c r="H673" s="6">
        <v>8760324.0</v>
      </c>
      <c r="I673" s="8" t="s">
        <v>686</v>
      </c>
      <c r="J673" s="5"/>
      <c r="K673" s="5"/>
      <c r="L673" s="5"/>
      <c r="M673" s="5"/>
      <c r="N673" s="5"/>
      <c r="O673" s="5"/>
      <c r="P673" s="5"/>
    </row>
    <row r="674" ht="15.75" customHeight="1">
      <c r="A674" s="6"/>
      <c r="B674" s="6" t="str">
        <f t="shared" si="1"/>
        <v>JAM</v>
      </c>
      <c r="C674" s="6">
        <v>876.0</v>
      </c>
      <c r="D674" s="7">
        <v>87607.0</v>
      </c>
      <c r="E674" s="12" t="s">
        <v>654</v>
      </c>
      <c r="F674" s="7">
        <v>876014.0</v>
      </c>
      <c r="G674" s="13" t="s">
        <v>655</v>
      </c>
      <c r="H674" s="6">
        <v>8760325.0</v>
      </c>
      <c r="I674" s="8" t="s">
        <v>687</v>
      </c>
      <c r="J674" s="5"/>
      <c r="K674" s="5"/>
      <c r="L674" s="5"/>
      <c r="M674" s="5"/>
      <c r="N674" s="5"/>
      <c r="O674" s="5"/>
      <c r="P674" s="5"/>
    </row>
    <row r="675" ht="15.75" customHeight="1">
      <c r="A675" s="6"/>
      <c r="B675" s="6" t="str">
        <f t="shared" si="1"/>
        <v>JAM</v>
      </c>
      <c r="C675" s="6">
        <v>876.0</v>
      </c>
      <c r="D675" s="7">
        <v>87607.0</v>
      </c>
      <c r="E675" s="12" t="s">
        <v>654</v>
      </c>
      <c r="F675" s="7">
        <v>876014.0</v>
      </c>
      <c r="G675" s="13" t="s">
        <v>655</v>
      </c>
      <c r="H675" s="6">
        <v>8760326.0</v>
      </c>
      <c r="I675" s="8" t="s">
        <v>688</v>
      </c>
      <c r="J675" s="5"/>
      <c r="K675" s="5"/>
      <c r="L675" s="5"/>
      <c r="M675" s="5"/>
      <c r="N675" s="5"/>
      <c r="O675" s="5"/>
      <c r="P675" s="5"/>
    </row>
    <row r="676" ht="15.75" customHeight="1">
      <c r="A676" s="6"/>
      <c r="B676" s="6" t="str">
        <f t="shared" si="1"/>
        <v>JAM</v>
      </c>
      <c r="C676" s="6">
        <v>876.0</v>
      </c>
      <c r="D676" s="7">
        <v>87607.0</v>
      </c>
      <c r="E676" s="12" t="s">
        <v>654</v>
      </c>
      <c r="F676" s="7">
        <v>876012.0</v>
      </c>
      <c r="G676" s="13" t="s">
        <v>434</v>
      </c>
      <c r="H676" s="6">
        <v>8760327.0</v>
      </c>
      <c r="I676" s="8" t="s">
        <v>689</v>
      </c>
      <c r="J676" s="5"/>
      <c r="K676" s="5"/>
      <c r="L676" s="5"/>
      <c r="M676" s="5"/>
      <c r="N676" s="5"/>
      <c r="O676" s="5"/>
      <c r="P676" s="5"/>
    </row>
    <row r="677" ht="15.75" customHeight="1">
      <c r="A677" s="6"/>
      <c r="B677" s="6" t="str">
        <f t="shared" si="1"/>
        <v>JAM</v>
      </c>
      <c r="C677" s="6">
        <v>876.0</v>
      </c>
      <c r="D677" s="7">
        <v>87608.0</v>
      </c>
      <c r="E677" s="12" t="s">
        <v>690</v>
      </c>
      <c r="F677" s="7">
        <v>876008.0</v>
      </c>
      <c r="G677" s="13" t="s">
        <v>395</v>
      </c>
      <c r="H677" s="6">
        <v>8760328.0</v>
      </c>
      <c r="I677" s="8" t="s">
        <v>691</v>
      </c>
      <c r="J677" s="5"/>
      <c r="K677" s="5"/>
      <c r="L677" s="5"/>
      <c r="M677" s="5"/>
      <c r="N677" s="5"/>
      <c r="O677" s="5"/>
      <c r="P677" s="5"/>
    </row>
    <row r="678" ht="15.75" customHeight="1">
      <c r="A678" s="6"/>
      <c r="B678" s="6" t="str">
        <f t="shared" si="1"/>
        <v>JAM</v>
      </c>
      <c r="C678" s="6">
        <v>876.0</v>
      </c>
      <c r="D678" s="7">
        <v>87608.0</v>
      </c>
      <c r="E678" s="12" t="s">
        <v>690</v>
      </c>
      <c r="F678" s="7">
        <v>876008.0</v>
      </c>
      <c r="G678" s="13" t="s">
        <v>395</v>
      </c>
      <c r="H678" s="6">
        <v>8760329.0</v>
      </c>
      <c r="I678" s="8" t="s">
        <v>692</v>
      </c>
      <c r="J678" s="5"/>
      <c r="K678" s="5"/>
      <c r="L678" s="5"/>
      <c r="M678" s="5"/>
      <c r="N678" s="5"/>
      <c r="O678" s="5"/>
      <c r="P678" s="5"/>
    </row>
    <row r="679" ht="15.75" customHeight="1">
      <c r="A679" s="6"/>
      <c r="B679" s="6" t="str">
        <f t="shared" si="1"/>
        <v>JAM</v>
      </c>
      <c r="C679" s="6">
        <v>876.0</v>
      </c>
      <c r="D679" s="7">
        <v>87608.0</v>
      </c>
      <c r="E679" s="12" t="s">
        <v>690</v>
      </c>
      <c r="F679" s="7">
        <v>876008.0</v>
      </c>
      <c r="G679" s="13" t="s">
        <v>395</v>
      </c>
      <c r="H679" s="6">
        <v>8760330.0</v>
      </c>
      <c r="I679" s="8" t="s">
        <v>693</v>
      </c>
      <c r="J679" s="5"/>
      <c r="K679" s="5"/>
      <c r="L679" s="5"/>
      <c r="M679" s="5"/>
      <c r="N679" s="5"/>
      <c r="O679" s="5"/>
      <c r="P679" s="5"/>
    </row>
    <row r="680" ht="15.75" customHeight="1">
      <c r="A680" s="6"/>
      <c r="B680" s="6" t="str">
        <f t="shared" si="1"/>
        <v>JAM</v>
      </c>
      <c r="C680" s="6">
        <v>876.0</v>
      </c>
      <c r="D680" s="7">
        <v>87608.0</v>
      </c>
      <c r="E680" s="12" t="s">
        <v>690</v>
      </c>
      <c r="F680" s="7">
        <v>876008.0</v>
      </c>
      <c r="G680" s="13" t="s">
        <v>395</v>
      </c>
      <c r="H680" s="6">
        <v>8760331.0</v>
      </c>
      <c r="I680" s="8" t="s">
        <v>694</v>
      </c>
      <c r="J680" s="5"/>
      <c r="K680" s="5"/>
      <c r="L680" s="5"/>
      <c r="M680" s="5"/>
      <c r="N680" s="5"/>
      <c r="O680" s="5"/>
      <c r="P680" s="5"/>
    </row>
    <row r="681" ht="15.75" customHeight="1">
      <c r="A681" s="6"/>
      <c r="B681" s="6" t="str">
        <f t="shared" si="1"/>
        <v>JAM</v>
      </c>
      <c r="C681" s="6">
        <v>876.0</v>
      </c>
      <c r="D681" s="7">
        <v>87608.0</v>
      </c>
      <c r="E681" s="12" t="s">
        <v>690</v>
      </c>
      <c r="F681" s="7">
        <v>876002.0</v>
      </c>
      <c r="G681" s="13" t="s">
        <v>370</v>
      </c>
      <c r="H681" s="6">
        <v>8760332.0</v>
      </c>
      <c r="I681" s="8" t="s">
        <v>695</v>
      </c>
      <c r="J681" s="5"/>
      <c r="K681" s="5"/>
      <c r="L681" s="5"/>
      <c r="M681" s="5"/>
      <c r="N681" s="5"/>
      <c r="O681" s="5"/>
      <c r="P681" s="5"/>
    </row>
    <row r="682" ht="15.75" customHeight="1">
      <c r="A682" s="6"/>
      <c r="B682" s="6" t="str">
        <f t="shared" si="1"/>
        <v>JAM</v>
      </c>
      <c r="C682" s="6">
        <v>876.0</v>
      </c>
      <c r="D682" s="7">
        <v>87608.0</v>
      </c>
      <c r="E682" s="12" t="s">
        <v>690</v>
      </c>
      <c r="F682" s="7">
        <v>876009.0</v>
      </c>
      <c r="G682" s="13" t="s">
        <v>416</v>
      </c>
      <c r="H682" s="6">
        <v>8760333.0</v>
      </c>
      <c r="I682" s="8" t="s">
        <v>696</v>
      </c>
      <c r="J682" s="5"/>
      <c r="K682" s="5"/>
      <c r="L682" s="5"/>
      <c r="M682" s="5"/>
      <c r="N682" s="5"/>
      <c r="O682" s="5"/>
      <c r="P682" s="5"/>
    </row>
    <row r="683" ht="15.75" customHeight="1">
      <c r="A683" s="6"/>
      <c r="B683" s="6" t="str">
        <f t="shared" si="1"/>
        <v>JAM</v>
      </c>
      <c r="C683" s="6">
        <v>876.0</v>
      </c>
      <c r="D683" s="7">
        <v>87608.0</v>
      </c>
      <c r="E683" s="12" t="s">
        <v>690</v>
      </c>
      <c r="F683" s="7">
        <v>876009.0</v>
      </c>
      <c r="G683" s="13" t="s">
        <v>416</v>
      </c>
      <c r="H683" s="6">
        <v>8760334.0</v>
      </c>
      <c r="I683" s="8" t="s">
        <v>697</v>
      </c>
      <c r="J683" s="5"/>
      <c r="K683" s="5"/>
      <c r="L683" s="5"/>
      <c r="M683" s="5"/>
      <c r="N683" s="5"/>
      <c r="O683" s="5"/>
      <c r="P683" s="5"/>
    </row>
    <row r="684" ht="15.75" customHeight="1">
      <c r="A684" s="6"/>
      <c r="B684" s="6" t="str">
        <f t="shared" si="1"/>
        <v>JAM</v>
      </c>
      <c r="C684" s="6">
        <v>876.0</v>
      </c>
      <c r="D684" s="7">
        <v>87608.0</v>
      </c>
      <c r="E684" s="12" t="s">
        <v>690</v>
      </c>
      <c r="F684" s="7">
        <v>876009.0</v>
      </c>
      <c r="G684" s="13" t="s">
        <v>416</v>
      </c>
      <c r="H684" s="6">
        <v>8760335.0</v>
      </c>
      <c r="I684" s="8" t="s">
        <v>698</v>
      </c>
      <c r="J684" s="5"/>
      <c r="K684" s="5"/>
      <c r="L684" s="5"/>
      <c r="M684" s="5"/>
      <c r="N684" s="5"/>
      <c r="O684" s="5"/>
      <c r="P684" s="5"/>
    </row>
    <row r="685" ht="15.75" customHeight="1">
      <c r="A685" s="6"/>
      <c r="B685" s="6" t="str">
        <f t="shared" si="1"/>
        <v>JAM</v>
      </c>
      <c r="C685" s="6">
        <v>876.0</v>
      </c>
      <c r="D685" s="7">
        <v>87608.0</v>
      </c>
      <c r="E685" s="12" t="s">
        <v>690</v>
      </c>
      <c r="F685" s="7">
        <v>876009.0</v>
      </c>
      <c r="G685" s="13" t="s">
        <v>416</v>
      </c>
      <c r="H685" s="6">
        <v>8760336.0</v>
      </c>
      <c r="I685" s="8" t="s">
        <v>699</v>
      </c>
      <c r="J685" s="5"/>
      <c r="K685" s="5"/>
      <c r="L685" s="5"/>
      <c r="M685" s="5"/>
      <c r="N685" s="5"/>
      <c r="O685" s="5"/>
      <c r="P685" s="5"/>
    </row>
    <row r="686" ht="15.75" customHeight="1">
      <c r="A686" s="6"/>
      <c r="B686" s="6" t="str">
        <f t="shared" si="1"/>
        <v>JAM</v>
      </c>
      <c r="C686" s="6">
        <v>876.0</v>
      </c>
      <c r="D686" s="7">
        <v>87608.0</v>
      </c>
      <c r="E686" s="12" t="s">
        <v>690</v>
      </c>
      <c r="F686" s="7">
        <v>876009.0</v>
      </c>
      <c r="G686" s="13" t="s">
        <v>416</v>
      </c>
      <c r="H686" s="6">
        <v>8760337.0</v>
      </c>
      <c r="I686" s="8" t="s">
        <v>700</v>
      </c>
      <c r="J686" s="5"/>
      <c r="K686" s="5"/>
      <c r="L686" s="5"/>
      <c r="M686" s="5"/>
      <c r="N686" s="5"/>
      <c r="O686" s="5"/>
      <c r="P686" s="5"/>
    </row>
    <row r="687" ht="15.75" customHeight="1">
      <c r="A687" s="6"/>
      <c r="B687" s="6" t="str">
        <f t="shared" si="1"/>
        <v>JAM</v>
      </c>
      <c r="C687" s="6">
        <v>876.0</v>
      </c>
      <c r="D687" s="7">
        <v>87608.0</v>
      </c>
      <c r="E687" s="12" t="s">
        <v>690</v>
      </c>
      <c r="F687" s="7">
        <v>876009.0</v>
      </c>
      <c r="G687" s="13" t="s">
        <v>416</v>
      </c>
      <c r="H687" s="6">
        <v>8760338.0</v>
      </c>
      <c r="I687" s="8" t="s">
        <v>701</v>
      </c>
      <c r="J687" s="5"/>
      <c r="K687" s="5"/>
      <c r="L687" s="5"/>
      <c r="M687" s="5"/>
      <c r="N687" s="5"/>
      <c r="O687" s="5"/>
      <c r="P687" s="5"/>
    </row>
    <row r="688" ht="15.75" customHeight="1">
      <c r="A688" s="6"/>
      <c r="B688" s="6" t="str">
        <f t="shared" si="1"/>
        <v>JAM</v>
      </c>
      <c r="C688" s="6">
        <v>876.0</v>
      </c>
      <c r="D688" s="7">
        <v>87608.0</v>
      </c>
      <c r="E688" s="12" t="s">
        <v>690</v>
      </c>
      <c r="F688" s="7">
        <v>876009.0</v>
      </c>
      <c r="G688" s="13" t="s">
        <v>416</v>
      </c>
      <c r="H688" s="6">
        <v>8760339.0</v>
      </c>
      <c r="I688" s="8" t="s">
        <v>702</v>
      </c>
      <c r="J688" s="5"/>
      <c r="K688" s="5"/>
      <c r="L688" s="5"/>
      <c r="M688" s="5"/>
      <c r="N688" s="5"/>
      <c r="O688" s="5"/>
      <c r="P688" s="5"/>
    </row>
    <row r="689" ht="15.75" customHeight="1">
      <c r="A689" s="6"/>
      <c r="B689" s="6" t="str">
        <f t="shared" si="1"/>
        <v>JAM</v>
      </c>
      <c r="C689" s="6">
        <v>876.0</v>
      </c>
      <c r="D689" s="7">
        <v>87608.0</v>
      </c>
      <c r="E689" s="12" t="s">
        <v>690</v>
      </c>
      <c r="F689" s="7">
        <v>876009.0</v>
      </c>
      <c r="G689" s="13" t="s">
        <v>416</v>
      </c>
      <c r="H689" s="6">
        <v>8760340.0</v>
      </c>
      <c r="I689" s="8" t="s">
        <v>703</v>
      </c>
      <c r="J689" s="5"/>
      <c r="K689" s="5"/>
      <c r="L689" s="5"/>
      <c r="M689" s="5"/>
      <c r="N689" s="5"/>
      <c r="O689" s="5"/>
      <c r="P689" s="5"/>
    </row>
    <row r="690" ht="15.75" customHeight="1">
      <c r="A690" s="6"/>
      <c r="B690" s="6" t="str">
        <f t="shared" si="1"/>
        <v>JAM</v>
      </c>
      <c r="C690" s="6">
        <v>876.0</v>
      </c>
      <c r="D690" s="7">
        <v>87608.0</v>
      </c>
      <c r="E690" s="12" t="s">
        <v>690</v>
      </c>
      <c r="F690" s="7">
        <v>876009.0</v>
      </c>
      <c r="G690" s="13" t="s">
        <v>416</v>
      </c>
      <c r="H690" s="6">
        <v>8760341.0</v>
      </c>
      <c r="I690" s="8" t="s">
        <v>704</v>
      </c>
      <c r="J690" s="5"/>
      <c r="K690" s="5"/>
      <c r="L690" s="5"/>
      <c r="M690" s="5"/>
      <c r="N690" s="5"/>
      <c r="O690" s="5"/>
      <c r="P690" s="5"/>
    </row>
    <row r="691" ht="15.75" customHeight="1">
      <c r="A691" s="6"/>
      <c r="B691" s="6" t="str">
        <f t="shared" si="1"/>
        <v>JAM</v>
      </c>
      <c r="C691" s="6">
        <v>876.0</v>
      </c>
      <c r="D691" s="7">
        <v>87608.0</v>
      </c>
      <c r="E691" s="12" t="s">
        <v>690</v>
      </c>
      <c r="F691" s="7">
        <v>876009.0</v>
      </c>
      <c r="G691" s="13" t="s">
        <v>416</v>
      </c>
      <c r="H691" s="6">
        <v>8760342.0</v>
      </c>
      <c r="I691" s="8" t="s">
        <v>705</v>
      </c>
      <c r="J691" s="5"/>
      <c r="K691" s="5"/>
      <c r="L691" s="5"/>
      <c r="M691" s="5"/>
      <c r="N691" s="5"/>
      <c r="O691" s="5"/>
      <c r="P691" s="5"/>
    </row>
    <row r="692" ht="15.75" customHeight="1">
      <c r="A692" s="6"/>
      <c r="B692" s="6" t="str">
        <f t="shared" si="1"/>
        <v>JAM</v>
      </c>
      <c r="C692" s="6">
        <v>876.0</v>
      </c>
      <c r="D692" s="7">
        <v>87608.0</v>
      </c>
      <c r="E692" s="12" t="s">
        <v>690</v>
      </c>
      <c r="F692" s="7">
        <v>876002.0</v>
      </c>
      <c r="G692" s="13" t="s">
        <v>370</v>
      </c>
      <c r="H692" s="6">
        <v>8760343.0</v>
      </c>
      <c r="I692" s="8" t="s">
        <v>706</v>
      </c>
      <c r="J692" s="5"/>
      <c r="K692" s="5"/>
      <c r="L692" s="5"/>
      <c r="M692" s="5"/>
      <c r="N692" s="5"/>
      <c r="O692" s="5"/>
      <c r="P692" s="5"/>
    </row>
    <row r="693" ht="15.75" customHeight="1">
      <c r="A693" s="6"/>
      <c r="B693" s="6" t="str">
        <f t="shared" si="1"/>
        <v>JAM</v>
      </c>
      <c r="C693" s="6">
        <v>876.0</v>
      </c>
      <c r="D693" s="7">
        <v>87608.0</v>
      </c>
      <c r="E693" s="12" t="s">
        <v>690</v>
      </c>
      <c r="F693" s="7">
        <v>876009.0</v>
      </c>
      <c r="G693" s="13" t="s">
        <v>416</v>
      </c>
      <c r="H693" s="6">
        <v>8760344.0</v>
      </c>
      <c r="I693" s="8" t="s">
        <v>707</v>
      </c>
      <c r="J693" s="5"/>
      <c r="K693" s="5"/>
      <c r="L693" s="5"/>
      <c r="M693" s="5"/>
      <c r="N693" s="5"/>
      <c r="O693" s="5"/>
      <c r="P693" s="5"/>
    </row>
    <row r="694" ht="15.75" customHeight="1">
      <c r="A694" s="6"/>
      <c r="B694" s="6" t="str">
        <f t="shared" si="1"/>
        <v>JAM</v>
      </c>
      <c r="C694" s="6">
        <v>876.0</v>
      </c>
      <c r="D694" s="7">
        <v>87608.0</v>
      </c>
      <c r="E694" s="12" t="s">
        <v>690</v>
      </c>
      <c r="F694" s="7">
        <v>876002.0</v>
      </c>
      <c r="G694" s="13" t="s">
        <v>370</v>
      </c>
      <c r="H694" s="6">
        <v>8760345.0</v>
      </c>
      <c r="I694" s="8" t="s">
        <v>708</v>
      </c>
      <c r="J694" s="5"/>
      <c r="K694" s="5"/>
      <c r="L694" s="5"/>
      <c r="M694" s="5"/>
      <c r="N694" s="5"/>
      <c r="O694" s="5"/>
      <c r="P694" s="5"/>
    </row>
    <row r="695" ht="15.75" customHeight="1">
      <c r="A695" s="6"/>
      <c r="B695" s="6" t="str">
        <f t="shared" si="1"/>
        <v>JAM</v>
      </c>
      <c r="C695" s="6">
        <v>876.0</v>
      </c>
      <c r="D695" s="7">
        <v>87608.0</v>
      </c>
      <c r="E695" s="12" t="s">
        <v>690</v>
      </c>
      <c r="F695" s="7">
        <v>876002.0</v>
      </c>
      <c r="G695" s="13" t="s">
        <v>370</v>
      </c>
      <c r="H695" s="6">
        <v>8760346.0</v>
      </c>
      <c r="I695" s="8" t="s">
        <v>709</v>
      </c>
      <c r="J695" s="5"/>
      <c r="K695" s="5"/>
      <c r="L695" s="5"/>
      <c r="M695" s="5"/>
      <c r="N695" s="5"/>
      <c r="O695" s="5"/>
      <c r="P695" s="5"/>
    </row>
    <row r="696" ht="15.75" customHeight="1">
      <c r="A696" s="6"/>
      <c r="B696" s="6" t="str">
        <f t="shared" si="1"/>
        <v>JAM</v>
      </c>
      <c r="C696" s="6">
        <v>876.0</v>
      </c>
      <c r="D696" s="7">
        <v>87608.0</v>
      </c>
      <c r="E696" s="12" t="s">
        <v>690</v>
      </c>
      <c r="F696" s="7">
        <v>876002.0</v>
      </c>
      <c r="G696" s="13" t="s">
        <v>370</v>
      </c>
      <c r="H696" s="6">
        <v>8760347.0</v>
      </c>
      <c r="I696" s="8" t="s">
        <v>710</v>
      </c>
      <c r="J696" s="5"/>
      <c r="K696" s="5"/>
      <c r="L696" s="5"/>
      <c r="M696" s="5"/>
      <c r="N696" s="5"/>
      <c r="O696" s="5"/>
      <c r="P696" s="5"/>
    </row>
    <row r="697" ht="15.75" customHeight="1">
      <c r="A697" s="6"/>
      <c r="B697" s="6" t="str">
        <f t="shared" si="1"/>
        <v>JAM</v>
      </c>
      <c r="C697" s="6">
        <v>876.0</v>
      </c>
      <c r="D697" s="7">
        <v>87608.0</v>
      </c>
      <c r="E697" s="12" t="s">
        <v>690</v>
      </c>
      <c r="F697" s="7">
        <v>876008.0</v>
      </c>
      <c r="G697" s="13" t="s">
        <v>395</v>
      </c>
      <c r="H697" s="6">
        <v>8760348.0</v>
      </c>
      <c r="I697" s="8" t="s">
        <v>711</v>
      </c>
      <c r="J697" s="5"/>
      <c r="K697" s="5"/>
      <c r="L697" s="5"/>
      <c r="M697" s="5"/>
      <c r="N697" s="5"/>
      <c r="O697" s="5"/>
      <c r="P697" s="5"/>
    </row>
    <row r="698" ht="15.75" customHeight="1">
      <c r="A698" s="6"/>
      <c r="B698" s="6" t="str">
        <f t="shared" si="1"/>
        <v>JAM</v>
      </c>
      <c r="C698" s="6">
        <v>876.0</v>
      </c>
      <c r="D698" s="7">
        <v>87608.0</v>
      </c>
      <c r="E698" s="12" t="s">
        <v>690</v>
      </c>
      <c r="F698" s="7">
        <v>876008.0</v>
      </c>
      <c r="G698" s="13" t="s">
        <v>395</v>
      </c>
      <c r="H698" s="6">
        <v>8760349.0</v>
      </c>
      <c r="I698" s="8" t="s">
        <v>712</v>
      </c>
      <c r="J698" s="5"/>
      <c r="K698" s="5"/>
      <c r="L698" s="5"/>
      <c r="M698" s="5"/>
      <c r="N698" s="5"/>
      <c r="O698" s="5"/>
      <c r="P698" s="5"/>
    </row>
    <row r="699" ht="15.75" customHeight="1">
      <c r="A699" s="6"/>
      <c r="B699" s="6" t="str">
        <f t="shared" si="1"/>
        <v>JAM</v>
      </c>
      <c r="C699" s="6">
        <v>876.0</v>
      </c>
      <c r="D699" s="7">
        <v>87608.0</v>
      </c>
      <c r="E699" s="12" t="s">
        <v>690</v>
      </c>
      <c r="F699" s="7">
        <v>876008.0</v>
      </c>
      <c r="G699" s="13" t="s">
        <v>395</v>
      </c>
      <c r="H699" s="6">
        <v>8760350.0</v>
      </c>
      <c r="I699" s="8" t="s">
        <v>713</v>
      </c>
      <c r="J699" s="5"/>
      <c r="K699" s="5"/>
      <c r="L699" s="5"/>
      <c r="M699" s="5"/>
      <c r="N699" s="5"/>
      <c r="O699" s="5"/>
      <c r="P699" s="5"/>
    </row>
    <row r="700" ht="15.75" customHeight="1">
      <c r="A700" s="6"/>
      <c r="B700" s="6" t="str">
        <f t="shared" si="1"/>
        <v>JAM</v>
      </c>
      <c r="C700" s="6">
        <v>876.0</v>
      </c>
      <c r="D700" s="7">
        <v>87608.0</v>
      </c>
      <c r="E700" s="12" t="s">
        <v>690</v>
      </c>
      <c r="F700" s="7">
        <v>876008.0</v>
      </c>
      <c r="G700" s="13" t="s">
        <v>395</v>
      </c>
      <c r="H700" s="6">
        <v>8760351.0</v>
      </c>
      <c r="I700" s="8" t="s">
        <v>471</v>
      </c>
      <c r="J700" s="5"/>
      <c r="K700" s="5"/>
      <c r="L700" s="5"/>
      <c r="M700" s="5"/>
      <c r="N700" s="5"/>
      <c r="O700" s="5"/>
      <c r="P700" s="5"/>
    </row>
    <row r="701" ht="15.75" customHeight="1">
      <c r="A701" s="6"/>
      <c r="B701" s="6" t="str">
        <f t="shared" si="1"/>
        <v>JAM</v>
      </c>
      <c r="C701" s="6">
        <v>876.0</v>
      </c>
      <c r="D701" s="7">
        <v>87608.0</v>
      </c>
      <c r="E701" s="12" t="s">
        <v>690</v>
      </c>
      <c r="F701" s="7">
        <v>876002.0</v>
      </c>
      <c r="G701" s="13" t="s">
        <v>370</v>
      </c>
      <c r="H701" s="6">
        <v>8760352.0</v>
      </c>
      <c r="I701" s="8" t="s">
        <v>714</v>
      </c>
      <c r="J701" s="5"/>
      <c r="K701" s="5"/>
      <c r="L701" s="5"/>
      <c r="M701" s="5"/>
      <c r="N701" s="5"/>
      <c r="O701" s="5"/>
      <c r="P701" s="5"/>
    </row>
    <row r="702" ht="15.75" customHeight="1">
      <c r="A702" s="6"/>
      <c r="B702" s="6" t="str">
        <f t="shared" si="1"/>
        <v>JAM</v>
      </c>
      <c r="C702" s="6">
        <v>876.0</v>
      </c>
      <c r="D702" s="7">
        <v>87608.0</v>
      </c>
      <c r="E702" s="12" t="s">
        <v>690</v>
      </c>
      <c r="F702" s="7">
        <v>876002.0</v>
      </c>
      <c r="G702" s="13" t="s">
        <v>370</v>
      </c>
      <c r="H702" s="6">
        <v>8760353.0</v>
      </c>
      <c r="I702" s="8" t="s">
        <v>385</v>
      </c>
      <c r="J702" s="5"/>
      <c r="K702" s="5"/>
      <c r="L702" s="5"/>
      <c r="M702" s="5"/>
      <c r="N702" s="5"/>
      <c r="O702" s="5"/>
      <c r="P702" s="5"/>
    </row>
    <row r="703" ht="15.75" customHeight="1">
      <c r="A703" s="6"/>
      <c r="B703" s="6" t="str">
        <f t="shared" si="1"/>
        <v>JAM</v>
      </c>
      <c r="C703" s="6">
        <v>876.0</v>
      </c>
      <c r="D703" s="7">
        <v>87608.0</v>
      </c>
      <c r="E703" s="12" t="s">
        <v>690</v>
      </c>
      <c r="F703" s="7">
        <v>876008.0</v>
      </c>
      <c r="G703" s="13" t="s">
        <v>395</v>
      </c>
      <c r="H703" s="6">
        <v>8760354.0</v>
      </c>
      <c r="I703" s="8" t="s">
        <v>715</v>
      </c>
      <c r="J703" s="5"/>
      <c r="K703" s="5"/>
      <c r="L703" s="5"/>
      <c r="M703" s="5"/>
      <c r="N703" s="5"/>
      <c r="O703" s="5"/>
      <c r="P703" s="5"/>
    </row>
    <row r="704" ht="15.75" customHeight="1">
      <c r="A704" s="6"/>
      <c r="B704" s="6" t="str">
        <f t="shared" si="1"/>
        <v>JAM</v>
      </c>
      <c r="C704" s="6">
        <v>876.0</v>
      </c>
      <c r="D704" s="7">
        <v>87608.0</v>
      </c>
      <c r="E704" s="12" t="s">
        <v>690</v>
      </c>
      <c r="F704" s="7">
        <v>876002.0</v>
      </c>
      <c r="G704" s="13" t="s">
        <v>370</v>
      </c>
      <c r="H704" s="6">
        <v>8760355.0</v>
      </c>
      <c r="I704" s="8" t="s">
        <v>716</v>
      </c>
      <c r="J704" s="5"/>
      <c r="K704" s="5"/>
      <c r="L704" s="5"/>
      <c r="M704" s="5"/>
      <c r="N704" s="5"/>
      <c r="O704" s="5"/>
      <c r="P704" s="5"/>
    </row>
    <row r="705" ht="15.75" customHeight="1">
      <c r="A705" s="6"/>
      <c r="B705" s="6" t="str">
        <f t="shared" si="1"/>
        <v>JAM</v>
      </c>
      <c r="C705" s="6">
        <v>876.0</v>
      </c>
      <c r="D705" s="7">
        <v>87608.0</v>
      </c>
      <c r="E705" s="12" t="s">
        <v>690</v>
      </c>
      <c r="F705" s="7">
        <v>876008.0</v>
      </c>
      <c r="G705" s="13" t="s">
        <v>395</v>
      </c>
      <c r="H705" s="6">
        <v>8760356.0</v>
      </c>
      <c r="I705" s="8" t="s">
        <v>717</v>
      </c>
      <c r="J705" s="5"/>
      <c r="K705" s="5"/>
      <c r="L705" s="5"/>
      <c r="M705" s="5"/>
      <c r="N705" s="5"/>
      <c r="O705" s="5"/>
      <c r="P705" s="5"/>
    </row>
    <row r="706" ht="15.75" customHeight="1">
      <c r="A706" s="6"/>
      <c r="B706" s="6" t="str">
        <f t="shared" si="1"/>
        <v>JAM</v>
      </c>
      <c r="C706" s="6">
        <v>876.0</v>
      </c>
      <c r="D706" s="7">
        <v>87608.0</v>
      </c>
      <c r="E706" s="12" t="s">
        <v>690</v>
      </c>
      <c r="F706" s="7">
        <v>876002.0</v>
      </c>
      <c r="G706" s="13" t="s">
        <v>370</v>
      </c>
      <c r="H706" s="6">
        <v>8760357.0</v>
      </c>
      <c r="I706" s="8" t="s">
        <v>718</v>
      </c>
      <c r="J706" s="5"/>
      <c r="K706" s="5"/>
      <c r="L706" s="5"/>
      <c r="M706" s="5"/>
      <c r="N706" s="5"/>
      <c r="O706" s="5"/>
      <c r="P706" s="5"/>
    </row>
    <row r="707" ht="15.75" customHeight="1">
      <c r="A707" s="6"/>
      <c r="B707" s="6" t="str">
        <f t="shared" si="1"/>
        <v>JAM</v>
      </c>
      <c r="C707" s="6">
        <v>876.0</v>
      </c>
      <c r="D707" s="7">
        <v>87608.0</v>
      </c>
      <c r="E707" s="12" t="s">
        <v>690</v>
      </c>
      <c r="F707" s="7">
        <v>876012.0</v>
      </c>
      <c r="G707" s="13" t="s">
        <v>434</v>
      </c>
      <c r="H707" s="6">
        <v>8760358.0</v>
      </c>
      <c r="I707" s="8" t="s">
        <v>719</v>
      </c>
      <c r="J707" s="5"/>
      <c r="K707" s="5"/>
      <c r="L707" s="5"/>
      <c r="M707" s="5"/>
      <c r="N707" s="5"/>
      <c r="O707" s="5"/>
      <c r="P707" s="5"/>
    </row>
    <row r="708" ht="15.75" customHeight="1">
      <c r="A708" s="6"/>
      <c r="B708" s="6" t="str">
        <f t="shared" si="1"/>
        <v>JAM</v>
      </c>
      <c r="C708" s="6">
        <v>876.0</v>
      </c>
      <c r="D708" s="7">
        <v>87608.0</v>
      </c>
      <c r="E708" s="12" t="s">
        <v>690</v>
      </c>
      <c r="F708" s="7">
        <v>876010.0</v>
      </c>
      <c r="G708" s="13" t="s">
        <v>419</v>
      </c>
      <c r="H708" s="6">
        <v>8760359.0</v>
      </c>
      <c r="I708" s="8" t="s">
        <v>720</v>
      </c>
      <c r="J708" s="5"/>
      <c r="K708" s="5"/>
      <c r="L708" s="5"/>
      <c r="M708" s="5"/>
      <c r="N708" s="5"/>
      <c r="O708" s="5"/>
      <c r="P708" s="5"/>
    </row>
    <row r="709" ht="15.75" customHeight="1">
      <c r="A709" s="6"/>
      <c r="B709" s="6" t="str">
        <f t="shared" si="1"/>
        <v>JAM</v>
      </c>
      <c r="C709" s="6">
        <v>876.0</v>
      </c>
      <c r="D709" s="7">
        <v>87608.0</v>
      </c>
      <c r="E709" s="12" t="s">
        <v>690</v>
      </c>
      <c r="F709" s="7">
        <v>876010.0</v>
      </c>
      <c r="G709" s="13" t="s">
        <v>419</v>
      </c>
      <c r="H709" s="6">
        <v>8760360.0</v>
      </c>
      <c r="I709" s="8" t="s">
        <v>721</v>
      </c>
      <c r="J709" s="5"/>
      <c r="K709" s="5"/>
      <c r="L709" s="5"/>
      <c r="M709" s="5"/>
      <c r="N709" s="5"/>
      <c r="O709" s="5"/>
      <c r="P709" s="5"/>
    </row>
    <row r="710" ht="15.75" customHeight="1">
      <c r="A710" s="6"/>
      <c r="B710" s="6" t="str">
        <f t="shared" si="1"/>
        <v>JAM</v>
      </c>
      <c r="C710" s="6">
        <v>876.0</v>
      </c>
      <c r="D710" s="7">
        <v>87608.0</v>
      </c>
      <c r="E710" s="12" t="s">
        <v>690</v>
      </c>
      <c r="F710" s="7">
        <v>876010.0</v>
      </c>
      <c r="G710" s="13" t="s">
        <v>419</v>
      </c>
      <c r="H710" s="6">
        <v>8760361.0</v>
      </c>
      <c r="I710" s="8" t="s">
        <v>722</v>
      </c>
      <c r="J710" s="5"/>
      <c r="K710" s="5"/>
      <c r="L710" s="5"/>
      <c r="M710" s="5"/>
      <c r="N710" s="5"/>
      <c r="O710" s="5"/>
      <c r="P710" s="5"/>
    </row>
    <row r="711" ht="15.75" customHeight="1">
      <c r="A711" s="6"/>
      <c r="B711" s="6" t="str">
        <f t="shared" si="1"/>
        <v>JAM</v>
      </c>
      <c r="C711" s="6">
        <v>876.0</v>
      </c>
      <c r="D711" s="7">
        <v>87608.0</v>
      </c>
      <c r="E711" s="12" t="s">
        <v>690</v>
      </c>
      <c r="F711" s="7">
        <v>876010.0</v>
      </c>
      <c r="G711" s="13" t="s">
        <v>419</v>
      </c>
      <c r="H711" s="6">
        <v>8760362.0</v>
      </c>
      <c r="I711" s="8" t="s">
        <v>723</v>
      </c>
      <c r="J711" s="5"/>
      <c r="K711" s="5"/>
      <c r="L711" s="5"/>
      <c r="M711" s="5"/>
      <c r="N711" s="5"/>
      <c r="O711" s="5"/>
      <c r="P711" s="5"/>
    </row>
    <row r="712" ht="15.75" customHeight="1">
      <c r="A712" s="6"/>
      <c r="B712" s="6" t="str">
        <f t="shared" si="1"/>
        <v>JAM</v>
      </c>
      <c r="C712" s="6">
        <v>876.0</v>
      </c>
      <c r="D712" s="7">
        <v>87608.0</v>
      </c>
      <c r="E712" s="12" t="s">
        <v>690</v>
      </c>
      <c r="F712" s="7">
        <v>876010.0</v>
      </c>
      <c r="G712" s="13" t="s">
        <v>419</v>
      </c>
      <c r="H712" s="6">
        <v>8760363.0</v>
      </c>
      <c r="I712" s="8" t="s">
        <v>724</v>
      </c>
      <c r="J712" s="5"/>
      <c r="K712" s="5"/>
      <c r="L712" s="5"/>
      <c r="M712" s="5"/>
      <c r="N712" s="5"/>
      <c r="O712" s="5"/>
      <c r="P712" s="5"/>
    </row>
    <row r="713" ht="15.75" customHeight="1">
      <c r="A713" s="6"/>
      <c r="B713" s="6" t="str">
        <f t="shared" si="1"/>
        <v>JAM</v>
      </c>
      <c r="C713" s="6">
        <v>876.0</v>
      </c>
      <c r="D713" s="7">
        <v>87608.0</v>
      </c>
      <c r="E713" s="12" t="s">
        <v>690</v>
      </c>
      <c r="F713" s="7">
        <v>876010.0</v>
      </c>
      <c r="G713" s="13" t="s">
        <v>419</v>
      </c>
      <c r="H713" s="6">
        <v>8760364.0</v>
      </c>
      <c r="I713" s="8" t="s">
        <v>725</v>
      </c>
      <c r="J713" s="5"/>
      <c r="K713" s="5"/>
      <c r="L713" s="5"/>
      <c r="M713" s="5"/>
      <c r="N713" s="5"/>
      <c r="O713" s="5"/>
      <c r="P713" s="5"/>
    </row>
    <row r="714" ht="15.75" customHeight="1">
      <c r="A714" s="6"/>
      <c r="B714" s="6" t="str">
        <f t="shared" si="1"/>
        <v>JAM</v>
      </c>
      <c r="C714" s="6">
        <v>876.0</v>
      </c>
      <c r="D714" s="7">
        <v>87608.0</v>
      </c>
      <c r="E714" s="12" t="s">
        <v>690</v>
      </c>
      <c r="F714" s="7">
        <v>876010.0</v>
      </c>
      <c r="G714" s="13" t="s">
        <v>419</v>
      </c>
      <c r="H714" s="6">
        <v>8760365.0</v>
      </c>
      <c r="I714" s="8" t="s">
        <v>726</v>
      </c>
      <c r="J714" s="5"/>
      <c r="K714" s="5"/>
      <c r="L714" s="5"/>
      <c r="M714" s="5"/>
      <c r="N714" s="5"/>
      <c r="O714" s="5"/>
      <c r="P714" s="5"/>
    </row>
    <row r="715" ht="15.75" customHeight="1">
      <c r="A715" s="6"/>
      <c r="B715" s="6" t="str">
        <f t="shared" si="1"/>
        <v>JAM</v>
      </c>
      <c r="C715" s="6">
        <v>876.0</v>
      </c>
      <c r="D715" s="7">
        <v>87608.0</v>
      </c>
      <c r="E715" s="12" t="s">
        <v>690</v>
      </c>
      <c r="F715" s="7">
        <v>876010.0</v>
      </c>
      <c r="G715" s="13" t="s">
        <v>419</v>
      </c>
      <c r="H715" s="6">
        <v>8760366.0</v>
      </c>
      <c r="I715" s="8" t="s">
        <v>727</v>
      </c>
      <c r="J715" s="5"/>
      <c r="K715" s="5"/>
      <c r="L715" s="5"/>
      <c r="M715" s="5"/>
      <c r="N715" s="5"/>
      <c r="O715" s="5"/>
      <c r="P715" s="5"/>
    </row>
    <row r="716" ht="15.75" customHeight="1">
      <c r="A716" s="6"/>
      <c r="B716" s="6" t="str">
        <f t="shared" si="1"/>
        <v>JAM</v>
      </c>
      <c r="C716" s="6">
        <v>876.0</v>
      </c>
      <c r="D716" s="7">
        <v>87608.0</v>
      </c>
      <c r="E716" s="12" t="s">
        <v>690</v>
      </c>
      <c r="F716" s="7">
        <v>876010.0</v>
      </c>
      <c r="G716" s="13" t="s">
        <v>419</v>
      </c>
      <c r="H716" s="6">
        <v>8760367.0</v>
      </c>
      <c r="I716" s="8" t="s">
        <v>491</v>
      </c>
      <c r="J716" s="5"/>
      <c r="K716" s="5"/>
      <c r="L716" s="5"/>
      <c r="M716" s="5"/>
      <c r="N716" s="5"/>
      <c r="O716" s="5"/>
      <c r="P716" s="5"/>
    </row>
    <row r="717" ht="15.75" customHeight="1">
      <c r="A717" s="6"/>
      <c r="B717" s="6" t="str">
        <f t="shared" si="1"/>
        <v>JAM</v>
      </c>
      <c r="C717" s="6">
        <v>876.0</v>
      </c>
      <c r="D717" s="7">
        <v>87608.0</v>
      </c>
      <c r="E717" s="12" t="s">
        <v>690</v>
      </c>
      <c r="F717" s="7">
        <v>876010.0</v>
      </c>
      <c r="G717" s="13" t="s">
        <v>419</v>
      </c>
      <c r="H717" s="6">
        <v>8760368.0</v>
      </c>
      <c r="I717" s="8" t="s">
        <v>728</v>
      </c>
      <c r="J717" s="5"/>
      <c r="K717" s="5"/>
      <c r="L717" s="5"/>
      <c r="M717" s="5"/>
      <c r="N717" s="5"/>
      <c r="O717" s="5"/>
      <c r="P717" s="5"/>
    </row>
    <row r="718" ht="15.75" customHeight="1">
      <c r="A718" s="6"/>
      <c r="B718" s="6" t="str">
        <f t="shared" si="1"/>
        <v>JAM</v>
      </c>
      <c r="C718" s="6">
        <v>876.0</v>
      </c>
      <c r="D718" s="7">
        <v>87608.0</v>
      </c>
      <c r="E718" s="12" t="s">
        <v>690</v>
      </c>
      <c r="F718" s="7">
        <v>876010.0</v>
      </c>
      <c r="G718" s="13" t="s">
        <v>419</v>
      </c>
      <c r="H718" s="6">
        <v>8760369.0</v>
      </c>
      <c r="I718" s="8" t="s">
        <v>729</v>
      </c>
      <c r="J718" s="5"/>
      <c r="K718" s="5"/>
      <c r="L718" s="5"/>
      <c r="M718" s="5"/>
      <c r="N718" s="5"/>
      <c r="O718" s="5"/>
      <c r="P718" s="5"/>
    </row>
    <row r="719" ht="15.75" customHeight="1">
      <c r="A719" s="6"/>
      <c r="B719" s="6" t="str">
        <f t="shared" si="1"/>
        <v>JAM</v>
      </c>
      <c r="C719" s="6">
        <v>876.0</v>
      </c>
      <c r="D719" s="7">
        <v>87608.0</v>
      </c>
      <c r="E719" s="12" t="s">
        <v>690</v>
      </c>
      <c r="F719" s="7">
        <v>876010.0</v>
      </c>
      <c r="G719" s="13" t="s">
        <v>419</v>
      </c>
      <c r="H719" s="6">
        <v>8760370.0</v>
      </c>
      <c r="I719" s="8" t="s">
        <v>730</v>
      </c>
      <c r="J719" s="5"/>
      <c r="K719" s="5"/>
      <c r="L719" s="5"/>
      <c r="M719" s="5"/>
      <c r="N719" s="5"/>
      <c r="O719" s="5"/>
      <c r="P719" s="5"/>
    </row>
    <row r="720" ht="15.75" customHeight="1">
      <c r="A720" s="6"/>
      <c r="B720" s="6" t="str">
        <f t="shared" si="1"/>
        <v>JAM</v>
      </c>
      <c r="C720" s="6">
        <v>876.0</v>
      </c>
      <c r="D720" s="7">
        <v>87608.0</v>
      </c>
      <c r="E720" s="12" t="s">
        <v>690</v>
      </c>
      <c r="F720" s="7">
        <v>876012.0</v>
      </c>
      <c r="G720" s="13" t="s">
        <v>434</v>
      </c>
      <c r="H720" s="6">
        <v>8760371.0</v>
      </c>
      <c r="I720" s="8" t="s">
        <v>731</v>
      </c>
      <c r="J720" s="5"/>
      <c r="K720" s="5"/>
      <c r="L720" s="5"/>
      <c r="M720" s="5"/>
      <c r="N720" s="5"/>
      <c r="O720" s="5"/>
      <c r="P720" s="5"/>
    </row>
    <row r="721" ht="15.75" customHeight="1">
      <c r="A721" s="6"/>
      <c r="B721" s="6" t="str">
        <f t="shared" si="1"/>
        <v>JAM</v>
      </c>
      <c r="C721" s="6">
        <v>876.0</v>
      </c>
      <c r="D721" s="7">
        <v>87608.0</v>
      </c>
      <c r="E721" s="12" t="s">
        <v>690</v>
      </c>
      <c r="F721" s="7">
        <v>876012.0</v>
      </c>
      <c r="G721" s="13" t="s">
        <v>434</v>
      </c>
      <c r="H721" s="6">
        <v>8760372.0</v>
      </c>
      <c r="I721" s="8" t="s">
        <v>732</v>
      </c>
      <c r="J721" s="5"/>
      <c r="K721" s="5"/>
      <c r="L721" s="5"/>
      <c r="M721" s="5"/>
      <c r="N721" s="5"/>
      <c r="O721" s="5"/>
      <c r="P721" s="5"/>
    </row>
    <row r="722" ht="15.75" customHeight="1">
      <c r="A722" s="6"/>
      <c r="B722" s="6" t="str">
        <f t="shared" si="1"/>
        <v>JAM</v>
      </c>
      <c r="C722" s="6">
        <v>876.0</v>
      </c>
      <c r="D722" s="7">
        <v>87608.0</v>
      </c>
      <c r="E722" s="12" t="s">
        <v>690</v>
      </c>
      <c r="F722" s="7">
        <v>876010.0</v>
      </c>
      <c r="G722" s="13" t="s">
        <v>419</v>
      </c>
      <c r="H722" s="6">
        <v>8760373.0</v>
      </c>
      <c r="I722" s="8" t="s">
        <v>733</v>
      </c>
      <c r="J722" s="5"/>
      <c r="K722" s="5"/>
      <c r="L722" s="5"/>
      <c r="M722" s="5"/>
      <c r="N722" s="5"/>
      <c r="O722" s="5"/>
      <c r="P722" s="5"/>
    </row>
    <row r="723" ht="15.75" customHeight="1">
      <c r="A723" s="6"/>
      <c r="B723" s="6" t="str">
        <f t="shared" si="1"/>
        <v>JAM</v>
      </c>
      <c r="C723" s="6">
        <v>876.0</v>
      </c>
      <c r="D723" s="7">
        <v>87608.0</v>
      </c>
      <c r="E723" s="12" t="s">
        <v>690</v>
      </c>
      <c r="F723" s="7">
        <v>876010.0</v>
      </c>
      <c r="G723" s="13" t="s">
        <v>419</v>
      </c>
      <c r="H723" s="6">
        <v>8760374.0</v>
      </c>
      <c r="I723" s="8" t="s">
        <v>734</v>
      </c>
      <c r="J723" s="5"/>
      <c r="K723" s="5"/>
      <c r="L723" s="5"/>
      <c r="M723" s="5"/>
      <c r="N723" s="5"/>
      <c r="O723" s="5"/>
      <c r="P723" s="5"/>
    </row>
    <row r="724" ht="15.75" customHeight="1">
      <c r="A724" s="6"/>
      <c r="B724" s="6" t="str">
        <f t="shared" si="1"/>
        <v>JAM</v>
      </c>
      <c r="C724" s="6">
        <v>876.0</v>
      </c>
      <c r="D724" s="7">
        <v>87608.0</v>
      </c>
      <c r="E724" s="12" t="s">
        <v>690</v>
      </c>
      <c r="F724" s="7">
        <v>876009.0</v>
      </c>
      <c r="G724" s="13" t="s">
        <v>416</v>
      </c>
      <c r="H724" s="6">
        <v>8760375.0</v>
      </c>
      <c r="I724" s="8" t="s">
        <v>735</v>
      </c>
      <c r="J724" s="5"/>
      <c r="K724" s="5"/>
      <c r="L724" s="5"/>
      <c r="M724" s="5"/>
      <c r="N724" s="5"/>
      <c r="O724" s="5"/>
      <c r="P724" s="5"/>
    </row>
    <row r="725" ht="15.75" customHeight="1">
      <c r="A725" s="6"/>
      <c r="B725" s="6" t="str">
        <f t="shared" si="1"/>
        <v>JAM</v>
      </c>
      <c r="C725" s="6">
        <v>876.0</v>
      </c>
      <c r="D725" s="7">
        <v>87608.0</v>
      </c>
      <c r="E725" s="12" t="s">
        <v>690</v>
      </c>
      <c r="F725" s="7">
        <v>876010.0</v>
      </c>
      <c r="G725" s="13" t="s">
        <v>419</v>
      </c>
      <c r="H725" s="6">
        <v>8760376.0</v>
      </c>
      <c r="I725" s="8" t="s">
        <v>736</v>
      </c>
      <c r="J725" s="5"/>
      <c r="K725" s="5"/>
      <c r="L725" s="5"/>
      <c r="M725" s="5"/>
      <c r="N725" s="5"/>
      <c r="O725" s="5"/>
      <c r="P725" s="5"/>
    </row>
    <row r="726" ht="15.75" customHeight="1">
      <c r="A726" s="6"/>
      <c r="B726" s="6" t="str">
        <f t="shared" si="1"/>
        <v>JAM</v>
      </c>
      <c r="C726" s="6">
        <v>876.0</v>
      </c>
      <c r="D726" s="7">
        <v>87608.0</v>
      </c>
      <c r="E726" s="12" t="s">
        <v>690</v>
      </c>
      <c r="F726" s="7">
        <v>876009.0</v>
      </c>
      <c r="G726" s="13" t="s">
        <v>416</v>
      </c>
      <c r="H726" s="6">
        <v>8760377.0</v>
      </c>
      <c r="I726" s="8" t="s">
        <v>737</v>
      </c>
      <c r="J726" s="5"/>
      <c r="K726" s="5"/>
      <c r="L726" s="5"/>
      <c r="M726" s="5"/>
      <c r="N726" s="5"/>
      <c r="O726" s="5"/>
      <c r="P726" s="5"/>
    </row>
    <row r="727" ht="15.75" customHeight="1">
      <c r="A727" s="6"/>
      <c r="B727" s="6" t="str">
        <f t="shared" si="1"/>
        <v>JAM</v>
      </c>
      <c r="C727" s="6">
        <v>876.0</v>
      </c>
      <c r="D727" s="7">
        <v>87608.0</v>
      </c>
      <c r="E727" s="12" t="s">
        <v>690</v>
      </c>
      <c r="F727" s="7">
        <v>876009.0</v>
      </c>
      <c r="G727" s="13" t="s">
        <v>416</v>
      </c>
      <c r="H727" s="6">
        <v>8760378.0</v>
      </c>
      <c r="I727" s="8" t="s">
        <v>738</v>
      </c>
      <c r="J727" s="5"/>
      <c r="K727" s="5"/>
      <c r="L727" s="5"/>
      <c r="M727" s="5"/>
      <c r="N727" s="5"/>
      <c r="O727" s="5"/>
      <c r="P727" s="5"/>
    </row>
    <row r="728" ht="15.75" customHeight="1">
      <c r="A728" s="6"/>
      <c r="B728" s="6" t="str">
        <f t="shared" si="1"/>
        <v>JAM</v>
      </c>
      <c r="C728" s="6">
        <v>876.0</v>
      </c>
      <c r="D728" s="7">
        <v>87608.0</v>
      </c>
      <c r="E728" s="12" t="s">
        <v>690</v>
      </c>
      <c r="F728" s="7">
        <v>876009.0</v>
      </c>
      <c r="G728" s="13" t="s">
        <v>416</v>
      </c>
      <c r="H728" s="6">
        <v>8760379.0</v>
      </c>
      <c r="I728" s="8" t="s">
        <v>739</v>
      </c>
      <c r="J728" s="5"/>
      <c r="K728" s="5"/>
      <c r="L728" s="5"/>
      <c r="M728" s="5"/>
      <c r="N728" s="5"/>
      <c r="O728" s="5"/>
      <c r="P728" s="5"/>
    </row>
    <row r="729" ht="15.75" customHeight="1">
      <c r="A729" s="6"/>
      <c r="B729" s="6" t="str">
        <f t="shared" si="1"/>
        <v>JAM</v>
      </c>
      <c r="C729" s="6">
        <v>876.0</v>
      </c>
      <c r="D729" s="7">
        <v>87608.0</v>
      </c>
      <c r="E729" s="12" t="s">
        <v>690</v>
      </c>
      <c r="F729" s="7">
        <v>876009.0</v>
      </c>
      <c r="G729" s="13" t="s">
        <v>416</v>
      </c>
      <c r="H729" s="6">
        <v>8760380.0</v>
      </c>
      <c r="I729" s="8" t="s">
        <v>740</v>
      </c>
      <c r="J729" s="5"/>
      <c r="K729" s="5"/>
      <c r="L729" s="5"/>
      <c r="M729" s="5"/>
      <c r="N729" s="5"/>
      <c r="O729" s="5"/>
      <c r="P729" s="5"/>
    </row>
    <row r="730" ht="15.75" customHeight="1">
      <c r="A730" s="6"/>
      <c r="B730" s="6" t="str">
        <f t="shared" si="1"/>
        <v>JAM</v>
      </c>
      <c r="C730" s="6">
        <v>876.0</v>
      </c>
      <c r="D730" s="7">
        <v>87608.0</v>
      </c>
      <c r="E730" s="12" t="s">
        <v>690</v>
      </c>
      <c r="F730" s="7">
        <v>876009.0</v>
      </c>
      <c r="G730" s="13" t="s">
        <v>416</v>
      </c>
      <c r="H730" s="6">
        <v>8760381.0</v>
      </c>
      <c r="I730" s="8" t="s">
        <v>741</v>
      </c>
      <c r="J730" s="5"/>
      <c r="K730" s="5"/>
      <c r="L730" s="5"/>
      <c r="M730" s="5"/>
      <c r="N730" s="5"/>
      <c r="O730" s="5"/>
      <c r="P730" s="5"/>
    </row>
    <row r="731" ht="15.75" customHeight="1">
      <c r="A731" s="6"/>
      <c r="B731" s="6" t="str">
        <f t="shared" si="1"/>
        <v>JAM</v>
      </c>
      <c r="C731" s="6">
        <v>876.0</v>
      </c>
      <c r="D731" s="7">
        <v>87608.0</v>
      </c>
      <c r="E731" s="12" t="s">
        <v>690</v>
      </c>
      <c r="F731" s="7">
        <v>876012.0</v>
      </c>
      <c r="G731" s="13" t="s">
        <v>434</v>
      </c>
      <c r="H731" s="6">
        <v>8760382.0</v>
      </c>
      <c r="I731" s="8" t="s">
        <v>742</v>
      </c>
      <c r="J731" s="5"/>
      <c r="K731" s="5"/>
      <c r="L731" s="5"/>
      <c r="M731" s="5"/>
      <c r="N731" s="5"/>
      <c r="O731" s="5"/>
      <c r="P731" s="5"/>
    </row>
    <row r="732" ht="15.75" customHeight="1">
      <c r="A732" s="6"/>
      <c r="B732" s="6" t="str">
        <f t="shared" si="1"/>
        <v>JAM</v>
      </c>
      <c r="C732" s="6">
        <v>876.0</v>
      </c>
      <c r="D732" s="7">
        <v>87608.0</v>
      </c>
      <c r="E732" s="12" t="s">
        <v>690</v>
      </c>
      <c r="F732" s="7">
        <v>876012.0</v>
      </c>
      <c r="G732" s="13" t="s">
        <v>434</v>
      </c>
      <c r="H732" s="6">
        <v>8760383.0</v>
      </c>
      <c r="I732" s="8" t="s">
        <v>743</v>
      </c>
      <c r="J732" s="5"/>
      <c r="K732" s="5"/>
      <c r="L732" s="5"/>
      <c r="M732" s="5"/>
      <c r="N732" s="5"/>
      <c r="O732" s="5"/>
      <c r="P732" s="5"/>
    </row>
    <row r="733" ht="15.75" customHeight="1">
      <c r="A733" s="6"/>
      <c r="B733" s="6" t="str">
        <f t="shared" si="1"/>
        <v>JAM</v>
      </c>
      <c r="C733" s="6">
        <v>876.0</v>
      </c>
      <c r="D733" s="7">
        <v>87608.0</v>
      </c>
      <c r="E733" s="12" t="s">
        <v>690</v>
      </c>
      <c r="F733" s="7">
        <v>876012.0</v>
      </c>
      <c r="G733" s="13" t="s">
        <v>434</v>
      </c>
      <c r="H733" s="6">
        <v>8760384.0</v>
      </c>
      <c r="I733" s="8" t="s">
        <v>744</v>
      </c>
      <c r="J733" s="5"/>
      <c r="K733" s="5"/>
      <c r="L733" s="5"/>
      <c r="M733" s="5"/>
      <c r="N733" s="5"/>
      <c r="O733" s="5"/>
      <c r="P733" s="5"/>
    </row>
    <row r="734" ht="15.75" customHeight="1">
      <c r="A734" s="6"/>
      <c r="B734" s="6" t="str">
        <f t="shared" si="1"/>
        <v>JAM</v>
      </c>
      <c r="C734" s="6">
        <v>876.0</v>
      </c>
      <c r="D734" s="7">
        <v>87608.0</v>
      </c>
      <c r="E734" s="12" t="s">
        <v>690</v>
      </c>
      <c r="F734" s="7">
        <v>876012.0</v>
      </c>
      <c r="G734" s="13" t="s">
        <v>434</v>
      </c>
      <c r="H734" s="6">
        <v>8760385.0</v>
      </c>
      <c r="I734" s="8" t="s">
        <v>745</v>
      </c>
      <c r="J734" s="5"/>
      <c r="K734" s="5"/>
      <c r="L734" s="5"/>
      <c r="M734" s="5"/>
      <c r="N734" s="5"/>
      <c r="O734" s="5"/>
      <c r="P734" s="5"/>
    </row>
    <row r="735" ht="15.75" customHeight="1">
      <c r="A735" s="6"/>
      <c r="B735" s="6" t="str">
        <f t="shared" si="1"/>
        <v>JAM</v>
      </c>
      <c r="C735" s="6">
        <v>876.0</v>
      </c>
      <c r="D735" s="7">
        <v>87608.0</v>
      </c>
      <c r="E735" s="12" t="s">
        <v>690</v>
      </c>
      <c r="F735" s="7">
        <v>876012.0</v>
      </c>
      <c r="G735" s="13" t="s">
        <v>434</v>
      </c>
      <c r="H735" s="6">
        <v>8760386.0</v>
      </c>
      <c r="I735" s="8" t="s">
        <v>746</v>
      </c>
      <c r="J735" s="5"/>
      <c r="K735" s="5"/>
      <c r="L735" s="5"/>
      <c r="M735" s="5"/>
      <c r="N735" s="5"/>
      <c r="O735" s="5"/>
      <c r="P735" s="5"/>
    </row>
    <row r="736" ht="15.75" customHeight="1">
      <c r="A736" s="6"/>
      <c r="B736" s="6" t="str">
        <f t="shared" si="1"/>
        <v>JAM</v>
      </c>
      <c r="C736" s="6">
        <v>876.0</v>
      </c>
      <c r="D736" s="7">
        <v>87608.0</v>
      </c>
      <c r="E736" s="12" t="s">
        <v>690</v>
      </c>
      <c r="F736" s="7">
        <v>876012.0</v>
      </c>
      <c r="G736" s="13" t="s">
        <v>434</v>
      </c>
      <c r="H736" s="6">
        <v>8760387.0</v>
      </c>
      <c r="I736" s="8" t="s">
        <v>747</v>
      </c>
      <c r="J736" s="5"/>
      <c r="K736" s="5"/>
      <c r="L736" s="5"/>
      <c r="M736" s="5"/>
      <c r="N736" s="5"/>
      <c r="O736" s="5"/>
      <c r="P736" s="5"/>
    </row>
    <row r="737" ht="15.75" customHeight="1">
      <c r="A737" s="6"/>
      <c r="B737" s="6" t="str">
        <f t="shared" si="1"/>
        <v>JAM</v>
      </c>
      <c r="C737" s="6">
        <v>876.0</v>
      </c>
      <c r="D737" s="7">
        <v>87608.0</v>
      </c>
      <c r="E737" s="12" t="s">
        <v>690</v>
      </c>
      <c r="F737" s="7">
        <v>876010.0</v>
      </c>
      <c r="G737" s="13" t="s">
        <v>419</v>
      </c>
      <c r="H737" s="6">
        <v>8760388.0</v>
      </c>
      <c r="I737" s="8" t="s">
        <v>748</v>
      </c>
      <c r="J737" s="5"/>
      <c r="K737" s="5"/>
      <c r="L737" s="5"/>
      <c r="M737" s="5"/>
      <c r="N737" s="5"/>
      <c r="O737" s="5"/>
      <c r="P737" s="5"/>
    </row>
    <row r="738" ht="15.75" customHeight="1">
      <c r="A738" s="6"/>
      <c r="B738" s="6" t="str">
        <f t="shared" si="1"/>
        <v>JAM</v>
      </c>
      <c r="C738" s="6">
        <v>876.0</v>
      </c>
      <c r="D738" s="7">
        <v>87608.0</v>
      </c>
      <c r="E738" s="12" t="s">
        <v>690</v>
      </c>
      <c r="F738" s="7">
        <v>876012.0</v>
      </c>
      <c r="G738" s="13" t="s">
        <v>434</v>
      </c>
      <c r="H738" s="6">
        <v>8760389.0</v>
      </c>
      <c r="I738" s="8" t="s">
        <v>749</v>
      </c>
      <c r="J738" s="5"/>
      <c r="K738" s="5"/>
      <c r="L738" s="5"/>
      <c r="M738" s="5"/>
      <c r="N738" s="5"/>
      <c r="O738" s="5"/>
      <c r="P738" s="5"/>
    </row>
    <row r="739" ht="15.75" customHeight="1">
      <c r="A739" s="6"/>
      <c r="B739" s="6" t="str">
        <f t="shared" si="1"/>
        <v>JAM</v>
      </c>
      <c r="C739" s="6">
        <v>876.0</v>
      </c>
      <c r="D739" s="7">
        <v>87608.0</v>
      </c>
      <c r="E739" s="12" t="s">
        <v>690</v>
      </c>
      <c r="F739" s="7">
        <v>876012.0</v>
      </c>
      <c r="G739" s="13" t="s">
        <v>434</v>
      </c>
      <c r="H739" s="6">
        <v>8760390.0</v>
      </c>
      <c r="I739" s="8" t="s">
        <v>750</v>
      </c>
      <c r="J739" s="5"/>
      <c r="K739" s="5"/>
      <c r="L739" s="5"/>
      <c r="M739" s="5"/>
      <c r="N739" s="5"/>
      <c r="O739" s="5"/>
      <c r="P739" s="5"/>
    </row>
    <row r="740" ht="15.75" customHeight="1">
      <c r="A740" s="6"/>
      <c r="B740" s="6" t="str">
        <f t="shared" si="1"/>
        <v>JAM</v>
      </c>
      <c r="C740" s="6">
        <v>876.0</v>
      </c>
      <c r="D740" s="7">
        <v>87608.0</v>
      </c>
      <c r="E740" s="12" t="s">
        <v>690</v>
      </c>
      <c r="F740" s="7">
        <v>876012.0</v>
      </c>
      <c r="G740" s="13" t="s">
        <v>434</v>
      </c>
      <c r="H740" s="6">
        <v>8760391.0</v>
      </c>
      <c r="I740" s="8" t="s">
        <v>751</v>
      </c>
      <c r="J740" s="5"/>
      <c r="K740" s="5"/>
      <c r="L740" s="5"/>
      <c r="M740" s="5"/>
      <c r="N740" s="5"/>
      <c r="O740" s="5"/>
      <c r="P740" s="5"/>
    </row>
    <row r="741" ht="15.75" customHeight="1">
      <c r="A741" s="6"/>
      <c r="B741" s="6" t="str">
        <f t="shared" si="1"/>
        <v>JAM</v>
      </c>
      <c r="C741" s="6">
        <v>876.0</v>
      </c>
      <c r="D741" s="7">
        <v>87608.0</v>
      </c>
      <c r="E741" s="12" t="s">
        <v>690</v>
      </c>
      <c r="F741" s="7">
        <v>876012.0</v>
      </c>
      <c r="G741" s="13" t="s">
        <v>434</v>
      </c>
      <c r="H741" s="6">
        <v>8760392.0</v>
      </c>
      <c r="I741" s="8" t="s">
        <v>752</v>
      </c>
      <c r="J741" s="5"/>
      <c r="K741" s="5"/>
      <c r="L741" s="5"/>
      <c r="M741" s="5"/>
      <c r="N741" s="5"/>
      <c r="O741" s="5"/>
      <c r="P741" s="5"/>
    </row>
    <row r="742" ht="15.75" customHeight="1">
      <c r="A742" s="6"/>
      <c r="B742" s="6" t="str">
        <f t="shared" si="1"/>
        <v>JAM</v>
      </c>
      <c r="C742" s="6">
        <v>876.0</v>
      </c>
      <c r="D742" s="7">
        <v>87608.0</v>
      </c>
      <c r="E742" s="12" t="s">
        <v>690</v>
      </c>
      <c r="F742" s="7">
        <v>876012.0</v>
      </c>
      <c r="G742" s="13" t="s">
        <v>434</v>
      </c>
      <c r="H742" s="6">
        <v>8760393.0</v>
      </c>
      <c r="I742" s="8" t="s">
        <v>753</v>
      </c>
      <c r="J742" s="5"/>
      <c r="K742" s="5"/>
      <c r="L742" s="5"/>
      <c r="M742" s="5"/>
      <c r="N742" s="5"/>
      <c r="O742" s="5"/>
      <c r="P742" s="5"/>
    </row>
    <row r="743" ht="15.75" customHeight="1">
      <c r="A743" s="6"/>
      <c r="B743" s="6" t="str">
        <f t="shared" si="1"/>
        <v>JAM</v>
      </c>
      <c r="C743" s="6">
        <v>876.0</v>
      </c>
      <c r="D743" s="7">
        <v>87608.0</v>
      </c>
      <c r="E743" s="12" t="s">
        <v>690</v>
      </c>
      <c r="F743" s="7">
        <v>876012.0</v>
      </c>
      <c r="G743" s="13" t="s">
        <v>434</v>
      </c>
      <c r="H743" s="6">
        <v>8760394.0</v>
      </c>
      <c r="I743" s="8" t="s">
        <v>754</v>
      </c>
      <c r="J743" s="5"/>
      <c r="K743" s="5"/>
      <c r="L743" s="5"/>
      <c r="M743" s="5"/>
      <c r="N743" s="5"/>
      <c r="O743" s="5"/>
      <c r="P743" s="5"/>
    </row>
    <row r="744" ht="15.75" customHeight="1">
      <c r="A744" s="6"/>
      <c r="B744" s="6" t="str">
        <f t="shared" si="1"/>
        <v>JAM</v>
      </c>
      <c r="C744" s="6">
        <v>876.0</v>
      </c>
      <c r="D744" s="7">
        <v>87608.0</v>
      </c>
      <c r="E744" s="12" t="s">
        <v>690</v>
      </c>
      <c r="F744" s="7">
        <v>876012.0</v>
      </c>
      <c r="G744" s="13" t="s">
        <v>434</v>
      </c>
      <c r="H744" s="6">
        <v>8760395.0</v>
      </c>
      <c r="I744" s="8" t="s">
        <v>755</v>
      </c>
      <c r="J744" s="5"/>
      <c r="K744" s="5"/>
      <c r="L744" s="5"/>
      <c r="M744" s="5"/>
      <c r="N744" s="5"/>
      <c r="O744" s="5"/>
      <c r="P744" s="5"/>
    </row>
    <row r="745" ht="15.75" customHeight="1">
      <c r="A745" s="6"/>
      <c r="B745" s="6" t="str">
        <f t="shared" si="1"/>
        <v>JAM</v>
      </c>
      <c r="C745" s="6">
        <v>876.0</v>
      </c>
      <c r="D745" s="7">
        <v>87608.0</v>
      </c>
      <c r="E745" s="12" t="s">
        <v>690</v>
      </c>
      <c r="F745" s="7">
        <v>876012.0</v>
      </c>
      <c r="G745" s="13" t="s">
        <v>434</v>
      </c>
      <c r="H745" s="6">
        <v>8760396.0</v>
      </c>
      <c r="I745" s="8" t="s">
        <v>756</v>
      </c>
      <c r="J745" s="5"/>
      <c r="K745" s="5"/>
      <c r="L745" s="5"/>
      <c r="M745" s="5"/>
      <c r="N745" s="5"/>
      <c r="O745" s="5"/>
      <c r="P745" s="5"/>
    </row>
    <row r="746" ht="15.75" customHeight="1">
      <c r="A746" s="6"/>
      <c r="B746" s="6" t="str">
        <f t="shared" si="1"/>
        <v>JAM</v>
      </c>
      <c r="C746" s="6">
        <v>876.0</v>
      </c>
      <c r="D746" s="7">
        <v>87608.0</v>
      </c>
      <c r="E746" s="12" t="s">
        <v>690</v>
      </c>
      <c r="F746" s="7">
        <v>876012.0</v>
      </c>
      <c r="G746" s="13" t="s">
        <v>434</v>
      </c>
      <c r="H746" s="6">
        <v>8760397.0</v>
      </c>
      <c r="I746" s="8" t="s">
        <v>757</v>
      </c>
      <c r="J746" s="5"/>
      <c r="K746" s="5"/>
      <c r="L746" s="5"/>
      <c r="M746" s="5"/>
      <c r="N746" s="5"/>
      <c r="O746" s="5"/>
      <c r="P746" s="5"/>
    </row>
    <row r="747" ht="15.75" customHeight="1">
      <c r="A747" s="6"/>
      <c r="B747" s="6" t="str">
        <f t="shared" si="1"/>
        <v>JAM</v>
      </c>
      <c r="C747" s="6">
        <v>876.0</v>
      </c>
      <c r="D747" s="7">
        <v>87608.0</v>
      </c>
      <c r="E747" s="12" t="s">
        <v>690</v>
      </c>
      <c r="F747" s="7">
        <v>876012.0</v>
      </c>
      <c r="G747" s="13" t="s">
        <v>434</v>
      </c>
      <c r="H747" s="6">
        <v>8760398.0</v>
      </c>
      <c r="I747" s="8" t="s">
        <v>758</v>
      </c>
      <c r="J747" s="5"/>
      <c r="K747" s="5"/>
      <c r="L747" s="5"/>
      <c r="M747" s="5"/>
      <c r="N747" s="5"/>
      <c r="O747" s="5"/>
      <c r="P747" s="5"/>
    </row>
    <row r="748" ht="15.75" customHeight="1">
      <c r="A748" s="6"/>
      <c r="B748" s="6" t="str">
        <f t="shared" si="1"/>
        <v>JAM</v>
      </c>
      <c r="C748" s="6">
        <v>876.0</v>
      </c>
      <c r="D748" s="7">
        <v>87608.0</v>
      </c>
      <c r="E748" s="12" t="s">
        <v>690</v>
      </c>
      <c r="F748" s="7">
        <v>876012.0</v>
      </c>
      <c r="G748" s="13" t="s">
        <v>434</v>
      </c>
      <c r="H748" s="6">
        <v>8760399.0</v>
      </c>
      <c r="I748" s="8" t="s">
        <v>759</v>
      </c>
      <c r="J748" s="5"/>
      <c r="K748" s="5"/>
      <c r="L748" s="5"/>
      <c r="M748" s="5"/>
      <c r="N748" s="5"/>
      <c r="O748" s="5"/>
      <c r="P748" s="5"/>
    </row>
    <row r="749" ht="15.75" customHeight="1">
      <c r="A749" s="6"/>
      <c r="B749" s="6" t="str">
        <f t="shared" si="1"/>
        <v>JAM</v>
      </c>
      <c r="C749" s="6">
        <v>876.0</v>
      </c>
      <c r="D749" s="7">
        <v>87608.0</v>
      </c>
      <c r="E749" s="12" t="s">
        <v>690</v>
      </c>
      <c r="F749" s="7">
        <v>876012.0</v>
      </c>
      <c r="G749" s="13" t="s">
        <v>434</v>
      </c>
      <c r="H749" s="6">
        <v>8760400.0</v>
      </c>
      <c r="I749" s="8" t="s">
        <v>511</v>
      </c>
      <c r="J749" s="5"/>
      <c r="K749" s="5"/>
      <c r="L749" s="5"/>
      <c r="M749" s="5"/>
      <c r="N749" s="5"/>
      <c r="O749" s="5"/>
      <c r="P749" s="5"/>
    </row>
    <row r="750" ht="15.75" customHeight="1">
      <c r="A750" s="6"/>
      <c r="B750" s="6" t="str">
        <f t="shared" si="1"/>
        <v>JAM</v>
      </c>
      <c r="C750" s="6">
        <v>876.0</v>
      </c>
      <c r="D750" s="7">
        <v>87608.0</v>
      </c>
      <c r="E750" s="12" t="s">
        <v>690</v>
      </c>
      <c r="F750" s="7">
        <v>876012.0</v>
      </c>
      <c r="G750" s="13" t="s">
        <v>434</v>
      </c>
      <c r="H750" s="6">
        <v>8760401.0</v>
      </c>
      <c r="I750" s="8" t="s">
        <v>760</v>
      </c>
      <c r="J750" s="5"/>
      <c r="K750" s="5"/>
      <c r="L750" s="5"/>
      <c r="M750" s="5"/>
      <c r="N750" s="5"/>
      <c r="O750" s="5"/>
      <c r="P750" s="5"/>
    </row>
    <row r="751" ht="15.75" customHeight="1">
      <c r="A751" s="6"/>
      <c r="B751" s="6" t="str">
        <f t="shared" si="1"/>
        <v>JAM</v>
      </c>
      <c r="C751" s="6">
        <v>876.0</v>
      </c>
      <c r="D751" s="7">
        <v>87608.0</v>
      </c>
      <c r="E751" s="12" t="s">
        <v>690</v>
      </c>
      <c r="F751" s="7">
        <v>876012.0</v>
      </c>
      <c r="G751" s="13" t="s">
        <v>434</v>
      </c>
      <c r="H751" s="6">
        <v>8760402.0</v>
      </c>
      <c r="I751" s="8" t="s">
        <v>761</v>
      </c>
      <c r="J751" s="5"/>
      <c r="K751" s="5"/>
      <c r="L751" s="5"/>
      <c r="M751" s="5"/>
      <c r="N751" s="5"/>
      <c r="O751" s="5"/>
      <c r="P751" s="5"/>
    </row>
    <row r="752" ht="15.75" customHeight="1">
      <c r="A752" s="6"/>
      <c r="B752" s="6" t="str">
        <f t="shared" si="1"/>
        <v>JAM</v>
      </c>
      <c r="C752" s="6">
        <v>876.0</v>
      </c>
      <c r="D752" s="7">
        <v>87608.0</v>
      </c>
      <c r="E752" s="12" t="s">
        <v>690</v>
      </c>
      <c r="F752" s="7">
        <v>876012.0</v>
      </c>
      <c r="G752" s="13" t="s">
        <v>434</v>
      </c>
      <c r="H752" s="6">
        <v>8760403.0</v>
      </c>
      <c r="I752" s="8" t="s">
        <v>762</v>
      </c>
      <c r="J752" s="5"/>
      <c r="K752" s="5"/>
      <c r="L752" s="5"/>
      <c r="M752" s="5"/>
      <c r="N752" s="5"/>
      <c r="O752" s="5"/>
      <c r="P752" s="5"/>
    </row>
    <row r="753" ht="15.75" customHeight="1">
      <c r="A753" s="6"/>
      <c r="B753" s="6" t="str">
        <f t="shared" si="1"/>
        <v>JAM</v>
      </c>
      <c r="C753" s="6">
        <v>876.0</v>
      </c>
      <c r="D753" s="7">
        <v>87609.0</v>
      </c>
      <c r="E753" s="12" t="s">
        <v>763</v>
      </c>
      <c r="F753" s="7">
        <v>876001.0</v>
      </c>
      <c r="G753" s="13" t="s">
        <v>363</v>
      </c>
      <c r="H753" s="6">
        <v>8760404.0</v>
      </c>
      <c r="I753" s="8" t="s">
        <v>528</v>
      </c>
      <c r="J753" s="5"/>
      <c r="K753" s="5"/>
      <c r="L753" s="5"/>
      <c r="M753" s="5"/>
      <c r="N753" s="5"/>
      <c r="O753" s="5"/>
      <c r="P753" s="5"/>
    </row>
    <row r="754" ht="15.75" customHeight="1">
      <c r="A754" s="6"/>
      <c r="B754" s="6" t="str">
        <f t="shared" si="1"/>
        <v>JAM</v>
      </c>
      <c r="C754" s="6">
        <v>876.0</v>
      </c>
      <c r="D754" s="7">
        <v>87609.0</v>
      </c>
      <c r="E754" s="12" t="s">
        <v>763</v>
      </c>
      <c r="F754" s="7">
        <v>876001.0</v>
      </c>
      <c r="G754" s="13" t="s">
        <v>363</v>
      </c>
      <c r="H754" s="6">
        <v>8760405.0</v>
      </c>
      <c r="I754" s="8" t="s">
        <v>764</v>
      </c>
      <c r="J754" s="5"/>
      <c r="K754" s="5"/>
      <c r="L754" s="5"/>
      <c r="M754" s="5"/>
      <c r="N754" s="5"/>
      <c r="O754" s="5"/>
      <c r="P754" s="5"/>
    </row>
    <row r="755" ht="15.75" customHeight="1">
      <c r="A755" s="6"/>
      <c r="B755" s="6" t="str">
        <f t="shared" si="1"/>
        <v>JAM</v>
      </c>
      <c r="C755" s="6">
        <v>876.0</v>
      </c>
      <c r="D755" s="7">
        <v>87609.0</v>
      </c>
      <c r="E755" s="12" t="s">
        <v>763</v>
      </c>
      <c r="F755" s="7">
        <v>876001.0</v>
      </c>
      <c r="G755" s="13" t="s">
        <v>363</v>
      </c>
      <c r="H755" s="6">
        <v>8760406.0</v>
      </c>
      <c r="I755" s="8" t="s">
        <v>765</v>
      </c>
      <c r="J755" s="5"/>
      <c r="K755" s="5"/>
      <c r="L755" s="5"/>
      <c r="M755" s="5"/>
      <c r="N755" s="5"/>
      <c r="O755" s="5"/>
      <c r="P755" s="5"/>
    </row>
    <row r="756" ht="15.75" customHeight="1">
      <c r="A756" s="6"/>
      <c r="B756" s="6" t="str">
        <f t="shared" si="1"/>
        <v>JAM</v>
      </c>
      <c r="C756" s="6">
        <v>876.0</v>
      </c>
      <c r="D756" s="7">
        <v>87609.0</v>
      </c>
      <c r="E756" s="12" t="s">
        <v>763</v>
      </c>
      <c r="F756" s="7">
        <v>876001.0</v>
      </c>
      <c r="G756" s="13" t="s">
        <v>363</v>
      </c>
      <c r="H756" s="6">
        <v>8760407.0</v>
      </c>
      <c r="I756" s="8" t="s">
        <v>766</v>
      </c>
      <c r="J756" s="5"/>
      <c r="K756" s="5"/>
      <c r="L756" s="5"/>
      <c r="M756" s="5"/>
      <c r="N756" s="5"/>
      <c r="O756" s="5"/>
      <c r="P756" s="5"/>
    </row>
    <row r="757" ht="15.75" customHeight="1">
      <c r="A757" s="6"/>
      <c r="B757" s="6" t="str">
        <f t="shared" si="1"/>
        <v>JAM</v>
      </c>
      <c r="C757" s="6">
        <v>876.0</v>
      </c>
      <c r="D757" s="7">
        <v>87609.0</v>
      </c>
      <c r="E757" s="12" t="s">
        <v>763</v>
      </c>
      <c r="F757" s="7">
        <v>876001.0</v>
      </c>
      <c r="G757" s="13" t="s">
        <v>363</v>
      </c>
      <c r="H757" s="6">
        <v>8760408.0</v>
      </c>
      <c r="I757" s="8" t="s">
        <v>767</v>
      </c>
      <c r="J757" s="5"/>
      <c r="K757" s="5"/>
      <c r="L757" s="5"/>
      <c r="M757" s="5"/>
      <c r="N757" s="5"/>
      <c r="O757" s="5"/>
      <c r="P757" s="5"/>
    </row>
    <row r="758" ht="15.75" customHeight="1">
      <c r="A758" s="6"/>
      <c r="B758" s="6" t="str">
        <f t="shared" si="1"/>
        <v>JAM</v>
      </c>
      <c r="C758" s="6">
        <v>876.0</v>
      </c>
      <c r="D758" s="7">
        <v>87609.0</v>
      </c>
      <c r="E758" s="12" t="s">
        <v>763</v>
      </c>
      <c r="F758" s="7">
        <v>876001.0</v>
      </c>
      <c r="G758" s="13" t="s">
        <v>363</v>
      </c>
      <c r="H758" s="6">
        <v>8760409.0</v>
      </c>
      <c r="I758" s="8" t="s">
        <v>768</v>
      </c>
      <c r="J758" s="5"/>
      <c r="K758" s="5"/>
      <c r="L758" s="5"/>
      <c r="M758" s="5"/>
      <c r="N758" s="5"/>
      <c r="O758" s="5"/>
      <c r="P758" s="5"/>
    </row>
    <row r="759" ht="15.75" customHeight="1">
      <c r="A759" s="6"/>
      <c r="B759" s="6" t="str">
        <f t="shared" si="1"/>
        <v>JAM</v>
      </c>
      <c r="C759" s="6">
        <v>876.0</v>
      </c>
      <c r="D759" s="7">
        <v>87609.0</v>
      </c>
      <c r="E759" s="12" t="s">
        <v>763</v>
      </c>
      <c r="F759" s="7">
        <v>876001.0</v>
      </c>
      <c r="G759" s="13" t="s">
        <v>363</v>
      </c>
      <c r="H759" s="6">
        <v>8760410.0</v>
      </c>
      <c r="I759" s="8" t="s">
        <v>769</v>
      </c>
      <c r="J759" s="5"/>
      <c r="K759" s="5"/>
      <c r="L759" s="5"/>
      <c r="M759" s="5"/>
      <c r="N759" s="5"/>
      <c r="O759" s="5"/>
      <c r="P759" s="5"/>
    </row>
    <row r="760" ht="15.75" customHeight="1">
      <c r="A760" s="6"/>
      <c r="B760" s="6" t="str">
        <f t="shared" si="1"/>
        <v>JAM</v>
      </c>
      <c r="C760" s="6">
        <v>876.0</v>
      </c>
      <c r="D760" s="7">
        <v>87609.0</v>
      </c>
      <c r="E760" s="12" t="s">
        <v>763</v>
      </c>
      <c r="F760" s="7">
        <v>876001.0</v>
      </c>
      <c r="G760" s="13" t="s">
        <v>363</v>
      </c>
      <c r="H760" s="6">
        <v>8760411.0</v>
      </c>
      <c r="I760" s="8" t="s">
        <v>770</v>
      </c>
      <c r="J760" s="5"/>
      <c r="K760" s="5"/>
      <c r="L760" s="5"/>
      <c r="M760" s="5"/>
      <c r="N760" s="5"/>
      <c r="O760" s="5"/>
      <c r="P760" s="5"/>
    </row>
    <row r="761" ht="15.75" customHeight="1">
      <c r="A761" s="6"/>
      <c r="B761" s="6" t="str">
        <f t="shared" si="1"/>
        <v>JAM</v>
      </c>
      <c r="C761" s="6">
        <v>876.0</v>
      </c>
      <c r="D761" s="7">
        <v>87609.0</v>
      </c>
      <c r="E761" s="12" t="s">
        <v>763</v>
      </c>
      <c r="F761" s="7">
        <v>876001.0</v>
      </c>
      <c r="G761" s="13" t="s">
        <v>363</v>
      </c>
      <c r="H761" s="6">
        <v>8760412.0</v>
      </c>
      <c r="I761" s="8" t="s">
        <v>771</v>
      </c>
      <c r="J761" s="5"/>
      <c r="K761" s="5"/>
      <c r="L761" s="5"/>
      <c r="M761" s="5"/>
      <c r="N761" s="5"/>
      <c r="O761" s="5"/>
      <c r="P761" s="5"/>
    </row>
    <row r="762" ht="15.75" customHeight="1">
      <c r="A762" s="6"/>
      <c r="B762" s="6" t="str">
        <f t="shared" si="1"/>
        <v>JAM</v>
      </c>
      <c r="C762" s="6">
        <v>876.0</v>
      </c>
      <c r="D762" s="7">
        <v>87609.0</v>
      </c>
      <c r="E762" s="12" t="s">
        <v>763</v>
      </c>
      <c r="F762" s="7">
        <v>876001.0</v>
      </c>
      <c r="G762" s="13" t="s">
        <v>363</v>
      </c>
      <c r="H762" s="6">
        <v>8760413.0</v>
      </c>
      <c r="I762" s="8" t="s">
        <v>772</v>
      </c>
      <c r="J762" s="5"/>
      <c r="K762" s="5"/>
      <c r="L762" s="5"/>
      <c r="M762" s="5"/>
      <c r="N762" s="5"/>
      <c r="O762" s="5"/>
      <c r="P762" s="5"/>
    </row>
    <row r="763" ht="15.75" customHeight="1">
      <c r="A763" s="6"/>
      <c r="B763" s="6" t="str">
        <f t="shared" si="1"/>
        <v>JAM</v>
      </c>
      <c r="C763" s="6">
        <v>876.0</v>
      </c>
      <c r="D763" s="7">
        <v>87609.0</v>
      </c>
      <c r="E763" s="12" t="s">
        <v>763</v>
      </c>
      <c r="F763" s="7">
        <v>876001.0</v>
      </c>
      <c r="G763" s="13" t="s">
        <v>363</v>
      </c>
      <c r="H763" s="6">
        <v>8760414.0</v>
      </c>
      <c r="I763" s="8" t="s">
        <v>773</v>
      </c>
      <c r="J763" s="5"/>
      <c r="K763" s="5"/>
      <c r="L763" s="5"/>
      <c r="M763" s="5"/>
      <c r="N763" s="5"/>
      <c r="O763" s="5"/>
      <c r="P763" s="5"/>
    </row>
    <row r="764" ht="15.75" customHeight="1">
      <c r="A764" s="6"/>
      <c r="B764" s="6" t="str">
        <f t="shared" si="1"/>
        <v>JAM</v>
      </c>
      <c r="C764" s="6">
        <v>876.0</v>
      </c>
      <c r="D764" s="7">
        <v>87609.0</v>
      </c>
      <c r="E764" s="12" t="s">
        <v>763</v>
      </c>
      <c r="F764" s="7">
        <v>876001.0</v>
      </c>
      <c r="G764" s="13" t="s">
        <v>363</v>
      </c>
      <c r="H764" s="6">
        <v>8760415.0</v>
      </c>
      <c r="I764" s="8" t="s">
        <v>774</v>
      </c>
      <c r="J764" s="5"/>
      <c r="K764" s="5"/>
      <c r="L764" s="5"/>
      <c r="M764" s="5"/>
      <c r="N764" s="5"/>
      <c r="O764" s="5"/>
      <c r="P764" s="5"/>
    </row>
    <row r="765" ht="15.75" customHeight="1">
      <c r="A765" s="6"/>
      <c r="B765" s="6" t="str">
        <f t="shared" si="1"/>
        <v>JAM</v>
      </c>
      <c r="C765" s="6">
        <v>876.0</v>
      </c>
      <c r="D765" s="7">
        <v>87609.0</v>
      </c>
      <c r="E765" s="12" t="s">
        <v>763</v>
      </c>
      <c r="F765" s="7">
        <v>876001.0</v>
      </c>
      <c r="G765" s="13" t="s">
        <v>363</v>
      </c>
      <c r="H765" s="6">
        <v>8760416.0</v>
      </c>
      <c r="I765" s="8" t="s">
        <v>775</v>
      </c>
      <c r="J765" s="5"/>
      <c r="K765" s="5"/>
      <c r="L765" s="5"/>
      <c r="M765" s="5"/>
      <c r="N765" s="5"/>
      <c r="O765" s="5"/>
      <c r="P765" s="5"/>
    </row>
    <row r="766" ht="15.75" customHeight="1">
      <c r="A766" s="6"/>
      <c r="B766" s="6" t="str">
        <f t="shared" si="1"/>
        <v>JAM</v>
      </c>
      <c r="C766" s="6">
        <v>876.0</v>
      </c>
      <c r="D766" s="7">
        <v>87609.0</v>
      </c>
      <c r="E766" s="12" t="s">
        <v>763</v>
      </c>
      <c r="F766" s="7">
        <v>876003.0</v>
      </c>
      <c r="G766" s="13" t="s">
        <v>375</v>
      </c>
      <c r="H766" s="6">
        <v>8760417.0</v>
      </c>
      <c r="I766" s="8" t="s">
        <v>776</v>
      </c>
      <c r="J766" s="5"/>
      <c r="K766" s="5"/>
      <c r="L766" s="5"/>
      <c r="M766" s="5"/>
      <c r="N766" s="5"/>
      <c r="O766" s="5"/>
      <c r="P766" s="5"/>
    </row>
    <row r="767" ht="15.75" customHeight="1">
      <c r="A767" s="6"/>
      <c r="B767" s="6" t="str">
        <f t="shared" si="1"/>
        <v>JAM</v>
      </c>
      <c r="C767" s="6">
        <v>876.0</v>
      </c>
      <c r="D767" s="7">
        <v>87609.0</v>
      </c>
      <c r="E767" s="12" t="s">
        <v>763</v>
      </c>
      <c r="F767" s="7">
        <v>876001.0</v>
      </c>
      <c r="G767" s="13" t="s">
        <v>363</v>
      </c>
      <c r="H767" s="6">
        <v>8760418.0</v>
      </c>
      <c r="I767" s="8" t="s">
        <v>777</v>
      </c>
      <c r="J767" s="5"/>
      <c r="K767" s="5"/>
      <c r="L767" s="5"/>
      <c r="M767" s="5"/>
      <c r="N767" s="5"/>
      <c r="O767" s="5"/>
      <c r="P767" s="5"/>
    </row>
    <row r="768" ht="15.75" customHeight="1">
      <c r="A768" s="6"/>
      <c r="B768" s="6" t="str">
        <f t="shared" si="1"/>
        <v>JAM</v>
      </c>
      <c r="C768" s="6">
        <v>876.0</v>
      </c>
      <c r="D768" s="7">
        <v>87609.0</v>
      </c>
      <c r="E768" s="12" t="s">
        <v>763</v>
      </c>
      <c r="F768" s="7">
        <v>876001.0</v>
      </c>
      <c r="G768" s="13" t="s">
        <v>363</v>
      </c>
      <c r="H768" s="6">
        <v>8760419.0</v>
      </c>
      <c r="I768" s="8" t="s">
        <v>778</v>
      </c>
      <c r="J768" s="5"/>
      <c r="K768" s="5"/>
      <c r="L768" s="5"/>
      <c r="M768" s="5"/>
      <c r="N768" s="5"/>
      <c r="O768" s="5"/>
      <c r="P768" s="5"/>
    </row>
    <row r="769" ht="15.75" customHeight="1">
      <c r="A769" s="6"/>
      <c r="B769" s="6" t="str">
        <f t="shared" si="1"/>
        <v>JAM</v>
      </c>
      <c r="C769" s="6">
        <v>876.0</v>
      </c>
      <c r="D769" s="7">
        <v>87609.0</v>
      </c>
      <c r="E769" s="12" t="s">
        <v>763</v>
      </c>
      <c r="F769" s="7">
        <v>876001.0</v>
      </c>
      <c r="G769" s="13" t="s">
        <v>363</v>
      </c>
      <c r="H769" s="6">
        <v>8760420.0</v>
      </c>
      <c r="I769" s="8" t="s">
        <v>779</v>
      </c>
      <c r="J769" s="5"/>
      <c r="K769" s="5"/>
      <c r="L769" s="5"/>
      <c r="M769" s="5"/>
      <c r="N769" s="5"/>
      <c r="O769" s="5"/>
      <c r="P769" s="5"/>
    </row>
    <row r="770" ht="15.75" customHeight="1">
      <c r="A770" s="6"/>
      <c r="B770" s="6" t="str">
        <f t="shared" si="1"/>
        <v>JAM</v>
      </c>
      <c r="C770" s="6">
        <v>876.0</v>
      </c>
      <c r="D770" s="7">
        <v>87609.0</v>
      </c>
      <c r="E770" s="12" t="s">
        <v>763</v>
      </c>
      <c r="F770" s="7">
        <v>876003.0</v>
      </c>
      <c r="G770" s="13" t="s">
        <v>375</v>
      </c>
      <c r="H770" s="6">
        <v>8760421.0</v>
      </c>
      <c r="I770" s="8" t="s">
        <v>390</v>
      </c>
      <c r="J770" s="5"/>
      <c r="K770" s="5"/>
      <c r="L770" s="5"/>
      <c r="M770" s="5"/>
      <c r="N770" s="5"/>
      <c r="O770" s="5"/>
      <c r="P770" s="5"/>
    </row>
    <row r="771" ht="15.75" customHeight="1">
      <c r="A771" s="6"/>
      <c r="B771" s="6" t="str">
        <f t="shared" si="1"/>
        <v>JAM</v>
      </c>
      <c r="C771" s="6">
        <v>876.0</v>
      </c>
      <c r="D771" s="7">
        <v>87609.0</v>
      </c>
      <c r="E771" s="12" t="s">
        <v>763</v>
      </c>
      <c r="F771" s="7">
        <v>876001.0</v>
      </c>
      <c r="G771" s="13" t="s">
        <v>363</v>
      </c>
      <c r="H771" s="6">
        <v>8760422.0</v>
      </c>
      <c r="I771" s="8" t="s">
        <v>780</v>
      </c>
      <c r="J771" s="5"/>
      <c r="K771" s="5"/>
      <c r="L771" s="5"/>
      <c r="M771" s="5"/>
      <c r="N771" s="5"/>
      <c r="O771" s="5"/>
      <c r="P771" s="5"/>
    </row>
    <row r="772" ht="15.75" customHeight="1">
      <c r="A772" s="6"/>
      <c r="B772" s="6" t="str">
        <f t="shared" si="1"/>
        <v>JAM</v>
      </c>
      <c r="C772" s="6">
        <v>876.0</v>
      </c>
      <c r="D772" s="7">
        <v>87609.0</v>
      </c>
      <c r="E772" s="12" t="s">
        <v>763</v>
      </c>
      <c r="F772" s="7">
        <v>876003.0</v>
      </c>
      <c r="G772" s="13" t="s">
        <v>375</v>
      </c>
      <c r="H772" s="6">
        <v>8760423.0</v>
      </c>
      <c r="I772" s="8" t="s">
        <v>781</v>
      </c>
      <c r="J772" s="5"/>
      <c r="K772" s="5"/>
      <c r="L772" s="5"/>
      <c r="M772" s="5"/>
      <c r="N772" s="5"/>
      <c r="O772" s="5"/>
      <c r="P772" s="5"/>
    </row>
    <row r="773" ht="15.75" customHeight="1">
      <c r="A773" s="6"/>
      <c r="B773" s="6" t="str">
        <f t="shared" si="1"/>
        <v>JAM</v>
      </c>
      <c r="C773" s="6">
        <v>876.0</v>
      </c>
      <c r="D773" s="7">
        <v>87609.0</v>
      </c>
      <c r="E773" s="12" t="s">
        <v>763</v>
      </c>
      <c r="F773" s="7">
        <v>876003.0</v>
      </c>
      <c r="G773" s="13" t="s">
        <v>375</v>
      </c>
      <c r="H773" s="6">
        <v>8760424.0</v>
      </c>
      <c r="I773" s="8" t="s">
        <v>782</v>
      </c>
      <c r="J773" s="5"/>
      <c r="K773" s="5"/>
      <c r="L773" s="5"/>
      <c r="M773" s="5"/>
      <c r="N773" s="5"/>
      <c r="O773" s="5"/>
      <c r="P773" s="5"/>
    </row>
    <row r="774" ht="15.75" customHeight="1">
      <c r="A774" s="6"/>
      <c r="B774" s="6" t="str">
        <f t="shared" si="1"/>
        <v>JAM</v>
      </c>
      <c r="C774" s="6">
        <v>876.0</v>
      </c>
      <c r="D774" s="7">
        <v>87609.0</v>
      </c>
      <c r="E774" s="12" t="s">
        <v>763</v>
      </c>
      <c r="F774" s="7">
        <v>876003.0</v>
      </c>
      <c r="G774" s="13" t="s">
        <v>375</v>
      </c>
      <c r="H774" s="6">
        <v>8760425.0</v>
      </c>
      <c r="I774" s="8" t="s">
        <v>515</v>
      </c>
      <c r="J774" s="5"/>
      <c r="K774" s="5"/>
      <c r="L774" s="5"/>
      <c r="M774" s="5"/>
      <c r="N774" s="5"/>
      <c r="O774" s="5"/>
      <c r="P774" s="5"/>
    </row>
    <row r="775" ht="15.75" customHeight="1">
      <c r="A775" s="6"/>
      <c r="B775" s="6" t="str">
        <f t="shared" si="1"/>
        <v>JAM</v>
      </c>
      <c r="C775" s="6">
        <v>876.0</v>
      </c>
      <c r="D775" s="7">
        <v>87609.0</v>
      </c>
      <c r="E775" s="12" t="s">
        <v>763</v>
      </c>
      <c r="F775" s="7">
        <v>876003.0</v>
      </c>
      <c r="G775" s="13" t="s">
        <v>375</v>
      </c>
      <c r="H775" s="6">
        <v>8760426.0</v>
      </c>
      <c r="I775" s="8" t="s">
        <v>783</v>
      </c>
      <c r="J775" s="5"/>
      <c r="K775" s="5"/>
      <c r="L775" s="5"/>
      <c r="M775" s="5"/>
      <c r="N775" s="5"/>
      <c r="O775" s="5"/>
      <c r="P775" s="5"/>
    </row>
    <row r="776" ht="15.75" customHeight="1">
      <c r="A776" s="6"/>
      <c r="B776" s="6" t="str">
        <f t="shared" si="1"/>
        <v>JAM</v>
      </c>
      <c r="C776" s="6">
        <v>876.0</v>
      </c>
      <c r="D776" s="7">
        <v>87609.0</v>
      </c>
      <c r="E776" s="12" t="s">
        <v>763</v>
      </c>
      <c r="F776" s="7">
        <v>876003.0</v>
      </c>
      <c r="G776" s="13" t="s">
        <v>375</v>
      </c>
      <c r="H776" s="6">
        <v>8760427.0</v>
      </c>
      <c r="I776" s="8" t="s">
        <v>784</v>
      </c>
      <c r="J776" s="5"/>
      <c r="K776" s="5"/>
      <c r="L776" s="5"/>
      <c r="M776" s="5"/>
      <c r="N776" s="5"/>
      <c r="O776" s="5"/>
      <c r="P776" s="5"/>
    </row>
    <row r="777" ht="15.75" customHeight="1">
      <c r="A777" s="6"/>
      <c r="B777" s="6" t="str">
        <f t="shared" si="1"/>
        <v>JAM</v>
      </c>
      <c r="C777" s="6">
        <v>876.0</v>
      </c>
      <c r="D777" s="7">
        <v>87609.0</v>
      </c>
      <c r="E777" s="12" t="s">
        <v>763</v>
      </c>
      <c r="F777" s="7">
        <v>876003.0</v>
      </c>
      <c r="G777" s="13" t="s">
        <v>375</v>
      </c>
      <c r="H777" s="6">
        <v>8760428.0</v>
      </c>
      <c r="I777" s="8" t="s">
        <v>785</v>
      </c>
      <c r="J777" s="5"/>
      <c r="K777" s="5"/>
      <c r="L777" s="5"/>
      <c r="M777" s="5"/>
      <c r="N777" s="5"/>
      <c r="O777" s="5"/>
      <c r="P777" s="5"/>
    </row>
    <row r="778" ht="15.75" customHeight="1">
      <c r="A778" s="6"/>
      <c r="B778" s="6" t="str">
        <f t="shared" si="1"/>
        <v>JAM</v>
      </c>
      <c r="C778" s="6">
        <v>876.0</v>
      </c>
      <c r="D778" s="7">
        <v>87609.0</v>
      </c>
      <c r="E778" s="12" t="s">
        <v>763</v>
      </c>
      <c r="F778" s="7">
        <v>876003.0</v>
      </c>
      <c r="G778" s="13" t="s">
        <v>375</v>
      </c>
      <c r="H778" s="6">
        <v>8760429.0</v>
      </c>
      <c r="I778" s="8" t="s">
        <v>786</v>
      </c>
      <c r="J778" s="5"/>
      <c r="K778" s="5"/>
      <c r="L778" s="5"/>
      <c r="M778" s="5"/>
      <c r="N778" s="5"/>
      <c r="O778" s="5"/>
      <c r="P778" s="5"/>
    </row>
    <row r="779" ht="15.75" customHeight="1">
      <c r="A779" s="6"/>
      <c r="B779" s="6" t="str">
        <f t="shared" si="1"/>
        <v>JAM</v>
      </c>
      <c r="C779" s="6">
        <v>876.0</v>
      </c>
      <c r="D779" s="7">
        <v>87609.0</v>
      </c>
      <c r="E779" s="12" t="s">
        <v>763</v>
      </c>
      <c r="F779" s="7">
        <v>876003.0</v>
      </c>
      <c r="G779" s="13" t="s">
        <v>375</v>
      </c>
      <c r="H779" s="6">
        <v>8760430.0</v>
      </c>
      <c r="I779" s="8" t="s">
        <v>787</v>
      </c>
      <c r="J779" s="5"/>
      <c r="K779" s="5"/>
      <c r="L779" s="5"/>
      <c r="M779" s="5"/>
      <c r="N779" s="5"/>
      <c r="O779" s="5"/>
      <c r="P779" s="5"/>
    </row>
    <row r="780" ht="15.75" customHeight="1">
      <c r="A780" s="6"/>
      <c r="B780" s="6" t="str">
        <f t="shared" si="1"/>
        <v>JAM</v>
      </c>
      <c r="C780" s="6">
        <v>876.0</v>
      </c>
      <c r="D780" s="7">
        <v>87609.0</v>
      </c>
      <c r="E780" s="12" t="s">
        <v>763</v>
      </c>
      <c r="F780" s="7">
        <v>876003.0</v>
      </c>
      <c r="G780" s="13" t="s">
        <v>375</v>
      </c>
      <c r="H780" s="6">
        <v>8760431.0</v>
      </c>
      <c r="I780" s="8" t="s">
        <v>788</v>
      </c>
      <c r="J780" s="5"/>
      <c r="K780" s="5"/>
      <c r="L780" s="5"/>
      <c r="M780" s="5"/>
      <c r="N780" s="5"/>
      <c r="O780" s="5"/>
      <c r="P780" s="5"/>
    </row>
    <row r="781" ht="15.75" customHeight="1">
      <c r="A781" s="6"/>
      <c r="B781" s="6" t="str">
        <f t="shared" si="1"/>
        <v>JAM</v>
      </c>
      <c r="C781" s="6">
        <v>876.0</v>
      </c>
      <c r="D781" s="7">
        <v>87609.0</v>
      </c>
      <c r="E781" s="12" t="s">
        <v>763</v>
      </c>
      <c r="F781" s="7">
        <v>876003.0</v>
      </c>
      <c r="G781" s="13" t="s">
        <v>375</v>
      </c>
      <c r="H781" s="6">
        <v>8760432.0</v>
      </c>
      <c r="I781" s="8" t="s">
        <v>789</v>
      </c>
      <c r="J781" s="5"/>
      <c r="K781" s="5"/>
      <c r="L781" s="5"/>
      <c r="M781" s="5"/>
      <c r="N781" s="5"/>
      <c r="O781" s="5"/>
      <c r="P781" s="5"/>
    </row>
    <row r="782" ht="15.75" customHeight="1">
      <c r="A782" s="6"/>
      <c r="B782" s="6" t="str">
        <f t="shared" si="1"/>
        <v>JAM</v>
      </c>
      <c r="C782" s="6">
        <v>876.0</v>
      </c>
      <c r="D782" s="7">
        <v>87609.0</v>
      </c>
      <c r="E782" s="12" t="s">
        <v>763</v>
      </c>
      <c r="F782" s="7">
        <v>876003.0</v>
      </c>
      <c r="G782" s="13" t="s">
        <v>375</v>
      </c>
      <c r="H782" s="6">
        <v>8760433.0</v>
      </c>
      <c r="I782" s="8" t="s">
        <v>790</v>
      </c>
      <c r="J782" s="5"/>
      <c r="K782" s="5"/>
      <c r="L782" s="5"/>
      <c r="M782" s="5"/>
      <c r="N782" s="5"/>
      <c r="O782" s="5"/>
      <c r="P782" s="5"/>
    </row>
    <row r="783" ht="15.75" customHeight="1">
      <c r="A783" s="6"/>
      <c r="B783" s="6" t="str">
        <f t="shared" si="1"/>
        <v>JAM</v>
      </c>
      <c r="C783" s="6">
        <v>876.0</v>
      </c>
      <c r="D783" s="7">
        <v>87609.0</v>
      </c>
      <c r="E783" s="12" t="s">
        <v>763</v>
      </c>
      <c r="F783" s="7">
        <v>876003.0</v>
      </c>
      <c r="G783" s="13" t="s">
        <v>375</v>
      </c>
      <c r="H783" s="6">
        <v>8760434.0</v>
      </c>
      <c r="I783" s="8" t="s">
        <v>791</v>
      </c>
      <c r="J783" s="5"/>
      <c r="K783" s="5"/>
      <c r="L783" s="5"/>
      <c r="M783" s="5"/>
      <c r="N783" s="5"/>
      <c r="O783" s="5"/>
      <c r="P783" s="5"/>
    </row>
    <row r="784" ht="15.75" customHeight="1">
      <c r="A784" s="6"/>
      <c r="B784" s="6" t="str">
        <f t="shared" si="1"/>
        <v>JAM</v>
      </c>
      <c r="C784" s="6">
        <v>876.0</v>
      </c>
      <c r="D784" s="7">
        <v>87609.0</v>
      </c>
      <c r="E784" s="12" t="s">
        <v>763</v>
      </c>
      <c r="F784" s="7">
        <v>876003.0</v>
      </c>
      <c r="G784" s="13" t="s">
        <v>375</v>
      </c>
      <c r="H784" s="6">
        <v>8760435.0</v>
      </c>
      <c r="I784" s="8" t="s">
        <v>792</v>
      </c>
      <c r="J784" s="5"/>
      <c r="K784" s="5"/>
      <c r="L784" s="5"/>
      <c r="M784" s="5"/>
      <c r="N784" s="5"/>
      <c r="O784" s="5"/>
      <c r="P784" s="5"/>
    </row>
    <row r="785" ht="15.75" customHeight="1">
      <c r="A785" s="6"/>
      <c r="B785" s="6" t="str">
        <f t="shared" si="1"/>
        <v>JAM</v>
      </c>
      <c r="C785" s="6">
        <v>876.0</v>
      </c>
      <c r="D785" s="7">
        <v>87609.0</v>
      </c>
      <c r="E785" s="12" t="s">
        <v>763</v>
      </c>
      <c r="F785" s="7">
        <v>876003.0</v>
      </c>
      <c r="G785" s="13" t="s">
        <v>375</v>
      </c>
      <c r="H785" s="6">
        <v>8760436.0</v>
      </c>
      <c r="I785" s="8" t="s">
        <v>793</v>
      </c>
      <c r="J785" s="5"/>
      <c r="K785" s="5"/>
      <c r="L785" s="5"/>
      <c r="M785" s="5"/>
      <c r="N785" s="5"/>
      <c r="O785" s="5"/>
      <c r="P785" s="5"/>
    </row>
    <row r="786" ht="15.75" customHeight="1">
      <c r="A786" s="6"/>
      <c r="B786" s="6" t="str">
        <f t="shared" si="1"/>
        <v>JAM</v>
      </c>
      <c r="C786" s="6">
        <v>876.0</v>
      </c>
      <c r="D786" s="7">
        <v>87609.0</v>
      </c>
      <c r="E786" s="12" t="s">
        <v>763</v>
      </c>
      <c r="F786" s="7">
        <v>876003.0</v>
      </c>
      <c r="G786" s="13" t="s">
        <v>375</v>
      </c>
      <c r="H786" s="6">
        <v>8760437.0</v>
      </c>
      <c r="I786" s="8" t="s">
        <v>794</v>
      </c>
      <c r="J786" s="5"/>
      <c r="K786" s="5"/>
      <c r="L786" s="5"/>
      <c r="M786" s="5"/>
      <c r="N786" s="5"/>
      <c r="O786" s="5"/>
      <c r="P786" s="5"/>
    </row>
    <row r="787" ht="15.75" customHeight="1">
      <c r="A787" s="6"/>
      <c r="B787" s="6" t="str">
        <f t="shared" si="1"/>
        <v>JAM</v>
      </c>
      <c r="C787" s="6">
        <v>876.0</v>
      </c>
      <c r="D787" s="7">
        <v>87609.0</v>
      </c>
      <c r="E787" s="12" t="s">
        <v>763</v>
      </c>
      <c r="F787" s="7">
        <v>876003.0</v>
      </c>
      <c r="G787" s="13" t="s">
        <v>375</v>
      </c>
      <c r="H787" s="6">
        <v>8760438.0</v>
      </c>
      <c r="I787" s="8" t="s">
        <v>795</v>
      </c>
      <c r="J787" s="5"/>
      <c r="K787" s="5"/>
      <c r="L787" s="5"/>
      <c r="M787" s="5"/>
      <c r="N787" s="5"/>
      <c r="O787" s="5"/>
      <c r="P787" s="5"/>
    </row>
    <row r="788" ht="15.75" customHeight="1">
      <c r="A788" s="6"/>
      <c r="B788" s="6" t="str">
        <f t="shared" si="1"/>
        <v>JAM</v>
      </c>
      <c r="C788" s="6">
        <v>876.0</v>
      </c>
      <c r="D788" s="7">
        <v>87609.0</v>
      </c>
      <c r="E788" s="12" t="s">
        <v>763</v>
      </c>
      <c r="F788" s="7">
        <v>876003.0</v>
      </c>
      <c r="G788" s="13" t="s">
        <v>375</v>
      </c>
      <c r="H788" s="6">
        <v>8760439.0</v>
      </c>
      <c r="I788" s="8" t="s">
        <v>796</v>
      </c>
      <c r="J788" s="5"/>
      <c r="K788" s="5"/>
      <c r="L788" s="5"/>
      <c r="M788" s="5"/>
      <c r="N788" s="5"/>
      <c r="O788" s="5"/>
      <c r="P788" s="5"/>
    </row>
    <row r="789" ht="15.75" customHeight="1">
      <c r="A789" s="6"/>
      <c r="B789" s="6" t="str">
        <f t="shared" si="1"/>
        <v>JAM</v>
      </c>
      <c r="C789" s="6">
        <v>876.0</v>
      </c>
      <c r="D789" s="7">
        <v>87610.0</v>
      </c>
      <c r="E789" s="12" t="s">
        <v>797</v>
      </c>
      <c r="F789" s="7">
        <v>876001.0</v>
      </c>
      <c r="G789" s="13" t="s">
        <v>363</v>
      </c>
      <c r="H789" s="6">
        <v>8760440.0</v>
      </c>
      <c r="I789" s="8" t="s">
        <v>798</v>
      </c>
      <c r="J789" s="5"/>
      <c r="K789" s="5"/>
      <c r="L789" s="5"/>
      <c r="M789" s="5"/>
      <c r="N789" s="5"/>
      <c r="O789" s="5"/>
      <c r="P789" s="5"/>
    </row>
    <row r="790" ht="15.75" customHeight="1">
      <c r="A790" s="6"/>
      <c r="B790" s="6" t="str">
        <f t="shared" si="1"/>
        <v>JAM</v>
      </c>
      <c r="C790" s="6">
        <v>876.0</v>
      </c>
      <c r="D790" s="7">
        <v>87610.0</v>
      </c>
      <c r="E790" s="12" t="s">
        <v>797</v>
      </c>
      <c r="F790" s="7">
        <v>876001.0</v>
      </c>
      <c r="G790" s="13" t="s">
        <v>363</v>
      </c>
      <c r="H790" s="6">
        <v>8760441.0</v>
      </c>
      <c r="I790" s="8" t="s">
        <v>799</v>
      </c>
      <c r="J790" s="5"/>
      <c r="K790" s="5"/>
      <c r="L790" s="5"/>
      <c r="M790" s="5"/>
      <c r="N790" s="5"/>
      <c r="O790" s="5"/>
      <c r="P790" s="5"/>
    </row>
    <row r="791" ht="15.75" customHeight="1">
      <c r="A791" s="6"/>
      <c r="B791" s="6" t="str">
        <f t="shared" si="1"/>
        <v>JAM</v>
      </c>
      <c r="C791" s="6">
        <v>876.0</v>
      </c>
      <c r="D791" s="7">
        <v>87610.0</v>
      </c>
      <c r="E791" s="12" t="s">
        <v>797</v>
      </c>
      <c r="F791" s="7">
        <v>876001.0</v>
      </c>
      <c r="G791" s="13" t="s">
        <v>363</v>
      </c>
      <c r="H791" s="6">
        <v>8760442.0</v>
      </c>
      <c r="I791" s="8" t="s">
        <v>800</v>
      </c>
      <c r="J791" s="5"/>
      <c r="K791" s="5"/>
      <c r="L791" s="5"/>
      <c r="M791" s="5"/>
      <c r="N791" s="5"/>
      <c r="O791" s="5"/>
      <c r="P791" s="5"/>
    </row>
    <row r="792" ht="15.75" customHeight="1">
      <c r="A792" s="6"/>
      <c r="B792" s="6" t="str">
        <f t="shared" si="1"/>
        <v>JAM</v>
      </c>
      <c r="C792" s="6">
        <v>876.0</v>
      </c>
      <c r="D792" s="7">
        <v>87610.0</v>
      </c>
      <c r="E792" s="12" t="s">
        <v>797</v>
      </c>
      <c r="F792" s="7">
        <v>876001.0</v>
      </c>
      <c r="G792" s="13" t="s">
        <v>363</v>
      </c>
      <c r="H792" s="6">
        <v>8760443.0</v>
      </c>
      <c r="I792" s="8" t="s">
        <v>801</v>
      </c>
      <c r="J792" s="5"/>
      <c r="K792" s="5"/>
      <c r="L792" s="5"/>
      <c r="M792" s="5"/>
      <c r="N792" s="5"/>
      <c r="O792" s="5"/>
      <c r="P792" s="5"/>
    </row>
    <row r="793" ht="15.75" customHeight="1">
      <c r="A793" s="6"/>
      <c r="B793" s="6" t="str">
        <f t="shared" si="1"/>
        <v>JAM</v>
      </c>
      <c r="C793" s="6">
        <v>876.0</v>
      </c>
      <c r="D793" s="7">
        <v>87610.0</v>
      </c>
      <c r="E793" s="12" t="s">
        <v>797</v>
      </c>
      <c r="F793" s="7">
        <v>876001.0</v>
      </c>
      <c r="G793" s="13" t="s">
        <v>363</v>
      </c>
      <c r="H793" s="6">
        <v>8760444.0</v>
      </c>
      <c r="I793" s="8" t="s">
        <v>802</v>
      </c>
      <c r="J793" s="5"/>
      <c r="K793" s="5"/>
      <c r="L793" s="5"/>
      <c r="M793" s="5"/>
      <c r="N793" s="5"/>
      <c r="O793" s="5"/>
      <c r="P793" s="5"/>
    </row>
    <row r="794" ht="15.75" customHeight="1">
      <c r="A794" s="6"/>
      <c r="B794" s="6" t="str">
        <f t="shared" si="1"/>
        <v>JAM</v>
      </c>
      <c r="C794" s="6">
        <v>876.0</v>
      </c>
      <c r="D794" s="7">
        <v>87610.0</v>
      </c>
      <c r="E794" s="12" t="s">
        <v>797</v>
      </c>
      <c r="F794" s="7">
        <v>876001.0</v>
      </c>
      <c r="G794" s="13" t="s">
        <v>363</v>
      </c>
      <c r="H794" s="6">
        <v>8760445.0</v>
      </c>
      <c r="I794" s="8" t="s">
        <v>803</v>
      </c>
      <c r="J794" s="5"/>
      <c r="K794" s="5"/>
      <c r="L794" s="5"/>
      <c r="M794" s="5"/>
      <c r="N794" s="5"/>
      <c r="O794" s="5"/>
      <c r="P794" s="5"/>
    </row>
    <row r="795" ht="15.75" customHeight="1">
      <c r="A795" s="6"/>
      <c r="B795" s="6" t="str">
        <f t="shared" si="1"/>
        <v>JAM</v>
      </c>
      <c r="C795" s="6">
        <v>876.0</v>
      </c>
      <c r="D795" s="7">
        <v>87610.0</v>
      </c>
      <c r="E795" s="12" t="s">
        <v>797</v>
      </c>
      <c r="F795" s="7">
        <v>876001.0</v>
      </c>
      <c r="G795" s="13" t="s">
        <v>363</v>
      </c>
      <c r="H795" s="6">
        <v>8760446.0</v>
      </c>
      <c r="I795" s="8" t="s">
        <v>804</v>
      </c>
      <c r="J795" s="5"/>
      <c r="K795" s="5"/>
      <c r="L795" s="5"/>
      <c r="M795" s="5"/>
      <c r="N795" s="5"/>
      <c r="O795" s="5"/>
      <c r="P795" s="5"/>
    </row>
    <row r="796" ht="15.75" customHeight="1">
      <c r="A796" s="6"/>
      <c r="B796" s="6" t="str">
        <f t="shared" si="1"/>
        <v>JAM</v>
      </c>
      <c r="C796" s="6">
        <v>876.0</v>
      </c>
      <c r="D796" s="7">
        <v>87610.0</v>
      </c>
      <c r="E796" s="12" t="s">
        <v>797</v>
      </c>
      <c r="F796" s="7">
        <v>876002.0</v>
      </c>
      <c r="G796" s="13" t="s">
        <v>370</v>
      </c>
      <c r="H796" s="6">
        <v>8760447.0</v>
      </c>
      <c r="I796" s="8" t="s">
        <v>805</v>
      </c>
      <c r="J796" s="5"/>
      <c r="K796" s="5"/>
      <c r="L796" s="5"/>
      <c r="M796" s="5"/>
      <c r="N796" s="5"/>
      <c r="O796" s="5"/>
      <c r="P796" s="5"/>
    </row>
    <row r="797" ht="15.75" customHeight="1">
      <c r="A797" s="6"/>
      <c r="B797" s="6" t="str">
        <f t="shared" si="1"/>
        <v>JAM</v>
      </c>
      <c r="C797" s="6">
        <v>876.0</v>
      </c>
      <c r="D797" s="7">
        <v>87610.0</v>
      </c>
      <c r="E797" s="12" t="s">
        <v>797</v>
      </c>
      <c r="F797" s="7">
        <v>876002.0</v>
      </c>
      <c r="G797" s="13" t="s">
        <v>370</v>
      </c>
      <c r="H797" s="6">
        <v>8760448.0</v>
      </c>
      <c r="I797" s="8" t="s">
        <v>806</v>
      </c>
      <c r="J797" s="5"/>
      <c r="K797" s="5"/>
      <c r="L797" s="5"/>
      <c r="M797" s="5"/>
      <c r="N797" s="5"/>
      <c r="O797" s="5"/>
      <c r="P797" s="5"/>
    </row>
    <row r="798" ht="15.75" customHeight="1">
      <c r="A798" s="6"/>
      <c r="B798" s="6" t="str">
        <f t="shared" si="1"/>
        <v>JAM</v>
      </c>
      <c r="C798" s="6">
        <v>876.0</v>
      </c>
      <c r="D798" s="7">
        <v>87610.0</v>
      </c>
      <c r="E798" s="12" t="s">
        <v>797</v>
      </c>
      <c r="F798" s="7">
        <v>876001.0</v>
      </c>
      <c r="G798" s="13" t="s">
        <v>363</v>
      </c>
      <c r="H798" s="6">
        <v>8760449.0</v>
      </c>
      <c r="I798" s="8" t="s">
        <v>807</v>
      </c>
      <c r="J798" s="5"/>
      <c r="K798" s="5"/>
      <c r="L798" s="5"/>
      <c r="M798" s="5"/>
      <c r="N798" s="5"/>
      <c r="O798" s="5"/>
      <c r="P798" s="5"/>
    </row>
    <row r="799" ht="15.75" customHeight="1">
      <c r="A799" s="6"/>
      <c r="B799" s="6" t="str">
        <f t="shared" si="1"/>
        <v>JAM</v>
      </c>
      <c r="C799" s="6">
        <v>876.0</v>
      </c>
      <c r="D799" s="7">
        <v>87610.0</v>
      </c>
      <c r="E799" s="12" t="s">
        <v>797</v>
      </c>
      <c r="F799" s="7">
        <v>876001.0</v>
      </c>
      <c r="G799" s="13" t="s">
        <v>363</v>
      </c>
      <c r="H799" s="6">
        <v>8760450.0</v>
      </c>
      <c r="I799" s="8" t="s">
        <v>808</v>
      </c>
      <c r="J799" s="5"/>
      <c r="K799" s="5"/>
      <c r="L799" s="5"/>
      <c r="M799" s="5"/>
      <c r="N799" s="5"/>
      <c r="O799" s="5"/>
      <c r="P799" s="5"/>
    </row>
    <row r="800" ht="15.75" customHeight="1">
      <c r="A800" s="6"/>
      <c r="B800" s="6" t="str">
        <f t="shared" si="1"/>
        <v>JAM</v>
      </c>
      <c r="C800" s="6">
        <v>876.0</v>
      </c>
      <c r="D800" s="7">
        <v>87610.0</v>
      </c>
      <c r="E800" s="12" t="s">
        <v>797</v>
      </c>
      <c r="F800" s="7">
        <v>876001.0</v>
      </c>
      <c r="G800" s="13" t="s">
        <v>363</v>
      </c>
      <c r="H800" s="6">
        <v>8760451.0</v>
      </c>
      <c r="I800" s="8" t="s">
        <v>809</v>
      </c>
      <c r="J800" s="5"/>
      <c r="K800" s="5"/>
      <c r="L800" s="5"/>
      <c r="M800" s="5"/>
      <c r="N800" s="5"/>
      <c r="O800" s="5"/>
      <c r="P800" s="5"/>
    </row>
    <row r="801" ht="15.75" customHeight="1">
      <c r="A801" s="6"/>
      <c r="B801" s="6" t="str">
        <f t="shared" si="1"/>
        <v>JAM</v>
      </c>
      <c r="C801" s="6">
        <v>876.0</v>
      </c>
      <c r="D801" s="7">
        <v>87610.0</v>
      </c>
      <c r="E801" s="12" t="s">
        <v>797</v>
      </c>
      <c r="F801" s="7">
        <v>876002.0</v>
      </c>
      <c r="G801" s="13" t="s">
        <v>370</v>
      </c>
      <c r="H801" s="6">
        <v>8760452.0</v>
      </c>
      <c r="I801" s="8" t="s">
        <v>810</v>
      </c>
      <c r="J801" s="5"/>
      <c r="K801" s="5"/>
      <c r="L801" s="5"/>
      <c r="M801" s="5"/>
      <c r="N801" s="5"/>
      <c r="O801" s="5"/>
      <c r="P801" s="5"/>
    </row>
    <row r="802" ht="15.75" customHeight="1">
      <c r="A802" s="6"/>
      <c r="B802" s="6" t="str">
        <f t="shared" si="1"/>
        <v>JAM</v>
      </c>
      <c r="C802" s="6">
        <v>876.0</v>
      </c>
      <c r="D802" s="7">
        <v>87610.0</v>
      </c>
      <c r="E802" s="12" t="s">
        <v>797</v>
      </c>
      <c r="F802" s="7">
        <v>876002.0</v>
      </c>
      <c r="G802" s="13" t="s">
        <v>370</v>
      </c>
      <c r="H802" s="6">
        <v>8760453.0</v>
      </c>
      <c r="I802" s="8" t="s">
        <v>811</v>
      </c>
      <c r="J802" s="5"/>
      <c r="K802" s="5"/>
      <c r="L802" s="5"/>
      <c r="M802" s="5"/>
      <c r="N802" s="5"/>
      <c r="O802" s="5"/>
      <c r="P802" s="5"/>
    </row>
    <row r="803" ht="15.75" customHeight="1">
      <c r="A803" s="6"/>
      <c r="B803" s="6" t="str">
        <f t="shared" si="1"/>
        <v>JAM</v>
      </c>
      <c r="C803" s="6">
        <v>876.0</v>
      </c>
      <c r="D803" s="7">
        <v>87610.0</v>
      </c>
      <c r="E803" s="12" t="s">
        <v>797</v>
      </c>
      <c r="F803" s="7">
        <v>876002.0</v>
      </c>
      <c r="G803" s="13" t="s">
        <v>370</v>
      </c>
      <c r="H803" s="6">
        <v>8760454.0</v>
      </c>
      <c r="I803" s="8" t="s">
        <v>812</v>
      </c>
      <c r="J803" s="5"/>
      <c r="K803" s="5"/>
      <c r="L803" s="5"/>
      <c r="M803" s="5"/>
      <c r="N803" s="5"/>
      <c r="O803" s="5"/>
      <c r="P803" s="5"/>
    </row>
    <row r="804" ht="15.75" customHeight="1">
      <c r="A804" s="6"/>
      <c r="B804" s="6" t="str">
        <f t="shared" si="1"/>
        <v>JAM</v>
      </c>
      <c r="C804" s="6">
        <v>876.0</v>
      </c>
      <c r="D804" s="7">
        <v>87610.0</v>
      </c>
      <c r="E804" s="12" t="s">
        <v>797</v>
      </c>
      <c r="F804" s="7">
        <v>876002.0</v>
      </c>
      <c r="G804" s="13" t="s">
        <v>370</v>
      </c>
      <c r="H804" s="6">
        <v>8760455.0</v>
      </c>
      <c r="I804" s="8" t="s">
        <v>813</v>
      </c>
      <c r="J804" s="5"/>
      <c r="K804" s="5"/>
      <c r="L804" s="5"/>
      <c r="M804" s="5"/>
      <c r="N804" s="5"/>
      <c r="O804" s="5"/>
      <c r="P804" s="5"/>
    </row>
    <row r="805" ht="15.75" customHeight="1">
      <c r="A805" s="6"/>
      <c r="B805" s="6" t="str">
        <f t="shared" si="1"/>
        <v>JAM</v>
      </c>
      <c r="C805" s="6">
        <v>876.0</v>
      </c>
      <c r="D805" s="7">
        <v>87610.0</v>
      </c>
      <c r="E805" s="12" t="s">
        <v>797</v>
      </c>
      <c r="F805" s="7">
        <v>876002.0</v>
      </c>
      <c r="G805" s="13" t="s">
        <v>370</v>
      </c>
      <c r="H805" s="6">
        <v>8760456.0</v>
      </c>
      <c r="I805" s="8" t="s">
        <v>814</v>
      </c>
      <c r="J805" s="5"/>
      <c r="K805" s="5"/>
      <c r="L805" s="5"/>
      <c r="M805" s="5"/>
      <c r="N805" s="5"/>
      <c r="O805" s="5"/>
      <c r="P805" s="5"/>
    </row>
    <row r="806" ht="15.75" customHeight="1">
      <c r="A806" s="6"/>
      <c r="B806" s="6" t="str">
        <f t="shared" si="1"/>
        <v>JAM</v>
      </c>
      <c r="C806" s="6">
        <v>876.0</v>
      </c>
      <c r="D806" s="7">
        <v>87610.0</v>
      </c>
      <c r="E806" s="12" t="s">
        <v>797</v>
      </c>
      <c r="F806" s="7">
        <v>876002.0</v>
      </c>
      <c r="G806" s="13" t="s">
        <v>370</v>
      </c>
      <c r="H806" s="6">
        <v>8760457.0</v>
      </c>
      <c r="I806" s="8" t="s">
        <v>815</v>
      </c>
      <c r="J806" s="5"/>
      <c r="K806" s="5"/>
      <c r="L806" s="5"/>
      <c r="M806" s="5"/>
      <c r="N806" s="5"/>
      <c r="O806" s="5"/>
      <c r="P806" s="5"/>
    </row>
    <row r="807" ht="15.75" customHeight="1">
      <c r="A807" s="6"/>
      <c r="B807" s="6" t="str">
        <f t="shared" si="1"/>
        <v>JAM</v>
      </c>
      <c r="C807" s="6">
        <v>876.0</v>
      </c>
      <c r="D807" s="7">
        <v>87610.0</v>
      </c>
      <c r="E807" s="12" t="s">
        <v>797</v>
      </c>
      <c r="F807" s="7">
        <v>876002.0</v>
      </c>
      <c r="G807" s="13" t="s">
        <v>370</v>
      </c>
      <c r="H807" s="6">
        <v>8760458.0</v>
      </c>
      <c r="I807" s="8" t="s">
        <v>816</v>
      </c>
      <c r="J807" s="5"/>
      <c r="K807" s="5"/>
      <c r="L807" s="5"/>
      <c r="M807" s="5"/>
      <c r="N807" s="5"/>
      <c r="O807" s="5"/>
      <c r="P807" s="5"/>
    </row>
    <row r="808" ht="15.75" customHeight="1">
      <c r="A808" s="6"/>
      <c r="B808" s="6" t="str">
        <f t="shared" si="1"/>
        <v>JAM</v>
      </c>
      <c r="C808" s="6">
        <v>876.0</v>
      </c>
      <c r="D808" s="7">
        <v>87610.0</v>
      </c>
      <c r="E808" s="12" t="s">
        <v>797</v>
      </c>
      <c r="F808" s="7">
        <v>876002.0</v>
      </c>
      <c r="G808" s="13" t="s">
        <v>370</v>
      </c>
      <c r="H808" s="6">
        <v>8760459.0</v>
      </c>
      <c r="I808" s="8" t="s">
        <v>817</v>
      </c>
      <c r="J808" s="5"/>
      <c r="K808" s="5"/>
      <c r="L808" s="5"/>
      <c r="M808" s="5"/>
      <c r="N808" s="5"/>
      <c r="O808" s="5"/>
      <c r="P808" s="5"/>
    </row>
    <row r="809" ht="15.75" customHeight="1">
      <c r="A809" s="6"/>
      <c r="B809" s="6" t="str">
        <f t="shared" si="1"/>
        <v>JAM</v>
      </c>
      <c r="C809" s="6">
        <v>876.0</v>
      </c>
      <c r="D809" s="7">
        <v>87610.0</v>
      </c>
      <c r="E809" s="12" t="s">
        <v>797</v>
      </c>
      <c r="F809" s="7">
        <v>876002.0</v>
      </c>
      <c r="G809" s="13" t="s">
        <v>370</v>
      </c>
      <c r="H809" s="6">
        <v>8760460.0</v>
      </c>
      <c r="I809" s="8" t="s">
        <v>504</v>
      </c>
      <c r="J809" s="5"/>
      <c r="K809" s="5"/>
      <c r="L809" s="5"/>
      <c r="M809" s="5"/>
      <c r="N809" s="5"/>
      <c r="O809" s="5"/>
      <c r="P809" s="5"/>
    </row>
    <row r="810" ht="15.75" customHeight="1">
      <c r="A810" s="6"/>
      <c r="B810" s="6" t="str">
        <f t="shared" si="1"/>
        <v>JAM</v>
      </c>
      <c r="C810" s="6">
        <v>876.0</v>
      </c>
      <c r="D810" s="7">
        <v>87610.0</v>
      </c>
      <c r="E810" s="12" t="s">
        <v>797</v>
      </c>
      <c r="F810" s="7">
        <v>876002.0</v>
      </c>
      <c r="G810" s="13" t="s">
        <v>370</v>
      </c>
      <c r="H810" s="6">
        <v>8760461.0</v>
      </c>
      <c r="I810" s="8" t="s">
        <v>818</v>
      </c>
      <c r="J810" s="5"/>
      <c r="K810" s="5"/>
      <c r="L810" s="5"/>
      <c r="M810" s="5"/>
      <c r="N810" s="5"/>
      <c r="O810" s="5"/>
      <c r="P810" s="5"/>
    </row>
    <row r="811" ht="15.75" customHeight="1">
      <c r="A811" s="6"/>
      <c r="B811" s="6" t="str">
        <f t="shared" si="1"/>
        <v>JAM</v>
      </c>
      <c r="C811" s="6">
        <v>876.0</v>
      </c>
      <c r="D811" s="7">
        <v>87610.0</v>
      </c>
      <c r="E811" s="12" t="s">
        <v>797</v>
      </c>
      <c r="F811" s="7">
        <v>876002.0</v>
      </c>
      <c r="G811" s="13" t="s">
        <v>370</v>
      </c>
      <c r="H811" s="6">
        <v>8760462.0</v>
      </c>
      <c r="I811" s="8" t="s">
        <v>819</v>
      </c>
      <c r="J811" s="5"/>
      <c r="K811" s="5"/>
      <c r="L811" s="5"/>
      <c r="M811" s="5"/>
      <c r="N811" s="5"/>
      <c r="O811" s="5"/>
      <c r="P811" s="5"/>
    </row>
    <row r="812" ht="15.75" customHeight="1">
      <c r="A812" s="6"/>
      <c r="B812" s="6" t="str">
        <f t="shared" si="1"/>
        <v>JAM</v>
      </c>
      <c r="C812" s="6">
        <v>876.0</v>
      </c>
      <c r="D812" s="7">
        <v>87610.0</v>
      </c>
      <c r="E812" s="12" t="s">
        <v>797</v>
      </c>
      <c r="F812" s="7">
        <v>876002.0</v>
      </c>
      <c r="G812" s="13" t="s">
        <v>370</v>
      </c>
      <c r="H812" s="6">
        <v>8760463.0</v>
      </c>
      <c r="I812" s="8" t="s">
        <v>820</v>
      </c>
      <c r="J812" s="5"/>
      <c r="K812" s="5"/>
      <c r="L812" s="5"/>
      <c r="M812" s="5"/>
      <c r="N812" s="5"/>
      <c r="O812" s="5"/>
      <c r="P812" s="5"/>
    </row>
    <row r="813" ht="15.75" customHeight="1">
      <c r="A813" s="6"/>
      <c r="B813" s="6" t="str">
        <f t="shared" si="1"/>
        <v>JAM</v>
      </c>
      <c r="C813" s="6">
        <v>876.0</v>
      </c>
      <c r="D813" s="7">
        <v>87610.0</v>
      </c>
      <c r="E813" s="12" t="s">
        <v>797</v>
      </c>
      <c r="F813" s="7">
        <v>876002.0</v>
      </c>
      <c r="G813" s="13" t="s">
        <v>370</v>
      </c>
      <c r="H813" s="6">
        <v>8760464.0</v>
      </c>
      <c r="I813" s="8" t="s">
        <v>404</v>
      </c>
      <c r="J813" s="5"/>
      <c r="K813" s="5"/>
      <c r="L813" s="5"/>
      <c r="M813" s="5"/>
      <c r="N813" s="5"/>
      <c r="O813" s="5"/>
      <c r="P813" s="5"/>
    </row>
    <row r="814" ht="15.75" customHeight="1">
      <c r="A814" s="6"/>
      <c r="B814" s="6" t="str">
        <f t="shared" si="1"/>
        <v>JAM</v>
      </c>
      <c r="C814" s="6">
        <v>876.0</v>
      </c>
      <c r="D814" s="7">
        <v>87610.0</v>
      </c>
      <c r="E814" s="12" t="s">
        <v>797</v>
      </c>
      <c r="F814" s="7">
        <v>876002.0</v>
      </c>
      <c r="G814" s="13" t="s">
        <v>370</v>
      </c>
      <c r="H814" s="6">
        <v>8760465.0</v>
      </c>
      <c r="I814" s="8" t="s">
        <v>821</v>
      </c>
      <c r="J814" s="5"/>
      <c r="K814" s="5"/>
      <c r="L814" s="5"/>
      <c r="M814" s="5"/>
      <c r="N814" s="5"/>
      <c r="O814" s="5"/>
      <c r="P814" s="5"/>
    </row>
    <row r="815" ht="15.75" customHeight="1">
      <c r="A815" s="6"/>
      <c r="B815" s="6" t="str">
        <f t="shared" si="1"/>
        <v>JAM</v>
      </c>
      <c r="C815" s="6">
        <v>876.0</v>
      </c>
      <c r="D815" s="7">
        <v>87610.0</v>
      </c>
      <c r="E815" s="12" t="s">
        <v>797</v>
      </c>
      <c r="F815" s="7">
        <v>876001.0</v>
      </c>
      <c r="G815" s="13" t="s">
        <v>363</v>
      </c>
      <c r="H815" s="6">
        <v>8760466.0</v>
      </c>
      <c r="I815" s="8" t="s">
        <v>822</v>
      </c>
      <c r="J815" s="5"/>
      <c r="K815" s="5"/>
      <c r="L815" s="5"/>
      <c r="M815" s="5"/>
      <c r="N815" s="5"/>
      <c r="O815" s="5"/>
      <c r="P815" s="5"/>
    </row>
    <row r="816" ht="15.75" customHeight="1">
      <c r="A816" s="6"/>
      <c r="B816" s="6" t="str">
        <f t="shared" si="1"/>
        <v>JAM</v>
      </c>
      <c r="C816" s="6">
        <v>876.0</v>
      </c>
      <c r="D816" s="7">
        <v>87610.0</v>
      </c>
      <c r="E816" s="12" t="s">
        <v>797</v>
      </c>
      <c r="F816" s="7">
        <v>876001.0</v>
      </c>
      <c r="G816" s="13" t="s">
        <v>363</v>
      </c>
      <c r="H816" s="6">
        <v>8760467.0</v>
      </c>
      <c r="I816" s="8" t="s">
        <v>823</v>
      </c>
      <c r="J816" s="5"/>
      <c r="K816" s="5"/>
      <c r="L816" s="5"/>
      <c r="M816" s="5"/>
      <c r="N816" s="5"/>
      <c r="O816" s="5"/>
      <c r="P816" s="5"/>
    </row>
    <row r="817" ht="15.75" customHeight="1">
      <c r="A817" s="6"/>
      <c r="B817" s="6" t="str">
        <f t="shared" si="1"/>
        <v>JAM</v>
      </c>
      <c r="C817" s="6">
        <v>876.0</v>
      </c>
      <c r="D817" s="7">
        <v>87610.0</v>
      </c>
      <c r="E817" s="12" t="s">
        <v>797</v>
      </c>
      <c r="F817" s="7">
        <v>876001.0</v>
      </c>
      <c r="G817" s="13" t="s">
        <v>363</v>
      </c>
      <c r="H817" s="6">
        <v>8760468.0</v>
      </c>
      <c r="I817" s="8" t="s">
        <v>824</v>
      </c>
      <c r="J817" s="5"/>
      <c r="K817" s="5"/>
      <c r="L817" s="5"/>
      <c r="M817" s="5"/>
      <c r="N817" s="5"/>
      <c r="O817" s="5"/>
      <c r="P817" s="5"/>
    </row>
    <row r="818" ht="15.75" customHeight="1">
      <c r="A818" s="6"/>
      <c r="B818" s="6" t="str">
        <f t="shared" si="1"/>
        <v>JAM</v>
      </c>
      <c r="C818" s="6">
        <v>876.0</v>
      </c>
      <c r="D818" s="7">
        <v>87610.0</v>
      </c>
      <c r="E818" s="12" t="s">
        <v>797</v>
      </c>
      <c r="F818" s="7">
        <v>876002.0</v>
      </c>
      <c r="G818" s="13" t="s">
        <v>370</v>
      </c>
      <c r="H818" s="6">
        <v>8760469.0</v>
      </c>
      <c r="I818" s="8" t="s">
        <v>825</v>
      </c>
      <c r="J818" s="5"/>
      <c r="K818" s="5"/>
      <c r="L818" s="5"/>
      <c r="M818" s="5"/>
      <c r="N818" s="5"/>
      <c r="O818" s="5"/>
      <c r="P818" s="5"/>
    </row>
    <row r="819" ht="15.75" customHeight="1">
      <c r="A819" s="6"/>
      <c r="B819" s="6" t="str">
        <f t="shared" si="1"/>
        <v>JAM</v>
      </c>
      <c r="C819" s="6">
        <v>876.0</v>
      </c>
      <c r="D819" s="7">
        <v>87610.0</v>
      </c>
      <c r="E819" s="12" t="s">
        <v>797</v>
      </c>
      <c r="F819" s="7">
        <v>876002.0</v>
      </c>
      <c r="G819" s="13" t="s">
        <v>370</v>
      </c>
      <c r="H819" s="6">
        <v>8760470.0</v>
      </c>
      <c r="I819" s="8" t="s">
        <v>826</v>
      </c>
      <c r="J819" s="5"/>
      <c r="K819" s="5"/>
      <c r="L819" s="5"/>
      <c r="M819" s="5"/>
      <c r="N819" s="5"/>
      <c r="O819" s="5"/>
      <c r="P819" s="5"/>
    </row>
    <row r="820" ht="15.75" customHeight="1">
      <c r="A820" s="6"/>
      <c r="B820" s="6" t="str">
        <f t="shared" si="1"/>
        <v>JAM</v>
      </c>
      <c r="C820" s="6">
        <v>876.0</v>
      </c>
      <c r="D820" s="7">
        <v>87610.0</v>
      </c>
      <c r="E820" s="12" t="s">
        <v>797</v>
      </c>
      <c r="F820" s="7">
        <v>876002.0</v>
      </c>
      <c r="G820" s="13" t="s">
        <v>370</v>
      </c>
      <c r="H820" s="6">
        <v>8760471.0</v>
      </c>
      <c r="I820" s="8" t="s">
        <v>827</v>
      </c>
      <c r="J820" s="5"/>
      <c r="K820" s="5"/>
      <c r="L820" s="5"/>
      <c r="M820" s="5"/>
      <c r="N820" s="5"/>
      <c r="O820" s="5"/>
      <c r="P820" s="5"/>
    </row>
    <row r="821" ht="15.75" customHeight="1">
      <c r="A821" s="6"/>
      <c r="B821" s="6" t="str">
        <f t="shared" si="1"/>
        <v>JAM</v>
      </c>
      <c r="C821" s="6">
        <v>876.0</v>
      </c>
      <c r="D821" s="7">
        <v>87610.0</v>
      </c>
      <c r="E821" s="12" t="s">
        <v>797</v>
      </c>
      <c r="F821" s="7">
        <v>876002.0</v>
      </c>
      <c r="G821" s="13" t="s">
        <v>370</v>
      </c>
      <c r="H821" s="6">
        <v>8760472.0</v>
      </c>
      <c r="I821" s="8" t="s">
        <v>828</v>
      </c>
      <c r="J821" s="5"/>
      <c r="K821" s="5"/>
      <c r="L821" s="5"/>
      <c r="M821" s="5"/>
      <c r="N821" s="5"/>
      <c r="O821" s="5"/>
      <c r="P821" s="5"/>
    </row>
    <row r="822" ht="15.75" customHeight="1">
      <c r="A822" s="6"/>
      <c r="B822" s="6" t="str">
        <f t="shared" si="1"/>
        <v>JAM</v>
      </c>
      <c r="C822" s="6">
        <v>876.0</v>
      </c>
      <c r="D822" s="7">
        <v>87610.0</v>
      </c>
      <c r="E822" s="12" t="s">
        <v>797</v>
      </c>
      <c r="F822" s="7">
        <v>876002.0</v>
      </c>
      <c r="G822" s="13" t="s">
        <v>370</v>
      </c>
      <c r="H822" s="6">
        <v>8760473.0</v>
      </c>
      <c r="I822" s="8" t="s">
        <v>829</v>
      </c>
      <c r="J822" s="5"/>
      <c r="K822" s="5"/>
      <c r="L822" s="5"/>
      <c r="M822" s="5"/>
      <c r="N822" s="5"/>
      <c r="O822" s="5"/>
      <c r="P822" s="5"/>
    </row>
    <row r="823" ht="15.75" customHeight="1">
      <c r="A823" s="6"/>
      <c r="B823" s="6" t="str">
        <f t="shared" si="1"/>
        <v>JAM</v>
      </c>
      <c r="C823" s="6">
        <v>876.0</v>
      </c>
      <c r="D823" s="7">
        <v>87610.0</v>
      </c>
      <c r="E823" s="12" t="s">
        <v>797</v>
      </c>
      <c r="F823" s="7">
        <v>876002.0</v>
      </c>
      <c r="G823" s="13" t="s">
        <v>370</v>
      </c>
      <c r="H823" s="6">
        <v>8760474.0</v>
      </c>
      <c r="I823" s="8" t="s">
        <v>830</v>
      </c>
      <c r="J823" s="5"/>
      <c r="K823" s="5"/>
      <c r="L823" s="5"/>
      <c r="M823" s="5"/>
      <c r="N823" s="5"/>
      <c r="O823" s="5"/>
      <c r="P823" s="5"/>
    </row>
    <row r="824" ht="15.75" customHeight="1">
      <c r="A824" s="6"/>
      <c r="B824" s="6" t="str">
        <f t="shared" si="1"/>
        <v>JAM</v>
      </c>
      <c r="C824" s="6">
        <v>876.0</v>
      </c>
      <c r="D824" s="7">
        <v>87610.0</v>
      </c>
      <c r="E824" s="12" t="s">
        <v>797</v>
      </c>
      <c r="F824" s="7">
        <v>876002.0</v>
      </c>
      <c r="G824" s="13" t="s">
        <v>370</v>
      </c>
      <c r="H824" s="6">
        <v>8760475.0</v>
      </c>
      <c r="I824" s="8" t="s">
        <v>831</v>
      </c>
      <c r="J824" s="5"/>
      <c r="K824" s="5"/>
      <c r="L824" s="5"/>
      <c r="M824" s="5"/>
      <c r="N824" s="5"/>
      <c r="O824" s="5"/>
      <c r="P824" s="5"/>
    </row>
    <row r="825" ht="15.75" customHeight="1">
      <c r="A825" s="6"/>
      <c r="B825" s="6" t="str">
        <f t="shared" si="1"/>
        <v>JAM</v>
      </c>
      <c r="C825" s="6">
        <v>876.0</v>
      </c>
      <c r="D825" s="7">
        <v>87610.0</v>
      </c>
      <c r="E825" s="12" t="s">
        <v>797</v>
      </c>
      <c r="F825" s="7">
        <v>876002.0</v>
      </c>
      <c r="G825" s="13" t="s">
        <v>370</v>
      </c>
      <c r="H825" s="6">
        <v>8760476.0</v>
      </c>
      <c r="I825" s="8" t="s">
        <v>832</v>
      </c>
      <c r="J825" s="5"/>
      <c r="K825" s="5"/>
      <c r="L825" s="5"/>
      <c r="M825" s="5"/>
      <c r="N825" s="5"/>
      <c r="O825" s="5"/>
      <c r="P825" s="5"/>
    </row>
    <row r="826" ht="15.75" customHeight="1">
      <c r="A826" s="6"/>
      <c r="B826" s="6" t="str">
        <f t="shared" si="1"/>
        <v>JAM</v>
      </c>
      <c r="C826" s="6">
        <v>876.0</v>
      </c>
      <c r="D826" s="7">
        <v>87610.0</v>
      </c>
      <c r="E826" s="12" t="s">
        <v>797</v>
      </c>
      <c r="F826" s="7">
        <v>876002.0</v>
      </c>
      <c r="G826" s="13" t="s">
        <v>370</v>
      </c>
      <c r="H826" s="6">
        <v>8760477.0</v>
      </c>
      <c r="I826" s="8" t="s">
        <v>833</v>
      </c>
      <c r="J826" s="5"/>
      <c r="K826" s="5"/>
      <c r="L826" s="5"/>
      <c r="M826" s="5"/>
      <c r="N826" s="5"/>
      <c r="O826" s="5"/>
      <c r="P826" s="5"/>
    </row>
    <row r="827" ht="15.75" customHeight="1">
      <c r="A827" s="6"/>
      <c r="B827" s="6" t="str">
        <f t="shared" si="1"/>
        <v>JAM</v>
      </c>
      <c r="C827" s="6">
        <v>876.0</v>
      </c>
      <c r="D827" s="7">
        <v>87610.0</v>
      </c>
      <c r="E827" s="12" t="s">
        <v>797</v>
      </c>
      <c r="F827" s="7">
        <v>876002.0</v>
      </c>
      <c r="G827" s="13" t="s">
        <v>370</v>
      </c>
      <c r="H827" s="6">
        <v>8760478.0</v>
      </c>
      <c r="I827" s="8" t="s">
        <v>834</v>
      </c>
      <c r="J827" s="5"/>
      <c r="K827" s="5"/>
      <c r="L827" s="5"/>
      <c r="M827" s="5"/>
      <c r="N827" s="5"/>
      <c r="O827" s="5"/>
      <c r="P827" s="5"/>
    </row>
    <row r="828" ht="15.75" customHeight="1">
      <c r="A828" s="6"/>
      <c r="B828" s="6" t="str">
        <f t="shared" si="1"/>
        <v>JAM</v>
      </c>
      <c r="C828" s="6">
        <v>876.0</v>
      </c>
      <c r="D828" s="7">
        <v>87610.0</v>
      </c>
      <c r="E828" s="12" t="s">
        <v>797</v>
      </c>
      <c r="F828" s="7">
        <v>876002.0</v>
      </c>
      <c r="G828" s="13" t="s">
        <v>370</v>
      </c>
      <c r="H828" s="6">
        <v>8760479.0</v>
      </c>
      <c r="I828" s="8" t="s">
        <v>835</v>
      </c>
      <c r="J828" s="5"/>
      <c r="K828" s="5"/>
      <c r="L828" s="5"/>
      <c r="M828" s="5"/>
      <c r="N828" s="5"/>
      <c r="O828" s="5"/>
      <c r="P828" s="5"/>
    </row>
    <row r="829" ht="15.75" customHeight="1">
      <c r="A829" s="6"/>
      <c r="B829" s="6" t="str">
        <f t="shared" si="1"/>
        <v>JAM</v>
      </c>
      <c r="C829" s="6">
        <v>876.0</v>
      </c>
      <c r="D829" s="7">
        <v>87610.0</v>
      </c>
      <c r="E829" s="12" t="s">
        <v>797</v>
      </c>
      <c r="F829" s="7">
        <v>876003.0</v>
      </c>
      <c r="G829" s="13" t="s">
        <v>375</v>
      </c>
      <c r="H829" s="6">
        <v>8760480.0</v>
      </c>
      <c r="I829" s="8" t="s">
        <v>836</v>
      </c>
      <c r="J829" s="5"/>
      <c r="K829" s="5"/>
      <c r="L829" s="5"/>
      <c r="M829" s="5"/>
      <c r="N829" s="5"/>
      <c r="O829" s="5"/>
      <c r="P829" s="5"/>
    </row>
    <row r="830" ht="15.75" customHeight="1">
      <c r="A830" s="6"/>
      <c r="B830" s="6" t="str">
        <f t="shared" si="1"/>
        <v>JAM</v>
      </c>
      <c r="C830" s="6">
        <v>876.0</v>
      </c>
      <c r="D830" s="7">
        <v>87610.0</v>
      </c>
      <c r="E830" s="12" t="s">
        <v>797</v>
      </c>
      <c r="F830" s="7">
        <v>876003.0</v>
      </c>
      <c r="G830" s="13" t="s">
        <v>375</v>
      </c>
      <c r="H830" s="6">
        <v>8760481.0</v>
      </c>
      <c r="I830" s="8" t="s">
        <v>837</v>
      </c>
      <c r="J830" s="5"/>
      <c r="K830" s="5"/>
      <c r="L830" s="5"/>
      <c r="M830" s="5"/>
      <c r="N830" s="5"/>
      <c r="O830" s="5"/>
      <c r="P830" s="5"/>
    </row>
    <row r="831" ht="15.75" customHeight="1">
      <c r="A831" s="6"/>
      <c r="B831" s="6" t="str">
        <f t="shared" si="1"/>
        <v>JAM</v>
      </c>
      <c r="C831" s="6">
        <v>876.0</v>
      </c>
      <c r="D831" s="7">
        <v>87610.0</v>
      </c>
      <c r="E831" s="12" t="s">
        <v>797</v>
      </c>
      <c r="F831" s="7">
        <v>876003.0</v>
      </c>
      <c r="G831" s="13" t="s">
        <v>375</v>
      </c>
      <c r="H831" s="6">
        <v>8760482.0</v>
      </c>
      <c r="I831" s="8" t="s">
        <v>838</v>
      </c>
      <c r="J831" s="5"/>
      <c r="K831" s="5"/>
      <c r="L831" s="5"/>
      <c r="M831" s="5"/>
      <c r="N831" s="5"/>
      <c r="O831" s="5"/>
      <c r="P831" s="5"/>
    </row>
    <row r="832" ht="15.75" customHeight="1">
      <c r="A832" s="6"/>
      <c r="B832" s="6" t="str">
        <f t="shared" si="1"/>
        <v>JAM</v>
      </c>
      <c r="C832" s="6">
        <v>876.0</v>
      </c>
      <c r="D832" s="7">
        <v>87610.0</v>
      </c>
      <c r="E832" s="12" t="s">
        <v>797</v>
      </c>
      <c r="F832" s="7">
        <v>876003.0</v>
      </c>
      <c r="G832" s="13" t="s">
        <v>375</v>
      </c>
      <c r="H832" s="6">
        <v>8760483.0</v>
      </c>
      <c r="I832" s="8" t="s">
        <v>104</v>
      </c>
      <c r="J832" s="5"/>
      <c r="K832" s="5"/>
      <c r="L832" s="5"/>
      <c r="M832" s="5"/>
      <c r="N832" s="5"/>
      <c r="O832" s="5"/>
      <c r="P832" s="5"/>
    </row>
    <row r="833" ht="15.75" customHeight="1">
      <c r="A833" s="6"/>
      <c r="B833" s="6" t="str">
        <f t="shared" si="1"/>
        <v>JAM</v>
      </c>
      <c r="C833" s="6">
        <v>876.0</v>
      </c>
      <c r="D833" s="7">
        <v>87610.0</v>
      </c>
      <c r="E833" s="12" t="s">
        <v>797</v>
      </c>
      <c r="F833" s="7">
        <v>876002.0</v>
      </c>
      <c r="G833" s="13" t="s">
        <v>370</v>
      </c>
      <c r="H833" s="6">
        <v>8760484.0</v>
      </c>
      <c r="I833" s="8" t="s">
        <v>839</v>
      </c>
      <c r="J833" s="5"/>
      <c r="K833" s="5"/>
      <c r="L833" s="5"/>
      <c r="M833" s="5"/>
      <c r="N833" s="5"/>
      <c r="O833" s="5"/>
      <c r="P833" s="5"/>
    </row>
    <row r="834" ht="15.75" customHeight="1">
      <c r="A834" s="6"/>
      <c r="B834" s="6" t="str">
        <f t="shared" si="1"/>
        <v>JAM</v>
      </c>
      <c r="C834" s="6">
        <v>876.0</v>
      </c>
      <c r="D834" s="7">
        <v>87610.0</v>
      </c>
      <c r="E834" s="12" t="s">
        <v>797</v>
      </c>
      <c r="F834" s="7">
        <v>876002.0</v>
      </c>
      <c r="G834" s="13" t="s">
        <v>370</v>
      </c>
      <c r="H834" s="6">
        <v>8760485.0</v>
      </c>
      <c r="I834" s="8" t="s">
        <v>840</v>
      </c>
      <c r="J834" s="5"/>
      <c r="K834" s="5"/>
      <c r="L834" s="5"/>
      <c r="M834" s="5"/>
      <c r="N834" s="5"/>
      <c r="O834" s="5"/>
      <c r="P834" s="5"/>
    </row>
    <row r="835" ht="15.75" customHeight="1">
      <c r="A835" s="6"/>
      <c r="B835" s="6" t="str">
        <f t="shared" si="1"/>
        <v>JAM</v>
      </c>
      <c r="C835" s="6">
        <v>876.0</v>
      </c>
      <c r="D835" s="7">
        <v>87610.0</v>
      </c>
      <c r="E835" s="12" t="s">
        <v>797</v>
      </c>
      <c r="F835" s="7">
        <v>876002.0</v>
      </c>
      <c r="G835" s="13" t="s">
        <v>370</v>
      </c>
      <c r="H835" s="6">
        <v>8760486.0</v>
      </c>
      <c r="I835" s="8" t="s">
        <v>841</v>
      </c>
      <c r="J835" s="5"/>
      <c r="K835" s="5"/>
      <c r="L835" s="5"/>
      <c r="M835" s="5"/>
      <c r="N835" s="5"/>
      <c r="O835" s="5"/>
      <c r="P835" s="5"/>
    </row>
    <row r="836" ht="15.75" customHeight="1">
      <c r="A836" s="6"/>
      <c r="B836" s="6" t="str">
        <f t="shared" si="1"/>
        <v>JAM</v>
      </c>
      <c r="C836" s="6">
        <v>876.0</v>
      </c>
      <c r="D836" s="7">
        <v>87610.0</v>
      </c>
      <c r="E836" s="12" t="s">
        <v>797</v>
      </c>
      <c r="F836" s="7">
        <v>876002.0</v>
      </c>
      <c r="G836" s="13" t="s">
        <v>370</v>
      </c>
      <c r="H836" s="6">
        <v>8760487.0</v>
      </c>
      <c r="I836" s="8" t="s">
        <v>842</v>
      </c>
      <c r="J836" s="5"/>
      <c r="K836" s="5"/>
      <c r="L836" s="5"/>
      <c r="M836" s="5"/>
      <c r="N836" s="5"/>
      <c r="O836" s="5"/>
      <c r="P836" s="5"/>
    </row>
    <row r="837" ht="15.75" customHeight="1">
      <c r="A837" s="6"/>
      <c r="B837" s="6" t="str">
        <f t="shared" si="1"/>
        <v>JAM</v>
      </c>
      <c r="C837" s="6">
        <v>876.0</v>
      </c>
      <c r="D837" s="7">
        <v>87610.0</v>
      </c>
      <c r="E837" s="12" t="s">
        <v>797</v>
      </c>
      <c r="F837" s="7">
        <v>876003.0</v>
      </c>
      <c r="G837" s="13" t="s">
        <v>375</v>
      </c>
      <c r="H837" s="6">
        <v>8760488.0</v>
      </c>
      <c r="I837" s="8" t="s">
        <v>843</v>
      </c>
      <c r="J837" s="5"/>
      <c r="K837" s="5"/>
      <c r="L837" s="5"/>
      <c r="M837" s="5"/>
      <c r="N837" s="5"/>
      <c r="O837" s="5"/>
      <c r="P837" s="5"/>
    </row>
    <row r="838" ht="15.75" customHeight="1">
      <c r="A838" s="6"/>
      <c r="B838" s="6" t="str">
        <f t="shared" si="1"/>
        <v>JAM</v>
      </c>
      <c r="C838" s="6">
        <v>876.0</v>
      </c>
      <c r="D838" s="7">
        <v>87610.0</v>
      </c>
      <c r="E838" s="12" t="s">
        <v>797</v>
      </c>
      <c r="F838" s="7">
        <v>876003.0</v>
      </c>
      <c r="G838" s="13" t="s">
        <v>375</v>
      </c>
      <c r="H838" s="6">
        <v>8760489.0</v>
      </c>
      <c r="I838" s="8" t="s">
        <v>844</v>
      </c>
      <c r="J838" s="5"/>
      <c r="K838" s="5"/>
      <c r="L838" s="5"/>
      <c r="M838" s="5"/>
      <c r="N838" s="5"/>
      <c r="O838" s="5"/>
      <c r="P838" s="5"/>
    </row>
    <row r="839" ht="15.75" customHeight="1">
      <c r="A839" s="6"/>
      <c r="B839" s="6" t="str">
        <f t="shared" si="1"/>
        <v>JAM</v>
      </c>
      <c r="C839" s="6">
        <v>876.0</v>
      </c>
      <c r="D839" s="7">
        <v>87610.0</v>
      </c>
      <c r="E839" s="12" t="s">
        <v>797</v>
      </c>
      <c r="F839" s="7">
        <v>876003.0</v>
      </c>
      <c r="G839" s="13" t="s">
        <v>375</v>
      </c>
      <c r="H839" s="6">
        <v>8760490.0</v>
      </c>
      <c r="I839" s="8" t="s">
        <v>845</v>
      </c>
      <c r="J839" s="5"/>
      <c r="K839" s="5"/>
      <c r="L839" s="5"/>
      <c r="M839" s="5"/>
      <c r="N839" s="5"/>
      <c r="O839" s="5"/>
      <c r="P839" s="5"/>
    </row>
    <row r="840" ht="15.75" customHeight="1">
      <c r="A840" s="6"/>
      <c r="B840" s="6" t="str">
        <f t="shared" si="1"/>
        <v>JAM</v>
      </c>
      <c r="C840" s="6">
        <v>876.0</v>
      </c>
      <c r="D840" s="7">
        <v>87610.0</v>
      </c>
      <c r="E840" s="12" t="s">
        <v>797</v>
      </c>
      <c r="F840" s="7">
        <v>876003.0</v>
      </c>
      <c r="G840" s="13" t="s">
        <v>375</v>
      </c>
      <c r="H840" s="6">
        <v>8760491.0</v>
      </c>
      <c r="I840" s="8" t="s">
        <v>846</v>
      </c>
      <c r="J840" s="5"/>
      <c r="K840" s="5"/>
      <c r="L840" s="5"/>
      <c r="M840" s="5"/>
      <c r="N840" s="5"/>
      <c r="O840" s="5"/>
      <c r="P840" s="5"/>
    </row>
    <row r="841" ht="15.75" customHeight="1">
      <c r="A841" s="6"/>
      <c r="B841" s="6" t="str">
        <f t="shared" si="1"/>
        <v>JAM</v>
      </c>
      <c r="C841" s="6">
        <v>876.0</v>
      </c>
      <c r="D841" s="7">
        <v>87610.0</v>
      </c>
      <c r="E841" s="12" t="s">
        <v>797</v>
      </c>
      <c r="F841" s="7">
        <v>876003.0</v>
      </c>
      <c r="G841" s="13" t="s">
        <v>375</v>
      </c>
      <c r="H841" s="6">
        <v>8760492.0</v>
      </c>
      <c r="I841" s="8" t="s">
        <v>847</v>
      </c>
      <c r="J841" s="5"/>
      <c r="K841" s="5"/>
      <c r="L841" s="5"/>
      <c r="M841" s="5"/>
      <c r="N841" s="5"/>
      <c r="O841" s="5"/>
      <c r="P841" s="5"/>
    </row>
    <row r="842" ht="15.75" customHeight="1">
      <c r="A842" s="6"/>
      <c r="B842" s="6" t="str">
        <f t="shared" si="1"/>
        <v>JAM</v>
      </c>
      <c r="C842" s="6">
        <v>876.0</v>
      </c>
      <c r="D842" s="7">
        <v>87610.0</v>
      </c>
      <c r="E842" s="12" t="s">
        <v>797</v>
      </c>
      <c r="F842" s="7">
        <v>876003.0</v>
      </c>
      <c r="G842" s="13" t="s">
        <v>375</v>
      </c>
      <c r="H842" s="6">
        <v>8760493.0</v>
      </c>
      <c r="I842" s="8" t="s">
        <v>848</v>
      </c>
      <c r="J842" s="5"/>
      <c r="K842" s="5"/>
      <c r="L842" s="5"/>
      <c r="M842" s="5"/>
      <c r="N842" s="5"/>
      <c r="O842" s="5"/>
      <c r="P842" s="5"/>
    </row>
    <row r="843" ht="15.75" customHeight="1">
      <c r="A843" s="6"/>
      <c r="B843" s="6" t="str">
        <f t="shared" si="1"/>
        <v>JAM</v>
      </c>
      <c r="C843" s="6">
        <v>876.0</v>
      </c>
      <c r="D843" s="7">
        <v>87610.0</v>
      </c>
      <c r="E843" s="12" t="s">
        <v>797</v>
      </c>
      <c r="F843" s="7">
        <v>876003.0</v>
      </c>
      <c r="G843" s="13" t="s">
        <v>375</v>
      </c>
      <c r="H843" s="6">
        <v>8760494.0</v>
      </c>
      <c r="I843" s="8" t="s">
        <v>849</v>
      </c>
      <c r="J843" s="5"/>
      <c r="K843" s="5"/>
      <c r="L843" s="5"/>
      <c r="M843" s="5"/>
      <c r="N843" s="5"/>
      <c r="O843" s="5"/>
      <c r="P843" s="5"/>
    </row>
    <row r="844" ht="15.75" customHeight="1">
      <c r="A844" s="6"/>
      <c r="B844" s="6" t="str">
        <f t="shared" si="1"/>
        <v>JAM</v>
      </c>
      <c r="C844" s="6">
        <v>876.0</v>
      </c>
      <c r="D844" s="7">
        <v>87610.0</v>
      </c>
      <c r="E844" s="12" t="s">
        <v>797</v>
      </c>
      <c r="F844" s="7">
        <v>876003.0</v>
      </c>
      <c r="G844" s="13" t="s">
        <v>375</v>
      </c>
      <c r="H844" s="6">
        <v>8760495.0</v>
      </c>
      <c r="I844" s="8" t="s">
        <v>850</v>
      </c>
      <c r="J844" s="5"/>
      <c r="K844" s="5"/>
      <c r="L844" s="5"/>
      <c r="M844" s="5"/>
      <c r="N844" s="5"/>
      <c r="O844" s="5"/>
      <c r="P844" s="5"/>
    </row>
    <row r="845" ht="15.75" customHeight="1">
      <c r="A845" s="6"/>
      <c r="B845" s="6" t="str">
        <f t="shared" si="1"/>
        <v>JAM</v>
      </c>
      <c r="C845" s="6">
        <v>876.0</v>
      </c>
      <c r="D845" s="7">
        <v>87610.0</v>
      </c>
      <c r="E845" s="12" t="s">
        <v>797</v>
      </c>
      <c r="F845" s="7">
        <v>876003.0</v>
      </c>
      <c r="G845" s="13" t="s">
        <v>375</v>
      </c>
      <c r="H845" s="6">
        <v>8760496.0</v>
      </c>
      <c r="I845" s="8" t="s">
        <v>851</v>
      </c>
      <c r="J845" s="5"/>
      <c r="K845" s="5"/>
      <c r="L845" s="5"/>
      <c r="M845" s="5"/>
      <c r="N845" s="5"/>
      <c r="O845" s="5"/>
      <c r="P845" s="5"/>
    </row>
    <row r="846" ht="15.75" customHeight="1">
      <c r="A846" s="6"/>
      <c r="B846" s="6" t="str">
        <f t="shared" si="1"/>
        <v>JAM</v>
      </c>
      <c r="C846" s="6">
        <v>876.0</v>
      </c>
      <c r="D846" s="7">
        <v>87610.0</v>
      </c>
      <c r="E846" s="12" t="s">
        <v>797</v>
      </c>
      <c r="F846" s="7">
        <v>876003.0</v>
      </c>
      <c r="G846" s="13" t="s">
        <v>375</v>
      </c>
      <c r="H846" s="6">
        <v>8760497.0</v>
      </c>
      <c r="I846" s="8" t="s">
        <v>852</v>
      </c>
      <c r="J846" s="5"/>
      <c r="K846" s="5"/>
      <c r="L846" s="5"/>
      <c r="M846" s="5"/>
      <c r="N846" s="5"/>
      <c r="O846" s="5"/>
      <c r="P846" s="5"/>
    </row>
    <row r="847" ht="15.75" customHeight="1">
      <c r="A847" s="6"/>
      <c r="B847" s="6" t="str">
        <f t="shared" si="1"/>
        <v>JAM</v>
      </c>
      <c r="C847" s="6">
        <v>876.0</v>
      </c>
      <c r="D847" s="7">
        <v>87610.0</v>
      </c>
      <c r="E847" s="12" t="s">
        <v>797</v>
      </c>
      <c r="F847" s="7">
        <v>876003.0</v>
      </c>
      <c r="G847" s="13" t="s">
        <v>375</v>
      </c>
      <c r="H847" s="6">
        <v>8760498.0</v>
      </c>
      <c r="I847" s="8" t="s">
        <v>853</v>
      </c>
      <c r="J847" s="5"/>
      <c r="K847" s="5"/>
      <c r="L847" s="5"/>
      <c r="M847" s="5"/>
      <c r="N847" s="5"/>
      <c r="O847" s="5"/>
      <c r="P847" s="5"/>
    </row>
    <row r="848" ht="15.75" customHeight="1">
      <c r="A848" s="6"/>
      <c r="B848" s="6" t="str">
        <f t="shared" si="1"/>
        <v>JAM</v>
      </c>
      <c r="C848" s="6">
        <v>876.0</v>
      </c>
      <c r="D848" s="7">
        <v>87610.0</v>
      </c>
      <c r="E848" s="12" t="s">
        <v>797</v>
      </c>
      <c r="F848" s="7">
        <v>876003.0</v>
      </c>
      <c r="G848" s="13" t="s">
        <v>375</v>
      </c>
      <c r="H848" s="6">
        <v>8760499.0</v>
      </c>
      <c r="I848" s="8" t="s">
        <v>854</v>
      </c>
      <c r="J848" s="5"/>
      <c r="K848" s="5"/>
      <c r="L848" s="5"/>
      <c r="M848" s="5"/>
      <c r="N848" s="5"/>
      <c r="O848" s="5"/>
      <c r="P848" s="5"/>
    </row>
    <row r="849" ht="15.75" customHeight="1">
      <c r="A849" s="6"/>
      <c r="B849" s="6" t="str">
        <f t="shared" si="1"/>
        <v>JAM</v>
      </c>
      <c r="C849" s="6">
        <v>876.0</v>
      </c>
      <c r="D849" s="7">
        <v>87610.0</v>
      </c>
      <c r="E849" s="12" t="s">
        <v>797</v>
      </c>
      <c r="F849" s="7">
        <v>876003.0</v>
      </c>
      <c r="G849" s="13" t="s">
        <v>375</v>
      </c>
      <c r="H849" s="6">
        <v>8760500.0</v>
      </c>
      <c r="I849" s="8" t="s">
        <v>597</v>
      </c>
      <c r="J849" s="5"/>
      <c r="K849" s="5"/>
      <c r="L849" s="5"/>
      <c r="M849" s="5"/>
      <c r="N849" s="5"/>
      <c r="O849" s="5"/>
      <c r="P849" s="5"/>
    </row>
    <row r="850" ht="15.75" customHeight="1">
      <c r="A850" s="6"/>
      <c r="B850" s="6" t="str">
        <f t="shared" si="1"/>
        <v>JAM</v>
      </c>
      <c r="C850" s="6">
        <v>876.0</v>
      </c>
      <c r="D850" s="7">
        <v>87610.0</v>
      </c>
      <c r="E850" s="12" t="s">
        <v>797</v>
      </c>
      <c r="F850" s="7">
        <v>876003.0</v>
      </c>
      <c r="G850" s="13" t="s">
        <v>375</v>
      </c>
      <c r="H850" s="6">
        <v>8760501.0</v>
      </c>
      <c r="I850" s="8" t="s">
        <v>855</v>
      </c>
      <c r="J850" s="5"/>
      <c r="K850" s="5"/>
      <c r="L850" s="5"/>
      <c r="M850" s="5"/>
      <c r="N850" s="5"/>
      <c r="O850" s="5"/>
      <c r="P850" s="5"/>
    </row>
    <row r="851" ht="15.75" customHeight="1">
      <c r="A851" s="6"/>
      <c r="B851" s="6" t="str">
        <f t="shared" si="1"/>
        <v>JAM</v>
      </c>
      <c r="C851" s="6">
        <v>876.0</v>
      </c>
      <c r="D851" s="7">
        <v>87610.0</v>
      </c>
      <c r="E851" s="12" t="s">
        <v>797</v>
      </c>
      <c r="F851" s="7">
        <v>876003.0</v>
      </c>
      <c r="G851" s="13" t="s">
        <v>375</v>
      </c>
      <c r="H851" s="6">
        <v>8760502.0</v>
      </c>
      <c r="I851" s="8" t="s">
        <v>856</v>
      </c>
      <c r="J851" s="5"/>
      <c r="K851" s="5"/>
      <c r="L851" s="5"/>
      <c r="M851" s="5"/>
      <c r="N851" s="5"/>
      <c r="O851" s="5"/>
      <c r="P851" s="5"/>
    </row>
    <row r="852" ht="15.75" customHeight="1">
      <c r="A852" s="6"/>
      <c r="B852" s="6" t="str">
        <f t="shared" si="1"/>
        <v>JAM</v>
      </c>
      <c r="C852" s="6">
        <v>876.0</v>
      </c>
      <c r="D852" s="7">
        <v>87610.0</v>
      </c>
      <c r="E852" s="12" t="s">
        <v>797</v>
      </c>
      <c r="F852" s="7">
        <v>876003.0</v>
      </c>
      <c r="G852" s="13" t="s">
        <v>375</v>
      </c>
      <c r="H852" s="6">
        <v>8760503.0</v>
      </c>
      <c r="I852" s="8" t="s">
        <v>857</v>
      </c>
      <c r="J852" s="5"/>
      <c r="K852" s="5"/>
      <c r="L852" s="5"/>
      <c r="M852" s="5"/>
      <c r="N852" s="5"/>
      <c r="O852" s="5"/>
      <c r="P852" s="5"/>
    </row>
    <row r="853" ht="15.75" customHeight="1">
      <c r="A853" s="6"/>
      <c r="B853" s="6" t="str">
        <f t="shared" si="1"/>
        <v>JAM</v>
      </c>
      <c r="C853" s="6">
        <v>876.0</v>
      </c>
      <c r="D853" s="7">
        <v>87610.0</v>
      </c>
      <c r="E853" s="12" t="s">
        <v>797</v>
      </c>
      <c r="F853" s="7">
        <v>876003.0</v>
      </c>
      <c r="G853" s="13" t="s">
        <v>375</v>
      </c>
      <c r="H853" s="6">
        <v>8760504.0</v>
      </c>
      <c r="I853" s="8" t="s">
        <v>792</v>
      </c>
      <c r="J853" s="5"/>
      <c r="K853" s="5"/>
      <c r="L853" s="5"/>
      <c r="M853" s="5"/>
      <c r="N853" s="5"/>
      <c r="O853" s="5"/>
      <c r="P853" s="5"/>
    </row>
    <row r="854" ht="15.75" customHeight="1">
      <c r="A854" s="6"/>
      <c r="B854" s="6" t="str">
        <f t="shared" si="1"/>
        <v>JAM</v>
      </c>
      <c r="C854" s="6">
        <v>876.0</v>
      </c>
      <c r="D854" s="7">
        <v>87610.0</v>
      </c>
      <c r="E854" s="12" t="s">
        <v>797</v>
      </c>
      <c r="F854" s="7">
        <v>876003.0</v>
      </c>
      <c r="G854" s="13" t="s">
        <v>375</v>
      </c>
      <c r="H854" s="6">
        <v>8760505.0</v>
      </c>
      <c r="I854" s="8" t="s">
        <v>858</v>
      </c>
      <c r="J854" s="5"/>
      <c r="K854" s="5"/>
      <c r="L854" s="5"/>
      <c r="M854" s="5"/>
      <c r="N854" s="5"/>
      <c r="O854" s="5"/>
      <c r="P854" s="5"/>
    </row>
    <row r="855" ht="15.75" customHeight="1">
      <c r="A855" s="6"/>
      <c r="B855" s="6" t="str">
        <f t="shared" si="1"/>
        <v>JAM</v>
      </c>
      <c r="C855" s="6">
        <v>876.0</v>
      </c>
      <c r="D855" s="7">
        <v>87610.0</v>
      </c>
      <c r="E855" s="12" t="s">
        <v>797</v>
      </c>
      <c r="F855" s="7">
        <v>876003.0</v>
      </c>
      <c r="G855" s="13" t="s">
        <v>375</v>
      </c>
      <c r="H855" s="6">
        <v>8760506.0</v>
      </c>
      <c r="I855" s="8" t="s">
        <v>859</v>
      </c>
      <c r="J855" s="5"/>
      <c r="K855" s="5"/>
      <c r="L855" s="5"/>
      <c r="M855" s="5"/>
      <c r="N855" s="5"/>
      <c r="O855" s="5"/>
      <c r="P855" s="5"/>
    </row>
    <row r="856" ht="15.75" customHeight="1">
      <c r="A856" s="6"/>
      <c r="B856" s="6" t="str">
        <f t="shared" si="1"/>
        <v>JAM</v>
      </c>
      <c r="C856" s="6">
        <v>876.0</v>
      </c>
      <c r="D856" s="7">
        <v>87610.0</v>
      </c>
      <c r="E856" s="12" t="s">
        <v>797</v>
      </c>
      <c r="F856" s="7">
        <v>876003.0</v>
      </c>
      <c r="G856" s="13" t="s">
        <v>375</v>
      </c>
      <c r="H856" s="6">
        <v>8760507.0</v>
      </c>
      <c r="I856" s="8" t="s">
        <v>860</v>
      </c>
      <c r="J856" s="5"/>
      <c r="K856" s="5"/>
      <c r="L856" s="5"/>
      <c r="M856" s="5"/>
      <c r="N856" s="5"/>
      <c r="O856" s="5"/>
      <c r="P856" s="5"/>
    </row>
    <row r="857" ht="15.75" customHeight="1">
      <c r="A857" s="6"/>
      <c r="B857" s="6" t="str">
        <f t="shared" si="1"/>
        <v>JAM</v>
      </c>
      <c r="C857" s="6">
        <v>876.0</v>
      </c>
      <c r="D857" s="7">
        <v>87610.0</v>
      </c>
      <c r="E857" s="12" t="s">
        <v>797</v>
      </c>
      <c r="F857" s="7">
        <v>876003.0</v>
      </c>
      <c r="G857" s="13" t="s">
        <v>375</v>
      </c>
      <c r="H857" s="6">
        <v>8760508.0</v>
      </c>
      <c r="I857" s="8" t="s">
        <v>861</v>
      </c>
      <c r="J857" s="5"/>
      <c r="K857" s="5"/>
      <c r="L857" s="5"/>
      <c r="M857" s="5"/>
      <c r="N857" s="5"/>
      <c r="O857" s="5"/>
      <c r="P857" s="5"/>
    </row>
    <row r="858" ht="15.75" customHeight="1">
      <c r="A858" s="6"/>
      <c r="B858" s="6" t="str">
        <f t="shared" si="1"/>
        <v>JAM</v>
      </c>
      <c r="C858" s="6">
        <v>876.0</v>
      </c>
      <c r="D858" s="7">
        <v>87610.0</v>
      </c>
      <c r="E858" s="12" t="s">
        <v>797</v>
      </c>
      <c r="F858" s="7">
        <v>876003.0</v>
      </c>
      <c r="G858" s="13" t="s">
        <v>375</v>
      </c>
      <c r="H858" s="6">
        <v>8760509.0</v>
      </c>
      <c r="I858" s="8" t="s">
        <v>862</v>
      </c>
      <c r="J858" s="5"/>
      <c r="K858" s="5"/>
      <c r="L858" s="5"/>
      <c r="M858" s="5"/>
      <c r="N858" s="5"/>
      <c r="O858" s="5"/>
      <c r="P858" s="5"/>
    </row>
    <row r="859" ht="15.75" customHeight="1">
      <c r="A859" s="6"/>
      <c r="B859" s="6" t="str">
        <f t="shared" si="1"/>
        <v>JAM</v>
      </c>
      <c r="C859" s="6">
        <v>876.0</v>
      </c>
      <c r="D859" s="7">
        <v>87610.0</v>
      </c>
      <c r="E859" s="12" t="s">
        <v>797</v>
      </c>
      <c r="F859" s="7">
        <v>876003.0</v>
      </c>
      <c r="G859" s="13" t="s">
        <v>375</v>
      </c>
      <c r="H859" s="6">
        <v>8760510.0</v>
      </c>
      <c r="I859" s="8" t="s">
        <v>863</v>
      </c>
      <c r="J859" s="5"/>
      <c r="K859" s="5"/>
      <c r="L859" s="5"/>
      <c r="M859" s="5"/>
      <c r="N859" s="5"/>
      <c r="O859" s="5"/>
      <c r="P859" s="5"/>
    </row>
    <row r="860" ht="15.75" customHeight="1">
      <c r="A860" s="6"/>
      <c r="B860" s="6" t="str">
        <f t="shared" si="1"/>
        <v>JAM</v>
      </c>
      <c r="C860" s="6">
        <v>876.0</v>
      </c>
      <c r="D860" s="7">
        <v>87610.0</v>
      </c>
      <c r="E860" s="12" t="s">
        <v>797</v>
      </c>
      <c r="F860" s="7">
        <v>876003.0</v>
      </c>
      <c r="G860" s="13" t="s">
        <v>375</v>
      </c>
      <c r="H860" s="6">
        <v>8760511.0</v>
      </c>
      <c r="I860" s="8" t="s">
        <v>864</v>
      </c>
      <c r="J860" s="5"/>
      <c r="K860" s="5"/>
      <c r="L860" s="5"/>
      <c r="M860" s="5"/>
      <c r="N860" s="5"/>
      <c r="O860" s="5"/>
      <c r="P860" s="5"/>
    </row>
    <row r="861" ht="15.75" customHeight="1">
      <c r="A861" s="6"/>
      <c r="B861" s="6" t="str">
        <f t="shared" si="1"/>
        <v>JAM</v>
      </c>
      <c r="C861" s="6">
        <v>876.0</v>
      </c>
      <c r="D861" s="7">
        <v>87611.0</v>
      </c>
      <c r="E861" s="12" t="s">
        <v>865</v>
      </c>
      <c r="F861" s="7">
        <v>876008.0</v>
      </c>
      <c r="G861" s="13" t="s">
        <v>395</v>
      </c>
      <c r="H861" s="6">
        <v>8760512.0</v>
      </c>
      <c r="I861" s="8" t="s">
        <v>866</v>
      </c>
      <c r="J861" s="5"/>
      <c r="K861" s="5"/>
      <c r="L861" s="5"/>
      <c r="M861" s="5"/>
      <c r="N861" s="5"/>
      <c r="O861" s="5"/>
      <c r="P861" s="5"/>
    </row>
    <row r="862" ht="15.75" customHeight="1">
      <c r="A862" s="6"/>
      <c r="B862" s="6" t="str">
        <f t="shared" si="1"/>
        <v>JAM</v>
      </c>
      <c r="C862" s="6">
        <v>876.0</v>
      </c>
      <c r="D862" s="7">
        <v>87611.0</v>
      </c>
      <c r="E862" s="12" t="s">
        <v>865</v>
      </c>
      <c r="F862" s="7">
        <v>876008.0</v>
      </c>
      <c r="G862" s="13" t="s">
        <v>395</v>
      </c>
      <c r="H862" s="6">
        <v>8760513.0</v>
      </c>
      <c r="I862" s="8" t="s">
        <v>93</v>
      </c>
      <c r="J862" s="5"/>
      <c r="K862" s="5"/>
      <c r="L862" s="5"/>
      <c r="M862" s="5"/>
      <c r="N862" s="5"/>
      <c r="O862" s="5"/>
      <c r="P862" s="5"/>
    </row>
    <row r="863" ht="15.75" customHeight="1">
      <c r="A863" s="6"/>
      <c r="B863" s="6" t="str">
        <f t="shared" si="1"/>
        <v>JAM</v>
      </c>
      <c r="C863" s="6">
        <v>876.0</v>
      </c>
      <c r="D863" s="7">
        <v>87611.0</v>
      </c>
      <c r="E863" s="12" t="s">
        <v>865</v>
      </c>
      <c r="F863" s="7">
        <v>876008.0</v>
      </c>
      <c r="G863" s="13" t="s">
        <v>395</v>
      </c>
      <c r="H863" s="6">
        <v>8760514.0</v>
      </c>
      <c r="I863" s="8" t="s">
        <v>867</v>
      </c>
      <c r="J863" s="5"/>
      <c r="K863" s="5"/>
      <c r="L863" s="5"/>
      <c r="M863" s="5"/>
      <c r="N863" s="5"/>
      <c r="O863" s="5"/>
      <c r="P863" s="5"/>
    </row>
    <row r="864" ht="15.75" customHeight="1">
      <c r="A864" s="6"/>
      <c r="B864" s="6" t="str">
        <f t="shared" si="1"/>
        <v>JAM</v>
      </c>
      <c r="C864" s="6">
        <v>876.0</v>
      </c>
      <c r="D864" s="7">
        <v>87611.0</v>
      </c>
      <c r="E864" s="12" t="s">
        <v>865</v>
      </c>
      <c r="F864" s="7">
        <v>876008.0</v>
      </c>
      <c r="G864" s="13" t="s">
        <v>395</v>
      </c>
      <c r="H864" s="6">
        <v>8760515.0</v>
      </c>
      <c r="I864" s="8" t="s">
        <v>868</v>
      </c>
      <c r="J864" s="5"/>
      <c r="K864" s="5"/>
      <c r="L864" s="5"/>
      <c r="M864" s="5"/>
      <c r="N864" s="5"/>
      <c r="O864" s="5"/>
      <c r="P864" s="5"/>
    </row>
    <row r="865" ht="15.75" customHeight="1">
      <c r="A865" s="6"/>
      <c r="B865" s="6" t="str">
        <f t="shared" si="1"/>
        <v>JAM</v>
      </c>
      <c r="C865" s="6">
        <v>876.0</v>
      </c>
      <c r="D865" s="7">
        <v>87611.0</v>
      </c>
      <c r="E865" s="12" t="s">
        <v>865</v>
      </c>
      <c r="F865" s="7">
        <v>876008.0</v>
      </c>
      <c r="G865" s="13" t="s">
        <v>395</v>
      </c>
      <c r="H865" s="6">
        <v>8760516.0</v>
      </c>
      <c r="I865" s="8" t="s">
        <v>869</v>
      </c>
      <c r="J865" s="5"/>
      <c r="K865" s="5"/>
      <c r="L865" s="5"/>
      <c r="M865" s="5"/>
      <c r="N865" s="5"/>
      <c r="O865" s="5"/>
      <c r="P865" s="5"/>
    </row>
    <row r="866" ht="15.75" customHeight="1">
      <c r="A866" s="6"/>
      <c r="B866" s="6" t="str">
        <f t="shared" si="1"/>
        <v>JAM</v>
      </c>
      <c r="C866" s="6">
        <v>876.0</v>
      </c>
      <c r="D866" s="7">
        <v>87611.0</v>
      </c>
      <c r="E866" s="12" t="s">
        <v>865</v>
      </c>
      <c r="F866" s="7">
        <v>876008.0</v>
      </c>
      <c r="G866" s="13" t="s">
        <v>395</v>
      </c>
      <c r="H866" s="6">
        <v>8760517.0</v>
      </c>
      <c r="I866" s="8" t="s">
        <v>870</v>
      </c>
      <c r="J866" s="5"/>
      <c r="K866" s="5"/>
      <c r="L866" s="5"/>
      <c r="M866" s="5"/>
      <c r="N866" s="5"/>
      <c r="O866" s="5"/>
      <c r="P866" s="5"/>
    </row>
    <row r="867" ht="15.75" customHeight="1">
      <c r="A867" s="6"/>
      <c r="B867" s="6" t="str">
        <f t="shared" si="1"/>
        <v>JAM</v>
      </c>
      <c r="C867" s="6">
        <v>876.0</v>
      </c>
      <c r="D867" s="7">
        <v>87611.0</v>
      </c>
      <c r="E867" s="12" t="s">
        <v>865</v>
      </c>
      <c r="F867" s="7">
        <v>876008.0</v>
      </c>
      <c r="G867" s="13" t="s">
        <v>395</v>
      </c>
      <c r="H867" s="6">
        <v>8760518.0</v>
      </c>
      <c r="I867" s="8" t="s">
        <v>871</v>
      </c>
      <c r="J867" s="5"/>
      <c r="K867" s="5"/>
      <c r="L867" s="5"/>
      <c r="M867" s="5"/>
      <c r="N867" s="5"/>
      <c r="O867" s="5"/>
      <c r="P867" s="5"/>
    </row>
    <row r="868" ht="15.75" customHeight="1">
      <c r="A868" s="6"/>
      <c r="B868" s="6" t="str">
        <f t="shared" si="1"/>
        <v>JAM</v>
      </c>
      <c r="C868" s="6">
        <v>876.0</v>
      </c>
      <c r="D868" s="7">
        <v>87611.0</v>
      </c>
      <c r="E868" s="12" t="s">
        <v>865</v>
      </c>
      <c r="F868" s="7">
        <v>876008.0</v>
      </c>
      <c r="G868" s="13" t="s">
        <v>395</v>
      </c>
      <c r="H868" s="6">
        <v>8760519.0</v>
      </c>
      <c r="I868" s="8" t="s">
        <v>736</v>
      </c>
      <c r="J868" s="5"/>
      <c r="K868" s="5"/>
      <c r="L868" s="5"/>
      <c r="M868" s="5"/>
      <c r="N868" s="5"/>
      <c r="O868" s="5"/>
      <c r="P868" s="5"/>
    </row>
    <row r="869" ht="15.75" customHeight="1">
      <c r="A869" s="6"/>
      <c r="B869" s="6" t="str">
        <f t="shared" si="1"/>
        <v>JAM</v>
      </c>
      <c r="C869" s="6">
        <v>876.0</v>
      </c>
      <c r="D869" s="7">
        <v>87611.0</v>
      </c>
      <c r="E869" s="12" t="s">
        <v>865</v>
      </c>
      <c r="F869" s="7">
        <v>876008.0</v>
      </c>
      <c r="G869" s="13" t="s">
        <v>395</v>
      </c>
      <c r="H869" s="6">
        <v>8760520.0</v>
      </c>
      <c r="I869" s="8" t="s">
        <v>872</v>
      </c>
      <c r="J869" s="5"/>
      <c r="K869" s="5"/>
      <c r="L869" s="5"/>
      <c r="M869" s="5"/>
      <c r="N869" s="5"/>
      <c r="O869" s="5"/>
      <c r="P869" s="5"/>
    </row>
    <row r="870" ht="15.75" customHeight="1">
      <c r="A870" s="6"/>
      <c r="B870" s="6" t="str">
        <f t="shared" si="1"/>
        <v>JAM</v>
      </c>
      <c r="C870" s="6">
        <v>876.0</v>
      </c>
      <c r="D870" s="7">
        <v>87611.0</v>
      </c>
      <c r="E870" s="12" t="s">
        <v>865</v>
      </c>
      <c r="F870" s="7">
        <v>876006.0</v>
      </c>
      <c r="G870" s="13" t="s">
        <v>391</v>
      </c>
      <c r="H870" s="6">
        <v>8760521.0</v>
      </c>
      <c r="I870" s="8" t="s">
        <v>873</v>
      </c>
      <c r="J870" s="5"/>
      <c r="K870" s="5"/>
      <c r="L870" s="5"/>
      <c r="M870" s="5"/>
      <c r="N870" s="5"/>
      <c r="O870" s="5"/>
      <c r="P870" s="5"/>
    </row>
    <row r="871" ht="15.75" customHeight="1">
      <c r="A871" s="6"/>
      <c r="B871" s="6" t="str">
        <f t="shared" si="1"/>
        <v>JAM</v>
      </c>
      <c r="C871" s="6">
        <v>876.0</v>
      </c>
      <c r="D871" s="7">
        <v>87611.0</v>
      </c>
      <c r="E871" s="12" t="s">
        <v>865</v>
      </c>
      <c r="F871" s="7">
        <v>876006.0</v>
      </c>
      <c r="G871" s="13" t="s">
        <v>391</v>
      </c>
      <c r="H871" s="6">
        <v>8760522.0</v>
      </c>
      <c r="I871" s="8" t="s">
        <v>874</v>
      </c>
      <c r="J871" s="5"/>
      <c r="K871" s="5"/>
      <c r="L871" s="5"/>
      <c r="M871" s="5"/>
      <c r="N871" s="5"/>
      <c r="O871" s="5"/>
      <c r="P871" s="5"/>
    </row>
    <row r="872" ht="15.75" customHeight="1">
      <c r="A872" s="6"/>
      <c r="B872" s="6" t="str">
        <f t="shared" si="1"/>
        <v>JAM</v>
      </c>
      <c r="C872" s="6">
        <v>876.0</v>
      </c>
      <c r="D872" s="7">
        <v>87611.0</v>
      </c>
      <c r="E872" s="12" t="s">
        <v>865</v>
      </c>
      <c r="F872" s="7">
        <v>876006.0</v>
      </c>
      <c r="G872" s="13" t="s">
        <v>391</v>
      </c>
      <c r="H872" s="6">
        <v>8760523.0</v>
      </c>
      <c r="I872" s="8" t="s">
        <v>875</v>
      </c>
      <c r="J872" s="5"/>
      <c r="K872" s="5"/>
      <c r="L872" s="5"/>
      <c r="M872" s="5"/>
      <c r="N872" s="5"/>
      <c r="O872" s="5"/>
      <c r="P872" s="5"/>
    </row>
    <row r="873" ht="15.75" customHeight="1">
      <c r="A873" s="6"/>
      <c r="B873" s="6" t="str">
        <f t="shared" si="1"/>
        <v>JAM</v>
      </c>
      <c r="C873" s="6">
        <v>876.0</v>
      </c>
      <c r="D873" s="7">
        <v>87611.0</v>
      </c>
      <c r="E873" s="12" t="s">
        <v>865</v>
      </c>
      <c r="F873" s="7">
        <v>876006.0</v>
      </c>
      <c r="G873" s="13" t="s">
        <v>391</v>
      </c>
      <c r="H873" s="6">
        <v>8760524.0</v>
      </c>
      <c r="I873" s="8" t="s">
        <v>876</v>
      </c>
      <c r="J873" s="5"/>
      <c r="K873" s="5"/>
      <c r="L873" s="5"/>
      <c r="M873" s="5"/>
      <c r="N873" s="5"/>
      <c r="O873" s="5"/>
      <c r="P873" s="5"/>
    </row>
    <row r="874" ht="15.75" customHeight="1">
      <c r="A874" s="6"/>
      <c r="B874" s="6" t="str">
        <f t="shared" si="1"/>
        <v>JAM</v>
      </c>
      <c r="C874" s="6">
        <v>876.0</v>
      </c>
      <c r="D874" s="7">
        <v>87611.0</v>
      </c>
      <c r="E874" s="12" t="s">
        <v>865</v>
      </c>
      <c r="F874" s="7">
        <v>876006.0</v>
      </c>
      <c r="G874" s="13" t="s">
        <v>391</v>
      </c>
      <c r="H874" s="6">
        <v>8760525.0</v>
      </c>
      <c r="I874" s="8" t="s">
        <v>877</v>
      </c>
      <c r="J874" s="5"/>
      <c r="K874" s="5"/>
      <c r="L874" s="5"/>
      <c r="M874" s="5"/>
      <c r="N874" s="5"/>
      <c r="O874" s="5"/>
      <c r="P874" s="5"/>
    </row>
    <row r="875" ht="15.75" customHeight="1">
      <c r="A875" s="6"/>
      <c r="B875" s="6" t="str">
        <f t="shared" si="1"/>
        <v>JAM</v>
      </c>
      <c r="C875" s="6">
        <v>876.0</v>
      </c>
      <c r="D875" s="7">
        <v>87611.0</v>
      </c>
      <c r="E875" s="12" t="s">
        <v>865</v>
      </c>
      <c r="F875" s="7">
        <v>876006.0</v>
      </c>
      <c r="G875" s="13" t="s">
        <v>391</v>
      </c>
      <c r="H875" s="6">
        <v>8760526.0</v>
      </c>
      <c r="I875" s="8" t="s">
        <v>725</v>
      </c>
      <c r="J875" s="5"/>
      <c r="K875" s="5"/>
      <c r="L875" s="5"/>
      <c r="M875" s="5"/>
      <c r="N875" s="5"/>
      <c r="O875" s="5"/>
      <c r="P875" s="5"/>
    </row>
    <row r="876" ht="15.75" customHeight="1">
      <c r="A876" s="6"/>
      <c r="B876" s="6" t="str">
        <f t="shared" si="1"/>
        <v>JAM</v>
      </c>
      <c r="C876" s="6">
        <v>876.0</v>
      </c>
      <c r="D876" s="7">
        <v>87611.0</v>
      </c>
      <c r="E876" s="12" t="s">
        <v>865</v>
      </c>
      <c r="F876" s="7">
        <v>876006.0</v>
      </c>
      <c r="G876" s="13" t="s">
        <v>391</v>
      </c>
      <c r="H876" s="6">
        <v>8760527.0</v>
      </c>
      <c r="I876" s="8" t="s">
        <v>878</v>
      </c>
      <c r="J876" s="5"/>
      <c r="K876" s="5"/>
      <c r="L876" s="5"/>
      <c r="M876" s="5"/>
      <c r="N876" s="5"/>
      <c r="O876" s="5"/>
      <c r="P876" s="5"/>
    </row>
    <row r="877" ht="15.75" customHeight="1">
      <c r="A877" s="6"/>
      <c r="B877" s="6" t="str">
        <f t="shared" si="1"/>
        <v>JAM</v>
      </c>
      <c r="C877" s="6">
        <v>876.0</v>
      </c>
      <c r="D877" s="7">
        <v>87611.0</v>
      </c>
      <c r="E877" s="12" t="s">
        <v>865</v>
      </c>
      <c r="F877" s="7">
        <v>876006.0</v>
      </c>
      <c r="G877" s="13" t="s">
        <v>391</v>
      </c>
      <c r="H877" s="6">
        <v>8760528.0</v>
      </c>
      <c r="I877" s="8" t="s">
        <v>879</v>
      </c>
      <c r="J877" s="5"/>
      <c r="K877" s="5"/>
      <c r="L877" s="5"/>
      <c r="M877" s="5"/>
      <c r="N877" s="5"/>
      <c r="O877" s="5"/>
      <c r="P877" s="5"/>
    </row>
    <row r="878" ht="15.75" customHeight="1">
      <c r="A878" s="6"/>
      <c r="B878" s="6" t="str">
        <f t="shared" si="1"/>
        <v>JAM</v>
      </c>
      <c r="C878" s="6">
        <v>876.0</v>
      </c>
      <c r="D878" s="7">
        <v>87611.0</v>
      </c>
      <c r="E878" s="12" t="s">
        <v>865</v>
      </c>
      <c r="F878" s="7">
        <v>876006.0</v>
      </c>
      <c r="G878" s="13" t="s">
        <v>391</v>
      </c>
      <c r="H878" s="6">
        <v>8760529.0</v>
      </c>
      <c r="I878" s="8" t="s">
        <v>880</v>
      </c>
      <c r="J878" s="5"/>
      <c r="K878" s="5"/>
      <c r="L878" s="5"/>
      <c r="M878" s="5"/>
      <c r="N878" s="5"/>
      <c r="O878" s="5"/>
      <c r="P878" s="5"/>
    </row>
    <row r="879" ht="15.75" customHeight="1">
      <c r="A879" s="6"/>
      <c r="B879" s="6" t="str">
        <f t="shared" si="1"/>
        <v>JAM</v>
      </c>
      <c r="C879" s="6">
        <v>876.0</v>
      </c>
      <c r="D879" s="7">
        <v>87611.0</v>
      </c>
      <c r="E879" s="12" t="s">
        <v>865</v>
      </c>
      <c r="F879" s="7">
        <v>876008.0</v>
      </c>
      <c r="G879" s="13" t="s">
        <v>395</v>
      </c>
      <c r="H879" s="6">
        <v>8760530.0</v>
      </c>
      <c r="I879" s="8" t="s">
        <v>881</v>
      </c>
      <c r="J879" s="5"/>
      <c r="K879" s="5"/>
      <c r="L879" s="5"/>
      <c r="M879" s="5"/>
      <c r="N879" s="5"/>
      <c r="O879" s="5"/>
      <c r="P879" s="5"/>
    </row>
    <row r="880" ht="15.75" customHeight="1">
      <c r="A880" s="6"/>
      <c r="B880" s="6" t="str">
        <f t="shared" si="1"/>
        <v>JAM</v>
      </c>
      <c r="C880" s="6">
        <v>876.0</v>
      </c>
      <c r="D880" s="7">
        <v>87611.0</v>
      </c>
      <c r="E880" s="12" t="s">
        <v>865</v>
      </c>
      <c r="F880" s="7">
        <v>876008.0</v>
      </c>
      <c r="G880" s="13" t="s">
        <v>395</v>
      </c>
      <c r="H880" s="6">
        <v>8760531.0</v>
      </c>
      <c r="I880" s="8" t="s">
        <v>882</v>
      </c>
      <c r="J880" s="5"/>
      <c r="K880" s="5"/>
      <c r="L880" s="5"/>
      <c r="M880" s="5"/>
      <c r="N880" s="5"/>
      <c r="O880" s="5"/>
      <c r="P880" s="5"/>
    </row>
    <row r="881" ht="15.75" customHeight="1">
      <c r="A881" s="6"/>
      <c r="B881" s="6" t="str">
        <f t="shared" si="1"/>
        <v>JAM</v>
      </c>
      <c r="C881" s="6">
        <v>876.0</v>
      </c>
      <c r="D881" s="7">
        <v>87611.0</v>
      </c>
      <c r="E881" s="12" t="s">
        <v>865</v>
      </c>
      <c r="F881" s="7">
        <v>876008.0</v>
      </c>
      <c r="G881" s="13" t="s">
        <v>395</v>
      </c>
      <c r="H881" s="6">
        <v>8760532.0</v>
      </c>
      <c r="I881" s="8" t="s">
        <v>883</v>
      </c>
      <c r="J881" s="5"/>
      <c r="K881" s="5"/>
      <c r="L881" s="5"/>
      <c r="M881" s="5"/>
      <c r="N881" s="5"/>
      <c r="O881" s="5"/>
      <c r="P881" s="5"/>
    </row>
    <row r="882" ht="15.75" customHeight="1">
      <c r="A882" s="6"/>
      <c r="B882" s="6" t="str">
        <f t="shared" si="1"/>
        <v>JAM</v>
      </c>
      <c r="C882" s="6">
        <v>876.0</v>
      </c>
      <c r="D882" s="7">
        <v>87611.0</v>
      </c>
      <c r="E882" s="12" t="s">
        <v>865</v>
      </c>
      <c r="F882" s="7">
        <v>876008.0</v>
      </c>
      <c r="G882" s="13" t="s">
        <v>395</v>
      </c>
      <c r="H882" s="6">
        <v>8760533.0</v>
      </c>
      <c r="I882" s="8" t="s">
        <v>884</v>
      </c>
      <c r="J882" s="5"/>
      <c r="K882" s="5"/>
      <c r="L882" s="5"/>
      <c r="M882" s="5"/>
      <c r="N882" s="5"/>
      <c r="O882" s="5"/>
      <c r="P882" s="5"/>
    </row>
    <row r="883" ht="15.75" customHeight="1">
      <c r="A883" s="6"/>
      <c r="B883" s="6" t="str">
        <f t="shared" si="1"/>
        <v>JAM</v>
      </c>
      <c r="C883" s="6">
        <v>876.0</v>
      </c>
      <c r="D883" s="7">
        <v>87611.0</v>
      </c>
      <c r="E883" s="12" t="s">
        <v>865</v>
      </c>
      <c r="F883" s="7">
        <v>876008.0</v>
      </c>
      <c r="G883" s="13" t="s">
        <v>395</v>
      </c>
      <c r="H883" s="6">
        <v>8760534.0</v>
      </c>
      <c r="I883" s="8" t="s">
        <v>885</v>
      </c>
      <c r="J883" s="5"/>
      <c r="K883" s="5"/>
      <c r="L883" s="5"/>
      <c r="M883" s="5"/>
      <c r="N883" s="5"/>
      <c r="O883" s="5"/>
      <c r="P883" s="5"/>
    </row>
    <row r="884" ht="15.75" customHeight="1">
      <c r="A884" s="6"/>
      <c r="B884" s="6" t="str">
        <f t="shared" si="1"/>
        <v>JAM</v>
      </c>
      <c r="C884" s="6">
        <v>876.0</v>
      </c>
      <c r="D884" s="7">
        <v>87611.0</v>
      </c>
      <c r="E884" s="12" t="s">
        <v>865</v>
      </c>
      <c r="F884" s="7">
        <v>876011.0</v>
      </c>
      <c r="G884" s="13" t="s">
        <v>423</v>
      </c>
      <c r="H884" s="6">
        <v>8760535.0</v>
      </c>
      <c r="I884" s="8" t="s">
        <v>886</v>
      </c>
      <c r="J884" s="5"/>
      <c r="K884" s="5"/>
      <c r="L884" s="5"/>
      <c r="M884" s="5"/>
      <c r="N884" s="5"/>
      <c r="O884" s="5"/>
      <c r="P884" s="5"/>
    </row>
    <row r="885" ht="15.75" customHeight="1">
      <c r="A885" s="6"/>
      <c r="B885" s="6" t="str">
        <f t="shared" si="1"/>
        <v>JAM</v>
      </c>
      <c r="C885" s="6">
        <v>876.0</v>
      </c>
      <c r="D885" s="7">
        <v>87611.0</v>
      </c>
      <c r="E885" s="12" t="s">
        <v>865</v>
      </c>
      <c r="F885" s="7">
        <v>876008.0</v>
      </c>
      <c r="G885" s="13" t="s">
        <v>395</v>
      </c>
      <c r="H885" s="6">
        <v>8760536.0</v>
      </c>
      <c r="I885" s="8" t="s">
        <v>887</v>
      </c>
      <c r="J885" s="5"/>
      <c r="K885" s="5"/>
      <c r="L885" s="5"/>
      <c r="M885" s="5"/>
      <c r="N885" s="5"/>
      <c r="O885" s="5"/>
      <c r="P885" s="5"/>
    </row>
    <row r="886" ht="15.75" customHeight="1">
      <c r="A886" s="6"/>
      <c r="B886" s="6" t="str">
        <f t="shared" si="1"/>
        <v>JAM</v>
      </c>
      <c r="C886" s="6">
        <v>876.0</v>
      </c>
      <c r="D886" s="7">
        <v>87611.0</v>
      </c>
      <c r="E886" s="12" t="s">
        <v>865</v>
      </c>
      <c r="F886" s="7">
        <v>876008.0</v>
      </c>
      <c r="G886" s="13" t="s">
        <v>395</v>
      </c>
      <c r="H886" s="6">
        <v>8760537.0</v>
      </c>
      <c r="I886" s="8" t="s">
        <v>888</v>
      </c>
      <c r="J886" s="5"/>
      <c r="K886" s="5"/>
      <c r="L886" s="5"/>
      <c r="M886" s="5"/>
      <c r="N886" s="5"/>
      <c r="O886" s="5"/>
      <c r="P886" s="5"/>
    </row>
    <row r="887" ht="15.75" customHeight="1">
      <c r="A887" s="6"/>
      <c r="B887" s="6" t="str">
        <f t="shared" si="1"/>
        <v>JAM</v>
      </c>
      <c r="C887" s="6">
        <v>876.0</v>
      </c>
      <c r="D887" s="7">
        <v>87611.0</v>
      </c>
      <c r="E887" s="12" t="s">
        <v>865</v>
      </c>
      <c r="F887" s="7">
        <v>876011.0</v>
      </c>
      <c r="G887" s="13" t="s">
        <v>423</v>
      </c>
      <c r="H887" s="6">
        <v>8760538.0</v>
      </c>
      <c r="I887" s="8" t="s">
        <v>889</v>
      </c>
      <c r="J887" s="5"/>
      <c r="K887" s="5"/>
      <c r="L887" s="5"/>
      <c r="M887" s="5"/>
      <c r="N887" s="5"/>
      <c r="O887" s="5"/>
      <c r="P887" s="5"/>
    </row>
    <row r="888" ht="15.75" customHeight="1">
      <c r="A888" s="6"/>
      <c r="B888" s="6" t="str">
        <f t="shared" si="1"/>
        <v>JAM</v>
      </c>
      <c r="C888" s="6">
        <v>876.0</v>
      </c>
      <c r="D888" s="7">
        <v>87611.0</v>
      </c>
      <c r="E888" s="12" t="s">
        <v>865</v>
      </c>
      <c r="F888" s="7">
        <v>876011.0</v>
      </c>
      <c r="G888" s="13" t="s">
        <v>423</v>
      </c>
      <c r="H888" s="6">
        <v>8760539.0</v>
      </c>
      <c r="I888" s="8" t="s">
        <v>890</v>
      </c>
      <c r="J888" s="5"/>
      <c r="K888" s="5"/>
      <c r="L888" s="5"/>
      <c r="M888" s="5"/>
      <c r="N888" s="5"/>
      <c r="O888" s="5"/>
      <c r="P888" s="5"/>
    </row>
    <row r="889" ht="15.75" customHeight="1">
      <c r="A889" s="6"/>
      <c r="B889" s="6" t="str">
        <f t="shared" si="1"/>
        <v>JAM</v>
      </c>
      <c r="C889" s="6">
        <v>876.0</v>
      </c>
      <c r="D889" s="7">
        <v>87611.0</v>
      </c>
      <c r="E889" s="12" t="s">
        <v>865</v>
      </c>
      <c r="F889" s="7">
        <v>876011.0</v>
      </c>
      <c r="G889" s="13" t="s">
        <v>423</v>
      </c>
      <c r="H889" s="6">
        <v>8760540.0</v>
      </c>
      <c r="I889" s="8" t="s">
        <v>891</v>
      </c>
      <c r="J889" s="5"/>
      <c r="K889" s="5"/>
      <c r="L889" s="5"/>
      <c r="M889" s="5"/>
      <c r="N889" s="5"/>
      <c r="O889" s="5"/>
      <c r="P889" s="5"/>
    </row>
    <row r="890" ht="15.75" customHeight="1">
      <c r="A890" s="6"/>
      <c r="B890" s="6" t="str">
        <f t="shared" si="1"/>
        <v>JAM</v>
      </c>
      <c r="C890" s="6">
        <v>876.0</v>
      </c>
      <c r="D890" s="7">
        <v>87611.0</v>
      </c>
      <c r="E890" s="12" t="s">
        <v>865</v>
      </c>
      <c r="F890" s="7">
        <v>876011.0</v>
      </c>
      <c r="G890" s="13" t="s">
        <v>423</v>
      </c>
      <c r="H890" s="6">
        <v>8760541.0</v>
      </c>
      <c r="I890" s="8" t="s">
        <v>892</v>
      </c>
      <c r="J890" s="5"/>
      <c r="K890" s="5"/>
      <c r="L890" s="5"/>
      <c r="M890" s="5"/>
      <c r="N890" s="5"/>
      <c r="O890" s="5"/>
      <c r="P890" s="5"/>
    </row>
    <row r="891" ht="15.75" customHeight="1">
      <c r="A891" s="6"/>
      <c r="B891" s="6" t="str">
        <f t="shared" si="1"/>
        <v>JAM</v>
      </c>
      <c r="C891" s="6">
        <v>876.0</v>
      </c>
      <c r="D891" s="7">
        <v>87611.0</v>
      </c>
      <c r="E891" s="12" t="s">
        <v>865</v>
      </c>
      <c r="F891" s="7">
        <v>876011.0</v>
      </c>
      <c r="G891" s="13" t="s">
        <v>423</v>
      </c>
      <c r="H891" s="6">
        <v>8760542.0</v>
      </c>
      <c r="I891" s="8" t="s">
        <v>893</v>
      </c>
      <c r="J891" s="5"/>
      <c r="K891" s="5"/>
      <c r="L891" s="5"/>
      <c r="M891" s="5"/>
      <c r="N891" s="5"/>
      <c r="O891" s="5"/>
      <c r="P891" s="5"/>
    </row>
    <row r="892" ht="15.75" customHeight="1">
      <c r="A892" s="6"/>
      <c r="B892" s="6" t="str">
        <f t="shared" si="1"/>
        <v>JAM</v>
      </c>
      <c r="C892" s="6">
        <v>876.0</v>
      </c>
      <c r="D892" s="7">
        <v>87611.0</v>
      </c>
      <c r="E892" s="12" t="s">
        <v>865</v>
      </c>
      <c r="F892" s="7">
        <v>876011.0</v>
      </c>
      <c r="G892" s="13" t="s">
        <v>423</v>
      </c>
      <c r="H892" s="6">
        <v>8760543.0</v>
      </c>
      <c r="I892" s="8" t="s">
        <v>894</v>
      </c>
      <c r="J892" s="5"/>
      <c r="K892" s="5"/>
      <c r="L892" s="5"/>
      <c r="M892" s="5"/>
      <c r="N892" s="5"/>
      <c r="O892" s="5"/>
      <c r="P892" s="5"/>
    </row>
    <row r="893" ht="15.75" customHeight="1">
      <c r="A893" s="6"/>
      <c r="B893" s="6" t="str">
        <f t="shared" si="1"/>
        <v>JAM</v>
      </c>
      <c r="C893" s="6">
        <v>876.0</v>
      </c>
      <c r="D893" s="7">
        <v>87611.0</v>
      </c>
      <c r="E893" s="12" t="s">
        <v>865</v>
      </c>
      <c r="F893" s="7">
        <v>876006.0</v>
      </c>
      <c r="G893" s="13" t="s">
        <v>391</v>
      </c>
      <c r="H893" s="6">
        <v>8760544.0</v>
      </c>
      <c r="I893" s="8" t="s">
        <v>821</v>
      </c>
      <c r="J893" s="5"/>
      <c r="K893" s="5"/>
      <c r="L893" s="5"/>
      <c r="M893" s="5"/>
      <c r="N893" s="5"/>
      <c r="O893" s="5"/>
      <c r="P893" s="5"/>
    </row>
    <row r="894" ht="15.75" customHeight="1">
      <c r="A894" s="6"/>
      <c r="B894" s="6" t="str">
        <f t="shared" si="1"/>
        <v>JAM</v>
      </c>
      <c r="C894" s="6">
        <v>876.0</v>
      </c>
      <c r="D894" s="7">
        <v>87611.0</v>
      </c>
      <c r="E894" s="12" t="s">
        <v>865</v>
      </c>
      <c r="F894" s="7">
        <v>876006.0</v>
      </c>
      <c r="G894" s="13" t="s">
        <v>391</v>
      </c>
      <c r="H894" s="6">
        <v>8760545.0</v>
      </c>
      <c r="I894" s="8" t="s">
        <v>154</v>
      </c>
      <c r="J894" s="5"/>
      <c r="K894" s="5"/>
      <c r="L894" s="5"/>
      <c r="M894" s="5"/>
      <c r="N894" s="5"/>
      <c r="O894" s="5"/>
      <c r="P894" s="5"/>
    </row>
    <row r="895" ht="15.75" customHeight="1">
      <c r="A895" s="6"/>
      <c r="B895" s="6" t="str">
        <f t="shared" si="1"/>
        <v>JAM</v>
      </c>
      <c r="C895" s="6">
        <v>876.0</v>
      </c>
      <c r="D895" s="7">
        <v>87611.0</v>
      </c>
      <c r="E895" s="12" t="s">
        <v>865</v>
      </c>
      <c r="F895" s="7">
        <v>876006.0</v>
      </c>
      <c r="G895" s="13" t="s">
        <v>391</v>
      </c>
      <c r="H895" s="6">
        <v>8760546.0</v>
      </c>
      <c r="I895" s="8" t="s">
        <v>895</v>
      </c>
      <c r="J895" s="5"/>
      <c r="K895" s="5"/>
      <c r="L895" s="5"/>
      <c r="M895" s="5"/>
      <c r="N895" s="5"/>
      <c r="O895" s="5"/>
      <c r="P895" s="5"/>
    </row>
    <row r="896" ht="15.75" customHeight="1">
      <c r="A896" s="6"/>
      <c r="B896" s="6" t="str">
        <f t="shared" si="1"/>
        <v>JAM</v>
      </c>
      <c r="C896" s="6">
        <v>876.0</v>
      </c>
      <c r="D896" s="7">
        <v>87611.0</v>
      </c>
      <c r="E896" s="12" t="s">
        <v>865</v>
      </c>
      <c r="F896" s="7">
        <v>876006.0</v>
      </c>
      <c r="G896" s="13" t="s">
        <v>391</v>
      </c>
      <c r="H896" s="6">
        <v>8760547.0</v>
      </c>
      <c r="I896" s="8" t="s">
        <v>896</v>
      </c>
      <c r="J896" s="5"/>
      <c r="K896" s="5"/>
      <c r="L896" s="5"/>
      <c r="M896" s="5"/>
      <c r="N896" s="5"/>
      <c r="O896" s="5"/>
      <c r="P896" s="5"/>
    </row>
    <row r="897" ht="15.75" customHeight="1">
      <c r="A897" s="6"/>
      <c r="B897" s="6" t="str">
        <f t="shared" si="1"/>
        <v>JAM</v>
      </c>
      <c r="C897" s="6">
        <v>876.0</v>
      </c>
      <c r="D897" s="7">
        <v>87611.0</v>
      </c>
      <c r="E897" s="12" t="s">
        <v>865</v>
      </c>
      <c r="F897" s="7">
        <v>876013.0</v>
      </c>
      <c r="G897" s="13" t="s">
        <v>439</v>
      </c>
      <c r="H897" s="6">
        <v>8760548.0</v>
      </c>
      <c r="I897" s="8" t="s">
        <v>897</v>
      </c>
      <c r="J897" s="5"/>
      <c r="K897" s="5"/>
      <c r="L897" s="5"/>
      <c r="M897" s="5"/>
      <c r="N897" s="5"/>
      <c r="O897" s="5"/>
      <c r="P897" s="5"/>
    </row>
    <row r="898" ht="15.75" customHeight="1">
      <c r="A898" s="6"/>
      <c r="B898" s="6" t="str">
        <f t="shared" si="1"/>
        <v>JAM</v>
      </c>
      <c r="C898" s="6">
        <v>876.0</v>
      </c>
      <c r="D898" s="7">
        <v>87611.0</v>
      </c>
      <c r="E898" s="12" t="s">
        <v>865</v>
      </c>
      <c r="F898" s="7">
        <v>876006.0</v>
      </c>
      <c r="G898" s="13" t="s">
        <v>391</v>
      </c>
      <c r="H898" s="6">
        <v>8760549.0</v>
      </c>
      <c r="I898" s="8" t="s">
        <v>898</v>
      </c>
      <c r="J898" s="5"/>
      <c r="K898" s="5"/>
      <c r="L898" s="5"/>
      <c r="M898" s="5"/>
      <c r="N898" s="5"/>
      <c r="O898" s="5"/>
      <c r="P898" s="5"/>
    </row>
    <row r="899" ht="15.75" customHeight="1">
      <c r="A899" s="6"/>
      <c r="B899" s="6" t="str">
        <f t="shared" si="1"/>
        <v>JAM</v>
      </c>
      <c r="C899" s="6">
        <v>876.0</v>
      </c>
      <c r="D899" s="7">
        <v>87611.0</v>
      </c>
      <c r="E899" s="12" t="s">
        <v>865</v>
      </c>
      <c r="F899" s="7">
        <v>876006.0</v>
      </c>
      <c r="G899" s="13" t="s">
        <v>391</v>
      </c>
      <c r="H899" s="6">
        <v>8760550.0</v>
      </c>
      <c r="I899" s="8" t="s">
        <v>899</v>
      </c>
      <c r="J899" s="5"/>
      <c r="K899" s="5"/>
      <c r="L899" s="5"/>
      <c r="M899" s="5"/>
      <c r="N899" s="5"/>
      <c r="O899" s="5"/>
      <c r="P899" s="5"/>
    </row>
    <row r="900" ht="15.75" customHeight="1">
      <c r="A900" s="6"/>
      <c r="B900" s="6" t="str">
        <f t="shared" si="1"/>
        <v>JAM</v>
      </c>
      <c r="C900" s="6">
        <v>876.0</v>
      </c>
      <c r="D900" s="7">
        <v>87611.0</v>
      </c>
      <c r="E900" s="12" t="s">
        <v>865</v>
      </c>
      <c r="F900" s="7">
        <v>876011.0</v>
      </c>
      <c r="G900" s="13" t="s">
        <v>423</v>
      </c>
      <c r="H900" s="6">
        <v>8760551.0</v>
      </c>
      <c r="I900" s="8" t="s">
        <v>900</v>
      </c>
      <c r="J900" s="5"/>
      <c r="K900" s="5"/>
      <c r="L900" s="5"/>
      <c r="M900" s="5"/>
      <c r="N900" s="5"/>
      <c r="O900" s="5"/>
      <c r="P900" s="5"/>
    </row>
    <row r="901" ht="15.75" customHeight="1">
      <c r="A901" s="6"/>
      <c r="B901" s="6" t="str">
        <f t="shared" si="1"/>
        <v>JAM</v>
      </c>
      <c r="C901" s="6">
        <v>876.0</v>
      </c>
      <c r="D901" s="7">
        <v>87611.0</v>
      </c>
      <c r="E901" s="12" t="s">
        <v>865</v>
      </c>
      <c r="F901" s="7">
        <v>876011.0</v>
      </c>
      <c r="G901" s="13" t="s">
        <v>423</v>
      </c>
      <c r="H901" s="6">
        <v>8760552.0</v>
      </c>
      <c r="I901" s="8" t="s">
        <v>901</v>
      </c>
      <c r="J901" s="5"/>
      <c r="K901" s="5"/>
      <c r="L901" s="5"/>
      <c r="M901" s="5"/>
      <c r="N901" s="5"/>
      <c r="O901" s="5"/>
      <c r="P901" s="5"/>
    </row>
    <row r="902" ht="15.75" customHeight="1">
      <c r="A902" s="6"/>
      <c r="B902" s="6" t="str">
        <f t="shared" si="1"/>
        <v>JAM</v>
      </c>
      <c r="C902" s="6">
        <v>876.0</v>
      </c>
      <c r="D902" s="7">
        <v>87611.0</v>
      </c>
      <c r="E902" s="12" t="s">
        <v>865</v>
      </c>
      <c r="F902" s="7">
        <v>876011.0</v>
      </c>
      <c r="G902" s="13" t="s">
        <v>423</v>
      </c>
      <c r="H902" s="6">
        <v>8760553.0</v>
      </c>
      <c r="I902" s="8" t="s">
        <v>786</v>
      </c>
      <c r="J902" s="5"/>
      <c r="K902" s="5"/>
      <c r="L902" s="5"/>
      <c r="M902" s="5"/>
      <c r="N902" s="5"/>
      <c r="O902" s="5"/>
      <c r="P902" s="5"/>
    </row>
    <row r="903" ht="15.75" customHeight="1">
      <c r="A903" s="6"/>
      <c r="B903" s="6" t="str">
        <f t="shared" si="1"/>
        <v>JAM</v>
      </c>
      <c r="C903" s="6">
        <v>876.0</v>
      </c>
      <c r="D903" s="7">
        <v>87611.0</v>
      </c>
      <c r="E903" s="12" t="s">
        <v>865</v>
      </c>
      <c r="F903" s="7">
        <v>876011.0</v>
      </c>
      <c r="G903" s="13" t="s">
        <v>423</v>
      </c>
      <c r="H903" s="6">
        <v>8760554.0</v>
      </c>
      <c r="I903" s="8" t="s">
        <v>902</v>
      </c>
      <c r="J903" s="5"/>
      <c r="K903" s="5"/>
      <c r="L903" s="5"/>
      <c r="M903" s="5"/>
      <c r="N903" s="5"/>
      <c r="O903" s="5"/>
      <c r="P903" s="5"/>
    </row>
    <row r="904" ht="15.75" customHeight="1">
      <c r="A904" s="6"/>
      <c r="B904" s="6" t="str">
        <f t="shared" si="1"/>
        <v>JAM</v>
      </c>
      <c r="C904" s="6">
        <v>876.0</v>
      </c>
      <c r="D904" s="7">
        <v>87611.0</v>
      </c>
      <c r="E904" s="12" t="s">
        <v>865</v>
      </c>
      <c r="F904" s="7">
        <v>876011.0</v>
      </c>
      <c r="G904" s="13" t="s">
        <v>423</v>
      </c>
      <c r="H904" s="6">
        <v>8760555.0</v>
      </c>
      <c r="I904" s="8" t="s">
        <v>903</v>
      </c>
      <c r="J904" s="5"/>
      <c r="K904" s="5"/>
      <c r="L904" s="5"/>
      <c r="M904" s="5"/>
      <c r="N904" s="5"/>
      <c r="O904" s="5"/>
      <c r="P904" s="5"/>
    </row>
    <row r="905" ht="15.75" customHeight="1">
      <c r="A905" s="6"/>
      <c r="B905" s="6" t="str">
        <f t="shared" si="1"/>
        <v>JAM</v>
      </c>
      <c r="C905" s="6">
        <v>876.0</v>
      </c>
      <c r="D905" s="7">
        <v>87611.0</v>
      </c>
      <c r="E905" s="12" t="s">
        <v>865</v>
      </c>
      <c r="F905" s="7">
        <v>876011.0</v>
      </c>
      <c r="G905" s="13" t="s">
        <v>423</v>
      </c>
      <c r="H905" s="6">
        <v>8760556.0</v>
      </c>
      <c r="I905" s="8" t="s">
        <v>904</v>
      </c>
      <c r="J905" s="5"/>
      <c r="K905" s="5"/>
      <c r="L905" s="5"/>
      <c r="M905" s="5"/>
      <c r="N905" s="5"/>
      <c r="O905" s="5"/>
      <c r="P905" s="5"/>
    </row>
    <row r="906" ht="15.75" customHeight="1">
      <c r="A906" s="6"/>
      <c r="B906" s="6" t="str">
        <f t="shared" si="1"/>
        <v>JAM</v>
      </c>
      <c r="C906" s="6">
        <v>876.0</v>
      </c>
      <c r="D906" s="7">
        <v>87611.0</v>
      </c>
      <c r="E906" s="12" t="s">
        <v>865</v>
      </c>
      <c r="F906" s="7">
        <v>876011.0</v>
      </c>
      <c r="G906" s="13" t="s">
        <v>423</v>
      </c>
      <c r="H906" s="6">
        <v>8760557.0</v>
      </c>
      <c r="I906" s="8" t="s">
        <v>905</v>
      </c>
      <c r="J906" s="5"/>
      <c r="K906" s="5"/>
      <c r="L906" s="5"/>
      <c r="M906" s="5"/>
      <c r="N906" s="5"/>
      <c r="O906" s="5"/>
      <c r="P906" s="5"/>
    </row>
    <row r="907" ht="15.75" customHeight="1">
      <c r="A907" s="6"/>
      <c r="B907" s="6" t="str">
        <f t="shared" si="1"/>
        <v>JAM</v>
      </c>
      <c r="C907" s="6">
        <v>876.0</v>
      </c>
      <c r="D907" s="7">
        <v>87611.0</v>
      </c>
      <c r="E907" s="12" t="s">
        <v>865</v>
      </c>
      <c r="F907" s="7">
        <v>876011.0</v>
      </c>
      <c r="G907" s="13" t="s">
        <v>423</v>
      </c>
      <c r="H907" s="6">
        <v>8760558.0</v>
      </c>
      <c r="I907" s="8" t="s">
        <v>906</v>
      </c>
      <c r="J907" s="5"/>
      <c r="K907" s="5"/>
      <c r="L907" s="5"/>
      <c r="M907" s="5"/>
      <c r="N907" s="5"/>
      <c r="O907" s="5"/>
      <c r="P907" s="5"/>
    </row>
    <row r="908" ht="15.75" customHeight="1">
      <c r="A908" s="6"/>
      <c r="B908" s="6" t="str">
        <f t="shared" si="1"/>
        <v>JAM</v>
      </c>
      <c r="C908" s="6">
        <v>876.0</v>
      </c>
      <c r="D908" s="7">
        <v>87611.0</v>
      </c>
      <c r="E908" s="12" t="s">
        <v>865</v>
      </c>
      <c r="F908" s="7">
        <v>876013.0</v>
      </c>
      <c r="G908" s="13" t="s">
        <v>439</v>
      </c>
      <c r="H908" s="6">
        <v>8760559.0</v>
      </c>
      <c r="I908" s="8" t="s">
        <v>907</v>
      </c>
      <c r="J908" s="5"/>
      <c r="K908" s="5"/>
      <c r="L908" s="5"/>
      <c r="M908" s="5"/>
      <c r="N908" s="5"/>
      <c r="O908" s="5"/>
      <c r="P908" s="5"/>
    </row>
    <row r="909" ht="15.75" customHeight="1">
      <c r="A909" s="6"/>
      <c r="B909" s="6" t="str">
        <f t="shared" si="1"/>
        <v>JAM</v>
      </c>
      <c r="C909" s="6">
        <v>876.0</v>
      </c>
      <c r="D909" s="7">
        <v>87611.0</v>
      </c>
      <c r="E909" s="12" t="s">
        <v>865</v>
      </c>
      <c r="F909" s="7">
        <v>876011.0</v>
      </c>
      <c r="G909" s="13" t="s">
        <v>423</v>
      </c>
      <c r="H909" s="6">
        <v>8760560.0</v>
      </c>
      <c r="I909" s="8" t="s">
        <v>908</v>
      </c>
      <c r="J909" s="5"/>
      <c r="K909" s="5"/>
      <c r="L909" s="5"/>
      <c r="M909" s="5"/>
      <c r="N909" s="5"/>
      <c r="O909" s="5"/>
      <c r="P909" s="5"/>
    </row>
    <row r="910" ht="15.75" customHeight="1">
      <c r="A910" s="6"/>
      <c r="B910" s="6" t="str">
        <f t="shared" si="1"/>
        <v>JAM</v>
      </c>
      <c r="C910" s="6">
        <v>876.0</v>
      </c>
      <c r="D910" s="7">
        <v>87611.0</v>
      </c>
      <c r="E910" s="12" t="s">
        <v>865</v>
      </c>
      <c r="F910" s="7">
        <v>876013.0</v>
      </c>
      <c r="G910" s="13" t="s">
        <v>439</v>
      </c>
      <c r="H910" s="6">
        <v>8760561.0</v>
      </c>
      <c r="I910" s="8" t="s">
        <v>909</v>
      </c>
      <c r="J910" s="5"/>
      <c r="K910" s="5"/>
      <c r="L910" s="5"/>
      <c r="M910" s="5"/>
      <c r="N910" s="5"/>
      <c r="O910" s="5"/>
      <c r="P910" s="5"/>
    </row>
    <row r="911" ht="15.75" customHeight="1">
      <c r="A911" s="6"/>
      <c r="B911" s="6" t="str">
        <f t="shared" si="1"/>
        <v>JAM</v>
      </c>
      <c r="C911" s="6">
        <v>876.0</v>
      </c>
      <c r="D911" s="7">
        <v>87611.0</v>
      </c>
      <c r="E911" s="12" t="s">
        <v>865</v>
      </c>
      <c r="F911" s="7">
        <v>876013.0</v>
      </c>
      <c r="G911" s="13" t="s">
        <v>439</v>
      </c>
      <c r="H911" s="6">
        <v>8760562.0</v>
      </c>
      <c r="I911" s="8" t="s">
        <v>737</v>
      </c>
      <c r="J911" s="5"/>
      <c r="K911" s="5"/>
      <c r="L911" s="5"/>
      <c r="M911" s="5"/>
      <c r="N911" s="5"/>
      <c r="O911" s="5"/>
      <c r="P911" s="5"/>
    </row>
    <row r="912" ht="15.75" customHeight="1">
      <c r="A912" s="6"/>
      <c r="B912" s="6" t="str">
        <f t="shared" si="1"/>
        <v>JAM</v>
      </c>
      <c r="C912" s="6">
        <v>876.0</v>
      </c>
      <c r="D912" s="7">
        <v>87611.0</v>
      </c>
      <c r="E912" s="12" t="s">
        <v>865</v>
      </c>
      <c r="F912" s="7">
        <v>876013.0</v>
      </c>
      <c r="G912" s="13" t="s">
        <v>439</v>
      </c>
      <c r="H912" s="6">
        <v>8760563.0</v>
      </c>
      <c r="I912" s="8" t="s">
        <v>910</v>
      </c>
      <c r="J912" s="5"/>
      <c r="K912" s="5"/>
      <c r="L912" s="5"/>
      <c r="M912" s="5"/>
      <c r="N912" s="5"/>
      <c r="O912" s="5"/>
      <c r="P912" s="5"/>
    </row>
    <row r="913" ht="15.75" customHeight="1">
      <c r="A913" s="6"/>
      <c r="B913" s="6" t="str">
        <f t="shared" si="1"/>
        <v>JAM</v>
      </c>
      <c r="C913" s="6">
        <v>876.0</v>
      </c>
      <c r="D913" s="7">
        <v>87611.0</v>
      </c>
      <c r="E913" s="12" t="s">
        <v>865</v>
      </c>
      <c r="F913" s="7">
        <v>876013.0</v>
      </c>
      <c r="G913" s="13" t="s">
        <v>439</v>
      </c>
      <c r="H913" s="6">
        <v>8760564.0</v>
      </c>
      <c r="I913" s="8" t="s">
        <v>911</v>
      </c>
      <c r="J913" s="5"/>
      <c r="K913" s="5"/>
      <c r="L913" s="5"/>
      <c r="M913" s="5"/>
      <c r="N913" s="5"/>
      <c r="O913" s="5"/>
      <c r="P913" s="5"/>
    </row>
    <row r="914" ht="15.75" customHeight="1">
      <c r="A914" s="6"/>
      <c r="B914" s="6" t="str">
        <f t="shared" si="1"/>
        <v>JAM</v>
      </c>
      <c r="C914" s="6">
        <v>876.0</v>
      </c>
      <c r="D914" s="7">
        <v>87611.0</v>
      </c>
      <c r="E914" s="12" t="s">
        <v>865</v>
      </c>
      <c r="F914" s="7">
        <v>876013.0</v>
      </c>
      <c r="G914" s="13" t="s">
        <v>439</v>
      </c>
      <c r="H914" s="6">
        <v>8760565.0</v>
      </c>
      <c r="I914" s="8" t="s">
        <v>912</v>
      </c>
      <c r="J914" s="5"/>
      <c r="K914" s="5"/>
      <c r="L914" s="5"/>
      <c r="M914" s="5"/>
      <c r="N914" s="5"/>
      <c r="O914" s="5"/>
      <c r="P914" s="5"/>
    </row>
    <row r="915" ht="15.75" customHeight="1">
      <c r="A915" s="6"/>
      <c r="B915" s="6" t="str">
        <f t="shared" si="1"/>
        <v>JAM</v>
      </c>
      <c r="C915" s="6">
        <v>876.0</v>
      </c>
      <c r="D915" s="7">
        <v>87611.0</v>
      </c>
      <c r="E915" s="12" t="s">
        <v>865</v>
      </c>
      <c r="F915" s="7">
        <v>876013.0</v>
      </c>
      <c r="G915" s="13" t="s">
        <v>439</v>
      </c>
      <c r="H915" s="6">
        <v>8760566.0</v>
      </c>
      <c r="I915" s="8" t="s">
        <v>180</v>
      </c>
      <c r="J915" s="5"/>
      <c r="K915" s="5"/>
      <c r="L915" s="5"/>
      <c r="M915" s="5"/>
      <c r="N915" s="5"/>
      <c r="O915" s="5"/>
      <c r="P915" s="5"/>
    </row>
    <row r="916" ht="15.75" customHeight="1">
      <c r="A916" s="6"/>
      <c r="B916" s="6" t="str">
        <f t="shared" si="1"/>
        <v>JAM</v>
      </c>
      <c r="C916" s="6">
        <v>876.0</v>
      </c>
      <c r="D916" s="7">
        <v>87611.0</v>
      </c>
      <c r="E916" s="12" t="s">
        <v>865</v>
      </c>
      <c r="F916" s="7">
        <v>876013.0</v>
      </c>
      <c r="G916" s="13" t="s">
        <v>439</v>
      </c>
      <c r="H916" s="6">
        <v>8760567.0</v>
      </c>
      <c r="I916" s="8" t="s">
        <v>717</v>
      </c>
      <c r="J916" s="5"/>
      <c r="K916" s="5"/>
      <c r="L916" s="5"/>
      <c r="M916" s="5"/>
      <c r="N916" s="5"/>
      <c r="O916" s="5"/>
      <c r="P916" s="5"/>
    </row>
    <row r="917" ht="15.75" customHeight="1">
      <c r="A917" s="6"/>
      <c r="B917" s="6" t="str">
        <f t="shared" si="1"/>
        <v>JAM</v>
      </c>
      <c r="C917" s="6">
        <v>876.0</v>
      </c>
      <c r="D917" s="7">
        <v>87611.0</v>
      </c>
      <c r="E917" s="12" t="s">
        <v>865</v>
      </c>
      <c r="F917" s="7">
        <v>876013.0</v>
      </c>
      <c r="G917" s="13" t="s">
        <v>439</v>
      </c>
      <c r="H917" s="6">
        <v>8760568.0</v>
      </c>
      <c r="I917" s="8" t="s">
        <v>913</v>
      </c>
      <c r="J917" s="5"/>
      <c r="K917" s="5"/>
      <c r="L917" s="5"/>
      <c r="M917" s="5"/>
      <c r="N917" s="5"/>
      <c r="O917" s="5"/>
      <c r="P917" s="5"/>
    </row>
    <row r="918" ht="15.75" customHeight="1">
      <c r="A918" s="6"/>
      <c r="B918" s="6" t="str">
        <f t="shared" si="1"/>
        <v>JAM</v>
      </c>
      <c r="C918" s="6">
        <v>876.0</v>
      </c>
      <c r="D918" s="7">
        <v>87611.0</v>
      </c>
      <c r="E918" s="12" t="s">
        <v>865</v>
      </c>
      <c r="F918" s="7">
        <v>876013.0</v>
      </c>
      <c r="G918" s="13" t="s">
        <v>439</v>
      </c>
      <c r="H918" s="6">
        <v>8760569.0</v>
      </c>
      <c r="I918" s="8" t="s">
        <v>914</v>
      </c>
      <c r="J918" s="5"/>
      <c r="K918" s="5"/>
      <c r="L918" s="5"/>
      <c r="M918" s="5"/>
      <c r="N918" s="5"/>
      <c r="O918" s="5"/>
      <c r="P918" s="5"/>
    </row>
    <row r="919" ht="15.75" customHeight="1">
      <c r="A919" s="6"/>
      <c r="B919" s="6" t="str">
        <f t="shared" si="1"/>
        <v>JAM</v>
      </c>
      <c r="C919" s="6">
        <v>876.0</v>
      </c>
      <c r="D919" s="7">
        <v>87611.0</v>
      </c>
      <c r="E919" s="12" t="s">
        <v>865</v>
      </c>
      <c r="F919" s="7">
        <v>876013.0</v>
      </c>
      <c r="G919" s="13" t="s">
        <v>439</v>
      </c>
      <c r="H919" s="6">
        <v>8760570.0</v>
      </c>
      <c r="I919" s="8" t="s">
        <v>915</v>
      </c>
      <c r="J919" s="5"/>
      <c r="K919" s="5"/>
      <c r="L919" s="5"/>
      <c r="M919" s="5"/>
      <c r="N919" s="5"/>
      <c r="O919" s="5"/>
      <c r="P919" s="5"/>
    </row>
    <row r="920" ht="15.75" customHeight="1">
      <c r="A920" s="6"/>
      <c r="B920" s="6" t="str">
        <f t="shared" si="1"/>
        <v>JAM</v>
      </c>
      <c r="C920" s="6">
        <v>876.0</v>
      </c>
      <c r="D920" s="7">
        <v>87611.0</v>
      </c>
      <c r="E920" s="12" t="s">
        <v>865</v>
      </c>
      <c r="F920" s="7">
        <v>876013.0</v>
      </c>
      <c r="G920" s="13" t="s">
        <v>439</v>
      </c>
      <c r="H920" s="6">
        <v>8760571.0</v>
      </c>
      <c r="I920" s="8" t="s">
        <v>916</v>
      </c>
      <c r="J920" s="5"/>
      <c r="K920" s="5"/>
      <c r="L920" s="5"/>
      <c r="M920" s="5"/>
      <c r="N920" s="5"/>
      <c r="O920" s="5"/>
      <c r="P920" s="5"/>
    </row>
    <row r="921" ht="15.75" customHeight="1">
      <c r="A921" s="6"/>
      <c r="B921" s="6" t="str">
        <f t="shared" si="1"/>
        <v>JAM</v>
      </c>
      <c r="C921" s="6">
        <v>876.0</v>
      </c>
      <c r="D921" s="7">
        <v>87612.0</v>
      </c>
      <c r="E921" s="12" t="s">
        <v>917</v>
      </c>
      <c r="F921" s="7">
        <v>876008.0</v>
      </c>
      <c r="G921" s="13" t="s">
        <v>395</v>
      </c>
      <c r="H921" s="6">
        <v>8760572.0</v>
      </c>
      <c r="I921" s="8" t="s">
        <v>918</v>
      </c>
      <c r="J921" s="5"/>
      <c r="K921" s="5"/>
      <c r="L921" s="5"/>
      <c r="M921" s="5"/>
      <c r="N921" s="5"/>
      <c r="O921" s="5"/>
      <c r="P921" s="5"/>
    </row>
    <row r="922" ht="15.75" customHeight="1">
      <c r="A922" s="6"/>
      <c r="B922" s="6" t="str">
        <f t="shared" si="1"/>
        <v>JAM</v>
      </c>
      <c r="C922" s="6">
        <v>876.0</v>
      </c>
      <c r="D922" s="7">
        <v>87612.0</v>
      </c>
      <c r="E922" s="12" t="s">
        <v>917</v>
      </c>
      <c r="F922" s="7">
        <v>876002.0</v>
      </c>
      <c r="G922" s="13" t="s">
        <v>370</v>
      </c>
      <c r="H922" s="6">
        <v>8760573.0</v>
      </c>
      <c r="I922" s="8" t="s">
        <v>919</v>
      </c>
      <c r="J922" s="5"/>
      <c r="K922" s="5"/>
      <c r="L922" s="5"/>
      <c r="M922" s="5"/>
      <c r="N922" s="5"/>
      <c r="O922" s="5"/>
      <c r="P922" s="5"/>
    </row>
    <row r="923" ht="15.75" customHeight="1">
      <c r="A923" s="6"/>
      <c r="B923" s="6" t="str">
        <f t="shared" si="1"/>
        <v>JAM</v>
      </c>
      <c r="C923" s="6">
        <v>876.0</v>
      </c>
      <c r="D923" s="7">
        <v>87612.0</v>
      </c>
      <c r="E923" s="12" t="s">
        <v>917</v>
      </c>
      <c r="F923" s="7">
        <v>876008.0</v>
      </c>
      <c r="G923" s="13" t="s">
        <v>395</v>
      </c>
      <c r="H923" s="6">
        <v>8760574.0</v>
      </c>
      <c r="I923" s="8" t="s">
        <v>920</v>
      </c>
      <c r="J923" s="5"/>
      <c r="K923" s="5"/>
      <c r="L923" s="5"/>
      <c r="M923" s="5"/>
      <c r="N923" s="5"/>
      <c r="O923" s="5"/>
      <c r="P923" s="5"/>
    </row>
    <row r="924" ht="15.75" customHeight="1">
      <c r="A924" s="6"/>
      <c r="B924" s="6" t="str">
        <f t="shared" si="1"/>
        <v>JAM</v>
      </c>
      <c r="C924" s="6">
        <v>876.0</v>
      </c>
      <c r="D924" s="7">
        <v>87612.0</v>
      </c>
      <c r="E924" s="12" t="s">
        <v>917</v>
      </c>
      <c r="F924" s="7">
        <v>876006.0</v>
      </c>
      <c r="G924" s="13" t="s">
        <v>391</v>
      </c>
      <c r="H924" s="6">
        <v>8760575.0</v>
      </c>
      <c r="I924" s="8" t="s">
        <v>921</v>
      </c>
      <c r="J924" s="5"/>
      <c r="K924" s="5"/>
      <c r="L924" s="5"/>
      <c r="M924" s="5"/>
      <c r="N924" s="5"/>
      <c r="O924" s="5"/>
      <c r="P924" s="5"/>
    </row>
    <row r="925" ht="15.75" customHeight="1">
      <c r="A925" s="6"/>
      <c r="B925" s="6" t="str">
        <f t="shared" si="1"/>
        <v>JAM</v>
      </c>
      <c r="C925" s="6">
        <v>876.0</v>
      </c>
      <c r="D925" s="7">
        <v>87612.0</v>
      </c>
      <c r="E925" s="12" t="s">
        <v>917</v>
      </c>
      <c r="F925" s="7">
        <v>876006.0</v>
      </c>
      <c r="G925" s="13" t="s">
        <v>391</v>
      </c>
      <c r="H925" s="6">
        <v>8760576.0</v>
      </c>
      <c r="I925" s="8" t="s">
        <v>922</v>
      </c>
      <c r="J925" s="5"/>
      <c r="K925" s="5"/>
      <c r="L925" s="5"/>
      <c r="M925" s="5"/>
      <c r="N925" s="5"/>
      <c r="O925" s="5"/>
      <c r="P925" s="5"/>
    </row>
    <row r="926" ht="15.75" customHeight="1">
      <c r="A926" s="6"/>
      <c r="B926" s="6" t="str">
        <f t="shared" si="1"/>
        <v>JAM</v>
      </c>
      <c r="C926" s="6">
        <v>876.0</v>
      </c>
      <c r="D926" s="7">
        <v>87612.0</v>
      </c>
      <c r="E926" s="12" t="s">
        <v>917</v>
      </c>
      <c r="F926" s="7">
        <v>876006.0</v>
      </c>
      <c r="G926" s="13" t="s">
        <v>391</v>
      </c>
      <c r="H926" s="6">
        <v>8760577.0</v>
      </c>
      <c r="I926" s="8" t="s">
        <v>923</v>
      </c>
      <c r="J926" s="5"/>
      <c r="K926" s="5"/>
      <c r="L926" s="5"/>
      <c r="M926" s="5"/>
      <c r="N926" s="5"/>
      <c r="O926" s="5"/>
      <c r="P926" s="5"/>
    </row>
    <row r="927" ht="15.75" customHeight="1">
      <c r="A927" s="6"/>
      <c r="B927" s="6" t="str">
        <f t="shared" si="1"/>
        <v>JAM</v>
      </c>
      <c r="C927" s="6">
        <v>876.0</v>
      </c>
      <c r="D927" s="7">
        <v>87612.0</v>
      </c>
      <c r="E927" s="12" t="s">
        <v>917</v>
      </c>
      <c r="F927" s="7">
        <v>876006.0</v>
      </c>
      <c r="G927" s="13" t="s">
        <v>391</v>
      </c>
      <c r="H927" s="6">
        <v>8760578.0</v>
      </c>
      <c r="I927" s="8" t="s">
        <v>924</v>
      </c>
      <c r="J927" s="5"/>
      <c r="K927" s="5"/>
      <c r="L927" s="5"/>
      <c r="M927" s="5"/>
      <c r="N927" s="5"/>
      <c r="O927" s="5"/>
      <c r="P927" s="5"/>
    </row>
    <row r="928" ht="15.75" customHeight="1">
      <c r="A928" s="6"/>
      <c r="B928" s="6" t="str">
        <f t="shared" si="1"/>
        <v>JAM</v>
      </c>
      <c r="C928" s="6">
        <v>876.0</v>
      </c>
      <c r="D928" s="7">
        <v>87612.0</v>
      </c>
      <c r="E928" s="12" t="s">
        <v>917</v>
      </c>
      <c r="F928" s="7">
        <v>876006.0</v>
      </c>
      <c r="G928" s="13" t="s">
        <v>391</v>
      </c>
      <c r="H928" s="6">
        <v>8760579.0</v>
      </c>
      <c r="I928" s="8" t="s">
        <v>925</v>
      </c>
      <c r="J928" s="5"/>
      <c r="K928" s="5"/>
      <c r="L928" s="5"/>
      <c r="M928" s="5"/>
      <c r="N928" s="5"/>
      <c r="O928" s="5"/>
      <c r="P928" s="5"/>
    </row>
    <row r="929" ht="15.75" customHeight="1">
      <c r="A929" s="6"/>
      <c r="B929" s="6" t="str">
        <f t="shared" si="1"/>
        <v>JAM</v>
      </c>
      <c r="C929" s="6">
        <v>876.0</v>
      </c>
      <c r="D929" s="7">
        <v>87612.0</v>
      </c>
      <c r="E929" s="12" t="s">
        <v>917</v>
      </c>
      <c r="F929" s="7">
        <v>876006.0</v>
      </c>
      <c r="G929" s="13" t="s">
        <v>391</v>
      </c>
      <c r="H929" s="6">
        <v>8760580.0</v>
      </c>
      <c r="I929" s="8" t="s">
        <v>926</v>
      </c>
      <c r="J929" s="5"/>
      <c r="K929" s="5"/>
      <c r="L929" s="5"/>
      <c r="M929" s="5"/>
      <c r="N929" s="5"/>
      <c r="O929" s="5"/>
      <c r="P929" s="5"/>
    </row>
    <row r="930" ht="15.75" customHeight="1">
      <c r="A930" s="6"/>
      <c r="B930" s="6" t="str">
        <f t="shared" si="1"/>
        <v>JAM</v>
      </c>
      <c r="C930" s="6">
        <v>876.0</v>
      </c>
      <c r="D930" s="7">
        <v>87612.0</v>
      </c>
      <c r="E930" s="12" t="s">
        <v>917</v>
      </c>
      <c r="F930" s="7">
        <v>876006.0</v>
      </c>
      <c r="G930" s="13" t="s">
        <v>391</v>
      </c>
      <c r="H930" s="6">
        <v>8760581.0</v>
      </c>
      <c r="I930" s="8" t="s">
        <v>927</v>
      </c>
      <c r="J930" s="5"/>
      <c r="K930" s="5"/>
      <c r="L930" s="5"/>
      <c r="M930" s="5"/>
      <c r="N930" s="5"/>
      <c r="O930" s="5"/>
      <c r="P930" s="5"/>
    </row>
    <row r="931" ht="15.75" customHeight="1">
      <c r="A931" s="6"/>
      <c r="B931" s="6" t="str">
        <f t="shared" si="1"/>
        <v>JAM</v>
      </c>
      <c r="C931" s="6">
        <v>876.0</v>
      </c>
      <c r="D931" s="7">
        <v>87612.0</v>
      </c>
      <c r="E931" s="12" t="s">
        <v>917</v>
      </c>
      <c r="F931" s="7">
        <v>876006.0</v>
      </c>
      <c r="G931" s="13" t="s">
        <v>391</v>
      </c>
      <c r="H931" s="6">
        <v>8760582.0</v>
      </c>
      <c r="I931" s="8" t="s">
        <v>928</v>
      </c>
      <c r="J931" s="5"/>
      <c r="K931" s="5"/>
      <c r="L931" s="5"/>
      <c r="M931" s="5"/>
      <c r="N931" s="5"/>
      <c r="O931" s="5"/>
      <c r="P931" s="5"/>
    </row>
    <row r="932" ht="15.75" customHeight="1">
      <c r="A932" s="6"/>
      <c r="B932" s="6" t="str">
        <f t="shared" si="1"/>
        <v>JAM</v>
      </c>
      <c r="C932" s="6">
        <v>876.0</v>
      </c>
      <c r="D932" s="7">
        <v>87612.0</v>
      </c>
      <c r="E932" s="12" t="s">
        <v>917</v>
      </c>
      <c r="F932" s="7">
        <v>876006.0</v>
      </c>
      <c r="G932" s="13" t="s">
        <v>391</v>
      </c>
      <c r="H932" s="6">
        <v>8760583.0</v>
      </c>
      <c r="I932" s="8" t="s">
        <v>929</v>
      </c>
      <c r="J932" s="5"/>
      <c r="K932" s="5"/>
      <c r="L932" s="5"/>
      <c r="M932" s="5"/>
      <c r="N932" s="5"/>
      <c r="O932" s="5"/>
      <c r="P932" s="5"/>
    </row>
    <row r="933" ht="15.75" customHeight="1">
      <c r="A933" s="6"/>
      <c r="B933" s="6" t="str">
        <f t="shared" si="1"/>
        <v>JAM</v>
      </c>
      <c r="C933" s="6">
        <v>876.0</v>
      </c>
      <c r="D933" s="7">
        <v>87612.0</v>
      </c>
      <c r="E933" s="12" t="s">
        <v>917</v>
      </c>
      <c r="F933" s="7">
        <v>876006.0</v>
      </c>
      <c r="G933" s="13" t="s">
        <v>391</v>
      </c>
      <c r="H933" s="6">
        <v>8760584.0</v>
      </c>
      <c r="I933" s="8" t="s">
        <v>930</v>
      </c>
      <c r="J933" s="5"/>
      <c r="K933" s="5"/>
      <c r="L933" s="5"/>
      <c r="M933" s="5"/>
      <c r="N933" s="5"/>
      <c r="O933" s="5"/>
      <c r="P933" s="5"/>
    </row>
    <row r="934" ht="15.75" customHeight="1">
      <c r="A934" s="6"/>
      <c r="B934" s="6" t="str">
        <f t="shared" si="1"/>
        <v>JAM</v>
      </c>
      <c r="C934" s="6">
        <v>876.0</v>
      </c>
      <c r="D934" s="7">
        <v>87612.0</v>
      </c>
      <c r="E934" s="12" t="s">
        <v>917</v>
      </c>
      <c r="F934" s="7">
        <v>876006.0</v>
      </c>
      <c r="G934" s="13" t="s">
        <v>391</v>
      </c>
      <c r="H934" s="6">
        <v>8760585.0</v>
      </c>
      <c r="I934" s="8" t="s">
        <v>931</v>
      </c>
      <c r="J934" s="5"/>
      <c r="K934" s="5"/>
      <c r="L934" s="5"/>
      <c r="M934" s="5"/>
      <c r="N934" s="5"/>
      <c r="O934" s="5"/>
      <c r="P934" s="5"/>
    </row>
    <row r="935" ht="15.75" customHeight="1">
      <c r="A935" s="6"/>
      <c r="B935" s="6" t="str">
        <f t="shared" si="1"/>
        <v>JAM</v>
      </c>
      <c r="C935" s="6">
        <v>876.0</v>
      </c>
      <c r="D935" s="7">
        <v>87612.0</v>
      </c>
      <c r="E935" s="12" t="s">
        <v>917</v>
      </c>
      <c r="F935" s="7">
        <v>876006.0</v>
      </c>
      <c r="G935" s="13" t="s">
        <v>391</v>
      </c>
      <c r="H935" s="6">
        <v>8760586.0</v>
      </c>
      <c r="I935" s="8" t="s">
        <v>914</v>
      </c>
      <c r="J935" s="5"/>
      <c r="K935" s="5"/>
      <c r="L935" s="5"/>
      <c r="M935" s="5"/>
      <c r="N935" s="5"/>
      <c r="O935" s="5"/>
      <c r="P935" s="5"/>
    </row>
    <row r="936" ht="15.75" customHeight="1">
      <c r="A936" s="6"/>
      <c r="B936" s="6" t="str">
        <f t="shared" si="1"/>
        <v>JAM</v>
      </c>
      <c r="C936" s="6">
        <v>876.0</v>
      </c>
      <c r="D936" s="7">
        <v>87612.0</v>
      </c>
      <c r="E936" s="12" t="s">
        <v>917</v>
      </c>
      <c r="F936" s="7">
        <v>876006.0</v>
      </c>
      <c r="G936" s="13" t="s">
        <v>391</v>
      </c>
      <c r="H936" s="6">
        <v>8760587.0</v>
      </c>
      <c r="I936" s="8" t="s">
        <v>932</v>
      </c>
      <c r="J936" s="5"/>
      <c r="K936" s="5"/>
      <c r="L936" s="5"/>
      <c r="M936" s="5"/>
      <c r="N936" s="5"/>
      <c r="O936" s="5"/>
      <c r="P936" s="5"/>
    </row>
    <row r="937" ht="15.75" customHeight="1">
      <c r="A937" s="6"/>
      <c r="B937" s="6" t="str">
        <f t="shared" si="1"/>
        <v>JAM</v>
      </c>
      <c r="C937" s="6">
        <v>876.0</v>
      </c>
      <c r="D937" s="7">
        <v>87612.0</v>
      </c>
      <c r="E937" s="12" t="s">
        <v>917</v>
      </c>
      <c r="F937" s="7">
        <v>876006.0</v>
      </c>
      <c r="G937" s="13" t="s">
        <v>391</v>
      </c>
      <c r="H937" s="6">
        <v>8760588.0</v>
      </c>
      <c r="I937" s="8" t="s">
        <v>933</v>
      </c>
      <c r="J937" s="5"/>
      <c r="K937" s="5"/>
      <c r="L937" s="5"/>
      <c r="M937" s="5"/>
      <c r="N937" s="5"/>
      <c r="O937" s="5"/>
      <c r="P937" s="5"/>
    </row>
    <row r="938" ht="15.75" customHeight="1">
      <c r="A938" s="6"/>
      <c r="B938" s="6" t="str">
        <f t="shared" si="1"/>
        <v>JAM</v>
      </c>
      <c r="C938" s="6">
        <v>876.0</v>
      </c>
      <c r="D938" s="7">
        <v>87612.0</v>
      </c>
      <c r="E938" s="12" t="s">
        <v>917</v>
      </c>
      <c r="F938" s="7">
        <v>876006.0</v>
      </c>
      <c r="G938" s="13" t="s">
        <v>391</v>
      </c>
      <c r="H938" s="6">
        <v>8760589.0</v>
      </c>
      <c r="I938" s="8" t="s">
        <v>934</v>
      </c>
      <c r="J938" s="5"/>
      <c r="K938" s="5"/>
      <c r="L938" s="5"/>
      <c r="M938" s="5"/>
      <c r="N938" s="5"/>
      <c r="O938" s="5"/>
      <c r="P938" s="5"/>
    </row>
    <row r="939" ht="15.75" customHeight="1">
      <c r="A939" s="6"/>
      <c r="B939" s="6" t="str">
        <f t="shared" si="1"/>
        <v>JAM</v>
      </c>
      <c r="C939" s="6">
        <v>876.0</v>
      </c>
      <c r="D939" s="7">
        <v>87612.0</v>
      </c>
      <c r="E939" s="12" t="s">
        <v>917</v>
      </c>
      <c r="F939" s="7">
        <v>876006.0</v>
      </c>
      <c r="G939" s="13" t="s">
        <v>391</v>
      </c>
      <c r="H939" s="6">
        <v>8760590.0</v>
      </c>
      <c r="I939" s="8" t="s">
        <v>935</v>
      </c>
      <c r="J939" s="5"/>
      <c r="K939" s="5"/>
      <c r="L939" s="5"/>
      <c r="M939" s="5"/>
      <c r="N939" s="5"/>
      <c r="O939" s="5"/>
      <c r="P939" s="5"/>
    </row>
    <row r="940" ht="15.75" customHeight="1">
      <c r="A940" s="6"/>
      <c r="B940" s="6" t="str">
        <f t="shared" si="1"/>
        <v>JAM</v>
      </c>
      <c r="C940" s="6">
        <v>876.0</v>
      </c>
      <c r="D940" s="7">
        <v>87612.0</v>
      </c>
      <c r="E940" s="12" t="s">
        <v>917</v>
      </c>
      <c r="F940" s="7">
        <v>876006.0</v>
      </c>
      <c r="G940" s="13" t="s">
        <v>391</v>
      </c>
      <c r="H940" s="6">
        <v>8760591.0</v>
      </c>
      <c r="I940" s="8" t="s">
        <v>936</v>
      </c>
      <c r="J940" s="5"/>
      <c r="K940" s="5"/>
      <c r="L940" s="5"/>
      <c r="M940" s="5"/>
      <c r="N940" s="5"/>
      <c r="O940" s="5"/>
      <c r="P940" s="5"/>
    </row>
    <row r="941" ht="15.75" customHeight="1">
      <c r="A941" s="6"/>
      <c r="B941" s="6" t="str">
        <f t="shared" si="1"/>
        <v>JAM</v>
      </c>
      <c r="C941" s="6">
        <v>876.0</v>
      </c>
      <c r="D941" s="7">
        <v>87612.0</v>
      </c>
      <c r="E941" s="12" t="s">
        <v>917</v>
      </c>
      <c r="F941" s="7">
        <v>876006.0</v>
      </c>
      <c r="G941" s="13" t="s">
        <v>391</v>
      </c>
      <c r="H941" s="6">
        <v>8760592.0</v>
      </c>
      <c r="I941" s="8" t="s">
        <v>937</v>
      </c>
      <c r="J941" s="5"/>
      <c r="K941" s="5"/>
      <c r="L941" s="5"/>
      <c r="M941" s="5"/>
      <c r="N941" s="5"/>
      <c r="O941" s="5"/>
      <c r="P941" s="5"/>
    </row>
    <row r="942" ht="15.75" customHeight="1">
      <c r="A942" s="6"/>
      <c r="B942" s="6" t="str">
        <f t="shared" si="1"/>
        <v>JAM</v>
      </c>
      <c r="C942" s="6">
        <v>876.0</v>
      </c>
      <c r="D942" s="7">
        <v>87612.0</v>
      </c>
      <c r="E942" s="12" t="s">
        <v>917</v>
      </c>
      <c r="F942" s="7">
        <v>876006.0</v>
      </c>
      <c r="G942" s="13" t="s">
        <v>391</v>
      </c>
      <c r="H942" s="6">
        <v>8760593.0</v>
      </c>
      <c r="I942" s="8" t="s">
        <v>816</v>
      </c>
      <c r="J942" s="5"/>
      <c r="K942" s="5"/>
      <c r="L942" s="5"/>
      <c r="M942" s="5"/>
      <c r="N942" s="5"/>
      <c r="O942" s="5"/>
      <c r="P942" s="5"/>
    </row>
    <row r="943" ht="15.75" customHeight="1">
      <c r="A943" s="6"/>
      <c r="B943" s="6" t="str">
        <f t="shared" si="1"/>
        <v>JAM</v>
      </c>
      <c r="C943" s="6">
        <v>876.0</v>
      </c>
      <c r="D943" s="7">
        <v>87612.0</v>
      </c>
      <c r="E943" s="12" t="s">
        <v>917</v>
      </c>
      <c r="F943" s="7">
        <v>876002.0</v>
      </c>
      <c r="G943" s="13" t="s">
        <v>370</v>
      </c>
      <c r="H943" s="6">
        <v>8760594.0</v>
      </c>
      <c r="I943" s="8" t="s">
        <v>938</v>
      </c>
      <c r="J943" s="5"/>
      <c r="K943" s="5"/>
      <c r="L943" s="5"/>
      <c r="M943" s="5"/>
      <c r="N943" s="5"/>
      <c r="O943" s="5"/>
      <c r="P943" s="5"/>
    </row>
    <row r="944" ht="15.75" customHeight="1">
      <c r="A944" s="6"/>
      <c r="B944" s="6" t="str">
        <f t="shared" si="1"/>
        <v>JAM</v>
      </c>
      <c r="C944" s="6">
        <v>876.0</v>
      </c>
      <c r="D944" s="7">
        <v>87612.0</v>
      </c>
      <c r="E944" s="12" t="s">
        <v>917</v>
      </c>
      <c r="F944" s="7">
        <v>876002.0</v>
      </c>
      <c r="G944" s="13" t="s">
        <v>370</v>
      </c>
      <c r="H944" s="6">
        <v>8760595.0</v>
      </c>
      <c r="I944" s="8" t="s">
        <v>939</v>
      </c>
      <c r="J944" s="5"/>
      <c r="K944" s="5"/>
      <c r="L944" s="5"/>
      <c r="M944" s="5"/>
      <c r="N944" s="5"/>
      <c r="O944" s="5"/>
      <c r="P944" s="5"/>
    </row>
    <row r="945" ht="15.75" customHeight="1">
      <c r="A945" s="6"/>
      <c r="B945" s="6" t="str">
        <f t="shared" si="1"/>
        <v>JAM</v>
      </c>
      <c r="C945" s="6">
        <v>876.0</v>
      </c>
      <c r="D945" s="7">
        <v>87612.0</v>
      </c>
      <c r="E945" s="12" t="s">
        <v>917</v>
      </c>
      <c r="F945" s="7">
        <v>876002.0</v>
      </c>
      <c r="G945" s="13" t="s">
        <v>370</v>
      </c>
      <c r="H945" s="6">
        <v>8760596.0</v>
      </c>
      <c r="I945" s="8" t="s">
        <v>940</v>
      </c>
      <c r="J945" s="5"/>
      <c r="K945" s="5"/>
      <c r="L945" s="5"/>
      <c r="M945" s="5"/>
      <c r="N945" s="5"/>
      <c r="O945" s="5"/>
      <c r="P945" s="5"/>
    </row>
    <row r="946" ht="15.75" customHeight="1">
      <c r="A946" s="6"/>
      <c r="B946" s="6" t="str">
        <f t="shared" si="1"/>
        <v>JAM</v>
      </c>
      <c r="C946" s="6">
        <v>876.0</v>
      </c>
      <c r="D946" s="7">
        <v>87612.0</v>
      </c>
      <c r="E946" s="12" t="s">
        <v>917</v>
      </c>
      <c r="F946" s="7">
        <v>876002.0</v>
      </c>
      <c r="G946" s="13" t="s">
        <v>370</v>
      </c>
      <c r="H946" s="6">
        <v>8760597.0</v>
      </c>
      <c r="I946" s="8" t="s">
        <v>827</v>
      </c>
      <c r="J946" s="5"/>
      <c r="K946" s="5"/>
      <c r="L946" s="5"/>
      <c r="M946" s="5"/>
      <c r="N946" s="5"/>
      <c r="O946" s="5"/>
      <c r="P946" s="5"/>
    </row>
    <row r="947" ht="15.75" customHeight="1">
      <c r="A947" s="6"/>
      <c r="B947" s="6" t="str">
        <f t="shared" si="1"/>
        <v>JAM</v>
      </c>
      <c r="C947" s="6">
        <v>876.0</v>
      </c>
      <c r="D947" s="7">
        <v>87612.0</v>
      </c>
      <c r="E947" s="12" t="s">
        <v>917</v>
      </c>
      <c r="F947" s="7">
        <v>876008.0</v>
      </c>
      <c r="G947" s="13" t="s">
        <v>395</v>
      </c>
      <c r="H947" s="6">
        <v>8760598.0</v>
      </c>
      <c r="I947" s="8" t="s">
        <v>769</v>
      </c>
      <c r="J947" s="5"/>
      <c r="K947" s="5"/>
      <c r="L947" s="5"/>
      <c r="M947" s="5"/>
      <c r="N947" s="5"/>
      <c r="O947" s="5"/>
      <c r="P947" s="5"/>
    </row>
    <row r="948" ht="15.75" customHeight="1">
      <c r="A948" s="6"/>
      <c r="B948" s="6" t="str">
        <f t="shared" si="1"/>
        <v>JAM</v>
      </c>
      <c r="C948" s="6">
        <v>876.0</v>
      </c>
      <c r="D948" s="7">
        <v>87612.0</v>
      </c>
      <c r="E948" s="12" t="s">
        <v>917</v>
      </c>
      <c r="F948" s="7">
        <v>876008.0</v>
      </c>
      <c r="G948" s="13" t="s">
        <v>395</v>
      </c>
      <c r="H948" s="6">
        <v>8760599.0</v>
      </c>
      <c r="I948" s="8" t="s">
        <v>941</v>
      </c>
      <c r="J948" s="5"/>
      <c r="K948" s="5"/>
      <c r="L948" s="5"/>
      <c r="M948" s="5"/>
      <c r="N948" s="5"/>
      <c r="O948" s="5"/>
      <c r="P948" s="5"/>
    </row>
    <row r="949" ht="15.75" customHeight="1">
      <c r="A949" s="6"/>
      <c r="B949" s="6" t="str">
        <f t="shared" si="1"/>
        <v>JAM</v>
      </c>
      <c r="C949" s="6">
        <v>876.0</v>
      </c>
      <c r="D949" s="7">
        <v>87612.0</v>
      </c>
      <c r="E949" s="12" t="s">
        <v>917</v>
      </c>
      <c r="F949" s="7">
        <v>876008.0</v>
      </c>
      <c r="G949" s="13" t="s">
        <v>395</v>
      </c>
      <c r="H949" s="6">
        <v>8760600.0</v>
      </c>
      <c r="I949" s="8" t="s">
        <v>942</v>
      </c>
      <c r="J949" s="5"/>
      <c r="K949" s="5"/>
      <c r="L949" s="5"/>
      <c r="M949" s="5"/>
      <c r="N949" s="5"/>
      <c r="O949" s="5"/>
      <c r="P949" s="5"/>
    </row>
    <row r="950" ht="15.75" customHeight="1">
      <c r="A950" s="6"/>
      <c r="B950" s="6" t="str">
        <f t="shared" si="1"/>
        <v>JAM</v>
      </c>
      <c r="C950" s="6">
        <v>876.0</v>
      </c>
      <c r="D950" s="7">
        <v>87612.0</v>
      </c>
      <c r="E950" s="12" t="s">
        <v>917</v>
      </c>
      <c r="F950" s="7">
        <v>876008.0</v>
      </c>
      <c r="G950" s="13" t="s">
        <v>395</v>
      </c>
      <c r="H950" s="6">
        <v>8760601.0</v>
      </c>
      <c r="I950" s="8" t="s">
        <v>943</v>
      </c>
      <c r="J950" s="5"/>
      <c r="K950" s="5"/>
      <c r="L950" s="5"/>
      <c r="M950" s="5"/>
      <c r="N950" s="5"/>
      <c r="O950" s="5"/>
      <c r="P950" s="5"/>
    </row>
    <row r="951" ht="15.75" customHeight="1">
      <c r="A951" s="6"/>
      <c r="B951" s="6" t="str">
        <f t="shared" si="1"/>
        <v>JAM</v>
      </c>
      <c r="C951" s="6">
        <v>876.0</v>
      </c>
      <c r="D951" s="7">
        <v>87612.0</v>
      </c>
      <c r="E951" s="12" t="s">
        <v>917</v>
      </c>
      <c r="F951" s="7">
        <v>876008.0</v>
      </c>
      <c r="G951" s="13" t="s">
        <v>395</v>
      </c>
      <c r="H951" s="6">
        <v>8760602.0</v>
      </c>
      <c r="I951" s="8" t="s">
        <v>578</v>
      </c>
      <c r="J951" s="5"/>
      <c r="K951" s="5"/>
      <c r="L951" s="5"/>
      <c r="M951" s="5"/>
      <c r="N951" s="5"/>
      <c r="O951" s="5"/>
      <c r="P951" s="5"/>
    </row>
    <row r="952" ht="15.75" customHeight="1">
      <c r="A952" s="6"/>
      <c r="B952" s="6" t="str">
        <f t="shared" si="1"/>
        <v>JAM</v>
      </c>
      <c r="C952" s="6">
        <v>876.0</v>
      </c>
      <c r="D952" s="7">
        <v>87612.0</v>
      </c>
      <c r="E952" s="12" t="s">
        <v>917</v>
      </c>
      <c r="F952" s="7">
        <v>876008.0</v>
      </c>
      <c r="G952" s="13" t="s">
        <v>395</v>
      </c>
      <c r="H952" s="6">
        <v>8760603.0</v>
      </c>
      <c r="I952" s="8" t="s">
        <v>944</v>
      </c>
      <c r="J952" s="5"/>
      <c r="K952" s="5"/>
      <c r="L952" s="5"/>
      <c r="M952" s="5"/>
      <c r="N952" s="5"/>
      <c r="O952" s="5"/>
      <c r="P952" s="5"/>
    </row>
    <row r="953" ht="15.75" customHeight="1">
      <c r="A953" s="6"/>
      <c r="B953" s="6" t="str">
        <f t="shared" si="1"/>
        <v>JAM</v>
      </c>
      <c r="C953" s="6">
        <v>876.0</v>
      </c>
      <c r="D953" s="7">
        <v>87612.0</v>
      </c>
      <c r="E953" s="12" t="s">
        <v>917</v>
      </c>
      <c r="F953" s="7">
        <v>876008.0</v>
      </c>
      <c r="G953" s="13" t="s">
        <v>395</v>
      </c>
      <c r="H953" s="6">
        <v>8760604.0</v>
      </c>
      <c r="I953" s="8" t="s">
        <v>945</v>
      </c>
      <c r="J953" s="5"/>
      <c r="K953" s="5"/>
      <c r="L953" s="5"/>
      <c r="M953" s="5"/>
      <c r="N953" s="5"/>
      <c r="O953" s="5"/>
      <c r="P953" s="5"/>
    </row>
    <row r="954" ht="15.75" customHeight="1">
      <c r="A954" s="6"/>
      <c r="B954" s="6" t="str">
        <f t="shared" si="1"/>
        <v>JAM</v>
      </c>
      <c r="C954" s="6">
        <v>876.0</v>
      </c>
      <c r="D954" s="7">
        <v>87612.0</v>
      </c>
      <c r="E954" s="12" t="s">
        <v>917</v>
      </c>
      <c r="F954" s="7">
        <v>876008.0</v>
      </c>
      <c r="G954" s="13" t="s">
        <v>395</v>
      </c>
      <c r="H954" s="6">
        <v>8760605.0</v>
      </c>
      <c r="I954" s="8" t="s">
        <v>946</v>
      </c>
      <c r="J954" s="5"/>
      <c r="K954" s="5"/>
      <c r="L954" s="5"/>
      <c r="M954" s="5"/>
      <c r="N954" s="5"/>
      <c r="O954" s="5"/>
      <c r="P954" s="5"/>
    </row>
    <row r="955" ht="15.75" customHeight="1">
      <c r="A955" s="6"/>
      <c r="B955" s="6" t="str">
        <f t="shared" si="1"/>
        <v>JAM</v>
      </c>
      <c r="C955" s="6">
        <v>876.0</v>
      </c>
      <c r="D955" s="7">
        <v>87612.0</v>
      </c>
      <c r="E955" s="12" t="s">
        <v>917</v>
      </c>
      <c r="F955" s="7">
        <v>876008.0</v>
      </c>
      <c r="G955" s="13" t="s">
        <v>395</v>
      </c>
      <c r="H955" s="6">
        <v>8760606.0</v>
      </c>
      <c r="I955" s="8" t="s">
        <v>947</v>
      </c>
      <c r="J955" s="5"/>
      <c r="K955" s="5"/>
      <c r="L955" s="5"/>
      <c r="M955" s="5"/>
      <c r="N955" s="5"/>
      <c r="O955" s="5"/>
      <c r="P955" s="5"/>
    </row>
    <row r="956" ht="15.75" customHeight="1">
      <c r="A956" s="6"/>
      <c r="B956" s="6" t="str">
        <f t="shared" si="1"/>
        <v>JAM</v>
      </c>
      <c r="C956" s="6">
        <v>876.0</v>
      </c>
      <c r="D956" s="7">
        <v>87612.0</v>
      </c>
      <c r="E956" s="12" t="s">
        <v>917</v>
      </c>
      <c r="F956" s="7">
        <v>876008.0</v>
      </c>
      <c r="G956" s="13" t="s">
        <v>395</v>
      </c>
      <c r="H956" s="6">
        <v>8760607.0</v>
      </c>
      <c r="I956" s="8" t="s">
        <v>948</v>
      </c>
      <c r="J956" s="5"/>
      <c r="K956" s="5"/>
      <c r="L956" s="5"/>
      <c r="M956" s="5"/>
      <c r="N956" s="5"/>
      <c r="O956" s="5"/>
      <c r="P956" s="5"/>
    </row>
    <row r="957" ht="15.75" customHeight="1">
      <c r="A957" s="6"/>
      <c r="B957" s="6" t="str">
        <f t="shared" si="1"/>
        <v>JAM</v>
      </c>
      <c r="C957" s="6">
        <v>876.0</v>
      </c>
      <c r="D957" s="7">
        <v>87612.0</v>
      </c>
      <c r="E957" s="12" t="s">
        <v>917</v>
      </c>
      <c r="F957" s="7">
        <v>876008.0</v>
      </c>
      <c r="G957" s="13" t="s">
        <v>395</v>
      </c>
      <c r="H957" s="6">
        <v>8760608.0</v>
      </c>
      <c r="I957" s="8" t="s">
        <v>484</v>
      </c>
      <c r="J957" s="5"/>
      <c r="K957" s="5"/>
      <c r="L957" s="5"/>
      <c r="M957" s="5"/>
      <c r="N957" s="5"/>
      <c r="O957" s="5"/>
      <c r="P957" s="5"/>
    </row>
    <row r="958" ht="15.75" customHeight="1">
      <c r="A958" s="6"/>
      <c r="B958" s="6" t="str">
        <f t="shared" si="1"/>
        <v>JAM</v>
      </c>
      <c r="C958" s="6">
        <v>876.0</v>
      </c>
      <c r="D958" s="7">
        <v>87612.0</v>
      </c>
      <c r="E958" s="12" t="s">
        <v>917</v>
      </c>
      <c r="F958" s="7">
        <v>876008.0</v>
      </c>
      <c r="G958" s="13" t="s">
        <v>395</v>
      </c>
      <c r="H958" s="6">
        <v>8760609.0</v>
      </c>
      <c r="I958" s="8" t="s">
        <v>949</v>
      </c>
      <c r="J958" s="5"/>
      <c r="K958" s="5"/>
      <c r="L958" s="5"/>
      <c r="M958" s="5"/>
      <c r="N958" s="5"/>
      <c r="O958" s="5"/>
      <c r="P958" s="5"/>
    </row>
    <row r="959" ht="15.75" customHeight="1">
      <c r="A959" s="6"/>
      <c r="B959" s="6" t="str">
        <f t="shared" si="1"/>
        <v>JAM</v>
      </c>
      <c r="C959" s="6">
        <v>876.0</v>
      </c>
      <c r="D959" s="7">
        <v>87612.0</v>
      </c>
      <c r="E959" s="12" t="s">
        <v>917</v>
      </c>
      <c r="F959" s="7">
        <v>876008.0</v>
      </c>
      <c r="G959" s="13" t="s">
        <v>395</v>
      </c>
      <c r="H959" s="6">
        <v>8760610.0</v>
      </c>
      <c r="I959" s="8" t="s">
        <v>722</v>
      </c>
      <c r="J959" s="5"/>
      <c r="K959" s="5"/>
      <c r="L959" s="5"/>
      <c r="M959" s="5"/>
      <c r="N959" s="5"/>
      <c r="O959" s="5"/>
      <c r="P959" s="5"/>
    </row>
    <row r="960" ht="15.75" customHeight="1">
      <c r="A960" s="6"/>
      <c r="B960" s="6" t="str">
        <f t="shared" si="1"/>
        <v>JAM</v>
      </c>
      <c r="C960" s="6">
        <v>876.0</v>
      </c>
      <c r="D960" s="7">
        <v>87612.0</v>
      </c>
      <c r="E960" s="12" t="s">
        <v>917</v>
      </c>
      <c r="F960" s="7">
        <v>876008.0</v>
      </c>
      <c r="G960" s="13" t="s">
        <v>395</v>
      </c>
      <c r="H960" s="6">
        <v>8760611.0</v>
      </c>
      <c r="I960" s="8" t="s">
        <v>950</v>
      </c>
      <c r="J960" s="5"/>
      <c r="K960" s="5"/>
      <c r="L960" s="5"/>
      <c r="M960" s="5"/>
      <c r="N960" s="5"/>
      <c r="O960" s="5"/>
      <c r="P960" s="5"/>
    </row>
    <row r="961" ht="15.75" customHeight="1">
      <c r="A961" s="6"/>
      <c r="B961" s="6" t="str">
        <f t="shared" si="1"/>
        <v>JAM</v>
      </c>
      <c r="C961" s="6">
        <v>876.0</v>
      </c>
      <c r="D961" s="7">
        <v>87612.0</v>
      </c>
      <c r="E961" s="12" t="s">
        <v>917</v>
      </c>
      <c r="F961" s="7">
        <v>876008.0</v>
      </c>
      <c r="G961" s="13" t="s">
        <v>395</v>
      </c>
      <c r="H961" s="6">
        <v>8760612.0</v>
      </c>
      <c r="I961" s="8" t="s">
        <v>951</v>
      </c>
      <c r="J961" s="5"/>
      <c r="K961" s="5"/>
      <c r="L961" s="5"/>
      <c r="M961" s="5"/>
      <c r="N961" s="5"/>
      <c r="O961" s="5"/>
      <c r="P961" s="5"/>
    </row>
    <row r="962" ht="15.75" customHeight="1">
      <c r="A962" s="6"/>
      <c r="B962" s="6" t="str">
        <f t="shared" si="1"/>
        <v>JAM</v>
      </c>
      <c r="C962" s="6">
        <v>876.0</v>
      </c>
      <c r="D962" s="7">
        <v>87612.0</v>
      </c>
      <c r="E962" s="12" t="s">
        <v>917</v>
      </c>
      <c r="F962" s="7">
        <v>876008.0</v>
      </c>
      <c r="G962" s="13" t="s">
        <v>395</v>
      </c>
      <c r="H962" s="6">
        <v>8760613.0</v>
      </c>
      <c r="I962" s="8" t="s">
        <v>952</v>
      </c>
      <c r="J962" s="5"/>
      <c r="K962" s="5"/>
      <c r="L962" s="5"/>
      <c r="M962" s="5"/>
      <c r="N962" s="5"/>
      <c r="O962" s="5"/>
      <c r="P962" s="5"/>
    </row>
    <row r="963" ht="15.75" customHeight="1">
      <c r="A963" s="6"/>
      <c r="B963" s="6" t="str">
        <f t="shared" si="1"/>
        <v>JAM</v>
      </c>
      <c r="C963" s="6">
        <v>876.0</v>
      </c>
      <c r="D963" s="7">
        <v>87612.0</v>
      </c>
      <c r="E963" s="12" t="s">
        <v>917</v>
      </c>
      <c r="F963" s="7">
        <v>876002.0</v>
      </c>
      <c r="G963" s="13" t="s">
        <v>370</v>
      </c>
      <c r="H963" s="6">
        <v>8760614.0</v>
      </c>
      <c r="I963" s="8" t="s">
        <v>953</v>
      </c>
      <c r="J963" s="5"/>
      <c r="K963" s="5"/>
      <c r="L963" s="5"/>
      <c r="M963" s="5"/>
      <c r="N963" s="5"/>
      <c r="O963" s="5"/>
      <c r="P963" s="5"/>
    </row>
    <row r="964" ht="15.75" customHeight="1">
      <c r="A964" s="6"/>
      <c r="B964" s="6" t="str">
        <f t="shared" si="1"/>
        <v>JAM</v>
      </c>
      <c r="C964" s="6">
        <v>876.0</v>
      </c>
      <c r="D964" s="7">
        <v>87612.0</v>
      </c>
      <c r="E964" s="12" t="s">
        <v>917</v>
      </c>
      <c r="F964" s="7">
        <v>876002.0</v>
      </c>
      <c r="G964" s="13" t="s">
        <v>370</v>
      </c>
      <c r="H964" s="6">
        <v>8760615.0</v>
      </c>
      <c r="I964" s="8" t="s">
        <v>954</v>
      </c>
      <c r="J964" s="5"/>
      <c r="K964" s="5"/>
      <c r="L964" s="5"/>
      <c r="M964" s="5"/>
      <c r="N964" s="5"/>
      <c r="O964" s="5"/>
      <c r="P964" s="5"/>
    </row>
    <row r="965" ht="15.75" customHeight="1">
      <c r="A965" s="6"/>
      <c r="B965" s="6" t="str">
        <f t="shared" si="1"/>
        <v>JAM</v>
      </c>
      <c r="C965" s="6">
        <v>876.0</v>
      </c>
      <c r="D965" s="7">
        <v>87612.0</v>
      </c>
      <c r="E965" s="12" t="s">
        <v>917</v>
      </c>
      <c r="F965" s="7">
        <v>876008.0</v>
      </c>
      <c r="G965" s="13" t="s">
        <v>395</v>
      </c>
      <c r="H965" s="6">
        <v>8760616.0</v>
      </c>
      <c r="I965" s="8" t="s">
        <v>955</v>
      </c>
      <c r="J965" s="5"/>
      <c r="K965" s="5"/>
      <c r="L965" s="5"/>
      <c r="M965" s="5"/>
      <c r="N965" s="5"/>
      <c r="O965" s="5"/>
      <c r="P965" s="5"/>
    </row>
    <row r="966" ht="15.75" customHeight="1">
      <c r="A966" s="6"/>
      <c r="B966" s="6" t="str">
        <f t="shared" si="1"/>
        <v>JAM</v>
      </c>
      <c r="C966" s="6">
        <v>876.0</v>
      </c>
      <c r="D966" s="7">
        <v>87612.0</v>
      </c>
      <c r="E966" s="12" t="s">
        <v>917</v>
      </c>
      <c r="F966" s="7">
        <v>876008.0</v>
      </c>
      <c r="G966" s="13" t="s">
        <v>395</v>
      </c>
      <c r="H966" s="6">
        <v>8760617.0</v>
      </c>
      <c r="I966" s="8" t="s">
        <v>956</v>
      </c>
      <c r="J966" s="5"/>
      <c r="K966" s="5"/>
      <c r="L966" s="5"/>
      <c r="M966" s="5"/>
      <c r="N966" s="5"/>
      <c r="O966" s="5"/>
      <c r="P966" s="5"/>
    </row>
    <row r="967" ht="15.75" customHeight="1">
      <c r="A967" s="6"/>
      <c r="B967" s="6" t="str">
        <f t="shared" si="1"/>
        <v>JAM</v>
      </c>
      <c r="C967" s="6">
        <v>876.0</v>
      </c>
      <c r="D967" s="7">
        <v>87612.0</v>
      </c>
      <c r="E967" s="12" t="s">
        <v>917</v>
      </c>
      <c r="F967" s="7">
        <v>876002.0</v>
      </c>
      <c r="G967" s="13" t="s">
        <v>370</v>
      </c>
      <c r="H967" s="6">
        <v>8760618.0</v>
      </c>
      <c r="I967" s="8" t="s">
        <v>279</v>
      </c>
      <c r="J967" s="5"/>
      <c r="K967" s="5"/>
      <c r="L967" s="5"/>
      <c r="M967" s="5"/>
      <c r="N967" s="5"/>
      <c r="O967" s="5"/>
      <c r="P967" s="5"/>
    </row>
    <row r="968" ht="15.75" customHeight="1">
      <c r="A968" s="6"/>
      <c r="B968" s="6" t="str">
        <f t="shared" si="1"/>
        <v>JAM</v>
      </c>
      <c r="C968" s="6">
        <v>876.0</v>
      </c>
      <c r="D968" s="7">
        <v>87612.0</v>
      </c>
      <c r="E968" s="12" t="s">
        <v>917</v>
      </c>
      <c r="F968" s="7">
        <v>876002.0</v>
      </c>
      <c r="G968" s="13" t="s">
        <v>370</v>
      </c>
      <c r="H968" s="6">
        <v>8760619.0</v>
      </c>
      <c r="I968" s="8" t="s">
        <v>957</v>
      </c>
      <c r="J968" s="5"/>
      <c r="K968" s="5"/>
      <c r="L968" s="5"/>
      <c r="M968" s="5"/>
      <c r="N968" s="5"/>
      <c r="O968" s="5"/>
      <c r="P968" s="5"/>
    </row>
    <row r="969" ht="15.75" customHeight="1">
      <c r="A969" s="6"/>
      <c r="B969" s="6" t="str">
        <f t="shared" si="1"/>
        <v>JAM</v>
      </c>
      <c r="C969" s="6">
        <v>876.0</v>
      </c>
      <c r="D969" s="7">
        <v>87612.0</v>
      </c>
      <c r="E969" s="12" t="s">
        <v>917</v>
      </c>
      <c r="F969" s="7">
        <v>876002.0</v>
      </c>
      <c r="G969" s="13" t="s">
        <v>370</v>
      </c>
      <c r="H969" s="6">
        <v>8760620.0</v>
      </c>
      <c r="I969" s="8" t="s">
        <v>586</v>
      </c>
      <c r="J969" s="5"/>
      <c r="K969" s="5"/>
      <c r="L969" s="5"/>
      <c r="M969" s="5"/>
      <c r="N969" s="5"/>
      <c r="O969" s="5"/>
      <c r="P969" s="5"/>
    </row>
    <row r="970" ht="15.75" customHeight="1">
      <c r="A970" s="6"/>
      <c r="B970" s="6" t="str">
        <f t="shared" si="1"/>
        <v>JAM</v>
      </c>
      <c r="C970" s="6">
        <v>876.0</v>
      </c>
      <c r="D970" s="7">
        <v>87612.0</v>
      </c>
      <c r="E970" s="12" t="s">
        <v>917</v>
      </c>
      <c r="F970" s="7">
        <v>876002.0</v>
      </c>
      <c r="G970" s="13" t="s">
        <v>370</v>
      </c>
      <c r="H970" s="6">
        <v>8760621.0</v>
      </c>
      <c r="I970" s="8" t="s">
        <v>958</v>
      </c>
      <c r="J970" s="5"/>
      <c r="K970" s="5"/>
      <c r="L970" s="5"/>
      <c r="M970" s="5"/>
      <c r="N970" s="5"/>
      <c r="O970" s="5"/>
      <c r="P970" s="5"/>
    </row>
    <row r="971" ht="15.75" customHeight="1">
      <c r="A971" s="6"/>
      <c r="B971" s="6" t="str">
        <f t="shared" si="1"/>
        <v>JAM</v>
      </c>
      <c r="C971" s="6">
        <v>876.0</v>
      </c>
      <c r="D971" s="7">
        <v>87612.0</v>
      </c>
      <c r="E971" s="12" t="s">
        <v>917</v>
      </c>
      <c r="F971" s="7">
        <v>876002.0</v>
      </c>
      <c r="G971" s="13" t="s">
        <v>370</v>
      </c>
      <c r="H971" s="6">
        <v>8760622.0</v>
      </c>
      <c r="I971" s="8" t="s">
        <v>959</v>
      </c>
      <c r="J971" s="5"/>
      <c r="K971" s="5"/>
      <c r="L971" s="5"/>
      <c r="M971" s="5"/>
      <c r="N971" s="5"/>
      <c r="O971" s="5"/>
      <c r="P971" s="5"/>
    </row>
    <row r="972" ht="15.75" customHeight="1">
      <c r="A972" s="6"/>
      <c r="B972" s="6" t="str">
        <f t="shared" si="1"/>
        <v>JAM</v>
      </c>
      <c r="C972" s="6">
        <v>876.0</v>
      </c>
      <c r="D972" s="7">
        <v>87612.0</v>
      </c>
      <c r="E972" s="12" t="s">
        <v>917</v>
      </c>
      <c r="F972" s="7">
        <v>876008.0</v>
      </c>
      <c r="G972" s="13" t="s">
        <v>395</v>
      </c>
      <c r="H972" s="6">
        <v>8760623.0</v>
      </c>
      <c r="I972" s="8" t="s">
        <v>731</v>
      </c>
      <c r="J972" s="5"/>
      <c r="K972" s="5"/>
      <c r="L972" s="5"/>
      <c r="M972" s="5"/>
      <c r="N972" s="5"/>
      <c r="O972" s="5"/>
      <c r="P972" s="5"/>
    </row>
    <row r="973" ht="15.75" customHeight="1">
      <c r="A973" s="6"/>
      <c r="B973" s="6" t="str">
        <f t="shared" si="1"/>
        <v>JAM</v>
      </c>
      <c r="C973" s="6">
        <v>876.0</v>
      </c>
      <c r="D973" s="7">
        <v>87612.0</v>
      </c>
      <c r="E973" s="12" t="s">
        <v>917</v>
      </c>
      <c r="F973" s="7">
        <v>876002.0</v>
      </c>
      <c r="G973" s="13" t="s">
        <v>370</v>
      </c>
      <c r="H973" s="6">
        <v>8760624.0</v>
      </c>
      <c r="I973" s="8" t="s">
        <v>960</v>
      </c>
      <c r="J973" s="5"/>
      <c r="K973" s="5"/>
      <c r="L973" s="5"/>
      <c r="M973" s="5"/>
      <c r="N973" s="5"/>
      <c r="O973" s="5"/>
      <c r="P973" s="5"/>
    </row>
    <row r="974" ht="15.75" customHeight="1">
      <c r="A974" s="6"/>
      <c r="B974" s="6" t="str">
        <f t="shared" si="1"/>
        <v>JAM</v>
      </c>
      <c r="C974" s="6">
        <v>876.0</v>
      </c>
      <c r="D974" s="7">
        <v>87612.0</v>
      </c>
      <c r="E974" s="12" t="s">
        <v>917</v>
      </c>
      <c r="F974" s="7">
        <v>876012.0</v>
      </c>
      <c r="G974" s="13" t="s">
        <v>434</v>
      </c>
      <c r="H974" s="6">
        <v>8760625.0</v>
      </c>
      <c r="I974" s="8" t="s">
        <v>961</v>
      </c>
      <c r="J974" s="5"/>
      <c r="K974" s="5"/>
      <c r="L974" s="5"/>
      <c r="M974" s="5"/>
      <c r="N974" s="5"/>
      <c r="O974" s="5"/>
      <c r="P974" s="5"/>
    </row>
    <row r="975" ht="15.75" customHeight="1">
      <c r="A975" s="6"/>
      <c r="B975" s="6" t="str">
        <f t="shared" si="1"/>
        <v>JAM</v>
      </c>
      <c r="C975" s="6">
        <v>876.0</v>
      </c>
      <c r="D975" s="7">
        <v>87612.0</v>
      </c>
      <c r="E975" s="12" t="s">
        <v>917</v>
      </c>
      <c r="F975" s="7">
        <v>876012.0</v>
      </c>
      <c r="G975" s="13" t="s">
        <v>434</v>
      </c>
      <c r="H975" s="6">
        <v>8760626.0</v>
      </c>
      <c r="I975" s="8" t="s">
        <v>962</v>
      </c>
      <c r="J975" s="5"/>
      <c r="K975" s="5"/>
      <c r="L975" s="5"/>
      <c r="M975" s="5"/>
      <c r="N975" s="5"/>
      <c r="O975" s="5"/>
      <c r="P975" s="5"/>
    </row>
    <row r="976" ht="15.75" customHeight="1">
      <c r="A976" s="6"/>
      <c r="B976" s="6" t="str">
        <f t="shared" si="1"/>
        <v>JAM</v>
      </c>
      <c r="C976" s="6">
        <v>876.0</v>
      </c>
      <c r="D976" s="7">
        <v>87612.0</v>
      </c>
      <c r="E976" s="12" t="s">
        <v>917</v>
      </c>
      <c r="F976" s="7">
        <v>876012.0</v>
      </c>
      <c r="G976" s="13" t="s">
        <v>434</v>
      </c>
      <c r="H976" s="6">
        <v>8760627.0</v>
      </c>
      <c r="I976" s="8" t="s">
        <v>963</v>
      </c>
      <c r="J976" s="5"/>
      <c r="K976" s="5"/>
      <c r="L976" s="5"/>
      <c r="M976" s="5"/>
      <c r="N976" s="5"/>
      <c r="O976" s="5"/>
      <c r="P976" s="5"/>
    </row>
    <row r="977" ht="15.75" customHeight="1">
      <c r="A977" s="6"/>
      <c r="B977" s="6" t="str">
        <f t="shared" si="1"/>
        <v>JAM</v>
      </c>
      <c r="C977" s="6">
        <v>876.0</v>
      </c>
      <c r="D977" s="7">
        <v>87612.0</v>
      </c>
      <c r="E977" s="12" t="s">
        <v>917</v>
      </c>
      <c r="F977" s="7">
        <v>876012.0</v>
      </c>
      <c r="G977" s="13" t="s">
        <v>434</v>
      </c>
      <c r="H977" s="6">
        <v>8760628.0</v>
      </c>
      <c r="I977" s="8" t="s">
        <v>964</v>
      </c>
      <c r="J977" s="5"/>
      <c r="K977" s="5"/>
      <c r="L977" s="5"/>
      <c r="M977" s="5"/>
      <c r="N977" s="5"/>
      <c r="O977" s="5"/>
      <c r="P977" s="5"/>
    </row>
    <row r="978" ht="15.75" customHeight="1">
      <c r="A978" s="6"/>
      <c r="B978" s="6" t="str">
        <f t="shared" si="1"/>
        <v>JAM</v>
      </c>
      <c r="C978" s="6">
        <v>876.0</v>
      </c>
      <c r="D978" s="7">
        <v>87612.0</v>
      </c>
      <c r="E978" s="12" t="s">
        <v>917</v>
      </c>
      <c r="F978" s="7">
        <v>876012.0</v>
      </c>
      <c r="G978" s="13" t="s">
        <v>434</v>
      </c>
      <c r="H978" s="6">
        <v>8760629.0</v>
      </c>
      <c r="I978" s="8" t="s">
        <v>965</v>
      </c>
      <c r="J978" s="5"/>
      <c r="K978" s="5"/>
      <c r="L978" s="5"/>
      <c r="M978" s="5"/>
      <c r="N978" s="5"/>
      <c r="O978" s="5"/>
      <c r="P978" s="5"/>
    </row>
    <row r="979" ht="15.75" customHeight="1">
      <c r="A979" s="6"/>
      <c r="B979" s="6" t="str">
        <f t="shared" si="1"/>
        <v>JAM</v>
      </c>
      <c r="C979" s="6">
        <v>876.0</v>
      </c>
      <c r="D979" s="7">
        <v>87612.0</v>
      </c>
      <c r="E979" s="12" t="s">
        <v>917</v>
      </c>
      <c r="F979" s="7">
        <v>876002.0</v>
      </c>
      <c r="G979" s="13" t="s">
        <v>370</v>
      </c>
      <c r="H979" s="6">
        <v>8760630.0</v>
      </c>
      <c r="I979" s="8" t="s">
        <v>966</v>
      </c>
      <c r="J979" s="5"/>
      <c r="K979" s="5"/>
      <c r="L979" s="5"/>
      <c r="M979" s="5"/>
      <c r="N979" s="5"/>
      <c r="O979" s="5"/>
      <c r="P979" s="5"/>
    </row>
    <row r="980" ht="15.75" customHeight="1">
      <c r="A980" s="6"/>
      <c r="B980" s="6" t="str">
        <f t="shared" si="1"/>
        <v>JAM</v>
      </c>
      <c r="C980" s="6">
        <v>876.0</v>
      </c>
      <c r="D980" s="7">
        <v>87612.0</v>
      </c>
      <c r="E980" s="12" t="s">
        <v>917</v>
      </c>
      <c r="F980" s="7">
        <v>876002.0</v>
      </c>
      <c r="G980" s="13" t="s">
        <v>370</v>
      </c>
      <c r="H980" s="6">
        <v>8760631.0</v>
      </c>
      <c r="I980" s="8" t="s">
        <v>967</v>
      </c>
      <c r="J980" s="5"/>
      <c r="K980" s="5"/>
      <c r="L980" s="5"/>
      <c r="M980" s="5"/>
      <c r="N980" s="5"/>
      <c r="O980" s="5"/>
      <c r="P980" s="5"/>
    </row>
    <row r="981" ht="15.75" customHeight="1">
      <c r="A981" s="6"/>
      <c r="B981" s="6" t="str">
        <f t="shared" si="1"/>
        <v>JAM</v>
      </c>
      <c r="C981" s="6">
        <v>876.0</v>
      </c>
      <c r="D981" s="7">
        <v>87612.0</v>
      </c>
      <c r="E981" s="12" t="s">
        <v>917</v>
      </c>
      <c r="F981" s="7">
        <v>876002.0</v>
      </c>
      <c r="G981" s="13" t="s">
        <v>370</v>
      </c>
      <c r="H981" s="6">
        <v>8760632.0</v>
      </c>
      <c r="I981" s="8" t="s">
        <v>968</v>
      </c>
      <c r="J981" s="5"/>
      <c r="K981" s="5"/>
      <c r="L981" s="5"/>
      <c r="M981" s="5"/>
      <c r="N981" s="5"/>
      <c r="O981" s="5"/>
      <c r="P981" s="5"/>
    </row>
    <row r="982" ht="15.75" customHeight="1">
      <c r="A982" s="6"/>
      <c r="B982" s="6" t="str">
        <f t="shared" si="1"/>
        <v>JAM</v>
      </c>
      <c r="C982" s="6">
        <v>876.0</v>
      </c>
      <c r="D982" s="7">
        <v>87612.0</v>
      </c>
      <c r="E982" s="12" t="s">
        <v>917</v>
      </c>
      <c r="F982" s="7">
        <v>876002.0</v>
      </c>
      <c r="G982" s="13" t="s">
        <v>370</v>
      </c>
      <c r="H982" s="6">
        <v>8760633.0</v>
      </c>
      <c r="I982" s="8" t="s">
        <v>969</v>
      </c>
      <c r="J982" s="5"/>
      <c r="K982" s="5"/>
      <c r="L982" s="5"/>
      <c r="M982" s="5"/>
      <c r="N982" s="5"/>
      <c r="O982" s="5"/>
      <c r="P982" s="5"/>
    </row>
    <row r="983" ht="15.75" customHeight="1">
      <c r="A983" s="6"/>
      <c r="B983" s="6" t="str">
        <f t="shared" si="1"/>
        <v>JAM</v>
      </c>
      <c r="C983" s="6">
        <v>876.0</v>
      </c>
      <c r="D983" s="7">
        <v>87612.0</v>
      </c>
      <c r="E983" s="12" t="s">
        <v>917</v>
      </c>
      <c r="F983" s="7">
        <v>876012.0</v>
      </c>
      <c r="G983" s="13" t="s">
        <v>434</v>
      </c>
      <c r="H983" s="6">
        <v>8760634.0</v>
      </c>
      <c r="I983" s="8" t="s">
        <v>496</v>
      </c>
      <c r="J983" s="5"/>
      <c r="K983" s="5"/>
      <c r="L983" s="5"/>
      <c r="M983" s="5"/>
      <c r="N983" s="5"/>
      <c r="O983" s="5"/>
      <c r="P983" s="5"/>
    </row>
    <row r="984" ht="15.75" customHeight="1">
      <c r="A984" s="6"/>
      <c r="B984" s="6" t="str">
        <f t="shared" si="1"/>
        <v>JAM</v>
      </c>
      <c r="C984" s="6">
        <v>876.0</v>
      </c>
      <c r="D984" s="7">
        <v>87612.0</v>
      </c>
      <c r="E984" s="12" t="s">
        <v>917</v>
      </c>
      <c r="F984" s="7">
        <v>876012.0</v>
      </c>
      <c r="G984" s="13" t="s">
        <v>434</v>
      </c>
      <c r="H984" s="6">
        <v>8760635.0</v>
      </c>
      <c r="I984" s="8" t="s">
        <v>970</v>
      </c>
      <c r="J984" s="5"/>
      <c r="K984" s="5"/>
      <c r="L984" s="5"/>
      <c r="M984" s="5"/>
      <c r="N984" s="5"/>
      <c r="O984" s="5"/>
      <c r="P984" s="5"/>
    </row>
    <row r="985" ht="15.75" customHeight="1">
      <c r="A985" s="6"/>
      <c r="B985" s="6" t="str">
        <f t="shared" si="1"/>
        <v>JAM</v>
      </c>
      <c r="C985" s="6">
        <v>876.0</v>
      </c>
      <c r="D985" s="7">
        <v>87612.0</v>
      </c>
      <c r="E985" s="12" t="s">
        <v>917</v>
      </c>
      <c r="F985" s="7">
        <v>876012.0</v>
      </c>
      <c r="G985" s="13" t="s">
        <v>434</v>
      </c>
      <c r="H985" s="6">
        <v>8760636.0</v>
      </c>
      <c r="I985" s="8" t="s">
        <v>971</v>
      </c>
      <c r="J985" s="5"/>
      <c r="K985" s="5"/>
      <c r="L985" s="5"/>
      <c r="M985" s="5"/>
      <c r="N985" s="5"/>
      <c r="O985" s="5"/>
      <c r="P985" s="5"/>
    </row>
    <row r="986" ht="15.75" customHeight="1">
      <c r="A986" s="6"/>
      <c r="B986" s="6" t="str">
        <f t="shared" si="1"/>
        <v>JAM</v>
      </c>
      <c r="C986" s="6">
        <v>876.0</v>
      </c>
      <c r="D986" s="7">
        <v>87612.0</v>
      </c>
      <c r="E986" s="12" t="s">
        <v>917</v>
      </c>
      <c r="F986" s="7">
        <v>876012.0</v>
      </c>
      <c r="G986" s="13" t="s">
        <v>434</v>
      </c>
      <c r="H986" s="6">
        <v>8760637.0</v>
      </c>
      <c r="I986" s="8" t="s">
        <v>972</v>
      </c>
      <c r="J986" s="5"/>
      <c r="K986" s="5"/>
      <c r="L986" s="5"/>
      <c r="M986" s="5"/>
      <c r="N986" s="5"/>
      <c r="O986" s="5"/>
      <c r="P986" s="5"/>
    </row>
    <row r="987" ht="15.75" customHeight="1">
      <c r="A987" s="6"/>
      <c r="B987" s="6" t="str">
        <f t="shared" si="1"/>
        <v>JAM</v>
      </c>
      <c r="C987" s="6">
        <v>876.0</v>
      </c>
      <c r="D987" s="7">
        <v>87612.0</v>
      </c>
      <c r="E987" s="12" t="s">
        <v>917</v>
      </c>
      <c r="F987" s="7">
        <v>876012.0</v>
      </c>
      <c r="G987" s="13" t="s">
        <v>434</v>
      </c>
      <c r="H987" s="6">
        <v>8760638.0</v>
      </c>
      <c r="I987" s="8" t="s">
        <v>973</v>
      </c>
      <c r="J987" s="5"/>
      <c r="K987" s="5"/>
      <c r="L987" s="5"/>
      <c r="M987" s="5"/>
      <c r="N987" s="5"/>
      <c r="O987" s="5"/>
      <c r="P987" s="5"/>
    </row>
    <row r="988" ht="15.75" customHeight="1">
      <c r="A988" s="6"/>
      <c r="B988" s="6" t="str">
        <f t="shared" si="1"/>
        <v>JAM</v>
      </c>
      <c r="C988" s="6">
        <v>876.0</v>
      </c>
      <c r="D988" s="7">
        <v>87612.0</v>
      </c>
      <c r="E988" s="12" t="s">
        <v>917</v>
      </c>
      <c r="F988" s="7">
        <v>876012.0</v>
      </c>
      <c r="G988" s="13" t="s">
        <v>434</v>
      </c>
      <c r="H988" s="6">
        <v>8760639.0</v>
      </c>
      <c r="I988" s="8" t="s">
        <v>974</v>
      </c>
      <c r="J988" s="5"/>
      <c r="K988" s="5"/>
      <c r="L988" s="5"/>
      <c r="M988" s="5"/>
      <c r="N988" s="5"/>
      <c r="O988" s="5"/>
      <c r="P988" s="5"/>
    </row>
    <row r="989" ht="15.75" customHeight="1">
      <c r="A989" s="6"/>
      <c r="B989" s="6" t="str">
        <f t="shared" si="1"/>
        <v>JAM</v>
      </c>
      <c r="C989" s="6">
        <v>876.0</v>
      </c>
      <c r="D989" s="7">
        <v>87612.0</v>
      </c>
      <c r="E989" s="12" t="s">
        <v>917</v>
      </c>
      <c r="F989" s="7">
        <v>876012.0</v>
      </c>
      <c r="G989" s="13" t="s">
        <v>434</v>
      </c>
      <c r="H989" s="6">
        <v>8760640.0</v>
      </c>
      <c r="I989" s="8" t="s">
        <v>975</v>
      </c>
      <c r="J989" s="5"/>
      <c r="K989" s="5"/>
      <c r="L989" s="5"/>
      <c r="M989" s="5"/>
      <c r="N989" s="5"/>
      <c r="O989" s="5"/>
      <c r="P989" s="5"/>
    </row>
    <row r="990" ht="15.75" customHeight="1">
      <c r="A990" s="6"/>
      <c r="B990" s="6" t="str">
        <f t="shared" si="1"/>
        <v>JAM</v>
      </c>
      <c r="C990" s="6">
        <v>876.0</v>
      </c>
      <c r="D990" s="7">
        <v>87612.0</v>
      </c>
      <c r="E990" s="12" t="s">
        <v>917</v>
      </c>
      <c r="F990" s="7">
        <v>876012.0</v>
      </c>
      <c r="G990" s="13" t="s">
        <v>434</v>
      </c>
      <c r="H990" s="6">
        <v>8760641.0</v>
      </c>
      <c r="I990" s="8" t="s">
        <v>976</v>
      </c>
      <c r="J990" s="5"/>
      <c r="K990" s="5"/>
      <c r="L990" s="5"/>
      <c r="M990" s="5"/>
      <c r="N990" s="5"/>
      <c r="O990" s="5"/>
      <c r="P990" s="5"/>
    </row>
    <row r="991" ht="15.75" customHeight="1">
      <c r="A991" s="6"/>
      <c r="B991" s="6" t="str">
        <f t="shared" si="1"/>
        <v>JAM</v>
      </c>
      <c r="C991" s="6">
        <v>876.0</v>
      </c>
      <c r="D991" s="7">
        <v>87612.0</v>
      </c>
      <c r="E991" s="12" t="s">
        <v>917</v>
      </c>
      <c r="F991" s="7">
        <v>876012.0</v>
      </c>
      <c r="G991" s="13" t="s">
        <v>434</v>
      </c>
      <c r="H991" s="6">
        <v>8760642.0</v>
      </c>
      <c r="I991" s="8" t="s">
        <v>977</v>
      </c>
      <c r="J991" s="5"/>
      <c r="K991" s="5"/>
      <c r="L991" s="5"/>
      <c r="M991" s="5"/>
      <c r="N991" s="5"/>
      <c r="O991" s="5"/>
      <c r="P991" s="5"/>
    </row>
    <row r="992" ht="15.75" customHeight="1">
      <c r="A992" s="6"/>
      <c r="B992" s="6" t="str">
        <f t="shared" si="1"/>
        <v>JAM</v>
      </c>
      <c r="C992" s="6">
        <v>876.0</v>
      </c>
      <c r="D992" s="7">
        <v>87612.0</v>
      </c>
      <c r="E992" s="12" t="s">
        <v>917</v>
      </c>
      <c r="F992" s="7">
        <v>876012.0</v>
      </c>
      <c r="G992" s="13" t="s">
        <v>434</v>
      </c>
      <c r="H992" s="6">
        <v>8760643.0</v>
      </c>
      <c r="I992" s="8" t="s">
        <v>978</v>
      </c>
      <c r="J992" s="5"/>
      <c r="K992" s="5"/>
      <c r="L992" s="5"/>
      <c r="M992" s="5"/>
      <c r="N992" s="5"/>
      <c r="O992" s="5"/>
      <c r="P992" s="5"/>
    </row>
    <row r="993" ht="15.75" customHeight="1">
      <c r="A993" s="6"/>
      <c r="B993" s="6" t="str">
        <f t="shared" si="1"/>
        <v>JAM</v>
      </c>
      <c r="C993" s="6">
        <v>876.0</v>
      </c>
      <c r="D993" s="7">
        <v>87612.0</v>
      </c>
      <c r="E993" s="12" t="s">
        <v>917</v>
      </c>
      <c r="F993" s="7">
        <v>876012.0</v>
      </c>
      <c r="G993" s="13" t="s">
        <v>434</v>
      </c>
      <c r="H993" s="6">
        <v>8760644.0</v>
      </c>
      <c r="I993" s="8" t="s">
        <v>979</v>
      </c>
      <c r="J993" s="5"/>
      <c r="K993" s="5"/>
      <c r="L993" s="5"/>
      <c r="M993" s="5"/>
      <c r="N993" s="5"/>
      <c r="O993" s="5"/>
      <c r="P993" s="5"/>
    </row>
    <row r="994" ht="15.75" customHeight="1">
      <c r="A994" s="6"/>
      <c r="B994" s="6" t="str">
        <f t="shared" si="1"/>
        <v>JAM</v>
      </c>
      <c r="C994" s="6">
        <v>876.0</v>
      </c>
      <c r="D994" s="7">
        <v>87612.0</v>
      </c>
      <c r="E994" s="12" t="s">
        <v>917</v>
      </c>
      <c r="F994" s="7">
        <v>876012.0</v>
      </c>
      <c r="G994" s="13" t="s">
        <v>434</v>
      </c>
      <c r="H994" s="6">
        <v>8760645.0</v>
      </c>
      <c r="I994" s="8" t="s">
        <v>980</v>
      </c>
      <c r="J994" s="5"/>
      <c r="K994" s="5"/>
      <c r="L994" s="5"/>
      <c r="M994" s="5"/>
      <c r="N994" s="5"/>
      <c r="O994" s="5"/>
      <c r="P994" s="5"/>
    </row>
    <row r="995" ht="15.75" customHeight="1">
      <c r="A995" s="6"/>
      <c r="B995" s="6" t="str">
        <f t="shared" si="1"/>
        <v>JAM</v>
      </c>
      <c r="C995" s="6">
        <v>876.0</v>
      </c>
      <c r="D995" s="7">
        <v>87612.0</v>
      </c>
      <c r="E995" s="12" t="s">
        <v>917</v>
      </c>
      <c r="F995" s="7">
        <v>876012.0</v>
      </c>
      <c r="G995" s="13" t="s">
        <v>434</v>
      </c>
      <c r="H995" s="6">
        <v>8760646.0</v>
      </c>
      <c r="I995" s="8" t="s">
        <v>981</v>
      </c>
      <c r="J995" s="5"/>
      <c r="K995" s="5"/>
      <c r="L995" s="5"/>
      <c r="M995" s="5"/>
      <c r="N995" s="5"/>
      <c r="O995" s="5"/>
      <c r="P995" s="5"/>
    </row>
    <row r="996" ht="15.75" customHeight="1">
      <c r="A996" s="6"/>
      <c r="B996" s="6" t="str">
        <f t="shared" si="1"/>
        <v>JAM</v>
      </c>
      <c r="C996" s="6">
        <v>876.0</v>
      </c>
      <c r="D996" s="7">
        <v>87613.0</v>
      </c>
      <c r="E996" s="12" t="s">
        <v>982</v>
      </c>
      <c r="F996" s="7">
        <v>876008.0</v>
      </c>
      <c r="G996" s="14" t="s">
        <v>395</v>
      </c>
      <c r="H996" s="6">
        <v>8760647.0</v>
      </c>
      <c r="I996" s="8" t="s">
        <v>983</v>
      </c>
      <c r="J996" s="5"/>
      <c r="K996" s="5"/>
      <c r="L996" s="5"/>
      <c r="M996" s="5"/>
      <c r="N996" s="5"/>
      <c r="O996" s="5"/>
      <c r="P996" s="5"/>
    </row>
    <row r="997" ht="15.75" customHeight="1">
      <c r="A997" s="6"/>
      <c r="B997" s="6" t="str">
        <f t="shared" si="1"/>
        <v>JAM</v>
      </c>
      <c r="C997" s="6">
        <v>876.0</v>
      </c>
      <c r="D997" s="7">
        <v>87613.0</v>
      </c>
      <c r="E997" s="12" t="s">
        <v>982</v>
      </c>
      <c r="F997" s="7">
        <v>876008.0</v>
      </c>
      <c r="G997" s="15" t="s">
        <v>395</v>
      </c>
      <c r="H997" s="6">
        <v>8760648.0</v>
      </c>
      <c r="I997" s="8" t="s">
        <v>984</v>
      </c>
      <c r="J997" s="5"/>
      <c r="K997" s="5"/>
      <c r="L997" s="5"/>
      <c r="M997" s="5"/>
      <c r="N997" s="5"/>
      <c r="O997" s="5"/>
      <c r="P997" s="5"/>
    </row>
    <row r="998" ht="15.75" customHeight="1">
      <c r="A998" s="6"/>
      <c r="B998" s="6" t="str">
        <f t="shared" si="1"/>
        <v>JAM</v>
      </c>
      <c r="C998" s="6">
        <v>876.0</v>
      </c>
      <c r="D998" s="7">
        <v>87613.0</v>
      </c>
      <c r="E998" s="12" t="s">
        <v>982</v>
      </c>
      <c r="F998" s="7">
        <v>876008.0</v>
      </c>
      <c r="G998" s="15" t="s">
        <v>395</v>
      </c>
      <c r="H998" s="6">
        <v>8760649.0</v>
      </c>
      <c r="I998" s="8" t="s">
        <v>985</v>
      </c>
      <c r="J998" s="5"/>
      <c r="K998" s="5"/>
      <c r="L998" s="5"/>
      <c r="M998" s="5"/>
      <c r="N998" s="5"/>
      <c r="O998" s="5"/>
      <c r="P998" s="5"/>
    </row>
    <row r="999" ht="15.75" customHeight="1">
      <c r="A999" s="6"/>
      <c r="B999" s="6" t="str">
        <f t="shared" si="1"/>
        <v>JAM</v>
      </c>
      <c r="C999" s="6">
        <v>876.0</v>
      </c>
      <c r="D999" s="7">
        <v>87613.0</v>
      </c>
      <c r="E999" s="12" t="s">
        <v>982</v>
      </c>
      <c r="F999" s="7">
        <v>876008.0</v>
      </c>
      <c r="G999" s="15" t="s">
        <v>395</v>
      </c>
      <c r="H999" s="6">
        <v>8760650.0</v>
      </c>
      <c r="I999" s="8" t="s">
        <v>986</v>
      </c>
      <c r="J999" s="5"/>
      <c r="K999" s="5"/>
      <c r="L999" s="5"/>
      <c r="M999" s="5"/>
      <c r="N999" s="5"/>
      <c r="O999" s="5"/>
      <c r="P999" s="5"/>
    </row>
    <row r="1000" ht="15.75" customHeight="1">
      <c r="A1000" s="6"/>
      <c r="B1000" s="6" t="str">
        <f t="shared" si="1"/>
        <v>JAM</v>
      </c>
      <c r="C1000" s="6">
        <v>876.0</v>
      </c>
      <c r="D1000" s="7">
        <v>87613.0</v>
      </c>
      <c r="E1000" s="12" t="s">
        <v>982</v>
      </c>
      <c r="F1000" s="7">
        <v>876008.0</v>
      </c>
      <c r="G1000" s="15" t="s">
        <v>395</v>
      </c>
      <c r="H1000" s="6">
        <v>8760651.0</v>
      </c>
      <c r="I1000" s="8" t="s">
        <v>987</v>
      </c>
      <c r="J1000" s="5"/>
      <c r="K1000" s="5"/>
      <c r="L1000" s="5"/>
      <c r="M1000" s="5"/>
      <c r="N1000" s="5"/>
      <c r="O1000" s="5"/>
      <c r="P1000" s="5"/>
    </row>
    <row r="1001" ht="15.75" customHeight="1">
      <c r="A1001" s="6"/>
      <c r="B1001" s="6" t="str">
        <f t="shared" si="1"/>
        <v>JAM</v>
      </c>
      <c r="C1001" s="6">
        <v>876.0</v>
      </c>
      <c r="D1001" s="7">
        <v>87613.0</v>
      </c>
      <c r="E1001" s="12" t="s">
        <v>982</v>
      </c>
      <c r="F1001" s="7">
        <v>876008.0</v>
      </c>
      <c r="G1001" s="15" t="s">
        <v>395</v>
      </c>
      <c r="H1001" s="6">
        <v>8760652.0</v>
      </c>
      <c r="I1001" s="8" t="s">
        <v>988</v>
      </c>
      <c r="J1001" s="5"/>
      <c r="K1001" s="5"/>
      <c r="L1001" s="5"/>
      <c r="M1001" s="5"/>
      <c r="N1001" s="5"/>
      <c r="O1001" s="5"/>
      <c r="P1001" s="5"/>
    </row>
    <row r="1002" ht="15.75" customHeight="1">
      <c r="A1002" s="6"/>
      <c r="B1002" s="6" t="str">
        <f t="shared" si="1"/>
        <v>JAM</v>
      </c>
      <c r="C1002" s="6">
        <v>876.0</v>
      </c>
      <c r="D1002" s="7">
        <v>87613.0</v>
      </c>
      <c r="E1002" s="12" t="s">
        <v>982</v>
      </c>
      <c r="F1002" s="7">
        <v>876008.0</v>
      </c>
      <c r="G1002" s="15" t="s">
        <v>395</v>
      </c>
      <c r="H1002" s="6">
        <v>8760653.0</v>
      </c>
      <c r="I1002" s="8" t="s">
        <v>989</v>
      </c>
      <c r="J1002" s="5"/>
      <c r="K1002" s="5"/>
      <c r="L1002" s="5"/>
      <c r="M1002" s="5"/>
      <c r="N1002" s="5"/>
      <c r="O1002" s="5"/>
      <c r="P1002" s="5"/>
    </row>
    <row r="1003" ht="15.75" customHeight="1">
      <c r="A1003" s="6"/>
      <c r="B1003" s="6" t="str">
        <f t="shared" si="1"/>
        <v>JAM</v>
      </c>
      <c r="C1003" s="6">
        <v>876.0</v>
      </c>
      <c r="D1003" s="7">
        <v>87613.0</v>
      </c>
      <c r="E1003" s="12" t="s">
        <v>982</v>
      </c>
      <c r="F1003" s="7">
        <v>876008.0</v>
      </c>
      <c r="G1003" s="15" t="s">
        <v>395</v>
      </c>
      <c r="H1003" s="6">
        <v>8760654.0</v>
      </c>
      <c r="I1003" s="8" t="s">
        <v>990</v>
      </c>
      <c r="J1003" s="5"/>
      <c r="K1003" s="5"/>
      <c r="L1003" s="5"/>
      <c r="M1003" s="5"/>
      <c r="N1003" s="5"/>
      <c r="O1003" s="5"/>
      <c r="P1003" s="5"/>
    </row>
    <row r="1004" ht="15.75" customHeight="1">
      <c r="A1004" s="6"/>
      <c r="B1004" s="6" t="str">
        <f t="shared" si="1"/>
        <v>JAM</v>
      </c>
      <c r="C1004" s="6">
        <v>876.0</v>
      </c>
      <c r="D1004" s="7">
        <v>87613.0</v>
      </c>
      <c r="E1004" s="12" t="s">
        <v>982</v>
      </c>
      <c r="F1004" s="7">
        <v>876014.0</v>
      </c>
      <c r="G1004" s="15" t="s">
        <v>655</v>
      </c>
      <c r="H1004" s="6">
        <v>8760655.0</v>
      </c>
      <c r="I1004" s="8" t="s">
        <v>738</v>
      </c>
      <c r="J1004" s="5"/>
      <c r="K1004" s="5"/>
      <c r="L1004" s="5"/>
      <c r="M1004" s="5"/>
      <c r="N1004" s="5"/>
      <c r="O1004" s="5"/>
      <c r="P1004" s="5"/>
    </row>
    <row r="1005" ht="15.75" customHeight="1">
      <c r="A1005" s="6"/>
      <c r="B1005" s="6" t="str">
        <f t="shared" si="1"/>
        <v>JAM</v>
      </c>
      <c r="C1005" s="6">
        <v>876.0</v>
      </c>
      <c r="D1005" s="7">
        <v>87613.0</v>
      </c>
      <c r="E1005" s="12" t="s">
        <v>982</v>
      </c>
      <c r="F1005" s="7">
        <v>876014.0</v>
      </c>
      <c r="G1005" s="15" t="s">
        <v>655</v>
      </c>
      <c r="H1005" s="6">
        <v>8760656.0</v>
      </c>
      <c r="I1005" s="8" t="s">
        <v>991</v>
      </c>
      <c r="J1005" s="5"/>
      <c r="K1005" s="5"/>
      <c r="L1005" s="5"/>
      <c r="M1005" s="5"/>
      <c r="N1005" s="5"/>
      <c r="O1005" s="5"/>
      <c r="P1005" s="5"/>
    </row>
    <row r="1006" ht="15.75" customHeight="1">
      <c r="A1006" s="6"/>
      <c r="B1006" s="6" t="str">
        <f t="shared" si="1"/>
        <v>JAM</v>
      </c>
      <c r="C1006" s="6">
        <v>876.0</v>
      </c>
      <c r="D1006" s="7">
        <v>87613.0</v>
      </c>
      <c r="E1006" s="12" t="s">
        <v>982</v>
      </c>
      <c r="F1006" s="7">
        <v>876014.0</v>
      </c>
      <c r="G1006" s="15" t="s">
        <v>655</v>
      </c>
      <c r="H1006" s="6">
        <v>8760657.0</v>
      </c>
      <c r="I1006" s="8" t="s">
        <v>992</v>
      </c>
      <c r="J1006" s="5"/>
      <c r="K1006" s="5"/>
      <c r="L1006" s="5"/>
      <c r="M1006" s="5"/>
      <c r="N1006" s="5"/>
      <c r="O1006" s="5"/>
      <c r="P1006" s="5"/>
    </row>
    <row r="1007" ht="15.75" customHeight="1">
      <c r="A1007" s="6"/>
      <c r="B1007" s="6" t="str">
        <f t="shared" si="1"/>
        <v>JAM</v>
      </c>
      <c r="C1007" s="6">
        <v>876.0</v>
      </c>
      <c r="D1007" s="7">
        <v>87613.0</v>
      </c>
      <c r="E1007" s="12" t="s">
        <v>982</v>
      </c>
      <c r="F1007" s="7">
        <v>876014.0</v>
      </c>
      <c r="G1007" s="15" t="s">
        <v>655</v>
      </c>
      <c r="H1007" s="6">
        <v>8760658.0</v>
      </c>
      <c r="I1007" s="8" t="s">
        <v>993</v>
      </c>
      <c r="J1007" s="5"/>
      <c r="K1007" s="5"/>
      <c r="L1007" s="5"/>
      <c r="M1007" s="5"/>
      <c r="N1007" s="5"/>
      <c r="O1007" s="5"/>
      <c r="P1007" s="5"/>
    </row>
    <row r="1008" ht="15.75" customHeight="1">
      <c r="A1008" s="6"/>
      <c r="B1008" s="6" t="str">
        <f t="shared" si="1"/>
        <v>JAM</v>
      </c>
      <c r="C1008" s="6">
        <v>876.0</v>
      </c>
      <c r="D1008" s="7">
        <v>87613.0</v>
      </c>
      <c r="E1008" s="12" t="s">
        <v>982</v>
      </c>
      <c r="F1008" s="7">
        <v>876014.0</v>
      </c>
      <c r="G1008" s="15" t="s">
        <v>655</v>
      </c>
      <c r="H1008" s="6">
        <v>8760659.0</v>
      </c>
      <c r="I1008" s="8" t="s">
        <v>994</v>
      </c>
      <c r="J1008" s="5"/>
      <c r="K1008" s="5"/>
      <c r="L1008" s="5"/>
      <c r="M1008" s="5"/>
      <c r="N1008" s="5"/>
      <c r="O1008" s="5"/>
      <c r="P1008" s="5"/>
    </row>
    <row r="1009" ht="15.75" customHeight="1">
      <c r="A1009" s="6"/>
      <c r="B1009" s="6" t="str">
        <f t="shared" si="1"/>
        <v>JAM</v>
      </c>
      <c r="C1009" s="6">
        <v>876.0</v>
      </c>
      <c r="D1009" s="7">
        <v>87613.0</v>
      </c>
      <c r="E1009" s="12" t="s">
        <v>982</v>
      </c>
      <c r="F1009" s="7">
        <v>876014.0</v>
      </c>
      <c r="G1009" s="15" t="s">
        <v>655</v>
      </c>
      <c r="H1009" s="6">
        <v>8760660.0</v>
      </c>
      <c r="I1009" s="8" t="s">
        <v>995</v>
      </c>
      <c r="J1009" s="5"/>
      <c r="K1009" s="5"/>
      <c r="L1009" s="5"/>
      <c r="M1009" s="5"/>
      <c r="N1009" s="5"/>
      <c r="O1009" s="5"/>
      <c r="P1009" s="5"/>
    </row>
    <row r="1010" ht="15.75" customHeight="1">
      <c r="A1010" s="6"/>
      <c r="B1010" s="6" t="str">
        <f t="shared" si="1"/>
        <v>JAM</v>
      </c>
      <c r="C1010" s="6">
        <v>876.0</v>
      </c>
      <c r="D1010" s="7">
        <v>87613.0</v>
      </c>
      <c r="E1010" s="12" t="s">
        <v>982</v>
      </c>
      <c r="F1010" s="7">
        <v>876014.0</v>
      </c>
      <c r="G1010" s="15" t="s">
        <v>655</v>
      </c>
      <c r="H1010" s="6">
        <v>8760661.0</v>
      </c>
      <c r="I1010" s="8" t="s">
        <v>385</v>
      </c>
      <c r="J1010" s="5"/>
      <c r="K1010" s="5"/>
      <c r="L1010" s="5"/>
      <c r="M1010" s="5"/>
      <c r="N1010" s="5"/>
      <c r="O1010" s="5"/>
      <c r="P1010" s="5"/>
    </row>
    <row r="1011" ht="15.75" customHeight="1">
      <c r="A1011" s="6"/>
      <c r="B1011" s="6" t="str">
        <f t="shared" si="1"/>
        <v>JAM</v>
      </c>
      <c r="C1011" s="6">
        <v>876.0</v>
      </c>
      <c r="D1011" s="7">
        <v>87613.0</v>
      </c>
      <c r="E1011" s="12" t="s">
        <v>982</v>
      </c>
      <c r="F1011" s="7">
        <v>876014.0</v>
      </c>
      <c r="G1011" s="15" t="s">
        <v>655</v>
      </c>
      <c r="H1011" s="6">
        <v>8760662.0</v>
      </c>
      <c r="I1011" s="8" t="s">
        <v>996</v>
      </c>
      <c r="J1011" s="5"/>
      <c r="K1011" s="5"/>
      <c r="L1011" s="5"/>
      <c r="M1011" s="5"/>
      <c r="N1011" s="5"/>
      <c r="O1011" s="5"/>
      <c r="P1011" s="5"/>
    </row>
    <row r="1012" ht="15.75" customHeight="1">
      <c r="A1012" s="6"/>
      <c r="B1012" s="6" t="str">
        <f t="shared" si="1"/>
        <v>JAM</v>
      </c>
      <c r="C1012" s="6">
        <v>876.0</v>
      </c>
      <c r="D1012" s="7">
        <v>87613.0</v>
      </c>
      <c r="E1012" s="12" t="s">
        <v>982</v>
      </c>
      <c r="F1012" s="7">
        <v>876014.0</v>
      </c>
      <c r="G1012" s="15" t="s">
        <v>655</v>
      </c>
      <c r="H1012" s="6">
        <v>8760663.0</v>
      </c>
      <c r="I1012" s="8" t="s">
        <v>997</v>
      </c>
      <c r="J1012" s="5"/>
      <c r="K1012" s="5"/>
      <c r="L1012" s="5"/>
      <c r="M1012" s="5"/>
      <c r="N1012" s="5"/>
      <c r="O1012" s="5"/>
      <c r="P1012" s="5"/>
    </row>
    <row r="1013" ht="15.75" customHeight="1">
      <c r="A1013" s="6"/>
      <c r="B1013" s="6" t="str">
        <f t="shared" si="1"/>
        <v>JAM</v>
      </c>
      <c r="C1013" s="6">
        <v>876.0</v>
      </c>
      <c r="D1013" s="7">
        <v>87613.0</v>
      </c>
      <c r="E1013" s="12" t="s">
        <v>982</v>
      </c>
      <c r="F1013" s="7">
        <v>876014.0</v>
      </c>
      <c r="G1013" s="15" t="s">
        <v>655</v>
      </c>
      <c r="H1013" s="6">
        <v>8760664.0</v>
      </c>
      <c r="I1013" s="8" t="s">
        <v>998</v>
      </c>
      <c r="J1013" s="5"/>
      <c r="K1013" s="5"/>
      <c r="L1013" s="5"/>
      <c r="M1013" s="5"/>
      <c r="N1013" s="5"/>
      <c r="O1013" s="5"/>
      <c r="P1013" s="5"/>
    </row>
    <row r="1014" ht="15.75" customHeight="1">
      <c r="A1014" s="6"/>
      <c r="B1014" s="6" t="str">
        <f t="shared" si="1"/>
        <v>JAM</v>
      </c>
      <c r="C1014" s="6">
        <v>876.0</v>
      </c>
      <c r="D1014" s="7">
        <v>87613.0</v>
      </c>
      <c r="E1014" s="12" t="s">
        <v>982</v>
      </c>
      <c r="F1014" s="7">
        <v>876014.0</v>
      </c>
      <c r="G1014" s="15" t="s">
        <v>655</v>
      </c>
      <c r="H1014" s="6">
        <v>8760665.0</v>
      </c>
      <c r="I1014" s="8" t="s">
        <v>999</v>
      </c>
      <c r="J1014" s="5"/>
      <c r="K1014" s="5"/>
      <c r="L1014" s="5"/>
      <c r="M1014" s="5"/>
      <c r="N1014" s="5"/>
      <c r="O1014" s="5"/>
      <c r="P1014" s="5"/>
    </row>
    <row r="1015" ht="15.75" customHeight="1">
      <c r="A1015" s="6"/>
      <c r="B1015" s="6" t="str">
        <f t="shared" si="1"/>
        <v>JAM</v>
      </c>
      <c r="C1015" s="6">
        <v>876.0</v>
      </c>
      <c r="D1015" s="7">
        <v>87613.0</v>
      </c>
      <c r="E1015" s="12" t="s">
        <v>982</v>
      </c>
      <c r="F1015" s="7">
        <v>876014.0</v>
      </c>
      <c r="G1015" s="15" t="s">
        <v>655</v>
      </c>
      <c r="H1015" s="6">
        <v>8760666.0</v>
      </c>
      <c r="I1015" s="8" t="s">
        <v>1000</v>
      </c>
      <c r="J1015" s="5"/>
      <c r="K1015" s="5"/>
      <c r="L1015" s="5"/>
      <c r="M1015" s="5"/>
      <c r="N1015" s="5"/>
      <c r="O1015" s="5"/>
      <c r="P1015" s="5"/>
    </row>
    <row r="1016" ht="15.75" customHeight="1">
      <c r="A1016" s="6"/>
      <c r="B1016" s="6" t="str">
        <f t="shared" si="1"/>
        <v>JAM</v>
      </c>
      <c r="C1016" s="6">
        <v>876.0</v>
      </c>
      <c r="D1016" s="7">
        <v>87613.0</v>
      </c>
      <c r="E1016" s="12" t="s">
        <v>982</v>
      </c>
      <c r="F1016" s="7">
        <v>876008.0</v>
      </c>
      <c r="G1016" s="15" t="s">
        <v>395</v>
      </c>
      <c r="H1016" s="6">
        <v>8760667.0</v>
      </c>
      <c r="I1016" s="8" t="s">
        <v>800</v>
      </c>
      <c r="J1016" s="5"/>
      <c r="K1016" s="5"/>
      <c r="L1016" s="5"/>
      <c r="M1016" s="5"/>
      <c r="N1016" s="5"/>
      <c r="O1016" s="5"/>
      <c r="P1016" s="5"/>
    </row>
    <row r="1017" ht="15.75" customHeight="1">
      <c r="A1017" s="6"/>
      <c r="B1017" s="6" t="str">
        <f t="shared" si="1"/>
        <v>JAM</v>
      </c>
      <c r="C1017" s="6">
        <v>876.0</v>
      </c>
      <c r="D1017" s="7">
        <v>87613.0</v>
      </c>
      <c r="E1017" s="12" t="s">
        <v>982</v>
      </c>
      <c r="F1017" s="7">
        <v>876008.0</v>
      </c>
      <c r="G1017" s="15" t="s">
        <v>395</v>
      </c>
      <c r="H1017" s="6">
        <v>8760668.0</v>
      </c>
      <c r="I1017" s="8" t="s">
        <v>1001</v>
      </c>
      <c r="J1017" s="5"/>
      <c r="K1017" s="5"/>
      <c r="L1017" s="5"/>
      <c r="M1017" s="5"/>
      <c r="N1017" s="5"/>
      <c r="O1017" s="5"/>
      <c r="P1017" s="5"/>
    </row>
    <row r="1018" ht="15.75" customHeight="1">
      <c r="A1018" s="6"/>
      <c r="B1018" s="6" t="str">
        <f t="shared" si="1"/>
        <v>JAM</v>
      </c>
      <c r="C1018" s="6">
        <v>876.0</v>
      </c>
      <c r="D1018" s="7">
        <v>87613.0</v>
      </c>
      <c r="E1018" s="12" t="s">
        <v>982</v>
      </c>
      <c r="F1018" s="7">
        <v>876008.0</v>
      </c>
      <c r="G1018" s="15" t="s">
        <v>395</v>
      </c>
      <c r="H1018" s="6">
        <v>8760669.0</v>
      </c>
      <c r="I1018" s="8" t="s">
        <v>1002</v>
      </c>
      <c r="J1018" s="5"/>
      <c r="K1018" s="5"/>
      <c r="L1018" s="5"/>
      <c r="M1018" s="5"/>
      <c r="N1018" s="5"/>
      <c r="O1018" s="5"/>
      <c r="P1018" s="5"/>
    </row>
    <row r="1019" ht="15.75" customHeight="1">
      <c r="A1019" s="6"/>
      <c r="B1019" s="6" t="str">
        <f t="shared" si="1"/>
        <v>JAM</v>
      </c>
      <c r="C1019" s="6">
        <v>876.0</v>
      </c>
      <c r="D1019" s="7">
        <v>87613.0</v>
      </c>
      <c r="E1019" s="12" t="s">
        <v>982</v>
      </c>
      <c r="F1019" s="7">
        <v>876008.0</v>
      </c>
      <c r="G1019" s="15" t="s">
        <v>395</v>
      </c>
      <c r="H1019" s="6">
        <v>8760670.0</v>
      </c>
      <c r="I1019" s="8" t="s">
        <v>1003</v>
      </c>
      <c r="J1019" s="5"/>
      <c r="K1019" s="5"/>
      <c r="L1019" s="5"/>
      <c r="M1019" s="5"/>
      <c r="N1019" s="5"/>
      <c r="O1019" s="5"/>
      <c r="P1019" s="5"/>
    </row>
    <row r="1020" ht="15.75" customHeight="1">
      <c r="A1020" s="6"/>
      <c r="B1020" s="6" t="str">
        <f t="shared" si="1"/>
        <v>JAM</v>
      </c>
      <c r="C1020" s="6">
        <v>876.0</v>
      </c>
      <c r="D1020" s="7">
        <v>87613.0</v>
      </c>
      <c r="E1020" s="12" t="s">
        <v>982</v>
      </c>
      <c r="F1020" s="7">
        <v>876008.0</v>
      </c>
      <c r="G1020" s="15" t="s">
        <v>395</v>
      </c>
      <c r="H1020" s="6">
        <v>8760671.0</v>
      </c>
      <c r="I1020" s="8" t="s">
        <v>1004</v>
      </c>
      <c r="J1020" s="5"/>
      <c r="K1020" s="5"/>
      <c r="L1020" s="5"/>
      <c r="M1020" s="5"/>
      <c r="N1020" s="5"/>
      <c r="O1020" s="5"/>
      <c r="P1020" s="5"/>
    </row>
    <row r="1021" ht="15.75" customHeight="1">
      <c r="A1021" s="6"/>
      <c r="B1021" s="6" t="str">
        <f t="shared" si="1"/>
        <v>JAM</v>
      </c>
      <c r="C1021" s="6">
        <v>876.0</v>
      </c>
      <c r="D1021" s="7">
        <v>87613.0</v>
      </c>
      <c r="E1021" s="12" t="s">
        <v>982</v>
      </c>
      <c r="F1021" s="7">
        <v>876008.0</v>
      </c>
      <c r="G1021" s="15" t="s">
        <v>395</v>
      </c>
      <c r="H1021" s="6">
        <v>8760672.0</v>
      </c>
      <c r="I1021" s="8" t="s">
        <v>1005</v>
      </c>
      <c r="J1021" s="5"/>
      <c r="K1021" s="5"/>
      <c r="L1021" s="5"/>
      <c r="M1021" s="5"/>
      <c r="N1021" s="5"/>
      <c r="O1021" s="5"/>
      <c r="P1021" s="5"/>
    </row>
    <row r="1022" ht="15.75" customHeight="1">
      <c r="A1022" s="6"/>
      <c r="B1022" s="6" t="str">
        <f t="shared" si="1"/>
        <v>JAM</v>
      </c>
      <c r="C1022" s="6">
        <v>876.0</v>
      </c>
      <c r="D1022" s="7">
        <v>87613.0</v>
      </c>
      <c r="E1022" s="12" t="s">
        <v>982</v>
      </c>
      <c r="F1022" s="7">
        <v>876008.0</v>
      </c>
      <c r="G1022" s="15" t="s">
        <v>395</v>
      </c>
      <c r="H1022" s="6">
        <v>8760673.0</v>
      </c>
      <c r="I1022" s="8" t="s">
        <v>432</v>
      </c>
      <c r="J1022" s="5"/>
      <c r="K1022" s="5"/>
      <c r="L1022" s="5"/>
      <c r="M1022" s="5"/>
      <c r="N1022" s="5"/>
      <c r="O1022" s="5"/>
      <c r="P1022" s="5"/>
    </row>
    <row r="1023" ht="15.75" customHeight="1">
      <c r="A1023" s="6"/>
      <c r="B1023" s="6" t="str">
        <f t="shared" si="1"/>
        <v>JAM</v>
      </c>
      <c r="C1023" s="6">
        <v>876.0</v>
      </c>
      <c r="D1023" s="7">
        <v>87613.0</v>
      </c>
      <c r="E1023" s="12" t="s">
        <v>982</v>
      </c>
      <c r="F1023" s="7">
        <v>876011.0</v>
      </c>
      <c r="G1023" s="15" t="s">
        <v>423</v>
      </c>
      <c r="H1023" s="6">
        <v>8760674.0</v>
      </c>
      <c r="I1023" s="8" t="s">
        <v>799</v>
      </c>
      <c r="J1023" s="5"/>
      <c r="K1023" s="5"/>
      <c r="L1023" s="5"/>
      <c r="M1023" s="5"/>
      <c r="N1023" s="5"/>
      <c r="O1023" s="5"/>
      <c r="P1023" s="5"/>
    </row>
    <row r="1024" ht="15.75" customHeight="1">
      <c r="A1024" s="6"/>
      <c r="B1024" s="6" t="str">
        <f t="shared" si="1"/>
        <v>JAM</v>
      </c>
      <c r="C1024" s="6">
        <v>876.0</v>
      </c>
      <c r="D1024" s="7">
        <v>87613.0</v>
      </c>
      <c r="E1024" s="12" t="s">
        <v>982</v>
      </c>
      <c r="F1024" s="7">
        <v>876011.0</v>
      </c>
      <c r="G1024" s="15" t="s">
        <v>423</v>
      </c>
      <c r="H1024" s="6">
        <v>8760675.0</v>
      </c>
      <c r="I1024" s="8" t="s">
        <v>1006</v>
      </c>
      <c r="J1024" s="5"/>
      <c r="K1024" s="5"/>
      <c r="L1024" s="5"/>
      <c r="M1024" s="5"/>
      <c r="N1024" s="5"/>
      <c r="O1024" s="5"/>
      <c r="P1024" s="5"/>
    </row>
    <row r="1025" ht="15.75" customHeight="1">
      <c r="A1025" s="6"/>
      <c r="B1025" s="6" t="str">
        <f t="shared" si="1"/>
        <v>JAM</v>
      </c>
      <c r="C1025" s="6">
        <v>876.0</v>
      </c>
      <c r="D1025" s="7">
        <v>87613.0</v>
      </c>
      <c r="E1025" s="12" t="s">
        <v>982</v>
      </c>
      <c r="F1025" s="7">
        <v>876007.0</v>
      </c>
      <c r="G1025" s="15" t="s">
        <v>393</v>
      </c>
      <c r="H1025" s="6">
        <v>8760676.0</v>
      </c>
      <c r="I1025" s="8" t="s">
        <v>1007</v>
      </c>
      <c r="J1025" s="5"/>
      <c r="K1025" s="5"/>
      <c r="L1025" s="5"/>
      <c r="M1025" s="5"/>
      <c r="N1025" s="5"/>
      <c r="O1025" s="5"/>
      <c r="P1025" s="5"/>
    </row>
    <row r="1026" ht="15.75" customHeight="1">
      <c r="A1026" s="6"/>
      <c r="B1026" s="6" t="str">
        <f t="shared" si="1"/>
        <v>JAM</v>
      </c>
      <c r="C1026" s="6">
        <v>876.0</v>
      </c>
      <c r="D1026" s="7">
        <v>87613.0</v>
      </c>
      <c r="E1026" s="12" t="s">
        <v>982</v>
      </c>
      <c r="F1026" s="7">
        <v>876007.0</v>
      </c>
      <c r="G1026" s="15" t="s">
        <v>393</v>
      </c>
      <c r="H1026" s="6">
        <v>8760677.0</v>
      </c>
      <c r="I1026" s="8" t="s">
        <v>1008</v>
      </c>
      <c r="J1026" s="5"/>
      <c r="K1026" s="5"/>
      <c r="L1026" s="5"/>
      <c r="M1026" s="5"/>
      <c r="N1026" s="5"/>
      <c r="O1026" s="5"/>
      <c r="P1026" s="5"/>
    </row>
    <row r="1027" ht="15.75" customHeight="1">
      <c r="A1027" s="6"/>
      <c r="B1027" s="6" t="str">
        <f t="shared" si="1"/>
        <v>JAM</v>
      </c>
      <c r="C1027" s="6">
        <v>876.0</v>
      </c>
      <c r="D1027" s="7">
        <v>87613.0</v>
      </c>
      <c r="E1027" s="12" t="s">
        <v>982</v>
      </c>
      <c r="F1027" s="7">
        <v>876002.0</v>
      </c>
      <c r="G1027" s="15" t="s">
        <v>370</v>
      </c>
      <c r="H1027" s="6">
        <v>8760678.0</v>
      </c>
      <c r="I1027" s="8" t="s">
        <v>1009</v>
      </c>
      <c r="J1027" s="5"/>
      <c r="K1027" s="5"/>
      <c r="L1027" s="5"/>
      <c r="M1027" s="5"/>
      <c r="N1027" s="5"/>
      <c r="O1027" s="5"/>
      <c r="P1027" s="5"/>
    </row>
    <row r="1028" ht="15.75" customHeight="1">
      <c r="A1028" s="6"/>
      <c r="B1028" s="6" t="str">
        <f t="shared" si="1"/>
        <v>JAM</v>
      </c>
      <c r="C1028" s="6">
        <v>876.0</v>
      </c>
      <c r="D1028" s="7">
        <v>87613.0</v>
      </c>
      <c r="E1028" s="12" t="s">
        <v>982</v>
      </c>
      <c r="F1028" s="7">
        <v>876008.0</v>
      </c>
      <c r="G1028" s="15" t="s">
        <v>395</v>
      </c>
      <c r="H1028" s="6">
        <v>8760679.0</v>
      </c>
      <c r="I1028" s="8" t="s">
        <v>1010</v>
      </c>
      <c r="J1028" s="5"/>
      <c r="K1028" s="5"/>
      <c r="L1028" s="5"/>
      <c r="M1028" s="5"/>
      <c r="N1028" s="5"/>
      <c r="O1028" s="5"/>
      <c r="P1028" s="5"/>
    </row>
    <row r="1029" ht="15.75" customHeight="1">
      <c r="A1029" s="6"/>
      <c r="B1029" s="6" t="str">
        <f t="shared" si="1"/>
        <v>JAM</v>
      </c>
      <c r="C1029" s="6">
        <v>876.0</v>
      </c>
      <c r="D1029" s="7">
        <v>87613.0</v>
      </c>
      <c r="E1029" s="12" t="s">
        <v>982</v>
      </c>
      <c r="F1029" s="7">
        <v>876007.0</v>
      </c>
      <c r="G1029" s="15" t="s">
        <v>393</v>
      </c>
      <c r="H1029" s="6">
        <v>8760680.0</v>
      </c>
      <c r="I1029" s="8" t="s">
        <v>1011</v>
      </c>
      <c r="J1029" s="5"/>
      <c r="K1029" s="5"/>
      <c r="L1029" s="5"/>
      <c r="M1029" s="5"/>
      <c r="N1029" s="5"/>
      <c r="O1029" s="5"/>
      <c r="P1029" s="5"/>
    </row>
    <row r="1030" ht="15.75" customHeight="1">
      <c r="A1030" s="6"/>
      <c r="B1030" s="6" t="str">
        <f t="shared" si="1"/>
        <v>JAM</v>
      </c>
      <c r="C1030" s="6">
        <v>876.0</v>
      </c>
      <c r="D1030" s="7">
        <v>87613.0</v>
      </c>
      <c r="E1030" s="12" t="s">
        <v>982</v>
      </c>
      <c r="F1030" s="7">
        <v>876007.0</v>
      </c>
      <c r="G1030" s="15" t="s">
        <v>393</v>
      </c>
      <c r="H1030" s="6">
        <v>8760681.0</v>
      </c>
      <c r="I1030" s="8" t="s">
        <v>1012</v>
      </c>
      <c r="J1030" s="5"/>
      <c r="K1030" s="5"/>
      <c r="L1030" s="5"/>
      <c r="M1030" s="5"/>
      <c r="N1030" s="5"/>
      <c r="O1030" s="5"/>
      <c r="P1030" s="5"/>
    </row>
    <row r="1031" ht="15.75" customHeight="1">
      <c r="A1031" s="6"/>
      <c r="B1031" s="6" t="str">
        <f t="shared" si="1"/>
        <v>JAM</v>
      </c>
      <c r="C1031" s="6">
        <v>876.0</v>
      </c>
      <c r="D1031" s="7">
        <v>87613.0</v>
      </c>
      <c r="E1031" s="12" t="s">
        <v>982</v>
      </c>
      <c r="F1031" s="7">
        <v>876007.0</v>
      </c>
      <c r="G1031" s="15" t="s">
        <v>393</v>
      </c>
      <c r="H1031" s="6">
        <v>8760682.0</v>
      </c>
      <c r="I1031" s="8" t="s">
        <v>1013</v>
      </c>
      <c r="J1031" s="5"/>
      <c r="K1031" s="5"/>
      <c r="L1031" s="5"/>
      <c r="M1031" s="5"/>
      <c r="N1031" s="5"/>
      <c r="O1031" s="5"/>
      <c r="P1031" s="5"/>
    </row>
    <row r="1032" ht="15.75" customHeight="1">
      <c r="A1032" s="6"/>
      <c r="B1032" s="6" t="str">
        <f t="shared" si="1"/>
        <v>JAM</v>
      </c>
      <c r="C1032" s="6">
        <v>876.0</v>
      </c>
      <c r="D1032" s="7">
        <v>87613.0</v>
      </c>
      <c r="E1032" s="12" t="s">
        <v>982</v>
      </c>
      <c r="F1032" s="7">
        <v>876007.0</v>
      </c>
      <c r="G1032" s="15" t="s">
        <v>393</v>
      </c>
      <c r="H1032" s="6">
        <v>8760683.0</v>
      </c>
      <c r="I1032" s="8" t="s">
        <v>1014</v>
      </c>
      <c r="J1032" s="5"/>
      <c r="K1032" s="5"/>
      <c r="L1032" s="5"/>
      <c r="M1032" s="5"/>
      <c r="N1032" s="5"/>
      <c r="O1032" s="5"/>
      <c r="P1032" s="5"/>
    </row>
    <row r="1033" ht="15.75" customHeight="1">
      <c r="A1033" s="6"/>
      <c r="B1033" s="6" t="str">
        <f t="shared" si="1"/>
        <v>JAM</v>
      </c>
      <c r="C1033" s="6">
        <v>876.0</v>
      </c>
      <c r="D1033" s="7">
        <v>87613.0</v>
      </c>
      <c r="E1033" s="12" t="s">
        <v>982</v>
      </c>
      <c r="F1033" s="7">
        <v>876007.0</v>
      </c>
      <c r="G1033" s="15" t="s">
        <v>393</v>
      </c>
      <c r="H1033" s="6">
        <v>8760684.0</v>
      </c>
      <c r="I1033" s="8" t="s">
        <v>1015</v>
      </c>
      <c r="J1033" s="5"/>
      <c r="K1033" s="5"/>
      <c r="L1033" s="5"/>
      <c r="M1033" s="5"/>
      <c r="N1033" s="5"/>
      <c r="O1033" s="5"/>
      <c r="P1033" s="5"/>
    </row>
    <row r="1034" ht="15.75" customHeight="1">
      <c r="A1034" s="6"/>
      <c r="B1034" s="6" t="str">
        <f t="shared" si="1"/>
        <v>JAM</v>
      </c>
      <c r="C1034" s="6">
        <v>876.0</v>
      </c>
      <c r="D1034" s="7">
        <v>87613.0</v>
      </c>
      <c r="E1034" s="12" t="s">
        <v>982</v>
      </c>
      <c r="F1034" s="7">
        <v>876007.0</v>
      </c>
      <c r="G1034" s="15" t="s">
        <v>393</v>
      </c>
      <c r="H1034" s="6">
        <v>8760685.0</v>
      </c>
      <c r="I1034" s="8" t="s">
        <v>1016</v>
      </c>
      <c r="J1034" s="5"/>
      <c r="K1034" s="5"/>
      <c r="L1034" s="5"/>
      <c r="M1034" s="5"/>
      <c r="N1034" s="5"/>
      <c r="O1034" s="5"/>
      <c r="P1034" s="5"/>
    </row>
    <row r="1035" ht="15.75" customHeight="1">
      <c r="A1035" s="6"/>
      <c r="B1035" s="6" t="str">
        <f t="shared" si="1"/>
        <v>JAM</v>
      </c>
      <c r="C1035" s="6">
        <v>876.0</v>
      </c>
      <c r="D1035" s="7">
        <v>87613.0</v>
      </c>
      <c r="E1035" s="12" t="s">
        <v>982</v>
      </c>
      <c r="F1035" s="7">
        <v>876007.0</v>
      </c>
      <c r="G1035" s="15" t="s">
        <v>393</v>
      </c>
      <c r="H1035" s="6">
        <v>8760686.0</v>
      </c>
      <c r="I1035" s="8" t="s">
        <v>1017</v>
      </c>
      <c r="J1035" s="5"/>
      <c r="K1035" s="5"/>
      <c r="L1035" s="5"/>
      <c r="M1035" s="5"/>
      <c r="N1035" s="5"/>
      <c r="O1035" s="5"/>
      <c r="P1035" s="5"/>
    </row>
    <row r="1036" ht="15.75" customHeight="1">
      <c r="A1036" s="6"/>
      <c r="B1036" s="6" t="str">
        <f t="shared" si="1"/>
        <v>JAM</v>
      </c>
      <c r="C1036" s="6">
        <v>876.0</v>
      </c>
      <c r="D1036" s="7">
        <v>87613.0</v>
      </c>
      <c r="E1036" s="12" t="s">
        <v>982</v>
      </c>
      <c r="F1036" s="7">
        <v>876007.0</v>
      </c>
      <c r="G1036" s="15" t="s">
        <v>393</v>
      </c>
      <c r="H1036" s="6">
        <v>8760687.0</v>
      </c>
      <c r="I1036" s="8" t="s">
        <v>1018</v>
      </c>
      <c r="J1036" s="5"/>
      <c r="K1036" s="5"/>
      <c r="L1036" s="5"/>
      <c r="M1036" s="5"/>
      <c r="N1036" s="5"/>
      <c r="O1036" s="5"/>
      <c r="P1036" s="5"/>
    </row>
    <row r="1037" ht="15.75" customHeight="1">
      <c r="A1037" s="6"/>
      <c r="B1037" s="6" t="str">
        <f t="shared" si="1"/>
        <v>JAM</v>
      </c>
      <c r="C1037" s="6">
        <v>876.0</v>
      </c>
      <c r="D1037" s="7">
        <v>87613.0</v>
      </c>
      <c r="E1037" s="12" t="s">
        <v>982</v>
      </c>
      <c r="F1037" s="7">
        <v>876013.0</v>
      </c>
      <c r="G1037" s="15" t="s">
        <v>439</v>
      </c>
      <c r="H1037" s="6">
        <v>8760688.0</v>
      </c>
      <c r="I1037" s="8" t="s">
        <v>1019</v>
      </c>
      <c r="J1037" s="5"/>
      <c r="K1037" s="5"/>
      <c r="L1037" s="5"/>
      <c r="M1037" s="5"/>
      <c r="N1037" s="5"/>
      <c r="O1037" s="5"/>
      <c r="P1037" s="5"/>
    </row>
    <row r="1038" ht="15.75" customHeight="1">
      <c r="A1038" s="6"/>
      <c r="B1038" s="6" t="str">
        <f t="shared" si="1"/>
        <v>JAM</v>
      </c>
      <c r="C1038" s="6">
        <v>876.0</v>
      </c>
      <c r="D1038" s="7">
        <v>87613.0</v>
      </c>
      <c r="E1038" s="12" t="s">
        <v>982</v>
      </c>
      <c r="F1038" s="7">
        <v>876013.0</v>
      </c>
      <c r="G1038" s="15" t="s">
        <v>439</v>
      </c>
      <c r="H1038" s="6">
        <v>8760689.0</v>
      </c>
      <c r="I1038" s="8" t="s">
        <v>1020</v>
      </c>
      <c r="J1038" s="5"/>
      <c r="K1038" s="5"/>
      <c r="L1038" s="5"/>
      <c r="M1038" s="5"/>
      <c r="N1038" s="5"/>
      <c r="O1038" s="5"/>
      <c r="P1038" s="5"/>
    </row>
    <row r="1039" ht="15.75" customHeight="1">
      <c r="A1039" s="6"/>
      <c r="B1039" s="6" t="str">
        <f t="shared" si="1"/>
        <v>JAM</v>
      </c>
      <c r="C1039" s="6">
        <v>876.0</v>
      </c>
      <c r="D1039" s="7">
        <v>87613.0</v>
      </c>
      <c r="E1039" s="12" t="s">
        <v>982</v>
      </c>
      <c r="F1039" s="7">
        <v>876013.0</v>
      </c>
      <c r="G1039" s="15" t="s">
        <v>439</v>
      </c>
      <c r="H1039" s="6">
        <v>8760690.0</v>
      </c>
      <c r="I1039" s="8" t="s">
        <v>327</v>
      </c>
      <c r="J1039" s="5"/>
      <c r="K1039" s="5"/>
      <c r="L1039" s="5"/>
      <c r="M1039" s="5"/>
      <c r="N1039" s="5"/>
      <c r="O1039" s="5"/>
      <c r="P1039" s="5"/>
    </row>
    <row r="1040" ht="15.75" customHeight="1">
      <c r="A1040" s="6"/>
      <c r="B1040" s="6" t="str">
        <f t="shared" si="1"/>
        <v>JAM</v>
      </c>
      <c r="C1040" s="6">
        <v>876.0</v>
      </c>
      <c r="D1040" s="7">
        <v>87613.0</v>
      </c>
      <c r="E1040" s="12" t="s">
        <v>982</v>
      </c>
      <c r="F1040" s="7">
        <v>876013.0</v>
      </c>
      <c r="G1040" s="15" t="s">
        <v>439</v>
      </c>
      <c r="H1040" s="6">
        <v>8760691.0</v>
      </c>
      <c r="I1040" s="8" t="s">
        <v>782</v>
      </c>
      <c r="J1040" s="5"/>
      <c r="K1040" s="5"/>
      <c r="L1040" s="5"/>
      <c r="M1040" s="5"/>
      <c r="N1040" s="5"/>
      <c r="O1040" s="5"/>
      <c r="P1040" s="5"/>
    </row>
    <row r="1041" ht="15.75" customHeight="1">
      <c r="A1041" s="6"/>
      <c r="B1041" s="6" t="str">
        <f t="shared" si="1"/>
        <v>JAM</v>
      </c>
      <c r="C1041" s="6">
        <v>876.0</v>
      </c>
      <c r="D1041" s="7">
        <v>87613.0</v>
      </c>
      <c r="E1041" s="12" t="s">
        <v>982</v>
      </c>
      <c r="F1041" s="7">
        <v>876013.0</v>
      </c>
      <c r="G1041" s="15" t="s">
        <v>439</v>
      </c>
      <c r="H1041" s="6">
        <v>8760692.0</v>
      </c>
      <c r="I1041" s="8" t="s">
        <v>1021</v>
      </c>
      <c r="J1041" s="5"/>
      <c r="K1041" s="5"/>
      <c r="L1041" s="5"/>
      <c r="M1041" s="5"/>
      <c r="N1041" s="5"/>
      <c r="O1041" s="5"/>
      <c r="P1041" s="5"/>
    </row>
    <row r="1042" ht="15.75" customHeight="1">
      <c r="A1042" s="6"/>
      <c r="B1042" s="6" t="str">
        <f t="shared" si="1"/>
        <v>JAM</v>
      </c>
      <c r="C1042" s="6">
        <v>876.0</v>
      </c>
      <c r="D1042" s="7">
        <v>87613.0</v>
      </c>
      <c r="E1042" s="12" t="s">
        <v>982</v>
      </c>
      <c r="F1042" s="7">
        <v>876013.0</v>
      </c>
      <c r="G1042" s="15" t="s">
        <v>439</v>
      </c>
      <c r="H1042" s="6">
        <v>8760693.0</v>
      </c>
      <c r="I1042" s="8" t="s">
        <v>1022</v>
      </c>
      <c r="J1042" s="5"/>
      <c r="K1042" s="5"/>
      <c r="L1042" s="5"/>
      <c r="M1042" s="5"/>
      <c r="N1042" s="5"/>
      <c r="O1042" s="5"/>
      <c r="P1042" s="5"/>
    </row>
    <row r="1043" ht="15.75" customHeight="1">
      <c r="A1043" s="6"/>
      <c r="B1043" s="6" t="str">
        <f t="shared" si="1"/>
        <v>JAM</v>
      </c>
      <c r="C1043" s="6">
        <v>876.0</v>
      </c>
      <c r="D1043" s="7">
        <v>87613.0</v>
      </c>
      <c r="E1043" s="12" t="s">
        <v>982</v>
      </c>
      <c r="F1043" s="7">
        <v>876002.0</v>
      </c>
      <c r="G1043" s="15" t="s">
        <v>370</v>
      </c>
      <c r="H1043" s="6">
        <v>8760694.0</v>
      </c>
      <c r="I1043" s="8" t="s">
        <v>1023</v>
      </c>
      <c r="J1043" s="5"/>
      <c r="K1043" s="5"/>
      <c r="L1043" s="5"/>
      <c r="M1043" s="5"/>
      <c r="N1043" s="5"/>
      <c r="O1043" s="5"/>
      <c r="P1043" s="5"/>
    </row>
    <row r="1044" ht="15.75" customHeight="1">
      <c r="A1044" s="6"/>
      <c r="B1044" s="6" t="str">
        <f t="shared" si="1"/>
        <v>JAM</v>
      </c>
      <c r="C1044" s="6">
        <v>876.0</v>
      </c>
      <c r="D1044" s="7">
        <v>87613.0</v>
      </c>
      <c r="E1044" s="12" t="s">
        <v>982</v>
      </c>
      <c r="F1044" s="7">
        <v>876002.0</v>
      </c>
      <c r="G1044" s="15" t="s">
        <v>370</v>
      </c>
      <c r="H1044" s="6">
        <v>8760695.0</v>
      </c>
      <c r="I1044" s="8" t="s">
        <v>1024</v>
      </c>
      <c r="J1044" s="5"/>
      <c r="K1044" s="5"/>
      <c r="L1044" s="5"/>
      <c r="M1044" s="5"/>
      <c r="N1044" s="5"/>
      <c r="O1044" s="5"/>
      <c r="P1044" s="5"/>
    </row>
    <row r="1045" ht="15.75" customHeight="1">
      <c r="A1045" s="6"/>
      <c r="B1045" s="6" t="str">
        <f t="shared" si="1"/>
        <v>JAM</v>
      </c>
      <c r="C1045" s="6">
        <v>876.0</v>
      </c>
      <c r="D1045" s="7">
        <v>87613.0</v>
      </c>
      <c r="E1045" s="12" t="s">
        <v>982</v>
      </c>
      <c r="F1045" s="7">
        <v>876002.0</v>
      </c>
      <c r="G1045" s="15" t="s">
        <v>370</v>
      </c>
      <c r="H1045" s="6">
        <v>8760696.0</v>
      </c>
      <c r="I1045" s="8" t="s">
        <v>1025</v>
      </c>
      <c r="J1045" s="5"/>
      <c r="K1045" s="5"/>
      <c r="L1045" s="5"/>
      <c r="M1045" s="5"/>
      <c r="N1045" s="5"/>
      <c r="O1045" s="5"/>
      <c r="P1045" s="5"/>
    </row>
    <row r="1046" ht="15.75" customHeight="1">
      <c r="A1046" s="6"/>
      <c r="B1046" s="6" t="str">
        <f t="shared" si="1"/>
        <v>JAM</v>
      </c>
      <c r="C1046" s="6">
        <v>876.0</v>
      </c>
      <c r="D1046" s="7">
        <v>87613.0</v>
      </c>
      <c r="E1046" s="12" t="s">
        <v>982</v>
      </c>
      <c r="F1046" s="7">
        <v>876002.0</v>
      </c>
      <c r="G1046" s="15" t="s">
        <v>370</v>
      </c>
      <c r="H1046" s="6">
        <v>8760697.0</v>
      </c>
      <c r="I1046" s="8" t="s">
        <v>1026</v>
      </c>
      <c r="J1046" s="5"/>
      <c r="K1046" s="5"/>
      <c r="L1046" s="5"/>
      <c r="M1046" s="5"/>
      <c r="N1046" s="5"/>
      <c r="O1046" s="5"/>
      <c r="P1046" s="5"/>
    </row>
    <row r="1047" ht="15.75" customHeight="1">
      <c r="A1047" s="6"/>
      <c r="B1047" s="6" t="str">
        <f t="shared" si="1"/>
        <v>JAM</v>
      </c>
      <c r="C1047" s="6">
        <v>876.0</v>
      </c>
      <c r="D1047" s="7">
        <v>87613.0</v>
      </c>
      <c r="E1047" s="12" t="s">
        <v>982</v>
      </c>
      <c r="F1047" s="7">
        <v>876002.0</v>
      </c>
      <c r="G1047" s="15" t="s">
        <v>370</v>
      </c>
      <c r="H1047" s="6">
        <v>8760698.0</v>
      </c>
      <c r="I1047" s="8" t="s">
        <v>1027</v>
      </c>
      <c r="J1047" s="5"/>
      <c r="K1047" s="5"/>
      <c r="L1047" s="5"/>
      <c r="M1047" s="5"/>
      <c r="N1047" s="5"/>
      <c r="O1047" s="5"/>
      <c r="P1047" s="5"/>
    </row>
    <row r="1048" ht="15.75" customHeight="1">
      <c r="A1048" s="6"/>
      <c r="B1048" s="6" t="str">
        <f t="shared" si="1"/>
        <v>JAM</v>
      </c>
      <c r="C1048" s="6">
        <v>876.0</v>
      </c>
      <c r="D1048" s="7">
        <v>87613.0</v>
      </c>
      <c r="E1048" s="12" t="s">
        <v>982</v>
      </c>
      <c r="F1048" s="7">
        <v>876002.0</v>
      </c>
      <c r="G1048" s="15" t="s">
        <v>370</v>
      </c>
      <c r="H1048" s="6">
        <v>8760699.0</v>
      </c>
      <c r="I1048" s="8" t="s">
        <v>39</v>
      </c>
      <c r="J1048" s="5"/>
      <c r="K1048" s="5"/>
      <c r="L1048" s="5"/>
      <c r="M1048" s="5"/>
      <c r="N1048" s="5"/>
      <c r="O1048" s="5"/>
      <c r="P1048" s="5"/>
    </row>
    <row r="1049" ht="15.75" customHeight="1">
      <c r="A1049" s="6"/>
      <c r="B1049" s="6" t="str">
        <f t="shared" si="1"/>
        <v>JAM</v>
      </c>
      <c r="C1049" s="6">
        <v>876.0</v>
      </c>
      <c r="D1049" s="7">
        <v>87613.0</v>
      </c>
      <c r="E1049" s="12" t="s">
        <v>982</v>
      </c>
      <c r="F1049" s="7">
        <v>876002.0</v>
      </c>
      <c r="G1049" s="15" t="s">
        <v>370</v>
      </c>
      <c r="H1049" s="6">
        <v>8760700.0</v>
      </c>
      <c r="I1049" s="8" t="s">
        <v>1028</v>
      </c>
      <c r="J1049" s="5"/>
      <c r="K1049" s="5"/>
      <c r="L1049" s="5"/>
      <c r="M1049" s="5"/>
      <c r="N1049" s="5"/>
      <c r="O1049" s="5"/>
      <c r="P1049" s="5"/>
    </row>
    <row r="1050" ht="15.75" customHeight="1">
      <c r="A1050" s="6"/>
      <c r="B1050" s="6" t="str">
        <f t="shared" si="1"/>
        <v>JAM</v>
      </c>
      <c r="C1050" s="6">
        <v>876.0</v>
      </c>
      <c r="D1050" s="7">
        <v>87613.0</v>
      </c>
      <c r="E1050" s="12" t="s">
        <v>982</v>
      </c>
      <c r="F1050" s="7">
        <v>876002.0</v>
      </c>
      <c r="G1050" s="15" t="s">
        <v>370</v>
      </c>
      <c r="H1050" s="6">
        <v>8760701.0</v>
      </c>
      <c r="I1050" s="8" t="s">
        <v>1029</v>
      </c>
      <c r="J1050" s="5"/>
      <c r="K1050" s="5"/>
      <c r="L1050" s="5"/>
      <c r="M1050" s="5"/>
      <c r="N1050" s="5"/>
      <c r="O1050" s="5"/>
      <c r="P1050" s="5"/>
    </row>
    <row r="1051" ht="15.75" customHeight="1">
      <c r="A1051" s="6"/>
      <c r="B1051" s="6" t="str">
        <f t="shared" si="1"/>
        <v>JAM</v>
      </c>
      <c r="C1051" s="6">
        <v>876.0</v>
      </c>
      <c r="D1051" s="7">
        <v>87613.0</v>
      </c>
      <c r="E1051" s="12" t="s">
        <v>982</v>
      </c>
      <c r="F1051" s="7">
        <v>876002.0</v>
      </c>
      <c r="G1051" s="15" t="s">
        <v>370</v>
      </c>
      <c r="H1051" s="6">
        <v>8760702.0</v>
      </c>
      <c r="I1051" s="8" t="s">
        <v>1030</v>
      </c>
      <c r="J1051" s="5"/>
      <c r="K1051" s="5"/>
      <c r="L1051" s="5"/>
      <c r="M1051" s="5"/>
      <c r="N1051" s="5"/>
      <c r="O1051" s="5"/>
      <c r="P1051" s="5"/>
    </row>
    <row r="1052" ht="15.75" customHeight="1">
      <c r="A1052" s="6"/>
      <c r="B1052" s="6" t="str">
        <f t="shared" si="1"/>
        <v>JAM</v>
      </c>
      <c r="C1052" s="6">
        <v>876.0</v>
      </c>
      <c r="D1052" s="7">
        <v>87613.0</v>
      </c>
      <c r="E1052" s="12" t="s">
        <v>982</v>
      </c>
      <c r="F1052" s="7">
        <v>876002.0</v>
      </c>
      <c r="G1052" s="15" t="s">
        <v>370</v>
      </c>
      <c r="H1052" s="6">
        <v>8760703.0</v>
      </c>
      <c r="I1052" s="8" t="s">
        <v>1031</v>
      </c>
      <c r="J1052" s="5"/>
      <c r="K1052" s="5"/>
      <c r="L1052" s="5"/>
      <c r="M1052" s="5"/>
      <c r="N1052" s="5"/>
      <c r="O1052" s="5"/>
      <c r="P1052" s="5"/>
    </row>
    <row r="1053" ht="15.75" customHeight="1">
      <c r="A1053" s="6"/>
      <c r="B1053" s="6" t="str">
        <f t="shared" si="1"/>
        <v>JAM</v>
      </c>
      <c r="C1053" s="6">
        <v>876.0</v>
      </c>
      <c r="D1053" s="7">
        <v>87613.0</v>
      </c>
      <c r="E1053" s="12" t="s">
        <v>982</v>
      </c>
      <c r="F1053" s="7">
        <v>876002.0</v>
      </c>
      <c r="G1053" s="15" t="s">
        <v>370</v>
      </c>
      <c r="H1053" s="6">
        <v>8760704.0</v>
      </c>
      <c r="I1053" s="8" t="s">
        <v>1032</v>
      </c>
      <c r="J1053" s="5"/>
      <c r="K1053" s="5"/>
      <c r="L1053" s="5"/>
      <c r="M1053" s="5"/>
      <c r="N1053" s="5"/>
      <c r="O1053" s="5"/>
      <c r="P1053" s="5"/>
    </row>
    <row r="1054" ht="15.75" customHeight="1">
      <c r="A1054" s="6"/>
      <c r="B1054" s="6" t="str">
        <f t="shared" si="1"/>
        <v>JAM</v>
      </c>
      <c r="C1054" s="6">
        <v>876.0</v>
      </c>
      <c r="D1054" s="7">
        <v>87613.0</v>
      </c>
      <c r="E1054" s="12" t="s">
        <v>982</v>
      </c>
      <c r="F1054" s="7">
        <v>876002.0</v>
      </c>
      <c r="G1054" s="15" t="s">
        <v>370</v>
      </c>
      <c r="H1054" s="6">
        <v>8760705.0</v>
      </c>
      <c r="I1054" s="8" t="s">
        <v>1033</v>
      </c>
      <c r="J1054" s="5"/>
      <c r="K1054" s="5"/>
      <c r="L1054" s="5"/>
      <c r="M1054" s="5"/>
      <c r="N1054" s="5"/>
      <c r="O1054" s="5"/>
      <c r="P1054" s="5"/>
    </row>
    <row r="1055" ht="15.75" customHeight="1">
      <c r="A1055" s="6"/>
      <c r="B1055" s="6" t="str">
        <f t="shared" si="1"/>
        <v>JAM</v>
      </c>
      <c r="C1055" s="6">
        <v>876.0</v>
      </c>
      <c r="D1055" s="7">
        <v>87613.0</v>
      </c>
      <c r="E1055" s="12" t="s">
        <v>982</v>
      </c>
      <c r="F1055" s="7">
        <v>876011.0</v>
      </c>
      <c r="G1055" s="15" t="s">
        <v>423</v>
      </c>
      <c r="H1055" s="6">
        <v>8760706.0</v>
      </c>
      <c r="I1055" s="8" t="s">
        <v>1034</v>
      </c>
      <c r="J1055" s="5"/>
      <c r="K1055" s="5"/>
      <c r="L1055" s="5"/>
      <c r="M1055" s="5"/>
      <c r="N1055" s="5"/>
      <c r="O1055" s="5"/>
      <c r="P1055" s="5"/>
    </row>
    <row r="1056" ht="15.75" customHeight="1">
      <c r="A1056" s="6"/>
      <c r="B1056" s="6" t="str">
        <f t="shared" si="1"/>
        <v>JAM</v>
      </c>
      <c r="C1056" s="6">
        <v>876.0</v>
      </c>
      <c r="D1056" s="7">
        <v>87613.0</v>
      </c>
      <c r="E1056" s="12" t="s">
        <v>982</v>
      </c>
      <c r="F1056" s="7">
        <v>876011.0</v>
      </c>
      <c r="G1056" s="15" t="s">
        <v>423</v>
      </c>
      <c r="H1056" s="6">
        <v>8760707.0</v>
      </c>
      <c r="I1056" s="8" t="s">
        <v>1035</v>
      </c>
      <c r="J1056" s="5"/>
      <c r="K1056" s="5"/>
      <c r="L1056" s="5"/>
      <c r="M1056" s="5"/>
      <c r="N1056" s="5"/>
      <c r="O1056" s="5"/>
      <c r="P1056" s="5"/>
    </row>
    <row r="1057" ht="15.75" customHeight="1">
      <c r="A1057" s="6"/>
      <c r="B1057" s="6" t="str">
        <f t="shared" si="1"/>
        <v>JAM</v>
      </c>
      <c r="C1057" s="6">
        <v>876.0</v>
      </c>
      <c r="D1057" s="7">
        <v>87613.0</v>
      </c>
      <c r="E1057" s="12" t="s">
        <v>982</v>
      </c>
      <c r="F1057" s="7">
        <v>876011.0</v>
      </c>
      <c r="G1057" s="15" t="s">
        <v>423</v>
      </c>
      <c r="H1057" s="6">
        <v>8760708.0</v>
      </c>
      <c r="I1057" s="8" t="s">
        <v>1036</v>
      </c>
      <c r="J1057" s="5"/>
      <c r="K1057" s="5"/>
      <c r="L1057" s="5"/>
      <c r="M1057" s="5"/>
      <c r="N1057" s="5"/>
      <c r="O1057" s="5"/>
      <c r="P1057" s="5"/>
    </row>
    <row r="1058" ht="15.75" customHeight="1">
      <c r="A1058" s="6"/>
      <c r="B1058" s="6" t="str">
        <f t="shared" si="1"/>
        <v>JAM</v>
      </c>
      <c r="C1058" s="6">
        <v>876.0</v>
      </c>
      <c r="D1058" s="7">
        <v>87613.0</v>
      </c>
      <c r="E1058" s="12" t="s">
        <v>982</v>
      </c>
      <c r="F1058" s="7">
        <v>876011.0</v>
      </c>
      <c r="G1058" s="15" t="s">
        <v>423</v>
      </c>
      <c r="H1058" s="6">
        <v>8760709.0</v>
      </c>
      <c r="I1058" s="8" t="s">
        <v>1037</v>
      </c>
      <c r="J1058" s="5"/>
      <c r="K1058" s="5"/>
      <c r="L1058" s="5"/>
      <c r="M1058" s="5"/>
      <c r="N1058" s="5"/>
      <c r="O1058" s="5"/>
      <c r="P1058" s="5"/>
    </row>
    <row r="1059" ht="15.75" customHeight="1">
      <c r="A1059" s="6"/>
      <c r="B1059" s="6" t="str">
        <f t="shared" si="1"/>
        <v>JAM</v>
      </c>
      <c r="C1059" s="6">
        <v>876.0</v>
      </c>
      <c r="D1059" s="7">
        <v>87613.0</v>
      </c>
      <c r="E1059" s="12" t="s">
        <v>982</v>
      </c>
      <c r="F1059" s="7">
        <v>876011.0</v>
      </c>
      <c r="G1059" s="15" t="s">
        <v>423</v>
      </c>
      <c r="H1059" s="6">
        <v>8760710.0</v>
      </c>
      <c r="I1059" s="8" t="s">
        <v>1038</v>
      </c>
      <c r="J1059" s="5"/>
      <c r="K1059" s="5"/>
      <c r="L1059" s="5"/>
      <c r="M1059" s="5"/>
      <c r="N1059" s="5"/>
      <c r="O1059" s="5"/>
      <c r="P1059" s="5"/>
    </row>
    <row r="1060" ht="15.75" customHeight="1">
      <c r="A1060" s="6"/>
      <c r="B1060" s="6" t="str">
        <f t="shared" si="1"/>
        <v>JAM</v>
      </c>
      <c r="C1060" s="6">
        <v>876.0</v>
      </c>
      <c r="D1060" s="7">
        <v>87613.0</v>
      </c>
      <c r="E1060" s="12" t="s">
        <v>982</v>
      </c>
      <c r="F1060" s="7">
        <v>876011.0</v>
      </c>
      <c r="G1060" s="15" t="s">
        <v>423</v>
      </c>
      <c r="H1060" s="6">
        <v>8760711.0</v>
      </c>
      <c r="I1060" s="8" t="s">
        <v>1039</v>
      </c>
      <c r="J1060" s="5"/>
      <c r="K1060" s="5"/>
      <c r="L1060" s="5"/>
      <c r="M1060" s="5"/>
      <c r="N1060" s="5"/>
      <c r="O1060" s="5"/>
      <c r="P1060" s="5"/>
    </row>
    <row r="1061" ht="15.75" customHeight="1">
      <c r="A1061" s="6"/>
      <c r="B1061" s="6" t="str">
        <f t="shared" si="1"/>
        <v>JAM</v>
      </c>
      <c r="C1061" s="6">
        <v>876.0</v>
      </c>
      <c r="D1061" s="7">
        <v>87613.0</v>
      </c>
      <c r="E1061" s="12" t="s">
        <v>982</v>
      </c>
      <c r="F1061" s="7">
        <v>876011.0</v>
      </c>
      <c r="G1061" s="15" t="s">
        <v>423</v>
      </c>
      <c r="H1061" s="6">
        <v>8760712.0</v>
      </c>
      <c r="I1061" s="8" t="s">
        <v>1040</v>
      </c>
      <c r="J1061" s="5"/>
      <c r="K1061" s="5"/>
      <c r="L1061" s="5"/>
      <c r="M1061" s="5"/>
      <c r="N1061" s="5"/>
      <c r="O1061" s="5"/>
      <c r="P1061" s="5"/>
    </row>
    <row r="1062" ht="15.75" customHeight="1">
      <c r="A1062" s="6"/>
      <c r="B1062" s="6" t="str">
        <f t="shared" si="1"/>
        <v>JAM</v>
      </c>
      <c r="C1062" s="6">
        <v>876.0</v>
      </c>
      <c r="D1062" s="7">
        <v>87613.0</v>
      </c>
      <c r="E1062" s="12" t="s">
        <v>982</v>
      </c>
      <c r="F1062" s="7">
        <v>876013.0</v>
      </c>
      <c r="G1062" s="15" t="s">
        <v>439</v>
      </c>
      <c r="H1062" s="6">
        <v>8760713.0</v>
      </c>
      <c r="I1062" s="8" t="s">
        <v>1041</v>
      </c>
      <c r="J1062" s="5"/>
      <c r="K1062" s="5"/>
      <c r="L1062" s="5"/>
      <c r="M1062" s="5"/>
      <c r="N1062" s="5"/>
      <c r="O1062" s="5"/>
      <c r="P1062" s="5"/>
    </row>
    <row r="1063" ht="15.75" customHeight="1">
      <c r="A1063" s="6"/>
      <c r="B1063" s="6" t="str">
        <f t="shared" si="1"/>
        <v>JAM</v>
      </c>
      <c r="C1063" s="6">
        <v>876.0</v>
      </c>
      <c r="D1063" s="7">
        <v>87613.0</v>
      </c>
      <c r="E1063" s="12" t="s">
        <v>982</v>
      </c>
      <c r="F1063" s="7">
        <v>876013.0</v>
      </c>
      <c r="G1063" s="15" t="s">
        <v>439</v>
      </c>
      <c r="H1063" s="6">
        <v>8760714.0</v>
      </c>
      <c r="I1063" s="8" t="s">
        <v>1042</v>
      </c>
      <c r="J1063" s="5"/>
      <c r="K1063" s="5"/>
      <c r="L1063" s="5"/>
      <c r="M1063" s="5"/>
      <c r="N1063" s="5"/>
      <c r="O1063" s="5"/>
      <c r="P1063" s="5"/>
    </row>
    <row r="1064" ht="15.75" customHeight="1">
      <c r="A1064" s="6"/>
      <c r="B1064" s="6" t="str">
        <f t="shared" si="1"/>
        <v>JAM</v>
      </c>
      <c r="C1064" s="6">
        <v>876.0</v>
      </c>
      <c r="D1064" s="7">
        <v>87613.0</v>
      </c>
      <c r="E1064" s="12" t="s">
        <v>982</v>
      </c>
      <c r="F1064" s="7">
        <v>876013.0</v>
      </c>
      <c r="G1064" s="15" t="s">
        <v>439</v>
      </c>
      <c r="H1064" s="6">
        <v>8760715.0</v>
      </c>
      <c r="I1064" s="8" t="s">
        <v>1043</v>
      </c>
      <c r="J1064" s="5"/>
      <c r="K1064" s="5"/>
      <c r="L1064" s="5"/>
      <c r="M1064" s="5"/>
      <c r="N1064" s="5"/>
      <c r="O1064" s="5"/>
      <c r="P1064" s="5"/>
    </row>
    <row r="1065" ht="15.75" customHeight="1">
      <c r="A1065" s="6"/>
      <c r="B1065" s="6" t="str">
        <f t="shared" si="1"/>
        <v>JAM</v>
      </c>
      <c r="C1065" s="6">
        <v>876.0</v>
      </c>
      <c r="D1065" s="7">
        <v>87613.0</v>
      </c>
      <c r="E1065" s="12" t="s">
        <v>982</v>
      </c>
      <c r="F1065" s="7">
        <v>876013.0</v>
      </c>
      <c r="G1065" s="15" t="s">
        <v>439</v>
      </c>
      <c r="H1065" s="6">
        <v>8760716.0</v>
      </c>
      <c r="I1065" s="8" t="s">
        <v>1044</v>
      </c>
      <c r="J1065" s="5"/>
      <c r="K1065" s="5"/>
      <c r="L1065" s="5"/>
      <c r="M1065" s="5"/>
      <c r="N1065" s="5"/>
      <c r="O1065" s="5"/>
      <c r="P1065" s="5"/>
    </row>
    <row r="1066" ht="15.75" customHeight="1">
      <c r="A1066" s="6"/>
      <c r="B1066" s="6" t="str">
        <f t="shared" si="1"/>
        <v>JAM</v>
      </c>
      <c r="C1066" s="6">
        <v>876.0</v>
      </c>
      <c r="D1066" s="7">
        <v>87613.0</v>
      </c>
      <c r="E1066" s="12" t="s">
        <v>982</v>
      </c>
      <c r="F1066" s="7">
        <v>876013.0</v>
      </c>
      <c r="G1066" s="15" t="s">
        <v>439</v>
      </c>
      <c r="H1066" s="6">
        <v>8760717.0</v>
      </c>
      <c r="I1066" s="8" t="s">
        <v>1045</v>
      </c>
      <c r="J1066" s="5"/>
      <c r="K1066" s="5"/>
      <c r="L1066" s="5"/>
      <c r="M1066" s="5"/>
      <c r="N1066" s="5"/>
      <c r="O1066" s="5"/>
      <c r="P1066" s="5"/>
    </row>
    <row r="1067" ht="15.75" customHeight="1">
      <c r="A1067" s="6"/>
      <c r="B1067" s="6" t="str">
        <f t="shared" si="1"/>
        <v>JAM</v>
      </c>
      <c r="C1067" s="6">
        <v>876.0</v>
      </c>
      <c r="D1067" s="7">
        <v>87613.0</v>
      </c>
      <c r="E1067" s="12" t="s">
        <v>982</v>
      </c>
      <c r="F1067" s="7">
        <v>876013.0</v>
      </c>
      <c r="G1067" s="15" t="s">
        <v>439</v>
      </c>
      <c r="H1067" s="6">
        <v>8760718.0</v>
      </c>
      <c r="I1067" s="8" t="s">
        <v>1046</v>
      </c>
      <c r="J1067" s="5"/>
      <c r="K1067" s="5"/>
      <c r="L1067" s="5"/>
      <c r="M1067" s="5"/>
      <c r="N1067" s="5"/>
      <c r="O1067" s="5"/>
      <c r="P1067" s="5"/>
    </row>
    <row r="1068" ht="15.75" customHeight="1">
      <c r="A1068" s="6"/>
      <c r="B1068" s="6" t="str">
        <f t="shared" si="1"/>
        <v>JAM</v>
      </c>
      <c r="C1068" s="6">
        <v>876.0</v>
      </c>
      <c r="D1068" s="7">
        <v>87613.0</v>
      </c>
      <c r="E1068" s="12" t="s">
        <v>982</v>
      </c>
      <c r="F1068" s="7">
        <v>876013.0</v>
      </c>
      <c r="G1068" s="15" t="s">
        <v>439</v>
      </c>
      <c r="H1068" s="6">
        <v>8760719.0</v>
      </c>
      <c r="I1068" s="8" t="s">
        <v>1047</v>
      </c>
      <c r="J1068" s="5"/>
      <c r="K1068" s="5"/>
      <c r="L1068" s="5"/>
      <c r="M1068" s="5"/>
      <c r="N1068" s="5"/>
      <c r="O1068" s="5"/>
      <c r="P1068" s="5"/>
    </row>
    <row r="1069" ht="15.75" customHeight="1">
      <c r="A1069" s="6"/>
      <c r="B1069" s="6" t="str">
        <f t="shared" si="1"/>
        <v>JAM</v>
      </c>
      <c r="C1069" s="6">
        <v>876.0</v>
      </c>
      <c r="D1069" s="7">
        <v>87613.0</v>
      </c>
      <c r="E1069" s="12" t="s">
        <v>982</v>
      </c>
      <c r="F1069" s="7">
        <v>876013.0</v>
      </c>
      <c r="G1069" s="15" t="s">
        <v>439</v>
      </c>
      <c r="H1069" s="6">
        <v>8760720.0</v>
      </c>
      <c r="I1069" s="8" t="s">
        <v>1048</v>
      </c>
      <c r="J1069" s="5"/>
      <c r="K1069" s="5"/>
      <c r="L1069" s="5"/>
      <c r="M1069" s="5"/>
      <c r="N1069" s="5"/>
      <c r="O1069" s="5"/>
      <c r="P1069" s="5"/>
    </row>
    <row r="1070" ht="15.75" customHeight="1">
      <c r="A1070" s="6"/>
      <c r="B1070" s="6" t="str">
        <f t="shared" si="1"/>
        <v>JAM</v>
      </c>
      <c r="C1070" s="6">
        <v>876.0</v>
      </c>
      <c r="D1070" s="7">
        <v>87613.0</v>
      </c>
      <c r="E1070" s="12" t="s">
        <v>982</v>
      </c>
      <c r="F1070" s="7">
        <v>876011.0</v>
      </c>
      <c r="G1070" s="15" t="s">
        <v>423</v>
      </c>
      <c r="H1070" s="6">
        <v>8760721.0</v>
      </c>
      <c r="I1070" s="8" t="s">
        <v>1049</v>
      </c>
      <c r="J1070" s="5"/>
      <c r="K1070" s="5"/>
      <c r="L1070" s="5"/>
      <c r="M1070" s="5"/>
      <c r="N1070" s="5"/>
      <c r="O1070" s="5"/>
      <c r="P1070" s="5"/>
    </row>
    <row r="1071" ht="15.75" customHeight="1">
      <c r="A1071" s="6"/>
      <c r="B1071" s="6" t="str">
        <f t="shared" si="1"/>
        <v>JAM</v>
      </c>
      <c r="C1071" s="6">
        <v>876.0</v>
      </c>
      <c r="D1071" s="7">
        <v>87613.0</v>
      </c>
      <c r="E1071" s="12" t="s">
        <v>982</v>
      </c>
      <c r="F1071" s="7">
        <v>876013.0</v>
      </c>
      <c r="G1071" s="15" t="s">
        <v>439</v>
      </c>
      <c r="H1071" s="6">
        <v>8760722.0</v>
      </c>
      <c r="I1071" s="8" t="s">
        <v>1050</v>
      </c>
      <c r="J1071" s="5"/>
      <c r="K1071" s="5"/>
      <c r="L1071" s="5"/>
      <c r="M1071" s="5"/>
      <c r="N1071" s="5"/>
      <c r="O1071" s="5"/>
      <c r="P1071" s="5"/>
    </row>
    <row r="1072" ht="15.75" customHeight="1">
      <c r="A1072" s="6"/>
      <c r="B1072" s="6" t="str">
        <f t="shared" si="1"/>
        <v>JAM</v>
      </c>
      <c r="C1072" s="6">
        <v>876.0</v>
      </c>
      <c r="D1072" s="7">
        <v>87613.0</v>
      </c>
      <c r="E1072" s="12" t="s">
        <v>982</v>
      </c>
      <c r="F1072" s="7">
        <v>876013.0</v>
      </c>
      <c r="G1072" s="15" t="s">
        <v>439</v>
      </c>
      <c r="H1072" s="6">
        <v>8760723.0</v>
      </c>
      <c r="I1072" s="8" t="s">
        <v>1051</v>
      </c>
      <c r="J1072" s="5"/>
      <c r="K1072" s="5"/>
      <c r="L1072" s="5"/>
      <c r="M1072" s="5"/>
      <c r="N1072" s="5"/>
      <c r="O1072" s="5"/>
      <c r="P1072" s="5"/>
    </row>
    <row r="1073" ht="15.75" customHeight="1">
      <c r="A1073" s="6"/>
      <c r="B1073" s="6" t="str">
        <f t="shared" si="1"/>
        <v>JAM</v>
      </c>
      <c r="C1073" s="6">
        <v>876.0</v>
      </c>
      <c r="D1073" s="7">
        <v>87613.0</v>
      </c>
      <c r="E1073" s="12" t="s">
        <v>982</v>
      </c>
      <c r="F1073" s="7">
        <v>876013.0</v>
      </c>
      <c r="G1073" s="15" t="s">
        <v>439</v>
      </c>
      <c r="H1073" s="6">
        <v>8760724.0</v>
      </c>
      <c r="I1073" s="8" t="s">
        <v>1052</v>
      </c>
      <c r="J1073" s="5"/>
      <c r="K1073" s="5"/>
      <c r="L1073" s="5"/>
      <c r="M1073" s="5"/>
      <c r="N1073" s="5"/>
      <c r="O1073" s="5"/>
      <c r="P1073" s="5"/>
    </row>
    <row r="1074" ht="15.75" customHeight="1">
      <c r="A1074" s="6"/>
      <c r="B1074" s="6" t="str">
        <f t="shared" si="1"/>
        <v>JAM</v>
      </c>
      <c r="C1074" s="6">
        <v>876.0</v>
      </c>
      <c r="D1074" s="7">
        <v>87613.0</v>
      </c>
      <c r="E1074" s="12" t="s">
        <v>982</v>
      </c>
      <c r="F1074" s="7">
        <v>876013.0</v>
      </c>
      <c r="G1074" s="16" t="s">
        <v>439</v>
      </c>
      <c r="H1074" s="6">
        <v>8760725.0</v>
      </c>
      <c r="I1074" s="8" t="s">
        <v>1053</v>
      </c>
      <c r="J1074" s="5"/>
      <c r="K1074" s="5"/>
      <c r="L1074" s="5"/>
      <c r="M1074" s="5"/>
      <c r="N1074" s="5"/>
      <c r="O1074" s="5"/>
      <c r="P1074" s="5"/>
    </row>
    <row r="1075" ht="15.75" customHeight="1">
      <c r="A1075" s="17"/>
      <c r="B1075" s="6" t="str">
        <f t="shared" si="1"/>
        <v>JAM</v>
      </c>
      <c r="C1075" s="6">
        <v>876.0</v>
      </c>
      <c r="D1075" s="7">
        <v>87614.0</v>
      </c>
      <c r="E1075" s="12" t="s">
        <v>1054</v>
      </c>
      <c r="F1075" s="7">
        <v>876008.0</v>
      </c>
      <c r="G1075" s="14" t="s">
        <v>395</v>
      </c>
      <c r="H1075" s="6">
        <v>8760726.0</v>
      </c>
      <c r="I1075" s="8" t="s">
        <v>1055</v>
      </c>
      <c r="J1075" s="5"/>
      <c r="K1075" s="5"/>
      <c r="L1075" s="5"/>
      <c r="M1075" s="5"/>
      <c r="N1075" s="5"/>
      <c r="O1075" s="5"/>
      <c r="P1075" s="5"/>
    </row>
    <row r="1076" ht="15.75" customHeight="1">
      <c r="A1076" s="17"/>
      <c r="B1076" s="6" t="str">
        <f t="shared" si="1"/>
        <v>JAM</v>
      </c>
      <c r="C1076" s="6">
        <v>876.0</v>
      </c>
      <c r="D1076" s="7">
        <v>87614.0</v>
      </c>
      <c r="E1076" s="12" t="s">
        <v>1054</v>
      </c>
      <c r="F1076" s="7">
        <v>876008.0</v>
      </c>
      <c r="G1076" s="15" t="s">
        <v>395</v>
      </c>
      <c r="H1076" s="6">
        <v>8760727.0</v>
      </c>
      <c r="I1076" s="8" t="s">
        <v>1056</v>
      </c>
      <c r="J1076" s="5"/>
      <c r="K1076" s="5"/>
      <c r="L1076" s="5"/>
      <c r="M1076" s="5"/>
      <c r="N1076" s="5"/>
      <c r="O1076" s="5"/>
      <c r="P1076" s="5"/>
    </row>
    <row r="1077" ht="15.75" customHeight="1">
      <c r="A1077" s="17"/>
      <c r="B1077" s="6" t="str">
        <f t="shared" si="1"/>
        <v>JAM</v>
      </c>
      <c r="C1077" s="6">
        <v>876.0</v>
      </c>
      <c r="D1077" s="7">
        <v>87614.0</v>
      </c>
      <c r="E1077" s="12" t="s">
        <v>1054</v>
      </c>
      <c r="F1077" s="7">
        <v>876006.0</v>
      </c>
      <c r="G1077" s="15" t="s">
        <v>391</v>
      </c>
      <c r="H1077" s="6">
        <v>8760728.0</v>
      </c>
      <c r="I1077" s="8" t="s">
        <v>1057</v>
      </c>
      <c r="J1077" s="5"/>
      <c r="K1077" s="5"/>
      <c r="L1077" s="5"/>
      <c r="M1077" s="5"/>
      <c r="N1077" s="5"/>
      <c r="O1077" s="5"/>
      <c r="P1077" s="5"/>
    </row>
    <row r="1078" ht="15.75" customHeight="1">
      <c r="A1078" s="17"/>
      <c r="B1078" s="6" t="str">
        <f t="shared" si="1"/>
        <v>JAM</v>
      </c>
      <c r="C1078" s="6">
        <v>876.0</v>
      </c>
      <c r="D1078" s="7">
        <v>87614.0</v>
      </c>
      <c r="E1078" s="12" t="s">
        <v>1054</v>
      </c>
      <c r="F1078" s="7">
        <v>876006.0</v>
      </c>
      <c r="G1078" s="15" t="s">
        <v>391</v>
      </c>
      <c r="H1078" s="6">
        <v>8760729.0</v>
      </c>
      <c r="I1078" s="8" t="s">
        <v>1058</v>
      </c>
      <c r="J1078" s="5"/>
      <c r="K1078" s="5"/>
      <c r="L1078" s="5"/>
      <c r="M1078" s="5"/>
      <c r="N1078" s="5"/>
      <c r="O1078" s="5"/>
      <c r="P1078" s="5"/>
    </row>
    <row r="1079" ht="15.75" customHeight="1">
      <c r="A1079" s="17"/>
      <c r="B1079" s="6" t="str">
        <f t="shared" si="1"/>
        <v>JAM</v>
      </c>
      <c r="C1079" s="6">
        <v>876.0</v>
      </c>
      <c r="D1079" s="7">
        <v>87614.0</v>
      </c>
      <c r="E1079" s="12" t="s">
        <v>1054</v>
      </c>
      <c r="F1079" s="7">
        <v>876006.0</v>
      </c>
      <c r="G1079" s="15" t="s">
        <v>391</v>
      </c>
      <c r="H1079" s="6">
        <v>8760730.0</v>
      </c>
      <c r="I1079" s="8" t="s">
        <v>1059</v>
      </c>
      <c r="J1079" s="5"/>
      <c r="K1079" s="5"/>
      <c r="L1079" s="5"/>
      <c r="M1079" s="5"/>
      <c r="N1079" s="5"/>
      <c r="O1079" s="5"/>
      <c r="P1079" s="5"/>
    </row>
    <row r="1080" ht="15.75" customHeight="1">
      <c r="A1080" s="17"/>
      <c r="B1080" s="6" t="str">
        <f t="shared" si="1"/>
        <v>JAM</v>
      </c>
      <c r="C1080" s="6">
        <v>876.0</v>
      </c>
      <c r="D1080" s="7">
        <v>87614.0</v>
      </c>
      <c r="E1080" s="12" t="s">
        <v>1054</v>
      </c>
      <c r="F1080" s="7">
        <v>876006.0</v>
      </c>
      <c r="G1080" s="15" t="s">
        <v>391</v>
      </c>
      <c r="H1080" s="6">
        <v>8760731.0</v>
      </c>
      <c r="I1080" s="8" t="s">
        <v>1060</v>
      </c>
      <c r="J1080" s="5"/>
      <c r="K1080" s="5"/>
      <c r="L1080" s="5"/>
      <c r="M1080" s="5"/>
      <c r="N1080" s="5"/>
      <c r="O1080" s="5"/>
      <c r="P1080" s="5"/>
    </row>
    <row r="1081" ht="15.75" customHeight="1">
      <c r="A1081" s="17"/>
      <c r="B1081" s="6" t="str">
        <f t="shared" si="1"/>
        <v>JAM</v>
      </c>
      <c r="C1081" s="6">
        <v>876.0</v>
      </c>
      <c r="D1081" s="7">
        <v>87614.0</v>
      </c>
      <c r="E1081" s="12" t="s">
        <v>1054</v>
      </c>
      <c r="F1081" s="7">
        <v>876006.0</v>
      </c>
      <c r="G1081" s="15" t="s">
        <v>391</v>
      </c>
      <c r="H1081" s="6">
        <v>8760732.0</v>
      </c>
      <c r="I1081" s="8" t="s">
        <v>1061</v>
      </c>
      <c r="J1081" s="5"/>
      <c r="K1081" s="5"/>
      <c r="L1081" s="5"/>
      <c r="M1081" s="5"/>
      <c r="N1081" s="5"/>
      <c r="O1081" s="5"/>
      <c r="P1081" s="5"/>
    </row>
    <row r="1082" ht="15.75" customHeight="1">
      <c r="A1082" s="17"/>
      <c r="B1082" s="6" t="str">
        <f t="shared" si="1"/>
        <v>JAM</v>
      </c>
      <c r="C1082" s="6">
        <v>876.0</v>
      </c>
      <c r="D1082" s="7">
        <v>87614.0</v>
      </c>
      <c r="E1082" s="12" t="s">
        <v>1054</v>
      </c>
      <c r="F1082" s="7">
        <v>876006.0</v>
      </c>
      <c r="G1082" s="15" t="s">
        <v>391</v>
      </c>
      <c r="H1082" s="6">
        <v>8760733.0</v>
      </c>
      <c r="I1082" s="8" t="s">
        <v>1062</v>
      </c>
      <c r="J1082" s="5"/>
      <c r="K1082" s="5"/>
      <c r="L1082" s="5"/>
      <c r="M1082" s="5"/>
      <c r="N1082" s="5"/>
      <c r="O1082" s="5"/>
      <c r="P1082" s="5"/>
    </row>
    <row r="1083" ht="15.75" customHeight="1">
      <c r="A1083" s="17"/>
      <c r="B1083" s="6" t="str">
        <f t="shared" si="1"/>
        <v>JAM</v>
      </c>
      <c r="C1083" s="6">
        <v>876.0</v>
      </c>
      <c r="D1083" s="7">
        <v>87614.0</v>
      </c>
      <c r="E1083" s="12" t="s">
        <v>1054</v>
      </c>
      <c r="F1083" s="7">
        <v>876006.0</v>
      </c>
      <c r="G1083" s="15" t="s">
        <v>391</v>
      </c>
      <c r="H1083" s="6">
        <v>8760734.0</v>
      </c>
      <c r="I1083" s="8" t="s">
        <v>1063</v>
      </c>
      <c r="J1083" s="5"/>
      <c r="K1083" s="5"/>
      <c r="L1083" s="5"/>
      <c r="M1083" s="5"/>
      <c r="N1083" s="5"/>
      <c r="O1083" s="5"/>
      <c r="P1083" s="5"/>
    </row>
    <row r="1084" ht="15.75" customHeight="1">
      <c r="A1084" s="17"/>
      <c r="B1084" s="6" t="str">
        <f t="shared" si="1"/>
        <v>JAM</v>
      </c>
      <c r="C1084" s="6">
        <v>876.0</v>
      </c>
      <c r="D1084" s="7">
        <v>87614.0</v>
      </c>
      <c r="E1084" s="12" t="s">
        <v>1054</v>
      </c>
      <c r="F1084" s="7">
        <v>876007.0</v>
      </c>
      <c r="G1084" s="15" t="s">
        <v>393</v>
      </c>
      <c r="H1084" s="6">
        <v>8760735.0</v>
      </c>
      <c r="I1084" s="8" t="s">
        <v>1064</v>
      </c>
      <c r="J1084" s="5"/>
      <c r="K1084" s="5"/>
      <c r="L1084" s="5"/>
      <c r="M1084" s="5"/>
      <c r="N1084" s="5"/>
      <c r="O1084" s="5"/>
      <c r="P1084" s="5"/>
    </row>
    <row r="1085" ht="15.75" customHeight="1">
      <c r="A1085" s="17"/>
      <c r="B1085" s="6" t="str">
        <f t="shared" si="1"/>
        <v>JAM</v>
      </c>
      <c r="C1085" s="6">
        <v>876.0</v>
      </c>
      <c r="D1085" s="7">
        <v>87614.0</v>
      </c>
      <c r="E1085" s="12" t="s">
        <v>1054</v>
      </c>
      <c r="F1085" s="7">
        <v>876007.0</v>
      </c>
      <c r="G1085" s="15" t="s">
        <v>393</v>
      </c>
      <c r="H1085" s="6">
        <v>8760736.0</v>
      </c>
      <c r="I1085" s="8" t="s">
        <v>1065</v>
      </c>
      <c r="J1085" s="5"/>
      <c r="K1085" s="5"/>
      <c r="L1085" s="5"/>
      <c r="M1085" s="5"/>
      <c r="N1085" s="5"/>
      <c r="O1085" s="5"/>
      <c r="P1085" s="5"/>
    </row>
    <row r="1086" ht="15.75" customHeight="1">
      <c r="A1086" s="17"/>
      <c r="B1086" s="6" t="str">
        <f t="shared" si="1"/>
        <v>JAM</v>
      </c>
      <c r="C1086" s="6">
        <v>876.0</v>
      </c>
      <c r="D1086" s="7">
        <v>87614.0</v>
      </c>
      <c r="E1086" s="12" t="s">
        <v>1054</v>
      </c>
      <c r="F1086" s="7">
        <v>876006.0</v>
      </c>
      <c r="G1086" s="15" t="s">
        <v>391</v>
      </c>
      <c r="H1086" s="6">
        <v>8760737.0</v>
      </c>
      <c r="I1086" s="8" t="s">
        <v>1066</v>
      </c>
      <c r="J1086" s="5"/>
      <c r="K1086" s="5"/>
      <c r="L1086" s="5"/>
      <c r="M1086" s="5"/>
      <c r="N1086" s="5"/>
      <c r="O1086" s="5"/>
      <c r="P1086" s="5"/>
    </row>
    <row r="1087" ht="15.75" customHeight="1">
      <c r="A1087" s="17"/>
      <c r="B1087" s="6" t="str">
        <f t="shared" si="1"/>
        <v>JAM</v>
      </c>
      <c r="C1087" s="6">
        <v>876.0</v>
      </c>
      <c r="D1087" s="7">
        <v>87614.0</v>
      </c>
      <c r="E1087" s="12" t="s">
        <v>1054</v>
      </c>
      <c r="F1087" s="7">
        <v>876006.0</v>
      </c>
      <c r="G1087" s="15" t="s">
        <v>391</v>
      </c>
      <c r="H1087" s="6">
        <v>8760738.0</v>
      </c>
      <c r="I1087" s="8" t="s">
        <v>181</v>
      </c>
      <c r="J1087" s="5"/>
      <c r="K1087" s="5"/>
      <c r="L1087" s="5"/>
      <c r="M1087" s="5"/>
      <c r="N1087" s="5"/>
      <c r="O1087" s="5"/>
      <c r="P1087" s="5"/>
    </row>
    <row r="1088" ht="15.75" customHeight="1">
      <c r="A1088" s="17"/>
      <c r="B1088" s="6" t="str">
        <f t="shared" si="1"/>
        <v>JAM</v>
      </c>
      <c r="C1088" s="6">
        <v>876.0</v>
      </c>
      <c r="D1088" s="7">
        <v>87614.0</v>
      </c>
      <c r="E1088" s="12" t="s">
        <v>1054</v>
      </c>
      <c r="F1088" s="7">
        <v>876006.0</v>
      </c>
      <c r="G1088" s="15" t="s">
        <v>391</v>
      </c>
      <c r="H1088" s="6">
        <v>8760739.0</v>
      </c>
      <c r="I1088" s="8" t="s">
        <v>1067</v>
      </c>
      <c r="J1088" s="5"/>
      <c r="K1088" s="5"/>
      <c r="L1088" s="5"/>
      <c r="M1088" s="5"/>
      <c r="N1088" s="5"/>
      <c r="O1088" s="5"/>
      <c r="P1088" s="5"/>
    </row>
    <row r="1089" ht="15.75" customHeight="1">
      <c r="A1089" s="17"/>
      <c r="B1089" s="6" t="str">
        <f t="shared" si="1"/>
        <v>JAM</v>
      </c>
      <c r="C1089" s="6">
        <v>876.0</v>
      </c>
      <c r="D1089" s="7">
        <v>87614.0</v>
      </c>
      <c r="E1089" s="12" t="s">
        <v>1054</v>
      </c>
      <c r="F1089" s="7">
        <v>876010.0</v>
      </c>
      <c r="G1089" s="15" t="s">
        <v>419</v>
      </c>
      <c r="H1089" s="6">
        <v>8760740.0</v>
      </c>
      <c r="I1089" s="8" t="s">
        <v>1068</v>
      </c>
      <c r="J1089" s="5"/>
      <c r="K1089" s="5"/>
      <c r="L1089" s="5"/>
      <c r="M1089" s="5"/>
      <c r="N1089" s="5"/>
      <c r="O1089" s="5"/>
      <c r="P1089" s="5"/>
    </row>
    <row r="1090" ht="15.75" customHeight="1">
      <c r="A1090" s="17"/>
      <c r="B1090" s="6" t="str">
        <f t="shared" si="1"/>
        <v>JAM</v>
      </c>
      <c r="C1090" s="6">
        <v>876.0</v>
      </c>
      <c r="D1090" s="7">
        <v>87614.0</v>
      </c>
      <c r="E1090" s="12" t="s">
        <v>1054</v>
      </c>
      <c r="F1090" s="7">
        <v>876010.0</v>
      </c>
      <c r="G1090" s="15" t="s">
        <v>419</v>
      </c>
      <c r="H1090" s="6">
        <v>8760741.0</v>
      </c>
      <c r="I1090" s="8" t="s">
        <v>1069</v>
      </c>
      <c r="J1090" s="5"/>
      <c r="K1090" s="5"/>
      <c r="L1090" s="5"/>
      <c r="M1090" s="5"/>
      <c r="N1090" s="5"/>
      <c r="O1090" s="5"/>
      <c r="P1090" s="5"/>
    </row>
    <row r="1091" ht="15.75" customHeight="1">
      <c r="A1091" s="17"/>
      <c r="B1091" s="6" t="str">
        <f t="shared" si="1"/>
        <v>JAM</v>
      </c>
      <c r="C1091" s="6">
        <v>876.0</v>
      </c>
      <c r="D1091" s="7">
        <v>87614.0</v>
      </c>
      <c r="E1091" s="12" t="s">
        <v>1054</v>
      </c>
      <c r="F1091" s="7">
        <v>876010.0</v>
      </c>
      <c r="G1091" s="15" t="s">
        <v>419</v>
      </c>
      <c r="H1091" s="6">
        <v>8760742.0</v>
      </c>
      <c r="I1091" s="8" t="s">
        <v>1070</v>
      </c>
      <c r="J1091" s="5"/>
      <c r="K1091" s="5"/>
      <c r="L1091" s="5"/>
      <c r="M1091" s="5"/>
      <c r="N1091" s="5"/>
      <c r="O1091" s="5"/>
      <c r="P1091" s="5"/>
    </row>
    <row r="1092" ht="15.75" customHeight="1">
      <c r="A1092" s="17"/>
      <c r="B1092" s="6" t="str">
        <f t="shared" si="1"/>
        <v>JAM</v>
      </c>
      <c r="C1092" s="6">
        <v>876.0</v>
      </c>
      <c r="D1092" s="7">
        <v>87614.0</v>
      </c>
      <c r="E1092" s="12" t="s">
        <v>1054</v>
      </c>
      <c r="F1092" s="7">
        <v>876010.0</v>
      </c>
      <c r="G1092" s="15" t="s">
        <v>419</v>
      </c>
      <c r="H1092" s="6">
        <v>8760743.0</v>
      </c>
      <c r="I1092" s="8" t="s">
        <v>1071</v>
      </c>
      <c r="J1092" s="5"/>
      <c r="K1092" s="5"/>
      <c r="L1092" s="5"/>
      <c r="M1092" s="5"/>
      <c r="N1092" s="5"/>
      <c r="O1092" s="5"/>
      <c r="P1092" s="5"/>
    </row>
    <row r="1093" ht="15.75" customHeight="1">
      <c r="A1093" s="17"/>
      <c r="B1093" s="6" t="str">
        <f t="shared" si="1"/>
        <v>JAM</v>
      </c>
      <c r="C1093" s="6">
        <v>876.0</v>
      </c>
      <c r="D1093" s="7">
        <v>87614.0</v>
      </c>
      <c r="E1093" s="12" t="s">
        <v>1054</v>
      </c>
      <c r="F1093" s="7">
        <v>876010.0</v>
      </c>
      <c r="G1093" s="15" t="s">
        <v>419</v>
      </c>
      <c r="H1093" s="6">
        <v>8760744.0</v>
      </c>
      <c r="I1093" s="8" t="s">
        <v>1072</v>
      </c>
      <c r="J1093" s="5"/>
      <c r="K1093" s="5"/>
      <c r="L1093" s="5"/>
      <c r="M1093" s="5"/>
      <c r="N1093" s="5"/>
      <c r="O1093" s="5"/>
      <c r="P1093" s="5"/>
    </row>
    <row r="1094" ht="15.75" customHeight="1">
      <c r="A1094" s="17"/>
      <c r="B1094" s="6" t="str">
        <f t="shared" si="1"/>
        <v>JAM</v>
      </c>
      <c r="C1094" s="6">
        <v>876.0</v>
      </c>
      <c r="D1094" s="7">
        <v>87614.0</v>
      </c>
      <c r="E1094" s="12" t="s">
        <v>1054</v>
      </c>
      <c r="F1094" s="7">
        <v>876011.0</v>
      </c>
      <c r="G1094" s="15" t="s">
        <v>423</v>
      </c>
      <c r="H1094" s="6">
        <v>8760745.0</v>
      </c>
      <c r="I1094" s="8" t="s">
        <v>1073</v>
      </c>
      <c r="J1094" s="5"/>
      <c r="K1094" s="5"/>
      <c r="L1094" s="5"/>
      <c r="M1094" s="5"/>
      <c r="N1094" s="5"/>
      <c r="O1094" s="5"/>
      <c r="P1094" s="5"/>
    </row>
    <row r="1095" ht="15.75" customHeight="1">
      <c r="A1095" s="17"/>
      <c r="B1095" s="6" t="str">
        <f t="shared" si="1"/>
        <v>JAM</v>
      </c>
      <c r="C1095" s="6">
        <v>876.0</v>
      </c>
      <c r="D1095" s="7">
        <v>87614.0</v>
      </c>
      <c r="E1095" s="12" t="s">
        <v>1054</v>
      </c>
      <c r="F1095" s="7">
        <v>876010.0</v>
      </c>
      <c r="G1095" s="15" t="s">
        <v>419</v>
      </c>
      <c r="H1095" s="6">
        <v>8760746.0</v>
      </c>
      <c r="I1095" s="8" t="s">
        <v>1074</v>
      </c>
      <c r="J1095" s="5"/>
      <c r="K1095" s="5"/>
      <c r="L1095" s="5"/>
      <c r="M1095" s="5"/>
      <c r="N1095" s="5"/>
      <c r="O1095" s="5"/>
      <c r="P1095" s="5"/>
    </row>
    <row r="1096" ht="15.75" customHeight="1">
      <c r="A1096" s="17"/>
      <c r="B1096" s="6" t="str">
        <f t="shared" si="1"/>
        <v>JAM</v>
      </c>
      <c r="C1096" s="6">
        <v>876.0</v>
      </c>
      <c r="D1096" s="7">
        <v>87614.0</v>
      </c>
      <c r="E1096" s="12" t="s">
        <v>1054</v>
      </c>
      <c r="F1096" s="7">
        <v>876011.0</v>
      </c>
      <c r="G1096" s="15" t="s">
        <v>423</v>
      </c>
      <c r="H1096" s="6">
        <v>8760747.0</v>
      </c>
      <c r="I1096" s="8" t="s">
        <v>1075</v>
      </c>
      <c r="J1096" s="5"/>
      <c r="K1096" s="5"/>
      <c r="L1096" s="5"/>
      <c r="M1096" s="5"/>
      <c r="N1096" s="5"/>
      <c r="O1096" s="5"/>
      <c r="P1096" s="5"/>
    </row>
    <row r="1097" ht="15.75" customHeight="1">
      <c r="A1097" s="17"/>
      <c r="B1097" s="6" t="str">
        <f t="shared" si="1"/>
        <v>JAM</v>
      </c>
      <c r="C1097" s="6">
        <v>876.0</v>
      </c>
      <c r="D1097" s="7">
        <v>87614.0</v>
      </c>
      <c r="E1097" s="12" t="s">
        <v>1054</v>
      </c>
      <c r="F1097" s="7">
        <v>876011.0</v>
      </c>
      <c r="G1097" s="15" t="s">
        <v>423</v>
      </c>
      <c r="H1097" s="6">
        <v>8760748.0</v>
      </c>
      <c r="I1097" s="8" t="s">
        <v>1031</v>
      </c>
      <c r="J1097" s="5"/>
      <c r="K1097" s="5"/>
      <c r="L1097" s="5"/>
      <c r="M1097" s="5"/>
      <c r="N1097" s="5"/>
      <c r="O1097" s="5"/>
      <c r="P1097" s="5"/>
    </row>
    <row r="1098" ht="15.75" customHeight="1">
      <c r="A1098" s="17"/>
      <c r="B1098" s="6" t="str">
        <f t="shared" si="1"/>
        <v>JAM</v>
      </c>
      <c r="C1098" s="6">
        <v>876.0</v>
      </c>
      <c r="D1098" s="7">
        <v>87614.0</v>
      </c>
      <c r="E1098" s="12" t="s">
        <v>1054</v>
      </c>
      <c r="F1098" s="7">
        <v>876010.0</v>
      </c>
      <c r="G1098" s="15" t="s">
        <v>419</v>
      </c>
      <c r="H1098" s="6">
        <v>8760749.0</v>
      </c>
      <c r="I1098" s="8" t="s">
        <v>1076</v>
      </c>
      <c r="J1098" s="5"/>
      <c r="K1098" s="5"/>
      <c r="L1098" s="5"/>
      <c r="M1098" s="5"/>
      <c r="N1098" s="5"/>
      <c r="O1098" s="5"/>
      <c r="P1098" s="5"/>
    </row>
    <row r="1099" ht="15.75" customHeight="1">
      <c r="A1099" s="17"/>
      <c r="B1099" s="6" t="str">
        <f t="shared" si="1"/>
        <v>JAM</v>
      </c>
      <c r="C1099" s="6">
        <v>876.0</v>
      </c>
      <c r="D1099" s="7">
        <v>87614.0</v>
      </c>
      <c r="E1099" s="12" t="s">
        <v>1054</v>
      </c>
      <c r="F1099" s="7">
        <v>876010.0</v>
      </c>
      <c r="G1099" s="15" t="s">
        <v>419</v>
      </c>
      <c r="H1099" s="6">
        <v>8760750.0</v>
      </c>
      <c r="I1099" s="8" t="s">
        <v>1077</v>
      </c>
      <c r="J1099" s="5"/>
      <c r="K1099" s="5"/>
      <c r="L1099" s="5"/>
      <c r="M1099" s="5"/>
      <c r="N1099" s="5"/>
      <c r="O1099" s="5"/>
      <c r="P1099" s="5"/>
    </row>
    <row r="1100" ht="15.75" customHeight="1">
      <c r="A1100" s="17"/>
      <c r="B1100" s="6" t="str">
        <f t="shared" si="1"/>
        <v>JAM</v>
      </c>
      <c r="C1100" s="6">
        <v>876.0</v>
      </c>
      <c r="D1100" s="7">
        <v>87614.0</v>
      </c>
      <c r="E1100" s="12" t="s">
        <v>1054</v>
      </c>
      <c r="F1100" s="7">
        <v>876007.0</v>
      </c>
      <c r="G1100" s="15" t="s">
        <v>393</v>
      </c>
      <c r="H1100" s="6">
        <v>8760751.0</v>
      </c>
      <c r="I1100" s="8" t="s">
        <v>1078</v>
      </c>
      <c r="J1100" s="5"/>
      <c r="K1100" s="5"/>
      <c r="L1100" s="5"/>
      <c r="M1100" s="5"/>
      <c r="N1100" s="5"/>
      <c r="O1100" s="5"/>
      <c r="P1100" s="5"/>
    </row>
    <row r="1101" ht="15.75" customHeight="1">
      <c r="A1101" s="17"/>
      <c r="B1101" s="6" t="str">
        <f t="shared" si="1"/>
        <v>JAM</v>
      </c>
      <c r="C1101" s="6">
        <v>876.0</v>
      </c>
      <c r="D1101" s="7">
        <v>87614.0</v>
      </c>
      <c r="E1101" s="12" t="s">
        <v>1054</v>
      </c>
      <c r="F1101" s="7">
        <v>876007.0</v>
      </c>
      <c r="G1101" s="15" t="s">
        <v>393</v>
      </c>
      <c r="H1101" s="6">
        <v>8760752.0</v>
      </c>
      <c r="I1101" s="8" t="s">
        <v>1079</v>
      </c>
      <c r="J1101" s="5"/>
      <c r="K1101" s="5"/>
      <c r="L1101" s="5"/>
      <c r="M1101" s="5"/>
      <c r="N1101" s="5"/>
      <c r="O1101" s="5"/>
      <c r="P1101" s="5"/>
    </row>
    <row r="1102" ht="15.75" customHeight="1">
      <c r="A1102" s="17"/>
      <c r="B1102" s="6" t="str">
        <f t="shared" si="1"/>
        <v>JAM</v>
      </c>
      <c r="C1102" s="6">
        <v>876.0</v>
      </c>
      <c r="D1102" s="7">
        <v>87614.0</v>
      </c>
      <c r="E1102" s="12" t="s">
        <v>1054</v>
      </c>
      <c r="F1102" s="7">
        <v>876006.0</v>
      </c>
      <c r="G1102" s="15" t="s">
        <v>391</v>
      </c>
      <c r="H1102" s="6">
        <v>8760753.0</v>
      </c>
      <c r="I1102" s="8" t="s">
        <v>1080</v>
      </c>
      <c r="J1102" s="5"/>
      <c r="K1102" s="5"/>
      <c r="L1102" s="5"/>
      <c r="M1102" s="5"/>
      <c r="N1102" s="5"/>
      <c r="O1102" s="5"/>
      <c r="P1102" s="5"/>
    </row>
    <row r="1103" ht="15.75" customHeight="1">
      <c r="A1103" s="17"/>
      <c r="B1103" s="6" t="str">
        <f t="shared" si="1"/>
        <v>JAM</v>
      </c>
      <c r="C1103" s="6">
        <v>876.0</v>
      </c>
      <c r="D1103" s="7">
        <v>87614.0</v>
      </c>
      <c r="E1103" s="12" t="s">
        <v>1054</v>
      </c>
      <c r="F1103" s="7">
        <v>876007.0</v>
      </c>
      <c r="G1103" s="15" t="s">
        <v>393</v>
      </c>
      <c r="H1103" s="6">
        <v>8760754.0</v>
      </c>
      <c r="I1103" s="8" t="s">
        <v>1081</v>
      </c>
      <c r="J1103" s="5"/>
      <c r="K1103" s="5"/>
      <c r="L1103" s="5"/>
      <c r="M1103" s="5"/>
      <c r="N1103" s="5"/>
      <c r="O1103" s="5"/>
      <c r="P1103" s="5"/>
    </row>
    <row r="1104" ht="15.75" customHeight="1">
      <c r="A1104" s="17"/>
      <c r="B1104" s="6" t="str">
        <f t="shared" si="1"/>
        <v>JAM</v>
      </c>
      <c r="C1104" s="6">
        <v>876.0</v>
      </c>
      <c r="D1104" s="7">
        <v>87614.0</v>
      </c>
      <c r="E1104" s="12" t="s">
        <v>1054</v>
      </c>
      <c r="F1104" s="7">
        <v>876003.0</v>
      </c>
      <c r="G1104" s="15" t="s">
        <v>375</v>
      </c>
      <c r="H1104" s="6">
        <v>8760755.0</v>
      </c>
      <c r="I1104" s="8" t="s">
        <v>1082</v>
      </c>
      <c r="J1104" s="5"/>
      <c r="K1104" s="5"/>
      <c r="L1104" s="5"/>
      <c r="M1104" s="5"/>
      <c r="N1104" s="5"/>
      <c r="O1104" s="5"/>
      <c r="P1104" s="5"/>
    </row>
    <row r="1105" ht="15.75" customHeight="1">
      <c r="A1105" s="17"/>
      <c r="B1105" s="6" t="str">
        <f t="shared" si="1"/>
        <v>JAM</v>
      </c>
      <c r="C1105" s="6">
        <v>876.0</v>
      </c>
      <c r="D1105" s="7">
        <v>87614.0</v>
      </c>
      <c r="E1105" s="12" t="s">
        <v>1054</v>
      </c>
      <c r="F1105" s="7">
        <v>876013.0</v>
      </c>
      <c r="G1105" s="15" t="s">
        <v>439</v>
      </c>
      <c r="H1105" s="6">
        <v>8760756.0</v>
      </c>
      <c r="I1105" s="8" t="s">
        <v>1083</v>
      </c>
      <c r="J1105" s="5"/>
      <c r="K1105" s="5"/>
      <c r="L1105" s="5"/>
      <c r="M1105" s="5"/>
      <c r="N1105" s="5"/>
      <c r="O1105" s="5"/>
      <c r="P1105" s="5"/>
    </row>
    <row r="1106" ht="15.75" customHeight="1">
      <c r="A1106" s="17"/>
      <c r="B1106" s="6" t="str">
        <f t="shared" si="1"/>
        <v>JAM</v>
      </c>
      <c r="C1106" s="6">
        <v>876.0</v>
      </c>
      <c r="D1106" s="7">
        <v>87614.0</v>
      </c>
      <c r="E1106" s="12" t="s">
        <v>1054</v>
      </c>
      <c r="F1106" s="7">
        <v>876009.0</v>
      </c>
      <c r="G1106" s="15" t="s">
        <v>416</v>
      </c>
      <c r="H1106" s="6">
        <v>8760757.0</v>
      </c>
      <c r="I1106" s="8" t="s">
        <v>1084</v>
      </c>
      <c r="J1106" s="5"/>
      <c r="K1106" s="5"/>
      <c r="L1106" s="5"/>
      <c r="M1106" s="5"/>
      <c r="N1106" s="5"/>
      <c r="O1106" s="5"/>
      <c r="P1106" s="5"/>
    </row>
    <row r="1107" ht="15.75" customHeight="1">
      <c r="A1107" s="17"/>
      <c r="B1107" s="6" t="str">
        <f t="shared" si="1"/>
        <v>JAM</v>
      </c>
      <c r="C1107" s="6">
        <v>876.0</v>
      </c>
      <c r="D1107" s="7">
        <v>87614.0</v>
      </c>
      <c r="E1107" s="12" t="s">
        <v>1054</v>
      </c>
      <c r="F1107" s="7">
        <v>876009.0</v>
      </c>
      <c r="G1107" s="15" t="s">
        <v>416</v>
      </c>
      <c r="H1107" s="6">
        <v>8760758.0</v>
      </c>
      <c r="I1107" s="8" t="s">
        <v>1085</v>
      </c>
      <c r="J1107" s="5"/>
      <c r="K1107" s="5"/>
      <c r="L1107" s="5"/>
      <c r="M1107" s="5"/>
      <c r="N1107" s="5"/>
      <c r="O1107" s="5"/>
      <c r="P1107" s="5"/>
    </row>
    <row r="1108" ht="15.75" customHeight="1">
      <c r="A1108" s="17"/>
      <c r="B1108" s="6" t="str">
        <f t="shared" si="1"/>
        <v>JAM</v>
      </c>
      <c r="C1108" s="6">
        <v>876.0</v>
      </c>
      <c r="D1108" s="7">
        <v>87614.0</v>
      </c>
      <c r="E1108" s="12" t="s">
        <v>1054</v>
      </c>
      <c r="F1108" s="7">
        <v>876013.0</v>
      </c>
      <c r="G1108" s="15" t="s">
        <v>439</v>
      </c>
      <c r="H1108" s="6">
        <v>8760759.0</v>
      </c>
      <c r="I1108" s="8" t="s">
        <v>1003</v>
      </c>
      <c r="J1108" s="5"/>
      <c r="K1108" s="5"/>
      <c r="L1108" s="5"/>
      <c r="M1108" s="5"/>
      <c r="N1108" s="5"/>
      <c r="O1108" s="5"/>
      <c r="P1108" s="5"/>
    </row>
    <row r="1109" ht="15.75" customHeight="1">
      <c r="A1109" s="17"/>
      <c r="B1109" s="6" t="str">
        <f t="shared" si="1"/>
        <v>JAM</v>
      </c>
      <c r="C1109" s="6">
        <v>876.0</v>
      </c>
      <c r="D1109" s="7">
        <v>87614.0</v>
      </c>
      <c r="E1109" s="12" t="s">
        <v>1054</v>
      </c>
      <c r="F1109" s="7">
        <v>876009.0</v>
      </c>
      <c r="G1109" s="15" t="s">
        <v>416</v>
      </c>
      <c r="H1109" s="6">
        <v>8760760.0</v>
      </c>
      <c r="I1109" s="8" t="s">
        <v>1086</v>
      </c>
      <c r="J1109" s="5"/>
      <c r="K1109" s="5"/>
      <c r="L1109" s="5"/>
      <c r="M1109" s="5"/>
      <c r="N1109" s="5"/>
      <c r="O1109" s="5"/>
      <c r="P1109" s="5"/>
    </row>
    <row r="1110" ht="15.75" customHeight="1">
      <c r="A1110" s="17"/>
      <c r="B1110" s="6" t="str">
        <f t="shared" si="1"/>
        <v>JAM</v>
      </c>
      <c r="C1110" s="6">
        <v>876.0</v>
      </c>
      <c r="D1110" s="7">
        <v>87614.0</v>
      </c>
      <c r="E1110" s="12" t="s">
        <v>1054</v>
      </c>
      <c r="F1110" s="7">
        <v>876013.0</v>
      </c>
      <c r="G1110" s="15" t="s">
        <v>439</v>
      </c>
      <c r="H1110" s="6">
        <v>8760761.0</v>
      </c>
      <c r="I1110" s="8" t="s">
        <v>1087</v>
      </c>
      <c r="J1110" s="5"/>
      <c r="K1110" s="5"/>
      <c r="L1110" s="5"/>
      <c r="M1110" s="5"/>
      <c r="N1110" s="5"/>
      <c r="O1110" s="5"/>
      <c r="P1110" s="5"/>
    </row>
    <row r="1111" ht="15.75" customHeight="1">
      <c r="A1111" s="17"/>
      <c r="B1111" s="6" t="str">
        <f t="shared" si="1"/>
        <v>JAM</v>
      </c>
      <c r="C1111" s="6">
        <v>876.0</v>
      </c>
      <c r="D1111" s="7">
        <v>87614.0</v>
      </c>
      <c r="E1111" s="12" t="s">
        <v>1054</v>
      </c>
      <c r="F1111" s="7">
        <v>876013.0</v>
      </c>
      <c r="G1111" s="15" t="s">
        <v>439</v>
      </c>
      <c r="H1111" s="6">
        <v>8760762.0</v>
      </c>
      <c r="I1111" s="8" t="s">
        <v>1088</v>
      </c>
      <c r="J1111" s="5"/>
      <c r="K1111" s="5"/>
      <c r="L1111" s="5"/>
      <c r="M1111" s="5"/>
      <c r="N1111" s="5"/>
      <c r="O1111" s="5"/>
      <c r="P1111" s="5"/>
    </row>
    <row r="1112" ht="15.75" customHeight="1">
      <c r="A1112" s="17"/>
      <c r="B1112" s="6" t="str">
        <f t="shared" si="1"/>
        <v>JAM</v>
      </c>
      <c r="C1112" s="6">
        <v>876.0</v>
      </c>
      <c r="D1112" s="7">
        <v>87614.0</v>
      </c>
      <c r="E1112" s="12" t="s">
        <v>1054</v>
      </c>
      <c r="F1112" s="7">
        <v>876013.0</v>
      </c>
      <c r="G1112" s="15" t="s">
        <v>439</v>
      </c>
      <c r="H1112" s="6">
        <v>8760763.0</v>
      </c>
      <c r="I1112" s="8" t="s">
        <v>1089</v>
      </c>
      <c r="J1112" s="5"/>
      <c r="K1112" s="5"/>
      <c r="L1112" s="5"/>
      <c r="M1112" s="5"/>
      <c r="N1112" s="5"/>
      <c r="O1112" s="5"/>
      <c r="P1112" s="5"/>
    </row>
    <row r="1113" ht="15.75" customHeight="1">
      <c r="A1113" s="17"/>
      <c r="B1113" s="6" t="str">
        <f t="shared" si="1"/>
        <v>JAM</v>
      </c>
      <c r="C1113" s="6">
        <v>876.0</v>
      </c>
      <c r="D1113" s="7">
        <v>87614.0</v>
      </c>
      <c r="E1113" s="12" t="s">
        <v>1054</v>
      </c>
      <c r="F1113" s="7">
        <v>876009.0</v>
      </c>
      <c r="G1113" s="15" t="s">
        <v>416</v>
      </c>
      <c r="H1113" s="6">
        <v>8760764.0</v>
      </c>
      <c r="I1113" s="8" t="s">
        <v>1090</v>
      </c>
      <c r="J1113" s="5"/>
      <c r="K1113" s="5"/>
      <c r="L1113" s="5"/>
      <c r="M1113" s="5"/>
      <c r="N1113" s="5"/>
      <c r="O1113" s="5"/>
      <c r="P1113" s="5"/>
    </row>
    <row r="1114" ht="15.75" customHeight="1">
      <c r="A1114" s="17"/>
      <c r="B1114" s="6" t="str">
        <f t="shared" si="1"/>
        <v>JAM</v>
      </c>
      <c r="C1114" s="6">
        <v>876.0</v>
      </c>
      <c r="D1114" s="7">
        <v>87614.0</v>
      </c>
      <c r="E1114" s="12" t="s">
        <v>1054</v>
      </c>
      <c r="F1114" s="7">
        <v>876012.0</v>
      </c>
      <c r="G1114" s="15" t="s">
        <v>434</v>
      </c>
      <c r="H1114" s="6">
        <v>8760765.0</v>
      </c>
      <c r="I1114" s="8" t="s">
        <v>1091</v>
      </c>
      <c r="J1114" s="5"/>
      <c r="K1114" s="5"/>
      <c r="L1114" s="5"/>
      <c r="M1114" s="5"/>
      <c r="N1114" s="5"/>
      <c r="O1114" s="5"/>
      <c r="P1114" s="5"/>
    </row>
    <row r="1115" ht="15.75" customHeight="1">
      <c r="A1115" s="17"/>
      <c r="B1115" s="6" t="str">
        <f t="shared" si="1"/>
        <v>JAM</v>
      </c>
      <c r="C1115" s="6">
        <v>876.0</v>
      </c>
      <c r="D1115" s="7">
        <v>87614.0</v>
      </c>
      <c r="E1115" s="12" t="s">
        <v>1054</v>
      </c>
      <c r="F1115" s="7">
        <v>876009.0</v>
      </c>
      <c r="G1115" s="15" t="s">
        <v>416</v>
      </c>
      <c r="H1115" s="6">
        <v>8760766.0</v>
      </c>
      <c r="I1115" s="8" t="s">
        <v>1092</v>
      </c>
      <c r="J1115" s="5"/>
      <c r="K1115" s="5"/>
      <c r="L1115" s="5"/>
      <c r="M1115" s="5"/>
      <c r="N1115" s="5"/>
      <c r="O1115" s="5"/>
      <c r="P1115" s="5"/>
    </row>
    <row r="1116" ht="15.75" customHeight="1">
      <c r="A1116" s="17"/>
      <c r="B1116" s="6" t="str">
        <f t="shared" si="1"/>
        <v>JAM</v>
      </c>
      <c r="C1116" s="6">
        <v>876.0</v>
      </c>
      <c r="D1116" s="7">
        <v>87614.0</v>
      </c>
      <c r="E1116" s="12" t="s">
        <v>1054</v>
      </c>
      <c r="F1116" s="7">
        <v>876009.0</v>
      </c>
      <c r="G1116" s="15" t="s">
        <v>416</v>
      </c>
      <c r="H1116" s="6">
        <v>8760767.0</v>
      </c>
      <c r="I1116" s="8" t="s">
        <v>1093</v>
      </c>
      <c r="J1116" s="5"/>
      <c r="K1116" s="5"/>
      <c r="L1116" s="5"/>
      <c r="M1116" s="5"/>
      <c r="N1116" s="5"/>
      <c r="O1116" s="5"/>
      <c r="P1116" s="5"/>
    </row>
    <row r="1117" ht="15.75" customHeight="1">
      <c r="A1117" s="17"/>
      <c r="B1117" s="6" t="str">
        <f t="shared" si="1"/>
        <v>JAM</v>
      </c>
      <c r="C1117" s="6">
        <v>876.0</v>
      </c>
      <c r="D1117" s="7">
        <v>87614.0</v>
      </c>
      <c r="E1117" s="12" t="s">
        <v>1054</v>
      </c>
      <c r="F1117" s="7">
        <v>876003.0</v>
      </c>
      <c r="G1117" s="15" t="s">
        <v>375</v>
      </c>
      <c r="H1117" s="6">
        <v>8760768.0</v>
      </c>
      <c r="I1117" s="8" t="s">
        <v>1094</v>
      </c>
      <c r="J1117" s="5"/>
      <c r="K1117" s="5"/>
      <c r="L1117" s="5"/>
      <c r="M1117" s="5"/>
      <c r="N1117" s="5"/>
      <c r="O1117" s="5"/>
      <c r="P1117" s="5"/>
    </row>
    <row r="1118" ht="15.75" customHeight="1">
      <c r="A1118" s="17"/>
      <c r="B1118" s="6" t="str">
        <f t="shared" si="1"/>
        <v>JAM</v>
      </c>
      <c r="C1118" s="6">
        <v>876.0</v>
      </c>
      <c r="D1118" s="7">
        <v>87614.0</v>
      </c>
      <c r="E1118" s="12" t="s">
        <v>1054</v>
      </c>
      <c r="F1118" s="7">
        <v>876003.0</v>
      </c>
      <c r="G1118" s="15" t="s">
        <v>375</v>
      </c>
      <c r="H1118" s="6">
        <v>8760769.0</v>
      </c>
      <c r="I1118" s="8" t="s">
        <v>1095</v>
      </c>
      <c r="J1118" s="5"/>
      <c r="K1118" s="5"/>
      <c r="L1118" s="5"/>
      <c r="M1118" s="5"/>
      <c r="N1118" s="5"/>
      <c r="O1118" s="5"/>
      <c r="P1118" s="5"/>
    </row>
    <row r="1119" ht="15.75" customHeight="1">
      <c r="A1119" s="17"/>
      <c r="B1119" s="6" t="str">
        <f t="shared" si="1"/>
        <v>JAM</v>
      </c>
      <c r="C1119" s="6">
        <v>876.0</v>
      </c>
      <c r="D1119" s="7">
        <v>87614.0</v>
      </c>
      <c r="E1119" s="12" t="s">
        <v>1054</v>
      </c>
      <c r="F1119" s="7">
        <v>876003.0</v>
      </c>
      <c r="G1119" s="15" t="s">
        <v>375</v>
      </c>
      <c r="H1119" s="6">
        <v>8760770.0</v>
      </c>
      <c r="I1119" s="8" t="s">
        <v>1096</v>
      </c>
      <c r="J1119" s="5"/>
      <c r="K1119" s="5"/>
      <c r="L1119" s="5"/>
      <c r="M1119" s="5"/>
      <c r="N1119" s="5"/>
      <c r="O1119" s="5"/>
      <c r="P1119" s="5"/>
    </row>
    <row r="1120" ht="15.75" customHeight="1">
      <c r="A1120" s="17"/>
      <c r="B1120" s="6" t="str">
        <f t="shared" si="1"/>
        <v>JAM</v>
      </c>
      <c r="C1120" s="6">
        <v>876.0</v>
      </c>
      <c r="D1120" s="7">
        <v>87614.0</v>
      </c>
      <c r="E1120" s="12" t="s">
        <v>1054</v>
      </c>
      <c r="F1120" s="7">
        <v>876002.0</v>
      </c>
      <c r="G1120" s="15" t="s">
        <v>370</v>
      </c>
      <c r="H1120" s="6">
        <v>8760771.0</v>
      </c>
      <c r="I1120" s="8" t="s">
        <v>1097</v>
      </c>
      <c r="J1120" s="5"/>
      <c r="K1120" s="5"/>
      <c r="L1120" s="5"/>
      <c r="M1120" s="5"/>
      <c r="N1120" s="5"/>
      <c r="O1120" s="5"/>
      <c r="P1120" s="5"/>
    </row>
    <row r="1121" ht="15.75" customHeight="1">
      <c r="A1121" s="17"/>
      <c r="B1121" s="6" t="str">
        <f t="shared" si="1"/>
        <v>JAM</v>
      </c>
      <c r="C1121" s="6">
        <v>876.0</v>
      </c>
      <c r="D1121" s="7">
        <v>87614.0</v>
      </c>
      <c r="E1121" s="12" t="s">
        <v>1054</v>
      </c>
      <c r="F1121" s="7">
        <v>876002.0</v>
      </c>
      <c r="G1121" s="15" t="s">
        <v>370</v>
      </c>
      <c r="H1121" s="6">
        <v>8760772.0</v>
      </c>
      <c r="I1121" s="8" t="s">
        <v>1098</v>
      </c>
      <c r="J1121" s="5"/>
      <c r="K1121" s="5"/>
      <c r="L1121" s="5"/>
      <c r="M1121" s="5"/>
      <c r="N1121" s="5"/>
      <c r="O1121" s="5"/>
      <c r="P1121" s="5"/>
    </row>
    <row r="1122" ht="15.75" customHeight="1">
      <c r="A1122" s="17"/>
      <c r="B1122" s="6" t="str">
        <f t="shared" si="1"/>
        <v>JAM</v>
      </c>
      <c r="C1122" s="6">
        <v>876.0</v>
      </c>
      <c r="D1122" s="7">
        <v>87614.0</v>
      </c>
      <c r="E1122" s="12" t="s">
        <v>1054</v>
      </c>
      <c r="F1122" s="7">
        <v>876002.0</v>
      </c>
      <c r="G1122" s="15" t="s">
        <v>370</v>
      </c>
      <c r="H1122" s="6">
        <v>8760773.0</v>
      </c>
      <c r="I1122" s="8" t="s">
        <v>1099</v>
      </c>
      <c r="J1122" s="5"/>
      <c r="K1122" s="5"/>
      <c r="L1122" s="5"/>
      <c r="M1122" s="5"/>
      <c r="N1122" s="5"/>
      <c r="O1122" s="5"/>
      <c r="P1122" s="5"/>
    </row>
    <row r="1123" ht="15.75" customHeight="1">
      <c r="A1123" s="17"/>
      <c r="B1123" s="6" t="str">
        <f t="shared" si="1"/>
        <v>JAM</v>
      </c>
      <c r="C1123" s="6">
        <v>876.0</v>
      </c>
      <c r="D1123" s="7">
        <v>87614.0</v>
      </c>
      <c r="E1123" s="12" t="s">
        <v>1054</v>
      </c>
      <c r="F1123" s="7">
        <v>876015.0</v>
      </c>
      <c r="G1123" s="15" t="s">
        <v>1100</v>
      </c>
      <c r="H1123" s="6">
        <v>8760774.0</v>
      </c>
      <c r="I1123" s="8" t="s">
        <v>1101</v>
      </c>
      <c r="J1123" s="5"/>
      <c r="K1123" s="5"/>
      <c r="L1123" s="5"/>
      <c r="M1123" s="5"/>
      <c r="N1123" s="5"/>
      <c r="O1123" s="5"/>
      <c r="P1123" s="5"/>
    </row>
    <row r="1124" ht="15.75" customHeight="1">
      <c r="A1124" s="17"/>
      <c r="B1124" s="6" t="str">
        <f t="shared" si="1"/>
        <v>JAM</v>
      </c>
      <c r="C1124" s="6">
        <v>876.0</v>
      </c>
      <c r="D1124" s="7">
        <v>87614.0</v>
      </c>
      <c r="E1124" s="12" t="s">
        <v>1054</v>
      </c>
      <c r="F1124" s="7">
        <v>876015.0</v>
      </c>
      <c r="G1124" s="15" t="s">
        <v>1100</v>
      </c>
      <c r="H1124" s="6">
        <v>8760775.0</v>
      </c>
      <c r="I1124" s="8" t="s">
        <v>1102</v>
      </c>
      <c r="J1124" s="5"/>
      <c r="K1124" s="5"/>
      <c r="L1124" s="5"/>
      <c r="M1124" s="5"/>
      <c r="N1124" s="5"/>
      <c r="O1124" s="5"/>
      <c r="P1124" s="5"/>
    </row>
    <row r="1125" ht="15.75" customHeight="1">
      <c r="A1125" s="17"/>
      <c r="B1125" s="6" t="str">
        <f t="shared" si="1"/>
        <v>JAM</v>
      </c>
      <c r="C1125" s="6">
        <v>876.0</v>
      </c>
      <c r="D1125" s="7">
        <v>87614.0</v>
      </c>
      <c r="E1125" s="12" t="s">
        <v>1054</v>
      </c>
      <c r="F1125" s="7">
        <v>876002.0</v>
      </c>
      <c r="G1125" s="15" t="s">
        <v>370</v>
      </c>
      <c r="H1125" s="6">
        <v>8760776.0</v>
      </c>
      <c r="I1125" s="8" t="s">
        <v>1103</v>
      </c>
      <c r="J1125" s="5"/>
      <c r="K1125" s="5"/>
      <c r="L1125" s="5"/>
      <c r="M1125" s="5"/>
      <c r="N1125" s="5"/>
      <c r="O1125" s="5"/>
      <c r="P1125" s="5"/>
    </row>
    <row r="1126" ht="15.75" customHeight="1">
      <c r="A1126" s="17"/>
      <c r="B1126" s="6" t="str">
        <f t="shared" si="1"/>
        <v>JAM</v>
      </c>
      <c r="C1126" s="6">
        <v>876.0</v>
      </c>
      <c r="D1126" s="7">
        <v>87614.0</v>
      </c>
      <c r="E1126" s="12" t="s">
        <v>1054</v>
      </c>
      <c r="F1126" s="7">
        <v>876015.0</v>
      </c>
      <c r="G1126" s="15" t="s">
        <v>1100</v>
      </c>
      <c r="H1126" s="6">
        <v>8760777.0</v>
      </c>
      <c r="I1126" s="8" t="s">
        <v>1104</v>
      </c>
      <c r="J1126" s="5"/>
      <c r="K1126" s="5"/>
      <c r="L1126" s="5"/>
      <c r="M1126" s="5"/>
      <c r="N1126" s="5"/>
      <c r="O1126" s="5"/>
      <c r="P1126" s="5"/>
    </row>
    <row r="1127" ht="15.75" customHeight="1">
      <c r="A1127" s="17"/>
      <c r="B1127" s="6" t="str">
        <f t="shared" si="1"/>
        <v>JAM</v>
      </c>
      <c r="C1127" s="6">
        <v>876.0</v>
      </c>
      <c r="D1127" s="7">
        <v>87614.0</v>
      </c>
      <c r="E1127" s="12" t="s">
        <v>1054</v>
      </c>
      <c r="F1127" s="7">
        <v>876015.0</v>
      </c>
      <c r="G1127" s="15" t="s">
        <v>1100</v>
      </c>
      <c r="H1127" s="6">
        <v>8760778.0</v>
      </c>
      <c r="I1127" s="8" t="s">
        <v>1105</v>
      </c>
      <c r="J1127" s="5"/>
      <c r="K1127" s="5"/>
      <c r="L1127" s="5"/>
      <c r="M1127" s="5"/>
      <c r="N1127" s="5"/>
      <c r="O1127" s="5"/>
      <c r="P1127" s="5"/>
    </row>
    <row r="1128" ht="15.75" customHeight="1">
      <c r="A1128" s="17"/>
      <c r="B1128" s="6" t="str">
        <f t="shared" si="1"/>
        <v>JAM</v>
      </c>
      <c r="C1128" s="6">
        <v>876.0</v>
      </c>
      <c r="D1128" s="7">
        <v>87614.0</v>
      </c>
      <c r="E1128" s="12" t="s">
        <v>1054</v>
      </c>
      <c r="F1128" s="7">
        <v>876012.0</v>
      </c>
      <c r="G1128" s="16" t="s">
        <v>434</v>
      </c>
      <c r="H1128" s="6">
        <v>8760779.0</v>
      </c>
      <c r="I1128" s="8" t="s">
        <v>1106</v>
      </c>
      <c r="J1128" s="5"/>
      <c r="K1128" s="5"/>
      <c r="L1128" s="5"/>
      <c r="M1128" s="5"/>
      <c r="N1128" s="5"/>
      <c r="O1128" s="5"/>
      <c r="P1128" s="5"/>
    </row>
    <row r="1129" ht="15.75" customHeight="1">
      <c r="A1129" s="6"/>
      <c r="B1129" s="6" t="str">
        <f t="shared" si="1"/>
        <v>STA</v>
      </c>
      <c r="C1129" s="6">
        <v>758.0</v>
      </c>
      <c r="D1129" s="7">
        <v>75801.0</v>
      </c>
      <c r="E1129" s="6" t="s">
        <v>1107</v>
      </c>
      <c r="F1129" s="7">
        <v>758001.0</v>
      </c>
      <c r="G1129" s="9" t="s">
        <v>1108</v>
      </c>
      <c r="H1129" s="5"/>
      <c r="I1129" s="8"/>
      <c r="J1129" s="5"/>
      <c r="K1129" s="5"/>
      <c r="L1129" s="5"/>
      <c r="M1129" s="5"/>
      <c r="N1129" s="5"/>
      <c r="O1129" s="5"/>
      <c r="P1129" s="5"/>
    </row>
    <row r="1130" ht="15.75" customHeight="1">
      <c r="A1130" s="6"/>
      <c r="B1130" s="6" t="str">
        <f t="shared" si="1"/>
        <v>STA</v>
      </c>
      <c r="C1130" s="6">
        <v>758.0</v>
      </c>
      <c r="D1130" s="7">
        <v>75801.0</v>
      </c>
      <c r="E1130" s="6" t="s">
        <v>1107</v>
      </c>
      <c r="F1130" s="7">
        <v>758002.0</v>
      </c>
      <c r="G1130" s="9" t="s">
        <v>1109</v>
      </c>
      <c r="H1130" s="5"/>
      <c r="I1130" s="8"/>
      <c r="J1130" s="5"/>
      <c r="K1130" s="5"/>
      <c r="L1130" s="5"/>
      <c r="M1130" s="5"/>
      <c r="N1130" s="5"/>
      <c r="O1130" s="5"/>
      <c r="P1130" s="5"/>
    </row>
    <row r="1131" ht="15.75" customHeight="1">
      <c r="A1131" s="6"/>
      <c r="B1131" s="6" t="str">
        <f t="shared" si="1"/>
        <v>STA</v>
      </c>
      <c r="C1131" s="6">
        <v>758.0</v>
      </c>
      <c r="D1131" s="7">
        <v>75801.0</v>
      </c>
      <c r="E1131" s="6" t="s">
        <v>1107</v>
      </c>
      <c r="F1131" s="7">
        <v>758003.0</v>
      </c>
      <c r="G1131" s="9" t="s">
        <v>1110</v>
      </c>
      <c r="H1131" s="5"/>
      <c r="I1131" s="8"/>
      <c r="J1131" s="5"/>
      <c r="K1131" s="5"/>
      <c r="L1131" s="5"/>
      <c r="M1131" s="5"/>
      <c r="N1131" s="5"/>
      <c r="O1131" s="5"/>
      <c r="P1131" s="5"/>
    </row>
    <row r="1132" ht="15.75" customHeight="1">
      <c r="A1132" s="6"/>
      <c r="B1132" s="6" t="str">
        <f t="shared" si="1"/>
        <v>STA</v>
      </c>
      <c r="C1132" s="6">
        <v>758.0</v>
      </c>
      <c r="D1132" s="7">
        <v>75801.0</v>
      </c>
      <c r="E1132" s="6" t="s">
        <v>1107</v>
      </c>
      <c r="F1132" s="7">
        <v>758004.0</v>
      </c>
      <c r="G1132" s="9" t="s">
        <v>1111</v>
      </c>
      <c r="H1132" s="5"/>
      <c r="I1132" s="8"/>
      <c r="J1132" s="5"/>
      <c r="K1132" s="5"/>
      <c r="L1132" s="5"/>
      <c r="M1132" s="5"/>
      <c r="N1132" s="5"/>
      <c r="O1132" s="5"/>
      <c r="P1132" s="5"/>
    </row>
    <row r="1133" ht="15.75" customHeight="1">
      <c r="A1133" s="6"/>
      <c r="B1133" s="6" t="str">
        <f t="shared" si="1"/>
        <v>STA</v>
      </c>
      <c r="C1133" s="6">
        <v>758.0</v>
      </c>
      <c r="D1133" s="7">
        <v>75801.0</v>
      </c>
      <c r="E1133" s="6" t="s">
        <v>1107</v>
      </c>
      <c r="F1133" s="7">
        <v>758005.0</v>
      </c>
      <c r="G1133" s="9" t="s">
        <v>1112</v>
      </c>
      <c r="H1133" s="5"/>
      <c r="I1133" s="8"/>
      <c r="J1133" s="5"/>
      <c r="K1133" s="5"/>
      <c r="L1133" s="5"/>
      <c r="M1133" s="5"/>
      <c r="N1133" s="5"/>
      <c r="O1133" s="5"/>
      <c r="P1133" s="5"/>
    </row>
    <row r="1134" ht="15.75" customHeight="1">
      <c r="A1134" s="6"/>
      <c r="B1134" s="6" t="str">
        <f t="shared" si="1"/>
        <v>STA</v>
      </c>
      <c r="C1134" s="6">
        <v>758.0</v>
      </c>
      <c r="D1134" s="7">
        <v>75801.0</v>
      </c>
      <c r="E1134" s="6" t="s">
        <v>1107</v>
      </c>
      <c r="F1134" s="7">
        <v>758006.0</v>
      </c>
      <c r="G1134" s="9" t="s">
        <v>1113</v>
      </c>
      <c r="H1134" s="5"/>
      <c r="I1134" s="8"/>
      <c r="J1134" s="5"/>
      <c r="K1134" s="5"/>
      <c r="L1134" s="5"/>
      <c r="M1134" s="5"/>
      <c r="N1134" s="5"/>
      <c r="O1134" s="5"/>
      <c r="P1134" s="5"/>
    </row>
    <row r="1135" ht="15.75" customHeight="1">
      <c r="A1135" s="6"/>
      <c r="B1135" s="6" t="str">
        <f t="shared" si="1"/>
        <v>STA</v>
      </c>
      <c r="C1135" s="6">
        <v>758.0</v>
      </c>
      <c r="D1135" s="7">
        <v>75801.0</v>
      </c>
      <c r="E1135" s="6" t="s">
        <v>1107</v>
      </c>
      <c r="F1135" s="7">
        <v>758007.0</v>
      </c>
      <c r="G1135" s="9" t="s">
        <v>1114</v>
      </c>
      <c r="H1135" s="5"/>
      <c r="I1135" s="8"/>
      <c r="J1135" s="5"/>
      <c r="K1135" s="5"/>
      <c r="L1135" s="5"/>
      <c r="M1135" s="5"/>
      <c r="N1135" s="5"/>
      <c r="O1135" s="5"/>
      <c r="P1135" s="5"/>
    </row>
    <row r="1136" ht="15.75" customHeight="1">
      <c r="A1136" s="6"/>
      <c r="B1136" s="6" t="str">
        <f t="shared" si="1"/>
        <v>STA</v>
      </c>
      <c r="C1136" s="6">
        <v>758.0</v>
      </c>
      <c r="D1136" s="7">
        <v>75801.0</v>
      </c>
      <c r="E1136" s="6" t="s">
        <v>1107</v>
      </c>
      <c r="F1136" s="7">
        <v>758008.0</v>
      </c>
      <c r="G1136" s="9" t="s">
        <v>1115</v>
      </c>
      <c r="H1136" s="5"/>
      <c r="I1136" s="8"/>
      <c r="J1136" s="5"/>
      <c r="K1136" s="5"/>
      <c r="L1136" s="5"/>
      <c r="M1136" s="5"/>
      <c r="N1136" s="5"/>
      <c r="O1136" s="5"/>
      <c r="P1136" s="5"/>
    </row>
    <row r="1137" ht="15.75" customHeight="1">
      <c r="A1137" s="6"/>
      <c r="B1137" s="6" t="str">
        <f t="shared" si="1"/>
        <v>STA</v>
      </c>
      <c r="C1137" s="6">
        <v>758.0</v>
      </c>
      <c r="D1137" s="7">
        <v>75801.0</v>
      </c>
      <c r="E1137" s="6" t="s">
        <v>1107</v>
      </c>
      <c r="F1137" s="7">
        <v>758009.0</v>
      </c>
      <c r="G1137" s="9" t="s">
        <v>1116</v>
      </c>
      <c r="H1137" s="5"/>
      <c r="I1137" s="8"/>
      <c r="J1137" s="5"/>
      <c r="K1137" s="5"/>
      <c r="L1137" s="5"/>
      <c r="M1137" s="5"/>
      <c r="N1137" s="5"/>
      <c r="O1137" s="5"/>
      <c r="P1137" s="5"/>
    </row>
    <row r="1138" ht="15.75" customHeight="1">
      <c r="A1138" s="6"/>
      <c r="B1138" s="6" t="str">
        <f t="shared" si="1"/>
        <v>STA</v>
      </c>
      <c r="C1138" s="6">
        <v>758.0</v>
      </c>
      <c r="D1138" s="7">
        <v>75801.0</v>
      </c>
      <c r="E1138" s="6" t="s">
        <v>1107</v>
      </c>
      <c r="F1138" s="7">
        <v>758010.0</v>
      </c>
      <c r="G1138" s="9" t="s">
        <v>1117</v>
      </c>
      <c r="H1138" s="5"/>
      <c r="I1138" s="8"/>
      <c r="J1138" s="5"/>
      <c r="K1138" s="5"/>
      <c r="L1138" s="5"/>
      <c r="M1138" s="5"/>
      <c r="N1138" s="5"/>
      <c r="O1138" s="5"/>
      <c r="P1138" s="5"/>
    </row>
    <row r="1139" ht="15.75" customHeight="1">
      <c r="A1139" s="6"/>
      <c r="B1139" s="6" t="str">
        <f t="shared" si="1"/>
        <v>STA</v>
      </c>
      <c r="C1139" s="6">
        <v>758.0</v>
      </c>
      <c r="D1139" s="7">
        <v>75801.0</v>
      </c>
      <c r="E1139" s="6" t="s">
        <v>1107</v>
      </c>
      <c r="F1139" s="7">
        <v>758011.0</v>
      </c>
      <c r="G1139" s="9" t="s">
        <v>1118</v>
      </c>
      <c r="H1139" s="5"/>
      <c r="I1139" s="8"/>
      <c r="J1139" s="5"/>
      <c r="K1139" s="5"/>
      <c r="L1139" s="5"/>
      <c r="M1139" s="5"/>
      <c r="N1139" s="5"/>
      <c r="O1139" s="5"/>
      <c r="P1139" s="5"/>
    </row>
    <row r="1140" ht="15.75" customHeight="1">
      <c r="A1140" s="6"/>
      <c r="B1140" s="6" t="str">
        <f t="shared" si="1"/>
        <v>STA</v>
      </c>
      <c r="C1140" s="6">
        <v>758.0</v>
      </c>
      <c r="D1140" s="7">
        <v>75801.0</v>
      </c>
      <c r="E1140" s="6" t="s">
        <v>1107</v>
      </c>
      <c r="F1140" s="7">
        <v>758012.0</v>
      </c>
      <c r="G1140" s="9" t="s">
        <v>1119</v>
      </c>
      <c r="H1140" s="5"/>
      <c r="I1140" s="8"/>
      <c r="J1140" s="5"/>
      <c r="K1140" s="5"/>
      <c r="L1140" s="5"/>
      <c r="M1140" s="5"/>
      <c r="N1140" s="5"/>
      <c r="O1140" s="5"/>
      <c r="P1140" s="5"/>
    </row>
    <row r="1141" ht="15.75" customHeight="1">
      <c r="A1141" s="6"/>
      <c r="B1141" s="6" t="str">
        <f t="shared" si="1"/>
        <v>STA</v>
      </c>
      <c r="C1141" s="6">
        <v>758.0</v>
      </c>
      <c r="D1141" s="7">
        <v>75801.0</v>
      </c>
      <c r="E1141" s="6" t="s">
        <v>1107</v>
      </c>
      <c r="F1141" s="7">
        <v>758013.0</v>
      </c>
      <c r="G1141" s="9" t="s">
        <v>1120</v>
      </c>
      <c r="H1141" s="5"/>
      <c r="I1141" s="8"/>
      <c r="J1141" s="5"/>
      <c r="K1141" s="5"/>
      <c r="L1141" s="5"/>
      <c r="M1141" s="5"/>
      <c r="N1141" s="5"/>
      <c r="O1141" s="5"/>
      <c r="P1141" s="5"/>
    </row>
    <row r="1142" ht="15.75" customHeight="1">
      <c r="A1142" s="6"/>
      <c r="B1142" s="6" t="str">
        <f t="shared" si="1"/>
        <v>STA</v>
      </c>
      <c r="C1142" s="6">
        <v>758.0</v>
      </c>
      <c r="D1142" s="7">
        <v>75801.0</v>
      </c>
      <c r="E1142" s="6" t="s">
        <v>1107</v>
      </c>
      <c r="F1142" s="7">
        <v>758014.0</v>
      </c>
      <c r="G1142" s="9" t="s">
        <v>1121</v>
      </c>
      <c r="H1142" s="5"/>
      <c r="I1142" s="8"/>
      <c r="J1142" s="5"/>
      <c r="K1142" s="5"/>
      <c r="L1142" s="5"/>
      <c r="M1142" s="5"/>
      <c r="N1142" s="5"/>
      <c r="O1142" s="5"/>
      <c r="P1142" s="5"/>
    </row>
    <row r="1143" ht="15.75" customHeight="1">
      <c r="A1143" s="6"/>
      <c r="B1143" s="6" t="str">
        <f t="shared" si="1"/>
        <v>STA</v>
      </c>
      <c r="C1143" s="6">
        <v>758.0</v>
      </c>
      <c r="D1143" s="7">
        <v>75801.0</v>
      </c>
      <c r="E1143" s="6" t="s">
        <v>1107</v>
      </c>
      <c r="F1143" s="7">
        <v>758015.0</v>
      </c>
      <c r="G1143" s="9" t="s">
        <v>1122</v>
      </c>
      <c r="H1143" s="5"/>
      <c r="I1143" s="8"/>
      <c r="J1143" s="5"/>
      <c r="K1143" s="5"/>
      <c r="L1143" s="5"/>
      <c r="M1143" s="5"/>
      <c r="N1143" s="5"/>
      <c r="O1143" s="5"/>
      <c r="P1143" s="5"/>
    </row>
    <row r="1144" ht="15.75" customHeight="1">
      <c r="A1144" s="6"/>
      <c r="B1144" s="6" t="str">
        <f t="shared" si="1"/>
        <v>STA</v>
      </c>
      <c r="C1144" s="6">
        <v>758.0</v>
      </c>
      <c r="D1144" s="7">
        <v>75801.0</v>
      </c>
      <c r="E1144" s="6" t="s">
        <v>1107</v>
      </c>
      <c r="F1144" s="7">
        <v>758016.0</v>
      </c>
      <c r="G1144" s="9" t="s">
        <v>1123</v>
      </c>
      <c r="H1144" s="5"/>
      <c r="I1144" s="8"/>
      <c r="J1144" s="5"/>
      <c r="K1144" s="5"/>
      <c r="L1144" s="5"/>
      <c r="M1144" s="5"/>
      <c r="N1144" s="5"/>
      <c r="O1144" s="5"/>
      <c r="P1144" s="5"/>
    </row>
    <row r="1145" ht="15.75" customHeight="1">
      <c r="A1145" s="6"/>
      <c r="B1145" s="6" t="str">
        <f t="shared" si="1"/>
        <v>STA</v>
      </c>
      <c r="C1145" s="6">
        <v>758.0</v>
      </c>
      <c r="D1145" s="7">
        <v>75801.0</v>
      </c>
      <c r="E1145" s="6" t="s">
        <v>1107</v>
      </c>
      <c r="F1145" s="7">
        <v>758017.0</v>
      </c>
      <c r="G1145" s="9" t="s">
        <v>1124</v>
      </c>
      <c r="H1145" s="5"/>
      <c r="I1145" s="8"/>
      <c r="J1145" s="5"/>
      <c r="K1145" s="5"/>
      <c r="L1145" s="5"/>
      <c r="M1145" s="5"/>
      <c r="N1145" s="5"/>
      <c r="O1145" s="5"/>
      <c r="P1145" s="5"/>
    </row>
    <row r="1146" ht="15.75" customHeight="1">
      <c r="A1146" s="6"/>
      <c r="B1146" s="6" t="str">
        <f t="shared" si="1"/>
        <v>STA</v>
      </c>
      <c r="C1146" s="6">
        <v>758.0</v>
      </c>
      <c r="D1146" s="7">
        <v>75801.0</v>
      </c>
      <c r="E1146" s="6" t="s">
        <v>1107</v>
      </c>
      <c r="F1146" s="7">
        <v>758018.0</v>
      </c>
      <c r="G1146" s="9" t="s">
        <v>1125</v>
      </c>
      <c r="H1146" s="5"/>
      <c r="I1146" s="8"/>
      <c r="J1146" s="5"/>
      <c r="K1146" s="5"/>
      <c r="L1146" s="5"/>
      <c r="M1146" s="5"/>
      <c r="N1146" s="5"/>
      <c r="O1146" s="5"/>
      <c r="P1146" s="5"/>
    </row>
    <row r="1147" ht="15.75" customHeight="1">
      <c r="A1147" s="6"/>
      <c r="B1147" s="6" t="str">
        <f t="shared" si="1"/>
        <v>STA</v>
      </c>
      <c r="C1147" s="6">
        <v>758.0</v>
      </c>
      <c r="D1147" s="7">
        <v>75801.0</v>
      </c>
      <c r="E1147" s="6" t="s">
        <v>1107</v>
      </c>
      <c r="F1147" s="7">
        <v>758019.0</v>
      </c>
      <c r="G1147" s="9" t="s">
        <v>1126</v>
      </c>
      <c r="H1147" s="5"/>
      <c r="I1147" s="8"/>
      <c r="J1147" s="5"/>
      <c r="K1147" s="5"/>
      <c r="L1147" s="5"/>
      <c r="M1147" s="5"/>
      <c r="N1147" s="5"/>
      <c r="O1147" s="5"/>
      <c r="P1147" s="5"/>
    </row>
    <row r="1148" ht="15.75" customHeight="1">
      <c r="A1148" s="6"/>
      <c r="B1148" s="6" t="str">
        <f t="shared" si="1"/>
        <v>STA</v>
      </c>
      <c r="C1148" s="6">
        <v>758.0</v>
      </c>
      <c r="D1148" s="7">
        <v>75801.0</v>
      </c>
      <c r="E1148" s="6" t="s">
        <v>1107</v>
      </c>
      <c r="F1148" s="7">
        <v>758020.0</v>
      </c>
      <c r="G1148" s="9" t="s">
        <v>1127</v>
      </c>
      <c r="H1148" s="5"/>
      <c r="I1148" s="8"/>
      <c r="J1148" s="5"/>
      <c r="K1148" s="5"/>
      <c r="L1148" s="5"/>
      <c r="M1148" s="5"/>
      <c r="N1148" s="5"/>
      <c r="O1148" s="5"/>
      <c r="P1148" s="5"/>
    </row>
    <row r="1149" ht="15.75" customHeight="1">
      <c r="A1149" s="6"/>
      <c r="B1149" s="6" t="str">
        <f t="shared" si="1"/>
        <v>STA</v>
      </c>
      <c r="C1149" s="6">
        <v>758.0</v>
      </c>
      <c r="D1149" s="7">
        <v>75801.0</v>
      </c>
      <c r="E1149" s="6" t="s">
        <v>1107</v>
      </c>
      <c r="F1149" s="7">
        <v>758021.0</v>
      </c>
      <c r="G1149" s="9" t="s">
        <v>1128</v>
      </c>
      <c r="H1149" s="5"/>
      <c r="I1149" s="8"/>
      <c r="J1149" s="5"/>
      <c r="K1149" s="5"/>
      <c r="L1149" s="5"/>
      <c r="M1149" s="5"/>
      <c r="N1149" s="5"/>
      <c r="O1149" s="5"/>
      <c r="P1149" s="5"/>
    </row>
    <row r="1150" ht="15.75" customHeight="1">
      <c r="A1150" s="6"/>
      <c r="B1150" s="6" t="str">
        <f t="shared" si="1"/>
        <v>STA</v>
      </c>
      <c r="C1150" s="6">
        <v>758.0</v>
      </c>
      <c r="D1150" s="7">
        <v>75801.0</v>
      </c>
      <c r="E1150" s="6" t="s">
        <v>1107</v>
      </c>
      <c r="F1150" s="7">
        <v>758022.0</v>
      </c>
      <c r="G1150" s="9" t="s">
        <v>1129</v>
      </c>
      <c r="H1150" s="5"/>
      <c r="I1150" s="8"/>
      <c r="J1150" s="5"/>
      <c r="K1150" s="5"/>
      <c r="L1150" s="5"/>
      <c r="M1150" s="5"/>
      <c r="N1150" s="5"/>
      <c r="O1150" s="5"/>
      <c r="P1150" s="5"/>
    </row>
    <row r="1151" ht="15.75" customHeight="1">
      <c r="A1151" s="6"/>
      <c r="B1151" s="6" t="str">
        <f t="shared" si="1"/>
        <v>STA</v>
      </c>
      <c r="C1151" s="6">
        <v>758.0</v>
      </c>
      <c r="D1151" s="7">
        <v>75801.0</v>
      </c>
      <c r="E1151" s="6" t="s">
        <v>1107</v>
      </c>
      <c r="F1151" s="7">
        <v>758023.0</v>
      </c>
      <c r="G1151" s="9" t="s">
        <v>1130</v>
      </c>
      <c r="H1151" s="5"/>
      <c r="I1151" s="8"/>
      <c r="J1151" s="5"/>
      <c r="K1151" s="5"/>
      <c r="L1151" s="5"/>
      <c r="M1151" s="5"/>
      <c r="N1151" s="5"/>
      <c r="O1151" s="5"/>
      <c r="P1151" s="5"/>
    </row>
    <row r="1152" ht="15.75" customHeight="1">
      <c r="A1152" s="6"/>
      <c r="B1152" s="6" t="str">
        <f t="shared" si="1"/>
        <v>STA</v>
      </c>
      <c r="C1152" s="6">
        <v>758.0</v>
      </c>
      <c r="D1152" s="7">
        <v>75801.0</v>
      </c>
      <c r="E1152" s="6" t="s">
        <v>1107</v>
      </c>
      <c r="F1152" s="7">
        <v>758024.0</v>
      </c>
      <c r="G1152" s="9" t="s">
        <v>1131</v>
      </c>
      <c r="H1152" s="5"/>
      <c r="I1152" s="8"/>
      <c r="J1152" s="5"/>
      <c r="K1152" s="5"/>
      <c r="L1152" s="5"/>
      <c r="M1152" s="5"/>
      <c r="N1152" s="5"/>
      <c r="O1152" s="5"/>
      <c r="P1152" s="5"/>
    </row>
    <row r="1153" ht="15.75" customHeight="1">
      <c r="A1153" s="6"/>
      <c r="B1153" s="6" t="str">
        <f t="shared" si="1"/>
        <v>STA</v>
      </c>
      <c r="C1153" s="6">
        <v>758.0</v>
      </c>
      <c r="D1153" s="7">
        <v>75801.0</v>
      </c>
      <c r="E1153" s="6" t="s">
        <v>1107</v>
      </c>
      <c r="F1153" s="7">
        <v>758025.0</v>
      </c>
      <c r="G1153" s="9" t="s">
        <v>1132</v>
      </c>
      <c r="H1153" s="5"/>
      <c r="I1153" s="8"/>
      <c r="J1153" s="5"/>
      <c r="K1153" s="5"/>
      <c r="L1153" s="5"/>
      <c r="M1153" s="5"/>
      <c r="N1153" s="5"/>
      <c r="O1153" s="5"/>
      <c r="P1153" s="5"/>
    </row>
    <row r="1154" ht="15.75" customHeight="1">
      <c r="A1154" s="6"/>
      <c r="B1154" s="6" t="str">
        <f t="shared" si="1"/>
        <v>STA</v>
      </c>
      <c r="C1154" s="6">
        <v>758.0</v>
      </c>
      <c r="D1154" s="7">
        <v>75801.0</v>
      </c>
      <c r="E1154" s="6" t="s">
        <v>1107</v>
      </c>
      <c r="F1154" s="7">
        <v>758026.0</v>
      </c>
      <c r="G1154" s="9" t="s">
        <v>976</v>
      </c>
      <c r="H1154" s="5"/>
      <c r="I1154" s="8"/>
      <c r="J1154" s="5"/>
      <c r="K1154" s="5"/>
      <c r="L1154" s="5"/>
      <c r="M1154" s="5"/>
      <c r="N1154" s="5"/>
      <c r="O1154" s="5"/>
      <c r="P1154" s="5"/>
    </row>
    <row r="1155" ht="15.75" customHeight="1">
      <c r="A1155" s="6"/>
      <c r="B1155" s="6" t="str">
        <f t="shared" si="1"/>
        <v>STA</v>
      </c>
      <c r="C1155" s="6">
        <v>758.0</v>
      </c>
      <c r="D1155" s="7">
        <v>75801.0</v>
      </c>
      <c r="E1155" s="6" t="s">
        <v>1107</v>
      </c>
      <c r="F1155" s="7">
        <v>758027.0</v>
      </c>
      <c r="G1155" s="9" t="s">
        <v>1133</v>
      </c>
      <c r="H1155" s="5"/>
      <c r="I1155" s="8"/>
      <c r="J1155" s="5"/>
      <c r="K1155" s="5"/>
      <c r="L1155" s="5"/>
      <c r="M1155" s="5"/>
      <c r="N1155" s="5"/>
      <c r="O1155" s="5"/>
      <c r="P1155" s="5"/>
    </row>
    <row r="1156" ht="15.75" customHeight="1">
      <c r="A1156" s="6"/>
      <c r="B1156" s="6" t="str">
        <f t="shared" si="1"/>
        <v>STA</v>
      </c>
      <c r="C1156" s="6">
        <v>758.0</v>
      </c>
      <c r="D1156" s="7">
        <v>75801.0</v>
      </c>
      <c r="E1156" s="6" t="s">
        <v>1107</v>
      </c>
      <c r="F1156" s="7">
        <v>758028.0</v>
      </c>
      <c r="G1156" s="9" t="s">
        <v>1134</v>
      </c>
      <c r="H1156" s="5"/>
      <c r="I1156" s="8"/>
      <c r="J1156" s="5"/>
      <c r="K1156" s="5"/>
      <c r="L1156" s="5"/>
      <c r="M1156" s="5"/>
      <c r="N1156" s="5"/>
      <c r="O1156" s="5"/>
      <c r="P1156" s="5"/>
    </row>
    <row r="1157" ht="15.75" customHeight="1">
      <c r="A1157" s="6"/>
      <c r="B1157" s="6" t="str">
        <f t="shared" si="1"/>
        <v>STA</v>
      </c>
      <c r="C1157" s="6">
        <v>758.0</v>
      </c>
      <c r="D1157" s="7">
        <v>75801.0</v>
      </c>
      <c r="E1157" s="6" t="s">
        <v>1107</v>
      </c>
      <c r="F1157" s="7">
        <v>758029.0</v>
      </c>
      <c r="G1157" s="9" t="s">
        <v>1135</v>
      </c>
      <c r="H1157" s="5"/>
      <c r="I1157" s="8"/>
      <c r="J1157" s="5"/>
      <c r="K1157" s="5"/>
      <c r="L1157" s="5"/>
      <c r="M1157" s="5"/>
      <c r="N1157" s="5"/>
      <c r="O1157" s="5"/>
      <c r="P1157" s="5"/>
    </row>
    <row r="1158" ht="15.75" customHeight="1">
      <c r="A1158" s="6"/>
      <c r="B1158" s="6" t="str">
        <f t="shared" si="1"/>
        <v>STA</v>
      </c>
      <c r="C1158" s="6">
        <v>758.0</v>
      </c>
      <c r="D1158" s="7">
        <v>75801.0</v>
      </c>
      <c r="E1158" s="6" t="s">
        <v>1107</v>
      </c>
      <c r="F1158" s="7">
        <v>758030.0</v>
      </c>
      <c r="G1158" s="9" t="s">
        <v>1136</v>
      </c>
      <c r="H1158" s="5"/>
      <c r="I1158" s="8"/>
      <c r="J1158" s="5"/>
      <c r="K1158" s="5"/>
      <c r="L1158" s="5"/>
      <c r="M1158" s="5"/>
      <c r="N1158" s="5"/>
      <c r="O1158" s="5"/>
      <c r="P1158" s="5"/>
    </row>
    <row r="1159" ht="15.75" customHeight="1">
      <c r="A1159" s="6"/>
      <c r="B1159" s="6" t="str">
        <f t="shared" si="1"/>
        <v>STA</v>
      </c>
      <c r="C1159" s="6">
        <v>758.0</v>
      </c>
      <c r="D1159" s="7">
        <v>75801.0</v>
      </c>
      <c r="E1159" s="6" t="s">
        <v>1107</v>
      </c>
      <c r="F1159" s="7">
        <v>758031.0</v>
      </c>
      <c r="G1159" s="9" t="s">
        <v>1137</v>
      </c>
      <c r="H1159" s="5"/>
      <c r="I1159" s="8"/>
      <c r="J1159" s="5"/>
      <c r="K1159" s="5"/>
      <c r="L1159" s="5"/>
      <c r="M1159" s="5"/>
      <c r="N1159" s="5"/>
      <c r="O1159" s="5"/>
      <c r="P1159" s="5"/>
    </row>
    <row r="1160" ht="15.75" customHeight="1">
      <c r="A1160" s="6"/>
      <c r="B1160" s="6" t="str">
        <f t="shared" si="1"/>
        <v>STA</v>
      </c>
      <c r="C1160" s="6">
        <v>758.0</v>
      </c>
      <c r="D1160" s="7">
        <v>75801.0</v>
      </c>
      <c r="E1160" s="6" t="s">
        <v>1107</v>
      </c>
      <c r="F1160" s="7">
        <v>758032.0</v>
      </c>
      <c r="G1160" s="9" t="s">
        <v>1138</v>
      </c>
      <c r="H1160" s="5"/>
      <c r="I1160" s="8"/>
      <c r="J1160" s="5"/>
      <c r="K1160" s="5"/>
      <c r="L1160" s="5"/>
      <c r="M1160" s="5"/>
      <c r="N1160" s="5"/>
      <c r="O1160" s="5"/>
      <c r="P1160" s="5"/>
    </row>
    <row r="1161" ht="15.75" customHeight="1">
      <c r="A1161" s="6"/>
      <c r="B1161" s="6" t="str">
        <f t="shared" si="1"/>
        <v>STA</v>
      </c>
      <c r="C1161" s="6">
        <v>758.0</v>
      </c>
      <c r="D1161" s="7">
        <v>75801.0</v>
      </c>
      <c r="E1161" s="6" t="s">
        <v>1107</v>
      </c>
      <c r="F1161" s="7">
        <v>758033.0</v>
      </c>
      <c r="G1161" s="9" t="s">
        <v>1139</v>
      </c>
      <c r="H1161" s="5"/>
      <c r="I1161" s="8"/>
      <c r="J1161" s="5"/>
      <c r="K1161" s="5"/>
      <c r="L1161" s="5"/>
      <c r="M1161" s="5"/>
      <c r="N1161" s="5"/>
      <c r="O1161" s="5"/>
      <c r="P1161" s="5"/>
    </row>
    <row r="1162" ht="15.75" customHeight="1">
      <c r="A1162" s="6"/>
      <c r="B1162" s="6" t="str">
        <f t="shared" si="1"/>
        <v>STA</v>
      </c>
      <c r="C1162" s="6">
        <v>758.0</v>
      </c>
      <c r="D1162" s="7">
        <v>75801.0</v>
      </c>
      <c r="E1162" s="6" t="s">
        <v>1107</v>
      </c>
      <c r="F1162" s="7">
        <v>758034.0</v>
      </c>
      <c r="G1162" s="9" t="s">
        <v>1140</v>
      </c>
      <c r="H1162" s="5"/>
      <c r="I1162" s="8"/>
      <c r="J1162" s="5"/>
      <c r="K1162" s="5"/>
      <c r="L1162" s="5"/>
      <c r="M1162" s="5"/>
      <c r="N1162" s="5"/>
      <c r="O1162" s="5"/>
      <c r="P1162" s="5"/>
    </row>
    <row r="1163" ht="15.75" customHeight="1">
      <c r="A1163" s="6"/>
      <c r="B1163" s="6" t="str">
        <f t="shared" si="1"/>
        <v>STA</v>
      </c>
      <c r="C1163" s="6">
        <v>758.0</v>
      </c>
      <c r="D1163" s="7">
        <v>75801.0</v>
      </c>
      <c r="E1163" s="6" t="s">
        <v>1107</v>
      </c>
      <c r="F1163" s="7">
        <v>758035.0</v>
      </c>
      <c r="G1163" s="9" t="s">
        <v>1141</v>
      </c>
      <c r="H1163" s="5"/>
      <c r="I1163" s="8"/>
      <c r="J1163" s="5"/>
      <c r="K1163" s="5"/>
      <c r="L1163" s="5"/>
      <c r="M1163" s="5"/>
      <c r="N1163" s="5"/>
      <c r="O1163" s="5"/>
      <c r="P1163" s="5"/>
    </row>
    <row r="1164" ht="15.75" customHeight="1">
      <c r="A1164" s="6"/>
      <c r="B1164" s="6" t="str">
        <f t="shared" si="1"/>
        <v>STA</v>
      </c>
      <c r="C1164" s="6">
        <v>758.0</v>
      </c>
      <c r="D1164" s="7">
        <v>75801.0</v>
      </c>
      <c r="E1164" s="6" t="s">
        <v>1107</v>
      </c>
      <c r="F1164" s="7">
        <v>758036.0</v>
      </c>
      <c r="G1164" s="9" t="s">
        <v>1142</v>
      </c>
      <c r="H1164" s="5"/>
      <c r="I1164" s="8"/>
      <c r="J1164" s="5"/>
      <c r="K1164" s="5"/>
      <c r="L1164" s="5"/>
      <c r="M1164" s="5"/>
      <c r="N1164" s="5"/>
      <c r="O1164" s="5"/>
      <c r="P1164" s="5"/>
    </row>
    <row r="1165" ht="15.75" customHeight="1">
      <c r="A1165" s="6"/>
      <c r="B1165" s="6" t="str">
        <f t="shared" si="1"/>
        <v>STA</v>
      </c>
      <c r="C1165" s="6">
        <v>758.0</v>
      </c>
      <c r="D1165" s="7">
        <v>75801.0</v>
      </c>
      <c r="E1165" s="6" t="s">
        <v>1107</v>
      </c>
      <c r="F1165" s="7">
        <v>758037.0</v>
      </c>
      <c r="G1165" s="9" t="s">
        <v>1143</v>
      </c>
      <c r="H1165" s="5"/>
      <c r="I1165" s="8"/>
      <c r="J1165" s="5"/>
      <c r="K1165" s="5"/>
      <c r="L1165" s="5"/>
      <c r="M1165" s="5"/>
      <c r="N1165" s="5"/>
      <c r="O1165" s="5"/>
      <c r="P1165" s="5"/>
    </row>
    <row r="1166" ht="15.75" customHeight="1">
      <c r="A1166" s="6"/>
      <c r="B1166" s="6" t="str">
        <f t="shared" si="1"/>
        <v>STA</v>
      </c>
      <c r="C1166" s="6">
        <v>758.0</v>
      </c>
      <c r="D1166" s="7">
        <v>75801.0</v>
      </c>
      <c r="E1166" s="6" t="s">
        <v>1107</v>
      </c>
      <c r="F1166" s="7">
        <v>758038.0</v>
      </c>
      <c r="G1166" s="9" t="s">
        <v>1144</v>
      </c>
      <c r="H1166" s="5"/>
      <c r="I1166" s="8"/>
      <c r="J1166" s="5"/>
      <c r="K1166" s="5"/>
      <c r="L1166" s="5"/>
      <c r="M1166" s="5"/>
      <c r="N1166" s="5"/>
      <c r="O1166" s="5"/>
      <c r="P1166" s="5"/>
    </row>
    <row r="1167" ht="15.75" customHeight="1">
      <c r="A1167" s="6"/>
      <c r="B1167" s="6" t="str">
        <f t="shared" si="1"/>
        <v>STA</v>
      </c>
      <c r="C1167" s="6">
        <v>758.0</v>
      </c>
      <c r="D1167" s="7">
        <v>75801.0</v>
      </c>
      <c r="E1167" s="6" t="s">
        <v>1107</v>
      </c>
      <c r="F1167" s="7">
        <v>758039.0</v>
      </c>
      <c r="G1167" s="9" t="s">
        <v>1145</v>
      </c>
      <c r="H1167" s="5"/>
      <c r="I1167" s="8"/>
      <c r="J1167" s="5"/>
      <c r="K1167" s="5"/>
      <c r="L1167" s="5"/>
      <c r="M1167" s="5"/>
      <c r="N1167" s="5"/>
      <c r="O1167" s="5"/>
      <c r="P1167" s="5"/>
    </row>
    <row r="1168" ht="15.75" customHeight="1">
      <c r="A1168" s="6"/>
      <c r="B1168" s="6" t="str">
        <f t="shared" si="1"/>
        <v>STA</v>
      </c>
      <c r="C1168" s="6">
        <v>758.0</v>
      </c>
      <c r="D1168" s="7">
        <v>75801.0</v>
      </c>
      <c r="E1168" s="6" t="s">
        <v>1107</v>
      </c>
      <c r="F1168" s="7">
        <v>758040.0</v>
      </c>
      <c r="G1168" s="9" t="s">
        <v>1146</v>
      </c>
      <c r="H1168" s="5"/>
      <c r="I1168" s="8"/>
      <c r="J1168" s="5"/>
      <c r="K1168" s="5"/>
      <c r="L1168" s="5"/>
      <c r="M1168" s="5"/>
      <c r="N1168" s="5"/>
      <c r="O1168" s="5"/>
      <c r="P1168" s="5"/>
    </row>
    <row r="1169" ht="15.75" customHeight="1">
      <c r="A1169" s="6"/>
      <c r="B1169" s="6" t="str">
        <f t="shared" si="1"/>
        <v>STA</v>
      </c>
      <c r="C1169" s="6">
        <v>758.0</v>
      </c>
      <c r="D1169" s="7">
        <v>75801.0</v>
      </c>
      <c r="E1169" s="6" t="s">
        <v>1107</v>
      </c>
      <c r="F1169" s="7">
        <v>758041.0</v>
      </c>
      <c r="G1169" s="9" t="s">
        <v>1147</v>
      </c>
      <c r="H1169" s="5"/>
      <c r="I1169" s="8"/>
      <c r="J1169" s="5"/>
      <c r="K1169" s="5"/>
      <c r="L1169" s="5"/>
      <c r="M1169" s="5"/>
      <c r="N1169" s="5"/>
      <c r="O1169" s="5"/>
      <c r="P1169" s="5"/>
    </row>
    <row r="1170" ht="15.75" customHeight="1">
      <c r="A1170" s="6"/>
      <c r="B1170" s="6" t="str">
        <f t="shared" si="1"/>
        <v>STA</v>
      </c>
      <c r="C1170" s="6">
        <v>758.0</v>
      </c>
      <c r="D1170" s="7">
        <v>75801.0</v>
      </c>
      <c r="E1170" s="6" t="s">
        <v>1107</v>
      </c>
      <c r="F1170" s="7">
        <v>758042.0</v>
      </c>
      <c r="G1170" s="9" t="s">
        <v>1148</v>
      </c>
      <c r="H1170" s="5"/>
      <c r="I1170" s="8"/>
      <c r="J1170" s="5"/>
      <c r="K1170" s="5"/>
      <c r="L1170" s="5"/>
      <c r="M1170" s="5"/>
      <c r="N1170" s="5"/>
      <c r="O1170" s="5"/>
      <c r="P1170" s="5"/>
    </row>
    <row r="1171" ht="15.75" customHeight="1">
      <c r="A1171" s="6"/>
      <c r="B1171" s="6" t="str">
        <f t="shared" si="1"/>
        <v>STA</v>
      </c>
      <c r="C1171" s="6">
        <v>758.0</v>
      </c>
      <c r="D1171" s="7">
        <v>75801.0</v>
      </c>
      <c r="E1171" s="6" t="s">
        <v>1107</v>
      </c>
      <c r="F1171" s="7">
        <v>758043.0</v>
      </c>
      <c r="G1171" s="9" t="s">
        <v>1149</v>
      </c>
      <c r="H1171" s="5"/>
      <c r="I1171" s="8"/>
      <c r="J1171" s="5"/>
      <c r="K1171" s="5"/>
      <c r="L1171" s="5"/>
      <c r="M1171" s="5"/>
      <c r="N1171" s="5"/>
      <c r="O1171" s="5"/>
      <c r="P1171" s="5"/>
    </row>
    <row r="1172" ht="15.75" customHeight="1">
      <c r="A1172" s="6"/>
      <c r="B1172" s="6" t="str">
        <f t="shared" si="1"/>
        <v>STA</v>
      </c>
      <c r="C1172" s="6">
        <v>758.0</v>
      </c>
      <c r="D1172" s="7">
        <v>75801.0</v>
      </c>
      <c r="E1172" s="6" t="s">
        <v>1107</v>
      </c>
      <c r="F1172" s="7">
        <v>758044.0</v>
      </c>
      <c r="G1172" s="9" t="s">
        <v>1150</v>
      </c>
      <c r="H1172" s="5"/>
      <c r="I1172" s="8"/>
      <c r="J1172" s="5"/>
      <c r="K1172" s="5"/>
      <c r="L1172" s="5"/>
      <c r="M1172" s="5"/>
      <c r="N1172" s="5"/>
      <c r="O1172" s="5"/>
      <c r="P1172" s="5"/>
    </row>
    <row r="1173" ht="15.75" customHeight="1">
      <c r="A1173" s="6"/>
      <c r="B1173" s="6" t="str">
        <f t="shared" si="1"/>
        <v>STA</v>
      </c>
      <c r="C1173" s="6">
        <v>758.0</v>
      </c>
      <c r="D1173" s="7">
        <v>75801.0</v>
      </c>
      <c r="E1173" s="6" t="s">
        <v>1107</v>
      </c>
      <c r="F1173" s="7">
        <v>758045.0</v>
      </c>
      <c r="G1173" s="9" t="s">
        <v>1151</v>
      </c>
      <c r="H1173" s="5"/>
      <c r="I1173" s="8"/>
      <c r="J1173" s="5"/>
      <c r="K1173" s="5"/>
      <c r="L1173" s="5"/>
      <c r="M1173" s="5"/>
      <c r="N1173" s="5"/>
      <c r="O1173" s="5"/>
      <c r="P1173" s="5"/>
    </row>
    <row r="1174" ht="15.75" customHeight="1">
      <c r="A1174" s="6"/>
      <c r="B1174" s="6" t="str">
        <f t="shared" si="1"/>
        <v>STA</v>
      </c>
      <c r="C1174" s="6">
        <v>758.0</v>
      </c>
      <c r="D1174" s="7">
        <v>75801.0</v>
      </c>
      <c r="E1174" s="6" t="s">
        <v>1107</v>
      </c>
      <c r="F1174" s="7">
        <v>758046.0</v>
      </c>
      <c r="G1174" s="9" t="s">
        <v>1086</v>
      </c>
      <c r="H1174" s="5"/>
      <c r="I1174" s="8"/>
      <c r="J1174" s="5"/>
      <c r="K1174" s="5"/>
      <c r="L1174" s="5"/>
      <c r="M1174" s="5"/>
      <c r="N1174" s="5"/>
      <c r="O1174" s="5"/>
      <c r="P1174" s="5"/>
    </row>
    <row r="1175" ht="15.75" customHeight="1">
      <c r="A1175" s="6"/>
      <c r="B1175" s="6" t="str">
        <f t="shared" si="1"/>
        <v>STA</v>
      </c>
      <c r="C1175" s="6">
        <v>758.0</v>
      </c>
      <c r="D1175" s="7">
        <v>75801.0</v>
      </c>
      <c r="E1175" s="6" t="s">
        <v>1107</v>
      </c>
      <c r="F1175" s="7">
        <v>758047.0</v>
      </c>
      <c r="G1175" s="9" t="s">
        <v>1152</v>
      </c>
      <c r="H1175" s="5"/>
      <c r="I1175" s="8"/>
      <c r="J1175" s="5"/>
      <c r="K1175" s="5"/>
      <c r="L1175" s="5"/>
      <c r="M1175" s="5"/>
      <c r="N1175" s="5"/>
      <c r="O1175" s="5"/>
      <c r="P1175" s="5"/>
    </row>
    <row r="1176" ht="15.75" customHeight="1">
      <c r="A1176" s="6"/>
      <c r="B1176" s="6" t="str">
        <f t="shared" si="1"/>
        <v>STA</v>
      </c>
      <c r="C1176" s="6">
        <v>758.0</v>
      </c>
      <c r="D1176" s="7">
        <v>75801.0</v>
      </c>
      <c r="E1176" s="6" t="s">
        <v>1107</v>
      </c>
      <c r="F1176" s="7">
        <v>758048.0</v>
      </c>
      <c r="G1176" s="9" t="s">
        <v>1153</v>
      </c>
      <c r="H1176" s="5"/>
      <c r="I1176" s="8"/>
      <c r="J1176" s="5"/>
      <c r="K1176" s="5"/>
      <c r="L1176" s="5"/>
      <c r="M1176" s="5"/>
      <c r="N1176" s="5"/>
      <c r="O1176" s="5"/>
      <c r="P1176" s="5"/>
    </row>
    <row r="1177" ht="15.75" customHeight="1">
      <c r="A1177" s="6"/>
      <c r="B1177" s="6" t="str">
        <f t="shared" si="1"/>
        <v>STA</v>
      </c>
      <c r="C1177" s="6">
        <v>758.0</v>
      </c>
      <c r="D1177" s="7">
        <v>75801.0</v>
      </c>
      <c r="E1177" s="6" t="s">
        <v>1107</v>
      </c>
      <c r="F1177" s="7">
        <v>758049.0</v>
      </c>
      <c r="G1177" s="9" t="s">
        <v>1154</v>
      </c>
      <c r="H1177" s="5"/>
      <c r="I1177" s="8"/>
      <c r="J1177" s="5"/>
      <c r="K1177" s="5"/>
      <c r="L1177" s="5"/>
      <c r="M1177" s="5"/>
      <c r="N1177" s="5"/>
      <c r="O1177" s="5"/>
      <c r="P1177" s="5"/>
    </row>
    <row r="1178" ht="15.75" customHeight="1">
      <c r="A1178" s="6"/>
      <c r="B1178" s="6" t="str">
        <f t="shared" si="1"/>
        <v>STA</v>
      </c>
      <c r="C1178" s="6">
        <v>758.0</v>
      </c>
      <c r="D1178" s="7">
        <v>75801.0</v>
      </c>
      <c r="E1178" s="6" t="s">
        <v>1107</v>
      </c>
      <c r="F1178" s="7">
        <v>758050.0</v>
      </c>
      <c r="G1178" s="9" t="s">
        <v>1155</v>
      </c>
      <c r="H1178" s="5"/>
      <c r="I1178" s="8"/>
      <c r="J1178" s="5"/>
      <c r="K1178" s="5"/>
      <c r="L1178" s="5"/>
      <c r="M1178" s="5"/>
      <c r="N1178" s="5"/>
      <c r="O1178" s="5"/>
      <c r="P1178" s="5"/>
    </row>
    <row r="1179" ht="15.75" customHeight="1">
      <c r="A1179" s="6"/>
      <c r="B1179" s="6" t="str">
        <f t="shared" si="1"/>
        <v>STA</v>
      </c>
      <c r="C1179" s="6">
        <v>758.0</v>
      </c>
      <c r="D1179" s="7">
        <v>75801.0</v>
      </c>
      <c r="E1179" s="6" t="s">
        <v>1107</v>
      </c>
      <c r="F1179" s="7">
        <v>758051.0</v>
      </c>
      <c r="G1179" s="9" t="s">
        <v>1156</v>
      </c>
      <c r="H1179" s="5"/>
      <c r="I1179" s="8"/>
      <c r="J1179" s="5"/>
      <c r="K1179" s="5"/>
      <c r="L1179" s="5"/>
      <c r="M1179" s="5"/>
      <c r="N1179" s="5"/>
      <c r="O1179" s="5"/>
      <c r="P1179" s="5"/>
    </row>
    <row r="1180" ht="15.75" customHeight="1">
      <c r="A1180" s="6"/>
      <c r="B1180" s="6" t="str">
        <f t="shared" si="1"/>
        <v>STA</v>
      </c>
      <c r="C1180" s="6">
        <v>758.0</v>
      </c>
      <c r="D1180" s="7">
        <v>75801.0</v>
      </c>
      <c r="E1180" s="6" t="s">
        <v>1107</v>
      </c>
      <c r="F1180" s="7">
        <v>758052.0</v>
      </c>
      <c r="G1180" s="9" t="s">
        <v>75</v>
      </c>
      <c r="H1180" s="5"/>
      <c r="I1180" s="8"/>
      <c r="J1180" s="5"/>
      <c r="K1180" s="5"/>
      <c r="L1180" s="5"/>
      <c r="M1180" s="5"/>
      <c r="N1180" s="5"/>
      <c r="O1180" s="5"/>
      <c r="P1180" s="5"/>
    </row>
    <row r="1181" ht="15.75" customHeight="1">
      <c r="A1181" s="6"/>
      <c r="B1181" s="6" t="str">
        <f t="shared" si="1"/>
        <v>STA</v>
      </c>
      <c r="C1181" s="6">
        <v>758.0</v>
      </c>
      <c r="D1181" s="7">
        <v>75801.0</v>
      </c>
      <c r="E1181" s="6" t="s">
        <v>1107</v>
      </c>
      <c r="F1181" s="7">
        <v>758053.0</v>
      </c>
      <c r="G1181" s="9" t="s">
        <v>1157</v>
      </c>
      <c r="H1181" s="5"/>
      <c r="I1181" s="8"/>
      <c r="J1181" s="5"/>
      <c r="K1181" s="5"/>
      <c r="L1181" s="5"/>
      <c r="M1181" s="5"/>
      <c r="N1181" s="5"/>
      <c r="O1181" s="5"/>
      <c r="P1181" s="5"/>
    </row>
    <row r="1182" ht="15.75" customHeight="1">
      <c r="A1182" s="6"/>
      <c r="B1182" s="6" t="str">
        <f t="shared" si="1"/>
        <v>STA</v>
      </c>
      <c r="C1182" s="6">
        <v>758.0</v>
      </c>
      <c r="D1182" s="7">
        <v>75801.0</v>
      </c>
      <c r="E1182" s="6" t="s">
        <v>1107</v>
      </c>
      <c r="F1182" s="7">
        <v>758054.0</v>
      </c>
      <c r="G1182" s="9" t="s">
        <v>1158</v>
      </c>
      <c r="H1182" s="5"/>
      <c r="I1182" s="8"/>
      <c r="J1182" s="5"/>
      <c r="K1182" s="5"/>
      <c r="L1182" s="5"/>
      <c r="M1182" s="5"/>
      <c r="N1182" s="5"/>
      <c r="O1182" s="5"/>
      <c r="P1182" s="5"/>
    </row>
    <row r="1183" ht="15.75" customHeight="1">
      <c r="A1183" s="6"/>
      <c r="B1183" s="6" t="str">
        <f t="shared" si="1"/>
        <v>STA</v>
      </c>
      <c r="C1183" s="6">
        <v>758.0</v>
      </c>
      <c r="D1183" s="7">
        <v>75801.0</v>
      </c>
      <c r="E1183" s="6" t="s">
        <v>1107</v>
      </c>
      <c r="F1183" s="7">
        <v>758055.0</v>
      </c>
      <c r="G1183" s="9" t="s">
        <v>1159</v>
      </c>
      <c r="H1183" s="5"/>
      <c r="I1183" s="8"/>
      <c r="J1183" s="5"/>
      <c r="K1183" s="5"/>
      <c r="L1183" s="5"/>
      <c r="M1183" s="5"/>
      <c r="N1183" s="5"/>
      <c r="O1183" s="5"/>
      <c r="P1183" s="5"/>
    </row>
    <row r="1184" ht="15.75" customHeight="1">
      <c r="A1184" s="6"/>
      <c r="B1184" s="6" t="str">
        <f t="shared" si="1"/>
        <v>STA</v>
      </c>
      <c r="C1184" s="6">
        <v>758.0</v>
      </c>
      <c r="D1184" s="7">
        <v>75801.0</v>
      </c>
      <c r="E1184" s="6" t="s">
        <v>1107</v>
      </c>
      <c r="F1184" s="7">
        <v>758056.0</v>
      </c>
      <c r="G1184" s="9" t="s">
        <v>1160</v>
      </c>
      <c r="H1184" s="5"/>
      <c r="I1184" s="8"/>
      <c r="J1184" s="5"/>
      <c r="K1184" s="5"/>
      <c r="L1184" s="5"/>
      <c r="M1184" s="5"/>
      <c r="N1184" s="5"/>
      <c r="O1184" s="5"/>
      <c r="P1184" s="5"/>
    </row>
    <row r="1185" ht="15.75" customHeight="1">
      <c r="A1185" s="6"/>
      <c r="B1185" s="6" t="str">
        <f t="shared" si="1"/>
        <v>STA</v>
      </c>
      <c r="C1185" s="6">
        <v>758.0</v>
      </c>
      <c r="D1185" s="7">
        <v>75801.0</v>
      </c>
      <c r="E1185" s="6" t="s">
        <v>1107</v>
      </c>
      <c r="F1185" s="7">
        <v>758057.0</v>
      </c>
      <c r="G1185" s="9" t="s">
        <v>1161</v>
      </c>
      <c r="H1185" s="5"/>
      <c r="I1185" s="8"/>
      <c r="J1185" s="5"/>
      <c r="K1185" s="5"/>
      <c r="L1185" s="5"/>
      <c r="M1185" s="5"/>
      <c r="N1185" s="5"/>
      <c r="O1185" s="5"/>
      <c r="P1185" s="5"/>
    </row>
    <row r="1186" ht="15.75" customHeight="1">
      <c r="A1186" s="6"/>
      <c r="B1186" s="6" t="str">
        <f t="shared" si="1"/>
        <v>STA</v>
      </c>
      <c r="C1186" s="6">
        <v>758.0</v>
      </c>
      <c r="D1186" s="7">
        <v>75801.0</v>
      </c>
      <c r="E1186" s="6" t="s">
        <v>1107</v>
      </c>
      <c r="F1186" s="7">
        <v>758058.0</v>
      </c>
      <c r="G1186" s="9" t="s">
        <v>1162</v>
      </c>
      <c r="H1186" s="5"/>
      <c r="I1186" s="8"/>
      <c r="J1186" s="5"/>
      <c r="K1186" s="5"/>
      <c r="L1186" s="5"/>
      <c r="M1186" s="5"/>
      <c r="N1186" s="5"/>
      <c r="O1186" s="5"/>
      <c r="P1186" s="5"/>
    </row>
    <row r="1187" ht="15.75" customHeight="1">
      <c r="A1187" s="6"/>
      <c r="B1187" s="6" t="str">
        <f t="shared" si="1"/>
        <v>STA</v>
      </c>
      <c r="C1187" s="6">
        <v>758.0</v>
      </c>
      <c r="D1187" s="7">
        <v>75801.0</v>
      </c>
      <c r="E1187" s="6" t="s">
        <v>1107</v>
      </c>
      <c r="F1187" s="7">
        <v>758059.0</v>
      </c>
      <c r="G1187" s="9" t="s">
        <v>1163</v>
      </c>
      <c r="H1187" s="5"/>
      <c r="I1187" s="8"/>
      <c r="J1187" s="5"/>
      <c r="K1187" s="5"/>
      <c r="L1187" s="5"/>
      <c r="M1187" s="5"/>
      <c r="N1187" s="5"/>
      <c r="O1187" s="5"/>
      <c r="P1187" s="5"/>
    </row>
    <row r="1188" ht="15.75" customHeight="1">
      <c r="A1188" s="6"/>
      <c r="B1188" s="6" t="str">
        <f t="shared" si="1"/>
        <v>STA</v>
      </c>
      <c r="C1188" s="6">
        <v>758.0</v>
      </c>
      <c r="D1188" s="7">
        <v>75801.0</v>
      </c>
      <c r="E1188" s="6" t="s">
        <v>1107</v>
      </c>
      <c r="F1188" s="7">
        <v>758060.0</v>
      </c>
      <c r="G1188" s="9" t="s">
        <v>1164</v>
      </c>
      <c r="H1188" s="5"/>
      <c r="I1188" s="8"/>
      <c r="J1188" s="5"/>
      <c r="K1188" s="5"/>
      <c r="L1188" s="5"/>
      <c r="M1188" s="5"/>
      <c r="N1188" s="5"/>
      <c r="O1188" s="5"/>
      <c r="P1188" s="5"/>
    </row>
    <row r="1189" ht="15.75" customHeight="1">
      <c r="A1189" s="6"/>
      <c r="B1189" s="6" t="str">
        <f t="shared" si="1"/>
        <v>STA</v>
      </c>
      <c r="C1189" s="6">
        <v>758.0</v>
      </c>
      <c r="D1189" s="7">
        <v>75801.0</v>
      </c>
      <c r="E1189" s="6" t="s">
        <v>1107</v>
      </c>
      <c r="F1189" s="7">
        <v>758061.0</v>
      </c>
      <c r="G1189" s="9" t="s">
        <v>1165</v>
      </c>
      <c r="H1189" s="5"/>
      <c r="I1189" s="8"/>
      <c r="J1189" s="5"/>
      <c r="K1189" s="5"/>
      <c r="L1189" s="5"/>
      <c r="M1189" s="5"/>
      <c r="N1189" s="5"/>
      <c r="O1189" s="5"/>
      <c r="P1189" s="5"/>
    </row>
    <row r="1190" ht="15.75" customHeight="1">
      <c r="A1190" s="6"/>
      <c r="B1190" s="6" t="str">
        <f t="shared" si="1"/>
        <v>STA</v>
      </c>
      <c r="C1190" s="6">
        <v>758.0</v>
      </c>
      <c r="D1190" s="7">
        <v>75801.0</v>
      </c>
      <c r="E1190" s="6" t="s">
        <v>1107</v>
      </c>
      <c r="F1190" s="7">
        <v>758062.0</v>
      </c>
      <c r="G1190" s="9" t="s">
        <v>1166</v>
      </c>
      <c r="H1190" s="5"/>
      <c r="I1190" s="8"/>
      <c r="J1190" s="5"/>
      <c r="K1190" s="5"/>
      <c r="L1190" s="5"/>
      <c r="M1190" s="5"/>
      <c r="N1190" s="5"/>
      <c r="O1190" s="5"/>
      <c r="P1190" s="5"/>
    </row>
    <row r="1191" ht="15.75" customHeight="1">
      <c r="A1191" s="6"/>
      <c r="B1191" s="6" t="str">
        <f t="shared" si="1"/>
        <v>STA</v>
      </c>
      <c r="C1191" s="6">
        <v>758.0</v>
      </c>
      <c r="D1191" s="7">
        <v>75801.0</v>
      </c>
      <c r="E1191" s="6" t="s">
        <v>1107</v>
      </c>
      <c r="F1191" s="7">
        <v>758063.0</v>
      </c>
      <c r="G1191" s="9" t="s">
        <v>1167</v>
      </c>
      <c r="H1191" s="5"/>
      <c r="I1191" s="8"/>
      <c r="J1191" s="5"/>
      <c r="K1191" s="5"/>
      <c r="L1191" s="5"/>
      <c r="M1191" s="5"/>
      <c r="N1191" s="5"/>
      <c r="O1191" s="5"/>
      <c r="P1191" s="5"/>
    </row>
    <row r="1192" ht="15.75" customHeight="1">
      <c r="A1192" s="6"/>
      <c r="B1192" s="6" t="str">
        <f t="shared" si="1"/>
        <v>STA</v>
      </c>
      <c r="C1192" s="6">
        <v>758.0</v>
      </c>
      <c r="D1192" s="7">
        <v>75801.0</v>
      </c>
      <c r="E1192" s="6" t="s">
        <v>1107</v>
      </c>
      <c r="F1192" s="7">
        <v>758064.0</v>
      </c>
      <c r="G1192" s="9" t="s">
        <v>1168</v>
      </c>
      <c r="H1192" s="5"/>
      <c r="I1192" s="8"/>
      <c r="J1192" s="5"/>
      <c r="K1192" s="5"/>
      <c r="L1192" s="5"/>
      <c r="M1192" s="5"/>
      <c r="N1192" s="5"/>
      <c r="O1192" s="5"/>
      <c r="P1192" s="5"/>
    </row>
    <row r="1193" ht="15.75" customHeight="1">
      <c r="A1193" s="6"/>
      <c r="B1193" s="6" t="str">
        <f t="shared" si="1"/>
        <v>STA</v>
      </c>
      <c r="C1193" s="6">
        <v>758.0</v>
      </c>
      <c r="D1193" s="7">
        <v>75801.0</v>
      </c>
      <c r="E1193" s="6" t="s">
        <v>1107</v>
      </c>
      <c r="F1193" s="7">
        <v>758065.0</v>
      </c>
      <c r="G1193" s="9" t="s">
        <v>1169</v>
      </c>
      <c r="H1193" s="5"/>
      <c r="I1193" s="8"/>
      <c r="J1193" s="5"/>
      <c r="K1193" s="5"/>
      <c r="L1193" s="5"/>
      <c r="M1193" s="5"/>
      <c r="N1193" s="5"/>
      <c r="O1193" s="5"/>
      <c r="P1193" s="5"/>
    </row>
    <row r="1194" ht="15.75" customHeight="1">
      <c r="A1194" s="6"/>
      <c r="B1194" s="6" t="str">
        <f t="shared" si="1"/>
        <v>STA</v>
      </c>
      <c r="C1194" s="6">
        <v>758.0</v>
      </c>
      <c r="D1194" s="7">
        <v>75801.0</v>
      </c>
      <c r="E1194" s="6" t="s">
        <v>1107</v>
      </c>
      <c r="F1194" s="7">
        <v>758066.0</v>
      </c>
      <c r="G1194" s="9" t="s">
        <v>1170</v>
      </c>
      <c r="H1194" s="5"/>
      <c r="I1194" s="8"/>
      <c r="J1194" s="5"/>
      <c r="K1194" s="5"/>
      <c r="L1194" s="5"/>
      <c r="M1194" s="5"/>
      <c r="N1194" s="5"/>
      <c r="O1194" s="5"/>
      <c r="P1194" s="5"/>
    </row>
    <row r="1195" ht="15.75" customHeight="1">
      <c r="A1195" s="6"/>
      <c r="B1195" s="6" t="str">
        <f t="shared" si="1"/>
        <v>STA</v>
      </c>
      <c r="C1195" s="6">
        <v>758.0</v>
      </c>
      <c r="D1195" s="7">
        <v>75801.0</v>
      </c>
      <c r="E1195" s="6" t="s">
        <v>1107</v>
      </c>
      <c r="F1195" s="7">
        <v>758067.0</v>
      </c>
      <c r="G1195" s="9" t="s">
        <v>1171</v>
      </c>
      <c r="H1195" s="5"/>
      <c r="I1195" s="8"/>
      <c r="J1195" s="5"/>
      <c r="K1195" s="5"/>
      <c r="L1195" s="5"/>
      <c r="M1195" s="5"/>
      <c r="N1195" s="5"/>
      <c r="O1195" s="5"/>
      <c r="P1195" s="5"/>
    </row>
    <row r="1196" ht="15.75" customHeight="1">
      <c r="A1196" s="6"/>
      <c r="B1196" s="6" t="str">
        <f t="shared" si="1"/>
        <v>STA</v>
      </c>
      <c r="C1196" s="6">
        <v>758.0</v>
      </c>
      <c r="D1196" s="7">
        <v>75801.0</v>
      </c>
      <c r="E1196" s="6" t="s">
        <v>1107</v>
      </c>
      <c r="F1196" s="7">
        <v>758068.0</v>
      </c>
      <c r="G1196" s="9" t="s">
        <v>1172</v>
      </c>
      <c r="H1196" s="5"/>
      <c r="I1196" s="8"/>
      <c r="J1196" s="5"/>
      <c r="K1196" s="5"/>
      <c r="L1196" s="5"/>
      <c r="M1196" s="5"/>
      <c r="N1196" s="5"/>
      <c r="O1196" s="5"/>
      <c r="P1196" s="5"/>
    </row>
    <row r="1197" ht="15.75" customHeight="1">
      <c r="A1197" s="6"/>
      <c r="B1197" s="6" t="str">
        <f t="shared" si="1"/>
        <v>STA</v>
      </c>
      <c r="C1197" s="6">
        <v>758.0</v>
      </c>
      <c r="D1197" s="7">
        <v>75801.0</v>
      </c>
      <c r="E1197" s="6" t="s">
        <v>1107</v>
      </c>
      <c r="F1197" s="7">
        <v>758069.0</v>
      </c>
      <c r="G1197" s="9" t="s">
        <v>1173</v>
      </c>
      <c r="H1197" s="5"/>
      <c r="I1197" s="8"/>
      <c r="J1197" s="5"/>
      <c r="K1197" s="5"/>
      <c r="L1197" s="5"/>
      <c r="M1197" s="5"/>
      <c r="N1197" s="5"/>
      <c r="O1197" s="5"/>
      <c r="P1197" s="5"/>
    </row>
    <row r="1198" ht="15.75" customHeight="1">
      <c r="A1198" s="6"/>
      <c r="B1198" s="6" t="str">
        <f t="shared" si="1"/>
        <v>STA</v>
      </c>
      <c r="C1198" s="6">
        <v>758.0</v>
      </c>
      <c r="D1198" s="7">
        <v>75801.0</v>
      </c>
      <c r="E1198" s="6" t="s">
        <v>1107</v>
      </c>
      <c r="F1198" s="7">
        <v>758070.0</v>
      </c>
      <c r="G1198" s="9" t="s">
        <v>1174</v>
      </c>
      <c r="H1198" s="5"/>
      <c r="I1198" s="8"/>
      <c r="J1198" s="5"/>
      <c r="K1198" s="5"/>
      <c r="L1198" s="5"/>
      <c r="M1198" s="5"/>
      <c r="N1198" s="5"/>
      <c r="O1198" s="5"/>
      <c r="P1198" s="5"/>
    </row>
    <row r="1199" ht="15.75" customHeight="1">
      <c r="A1199" s="6"/>
      <c r="B1199" s="6" t="str">
        <f t="shared" si="1"/>
        <v>STA</v>
      </c>
      <c r="C1199" s="6">
        <v>758.0</v>
      </c>
      <c r="D1199" s="7">
        <v>75801.0</v>
      </c>
      <c r="E1199" s="6" t="s">
        <v>1107</v>
      </c>
      <c r="F1199" s="7">
        <v>758071.0</v>
      </c>
      <c r="G1199" s="9" t="s">
        <v>1175</v>
      </c>
      <c r="H1199" s="5"/>
      <c r="I1199" s="8"/>
      <c r="J1199" s="5"/>
      <c r="K1199" s="5"/>
      <c r="L1199" s="5"/>
      <c r="M1199" s="5"/>
      <c r="N1199" s="5"/>
      <c r="O1199" s="5"/>
      <c r="P1199" s="5"/>
    </row>
    <row r="1200" ht="15.75" customHeight="1">
      <c r="A1200" s="6"/>
      <c r="B1200" s="6" t="str">
        <f t="shared" si="1"/>
        <v>STA</v>
      </c>
      <c r="C1200" s="6">
        <v>758.0</v>
      </c>
      <c r="D1200" s="7">
        <v>75801.0</v>
      </c>
      <c r="E1200" s="6" t="s">
        <v>1107</v>
      </c>
      <c r="F1200" s="7">
        <v>758072.0</v>
      </c>
      <c r="G1200" s="9" t="s">
        <v>1176</v>
      </c>
      <c r="H1200" s="5"/>
      <c r="I1200" s="8"/>
      <c r="J1200" s="5"/>
      <c r="K1200" s="5"/>
      <c r="L1200" s="5"/>
      <c r="M1200" s="5"/>
      <c r="N1200" s="5"/>
      <c r="O1200" s="5"/>
      <c r="P1200" s="5"/>
    </row>
    <row r="1201" ht="15.75" customHeight="1">
      <c r="A1201" s="6"/>
      <c r="B1201" s="6" t="str">
        <f t="shared" si="1"/>
        <v>STA</v>
      </c>
      <c r="C1201" s="6">
        <v>758.0</v>
      </c>
      <c r="D1201" s="7">
        <v>75801.0</v>
      </c>
      <c r="E1201" s="6" t="s">
        <v>1107</v>
      </c>
      <c r="F1201" s="7">
        <v>758073.0</v>
      </c>
      <c r="G1201" s="9" t="s">
        <v>1177</v>
      </c>
      <c r="H1201" s="5"/>
      <c r="I1201" s="8"/>
      <c r="J1201" s="5"/>
      <c r="K1201" s="5"/>
      <c r="L1201" s="5"/>
      <c r="M1201" s="5"/>
      <c r="N1201" s="5"/>
      <c r="O1201" s="5"/>
      <c r="P1201" s="5"/>
    </row>
    <row r="1202" ht="15.75" customHeight="1">
      <c r="A1202" s="6"/>
      <c r="B1202" s="6" t="str">
        <f t="shared" si="1"/>
        <v>STA</v>
      </c>
      <c r="C1202" s="6">
        <v>758.0</v>
      </c>
      <c r="D1202" s="7">
        <v>75801.0</v>
      </c>
      <c r="E1202" s="6" t="s">
        <v>1107</v>
      </c>
      <c r="F1202" s="7">
        <v>758074.0</v>
      </c>
      <c r="G1202" s="9" t="s">
        <v>1178</v>
      </c>
      <c r="H1202" s="5"/>
      <c r="I1202" s="8"/>
      <c r="J1202" s="5"/>
      <c r="K1202" s="5"/>
      <c r="L1202" s="5"/>
      <c r="M1202" s="5"/>
      <c r="N1202" s="5"/>
      <c r="O1202" s="5"/>
      <c r="P1202" s="5"/>
    </row>
    <row r="1203" ht="15.75" customHeight="1">
      <c r="A1203" s="6"/>
      <c r="B1203" s="6" t="str">
        <f t="shared" si="1"/>
        <v>STA</v>
      </c>
      <c r="C1203" s="6">
        <v>758.0</v>
      </c>
      <c r="D1203" s="7">
        <v>75801.0</v>
      </c>
      <c r="E1203" s="6" t="s">
        <v>1107</v>
      </c>
      <c r="F1203" s="7">
        <v>758075.0</v>
      </c>
      <c r="G1203" s="9" t="s">
        <v>1179</v>
      </c>
      <c r="H1203" s="5"/>
      <c r="I1203" s="8"/>
      <c r="J1203" s="5"/>
      <c r="K1203" s="5"/>
      <c r="L1203" s="5"/>
      <c r="M1203" s="5"/>
      <c r="N1203" s="5"/>
      <c r="O1203" s="5"/>
      <c r="P1203" s="5"/>
    </row>
    <row r="1204" ht="15.75" customHeight="1">
      <c r="A1204" s="6"/>
      <c r="B1204" s="6" t="str">
        <f t="shared" si="1"/>
        <v>STA</v>
      </c>
      <c r="C1204" s="6">
        <v>758.0</v>
      </c>
      <c r="D1204" s="7">
        <v>75801.0</v>
      </c>
      <c r="E1204" s="6" t="s">
        <v>1107</v>
      </c>
      <c r="F1204" s="7">
        <v>758076.0</v>
      </c>
      <c r="G1204" s="9" t="s">
        <v>1180</v>
      </c>
      <c r="H1204" s="5"/>
      <c r="I1204" s="8"/>
      <c r="J1204" s="5"/>
      <c r="K1204" s="5"/>
      <c r="L1204" s="5"/>
      <c r="M1204" s="5"/>
      <c r="N1204" s="5"/>
      <c r="O1204" s="5"/>
      <c r="P1204" s="5"/>
    </row>
    <row r="1205" ht="15.75" customHeight="1">
      <c r="A1205" s="6"/>
      <c r="B1205" s="6" t="str">
        <f t="shared" si="1"/>
        <v>STA</v>
      </c>
      <c r="C1205" s="6">
        <v>758.0</v>
      </c>
      <c r="D1205" s="7">
        <v>75801.0</v>
      </c>
      <c r="E1205" s="6" t="s">
        <v>1107</v>
      </c>
      <c r="F1205" s="7">
        <v>758077.0</v>
      </c>
      <c r="G1205" s="9" t="s">
        <v>1181</v>
      </c>
      <c r="H1205" s="5"/>
      <c r="I1205" s="8"/>
      <c r="J1205" s="5"/>
      <c r="K1205" s="5"/>
      <c r="L1205" s="5"/>
      <c r="M1205" s="5"/>
      <c r="N1205" s="5"/>
      <c r="O1205" s="5"/>
      <c r="P1205" s="5"/>
    </row>
    <row r="1206" ht="15.75" customHeight="1">
      <c r="A1206" s="6"/>
      <c r="B1206" s="6" t="str">
        <f t="shared" si="1"/>
        <v>STA</v>
      </c>
      <c r="C1206" s="6">
        <v>758.0</v>
      </c>
      <c r="D1206" s="7">
        <v>75801.0</v>
      </c>
      <c r="E1206" s="6" t="s">
        <v>1107</v>
      </c>
      <c r="F1206" s="7">
        <v>758078.0</v>
      </c>
      <c r="G1206" s="9" t="s">
        <v>1182</v>
      </c>
      <c r="H1206" s="5"/>
      <c r="I1206" s="8"/>
      <c r="J1206" s="5"/>
      <c r="K1206" s="5"/>
      <c r="L1206" s="5"/>
      <c r="M1206" s="5"/>
      <c r="N1206" s="5"/>
      <c r="O1206" s="5"/>
      <c r="P1206" s="5"/>
    </row>
    <row r="1207" ht="15.75" customHeight="1">
      <c r="A1207" s="6"/>
      <c r="B1207" s="6" t="str">
        <f t="shared" si="1"/>
        <v>STA</v>
      </c>
      <c r="C1207" s="6">
        <v>758.0</v>
      </c>
      <c r="D1207" s="7">
        <v>75801.0</v>
      </c>
      <c r="E1207" s="6" t="s">
        <v>1107</v>
      </c>
      <c r="F1207" s="7">
        <v>758079.0</v>
      </c>
      <c r="G1207" s="9" t="s">
        <v>1183</v>
      </c>
      <c r="H1207" s="5"/>
      <c r="I1207" s="8"/>
      <c r="J1207" s="5"/>
      <c r="K1207" s="5"/>
      <c r="L1207" s="5"/>
      <c r="M1207" s="5"/>
      <c r="N1207" s="5"/>
      <c r="O1207" s="5"/>
      <c r="P1207" s="5"/>
    </row>
    <row r="1208" ht="15.75" customHeight="1">
      <c r="A1208" s="6"/>
      <c r="B1208" s="6" t="str">
        <f t="shared" si="1"/>
        <v>STA</v>
      </c>
      <c r="C1208" s="6">
        <v>758.0</v>
      </c>
      <c r="D1208" s="7">
        <v>75801.0</v>
      </c>
      <c r="E1208" s="6" t="s">
        <v>1107</v>
      </c>
      <c r="F1208" s="7">
        <v>758080.0</v>
      </c>
      <c r="G1208" s="9" t="s">
        <v>1184</v>
      </c>
      <c r="H1208" s="5"/>
      <c r="I1208" s="8"/>
      <c r="J1208" s="5"/>
      <c r="K1208" s="5"/>
      <c r="L1208" s="5"/>
      <c r="M1208" s="5"/>
      <c r="N1208" s="5"/>
      <c r="O1208" s="5"/>
      <c r="P1208" s="5"/>
    </row>
    <row r="1209" ht="15.75" customHeight="1">
      <c r="A1209" s="6"/>
      <c r="B1209" s="6" t="str">
        <f t="shared" si="1"/>
        <v>STA</v>
      </c>
      <c r="C1209" s="6">
        <v>758.0</v>
      </c>
      <c r="D1209" s="7">
        <v>75801.0</v>
      </c>
      <c r="E1209" s="6" t="s">
        <v>1107</v>
      </c>
      <c r="F1209" s="7">
        <v>758081.0</v>
      </c>
      <c r="G1209" s="9" t="s">
        <v>1185</v>
      </c>
      <c r="H1209" s="5"/>
      <c r="I1209" s="8"/>
      <c r="J1209" s="5"/>
      <c r="K1209" s="5"/>
      <c r="L1209" s="5"/>
      <c r="M1209" s="5"/>
      <c r="N1209" s="5"/>
      <c r="O1209" s="5"/>
      <c r="P1209" s="5"/>
    </row>
    <row r="1210" ht="15.75" customHeight="1">
      <c r="A1210" s="6"/>
      <c r="B1210" s="6" t="str">
        <f t="shared" si="1"/>
        <v>STA</v>
      </c>
      <c r="C1210" s="6">
        <v>758.0</v>
      </c>
      <c r="D1210" s="7">
        <v>75801.0</v>
      </c>
      <c r="E1210" s="6" t="s">
        <v>1107</v>
      </c>
      <c r="F1210" s="7">
        <v>758082.0</v>
      </c>
      <c r="G1210" s="9" t="s">
        <v>1186</v>
      </c>
      <c r="H1210" s="5"/>
      <c r="I1210" s="8"/>
      <c r="J1210" s="5"/>
      <c r="K1210" s="5"/>
      <c r="L1210" s="5"/>
      <c r="M1210" s="5"/>
      <c r="N1210" s="5"/>
      <c r="O1210" s="5"/>
      <c r="P1210" s="5"/>
    </row>
    <row r="1211" ht="15.75" customHeight="1">
      <c r="A1211" s="6"/>
      <c r="B1211" s="6" t="str">
        <f t="shared" si="1"/>
        <v>STA</v>
      </c>
      <c r="C1211" s="6">
        <v>758.0</v>
      </c>
      <c r="D1211" s="7">
        <v>75801.0</v>
      </c>
      <c r="E1211" s="6" t="s">
        <v>1107</v>
      </c>
      <c r="F1211" s="7">
        <v>758083.0</v>
      </c>
      <c r="G1211" s="9" t="s">
        <v>1187</v>
      </c>
      <c r="H1211" s="5"/>
      <c r="I1211" s="8"/>
      <c r="J1211" s="5"/>
      <c r="K1211" s="5"/>
      <c r="L1211" s="5"/>
      <c r="M1211" s="5"/>
      <c r="N1211" s="5"/>
      <c r="O1211" s="5"/>
      <c r="P1211" s="5"/>
    </row>
    <row r="1212" ht="15.75" customHeight="1">
      <c r="A1212" s="6"/>
      <c r="B1212" s="6" t="str">
        <f t="shared" si="1"/>
        <v>STA</v>
      </c>
      <c r="C1212" s="6">
        <v>758.0</v>
      </c>
      <c r="D1212" s="7">
        <v>75801.0</v>
      </c>
      <c r="E1212" s="6" t="s">
        <v>1107</v>
      </c>
      <c r="F1212" s="7">
        <v>758084.0</v>
      </c>
      <c r="G1212" s="9" t="s">
        <v>1188</v>
      </c>
      <c r="H1212" s="5"/>
      <c r="I1212" s="8"/>
      <c r="J1212" s="5"/>
      <c r="K1212" s="5"/>
      <c r="L1212" s="5"/>
      <c r="M1212" s="5"/>
      <c r="N1212" s="5"/>
      <c r="O1212" s="5"/>
      <c r="P1212" s="5"/>
    </row>
    <row r="1213" ht="15.75" customHeight="1">
      <c r="A1213" s="6"/>
      <c r="B1213" s="6" t="str">
        <f t="shared" si="1"/>
        <v>STA</v>
      </c>
      <c r="C1213" s="6">
        <v>758.0</v>
      </c>
      <c r="D1213" s="7">
        <v>75801.0</v>
      </c>
      <c r="E1213" s="6" t="s">
        <v>1107</v>
      </c>
      <c r="F1213" s="7">
        <v>758085.0</v>
      </c>
      <c r="G1213" s="9" t="s">
        <v>1189</v>
      </c>
      <c r="H1213" s="5"/>
      <c r="I1213" s="8"/>
      <c r="J1213" s="5"/>
      <c r="K1213" s="5"/>
      <c r="L1213" s="5"/>
      <c r="M1213" s="5"/>
      <c r="N1213" s="5"/>
      <c r="O1213" s="5"/>
      <c r="P1213" s="5"/>
    </row>
    <row r="1214" ht="15.75" customHeight="1">
      <c r="A1214" s="6"/>
      <c r="B1214" s="6" t="str">
        <f t="shared" si="1"/>
        <v>STA</v>
      </c>
      <c r="C1214" s="6">
        <v>758.0</v>
      </c>
      <c r="D1214" s="7">
        <v>75801.0</v>
      </c>
      <c r="E1214" s="6" t="s">
        <v>1107</v>
      </c>
      <c r="F1214" s="7">
        <v>758086.0</v>
      </c>
      <c r="G1214" s="9" t="s">
        <v>1190</v>
      </c>
      <c r="H1214" s="5"/>
      <c r="I1214" s="8"/>
      <c r="J1214" s="5"/>
      <c r="K1214" s="5"/>
      <c r="L1214" s="5"/>
      <c r="M1214" s="5"/>
      <c r="N1214" s="5"/>
      <c r="O1214" s="5"/>
      <c r="P1214" s="5"/>
    </row>
    <row r="1215" ht="15.75" customHeight="1">
      <c r="A1215" s="6"/>
      <c r="B1215" s="6" t="str">
        <f t="shared" si="1"/>
        <v>STA</v>
      </c>
      <c r="C1215" s="6">
        <v>758.0</v>
      </c>
      <c r="D1215" s="7">
        <v>75801.0</v>
      </c>
      <c r="E1215" s="6" t="s">
        <v>1107</v>
      </c>
      <c r="F1215" s="7">
        <v>758087.0</v>
      </c>
      <c r="G1215" s="9" t="s">
        <v>1191</v>
      </c>
      <c r="H1215" s="5"/>
      <c r="I1215" s="8"/>
      <c r="J1215" s="5"/>
      <c r="K1215" s="5"/>
      <c r="L1215" s="5"/>
      <c r="M1215" s="5"/>
      <c r="N1215" s="5"/>
      <c r="O1215" s="5"/>
      <c r="P1215" s="5"/>
    </row>
    <row r="1216" ht="15.75" customHeight="1">
      <c r="A1216" s="6"/>
      <c r="B1216" s="6" t="str">
        <f t="shared" si="1"/>
        <v>STA</v>
      </c>
      <c r="C1216" s="6">
        <v>758.0</v>
      </c>
      <c r="D1216" s="7">
        <v>75801.0</v>
      </c>
      <c r="E1216" s="6" t="s">
        <v>1107</v>
      </c>
      <c r="F1216" s="7">
        <v>758088.0</v>
      </c>
      <c r="G1216" s="9" t="s">
        <v>1192</v>
      </c>
      <c r="H1216" s="5"/>
      <c r="I1216" s="8"/>
      <c r="J1216" s="5"/>
      <c r="K1216" s="5"/>
      <c r="L1216" s="5"/>
      <c r="M1216" s="5"/>
      <c r="N1216" s="5"/>
      <c r="O1216" s="5"/>
      <c r="P1216" s="5"/>
    </row>
    <row r="1217" ht="15.75" customHeight="1">
      <c r="A1217" s="6"/>
      <c r="B1217" s="6" t="str">
        <f t="shared" si="1"/>
        <v>STA</v>
      </c>
      <c r="C1217" s="6">
        <v>758.0</v>
      </c>
      <c r="D1217" s="7">
        <v>75801.0</v>
      </c>
      <c r="E1217" s="6" t="s">
        <v>1107</v>
      </c>
      <c r="F1217" s="7">
        <v>758089.0</v>
      </c>
      <c r="G1217" s="9" t="s">
        <v>1193</v>
      </c>
      <c r="H1217" s="5"/>
      <c r="I1217" s="8"/>
      <c r="J1217" s="5"/>
      <c r="K1217" s="5"/>
      <c r="L1217" s="5"/>
      <c r="M1217" s="5"/>
      <c r="N1217" s="5"/>
      <c r="O1217" s="5"/>
      <c r="P1217" s="5"/>
    </row>
    <row r="1218" ht="15.75" customHeight="1">
      <c r="A1218" s="6"/>
      <c r="B1218" s="6" t="str">
        <f t="shared" si="1"/>
        <v>STA</v>
      </c>
      <c r="C1218" s="6">
        <v>758.0</v>
      </c>
      <c r="D1218" s="7">
        <v>75801.0</v>
      </c>
      <c r="E1218" s="6" t="s">
        <v>1107</v>
      </c>
      <c r="F1218" s="7">
        <v>758090.0</v>
      </c>
      <c r="G1218" s="9" t="s">
        <v>1194</v>
      </c>
      <c r="H1218" s="5"/>
      <c r="I1218" s="8"/>
      <c r="J1218" s="5"/>
      <c r="K1218" s="5"/>
      <c r="L1218" s="5"/>
      <c r="M1218" s="5"/>
      <c r="N1218" s="5"/>
      <c r="O1218" s="5"/>
      <c r="P1218" s="5"/>
    </row>
    <row r="1219" ht="15.75" customHeight="1">
      <c r="A1219" s="6"/>
      <c r="B1219" s="6" t="str">
        <f t="shared" si="1"/>
        <v>STA</v>
      </c>
      <c r="C1219" s="6">
        <v>758.0</v>
      </c>
      <c r="D1219" s="7">
        <v>75801.0</v>
      </c>
      <c r="E1219" s="6" t="s">
        <v>1107</v>
      </c>
      <c r="F1219" s="7">
        <v>758091.0</v>
      </c>
      <c r="G1219" s="9" t="s">
        <v>1195</v>
      </c>
      <c r="H1219" s="5"/>
      <c r="I1219" s="8"/>
      <c r="J1219" s="5"/>
      <c r="K1219" s="5"/>
      <c r="L1219" s="5"/>
      <c r="M1219" s="5"/>
      <c r="N1219" s="5"/>
      <c r="O1219" s="5"/>
      <c r="P1219" s="5"/>
    </row>
    <row r="1220" ht="15.75" customHeight="1">
      <c r="A1220" s="6"/>
      <c r="B1220" s="6" t="str">
        <f t="shared" si="1"/>
        <v>STA</v>
      </c>
      <c r="C1220" s="6">
        <v>758.0</v>
      </c>
      <c r="D1220" s="7">
        <v>75801.0</v>
      </c>
      <c r="E1220" s="6" t="s">
        <v>1107</v>
      </c>
      <c r="F1220" s="7">
        <v>758092.0</v>
      </c>
      <c r="G1220" s="9" t="s">
        <v>1196</v>
      </c>
      <c r="H1220" s="5"/>
      <c r="I1220" s="8"/>
      <c r="J1220" s="5"/>
      <c r="K1220" s="5"/>
      <c r="L1220" s="5"/>
      <c r="M1220" s="5"/>
      <c r="N1220" s="5"/>
      <c r="O1220" s="5"/>
      <c r="P1220" s="5"/>
    </row>
    <row r="1221" ht="15.75" customHeight="1">
      <c r="A1221" s="6"/>
      <c r="B1221" s="6" t="str">
        <f t="shared" si="1"/>
        <v>STA</v>
      </c>
      <c r="C1221" s="6">
        <v>758.0</v>
      </c>
      <c r="D1221" s="7">
        <v>75801.0</v>
      </c>
      <c r="E1221" s="6" t="s">
        <v>1107</v>
      </c>
      <c r="F1221" s="7">
        <v>758093.0</v>
      </c>
      <c r="G1221" s="9" t="s">
        <v>1197</v>
      </c>
      <c r="H1221" s="5"/>
      <c r="I1221" s="8"/>
      <c r="J1221" s="5"/>
      <c r="K1221" s="5"/>
      <c r="L1221" s="5"/>
      <c r="M1221" s="5"/>
      <c r="N1221" s="5"/>
      <c r="O1221" s="5"/>
      <c r="P1221" s="5"/>
    </row>
    <row r="1222" ht="15.75" customHeight="1">
      <c r="A1222" s="6"/>
      <c r="B1222" s="6" t="str">
        <f t="shared" si="1"/>
        <v>STA</v>
      </c>
      <c r="C1222" s="6">
        <v>758.0</v>
      </c>
      <c r="D1222" s="7">
        <v>75801.0</v>
      </c>
      <c r="E1222" s="6" t="s">
        <v>1107</v>
      </c>
      <c r="F1222" s="7">
        <v>758094.0</v>
      </c>
      <c r="G1222" s="9" t="s">
        <v>1198</v>
      </c>
      <c r="H1222" s="5"/>
      <c r="I1222" s="8"/>
      <c r="J1222" s="5"/>
      <c r="K1222" s="5"/>
      <c r="L1222" s="5"/>
      <c r="M1222" s="5"/>
      <c r="N1222" s="5"/>
      <c r="O1222" s="5"/>
      <c r="P1222" s="5"/>
    </row>
    <row r="1223" ht="15.75" customHeight="1">
      <c r="A1223" s="6"/>
      <c r="B1223" s="6" t="str">
        <f t="shared" si="1"/>
        <v>STA</v>
      </c>
      <c r="C1223" s="6">
        <v>758.0</v>
      </c>
      <c r="D1223" s="7">
        <v>75801.0</v>
      </c>
      <c r="E1223" s="6" t="s">
        <v>1107</v>
      </c>
      <c r="F1223" s="7">
        <v>758095.0</v>
      </c>
      <c r="G1223" s="9" t="s">
        <v>1199</v>
      </c>
      <c r="H1223" s="5"/>
      <c r="I1223" s="8"/>
      <c r="J1223" s="5"/>
      <c r="K1223" s="5"/>
      <c r="L1223" s="5"/>
      <c r="M1223" s="5"/>
      <c r="N1223" s="5"/>
      <c r="O1223" s="5"/>
      <c r="P1223" s="5"/>
    </row>
    <row r="1224" ht="15.75" customHeight="1">
      <c r="A1224" s="6"/>
      <c r="B1224" s="6" t="str">
        <f t="shared" si="1"/>
        <v>STA</v>
      </c>
      <c r="C1224" s="6">
        <v>758.0</v>
      </c>
      <c r="D1224" s="7">
        <v>75801.0</v>
      </c>
      <c r="E1224" s="6" t="s">
        <v>1107</v>
      </c>
      <c r="F1224" s="7">
        <v>758096.0</v>
      </c>
      <c r="G1224" s="9" t="s">
        <v>1200</v>
      </c>
      <c r="H1224" s="5"/>
      <c r="I1224" s="8"/>
      <c r="J1224" s="5"/>
      <c r="K1224" s="5"/>
      <c r="L1224" s="5"/>
      <c r="M1224" s="5"/>
      <c r="N1224" s="5"/>
      <c r="O1224" s="5"/>
      <c r="P1224" s="5"/>
    </row>
    <row r="1225" ht="15.75" customHeight="1">
      <c r="A1225" s="6"/>
      <c r="B1225" s="6" t="str">
        <f t="shared" si="1"/>
        <v>STA</v>
      </c>
      <c r="C1225" s="6">
        <v>758.0</v>
      </c>
      <c r="D1225" s="7">
        <v>75801.0</v>
      </c>
      <c r="E1225" s="6" t="s">
        <v>1107</v>
      </c>
      <c r="F1225" s="7">
        <v>758097.0</v>
      </c>
      <c r="G1225" s="9" t="s">
        <v>1201</v>
      </c>
      <c r="H1225" s="5"/>
      <c r="I1225" s="8"/>
      <c r="J1225" s="5"/>
      <c r="K1225" s="5"/>
      <c r="L1225" s="5"/>
      <c r="M1225" s="5"/>
      <c r="N1225" s="5"/>
      <c r="O1225" s="5"/>
      <c r="P1225" s="5"/>
    </row>
    <row r="1226" ht="15.75" customHeight="1">
      <c r="A1226" s="6"/>
      <c r="B1226" s="6" t="str">
        <f t="shared" si="1"/>
        <v>STA</v>
      </c>
      <c r="C1226" s="6">
        <v>758.0</v>
      </c>
      <c r="D1226" s="7">
        <v>75801.0</v>
      </c>
      <c r="E1226" s="6" t="s">
        <v>1107</v>
      </c>
      <c r="F1226" s="7">
        <v>758098.0</v>
      </c>
      <c r="G1226" s="9" t="s">
        <v>1202</v>
      </c>
      <c r="H1226" s="5"/>
      <c r="I1226" s="8"/>
      <c r="J1226" s="5"/>
      <c r="K1226" s="5"/>
      <c r="L1226" s="5"/>
      <c r="M1226" s="5"/>
      <c r="N1226" s="5"/>
      <c r="O1226" s="5"/>
      <c r="P1226" s="5"/>
    </row>
    <row r="1227" ht="15.75" customHeight="1">
      <c r="A1227" s="6"/>
      <c r="B1227" s="6" t="str">
        <f t="shared" si="1"/>
        <v>STA</v>
      </c>
      <c r="C1227" s="6">
        <v>758.0</v>
      </c>
      <c r="D1227" s="7">
        <v>75801.0</v>
      </c>
      <c r="E1227" s="6" t="s">
        <v>1107</v>
      </c>
      <c r="F1227" s="7">
        <v>758099.0</v>
      </c>
      <c r="G1227" s="9" t="s">
        <v>1203</v>
      </c>
      <c r="H1227" s="5"/>
      <c r="I1227" s="8"/>
      <c r="J1227" s="5"/>
      <c r="K1227" s="5"/>
      <c r="L1227" s="5"/>
      <c r="M1227" s="5"/>
      <c r="N1227" s="5"/>
      <c r="O1227" s="5"/>
      <c r="P1227" s="5"/>
    </row>
    <row r="1228" ht="15.75" customHeight="1">
      <c r="A1228" s="6"/>
      <c r="B1228" s="6" t="str">
        <f t="shared" si="1"/>
        <v>STA</v>
      </c>
      <c r="C1228" s="6">
        <v>758.0</v>
      </c>
      <c r="D1228" s="7">
        <v>75801.0</v>
      </c>
      <c r="E1228" s="6" t="s">
        <v>1107</v>
      </c>
      <c r="F1228" s="7">
        <v>758100.0</v>
      </c>
      <c r="G1228" s="9" t="s">
        <v>1204</v>
      </c>
      <c r="H1228" s="5"/>
      <c r="I1228" s="8"/>
      <c r="J1228" s="5"/>
      <c r="K1228" s="5"/>
      <c r="L1228" s="5"/>
      <c r="M1228" s="5"/>
      <c r="N1228" s="5"/>
      <c r="O1228" s="5"/>
      <c r="P1228" s="5"/>
    </row>
    <row r="1229" ht="15.75" customHeight="1">
      <c r="A1229" s="6"/>
      <c r="B1229" s="6" t="str">
        <f t="shared" si="1"/>
        <v>STA</v>
      </c>
      <c r="C1229" s="6">
        <v>758.0</v>
      </c>
      <c r="D1229" s="7">
        <v>75801.0</v>
      </c>
      <c r="E1229" s="6" t="s">
        <v>1107</v>
      </c>
      <c r="F1229" s="7">
        <v>758101.0</v>
      </c>
      <c r="G1229" s="9" t="s">
        <v>1205</v>
      </c>
      <c r="H1229" s="5"/>
      <c r="I1229" s="8"/>
      <c r="J1229" s="5"/>
      <c r="K1229" s="5"/>
      <c r="L1229" s="5"/>
      <c r="M1229" s="5"/>
      <c r="N1229" s="5"/>
      <c r="O1229" s="5"/>
      <c r="P1229" s="5"/>
    </row>
    <row r="1230" ht="15.75" customHeight="1">
      <c r="A1230" s="6"/>
      <c r="B1230" s="6" t="str">
        <f t="shared" si="1"/>
        <v>STA</v>
      </c>
      <c r="C1230" s="6">
        <v>758.0</v>
      </c>
      <c r="D1230" s="7">
        <v>75801.0</v>
      </c>
      <c r="E1230" s="6" t="s">
        <v>1107</v>
      </c>
      <c r="F1230" s="7">
        <v>758102.0</v>
      </c>
      <c r="G1230" s="9" t="s">
        <v>1206</v>
      </c>
      <c r="H1230" s="5"/>
      <c r="I1230" s="8"/>
      <c r="J1230" s="5"/>
      <c r="K1230" s="5"/>
      <c r="L1230" s="5"/>
      <c r="M1230" s="5"/>
      <c r="N1230" s="5"/>
      <c r="O1230" s="5"/>
      <c r="P1230" s="5"/>
    </row>
    <row r="1231" ht="15.75" customHeight="1">
      <c r="A1231" s="6"/>
      <c r="B1231" s="6" t="str">
        <f t="shared" si="1"/>
        <v>STA</v>
      </c>
      <c r="C1231" s="6">
        <v>758.0</v>
      </c>
      <c r="D1231" s="7">
        <v>75801.0</v>
      </c>
      <c r="E1231" s="6" t="s">
        <v>1107</v>
      </c>
      <c r="F1231" s="7">
        <v>758103.0</v>
      </c>
      <c r="G1231" s="9" t="s">
        <v>1207</v>
      </c>
      <c r="H1231" s="5"/>
      <c r="I1231" s="8"/>
      <c r="J1231" s="5"/>
      <c r="K1231" s="5"/>
      <c r="L1231" s="5"/>
      <c r="M1231" s="5"/>
      <c r="N1231" s="5"/>
      <c r="O1231" s="5"/>
      <c r="P1231" s="5"/>
    </row>
    <row r="1232" ht="15.75" customHeight="1">
      <c r="A1232" s="6"/>
      <c r="B1232" s="6" t="str">
        <f t="shared" si="1"/>
        <v>STA</v>
      </c>
      <c r="C1232" s="6">
        <v>758.0</v>
      </c>
      <c r="D1232" s="7">
        <v>75801.0</v>
      </c>
      <c r="E1232" s="6" t="s">
        <v>1107</v>
      </c>
      <c r="F1232" s="7">
        <v>758104.0</v>
      </c>
      <c r="G1232" s="9" t="s">
        <v>1208</v>
      </c>
      <c r="H1232" s="5"/>
      <c r="I1232" s="8"/>
      <c r="J1232" s="5"/>
      <c r="K1232" s="5"/>
      <c r="L1232" s="5"/>
      <c r="M1232" s="5"/>
      <c r="N1232" s="5"/>
      <c r="O1232" s="5"/>
      <c r="P1232" s="5"/>
    </row>
    <row r="1233" ht="15.75" customHeight="1">
      <c r="A1233" s="6"/>
      <c r="B1233" s="6" t="str">
        <f t="shared" si="1"/>
        <v>STA</v>
      </c>
      <c r="C1233" s="6">
        <v>758.0</v>
      </c>
      <c r="D1233" s="7">
        <v>75801.0</v>
      </c>
      <c r="E1233" s="6" t="s">
        <v>1107</v>
      </c>
      <c r="F1233" s="7">
        <v>758105.0</v>
      </c>
      <c r="G1233" s="9" t="s">
        <v>1209</v>
      </c>
      <c r="H1233" s="5"/>
      <c r="I1233" s="8"/>
      <c r="J1233" s="5"/>
      <c r="K1233" s="5"/>
      <c r="L1233" s="5"/>
      <c r="M1233" s="5"/>
      <c r="N1233" s="5"/>
      <c r="O1233" s="5"/>
      <c r="P1233" s="5"/>
    </row>
    <row r="1234" ht="15.75" customHeight="1">
      <c r="A1234" s="6"/>
      <c r="B1234" s="6" t="str">
        <f t="shared" si="1"/>
        <v>STA</v>
      </c>
      <c r="C1234" s="6">
        <v>758.0</v>
      </c>
      <c r="D1234" s="7">
        <v>75801.0</v>
      </c>
      <c r="E1234" s="6" t="s">
        <v>1107</v>
      </c>
      <c r="F1234" s="7">
        <v>758106.0</v>
      </c>
      <c r="G1234" s="9" t="s">
        <v>1210</v>
      </c>
      <c r="H1234" s="5"/>
      <c r="I1234" s="8"/>
      <c r="J1234" s="5"/>
      <c r="K1234" s="5"/>
      <c r="L1234" s="5"/>
      <c r="M1234" s="5"/>
      <c r="N1234" s="5"/>
      <c r="O1234" s="5"/>
      <c r="P1234" s="5"/>
    </row>
    <row r="1235" ht="15.75" customHeight="1">
      <c r="A1235" s="6"/>
      <c r="B1235" s="6" t="str">
        <f t="shared" si="1"/>
        <v>STA</v>
      </c>
      <c r="C1235" s="6">
        <v>758.0</v>
      </c>
      <c r="D1235" s="7">
        <v>75801.0</v>
      </c>
      <c r="E1235" s="6" t="s">
        <v>1107</v>
      </c>
      <c r="F1235" s="7">
        <v>758107.0</v>
      </c>
      <c r="G1235" s="9" t="s">
        <v>1211</v>
      </c>
      <c r="H1235" s="5"/>
      <c r="I1235" s="8"/>
      <c r="J1235" s="5"/>
      <c r="K1235" s="5"/>
      <c r="L1235" s="5"/>
      <c r="M1235" s="5"/>
      <c r="N1235" s="5"/>
      <c r="O1235" s="5"/>
      <c r="P1235" s="5"/>
    </row>
    <row r="1236" ht="15.75" customHeight="1">
      <c r="A1236" s="6"/>
      <c r="B1236" s="6" t="str">
        <f t="shared" si="1"/>
        <v>STA</v>
      </c>
      <c r="C1236" s="6">
        <v>758.0</v>
      </c>
      <c r="D1236" s="7">
        <v>75801.0</v>
      </c>
      <c r="E1236" s="6" t="s">
        <v>1107</v>
      </c>
      <c r="F1236" s="7">
        <v>758108.0</v>
      </c>
      <c r="G1236" s="9" t="s">
        <v>1212</v>
      </c>
      <c r="H1236" s="5"/>
      <c r="I1236" s="8"/>
      <c r="J1236" s="5"/>
      <c r="K1236" s="5"/>
      <c r="L1236" s="5"/>
      <c r="M1236" s="5"/>
      <c r="N1236" s="5"/>
      <c r="O1236" s="5"/>
      <c r="P1236" s="5"/>
    </row>
    <row r="1237" ht="15.75" customHeight="1">
      <c r="A1237" s="6"/>
      <c r="B1237" s="6" t="str">
        <f t="shared" si="1"/>
        <v>STA</v>
      </c>
      <c r="C1237" s="6">
        <v>758.0</v>
      </c>
      <c r="D1237" s="7">
        <v>75801.0</v>
      </c>
      <c r="E1237" s="6" t="s">
        <v>1107</v>
      </c>
      <c r="F1237" s="7">
        <v>758109.0</v>
      </c>
      <c r="G1237" s="9" t="s">
        <v>1213</v>
      </c>
      <c r="H1237" s="5"/>
      <c r="I1237" s="8"/>
      <c r="J1237" s="5"/>
      <c r="K1237" s="5"/>
      <c r="L1237" s="5"/>
      <c r="M1237" s="5"/>
      <c r="N1237" s="5"/>
      <c r="O1237" s="5"/>
      <c r="P1237" s="5"/>
    </row>
    <row r="1238" ht="15.75" customHeight="1">
      <c r="A1238" s="6"/>
      <c r="B1238" s="6" t="str">
        <f t="shared" si="1"/>
        <v>STA</v>
      </c>
      <c r="C1238" s="6">
        <v>758.0</v>
      </c>
      <c r="D1238" s="7">
        <v>75801.0</v>
      </c>
      <c r="E1238" s="6" t="s">
        <v>1107</v>
      </c>
      <c r="F1238" s="7">
        <v>758110.0</v>
      </c>
      <c r="G1238" s="9" t="s">
        <v>1214</v>
      </c>
      <c r="H1238" s="5"/>
      <c r="I1238" s="8"/>
      <c r="J1238" s="5"/>
      <c r="K1238" s="5"/>
      <c r="L1238" s="5"/>
      <c r="M1238" s="5"/>
      <c r="N1238" s="5"/>
      <c r="O1238" s="5"/>
      <c r="P1238" s="5"/>
    </row>
    <row r="1239" ht="15.75" customHeight="1">
      <c r="A1239" s="6"/>
      <c r="B1239" s="6" t="str">
        <f t="shared" si="1"/>
        <v>STA</v>
      </c>
      <c r="C1239" s="6">
        <v>758.0</v>
      </c>
      <c r="D1239" s="7">
        <v>75801.0</v>
      </c>
      <c r="E1239" s="6" t="s">
        <v>1107</v>
      </c>
      <c r="F1239" s="7">
        <v>758111.0</v>
      </c>
      <c r="G1239" s="9" t="s">
        <v>1215</v>
      </c>
      <c r="H1239" s="5"/>
      <c r="I1239" s="8"/>
      <c r="J1239" s="5"/>
      <c r="K1239" s="5"/>
      <c r="L1239" s="5"/>
      <c r="M1239" s="5"/>
      <c r="N1239" s="5"/>
      <c r="O1239" s="5"/>
      <c r="P1239" s="5"/>
    </row>
    <row r="1240" ht="15.75" customHeight="1">
      <c r="A1240" s="6"/>
      <c r="B1240" s="6" t="str">
        <f t="shared" si="1"/>
        <v>STA</v>
      </c>
      <c r="C1240" s="6">
        <v>758.0</v>
      </c>
      <c r="D1240" s="7">
        <v>75801.0</v>
      </c>
      <c r="E1240" s="6" t="s">
        <v>1107</v>
      </c>
      <c r="F1240" s="7">
        <v>758112.0</v>
      </c>
      <c r="G1240" s="9" t="s">
        <v>1216</v>
      </c>
      <c r="H1240" s="5"/>
      <c r="I1240" s="8"/>
      <c r="J1240" s="5"/>
      <c r="K1240" s="5"/>
      <c r="L1240" s="5"/>
      <c r="M1240" s="5"/>
      <c r="N1240" s="5"/>
      <c r="O1240" s="5"/>
      <c r="P1240" s="5"/>
    </row>
    <row r="1241" ht="15.75" customHeight="1">
      <c r="A1241" s="6"/>
      <c r="B1241" s="6" t="str">
        <f t="shared" si="1"/>
        <v>STA</v>
      </c>
      <c r="C1241" s="6">
        <v>758.0</v>
      </c>
      <c r="D1241" s="7">
        <v>75801.0</v>
      </c>
      <c r="E1241" s="6" t="s">
        <v>1107</v>
      </c>
      <c r="F1241" s="7">
        <v>758113.0</v>
      </c>
      <c r="G1241" s="9" t="s">
        <v>1217</v>
      </c>
      <c r="H1241" s="5"/>
      <c r="I1241" s="8"/>
      <c r="J1241" s="5"/>
      <c r="K1241" s="5"/>
      <c r="L1241" s="5"/>
      <c r="M1241" s="5"/>
      <c r="N1241" s="5"/>
      <c r="O1241" s="5"/>
      <c r="P1241" s="5"/>
    </row>
    <row r="1242" ht="15.75" customHeight="1">
      <c r="A1242" s="6"/>
      <c r="B1242" s="6" t="str">
        <f t="shared" si="1"/>
        <v>STA</v>
      </c>
      <c r="C1242" s="6">
        <v>758.0</v>
      </c>
      <c r="D1242" s="7">
        <v>75801.0</v>
      </c>
      <c r="E1242" s="6" t="s">
        <v>1107</v>
      </c>
      <c r="F1242" s="7">
        <v>758114.0</v>
      </c>
      <c r="G1242" s="9" t="s">
        <v>1218</v>
      </c>
      <c r="H1242" s="5"/>
      <c r="I1242" s="8"/>
      <c r="J1242" s="5"/>
      <c r="K1242" s="5"/>
      <c r="L1242" s="5"/>
      <c r="M1242" s="5"/>
      <c r="N1242" s="5"/>
      <c r="O1242" s="5"/>
      <c r="P1242" s="5"/>
    </row>
    <row r="1243" ht="15.75" customHeight="1">
      <c r="A1243" s="6"/>
      <c r="B1243" s="6" t="str">
        <f t="shared" si="1"/>
        <v>STA</v>
      </c>
      <c r="C1243" s="6">
        <v>758.0</v>
      </c>
      <c r="D1243" s="7">
        <v>75801.0</v>
      </c>
      <c r="E1243" s="6" t="s">
        <v>1107</v>
      </c>
      <c r="F1243" s="7">
        <v>758115.0</v>
      </c>
      <c r="G1243" s="9" t="s">
        <v>1219</v>
      </c>
      <c r="H1243" s="5"/>
      <c r="I1243" s="8"/>
      <c r="J1243" s="5"/>
      <c r="K1243" s="5"/>
      <c r="L1243" s="5"/>
      <c r="M1243" s="5"/>
      <c r="N1243" s="5"/>
      <c r="O1243" s="5"/>
      <c r="P1243" s="5"/>
    </row>
    <row r="1244" ht="15.75" customHeight="1">
      <c r="A1244" s="6"/>
      <c r="B1244" s="6" t="str">
        <f t="shared" si="1"/>
        <v>STA</v>
      </c>
      <c r="C1244" s="6">
        <v>758.0</v>
      </c>
      <c r="D1244" s="7">
        <v>75801.0</v>
      </c>
      <c r="E1244" s="6" t="s">
        <v>1107</v>
      </c>
      <c r="F1244" s="7">
        <v>758116.0</v>
      </c>
      <c r="G1244" s="9" t="s">
        <v>1220</v>
      </c>
      <c r="H1244" s="5"/>
      <c r="I1244" s="8"/>
      <c r="J1244" s="5"/>
      <c r="K1244" s="5"/>
      <c r="L1244" s="5"/>
      <c r="M1244" s="5"/>
      <c r="N1244" s="5"/>
      <c r="O1244" s="5"/>
      <c r="P1244" s="5"/>
    </row>
    <row r="1245" ht="15.75" customHeight="1">
      <c r="A1245" s="6"/>
      <c r="B1245" s="6" t="str">
        <f t="shared" si="1"/>
        <v>STA</v>
      </c>
      <c r="C1245" s="6">
        <v>758.0</v>
      </c>
      <c r="D1245" s="7">
        <v>75801.0</v>
      </c>
      <c r="E1245" s="6" t="s">
        <v>1107</v>
      </c>
      <c r="F1245" s="7">
        <v>758117.0</v>
      </c>
      <c r="G1245" s="9" t="s">
        <v>1221</v>
      </c>
      <c r="H1245" s="5"/>
      <c r="I1245" s="8"/>
      <c r="J1245" s="5"/>
      <c r="K1245" s="5"/>
      <c r="L1245" s="5"/>
      <c r="M1245" s="5"/>
      <c r="N1245" s="5"/>
      <c r="O1245" s="5"/>
      <c r="P1245" s="5"/>
    </row>
    <row r="1246" ht="15.75" customHeight="1">
      <c r="A1246" s="6"/>
      <c r="B1246" s="6" t="str">
        <f t="shared" si="1"/>
        <v>STA</v>
      </c>
      <c r="C1246" s="6">
        <v>758.0</v>
      </c>
      <c r="D1246" s="7">
        <v>75801.0</v>
      </c>
      <c r="E1246" s="6" t="s">
        <v>1107</v>
      </c>
      <c r="F1246" s="7">
        <v>758118.0</v>
      </c>
      <c r="G1246" s="9" t="s">
        <v>1222</v>
      </c>
      <c r="H1246" s="5"/>
      <c r="I1246" s="8"/>
      <c r="J1246" s="5"/>
      <c r="K1246" s="5"/>
      <c r="L1246" s="5"/>
      <c r="M1246" s="5"/>
      <c r="N1246" s="5"/>
      <c r="O1246" s="5"/>
      <c r="P1246" s="5"/>
    </row>
    <row r="1247" ht="15.75" customHeight="1">
      <c r="A1247" s="6"/>
      <c r="B1247" s="6" t="str">
        <f t="shared" si="1"/>
        <v>STA</v>
      </c>
      <c r="C1247" s="6">
        <v>758.0</v>
      </c>
      <c r="D1247" s="7">
        <v>75801.0</v>
      </c>
      <c r="E1247" s="6" t="s">
        <v>1107</v>
      </c>
      <c r="F1247" s="7">
        <v>758119.0</v>
      </c>
      <c r="G1247" s="9" t="s">
        <v>1223</v>
      </c>
      <c r="H1247" s="5"/>
      <c r="I1247" s="8"/>
      <c r="J1247" s="5"/>
      <c r="K1247" s="5"/>
      <c r="L1247" s="5"/>
      <c r="M1247" s="5"/>
      <c r="N1247" s="5"/>
      <c r="O1247" s="5"/>
      <c r="P1247" s="5"/>
    </row>
    <row r="1248" ht="15.75" customHeight="1">
      <c r="A1248" s="6"/>
      <c r="B1248" s="6" t="str">
        <f t="shared" si="1"/>
        <v>STA</v>
      </c>
      <c r="C1248" s="6">
        <v>758.0</v>
      </c>
      <c r="D1248" s="7">
        <v>75801.0</v>
      </c>
      <c r="E1248" s="6" t="s">
        <v>1107</v>
      </c>
      <c r="F1248" s="7">
        <v>758120.0</v>
      </c>
      <c r="G1248" s="9" t="s">
        <v>1224</v>
      </c>
      <c r="H1248" s="5"/>
      <c r="I1248" s="8"/>
      <c r="J1248" s="5"/>
      <c r="K1248" s="5"/>
      <c r="L1248" s="5"/>
      <c r="M1248" s="5"/>
      <c r="N1248" s="5"/>
      <c r="O1248" s="5"/>
      <c r="P1248" s="5"/>
    </row>
    <row r="1249" ht="15.75" customHeight="1">
      <c r="A1249" s="6"/>
      <c r="B1249" s="6" t="str">
        <f t="shared" si="1"/>
        <v>STA</v>
      </c>
      <c r="C1249" s="6">
        <v>758.0</v>
      </c>
      <c r="D1249" s="7">
        <v>75801.0</v>
      </c>
      <c r="E1249" s="6" t="s">
        <v>1107</v>
      </c>
      <c r="F1249" s="7">
        <v>758121.0</v>
      </c>
      <c r="G1249" s="9" t="s">
        <v>1225</v>
      </c>
      <c r="H1249" s="5"/>
      <c r="I1249" s="8"/>
      <c r="J1249" s="5"/>
      <c r="K1249" s="5"/>
      <c r="L1249" s="5"/>
      <c r="M1249" s="5"/>
      <c r="N1249" s="5"/>
      <c r="O1249" s="5"/>
      <c r="P1249" s="5"/>
    </row>
    <row r="1250" ht="15.75" customHeight="1">
      <c r="A1250" s="6"/>
      <c r="B1250" s="6" t="str">
        <f t="shared" si="1"/>
        <v>STA</v>
      </c>
      <c r="C1250" s="6">
        <v>758.0</v>
      </c>
      <c r="D1250" s="7">
        <v>75801.0</v>
      </c>
      <c r="E1250" s="6" t="s">
        <v>1107</v>
      </c>
      <c r="F1250" s="7">
        <v>758122.0</v>
      </c>
      <c r="G1250" s="9" t="s">
        <v>1226</v>
      </c>
      <c r="H1250" s="5"/>
      <c r="I1250" s="8"/>
      <c r="J1250" s="5"/>
      <c r="K1250" s="5"/>
      <c r="L1250" s="5"/>
      <c r="M1250" s="5"/>
      <c r="N1250" s="5"/>
      <c r="O1250" s="5"/>
      <c r="P1250" s="5"/>
    </row>
    <row r="1251" ht="15.75" customHeight="1">
      <c r="A1251" s="6"/>
      <c r="B1251" s="6" t="str">
        <f t="shared" si="1"/>
        <v>STA</v>
      </c>
      <c r="C1251" s="6">
        <v>758.0</v>
      </c>
      <c r="D1251" s="7">
        <v>75801.0</v>
      </c>
      <c r="E1251" s="6" t="s">
        <v>1107</v>
      </c>
      <c r="F1251" s="7">
        <v>758123.0</v>
      </c>
      <c r="G1251" s="9" t="s">
        <v>1227</v>
      </c>
      <c r="H1251" s="5"/>
      <c r="I1251" s="8"/>
      <c r="J1251" s="5"/>
      <c r="K1251" s="5"/>
      <c r="L1251" s="5"/>
      <c r="M1251" s="5"/>
      <c r="N1251" s="5"/>
      <c r="O1251" s="5"/>
      <c r="P1251" s="5"/>
    </row>
    <row r="1252" ht="15.75" customHeight="1">
      <c r="A1252" s="6"/>
      <c r="B1252" s="6" t="str">
        <f t="shared" si="1"/>
        <v>STA</v>
      </c>
      <c r="C1252" s="6">
        <v>758.0</v>
      </c>
      <c r="D1252" s="7">
        <v>75801.0</v>
      </c>
      <c r="E1252" s="6" t="s">
        <v>1107</v>
      </c>
      <c r="F1252" s="7">
        <v>758124.0</v>
      </c>
      <c r="G1252" s="9" t="s">
        <v>1228</v>
      </c>
      <c r="H1252" s="5"/>
      <c r="I1252" s="8"/>
      <c r="J1252" s="5"/>
      <c r="K1252" s="5"/>
      <c r="L1252" s="5"/>
      <c r="M1252" s="5"/>
      <c r="N1252" s="5"/>
      <c r="O1252" s="5"/>
      <c r="P1252" s="5"/>
    </row>
    <row r="1253" ht="15.75" customHeight="1">
      <c r="A1253" s="6"/>
      <c r="B1253" s="6" t="str">
        <f t="shared" si="1"/>
        <v>STA</v>
      </c>
      <c r="C1253" s="6">
        <v>758.0</v>
      </c>
      <c r="D1253" s="7">
        <v>75801.0</v>
      </c>
      <c r="E1253" s="6" t="s">
        <v>1107</v>
      </c>
      <c r="F1253" s="7">
        <v>758125.0</v>
      </c>
      <c r="G1253" s="9" t="s">
        <v>1229</v>
      </c>
      <c r="H1253" s="5"/>
      <c r="I1253" s="8"/>
      <c r="J1253" s="5"/>
      <c r="K1253" s="5"/>
      <c r="L1253" s="5"/>
      <c r="M1253" s="5"/>
      <c r="N1253" s="5"/>
      <c r="O1253" s="5"/>
      <c r="P1253" s="5"/>
    </row>
    <row r="1254" ht="15.75" customHeight="1">
      <c r="A1254" s="6"/>
      <c r="B1254" s="6" t="str">
        <f t="shared" si="1"/>
        <v>STA</v>
      </c>
      <c r="C1254" s="6">
        <v>758.0</v>
      </c>
      <c r="D1254" s="7">
        <v>75801.0</v>
      </c>
      <c r="E1254" s="6" t="s">
        <v>1107</v>
      </c>
      <c r="F1254" s="7">
        <v>758126.0</v>
      </c>
      <c r="G1254" s="9" t="s">
        <v>1230</v>
      </c>
      <c r="H1254" s="5"/>
      <c r="I1254" s="8"/>
      <c r="J1254" s="5"/>
      <c r="K1254" s="5"/>
      <c r="L1254" s="5"/>
      <c r="M1254" s="5"/>
      <c r="N1254" s="5"/>
      <c r="O1254" s="5"/>
      <c r="P1254" s="5"/>
    </row>
    <row r="1255" ht="15.75" customHeight="1">
      <c r="A1255" s="6"/>
      <c r="B1255" s="6" t="str">
        <f t="shared" si="1"/>
        <v>STA</v>
      </c>
      <c r="C1255" s="6">
        <v>758.0</v>
      </c>
      <c r="D1255" s="7">
        <v>75801.0</v>
      </c>
      <c r="E1255" s="6" t="s">
        <v>1107</v>
      </c>
      <c r="F1255" s="7">
        <v>758127.0</v>
      </c>
      <c r="G1255" s="9" t="s">
        <v>1231</v>
      </c>
      <c r="H1255" s="5"/>
      <c r="I1255" s="8"/>
      <c r="J1255" s="5"/>
      <c r="K1255" s="5"/>
      <c r="L1255" s="5"/>
      <c r="M1255" s="5"/>
      <c r="N1255" s="5"/>
      <c r="O1255" s="5"/>
      <c r="P1255" s="5"/>
    </row>
    <row r="1256" ht="15.75" customHeight="1">
      <c r="A1256" s="6"/>
      <c r="B1256" s="6" t="str">
        <f t="shared" si="1"/>
        <v>STA</v>
      </c>
      <c r="C1256" s="6">
        <v>758.0</v>
      </c>
      <c r="D1256" s="7">
        <v>75801.0</v>
      </c>
      <c r="E1256" s="6" t="s">
        <v>1107</v>
      </c>
      <c r="F1256" s="7">
        <v>758128.0</v>
      </c>
      <c r="G1256" s="9" t="s">
        <v>1232</v>
      </c>
      <c r="H1256" s="5"/>
      <c r="I1256" s="8"/>
      <c r="J1256" s="5"/>
      <c r="K1256" s="5"/>
      <c r="L1256" s="5"/>
      <c r="M1256" s="5"/>
      <c r="N1256" s="5"/>
      <c r="O1256" s="5"/>
      <c r="P1256" s="5"/>
    </row>
    <row r="1257" ht="15.75" customHeight="1">
      <c r="A1257" s="6"/>
      <c r="B1257" s="6" t="str">
        <f t="shared" si="1"/>
        <v>STA</v>
      </c>
      <c r="C1257" s="6">
        <v>758.0</v>
      </c>
      <c r="D1257" s="7">
        <v>75801.0</v>
      </c>
      <c r="E1257" s="6" t="s">
        <v>1107</v>
      </c>
      <c r="F1257" s="7">
        <v>758129.0</v>
      </c>
      <c r="G1257" s="9" t="s">
        <v>1233</v>
      </c>
      <c r="H1257" s="5"/>
      <c r="I1257" s="8"/>
      <c r="J1257" s="5"/>
      <c r="K1257" s="5"/>
      <c r="L1257" s="5"/>
      <c r="M1257" s="5"/>
      <c r="N1257" s="5"/>
      <c r="O1257" s="5"/>
      <c r="P1257" s="5"/>
    </row>
    <row r="1258" ht="15.75" customHeight="1">
      <c r="A1258" s="6"/>
      <c r="B1258" s="6" t="str">
        <f t="shared" si="1"/>
        <v>STA</v>
      </c>
      <c r="C1258" s="6">
        <v>758.0</v>
      </c>
      <c r="D1258" s="7">
        <v>75801.0</v>
      </c>
      <c r="E1258" s="6" t="s">
        <v>1107</v>
      </c>
      <c r="F1258" s="7">
        <v>758130.0</v>
      </c>
      <c r="G1258" s="9" t="s">
        <v>1234</v>
      </c>
      <c r="H1258" s="5"/>
      <c r="I1258" s="8"/>
      <c r="J1258" s="5"/>
      <c r="K1258" s="5"/>
      <c r="L1258" s="5"/>
      <c r="M1258" s="5"/>
      <c r="N1258" s="5"/>
      <c r="O1258" s="5"/>
      <c r="P1258" s="5"/>
    </row>
    <row r="1259" ht="15.75" customHeight="1">
      <c r="A1259" s="6"/>
      <c r="B1259" s="6" t="str">
        <f t="shared" si="1"/>
        <v>STA</v>
      </c>
      <c r="C1259" s="6">
        <v>758.0</v>
      </c>
      <c r="D1259" s="7">
        <v>75801.0</v>
      </c>
      <c r="E1259" s="6" t="s">
        <v>1107</v>
      </c>
      <c r="F1259" s="7">
        <v>758131.0</v>
      </c>
      <c r="G1259" s="9" t="s">
        <v>1235</v>
      </c>
      <c r="H1259" s="5"/>
      <c r="I1259" s="8"/>
      <c r="J1259" s="5"/>
      <c r="K1259" s="5"/>
      <c r="L1259" s="5"/>
      <c r="M1259" s="5"/>
      <c r="N1259" s="5"/>
      <c r="O1259" s="5"/>
      <c r="P1259" s="5"/>
    </row>
    <row r="1260" ht="15.75" customHeight="1">
      <c r="A1260" s="6"/>
      <c r="B1260" s="6" t="str">
        <f t="shared" si="1"/>
        <v>STA</v>
      </c>
      <c r="C1260" s="6">
        <v>758.0</v>
      </c>
      <c r="D1260" s="7">
        <v>75801.0</v>
      </c>
      <c r="E1260" s="6" t="s">
        <v>1107</v>
      </c>
      <c r="F1260" s="7">
        <v>758132.0</v>
      </c>
      <c r="G1260" s="9" t="s">
        <v>1236</v>
      </c>
      <c r="H1260" s="5"/>
      <c r="I1260" s="8"/>
      <c r="J1260" s="5"/>
      <c r="K1260" s="5"/>
      <c r="L1260" s="5"/>
      <c r="M1260" s="5"/>
      <c r="N1260" s="5"/>
      <c r="O1260" s="5"/>
      <c r="P1260" s="5"/>
    </row>
    <row r="1261" ht="15.75" customHeight="1">
      <c r="A1261" s="6"/>
      <c r="B1261" s="6" t="str">
        <f t="shared" si="1"/>
        <v>STA</v>
      </c>
      <c r="C1261" s="6">
        <v>758.0</v>
      </c>
      <c r="D1261" s="7">
        <v>75802.0</v>
      </c>
      <c r="E1261" s="6" t="s">
        <v>1237</v>
      </c>
      <c r="F1261" s="7">
        <v>758133.0</v>
      </c>
      <c r="G1261" s="9" t="s">
        <v>1238</v>
      </c>
      <c r="H1261" s="5"/>
      <c r="I1261" s="8"/>
      <c r="J1261" s="5"/>
      <c r="K1261" s="5"/>
      <c r="L1261" s="5"/>
      <c r="M1261" s="5"/>
      <c r="N1261" s="5"/>
      <c r="O1261" s="5"/>
      <c r="P1261" s="5"/>
    </row>
    <row r="1262" ht="15.75" customHeight="1">
      <c r="A1262" s="6"/>
      <c r="B1262" s="6" t="str">
        <f t="shared" si="1"/>
        <v>STA</v>
      </c>
      <c r="C1262" s="6">
        <v>758.0</v>
      </c>
      <c r="D1262" s="7">
        <v>75802.0</v>
      </c>
      <c r="E1262" s="6" t="s">
        <v>1237</v>
      </c>
      <c r="F1262" s="7">
        <v>758134.0</v>
      </c>
      <c r="G1262" s="9" t="s">
        <v>1239</v>
      </c>
      <c r="H1262" s="5"/>
      <c r="I1262" s="8"/>
      <c r="J1262" s="5"/>
      <c r="K1262" s="5"/>
      <c r="L1262" s="5"/>
      <c r="M1262" s="5"/>
      <c r="N1262" s="5"/>
      <c r="O1262" s="5"/>
      <c r="P1262" s="5"/>
    </row>
    <row r="1263" ht="15.75" customHeight="1">
      <c r="A1263" s="6"/>
      <c r="B1263" s="6" t="str">
        <f t="shared" si="1"/>
        <v>STA</v>
      </c>
      <c r="C1263" s="6">
        <v>758.0</v>
      </c>
      <c r="D1263" s="7">
        <v>75803.0</v>
      </c>
      <c r="E1263" s="6" t="s">
        <v>1240</v>
      </c>
      <c r="F1263" s="7">
        <v>758135.0</v>
      </c>
      <c r="G1263" s="9" t="s">
        <v>1241</v>
      </c>
      <c r="H1263" s="5"/>
      <c r="I1263" s="8"/>
      <c r="J1263" s="5"/>
      <c r="K1263" s="5"/>
      <c r="L1263" s="5"/>
      <c r="M1263" s="5"/>
      <c r="N1263" s="5"/>
      <c r="O1263" s="5"/>
      <c r="P1263" s="5"/>
    </row>
    <row r="1264" ht="15.75" customHeight="1">
      <c r="A1264" s="6"/>
      <c r="B1264" s="6" t="str">
        <f t="shared" si="1"/>
        <v>STA</v>
      </c>
      <c r="C1264" s="6">
        <v>758.0</v>
      </c>
      <c r="D1264" s="7">
        <v>75802.0</v>
      </c>
      <c r="E1264" s="6" t="s">
        <v>1237</v>
      </c>
      <c r="F1264" s="7">
        <v>758136.0</v>
      </c>
      <c r="G1264" s="9" t="s">
        <v>1242</v>
      </c>
      <c r="H1264" s="5"/>
      <c r="I1264" s="8"/>
      <c r="J1264" s="5"/>
      <c r="K1264" s="5"/>
      <c r="L1264" s="5"/>
      <c r="M1264" s="5"/>
      <c r="N1264" s="5"/>
      <c r="O1264" s="5"/>
      <c r="P1264" s="5"/>
    </row>
    <row r="1265" ht="15.75" customHeight="1">
      <c r="A1265" s="6"/>
      <c r="B1265" s="6" t="str">
        <f t="shared" si="1"/>
        <v>STA</v>
      </c>
      <c r="C1265" s="6">
        <v>758.0</v>
      </c>
      <c r="D1265" s="7">
        <v>75802.0</v>
      </c>
      <c r="E1265" s="6" t="s">
        <v>1237</v>
      </c>
      <c r="F1265" s="7">
        <v>758137.0</v>
      </c>
      <c r="G1265" s="9" t="s">
        <v>1243</v>
      </c>
      <c r="H1265" s="5"/>
      <c r="I1265" s="8"/>
      <c r="J1265" s="5"/>
      <c r="K1265" s="5"/>
      <c r="L1265" s="5"/>
      <c r="M1265" s="5"/>
      <c r="N1265" s="5"/>
      <c r="O1265" s="5"/>
      <c r="P1265" s="5"/>
    </row>
    <row r="1266" ht="15.75" customHeight="1">
      <c r="A1266" s="6"/>
      <c r="B1266" s="6" t="str">
        <f t="shared" si="1"/>
        <v>STA</v>
      </c>
      <c r="C1266" s="6">
        <v>758.0</v>
      </c>
      <c r="D1266" s="7">
        <v>75802.0</v>
      </c>
      <c r="E1266" s="6" t="s">
        <v>1237</v>
      </c>
      <c r="F1266" s="7">
        <v>758138.0</v>
      </c>
      <c r="G1266" s="9" t="s">
        <v>1244</v>
      </c>
      <c r="H1266" s="5"/>
      <c r="I1266" s="8"/>
      <c r="J1266" s="5"/>
      <c r="K1266" s="5"/>
      <c r="L1266" s="5"/>
      <c r="M1266" s="5"/>
      <c r="N1266" s="5"/>
      <c r="O1266" s="5"/>
      <c r="P1266" s="5"/>
    </row>
    <row r="1267" ht="15.75" customHeight="1">
      <c r="A1267" s="6"/>
      <c r="B1267" s="6" t="str">
        <f t="shared" si="1"/>
        <v>STA</v>
      </c>
      <c r="C1267" s="6">
        <v>758.0</v>
      </c>
      <c r="D1267" s="7">
        <v>75802.0</v>
      </c>
      <c r="E1267" s="6" t="s">
        <v>1237</v>
      </c>
      <c r="F1267" s="7">
        <v>758139.0</v>
      </c>
      <c r="G1267" s="9" t="s">
        <v>1245</v>
      </c>
      <c r="H1267" s="5"/>
      <c r="I1267" s="8"/>
      <c r="J1267" s="5"/>
      <c r="K1267" s="5"/>
      <c r="L1267" s="5"/>
      <c r="M1267" s="5"/>
      <c r="N1267" s="5"/>
      <c r="O1267" s="5"/>
      <c r="P1267" s="5"/>
    </row>
    <row r="1268" ht="15.75" customHeight="1">
      <c r="A1268" s="6"/>
      <c r="B1268" s="6" t="str">
        <f t="shared" si="1"/>
        <v>STA</v>
      </c>
      <c r="C1268" s="6">
        <v>758.0</v>
      </c>
      <c r="D1268" s="7">
        <v>75802.0</v>
      </c>
      <c r="E1268" s="6" t="s">
        <v>1237</v>
      </c>
      <c r="F1268" s="7">
        <v>758140.0</v>
      </c>
      <c r="G1268" s="9" t="s">
        <v>1246</v>
      </c>
      <c r="H1268" s="5"/>
      <c r="I1268" s="8"/>
      <c r="J1268" s="5"/>
      <c r="K1268" s="5"/>
      <c r="L1268" s="5"/>
      <c r="M1268" s="5"/>
      <c r="N1268" s="5"/>
      <c r="O1268" s="5"/>
      <c r="P1268" s="5"/>
    </row>
    <row r="1269" ht="15.75" customHeight="1">
      <c r="A1269" s="6"/>
      <c r="B1269" s="6" t="str">
        <f t="shared" si="1"/>
        <v>STA</v>
      </c>
      <c r="C1269" s="6">
        <v>758.0</v>
      </c>
      <c r="D1269" s="7">
        <v>75802.0</v>
      </c>
      <c r="E1269" s="6" t="s">
        <v>1237</v>
      </c>
      <c r="F1269" s="7">
        <v>758141.0</v>
      </c>
      <c r="G1269" s="9" t="s">
        <v>1247</v>
      </c>
      <c r="H1269" s="5"/>
      <c r="I1269" s="8"/>
      <c r="J1269" s="5"/>
      <c r="K1269" s="5"/>
      <c r="L1269" s="5"/>
      <c r="M1269" s="5"/>
      <c r="N1269" s="5"/>
      <c r="O1269" s="5"/>
      <c r="P1269" s="5"/>
    </row>
    <row r="1270" ht="15.75" customHeight="1">
      <c r="A1270" s="6"/>
      <c r="B1270" s="6" t="str">
        <f t="shared" si="1"/>
        <v>STA</v>
      </c>
      <c r="C1270" s="6">
        <v>758.0</v>
      </c>
      <c r="D1270" s="7">
        <v>75802.0</v>
      </c>
      <c r="E1270" s="6" t="s">
        <v>1237</v>
      </c>
      <c r="F1270" s="7">
        <v>758142.0</v>
      </c>
      <c r="G1270" s="9" t="s">
        <v>1248</v>
      </c>
      <c r="H1270" s="5"/>
      <c r="I1270" s="8"/>
      <c r="J1270" s="5"/>
      <c r="K1270" s="5"/>
      <c r="L1270" s="5"/>
      <c r="M1270" s="5"/>
      <c r="N1270" s="5"/>
      <c r="O1270" s="5"/>
      <c r="P1270" s="5"/>
    </row>
    <row r="1271" ht="15.75" customHeight="1">
      <c r="A1271" s="6"/>
      <c r="B1271" s="6" t="str">
        <f t="shared" si="1"/>
        <v>STA</v>
      </c>
      <c r="C1271" s="6">
        <v>758.0</v>
      </c>
      <c r="D1271" s="7">
        <v>75802.0</v>
      </c>
      <c r="E1271" s="6" t="s">
        <v>1237</v>
      </c>
      <c r="F1271" s="7">
        <v>758143.0</v>
      </c>
      <c r="G1271" s="9" t="s">
        <v>1249</v>
      </c>
      <c r="H1271" s="5"/>
      <c r="I1271" s="8"/>
      <c r="J1271" s="5"/>
      <c r="K1271" s="5"/>
      <c r="L1271" s="5"/>
      <c r="M1271" s="5"/>
      <c r="N1271" s="5"/>
      <c r="O1271" s="5"/>
      <c r="P1271" s="5"/>
    </row>
    <row r="1272" ht="15.75" customHeight="1">
      <c r="A1272" s="6"/>
      <c r="B1272" s="6" t="str">
        <f t="shared" si="1"/>
        <v>STA</v>
      </c>
      <c r="C1272" s="6">
        <v>758.0</v>
      </c>
      <c r="D1272" s="7">
        <v>75803.0</v>
      </c>
      <c r="E1272" s="6" t="s">
        <v>1240</v>
      </c>
      <c r="F1272" s="7">
        <v>758144.0</v>
      </c>
      <c r="G1272" s="9" t="s">
        <v>1250</v>
      </c>
      <c r="H1272" s="5"/>
      <c r="I1272" s="8"/>
      <c r="J1272" s="5"/>
      <c r="K1272" s="5"/>
      <c r="L1272" s="5"/>
      <c r="M1272" s="5"/>
      <c r="N1272" s="5"/>
      <c r="O1272" s="5"/>
      <c r="P1272" s="5"/>
    </row>
    <row r="1273" ht="15.75" customHeight="1">
      <c r="A1273" s="6"/>
      <c r="B1273" s="6" t="str">
        <f t="shared" si="1"/>
        <v>STA</v>
      </c>
      <c r="C1273" s="6">
        <v>758.0</v>
      </c>
      <c r="D1273" s="7">
        <v>75803.0</v>
      </c>
      <c r="E1273" s="6" t="s">
        <v>1240</v>
      </c>
      <c r="F1273" s="7">
        <v>758145.0</v>
      </c>
      <c r="G1273" s="9" t="s">
        <v>1251</v>
      </c>
      <c r="H1273" s="5"/>
      <c r="I1273" s="8"/>
      <c r="J1273" s="5"/>
      <c r="K1273" s="5"/>
      <c r="L1273" s="5"/>
      <c r="M1273" s="5"/>
      <c r="N1273" s="5"/>
      <c r="O1273" s="5"/>
      <c r="P1273" s="5"/>
    </row>
    <row r="1274" ht="15.75" customHeight="1">
      <c r="A1274" s="6"/>
      <c r="B1274" s="6" t="str">
        <f t="shared" si="1"/>
        <v>STA</v>
      </c>
      <c r="C1274" s="6">
        <v>758.0</v>
      </c>
      <c r="D1274" s="7">
        <v>75802.0</v>
      </c>
      <c r="E1274" s="6" t="s">
        <v>1237</v>
      </c>
      <c r="F1274" s="7">
        <v>758146.0</v>
      </c>
      <c r="G1274" s="9" t="s">
        <v>1252</v>
      </c>
      <c r="H1274" s="5"/>
      <c r="I1274" s="8"/>
      <c r="J1274" s="5"/>
      <c r="K1274" s="5"/>
      <c r="L1274" s="5"/>
      <c r="M1274" s="5"/>
      <c r="N1274" s="5"/>
      <c r="O1274" s="5"/>
      <c r="P1274" s="5"/>
    </row>
    <row r="1275" ht="15.75" customHeight="1">
      <c r="A1275" s="6"/>
      <c r="B1275" s="6" t="str">
        <f t="shared" si="1"/>
        <v>STA</v>
      </c>
      <c r="C1275" s="6">
        <v>758.0</v>
      </c>
      <c r="D1275" s="7">
        <v>75802.0</v>
      </c>
      <c r="E1275" s="6" t="s">
        <v>1237</v>
      </c>
      <c r="F1275" s="7">
        <v>758147.0</v>
      </c>
      <c r="G1275" s="9" t="s">
        <v>1253</v>
      </c>
      <c r="H1275" s="5"/>
      <c r="I1275" s="8"/>
      <c r="J1275" s="5"/>
      <c r="K1275" s="5"/>
      <c r="L1275" s="5"/>
      <c r="M1275" s="5"/>
      <c r="N1275" s="5"/>
      <c r="O1275" s="5"/>
      <c r="P1275" s="5"/>
    </row>
    <row r="1276" ht="15.75" customHeight="1">
      <c r="A1276" s="6"/>
      <c r="B1276" s="6" t="str">
        <f t="shared" si="1"/>
        <v>STA</v>
      </c>
      <c r="C1276" s="6">
        <v>758.0</v>
      </c>
      <c r="D1276" s="7">
        <v>75802.0</v>
      </c>
      <c r="E1276" s="6" t="s">
        <v>1237</v>
      </c>
      <c r="F1276" s="7">
        <v>758148.0</v>
      </c>
      <c r="G1276" s="9" t="s">
        <v>1254</v>
      </c>
      <c r="H1276" s="5"/>
      <c r="I1276" s="8"/>
      <c r="J1276" s="5"/>
      <c r="K1276" s="5"/>
      <c r="L1276" s="5"/>
      <c r="M1276" s="5"/>
      <c r="N1276" s="5"/>
      <c r="O1276" s="5"/>
      <c r="P1276" s="5"/>
    </row>
    <row r="1277" ht="15.75" customHeight="1">
      <c r="A1277" s="6"/>
      <c r="B1277" s="6" t="str">
        <f t="shared" si="1"/>
        <v>STA</v>
      </c>
      <c r="C1277" s="6">
        <v>758.0</v>
      </c>
      <c r="D1277" s="7">
        <v>75802.0</v>
      </c>
      <c r="E1277" s="6" t="s">
        <v>1237</v>
      </c>
      <c r="F1277" s="7">
        <v>758149.0</v>
      </c>
      <c r="G1277" s="9" t="s">
        <v>1255</v>
      </c>
      <c r="H1277" s="5"/>
      <c r="I1277" s="8"/>
      <c r="J1277" s="5"/>
      <c r="K1277" s="5"/>
      <c r="L1277" s="5"/>
      <c r="M1277" s="5"/>
      <c r="N1277" s="5"/>
      <c r="O1277" s="5"/>
      <c r="P1277" s="5"/>
    </row>
    <row r="1278" ht="15.75" customHeight="1">
      <c r="A1278" s="6"/>
      <c r="B1278" s="6" t="str">
        <f t="shared" si="1"/>
        <v>STA</v>
      </c>
      <c r="C1278" s="6">
        <v>758.0</v>
      </c>
      <c r="D1278" s="7">
        <v>75802.0</v>
      </c>
      <c r="E1278" s="6" t="s">
        <v>1237</v>
      </c>
      <c r="F1278" s="7">
        <v>758150.0</v>
      </c>
      <c r="G1278" s="9" t="s">
        <v>1256</v>
      </c>
      <c r="H1278" s="5"/>
      <c r="I1278" s="8"/>
      <c r="J1278" s="5"/>
      <c r="K1278" s="5"/>
      <c r="L1278" s="5"/>
      <c r="M1278" s="5"/>
      <c r="N1278" s="5"/>
      <c r="O1278" s="5"/>
      <c r="P1278" s="5"/>
    </row>
    <row r="1279" ht="15.75" customHeight="1">
      <c r="A1279" s="6"/>
      <c r="B1279" s="6" t="str">
        <f t="shared" si="1"/>
        <v>STA</v>
      </c>
      <c r="C1279" s="6">
        <v>758.0</v>
      </c>
      <c r="D1279" s="7">
        <v>75802.0</v>
      </c>
      <c r="E1279" s="6" t="s">
        <v>1237</v>
      </c>
      <c r="F1279" s="7">
        <v>758151.0</v>
      </c>
      <c r="G1279" s="9" t="s">
        <v>1257</v>
      </c>
      <c r="H1279" s="5"/>
      <c r="I1279" s="8"/>
      <c r="J1279" s="5"/>
      <c r="K1279" s="5"/>
      <c r="L1279" s="5"/>
      <c r="M1279" s="5"/>
      <c r="N1279" s="5"/>
      <c r="O1279" s="5"/>
      <c r="P1279" s="5"/>
    </row>
    <row r="1280" ht="15.75" customHeight="1">
      <c r="A1280" s="6"/>
      <c r="B1280" s="6" t="str">
        <f t="shared" si="1"/>
        <v>STA</v>
      </c>
      <c r="C1280" s="6">
        <v>758.0</v>
      </c>
      <c r="D1280" s="7">
        <v>75803.0</v>
      </c>
      <c r="E1280" s="6" t="s">
        <v>1240</v>
      </c>
      <c r="F1280" s="7">
        <v>758152.0</v>
      </c>
      <c r="G1280" s="9" t="s">
        <v>1258</v>
      </c>
      <c r="H1280" s="5"/>
      <c r="I1280" s="8"/>
      <c r="J1280" s="5"/>
      <c r="K1280" s="5"/>
      <c r="L1280" s="5"/>
      <c r="M1280" s="5"/>
      <c r="N1280" s="5"/>
      <c r="O1280" s="5"/>
      <c r="P1280" s="5"/>
    </row>
    <row r="1281" ht="15.75" customHeight="1">
      <c r="A1281" s="6"/>
      <c r="B1281" s="6" t="str">
        <f t="shared" si="1"/>
        <v>STA</v>
      </c>
      <c r="C1281" s="6">
        <v>758.0</v>
      </c>
      <c r="D1281" s="7">
        <v>75802.0</v>
      </c>
      <c r="E1281" s="6" t="s">
        <v>1237</v>
      </c>
      <c r="F1281" s="7">
        <v>758153.0</v>
      </c>
      <c r="G1281" s="9" t="s">
        <v>1259</v>
      </c>
      <c r="H1281" s="5"/>
      <c r="I1281" s="8"/>
      <c r="J1281" s="5"/>
      <c r="K1281" s="5"/>
      <c r="L1281" s="5"/>
      <c r="M1281" s="5"/>
      <c r="N1281" s="5"/>
      <c r="O1281" s="5"/>
      <c r="P1281" s="5"/>
    </row>
    <row r="1282" ht="15.75" customHeight="1">
      <c r="A1282" s="6"/>
      <c r="B1282" s="6" t="str">
        <f t="shared" si="1"/>
        <v>STA</v>
      </c>
      <c r="C1282" s="6">
        <v>758.0</v>
      </c>
      <c r="D1282" s="7">
        <v>75802.0</v>
      </c>
      <c r="E1282" s="6" t="s">
        <v>1237</v>
      </c>
      <c r="F1282" s="7">
        <v>758154.0</v>
      </c>
      <c r="G1282" s="9" t="s">
        <v>1260</v>
      </c>
      <c r="H1282" s="5"/>
      <c r="I1282" s="8"/>
      <c r="J1282" s="5"/>
      <c r="K1282" s="5"/>
      <c r="L1282" s="5"/>
      <c r="M1282" s="5"/>
      <c r="N1282" s="5"/>
      <c r="O1282" s="5"/>
      <c r="P1282" s="5"/>
    </row>
    <row r="1283" ht="15.75" customHeight="1">
      <c r="A1283" s="6"/>
      <c r="B1283" s="6" t="str">
        <f t="shared" si="1"/>
        <v>STA</v>
      </c>
      <c r="C1283" s="6">
        <v>758.0</v>
      </c>
      <c r="D1283" s="7">
        <v>75802.0</v>
      </c>
      <c r="E1283" s="6" t="s">
        <v>1237</v>
      </c>
      <c r="F1283" s="7">
        <v>758155.0</v>
      </c>
      <c r="G1283" s="9" t="s">
        <v>1261</v>
      </c>
      <c r="H1283" s="5"/>
      <c r="I1283" s="8"/>
      <c r="J1283" s="5"/>
      <c r="K1283" s="5"/>
      <c r="L1283" s="5"/>
      <c r="M1283" s="5"/>
      <c r="N1283" s="5"/>
      <c r="O1283" s="5"/>
      <c r="P1283" s="5"/>
    </row>
    <row r="1284" ht="15.75" customHeight="1">
      <c r="A1284" s="6"/>
      <c r="B1284" s="6" t="str">
        <f t="shared" si="1"/>
        <v>STA</v>
      </c>
      <c r="C1284" s="6">
        <v>758.0</v>
      </c>
      <c r="D1284" s="7">
        <v>75803.0</v>
      </c>
      <c r="E1284" s="6" t="s">
        <v>1240</v>
      </c>
      <c r="F1284" s="7">
        <v>758156.0</v>
      </c>
      <c r="G1284" s="9" t="s">
        <v>1262</v>
      </c>
      <c r="H1284" s="5"/>
      <c r="I1284" s="8"/>
      <c r="J1284" s="5"/>
      <c r="K1284" s="5"/>
      <c r="L1284" s="5"/>
      <c r="M1284" s="5"/>
      <c r="N1284" s="5"/>
      <c r="O1284" s="5"/>
      <c r="P1284" s="5"/>
    </row>
    <row r="1285" ht="15.75" customHeight="1">
      <c r="A1285" s="6"/>
      <c r="B1285" s="6" t="str">
        <f t="shared" si="1"/>
        <v>STA</v>
      </c>
      <c r="C1285" s="6">
        <v>758.0</v>
      </c>
      <c r="D1285" s="7">
        <v>75802.0</v>
      </c>
      <c r="E1285" s="6" t="s">
        <v>1237</v>
      </c>
      <c r="F1285" s="7">
        <v>758157.0</v>
      </c>
      <c r="G1285" s="9" t="s">
        <v>1263</v>
      </c>
      <c r="H1285" s="5"/>
      <c r="I1285" s="8"/>
      <c r="J1285" s="5"/>
      <c r="K1285" s="5"/>
      <c r="L1285" s="5"/>
      <c r="M1285" s="5"/>
      <c r="N1285" s="5"/>
      <c r="O1285" s="5"/>
      <c r="P1285" s="5"/>
    </row>
    <row r="1286" ht="15.75" customHeight="1">
      <c r="A1286" s="6"/>
      <c r="B1286" s="6" t="str">
        <f t="shared" si="1"/>
        <v>STA</v>
      </c>
      <c r="C1286" s="6">
        <v>758.0</v>
      </c>
      <c r="D1286" s="7">
        <v>75802.0</v>
      </c>
      <c r="E1286" s="6" t="s">
        <v>1237</v>
      </c>
      <c r="F1286" s="7">
        <v>758158.0</v>
      </c>
      <c r="G1286" s="9" t="s">
        <v>1264</v>
      </c>
      <c r="H1286" s="5"/>
      <c r="I1286" s="8"/>
      <c r="J1286" s="5"/>
      <c r="K1286" s="5"/>
      <c r="L1286" s="5"/>
      <c r="M1286" s="5"/>
      <c r="N1286" s="5"/>
      <c r="O1286" s="5"/>
      <c r="P1286" s="5"/>
    </row>
    <row r="1287" ht="15.75" customHeight="1">
      <c r="A1287" s="6"/>
      <c r="B1287" s="6" t="str">
        <f t="shared" si="1"/>
        <v>STA</v>
      </c>
      <c r="C1287" s="6">
        <v>758.0</v>
      </c>
      <c r="D1287" s="7">
        <v>75802.0</v>
      </c>
      <c r="E1287" s="6" t="s">
        <v>1237</v>
      </c>
      <c r="F1287" s="7">
        <v>758159.0</v>
      </c>
      <c r="G1287" s="9" t="s">
        <v>1265</v>
      </c>
      <c r="H1287" s="5"/>
      <c r="I1287" s="8"/>
      <c r="J1287" s="5"/>
      <c r="K1287" s="5"/>
      <c r="L1287" s="5"/>
      <c r="M1287" s="5"/>
      <c r="N1287" s="5"/>
      <c r="O1287" s="5"/>
      <c r="P1287" s="5"/>
    </row>
    <row r="1288" ht="15.75" customHeight="1">
      <c r="A1288" s="6"/>
      <c r="B1288" s="6" t="str">
        <f t="shared" si="1"/>
        <v>STA</v>
      </c>
      <c r="C1288" s="6">
        <v>758.0</v>
      </c>
      <c r="D1288" s="7">
        <v>75804.0</v>
      </c>
      <c r="E1288" s="6" t="s">
        <v>1266</v>
      </c>
      <c r="F1288" s="7">
        <v>758160.0</v>
      </c>
      <c r="G1288" s="9" t="s">
        <v>1267</v>
      </c>
      <c r="H1288" s="5"/>
      <c r="I1288" s="8"/>
      <c r="J1288" s="5"/>
      <c r="K1288" s="5"/>
      <c r="L1288" s="5"/>
      <c r="M1288" s="5"/>
      <c r="N1288" s="5"/>
      <c r="O1288" s="5"/>
      <c r="P1288" s="5"/>
    </row>
    <row r="1289" ht="15.75" customHeight="1">
      <c r="A1289" s="6"/>
      <c r="B1289" s="6" t="str">
        <f t="shared" si="1"/>
        <v>STA</v>
      </c>
      <c r="C1289" s="6">
        <v>758.0</v>
      </c>
      <c r="D1289" s="7">
        <v>75804.0</v>
      </c>
      <c r="E1289" s="6" t="s">
        <v>1266</v>
      </c>
      <c r="F1289" s="7">
        <v>758161.0</v>
      </c>
      <c r="G1289" s="9" t="s">
        <v>1268</v>
      </c>
      <c r="H1289" s="5"/>
      <c r="I1289" s="8"/>
      <c r="J1289" s="5"/>
      <c r="K1289" s="5"/>
      <c r="L1289" s="5"/>
      <c r="M1289" s="5"/>
      <c r="N1289" s="5"/>
      <c r="O1289" s="5"/>
      <c r="P1289" s="5"/>
    </row>
    <row r="1290" ht="15.75" customHeight="1">
      <c r="A1290" s="6"/>
      <c r="B1290" s="6" t="str">
        <f t="shared" si="1"/>
        <v>STA</v>
      </c>
      <c r="C1290" s="6">
        <v>758.0</v>
      </c>
      <c r="D1290" s="7">
        <v>75804.0</v>
      </c>
      <c r="E1290" s="6" t="s">
        <v>1266</v>
      </c>
      <c r="F1290" s="7">
        <v>758162.0</v>
      </c>
      <c r="G1290" s="9" t="s">
        <v>1269</v>
      </c>
      <c r="H1290" s="5"/>
      <c r="I1290" s="8"/>
      <c r="J1290" s="5"/>
      <c r="K1290" s="5"/>
      <c r="L1290" s="5"/>
      <c r="M1290" s="5"/>
      <c r="N1290" s="5"/>
      <c r="O1290" s="5"/>
      <c r="P1290" s="5"/>
    </row>
    <row r="1291" ht="15.75" customHeight="1">
      <c r="A1291" s="6"/>
      <c r="B1291" s="6" t="str">
        <f t="shared" si="1"/>
        <v>STA</v>
      </c>
      <c r="C1291" s="6">
        <v>758.0</v>
      </c>
      <c r="D1291" s="7">
        <v>75804.0</v>
      </c>
      <c r="E1291" s="6" t="s">
        <v>1266</v>
      </c>
      <c r="F1291" s="7">
        <v>758163.0</v>
      </c>
      <c r="G1291" s="9" t="s">
        <v>852</v>
      </c>
      <c r="H1291" s="5"/>
      <c r="I1291" s="8"/>
      <c r="J1291" s="5"/>
      <c r="K1291" s="5"/>
      <c r="L1291" s="5"/>
      <c r="M1291" s="5"/>
      <c r="N1291" s="5"/>
      <c r="O1291" s="5"/>
      <c r="P1291" s="5"/>
    </row>
    <row r="1292" ht="15.75" customHeight="1">
      <c r="A1292" s="6"/>
      <c r="B1292" s="6" t="str">
        <f t="shared" si="1"/>
        <v>STA</v>
      </c>
      <c r="C1292" s="6">
        <v>758.0</v>
      </c>
      <c r="D1292" s="7">
        <v>75804.0</v>
      </c>
      <c r="E1292" s="6" t="s">
        <v>1266</v>
      </c>
      <c r="F1292" s="7">
        <v>758164.0</v>
      </c>
      <c r="G1292" s="9" t="s">
        <v>1270</v>
      </c>
      <c r="H1292" s="5"/>
      <c r="I1292" s="8"/>
      <c r="J1292" s="5"/>
      <c r="K1292" s="5"/>
      <c r="L1292" s="5"/>
      <c r="M1292" s="5"/>
      <c r="N1292" s="5"/>
      <c r="O1292" s="5"/>
      <c r="P1292" s="5"/>
    </row>
    <row r="1293" ht="15.75" customHeight="1">
      <c r="A1293" s="6"/>
      <c r="B1293" s="6" t="str">
        <f t="shared" si="1"/>
        <v>STA</v>
      </c>
      <c r="C1293" s="6">
        <v>758.0</v>
      </c>
      <c r="D1293" s="7">
        <v>75804.0</v>
      </c>
      <c r="E1293" s="6" t="s">
        <v>1266</v>
      </c>
      <c r="F1293" s="7">
        <v>758165.0</v>
      </c>
      <c r="G1293" s="9" t="s">
        <v>1271</v>
      </c>
      <c r="H1293" s="5"/>
      <c r="I1293" s="8"/>
      <c r="J1293" s="5"/>
      <c r="K1293" s="5"/>
      <c r="L1293" s="5"/>
      <c r="M1293" s="5"/>
      <c r="N1293" s="5"/>
      <c r="O1293" s="5"/>
      <c r="P1293" s="5"/>
    </row>
    <row r="1294" ht="15.75" customHeight="1">
      <c r="A1294" s="6"/>
      <c r="B1294" s="6" t="str">
        <f t="shared" si="1"/>
        <v>STA</v>
      </c>
      <c r="C1294" s="6">
        <v>758.0</v>
      </c>
      <c r="D1294" s="7">
        <v>75804.0</v>
      </c>
      <c r="E1294" s="6" t="s">
        <v>1266</v>
      </c>
      <c r="F1294" s="7">
        <v>758166.0</v>
      </c>
      <c r="G1294" s="9" t="s">
        <v>1272</v>
      </c>
      <c r="H1294" s="5"/>
      <c r="I1294" s="8"/>
      <c r="J1294" s="5"/>
      <c r="K1294" s="5"/>
      <c r="L1294" s="5"/>
      <c r="M1294" s="5"/>
      <c r="N1294" s="5"/>
      <c r="O1294" s="5"/>
      <c r="P1294" s="5"/>
    </row>
    <row r="1295" ht="15.75" customHeight="1">
      <c r="A1295" s="6"/>
      <c r="B1295" s="6" t="str">
        <f t="shared" si="1"/>
        <v>STA</v>
      </c>
      <c r="C1295" s="6">
        <v>758.0</v>
      </c>
      <c r="D1295" s="7">
        <v>75804.0</v>
      </c>
      <c r="E1295" s="6" t="s">
        <v>1266</v>
      </c>
      <c r="F1295" s="7">
        <v>758167.0</v>
      </c>
      <c r="G1295" s="9" t="s">
        <v>1273</v>
      </c>
      <c r="H1295" s="5"/>
      <c r="I1295" s="8"/>
      <c r="J1295" s="5"/>
      <c r="K1295" s="5"/>
      <c r="L1295" s="5"/>
      <c r="M1295" s="5"/>
      <c r="N1295" s="5"/>
      <c r="O1295" s="5"/>
      <c r="P1295" s="5"/>
    </row>
    <row r="1296" ht="15.75" customHeight="1">
      <c r="A1296" s="6"/>
      <c r="B1296" s="6" t="str">
        <f t="shared" si="1"/>
        <v>STA</v>
      </c>
      <c r="C1296" s="6">
        <v>758.0</v>
      </c>
      <c r="D1296" s="7">
        <v>75804.0</v>
      </c>
      <c r="E1296" s="6" t="s">
        <v>1266</v>
      </c>
      <c r="F1296" s="7">
        <v>758168.0</v>
      </c>
      <c r="G1296" s="9" t="s">
        <v>1274</v>
      </c>
      <c r="H1296" s="5"/>
      <c r="I1296" s="8"/>
      <c r="J1296" s="5"/>
      <c r="K1296" s="5"/>
      <c r="L1296" s="5"/>
      <c r="M1296" s="5"/>
      <c r="N1296" s="5"/>
      <c r="O1296" s="5"/>
      <c r="P1296" s="5"/>
    </row>
    <row r="1297" ht="15.75" customHeight="1">
      <c r="A1297" s="6"/>
      <c r="B1297" s="6" t="str">
        <f t="shared" si="1"/>
        <v>STA</v>
      </c>
      <c r="C1297" s="6">
        <v>758.0</v>
      </c>
      <c r="D1297" s="7">
        <v>75804.0</v>
      </c>
      <c r="E1297" s="6" t="s">
        <v>1266</v>
      </c>
      <c r="F1297" s="7">
        <v>758169.0</v>
      </c>
      <c r="G1297" s="9" t="s">
        <v>1264</v>
      </c>
      <c r="H1297" s="5"/>
      <c r="I1297" s="8"/>
      <c r="J1297" s="5"/>
      <c r="K1297" s="5"/>
      <c r="L1297" s="5"/>
      <c r="M1297" s="5"/>
      <c r="N1297" s="5"/>
      <c r="O1297" s="5"/>
      <c r="P1297" s="5"/>
    </row>
    <row r="1298" ht="15.75" customHeight="1">
      <c r="A1298" s="6"/>
      <c r="B1298" s="6" t="str">
        <f t="shared" si="1"/>
        <v>STA</v>
      </c>
      <c r="C1298" s="6">
        <v>758.0</v>
      </c>
      <c r="D1298" s="7">
        <v>75804.0</v>
      </c>
      <c r="E1298" s="6" t="s">
        <v>1266</v>
      </c>
      <c r="F1298" s="7">
        <v>758170.0</v>
      </c>
      <c r="G1298" s="9" t="s">
        <v>1275</v>
      </c>
      <c r="H1298" s="5"/>
      <c r="I1298" s="8"/>
      <c r="J1298" s="5"/>
      <c r="K1298" s="5"/>
      <c r="L1298" s="5"/>
      <c r="M1298" s="5"/>
      <c r="N1298" s="5"/>
      <c r="O1298" s="5"/>
      <c r="P1298" s="5"/>
    </row>
    <row r="1299" ht="15.75" customHeight="1">
      <c r="A1299" s="6"/>
      <c r="B1299" s="6" t="str">
        <f t="shared" si="1"/>
        <v>STA</v>
      </c>
      <c r="C1299" s="6">
        <v>758.0</v>
      </c>
      <c r="D1299" s="7">
        <v>75804.0</v>
      </c>
      <c r="E1299" s="6" t="s">
        <v>1266</v>
      </c>
      <c r="F1299" s="7">
        <v>758171.0</v>
      </c>
      <c r="G1299" s="9" t="s">
        <v>1276</v>
      </c>
      <c r="H1299" s="5"/>
      <c r="I1299" s="8"/>
      <c r="J1299" s="5"/>
      <c r="K1299" s="5"/>
      <c r="L1299" s="5"/>
      <c r="M1299" s="5"/>
      <c r="N1299" s="5"/>
      <c r="O1299" s="5"/>
      <c r="P1299" s="5"/>
    </row>
    <row r="1300" ht="15.75" customHeight="1">
      <c r="A1300" s="6"/>
      <c r="B1300" s="6" t="str">
        <f t="shared" si="1"/>
        <v>STA</v>
      </c>
      <c r="C1300" s="6">
        <v>758.0</v>
      </c>
      <c r="D1300" s="7">
        <v>75805.0</v>
      </c>
      <c r="E1300" s="6" t="s">
        <v>1277</v>
      </c>
      <c r="F1300" s="7">
        <v>758172.0</v>
      </c>
      <c r="G1300" s="9" t="s">
        <v>1278</v>
      </c>
      <c r="H1300" s="5"/>
      <c r="I1300" s="8"/>
      <c r="J1300" s="5"/>
      <c r="K1300" s="5"/>
      <c r="L1300" s="5"/>
      <c r="M1300" s="5"/>
      <c r="N1300" s="5"/>
      <c r="O1300" s="5"/>
      <c r="P1300" s="5"/>
    </row>
    <row r="1301" ht="15.75" customHeight="1">
      <c r="A1301" s="6"/>
      <c r="B1301" s="6" t="str">
        <f t="shared" si="1"/>
        <v>STA</v>
      </c>
      <c r="C1301" s="6">
        <v>758.0</v>
      </c>
      <c r="D1301" s="7">
        <v>75805.0</v>
      </c>
      <c r="E1301" s="6" t="s">
        <v>1277</v>
      </c>
      <c r="F1301" s="7">
        <v>758173.0</v>
      </c>
      <c r="G1301" s="9" t="s">
        <v>1279</v>
      </c>
      <c r="H1301" s="5"/>
      <c r="I1301" s="8"/>
      <c r="J1301" s="5"/>
      <c r="K1301" s="5"/>
      <c r="L1301" s="5"/>
      <c r="M1301" s="5"/>
      <c r="N1301" s="5"/>
      <c r="O1301" s="5"/>
      <c r="P1301" s="5"/>
    </row>
    <row r="1302" ht="15.75" customHeight="1">
      <c r="A1302" s="6"/>
      <c r="B1302" s="6" t="str">
        <f t="shared" si="1"/>
        <v>STA</v>
      </c>
      <c r="C1302" s="6">
        <v>758.0</v>
      </c>
      <c r="D1302" s="7">
        <v>75805.0</v>
      </c>
      <c r="E1302" s="6" t="s">
        <v>1277</v>
      </c>
      <c r="F1302" s="7">
        <v>758174.0</v>
      </c>
      <c r="G1302" s="9" t="s">
        <v>1280</v>
      </c>
      <c r="H1302" s="5"/>
      <c r="I1302" s="8"/>
      <c r="J1302" s="5"/>
      <c r="K1302" s="5"/>
      <c r="L1302" s="5"/>
      <c r="M1302" s="5"/>
      <c r="N1302" s="5"/>
      <c r="O1302" s="5"/>
      <c r="P1302" s="5"/>
    </row>
    <row r="1303" ht="15.75" customHeight="1">
      <c r="A1303" s="6"/>
      <c r="B1303" s="6" t="str">
        <f t="shared" si="1"/>
        <v>STA</v>
      </c>
      <c r="C1303" s="6">
        <v>758.0</v>
      </c>
      <c r="D1303" s="7">
        <v>75805.0</v>
      </c>
      <c r="E1303" s="6" t="s">
        <v>1277</v>
      </c>
      <c r="F1303" s="7">
        <v>758175.0</v>
      </c>
      <c r="G1303" s="9" t="s">
        <v>1281</v>
      </c>
      <c r="H1303" s="5"/>
      <c r="I1303" s="8"/>
      <c r="J1303" s="5"/>
      <c r="K1303" s="5"/>
      <c r="L1303" s="5"/>
      <c r="M1303" s="5"/>
      <c r="N1303" s="5"/>
      <c r="O1303" s="5"/>
      <c r="P1303" s="5"/>
    </row>
    <row r="1304" ht="15.75" customHeight="1">
      <c r="A1304" s="6"/>
      <c r="B1304" s="6" t="str">
        <f t="shared" si="1"/>
        <v>STA</v>
      </c>
      <c r="C1304" s="6">
        <v>758.0</v>
      </c>
      <c r="D1304" s="7">
        <v>75805.0</v>
      </c>
      <c r="E1304" s="6" t="s">
        <v>1277</v>
      </c>
      <c r="F1304" s="7">
        <v>758176.0</v>
      </c>
      <c r="G1304" s="9" t="s">
        <v>852</v>
      </c>
      <c r="H1304" s="5"/>
      <c r="I1304" s="8"/>
      <c r="J1304" s="5"/>
      <c r="K1304" s="5"/>
      <c r="L1304" s="5"/>
      <c r="M1304" s="5"/>
      <c r="N1304" s="5"/>
      <c r="O1304" s="5"/>
      <c r="P1304" s="5"/>
    </row>
    <row r="1305" ht="15.75" customHeight="1">
      <c r="A1305" s="6"/>
      <c r="B1305" s="6" t="str">
        <f t="shared" si="1"/>
        <v>STA</v>
      </c>
      <c r="C1305" s="6">
        <v>758.0</v>
      </c>
      <c r="D1305" s="7">
        <v>75805.0</v>
      </c>
      <c r="E1305" s="6" t="s">
        <v>1277</v>
      </c>
      <c r="F1305" s="7">
        <v>758177.0</v>
      </c>
      <c r="G1305" s="9" t="s">
        <v>1241</v>
      </c>
      <c r="H1305" s="5"/>
      <c r="I1305" s="8"/>
      <c r="J1305" s="5"/>
      <c r="K1305" s="5"/>
      <c r="L1305" s="5"/>
      <c r="M1305" s="5"/>
      <c r="N1305" s="5"/>
      <c r="O1305" s="5"/>
      <c r="P1305" s="5"/>
    </row>
    <row r="1306" ht="15.75" customHeight="1">
      <c r="A1306" s="6"/>
      <c r="B1306" s="6" t="str">
        <f t="shared" si="1"/>
        <v>STA</v>
      </c>
      <c r="C1306" s="6">
        <v>758.0</v>
      </c>
      <c r="D1306" s="7">
        <v>75805.0</v>
      </c>
      <c r="E1306" s="6" t="s">
        <v>1277</v>
      </c>
      <c r="F1306" s="7">
        <v>758178.0</v>
      </c>
      <c r="G1306" s="9" t="s">
        <v>1282</v>
      </c>
      <c r="H1306" s="5"/>
      <c r="I1306" s="8"/>
      <c r="J1306" s="5"/>
      <c r="K1306" s="5"/>
      <c r="L1306" s="5"/>
      <c r="M1306" s="5"/>
      <c r="N1306" s="5"/>
      <c r="O1306" s="5"/>
      <c r="P1306" s="5"/>
    </row>
    <row r="1307" ht="15.75" customHeight="1">
      <c r="A1307" s="6"/>
      <c r="B1307" s="6" t="str">
        <f t="shared" si="1"/>
        <v>STA</v>
      </c>
      <c r="C1307" s="6">
        <v>758.0</v>
      </c>
      <c r="D1307" s="7">
        <v>75805.0</v>
      </c>
      <c r="E1307" s="6" t="s">
        <v>1277</v>
      </c>
      <c r="F1307" s="7">
        <v>758179.0</v>
      </c>
      <c r="G1307" s="9" t="s">
        <v>1230</v>
      </c>
      <c r="H1307" s="5"/>
      <c r="I1307" s="8"/>
      <c r="J1307" s="5"/>
      <c r="K1307" s="5"/>
      <c r="L1307" s="5"/>
      <c r="M1307" s="5"/>
      <c r="N1307" s="5"/>
      <c r="O1307" s="5"/>
      <c r="P1307" s="5"/>
    </row>
    <row r="1308" ht="15.75" customHeight="1">
      <c r="A1308" s="6"/>
      <c r="B1308" s="6" t="str">
        <f t="shared" si="1"/>
        <v>STA</v>
      </c>
      <c r="C1308" s="6">
        <v>758.0</v>
      </c>
      <c r="D1308" s="7">
        <v>75805.0</v>
      </c>
      <c r="E1308" s="6" t="s">
        <v>1277</v>
      </c>
      <c r="F1308" s="7">
        <v>758180.0</v>
      </c>
      <c r="G1308" s="9" t="s">
        <v>1283</v>
      </c>
      <c r="H1308" s="5"/>
      <c r="I1308" s="8"/>
      <c r="J1308" s="5"/>
      <c r="K1308" s="5"/>
      <c r="L1308" s="5"/>
      <c r="M1308" s="5"/>
      <c r="N1308" s="5"/>
      <c r="O1308" s="5"/>
      <c r="P1308" s="5"/>
    </row>
    <row r="1309" ht="15.75" customHeight="1">
      <c r="A1309" s="6"/>
      <c r="B1309" s="6" t="str">
        <f t="shared" si="1"/>
        <v>STA</v>
      </c>
      <c r="C1309" s="6">
        <v>758.0</v>
      </c>
      <c r="D1309" s="7">
        <v>75805.0</v>
      </c>
      <c r="E1309" s="6" t="s">
        <v>1277</v>
      </c>
      <c r="F1309" s="7">
        <v>758181.0</v>
      </c>
      <c r="G1309" s="9" t="s">
        <v>1284</v>
      </c>
      <c r="H1309" s="5"/>
      <c r="I1309" s="8"/>
      <c r="J1309" s="5"/>
      <c r="K1309" s="5"/>
      <c r="L1309" s="5"/>
      <c r="M1309" s="5"/>
      <c r="N1309" s="5"/>
      <c r="O1309" s="5"/>
      <c r="P1309" s="5"/>
    </row>
    <row r="1310" ht="15.75" customHeight="1">
      <c r="A1310" s="6"/>
      <c r="B1310" s="6" t="str">
        <f t="shared" si="1"/>
        <v>STA</v>
      </c>
      <c r="C1310" s="6">
        <v>758.0</v>
      </c>
      <c r="D1310" s="7">
        <v>75805.0</v>
      </c>
      <c r="E1310" s="6" t="s">
        <v>1277</v>
      </c>
      <c r="F1310" s="7">
        <v>758182.0</v>
      </c>
      <c r="G1310" s="9" t="s">
        <v>1285</v>
      </c>
      <c r="H1310" s="5"/>
      <c r="I1310" s="8"/>
      <c r="J1310" s="5"/>
      <c r="K1310" s="5"/>
      <c r="L1310" s="5"/>
      <c r="M1310" s="5"/>
      <c r="N1310" s="5"/>
      <c r="O1310" s="5"/>
      <c r="P1310" s="5"/>
    </row>
    <row r="1311" ht="15.75" customHeight="1">
      <c r="A1311" s="6"/>
      <c r="B1311" s="6" t="str">
        <f t="shared" si="1"/>
        <v>STA</v>
      </c>
      <c r="C1311" s="6">
        <v>758.0</v>
      </c>
      <c r="D1311" s="7">
        <v>75805.0</v>
      </c>
      <c r="E1311" s="6" t="s">
        <v>1277</v>
      </c>
      <c r="F1311" s="7">
        <v>758183.0</v>
      </c>
      <c r="G1311" s="9" t="s">
        <v>1286</v>
      </c>
      <c r="H1311" s="5"/>
      <c r="I1311" s="8"/>
      <c r="J1311" s="5"/>
      <c r="K1311" s="5"/>
      <c r="L1311" s="5"/>
      <c r="M1311" s="5"/>
      <c r="N1311" s="5"/>
      <c r="O1311" s="5"/>
      <c r="P1311" s="5"/>
    </row>
    <row r="1312" ht="15.75" customHeight="1">
      <c r="A1312" s="6"/>
      <c r="B1312" s="6" t="str">
        <f t="shared" si="1"/>
        <v>STA</v>
      </c>
      <c r="C1312" s="6">
        <v>758.0</v>
      </c>
      <c r="D1312" s="7">
        <v>75805.0</v>
      </c>
      <c r="E1312" s="6" t="s">
        <v>1277</v>
      </c>
      <c r="F1312" s="7">
        <v>758184.0</v>
      </c>
      <c r="G1312" s="9" t="s">
        <v>1287</v>
      </c>
      <c r="H1312" s="5"/>
      <c r="I1312" s="8"/>
      <c r="J1312" s="5"/>
      <c r="K1312" s="5"/>
      <c r="L1312" s="5"/>
      <c r="M1312" s="5"/>
      <c r="N1312" s="5"/>
      <c r="O1312" s="5"/>
      <c r="P1312" s="5"/>
    </row>
    <row r="1313" ht="15.75" customHeight="1">
      <c r="A1313" s="6"/>
      <c r="B1313" s="6" t="str">
        <f t="shared" si="1"/>
        <v>STA</v>
      </c>
      <c r="C1313" s="6">
        <v>758.0</v>
      </c>
      <c r="D1313" s="7">
        <v>75805.0</v>
      </c>
      <c r="E1313" s="6" t="s">
        <v>1277</v>
      </c>
      <c r="F1313" s="7">
        <v>758185.0</v>
      </c>
      <c r="G1313" s="9" t="s">
        <v>1288</v>
      </c>
      <c r="H1313" s="5"/>
      <c r="I1313" s="8"/>
      <c r="J1313" s="5"/>
      <c r="K1313" s="5"/>
      <c r="L1313" s="5"/>
      <c r="M1313" s="5"/>
      <c r="N1313" s="5"/>
      <c r="O1313" s="5"/>
      <c r="P1313" s="5"/>
    </row>
    <row r="1314" ht="15.75" customHeight="1">
      <c r="A1314" s="6"/>
      <c r="B1314" s="6" t="str">
        <f t="shared" si="1"/>
        <v>STA</v>
      </c>
      <c r="C1314" s="6">
        <v>758.0</v>
      </c>
      <c r="D1314" s="7">
        <v>75805.0</v>
      </c>
      <c r="E1314" s="6" t="s">
        <v>1277</v>
      </c>
      <c r="F1314" s="7">
        <v>758186.0</v>
      </c>
      <c r="G1314" s="9" t="s">
        <v>1289</v>
      </c>
      <c r="H1314" s="5"/>
      <c r="I1314" s="8"/>
      <c r="J1314" s="5"/>
      <c r="K1314" s="5"/>
      <c r="L1314" s="5"/>
      <c r="M1314" s="5"/>
      <c r="N1314" s="5"/>
      <c r="O1314" s="5"/>
      <c r="P1314" s="5"/>
    </row>
    <row r="1315" ht="15.75" customHeight="1">
      <c r="A1315" s="6"/>
      <c r="B1315" s="6" t="str">
        <f t="shared" si="1"/>
        <v>STA</v>
      </c>
      <c r="C1315" s="6">
        <v>758.0</v>
      </c>
      <c r="D1315" s="7">
        <v>75805.0</v>
      </c>
      <c r="E1315" s="6" t="s">
        <v>1277</v>
      </c>
      <c r="F1315" s="7">
        <v>758187.0</v>
      </c>
      <c r="G1315" s="9" t="s">
        <v>1290</v>
      </c>
      <c r="H1315" s="5"/>
      <c r="I1315" s="8"/>
      <c r="J1315" s="5"/>
      <c r="K1315" s="5"/>
      <c r="L1315" s="5"/>
      <c r="M1315" s="5"/>
      <c r="N1315" s="5"/>
      <c r="O1315" s="5"/>
      <c r="P1315" s="5"/>
    </row>
    <row r="1316" ht="15.75" customHeight="1">
      <c r="A1316" s="6"/>
      <c r="B1316" s="6" t="str">
        <f t="shared" si="1"/>
        <v>STA</v>
      </c>
      <c r="C1316" s="6">
        <v>758.0</v>
      </c>
      <c r="D1316" s="7">
        <v>75805.0</v>
      </c>
      <c r="E1316" s="6" t="s">
        <v>1277</v>
      </c>
      <c r="F1316" s="7">
        <v>758188.0</v>
      </c>
      <c r="G1316" s="9" t="s">
        <v>1291</v>
      </c>
      <c r="H1316" s="5"/>
      <c r="I1316" s="8"/>
      <c r="J1316" s="5"/>
      <c r="K1316" s="5"/>
      <c r="L1316" s="5"/>
      <c r="M1316" s="5"/>
      <c r="N1316" s="5"/>
      <c r="O1316" s="5"/>
      <c r="P1316" s="5"/>
    </row>
    <row r="1317" ht="15.75" customHeight="1">
      <c r="A1317" s="6"/>
      <c r="B1317" s="6" t="str">
        <f t="shared" si="1"/>
        <v>STA</v>
      </c>
      <c r="C1317" s="6">
        <v>758.0</v>
      </c>
      <c r="D1317" s="7">
        <v>75805.0</v>
      </c>
      <c r="E1317" s="6" t="s">
        <v>1277</v>
      </c>
      <c r="F1317" s="7">
        <v>758189.0</v>
      </c>
      <c r="G1317" s="9" t="s">
        <v>1292</v>
      </c>
      <c r="H1317" s="5"/>
      <c r="I1317" s="8"/>
      <c r="J1317" s="5"/>
      <c r="K1317" s="5"/>
      <c r="L1317" s="5"/>
      <c r="M1317" s="5"/>
      <c r="N1317" s="5"/>
      <c r="O1317" s="5"/>
      <c r="P1317" s="5"/>
    </row>
    <row r="1318" ht="15.75" customHeight="1">
      <c r="A1318" s="6"/>
      <c r="B1318" s="6" t="str">
        <f t="shared" si="1"/>
        <v>STA</v>
      </c>
      <c r="C1318" s="6">
        <v>758.0</v>
      </c>
      <c r="D1318" s="7">
        <v>75805.0</v>
      </c>
      <c r="E1318" s="6" t="s">
        <v>1277</v>
      </c>
      <c r="F1318" s="7">
        <v>758190.0</v>
      </c>
      <c r="G1318" s="9" t="s">
        <v>1293</v>
      </c>
      <c r="H1318" s="5"/>
      <c r="I1318" s="8"/>
      <c r="J1318" s="5"/>
      <c r="K1318" s="5"/>
      <c r="L1318" s="5"/>
      <c r="M1318" s="5"/>
      <c r="N1318" s="5"/>
      <c r="O1318" s="5"/>
      <c r="P1318" s="5"/>
    </row>
    <row r="1319" ht="15.75" customHeight="1">
      <c r="A1319" s="6"/>
      <c r="B1319" s="6" t="str">
        <f t="shared" si="1"/>
        <v>STA</v>
      </c>
      <c r="C1319" s="6">
        <v>758.0</v>
      </c>
      <c r="D1319" s="7">
        <v>75805.0</v>
      </c>
      <c r="E1319" s="6" t="s">
        <v>1277</v>
      </c>
      <c r="F1319" s="7">
        <v>758191.0</v>
      </c>
      <c r="G1319" s="9" t="s">
        <v>1294</v>
      </c>
      <c r="H1319" s="5"/>
      <c r="I1319" s="8"/>
      <c r="J1319" s="5"/>
      <c r="K1319" s="5"/>
      <c r="L1319" s="5"/>
      <c r="M1319" s="5"/>
      <c r="N1319" s="5"/>
      <c r="O1319" s="5"/>
      <c r="P1319" s="5"/>
    </row>
    <row r="1320" ht="15.75" customHeight="1">
      <c r="A1320" s="6"/>
      <c r="B1320" s="6" t="str">
        <f t="shared" si="1"/>
        <v>STA</v>
      </c>
      <c r="C1320" s="6">
        <v>758.0</v>
      </c>
      <c r="D1320" s="7">
        <v>75805.0</v>
      </c>
      <c r="E1320" s="6" t="s">
        <v>1277</v>
      </c>
      <c r="F1320" s="7">
        <v>758192.0</v>
      </c>
      <c r="G1320" s="9" t="s">
        <v>1295</v>
      </c>
      <c r="H1320" s="5"/>
      <c r="I1320" s="8"/>
      <c r="J1320" s="5"/>
      <c r="K1320" s="5"/>
      <c r="L1320" s="5"/>
      <c r="M1320" s="5"/>
      <c r="N1320" s="5"/>
      <c r="O1320" s="5"/>
      <c r="P1320" s="5"/>
    </row>
    <row r="1321" ht="15.75" customHeight="1">
      <c r="A1321" s="6"/>
      <c r="B1321" s="6" t="str">
        <f t="shared" si="1"/>
        <v>STA</v>
      </c>
      <c r="C1321" s="6">
        <v>758.0</v>
      </c>
      <c r="D1321" s="7">
        <v>75805.0</v>
      </c>
      <c r="E1321" s="6" t="s">
        <v>1277</v>
      </c>
      <c r="F1321" s="7">
        <v>758193.0</v>
      </c>
      <c r="G1321" s="9" t="s">
        <v>1296</v>
      </c>
      <c r="H1321" s="5"/>
      <c r="I1321" s="8"/>
      <c r="J1321" s="5"/>
      <c r="K1321" s="5"/>
      <c r="L1321" s="5"/>
      <c r="M1321" s="5"/>
      <c r="N1321" s="5"/>
      <c r="O1321" s="5"/>
      <c r="P1321" s="5"/>
    </row>
    <row r="1322" ht="15.75" customHeight="1">
      <c r="A1322" s="6"/>
      <c r="B1322" s="6" t="str">
        <f t="shared" si="1"/>
        <v>STA</v>
      </c>
      <c r="C1322" s="6">
        <v>758.0</v>
      </c>
      <c r="D1322" s="7">
        <v>75805.0</v>
      </c>
      <c r="E1322" s="6" t="s">
        <v>1277</v>
      </c>
      <c r="F1322" s="7">
        <v>758194.0</v>
      </c>
      <c r="G1322" s="9" t="s">
        <v>1297</v>
      </c>
      <c r="H1322" s="5"/>
      <c r="I1322" s="8"/>
      <c r="J1322" s="5"/>
      <c r="K1322" s="5"/>
      <c r="L1322" s="5"/>
      <c r="M1322" s="5"/>
      <c r="N1322" s="5"/>
      <c r="O1322" s="5"/>
      <c r="P1322" s="5"/>
    </row>
    <row r="1323" ht="15.75" customHeight="1">
      <c r="A1323" s="6"/>
      <c r="B1323" s="6" t="str">
        <f t="shared" si="1"/>
        <v>STA</v>
      </c>
      <c r="C1323" s="6">
        <v>758.0</v>
      </c>
      <c r="D1323" s="7">
        <v>75805.0</v>
      </c>
      <c r="E1323" s="6" t="s">
        <v>1277</v>
      </c>
      <c r="F1323" s="7">
        <v>758195.0</v>
      </c>
      <c r="G1323" s="9" t="s">
        <v>1298</v>
      </c>
      <c r="H1323" s="5"/>
      <c r="I1323" s="8"/>
      <c r="J1323" s="5"/>
      <c r="K1323" s="5"/>
      <c r="L1323" s="5"/>
      <c r="M1323" s="5"/>
      <c r="N1323" s="5"/>
      <c r="O1323" s="5"/>
      <c r="P1323" s="5"/>
    </row>
    <row r="1324" ht="15.75" customHeight="1">
      <c r="A1324" s="6"/>
      <c r="B1324" s="6" t="str">
        <f t="shared" si="1"/>
        <v>STA</v>
      </c>
      <c r="C1324" s="6">
        <v>758.0</v>
      </c>
      <c r="D1324" s="7">
        <v>75805.0</v>
      </c>
      <c r="E1324" s="6" t="s">
        <v>1277</v>
      </c>
      <c r="F1324" s="7">
        <v>758196.0</v>
      </c>
      <c r="G1324" s="9" t="s">
        <v>1299</v>
      </c>
      <c r="H1324" s="5"/>
      <c r="I1324" s="8"/>
      <c r="J1324" s="5"/>
      <c r="K1324" s="5"/>
      <c r="L1324" s="5"/>
      <c r="M1324" s="5"/>
      <c r="N1324" s="5"/>
      <c r="O1324" s="5"/>
      <c r="P1324" s="5"/>
    </row>
    <row r="1325" ht="15.75" customHeight="1">
      <c r="A1325" s="6"/>
      <c r="B1325" s="6" t="str">
        <f t="shared" si="1"/>
        <v>STA</v>
      </c>
      <c r="C1325" s="6">
        <v>758.0</v>
      </c>
      <c r="D1325" s="7">
        <v>75805.0</v>
      </c>
      <c r="E1325" s="6" t="s">
        <v>1277</v>
      </c>
      <c r="F1325" s="7">
        <v>758197.0</v>
      </c>
      <c r="G1325" s="9" t="s">
        <v>1300</v>
      </c>
      <c r="H1325" s="5"/>
      <c r="I1325" s="8"/>
      <c r="J1325" s="5"/>
      <c r="K1325" s="5"/>
      <c r="L1325" s="5"/>
      <c r="M1325" s="5"/>
      <c r="N1325" s="5"/>
      <c r="O1325" s="5"/>
      <c r="P1325" s="5"/>
    </row>
    <row r="1326" ht="15.75" customHeight="1">
      <c r="A1326" s="6"/>
      <c r="B1326" s="6" t="str">
        <f t="shared" si="1"/>
        <v>STA</v>
      </c>
      <c r="C1326" s="6">
        <v>758.0</v>
      </c>
      <c r="D1326" s="7">
        <v>75805.0</v>
      </c>
      <c r="E1326" s="6" t="s">
        <v>1277</v>
      </c>
      <c r="F1326" s="7">
        <v>758198.0</v>
      </c>
      <c r="G1326" s="9" t="s">
        <v>1301</v>
      </c>
      <c r="H1326" s="5"/>
      <c r="I1326" s="8"/>
      <c r="J1326" s="5"/>
      <c r="K1326" s="5"/>
      <c r="L1326" s="5"/>
      <c r="M1326" s="5"/>
      <c r="N1326" s="5"/>
      <c r="O1326" s="5"/>
      <c r="P1326" s="5"/>
    </row>
    <row r="1327" ht="15.75" customHeight="1">
      <c r="A1327" s="6"/>
      <c r="B1327" s="6" t="str">
        <f t="shared" si="1"/>
        <v>STA</v>
      </c>
      <c r="C1327" s="6">
        <v>758.0</v>
      </c>
      <c r="D1327" s="7">
        <v>75805.0</v>
      </c>
      <c r="E1327" s="6" t="s">
        <v>1277</v>
      </c>
      <c r="F1327" s="7">
        <v>758199.0</v>
      </c>
      <c r="G1327" s="9" t="s">
        <v>1302</v>
      </c>
      <c r="H1327" s="5"/>
      <c r="I1327" s="8"/>
      <c r="J1327" s="5"/>
      <c r="K1327" s="5"/>
      <c r="L1327" s="5"/>
      <c r="M1327" s="5"/>
      <c r="N1327" s="5"/>
      <c r="O1327" s="5"/>
      <c r="P1327" s="5"/>
    </row>
    <row r="1328" ht="15.75" customHeight="1">
      <c r="A1328" s="6"/>
      <c r="B1328" s="6" t="str">
        <f t="shared" si="1"/>
        <v>STA</v>
      </c>
      <c r="C1328" s="6">
        <v>758.0</v>
      </c>
      <c r="D1328" s="7">
        <v>75805.0</v>
      </c>
      <c r="E1328" s="6" t="s">
        <v>1277</v>
      </c>
      <c r="F1328" s="7">
        <v>758200.0</v>
      </c>
      <c r="G1328" s="9" t="s">
        <v>1303</v>
      </c>
      <c r="H1328" s="5"/>
      <c r="I1328" s="8"/>
      <c r="J1328" s="5"/>
      <c r="K1328" s="5"/>
      <c r="L1328" s="5"/>
      <c r="M1328" s="5"/>
      <c r="N1328" s="5"/>
      <c r="O1328" s="5"/>
      <c r="P1328" s="5"/>
    </row>
    <row r="1329" ht="15.75" customHeight="1">
      <c r="A1329" s="6"/>
      <c r="B1329" s="6" t="str">
        <f t="shared" si="1"/>
        <v>STA</v>
      </c>
      <c r="C1329" s="6">
        <v>758.0</v>
      </c>
      <c r="D1329" s="7">
        <v>75805.0</v>
      </c>
      <c r="E1329" s="6" t="s">
        <v>1277</v>
      </c>
      <c r="F1329" s="7">
        <v>758201.0</v>
      </c>
      <c r="G1329" s="9" t="s">
        <v>1304</v>
      </c>
      <c r="H1329" s="5"/>
      <c r="I1329" s="8"/>
      <c r="J1329" s="5"/>
      <c r="K1329" s="5"/>
      <c r="L1329" s="5"/>
      <c r="M1329" s="5"/>
      <c r="N1329" s="5"/>
      <c r="O1329" s="5"/>
      <c r="P1329" s="5"/>
    </row>
    <row r="1330" ht="15.75" customHeight="1">
      <c r="A1330" s="6"/>
      <c r="B1330" s="6" t="str">
        <f t="shared" si="1"/>
        <v>STA</v>
      </c>
      <c r="C1330" s="6">
        <v>758.0</v>
      </c>
      <c r="D1330" s="7">
        <v>75805.0</v>
      </c>
      <c r="E1330" s="6" t="s">
        <v>1277</v>
      </c>
      <c r="F1330" s="7">
        <v>758202.0</v>
      </c>
      <c r="G1330" s="9" t="s">
        <v>1305</v>
      </c>
      <c r="H1330" s="5"/>
      <c r="I1330" s="8"/>
      <c r="J1330" s="5"/>
      <c r="K1330" s="5"/>
      <c r="L1330" s="5"/>
      <c r="M1330" s="5"/>
      <c r="N1330" s="5"/>
      <c r="O1330" s="5"/>
      <c r="P1330" s="5"/>
    </row>
    <row r="1331" ht="15.75" customHeight="1">
      <c r="A1331" s="6"/>
      <c r="B1331" s="6" t="str">
        <f t="shared" si="1"/>
        <v>STA</v>
      </c>
      <c r="C1331" s="6">
        <v>758.0</v>
      </c>
      <c r="D1331" s="7">
        <v>75805.0</v>
      </c>
      <c r="E1331" s="6" t="s">
        <v>1277</v>
      </c>
      <c r="F1331" s="7">
        <v>758203.0</v>
      </c>
      <c r="G1331" s="9" t="s">
        <v>1306</v>
      </c>
      <c r="H1331" s="5"/>
      <c r="I1331" s="8"/>
      <c r="J1331" s="5"/>
      <c r="K1331" s="5"/>
      <c r="L1331" s="5"/>
      <c r="M1331" s="5"/>
      <c r="N1331" s="5"/>
      <c r="O1331" s="5"/>
      <c r="P1331" s="5"/>
    </row>
    <row r="1332" ht="15.75" customHeight="1">
      <c r="A1332" s="6"/>
      <c r="B1332" s="6" t="str">
        <f t="shared" si="1"/>
        <v>STA</v>
      </c>
      <c r="C1332" s="6">
        <v>758.0</v>
      </c>
      <c r="D1332" s="7">
        <v>75805.0</v>
      </c>
      <c r="E1332" s="6" t="s">
        <v>1277</v>
      </c>
      <c r="F1332" s="7">
        <v>758204.0</v>
      </c>
      <c r="G1332" s="9" t="s">
        <v>1307</v>
      </c>
      <c r="H1332" s="5"/>
      <c r="I1332" s="8"/>
      <c r="J1332" s="5"/>
      <c r="K1332" s="5"/>
      <c r="L1332" s="5"/>
      <c r="M1332" s="5"/>
      <c r="N1332" s="5"/>
      <c r="O1332" s="5"/>
      <c r="P1332" s="5"/>
    </row>
    <row r="1333" ht="15.75" customHeight="1">
      <c r="A1333" s="6"/>
      <c r="B1333" s="6" t="str">
        <f t="shared" si="1"/>
        <v>STA</v>
      </c>
      <c r="C1333" s="6">
        <v>758.0</v>
      </c>
      <c r="D1333" s="7">
        <v>75805.0</v>
      </c>
      <c r="E1333" s="6" t="s">
        <v>1277</v>
      </c>
      <c r="F1333" s="7">
        <v>758205.0</v>
      </c>
      <c r="G1333" s="9" t="s">
        <v>1308</v>
      </c>
      <c r="H1333" s="5"/>
      <c r="I1333" s="8"/>
      <c r="J1333" s="5"/>
      <c r="K1333" s="5"/>
      <c r="L1333" s="5"/>
      <c r="M1333" s="5"/>
      <c r="N1333" s="5"/>
      <c r="O1333" s="5"/>
      <c r="P1333" s="5"/>
    </row>
    <row r="1334" ht="15.75" customHeight="1">
      <c r="A1334" s="6"/>
      <c r="B1334" s="6" t="str">
        <f t="shared" si="1"/>
        <v>STA</v>
      </c>
      <c r="C1334" s="6">
        <v>758.0</v>
      </c>
      <c r="D1334" s="7">
        <v>75805.0</v>
      </c>
      <c r="E1334" s="6" t="s">
        <v>1277</v>
      </c>
      <c r="F1334" s="7">
        <v>758206.0</v>
      </c>
      <c r="G1334" s="9" t="s">
        <v>1309</v>
      </c>
      <c r="H1334" s="5"/>
      <c r="I1334" s="8"/>
      <c r="J1334" s="5"/>
      <c r="K1334" s="5"/>
      <c r="L1334" s="5"/>
      <c r="M1334" s="5"/>
      <c r="N1334" s="5"/>
      <c r="O1334" s="5"/>
      <c r="P1334" s="5"/>
    </row>
    <row r="1335" ht="15.75" customHeight="1">
      <c r="A1335" s="6"/>
      <c r="B1335" s="6" t="str">
        <f t="shared" si="1"/>
        <v>STA</v>
      </c>
      <c r="C1335" s="6">
        <v>758.0</v>
      </c>
      <c r="D1335" s="7">
        <v>75805.0</v>
      </c>
      <c r="E1335" s="6" t="s">
        <v>1277</v>
      </c>
      <c r="F1335" s="7">
        <v>758207.0</v>
      </c>
      <c r="G1335" s="9" t="s">
        <v>1310</v>
      </c>
      <c r="H1335" s="5"/>
      <c r="I1335" s="8"/>
      <c r="J1335" s="5"/>
      <c r="K1335" s="5"/>
      <c r="L1335" s="5"/>
      <c r="M1335" s="5"/>
      <c r="N1335" s="5"/>
      <c r="O1335" s="5"/>
      <c r="P1335" s="5"/>
    </row>
    <row r="1336" ht="15.75" customHeight="1">
      <c r="A1336" s="6"/>
      <c r="B1336" s="6" t="str">
        <f t="shared" si="1"/>
        <v>STA</v>
      </c>
      <c r="C1336" s="6">
        <v>758.0</v>
      </c>
      <c r="D1336" s="7">
        <v>75805.0</v>
      </c>
      <c r="E1336" s="6" t="s">
        <v>1277</v>
      </c>
      <c r="F1336" s="7">
        <v>758208.0</v>
      </c>
      <c r="G1336" s="9" t="s">
        <v>1311</v>
      </c>
      <c r="H1336" s="5"/>
      <c r="I1336" s="8"/>
      <c r="J1336" s="5"/>
      <c r="K1336" s="5"/>
      <c r="L1336" s="5"/>
      <c r="M1336" s="5"/>
      <c r="N1336" s="5"/>
      <c r="O1336" s="5"/>
      <c r="P1336" s="5"/>
    </row>
    <row r="1337" ht="15.75" customHeight="1">
      <c r="A1337" s="6"/>
      <c r="B1337" s="6" t="str">
        <f t="shared" si="1"/>
        <v>STA</v>
      </c>
      <c r="C1337" s="6">
        <v>758.0</v>
      </c>
      <c r="D1337" s="7">
        <v>75805.0</v>
      </c>
      <c r="E1337" s="6" t="s">
        <v>1277</v>
      </c>
      <c r="F1337" s="7">
        <v>758209.0</v>
      </c>
      <c r="G1337" s="9" t="s">
        <v>1312</v>
      </c>
      <c r="H1337" s="5"/>
      <c r="I1337" s="8"/>
      <c r="J1337" s="5"/>
      <c r="K1337" s="5"/>
      <c r="L1337" s="5"/>
      <c r="M1337" s="5"/>
      <c r="N1337" s="5"/>
      <c r="O1337" s="5"/>
      <c r="P1337" s="5"/>
    </row>
    <row r="1338" ht="15.75" customHeight="1">
      <c r="A1338" s="6"/>
      <c r="B1338" s="6" t="str">
        <f t="shared" si="1"/>
        <v>STA</v>
      </c>
      <c r="C1338" s="6">
        <v>758.0</v>
      </c>
      <c r="D1338" s="7">
        <v>75805.0</v>
      </c>
      <c r="E1338" s="6" t="s">
        <v>1277</v>
      </c>
      <c r="F1338" s="7">
        <v>758210.0</v>
      </c>
      <c r="G1338" s="9" t="s">
        <v>1313</v>
      </c>
      <c r="H1338" s="5"/>
      <c r="I1338" s="8"/>
      <c r="J1338" s="5"/>
      <c r="K1338" s="5"/>
      <c r="L1338" s="5"/>
      <c r="M1338" s="5"/>
      <c r="N1338" s="5"/>
      <c r="O1338" s="5"/>
      <c r="P1338" s="5"/>
    </row>
    <row r="1339" ht="15.75" customHeight="1">
      <c r="A1339" s="6"/>
      <c r="B1339" s="6" t="str">
        <f t="shared" si="1"/>
        <v>STA</v>
      </c>
      <c r="C1339" s="6">
        <v>758.0</v>
      </c>
      <c r="D1339" s="7">
        <v>75805.0</v>
      </c>
      <c r="E1339" s="6" t="s">
        <v>1277</v>
      </c>
      <c r="F1339" s="7">
        <v>758211.0</v>
      </c>
      <c r="G1339" s="9" t="s">
        <v>1314</v>
      </c>
      <c r="H1339" s="5"/>
      <c r="I1339" s="8"/>
      <c r="J1339" s="5"/>
      <c r="K1339" s="5"/>
      <c r="L1339" s="5"/>
      <c r="M1339" s="5"/>
      <c r="N1339" s="5"/>
      <c r="O1339" s="5"/>
      <c r="P1339" s="5"/>
    </row>
    <row r="1340" ht="15.75" customHeight="1">
      <c r="A1340" s="6"/>
      <c r="B1340" s="6" t="str">
        <f t="shared" si="1"/>
        <v>STA</v>
      </c>
      <c r="C1340" s="6">
        <v>758.0</v>
      </c>
      <c r="D1340" s="7">
        <v>75805.0</v>
      </c>
      <c r="E1340" s="6" t="s">
        <v>1277</v>
      </c>
      <c r="F1340" s="7">
        <v>758212.0</v>
      </c>
      <c r="G1340" s="9" t="s">
        <v>1315</v>
      </c>
      <c r="H1340" s="5"/>
      <c r="I1340" s="8"/>
      <c r="J1340" s="5"/>
      <c r="K1340" s="5"/>
      <c r="L1340" s="5"/>
      <c r="M1340" s="5"/>
      <c r="N1340" s="5"/>
      <c r="O1340" s="5"/>
      <c r="P1340" s="5"/>
    </row>
    <row r="1341" ht="15.75" customHeight="1">
      <c r="A1341" s="6"/>
      <c r="B1341" s="6" t="str">
        <f t="shared" si="1"/>
        <v>STA</v>
      </c>
      <c r="C1341" s="6">
        <v>758.0</v>
      </c>
      <c r="D1341" s="7">
        <v>75805.0</v>
      </c>
      <c r="E1341" s="6" t="s">
        <v>1277</v>
      </c>
      <c r="F1341" s="7">
        <v>758213.0</v>
      </c>
      <c r="G1341" s="9" t="s">
        <v>1316</v>
      </c>
      <c r="H1341" s="5"/>
      <c r="I1341" s="8"/>
      <c r="J1341" s="5"/>
      <c r="K1341" s="5"/>
      <c r="L1341" s="5"/>
      <c r="M1341" s="5"/>
      <c r="N1341" s="5"/>
      <c r="O1341" s="5"/>
      <c r="P1341" s="5"/>
    </row>
    <row r="1342" ht="15.75" customHeight="1">
      <c r="A1342" s="6"/>
      <c r="B1342" s="6" t="str">
        <f t="shared" si="1"/>
        <v>STA</v>
      </c>
      <c r="C1342" s="6">
        <v>758.0</v>
      </c>
      <c r="D1342" s="7">
        <v>75805.0</v>
      </c>
      <c r="E1342" s="6" t="s">
        <v>1277</v>
      </c>
      <c r="F1342" s="7">
        <v>758214.0</v>
      </c>
      <c r="G1342" s="9" t="s">
        <v>1317</v>
      </c>
      <c r="H1342" s="5"/>
      <c r="I1342" s="8"/>
      <c r="J1342" s="5"/>
      <c r="K1342" s="5"/>
      <c r="L1342" s="5"/>
      <c r="M1342" s="5"/>
      <c r="N1342" s="5"/>
      <c r="O1342" s="5"/>
      <c r="P1342" s="5"/>
    </row>
    <row r="1343" ht="15.75" customHeight="1">
      <c r="A1343" s="6"/>
      <c r="B1343" s="6" t="str">
        <f t="shared" si="1"/>
        <v>STA</v>
      </c>
      <c r="C1343" s="6">
        <v>758.0</v>
      </c>
      <c r="D1343" s="7">
        <v>75805.0</v>
      </c>
      <c r="E1343" s="6" t="s">
        <v>1277</v>
      </c>
      <c r="F1343" s="7">
        <v>758215.0</v>
      </c>
      <c r="G1343" s="9" t="s">
        <v>1318</v>
      </c>
      <c r="H1343" s="5"/>
      <c r="I1343" s="8"/>
      <c r="J1343" s="5"/>
      <c r="K1343" s="5"/>
      <c r="L1343" s="5"/>
      <c r="M1343" s="5"/>
      <c r="N1343" s="5"/>
      <c r="O1343" s="5"/>
      <c r="P1343" s="5"/>
    </row>
    <row r="1344" ht="15.75" customHeight="1">
      <c r="A1344" s="6"/>
      <c r="B1344" s="6" t="str">
        <f t="shared" si="1"/>
        <v>STA</v>
      </c>
      <c r="C1344" s="6">
        <v>758.0</v>
      </c>
      <c r="D1344" s="7">
        <v>75805.0</v>
      </c>
      <c r="E1344" s="6" t="s">
        <v>1277</v>
      </c>
      <c r="F1344" s="7">
        <v>758216.0</v>
      </c>
      <c r="G1344" s="9" t="s">
        <v>1319</v>
      </c>
      <c r="H1344" s="5"/>
      <c r="I1344" s="8"/>
      <c r="J1344" s="5"/>
      <c r="K1344" s="5"/>
      <c r="L1344" s="5"/>
      <c r="M1344" s="5"/>
      <c r="N1344" s="5"/>
      <c r="O1344" s="5"/>
      <c r="P1344" s="5"/>
    </row>
    <row r="1345" ht="15.75" customHeight="1">
      <c r="A1345" s="6"/>
      <c r="B1345" s="6" t="str">
        <f t="shared" si="1"/>
        <v>STA</v>
      </c>
      <c r="C1345" s="6">
        <v>758.0</v>
      </c>
      <c r="D1345" s="7">
        <v>75805.0</v>
      </c>
      <c r="E1345" s="6" t="s">
        <v>1277</v>
      </c>
      <c r="F1345" s="7">
        <v>758217.0</v>
      </c>
      <c r="G1345" s="9" t="s">
        <v>1320</v>
      </c>
      <c r="H1345" s="5"/>
      <c r="I1345" s="8"/>
      <c r="J1345" s="5"/>
      <c r="K1345" s="5"/>
      <c r="L1345" s="5"/>
      <c r="M1345" s="5"/>
      <c r="N1345" s="5"/>
      <c r="O1345" s="5"/>
      <c r="P1345" s="5"/>
    </row>
    <row r="1346" ht="15.75" customHeight="1">
      <c r="A1346" s="6"/>
      <c r="B1346" s="6" t="str">
        <f t="shared" si="1"/>
        <v>STA</v>
      </c>
      <c r="C1346" s="6">
        <v>758.0</v>
      </c>
      <c r="D1346" s="7">
        <v>75805.0</v>
      </c>
      <c r="E1346" s="6" t="s">
        <v>1277</v>
      </c>
      <c r="F1346" s="7">
        <v>758218.0</v>
      </c>
      <c r="G1346" s="9" t="s">
        <v>1321</v>
      </c>
      <c r="H1346" s="5"/>
      <c r="I1346" s="8"/>
      <c r="J1346" s="5"/>
      <c r="K1346" s="5"/>
      <c r="L1346" s="5"/>
      <c r="M1346" s="5"/>
      <c r="N1346" s="5"/>
      <c r="O1346" s="5"/>
      <c r="P1346" s="5"/>
    </row>
    <row r="1347" ht="15.75" customHeight="1">
      <c r="A1347" s="6"/>
      <c r="B1347" s="6" t="str">
        <f t="shared" si="1"/>
        <v>STA</v>
      </c>
      <c r="C1347" s="6">
        <v>758.0</v>
      </c>
      <c r="D1347" s="7">
        <v>75805.0</v>
      </c>
      <c r="E1347" s="6" t="s">
        <v>1277</v>
      </c>
      <c r="F1347" s="7">
        <v>758219.0</v>
      </c>
      <c r="G1347" s="9" t="s">
        <v>1322</v>
      </c>
      <c r="H1347" s="5"/>
      <c r="I1347" s="8"/>
      <c r="J1347" s="5"/>
      <c r="K1347" s="5"/>
      <c r="L1347" s="5"/>
      <c r="M1347" s="5"/>
      <c r="N1347" s="5"/>
      <c r="O1347" s="5"/>
      <c r="P1347" s="5"/>
    </row>
    <row r="1348" ht="15.75" customHeight="1">
      <c r="A1348" s="6"/>
      <c r="B1348" s="6" t="str">
        <f t="shared" si="1"/>
        <v>STA</v>
      </c>
      <c r="C1348" s="6">
        <v>758.0</v>
      </c>
      <c r="D1348" s="7">
        <v>75805.0</v>
      </c>
      <c r="E1348" s="6" t="s">
        <v>1277</v>
      </c>
      <c r="F1348" s="7">
        <v>758220.0</v>
      </c>
      <c r="G1348" s="9" t="s">
        <v>1323</v>
      </c>
      <c r="H1348" s="5"/>
      <c r="I1348" s="8"/>
      <c r="J1348" s="5"/>
      <c r="K1348" s="5"/>
      <c r="L1348" s="5"/>
      <c r="M1348" s="5"/>
      <c r="N1348" s="5"/>
      <c r="O1348" s="5"/>
      <c r="P1348" s="5"/>
    </row>
    <row r="1349" ht="15.75" customHeight="1">
      <c r="A1349" s="6"/>
      <c r="B1349" s="6" t="str">
        <f t="shared" si="1"/>
        <v>STA</v>
      </c>
      <c r="C1349" s="6">
        <v>758.0</v>
      </c>
      <c r="D1349" s="7">
        <v>75805.0</v>
      </c>
      <c r="E1349" s="6" t="s">
        <v>1277</v>
      </c>
      <c r="F1349" s="7">
        <v>758221.0</v>
      </c>
      <c r="G1349" s="9" t="s">
        <v>1324</v>
      </c>
      <c r="H1349" s="5"/>
      <c r="I1349" s="8"/>
      <c r="J1349" s="5"/>
      <c r="K1349" s="5"/>
      <c r="L1349" s="5"/>
      <c r="M1349" s="5"/>
      <c r="N1349" s="5"/>
      <c r="O1349" s="5"/>
      <c r="P1349" s="5"/>
    </row>
    <row r="1350" ht="15.75" customHeight="1">
      <c r="A1350" s="6"/>
      <c r="B1350" s="6" t="str">
        <f t="shared" si="1"/>
        <v>STA</v>
      </c>
      <c r="C1350" s="6">
        <v>758.0</v>
      </c>
      <c r="D1350" s="7">
        <v>75805.0</v>
      </c>
      <c r="E1350" s="6" t="s">
        <v>1277</v>
      </c>
      <c r="F1350" s="7">
        <v>758222.0</v>
      </c>
      <c r="G1350" s="9" t="s">
        <v>1325</v>
      </c>
      <c r="H1350" s="5"/>
      <c r="I1350" s="8"/>
      <c r="J1350" s="5"/>
      <c r="K1350" s="5"/>
      <c r="L1350" s="5"/>
      <c r="M1350" s="5"/>
      <c r="N1350" s="5"/>
      <c r="O1350" s="5"/>
      <c r="P1350" s="5"/>
    </row>
    <row r="1351" ht="15.75" customHeight="1">
      <c r="A1351" s="6"/>
      <c r="B1351" s="6" t="str">
        <f t="shared" si="1"/>
        <v>STA</v>
      </c>
      <c r="C1351" s="6">
        <v>758.0</v>
      </c>
      <c r="D1351" s="7">
        <v>75805.0</v>
      </c>
      <c r="E1351" s="6" t="s">
        <v>1277</v>
      </c>
      <c r="F1351" s="7">
        <v>758223.0</v>
      </c>
      <c r="G1351" s="9" t="s">
        <v>1326</v>
      </c>
      <c r="H1351" s="5"/>
      <c r="I1351" s="8"/>
      <c r="J1351" s="5"/>
      <c r="K1351" s="5"/>
      <c r="L1351" s="5"/>
      <c r="M1351" s="5"/>
      <c r="N1351" s="5"/>
      <c r="O1351" s="5"/>
      <c r="P1351" s="5"/>
    </row>
    <row r="1352" ht="15.75" customHeight="1">
      <c r="A1352" s="6"/>
      <c r="B1352" s="6" t="str">
        <f t="shared" si="1"/>
        <v>STA</v>
      </c>
      <c r="C1352" s="6">
        <v>758.0</v>
      </c>
      <c r="D1352" s="7">
        <v>75805.0</v>
      </c>
      <c r="E1352" s="6" t="s">
        <v>1277</v>
      </c>
      <c r="F1352" s="7">
        <v>758224.0</v>
      </c>
      <c r="G1352" s="9" t="s">
        <v>1327</v>
      </c>
      <c r="H1352" s="5"/>
      <c r="I1352" s="8"/>
      <c r="J1352" s="5"/>
      <c r="K1352" s="5"/>
      <c r="L1352" s="5"/>
      <c r="M1352" s="5"/>
      <c r="N1352" s="5"/>
      <c r="O1352" s="5"/>
      <c r="P1352" s="5"/>
    </row>
    <row r="1353" ht="15.75" customHeight="1">
      <c r="A1353" s="6"/>
      <c r="B1353" s="6" t="str">
        <f t="shared" si="1"/>
        <v>STA</v>
      </c>
      <c r="C1353" s="6">
        <v>758.0</v>
      </c>
      <c r="D1353" s="7">
        <v>75805.0</v>
      </c>
      <c r="E1353" s="6" t="s">
        <v>1277</v>
      </c>
      <c r="F1353" s="7">
        <v>758225.0</v>
      </c>
      <c r="G1353" s="9" t="s">
        <v>1328</v>
      </c>
      <c r="H1353" s="5"/>
      <c r="I1353" s="8"/>
      <c r="J1353" s="5"/>
      <c r="K1353" s="5"/>
      <c r="L1353" s="5"/>
      <c r="M1353" s="5"/>
      <c r="N1353" s="5"/>
      <c r="O1353" s="5"/>
      <c r="P1353" s="5"/>
    </row>
    <row r="1354" ht="15.75" customHeight="1">
      <c r="A1354" s="6"/>
      <c r="B1354" s="6" t="str">
        <f t="shared" si="1"/>
        <v>STA</v>
      </c>
      <c r="C1354" s="6">
        <v>758.0</v>
      </c>
      <c r="D1354" s="7">
        <v>75805.0</v>
      </c>
      <c r="E1354" s="6" t="s">
        <v>1277</v>
      </c>
      <c r="F1354" s="7">
        <v>758226.0</v>
      </c>
      <c r="G1354" s="9" t="s">
        <v>1329</v>
      </c>
      <c r="H1354" s="5"/>
      <c r="I1354" s="8"/>
      <c r="J1354" s="5"/>
      <c r="K1354" s="5"/>
      <c r="L1354" s="5"/>
      <c r="M1354" s="5"/>
      <c r="N1354" s="5"/>
      <c r="O1354" s="5"/>
      <c r="P1354" s="5"/>
    </row>
    <row r="1355" ht="15.75" customHeight="1">
      <c r="A1355" s="6"/>
      <c r="B1355" s="6" t="str">
        <f t="shared" si="1"/>
        <v>STA</v>
      </c>
      <c r="C1355" s="6">
        <v>758.0</v>
      </c>
      <c r="D1355" s="7">
        <v>75805.0</v>
      </c>
      <c r="E1355" s="6" t="s">
        <v>1277</v>
      </c>
      <c r="F1355" s="7">
        <v>758227.0</v>
      </c>
      <c r="G1355" s="9" t="s">
        <v>1330</v>
      </c>
      <c r="H1355" s="5"/>
      <c r="I1355" s="8"/>
      <c r="J1355" s="5"/>
      <c r="K1355" s="5"/>
      <c r="L1355" s="5"/>
      <c r="M1355" s="5"/>
      <c r="N1355" s="5"/>
      <c r="O1355" s="5"/>
      <c r="P1355" s="5"/>
    </row>
    <row r="1356" ht="15.75" customHeight="1">
      <c r="A1356" s="6"/>
      <c r="B1356" s="6" t="str">
        <f t="shared" si="1"/>
        <v>STA</v>
      </c>
      <c r="C1356" s="6">
        <v>758.0</v>
      </c>
      <c r="D1356" s="7">
        <v>75805.0</v>
      </c>
      <c r="E1356" s="6" t="s">
        <v>1277</v>
      </c>
      <c r="F1356" s="7">
        <v>758228.0</v>
      </c>
      <c r="G1356" s="9" t="s">
        <v>1331</v>
      </c>
      <c r="H1356" s="5"/>
      <c r="I1356" s="8"/>
      <c r="J1356" s="5"/>
      <c r="K1356" s="5"/>
      <c r="L1356" s="5"/>
      <c r="M1356" s="5"/>
      <c r="N1356" s="5"/>
      <c r="O1356" s="5"/>
      <c r="P1356" s="5"/>
    </row>
    <row r="1357" ht="15.75" customHeight="1">
      <c r="A1357" s="6"/>
      <c r="B1357" s="6" t="str">
        <f t="shared" si="1"/>
        <v>STA</v>
      </c>
      <c r="C1357" s="6">
        <v>758.0</v>
      </c>
      <c r="D1357" s="7">
        <v>75805.0</v>
      </c>
      <c r="E1357" s="6" t="s">
        <v>1277</v>
      </c>
      <c r="F1357" s="7">
        <v>758229.0</v>
      </c>
      <c r="G1357" s="9" t="s">
        <v>1332</v>
      </c>
      <c r="H1357" s="5"/>
      <c r="I1357" s="8"/>
      <c r="J1357" s="5"/>
      <c r="K1357" s="5"/>
      <c r="L1357" s="5"/>
      <c r="M1357" s="5"/>
      <c r="N1357" s="5"/>
      <c r="O1357" s="5"/>
      <c r="P1357" s="5"/>
    </row>
    <row r="1358" ht="15.75" customHeight="1">
      <c r="A1358" s="6"/>
      <c r="B1358" s="6" t="str">
        <f t="shared" si="1"/>
        <v>STA</v>
      </c>
      <c r="C1358" s="6">
        <v>758.0</v>
      </c>
      <c r="D1358" s="7">
        <v>75805.0</v>
      </c>
      <c r="E1358" s="6" t="s">
        <v>1277</v>
      </c>
      <c r="F1358" s="7">
        <v>758230.0</v>
      </c>
      <c r="G1358" s="9" t="s">
        <v>1333</v>
      </c>
      <c r="H1358" s="5"/>
      <c r="I1358" s="8"/>
      <c r="J1358" s="5"/>
      <c r="K1358" s="5"/>
      <c r="L1358" s="5"/>
      <c r="M1358" s="5"/>
      <c r="N1358" s="5"/>
      <c r="O1358" s="5"/>
      <c r="P1358" s="5"/>
    </row>
    <row r="1359" ht="15.75" customHeight="1">
      <c r="A1359" s="6"/>
      <c r="B1359" s="6" t="str">
        <f t="shared" si="1"/>
        <v>STA</v>
      </c>
      <c r="C1359" s="6">
        <v>758.0</v>
      </c>
      <c r="D1359" s="7">
        <v>75806.0</v>
      </c>
      <c r="E1359" s="6" t="s">
        <v>1334</v>
      </c>
      <c r="F1359" s="7">
        <v>758231.0</v>
      </c>
      <c r="G1359" s="9" t="s">
        <v>1335</v>
      </c>
      <c r="H1359" s="5"/>
      <c r="I1359" s="8"/>
      <c r="J1359" s="5"/>
      <c r="K1359" s="5"/>
      <c r="L1359" s="5"/>
      <c r="M1359" s="5"/>
      <c r="N1359" s="5"/>
      <c r="O1359" s="5"/>
      <c r="P1359" s="5"/>
    </row>
    <row r="1360" ht="15.75" customHeight="1">
      <c r="A1360" s="6"/>
      <c r="B1360" s="6" t="str">
        <f t="shared" si="1"/>
        <v>STA</v>
      </c>
      <c r="C1360" s="6">
        <v>758.0</v>
      </c>
      <c r="D1360" s="7">
        <v>75806.0</v>
      </c>
      <c r="E1360" s="6" t="s">
        <v>1334</v>
      </c>
      <c r="F1360" s="7">
        <v>758232.0</v>
      </c>
      <c r="G1360" s="9" t="s">
        <v>1336</v>
      </c>
      <c r="H1360" s="5"/>
      <c r="I1360" s="8"/>
      <c r="J1360" s="5"/>
      <c r="K1360" s="5"/>
      <c r="L1360" s="5"/>
      <c r="M1360" s="5"/>
      <c r="N1360" s="5"/>
      <c r="O1360" s="5"/>
      <c r="P1360" s="5"/>
    </row>
    <row r="1361" ht="15.75" customHeight="1">
      <c r="A1361" s="6"/>
      <c r="B1361" s="6" t="str">
        <f t="shared" si="1"/>
        <v>STA</v>
      </c>
      <c r="C1361" s="6">
        <v>758.0</v>
      </c>
      <c r="D1361" s="7">
        <v>75806.0</v>
      </c>
      <c r="E1361" s="6" t="s">
        <v>1334</v>
      </c>
      <c r="F1361" s="7">
        <v>758233.0</v>
      </c>
      <c r="G1361" s="9" t="s">
        <v>1241</v>
      </c>
      <c r="H1361" s="5"/>
      <c r="I1361" s="8"/>
      <c r="J1361" s="5"/>
      <c r="K1361" s="5"/>
      <c r="L1361" s="5"/>
      <c r="M1361" s="5"/>
      <c r="N1361" s="5"/>
      <c r="O1361" s="5"/>
      <c r="P1361" s="5"/>
    </row>
    <row r="1362" ht="15.75" customHeight="1">
      <c r="A1362" s="6"/>
      <c r="B1362" s="6" t="str">
        <f t="shared" si="1"/>
        <v>STA</v>
      </c>
      <c r="C1362" s="6">
        <v>758.0</v>
      </c>
      <c r="D1362" s="7">
        <v>75806.0</v>
      </c>
      <c r="E1362" s="6" t="s">
        <v>1334</v>
      </c>
      <c r="F1362" s="7">
        <v>758234.0</v>
      </c>
      <c r="G1362" s="9" t="s">
        <v>1337</v>
      </c>
      <c r="H1362" s="5"/>
      <c r="I1362" s="8"/>
      <c r="J1362" s="5"/>
      <c r="K1362" s="5"/>
      <c r="L1362" s="5"/>
      <c r="M1362" s="5"/>
      <c r="N1362" s="5"/>
      <c r="O1362" s="5"/>
      <c r="P1362" s="5"/>
    </row>
    <row r="1363" ht="15.75" customHeight="1">
      <c r="A1363" s="6"/>
      <c r="B1363" s="6" t="str">
        <f t="shared" si="1"/>
        <v>STA</v>
      </c>
      <c r="C1363" s="6">
        <v>758.0</v>
      </c>
      <c r="D1363" s="7">
        <v>75806.0</v>
      </c>
      <c r="E1363" s="6" t="s">
        <v>1334</v>
      </c>
      <c r="F1363" s="7">
        <v>758235.0</v>
      </c>
      <c r="G1363" s="9" t="s">
        <v>1338</v>
      </c>
      <c r="H1363" s="5"/>
      <c r="I1363" s="8"/>
      <c r="J1363" s="5"/>
      <c r="K1363" s="5"/>
      <c r="L1363" s="5"/>
      <c r="M1363" s="5"/>
      <c r="N1363" s="5"/>
      <c r="O1363" s="5"/>
      <c r="P1363" s="5"/>
    </row>
    <row r="1364" ht="15.75" customHeight="1">
      <c r="A1364" s="6"/>
      <c r="B1364" s="6" t="str">
        <f t="shared" si="1"/>
        <v>STA</v>
      </c>
      <c r="C1364" s="6">
        <v>758.0</v>
      </c>
      <c r="D1364" s="7">
        <v>75806.0</v>
      </c>
      <c r="E1364" s="6" t="s">
        <v>1334</v>
      </c>
      <c r="F1364" s="7">
        <v>758236.0</v>
      </c>
      <c r="G1364" s="9" t="s">
        <v>1339</v>
      </c>
      <c r="H1364" s="5"/>
      <c r="I1364" s="8"/>
      <c r="J1364" s="5"/>
      <c r="K1364" s="5"/>
      <c r="L1364" s="5"/>
      <c r="M1364" s="5"/>
      <c r="N1364" s="5"/>
      <c r="O1364" s="5"/>
      <c r="P1364" s="5"/>
    </row>
    <row r="1365" ht="15.75" customHeight="1">
      <c r="A1365" s="6"/>
      <c r="B1365" s="6" t="str">
        <f t="shared" si="1"/>
        <v>STA</v>
      </c>
      <c r="C1365" s="6">
        <v>758.0</v>
      </c>
      <c r="D1365" s="7">
        <v>75806.0</v>
      </c>
      <c r="E1365" s="6" t="s">
        <v>1334</v>
      </c>
      <c r="F1365" s="7">
        <v>758237.0</v>
      </c>
      <c r="G1365" s="9" t="s">
        <v>1340</v>
      </c>
      <c r="H1365" s="5"/>
      <c r="I1365" s="8"/>
      <c r="J1365" s="5"/>
      <c r="K1365" s="5"/>
      <c r="L1365" s="5"/>
      <c r="M1365" s="5"/>
      <c r="N1365" s="5"/>
      <c r="O1365" s="5"/>
      <c r="P1365" s="5"/>
    </row>
    <row r="1366" ht="15.75" customHeight="1">
      <c r="A1366" s="6"/>
      <c r="B1366" s="6" t="str">
        <f t="shared" si="1"/>
        <v>STA</v>
      </c>
      <c r="C1366" s="6">
        <v>758.0</v>
      </c>
      <c r="D1366" s="7">
        <v>75806.0</v>
      </c>
      <c r="E1366" s="6" t="s">
        <v>1334</v>
      </c>
      <c r="F1366" s="7">
        <v>758238.0</v>
      </c>
      <c r="G1366" s="9" t="s">
        <v>1341</v>
      </c>
      <c r="H1366" s="5"/>
      <c r="I1366" s="8"/>
      <c r="J1366" s="5"/>
      <c r="K1366" s="5"/>
      <c r="L1366" s="5"/>
      <c r="M1366" s="5"/>
      <c r="N1366" s="5"/>
      <c r="O1366" s="5"/>
      <c r="P1366" s="5"/>
    </row>
    <row r="1367" ht="15.75" customHeight="1">
      <c r="A1367" s="6"/>
      <c r="B1367" s="6" t="str">
        <f t="shared" si="1"/>
        <v>STA</v>
      </c>
      <c r="C1367" s="6">
        <v>758.0</v>
      </c>
      <c r="D1367" s="7">
        <v>75806.0</v>
      </c>
      <c r="E1367" s="6" t="s">
        <v>1334</v>
      </c>
      <c r="F1367" s="7">
        <v>758239.0</v>
      </c>
      <c r="G1367" s="9" t="s">
        <v>1342</v>
      </c>
      <c r="H1367" s="5"/>
      <c r="I1367" s="8"/>
      <c r="J1367" s="5"/>
      <c r="K1367" s="5"/>
      <c r="L1367" s="5"/>
      <c r="M1367" s="5"/>
      <c r="N1367" s="5"/>
      <c r="O1367" s="5"/>
      <c r="P1367" s="5"/>
    </row>
    <row r="1368" ht="15.75" customHeight="1">
      <c r="A1368" s="6"/>
      <c r="B1368" s="6" t="str">
        <f t="shared" si="1"/>
        <v>STA</v>
      </c>
      <c r="C1368" s="6">
        <v>758.0</v>
      </c>
      <c r="D1368" s="7">
        <v>75806.0</v>
      </c>
      <c r="E1368" s="6" t="s">
        <v>1334</v>
      </c>
      <c r="F1368" s="7">
        <v>758240.0</v>
      </c>
      <c r="G1368" s="9" t="s">
        <v>1343</v>
      </c>
      <c r="H1368" s="5"/>
      <c r="I1368" s="8"/>
      <c r="J1368" s="5"/>
      <c r="K1368" s="5"/>
      <c r="L1368" s="5"/>
      <c r="M1368" s="5"/>
      <c r="N1368" s="5"/>
      <c r="O1368" s="5"/>
      <c r="P1368" s="5"/>
    </row>
    <row r="1369" ht="15.75" customHeight="1">
      <c r="A1369" s="6"/>
      <c r="B1369" s="6" t="str">
        <f t="shared" si="1"/>
        <v>STA</v>
      </c>
      <c r="C1369" s="6">
        <v>758.0</v>
      </c>
      <c r="D1369" s="7">
        <v>75806.0</v>
      </c>
      <c r="E1369" s="6" t="s">
        <v>1334</v>
      </c>
      <c r="F1369" s="7">
        <v>758241.0</v>
      </c>
      <c r="G1369" s="9" t="s">
        <v>1344</v>
      </c>
      <c r="H1369" s="5"/>
      <c r="I1369" s="8"/>
      <c r="J1369" s="5"/>
      <c r="K1369" s="5"/>
      <c r="L1369" s="5"/>
      <c r="M1369" s="5"/>
      <c r="N1369" s="5"/>
      <c r="O1369" s="5"/>
      <c r="P1369" s="5"/>
    </row>
    <row r="1370" ht="15.75" customHeight="1">
      <c r="A1370" s="6"/>
      <c r="B1370" s="6" t="str">
        <f t="shared" si="1"/>
        <v>STA</v>
      </c>
      <c r="C1370" s="6">
        <v>758.0</v>
      </c>
      <c r="D1370" s="7">
        <v>75806.0</v>
      </c>
      <c r="E1370" s="6" t="s">
        <v>1334</v>
      </c>
      <c r="F1370" s="7">
        <v>758242.0</v>
      </c>
      <c r="G1370" s="9" t="s">
        <v>1290</v>
      </c>
      <c r="H1370" s="5"/>
      <c r="I1370" s="8"/>
      <c r="J1370" s="5"/>
      <c r="K1370" s="5"/>
      <c r="L1370" s="5"/>
      <c r="M1370" s="5"/>
      <c r="N1370" s="5"/>
      <c r="O1370" s="5"/>
      <c r="P1370" s="5"/>
    </row>
    <row r="1371" ht="15.75" customHeight="1">
      <c r="A1371" s="6"/>
      <c r="B1371" s="6" t="str">
        <f t="shared" si="1"/>
        <v>STA</v>
      </c>
      <c r="C1371" s="6">
        <v>758.0</v>
      </c>
      <c r="D1371" s="7">
        <v>75806.0</v>
      </c>
      <c r="E1371" s="6" t="s">
        <v>1334</v>
      </c>
      <c r="F1371" s="7">
        <v>758243.0</v>
      </c>
      <c r="G1371" s="9" t="s">
        <v>1345</v>
      </c>
      <c r="H1371" s="5"/>
      <c r="I1371" s="8"/>
      <c r="J1371" s="5"/>
      <c r="K1371" s="5"/>
      <c r="L1371" s="5"/>
      <c r="M1371" s="5"/>
      <c r="N1371" s="5"/>
      <c r="O1371" s="5"/>
      <c r="P1371" s="5"/>
    </row>
    <row r="1372" ht="15.75" customHeight="1">
      <c r="A1372" s="6"/>
      <c r="B1372" s="6" t="str">
        <f t="shared" si="1"/>
        <v>STA</v>
      </c>
      <c r="C1372" s="6">
        <v>758.0</v>
      </c>
      <c r="D1372" s="7">
        <v>75806.0</v>
      </c>
      <c r="E1372" s="6" t="s">
        <v>1334</v>
      </c>
      <c r="F1372" s="7">
        <v>758244.0</v>
      </c>
      <c r="G1372" s="9" t="s">
        <v>1346</v>
      </c>
      <c r="H1372" s="5"/>
      <c r="I1372" s="8"/>
      <c r="J1372" s="5"/>
      <c r="K1372" s="5"/>
      <c r="L1372" s="5"/>
      <c r="M1372" s="5"/>
      <c r="N1372" s="5"/>
      <c r="O1372" s="5"/>
      <c r="P1372" s="5"/>
    </row>
    <row r="1373" ht="15.75" customHeight="1">
      <c r="A1373" s="6"/>
      <c r="B1373" s="6" t="str">
        <f t="shared" si="1"/>
        <v>STA</v>
      </c>
      <c r="C1373" s="6">
        <v>758.0</v>
      </c>
      <c r="D1373" s="7">
        <v>75806.0</v>
      </c>
      <c r="E1373" s="6" t="s">
        <v>1334</v>
      </c>
      <c r="F1373" s="7">
        <v>758245.0</v>
      </c>
      <c r="G1373" s="9" t="s">
        <v>1347</v>
      </c>
      <c r="H1373" s="5"/>
      <c r="I1373" s="8"/>
      <c r="J1373" s="5"/>
      <c r="K1373" s="5"/>
      <c r="L1373" s="5"/>
      <c r="M1373" s="5"/>
      <c r="N1373" s="5"/>
      <c r="O1373" s="5"/>
      <c r="P1373" s="5"/>
    </row>
    <row r="1374" ht="15.75" customHeight="1">
      <c r="A1374" s="6"/>
      <c r="B1374" s="6" t="str">
        <f t="shared" si="1"/>
        <v>STA</v>
      </c>
      <c r="C1374" s="6">
        <v>758.0</v>
      </c>
      <c r="D1374" s="7">
        <v>75806.0</v>
      </c>
      <c r="E1374" s="6" t="s">
        <v>1334</v>
      </c>
      <c r="F1374" s="7">
        <v>758246.0</v>
      </c>
      <c r="G1374" s="9" t="s">
        <v>1348</v>
      </c>
      <c r="H1374" s="5"/>
      <c r="I1374" s="8"/>
      <c r="J1374" s="5"/>
      <c r="K1374" s="5"/>
      <c r="L1374" s="5"/>
      <c r="M1374" s="5"/>
      <c r="N1374" s="5"/>
      <c r="O1374" s="5"/>
      <c r="P1374" s="5"/>
    </row>
    <row r="1375" ht="15.75" customHeight="1">
      <c r="A1375" s="6"/>
      <c r="B1375" s="6" t="str">
        <f t="shared" si="1"/>
        <v>STA</v>
      </c>
      <c r="C1375" s="6">
        <v>758.0</v>
      </c>
      <c r="D1375" s="7">
        <v>75806.0</v>
      </c>
      <c r="E1375" s="6" t="s">
        <v>1334</v>
      </c>
      <c r="F1375" s="7">
        <v>758247.0</v>
      </c>
      <c r="G1375" s="9" t="s">
        <v>1349</v>
      </c>
      <c r="H1375" s="5"/>
      <c r="I1375" s="8"/>
      <c r="J1375" s="5"/>
      <c r="K1375" s="5"/>
      <c r="L1375" s="5"/>
      <c r="M1375" s="5"/>
      <c r="N1375" s="5"/>
      <c r="O1375" s="5"/>
      <c r="P1375" s="5"/>
    </row>
    <row r="1376" ht="15.75" customHeight="1">
      <c r="A1376" s="6"/>
      <c r="B1376" s="6" t="str">
        <f t="shared" si="1"/>
        <v>STA</v>
      </c>
      <c r="C1376" s="6">
        <v>758.0</v>
      </c>
      <c r="D1376" s="7">
        <v>75806.0</v>
      </c>
      <c r="E1376" s="6" t="s">
        <v>1334</v>
      </c>
      <c r="F1376" s="7">
        <v>758248.0</v>
      </c>
      <c r="G1376" s="9" t="s">
        <v>1350</v>
      </c>
      <c r="H1376" s="5"/>
      <c r="I1376" s="8"/>
      <c r="J1376" s="5"/>
      <c r="K1376" s="5"/>
      <c r="L1376" s="5"/>
      <c r="M1376" s="5"/>
      <c r="N1376" s="5"/>
      <c r="O1376" s="5"/>
      <c r="P1376" s="5"/>
    </row>
    <row r="1377" ht="15.75" customHeight="1">
      <c r="A1377" s="6"/>
      <c r="B1377" s="6" t="str">
        <f t="shared" si="1"/>
        <v>STA</v>
      </c>
      <c r="C1377" s="6">
        <v>758.0</v>
      </c>
      <c r="D1377" s="7">
        <v>75806.0</v>
      </c>
      <c r="E1377" s="6" t="s">
        <v>1334</v>
      </c>
      <c r="F1377" s="7">
        <v>758249.0</v>
      </c>
      <c r="G1377" s="9" t="s">
        <v>1351</v>
      </c>
      <c r="H1377" s="5"/>
      <c r="I1377" s="8"/>
      <c r="J1377" s="5"/>
      <c r="K1377" s="5"/>
      <c r="L1377" s="5"/>
      <c r="M1377" s="5"/>
      <c r="N1377" s="5"/>
      <c r="O1377" s="5"/>
      <c r="P1377" s="5"/>
    </row>
    <row r="1378" ht="15.75" customHeight="1">
      <c r="A1378" s="6"/>
      <c r="B1378" s="6" t="str">
        <f t="shared" si="1"/>
        <v>STA</v>
      </c>
      <c r="C1378" s="6">
        <v>758.0</v>
      </c>
      <c r="D1378" s="7">
        <v>75806.0</v>
      </c>
      <c r="E1378" s="6" t="s">
        <v>1334</v>
      </c>
      <c r="F1378" s="7">
        <v>758250.0</v>
      </c>
      <c r="G1378" s="9" t="s">
        <v>1352</v>
      </c>
      <c r="H1378" s="5"/>
      <c r="I1378" s="8"/>
      <c r="J1378" s="5"/>
      <c r="K1378" s="5"/>
      <c r="L1378" s="5"/>
      <c r="M1378" s="5"/>
      <c r="N1378" s="5"/>
      <c r="O1378" s="5"/>
      <c r="P1378" s="5"/>
    </row>
    <row r="1379" ht="15.75" customHeight="1">
      <c r="A1379" s="6"/>
      <c r="B1379" s="6" t="str">
        <f t="shared" si="1"/>
        <v>STA</v>
      </c>
      <c r="C1379" s="6">
        <v>758.0</v>
      </c>
      <c r="D1379" s="7">
        <v>75806.0</v>
      </c>
      <c r="E1379" s="6" t="s">
        <v>1334</v>
      </c>
      <c r="F1379" s="7">
        <v>758251.0</v>
      </c>
      <c r="G1379" s="9" t="s">
        <v>1353</v>
      </c>
      <c r="H1379" s="5"/>
      <c r="I1379" s="8"/>
      <c r="J1379" s="5"/>
      <c r="K1379" s="5"/>
      <c r="L1379" s="5"/>
      <c r="M1379" s="5"/>
      <c r="N1379" s="5"/>
      <c r="O1379" s="5"/>
      <c r="P1379" s="5"/>
    </row>
    <row r="1380" ht="15.75" customHeight="1">
      <c r="A1380" s="6"/>
      <c r="B1380" s="6" t="str">
        <f t="shared" si="1"/>
        <v>STA</v>
      </c>
      <c r="C1380" s="6">
        <v>758.0</v>
      </c>
      <c r="D1380" s="7">
        <v>75806.0</v>
      </c>
      <c r="E1380" s="6" t="s">
        <v>1334</v>
      </c>
      <c r="F1380" s="7">
        <v>758252.0</v>
      </c>
      <c r="G1380" s="9" t="s">
        <v>570</v>
      </c>
      <c r="H1380" s="5"/>
      <c r="I1380" s="8"/>
      <c r="J1380" s="5"/>
      <c r="K1380" s="5"/>
      <c r="L1380" s="5"/>
      <c r="M1380" s="5"/>
      <c r="N1380" s="5"/>
      <c r="O1380" s="5"/>
      <c r="P1380" s="5"/>
    </row>
    <row r="1381" ht="15.75" customHeight="1">
      <c r="A1381" s="6"/>
      <c r="B1381" s="6" t="str">
        <f t="shared" si="1"/>
        <v>STA</v>
      </c>
      <c r="C1381" s="6">
        <v>758.0</v>
      </c>
      <c r="D1381" s="7">
        <v>75806.0</v>
      </c>
      <c r="E1381" s="6" t="s">
        <v>1334</v>
      </c>
      <c r="F1381" s="7">
        <v>758253.0</v>
      </c>
      <c r="G1381" s="9" t="s">
        <v>1354</v>
      </c>
      <c r="H1381" s="5"/>
      <c r="I1381" s="8"/>
      <c r="J1381" s="5"/>
      <c r="K1381" s="5"/>
      <c r="L1381" s="5"/>
      <c r="M1381" s="5"/>
      <c r="N1381" s="5"/>
      <c r="O1381" s="5"/>
      <c r="P1381" s="5"/>
    </row>
    <row r="1382" ht="15.75" customHeight="1">
      <c r="A1382" s="6"/>
      <c r="B1382" s="6" t="str">
        <f t="shared" si="1"/>
        <v>STA</v>
      </c>
      <c r="C1382" s="6">
        <v>758.0</v>
      </c>
      <c r="D1382" s="7">
        <v>75806.0</v>
      </c>
      <c r="E1382" s="6" t="s">
        <v>1334</v>
      </c>
      <c r="F1382" s="7">
        <v>758254.0</v>
      </c>
      <c r="G1382" s="9" t="s">
        <v>1355</v>
      </c>
      <c r="H1382" s="5"/>
      <c r="I1382" s="8"/>
      <c r="J1382" s="5"/>
      <c r="K1382" s="5"/>
      <c r="L1382" s="5"/>
      <c r="M1382" s="5"/>
      <c r="N1382" s="5"/>
      <c r="O1382" s="5"/>
      <c r="P1382" s="5"/>
    </row>
    <row r="1383" ht="15.75" customHeight="1">
      <c r="A1383" s="6"/>
      <c r="B1383" s="6" t="str">
        <f t="shared" si="1"/>
        <v>STA</v>
      </c>
      <c r="C1383" s="6">
        <v>758.0</v>
      </c>
      <c r="D1383" s="7">
        <v>75806.0</v>
      </c>
      <c r="E1383" s="6" t="s">
        <v>1334</v>
      </c>
      <c r="F1383" s="7">
        <v>758255.0</v>
      </c>
      <c r="G1383" s="9" t="s">
        <v>1356</v>
      </c>
      <c r="H1383" s="5"/>
      <c r="I1383" s="8"/>
      <c r="J1383" s="5"/>
      <c r="K1383" s="5"/>
      <c r="L1383" s="5"/>
      <c r="M1383" s="5"/>
      <c r="N1383" s="5"/>
      <c r="O1383" s="5"/>
      <c r="P1383" s="5"/>
    </row>
    <row r="1384" ht="15.75" customHeight="1">
      <c r="A1384" s="6"/>
      <c r="B1384" s="6" t="str">
        <f t="shared" si="1"/>
        <v>STA</v>
      </c>
      <c r="C1384" s="6">
        <v>758.0</v>
      </c>
      <c r="D1384" s="7">
        <v>75806.0</v>
      </c>
      <c r="E1384" s="6" t="s">
        <v>1334</v>
      </c>
      <c r="F1384" s="7">
        <v>758256.0</v>
      </c>
      <c r="G1384" s="9" t="s">
        <v>1357</v>
      </c>
      <c r="H1384" s="5"/>
      <c r="I1384" s="8"/>
      <c r="J1384" s="5"/>
      <c r="K1384" s="5"/>
      <c r="L1384" s="5"/>
      <c r="M1384" s="5"/>
      <c r="N1384" s="5"/>
      <c r="O1384" s="5"/>
      <c r="P1384" s="5"/>
    </row>
    <row r="1385" ht="15.75" customHeight="1">
      <c r="A1385" s="6"/>
      <c r="B1385" s="6" t="str">
        <f t="shared" si="1"/>
        <v>STA</v>
      </c>
      <c r="C1385" s="6">
        <v>758.0</v>
      </c>
      <c r="D1385" s="7">
        <v>75806.0</v>
      </c>
      <c r="E1385" s="6" t="s">
        <v>1334</v>
      </c>
      <c r="F1385" s="7">
        <v>758257.0</v>
      </c>
      <c r="G1385" s="9" t="s">
        <v>1358</v>
      </c>
      <c r="H1385" s="5"/>
      <c r="I1385" s="8"/>
      <c r="J1385" s="5"/>
      <c r="K1385" s="5"/>
      <c r="L1385" s="5"/>
      <c r="M1385" s="5"/>
      <c r="N1385" s="5"/>
      <c r="O1385" s="5"/>
      <c r="P1385" s="5"/>
    </row>
    <row r="1386" ht="15.75" customHeight="1">
      <c r="A1386" s="6"/>
      <c r="B1386" s="6" t="str">
        <f t="shared" si="1"/>
        <v>STA</v>
      </c>
      <c r="C1386" s="6">
        <v>758.0</v>
      </c>
      <c r="D1386" s="7">
        <v>75806.0</v>
      </c>
      <c r="E1386" s="6" t="s">
        <v>1334</v>
      </c>
      <c r="F1386" s="7">
        <v>758258.0</v>
      </c>
      <c r="G1386" s="9" t="s">
        <v>1359</v>
      </c>
      <c r="H1386" s="5"/>
      <c r="I1386" s="8"/>
      <c r="J1386" s="5"/>
      <c r="K1386" s="5"/>
      <c r="L1386" s="5"/>
      <c r="M1386" s="5"/>
      <c r="N1386" s="5"/>
      <c r="O1386" s="5"/>
      <c r="P1386" s="5"/>
    </row>
    <row r="1387" ht="15.75" customHeight="1">
      <c r="A1387" s="6"/>
      <c r="B1387" s="6" t="str">
        <f t="shared" si="1"/>
        <v>STA</v>
      </c>
      <c r="C1387" s="6">
        <v>758.0</v>
      </c>
      <c r="D1387" s="7">
        <v>75806.0</v>
      </c>
      <c r="E1387" s="6" t="s">
        <v>1334</v>
      </c>
      <c r="F1387" s="7">
        <v>758259.0</v>
      </c>
      <c r="G1387" s="9" t="s">
        <v>1360</v>
      </c>
      <c r="H1387" s="5"/>
      <c r="I1387" s="8"/>
      <c r="J1387" s="5"/>
      <c r="K1387" s="5"/>
      <c r="L1387" s="5"/>
      <c r="M1387" s="5"/>
      <c r="N1387" s="5"/>
      <c r="O1387" s="5"/>
      <c r="P1387" s="5"/>
    </row>
    <row r="1388" ht="15.75" customHeight="1">
      <c r="A1388" s="6"/>
      <c r="B1388" s="6" t="str">
        <f t="shared" si="1"/>
        <v>STA</v>
      </c>
      <c r="C1388" s="6">
        <v>758.0</v>
      </c>
      <c r="D1388" s="7">
        <v>75806.0</v>
      </c>
      <c r="E1388" s="6" t="s">
        <v>1334</v>
      </c>
      <c r="F1388" s="7">
        <v>758260.0</v>
      </c>
      <c r="G1388" s="9" t="s">
        <v>1361</v>
      </c>
      <c r="H1388" s="5"/>
      <c r="I1388" s="8"/>
      <c r="J1388" s="5"/>
      <c r="K1388" s="5"/>
      <c r="L1388" s="5"/>
      <c r="M1388" s="5"/>
      <c r="N1388" s="5"/>
      <c r="O1388" s="5"/>
      <c r="P1388" s="5"/>
    </row>
    <row r="1389" ht="15.75" customHeight="1">
      <c r="A1389" s="6"/>
      <c r="B1389" s="6" t="str">
        <f t="shared" si="1"/>
        <v>STA</v>
      </c>
      <c r="C1389" s="6">
        <v>758.0</v>
      </c>
      <c r="D1389" s="7">
        <v>75806.0</v>
      </c>
      <c r="E1389" s="6" t="s">
        <v>1334</v>
      </c>
      <c r="F1389" s="7">
        <v>758261.0</v>
      </c>
      <c r="G1389" s="9" t="s">
        <v>1362</v>
      </c>
      <c r="H1389" s="5"/>
      <c r="I1389" s="8"/>
      <c r="J1389" s="5"/>
      <c r="K1389" s="5"/>
      <c r="L1389" s="5"/>
      <c r="M1389" s="5"/>
      <c r="N1389" s="5"/>
      <c r="O1389" s="5"/>
      <c r="P1389" s="5"/>
    </row>
    <row r="1390" ht="15.75" customHeight="1">
      <c r="A1390" s="6"/>
      <c r="B1390" s="6" t="str">
        <f t="shared" si="1"/>
        <v>STA</v>
      </c>
      <c r="C1390" s="6">
        <v>758.0</v>
      </c>
      <c r="D1390" s="7">
        <v>75806.0</v>
      </c>
      <c r="E1390" s="6" t="s">
        <v>1334</v>
      </c>
      <c r="F1390" s="7">
        <v>758262.0</v>
      </c>
      <c r="G1390" s="9" t="s">
        <v>1363</v>
      </c>
      <c r="H1390" s="5"/>
      <c r="I1390" s="8"/>
      <c r="J1390" s="5"/>
      <c r="K1390" s="5"/>
      <c r="L1390" s="5"/>
      <c r="M1390" s="5"/>
      <c r="N1390" s="5"/>
      <c r="O1390" s="5"/>
      <c r="P1390" s="5"/>
    </row>
    <row r="1391" ht="15.75" customHeight="1">
      <c r="A1391" s="6"/>
      <c r="B1391" s="6" t="str">
        <f t="shared" si="1"/>
        <v>STA</v>
      </c>
      <c r="C1391" s="6">
        <v>758.0</v>
      </c>
      <c r="D1391" s="7">
        <v>75806.0</v>
      </c>
      <c r="E1391" s="6" t="s">
        <v>1334</v>
      </c>
      <c r="F1391" s="7">
        <v>758263.0</v>
      </c>
      <c r="G1391" s="9" t="s">
        <v>1364</v>
      </c>
      <c r="H1391" s="5"/>
      <c r="I1391" s="8"/>
      <c r="J1391" s="5"/>
      <c r="K1391" s="5"/>
      <c r="L1391" s="5"/>
      <c r="M1391" s="5"/>
      <c r="N1391" s="5"/>
      <c r="O1391" s="5"/>
      <c r="P1391" s="5"/>
    </row>
    <row r="1392" ht="15.75" customHeight="1">
      <c r="A1392" s="6"/>
      <c r="B1392" s="6" t="str">
        <f t="shared" si="1"/>
        <v>STA</v>
      </c>
      <c r="C1392" s="6">
        <v>758.0</v>
      </c>
      <c r="D1392" s="7">
        <v>75806.0</v>
      </c>
      <c r="E1392" s="6" t="s">
        <v>1334</v>
      </c>
      <c r="F1392" s="7">
        <v>758264.0</v>
      </c>
      <c r="G1392" s="9" t="s">
        <v>1365</v>
      </c>
      <c r="H1392" s="5"/>
      <c r="I1392" s="8"/>
      <c r="J1392" s="5"/>
      <c r="K1392" s="5"/>
      <c r="L1392" s="5"/>
      <c r="M1392" s="5"/>
      <c r="N1392" s="5"/>
      <c r="O1392" s="5"/>
      <c r="P1392" s="5"/>
    </row>
    <row r="1393" ht="15.75" customHeight="1">
      <c r="A1393" s="6"/>
      <c r="B1393" s="6" t="str">
        <f t="shared" si="1"/>
        <v>STA</v>
      </c>
      <c r="C1393" s="6">
        <v>758.0</v>
      </c>
      <c r="D1393" s="7">
        <v>75806.0</v>
      </c>
      <c r="E1393" s="6" t="s">
        <v>1334</v>
      </c>
      <c r="F1393" s="7">
        <v>758265.0</v>
      </c>
      <c r="G1393" s="9" t="s">
        <v>1366</v>
      </c>
      <c r="H1393" s="5"/>
      <c r="I1393" s="8"/>
      <c r="J1393" s="5"/>
      <c r="K1393" s="5"/>
      <c r="L1393" s="5"/>
      <c r="M1393" s="5"/>
      <c r="N1393" s="5"/>
      <c r="O1393" s="5"/>
      <c r="P1393" s="5"/>
    </row>
    <row r="1394" ht="15.75" customHeight="1">
      <c r="A1394" s="6"/>
      <c r="B1394" s="6" t="str">
        <f t="shared" si="1"/>
        <v>STA</v>
      </c>
      <c r="C1394" s="6">
        <v>758.0</v>
      </c>
      <c r="D1394" s="7">
        <v>75806.0</v>
      </c>
      <c r="E1394" s="6" t="s">
        <v>1334</v>
      </c>
      <c r="F1394" s="7">
        <v>758266.0</v>
      </c>
      <c r="G1394" s="9" t="s">
        <v>1367</v>
      </c>
      <c r="H1394" s="5"/>
      <c r="I1394" s="8"/>
      <c r="J1394" s="5"/>
      <c r="K1394" s="5"/>
      <c r="L1394" s="5"/>
      <c r="M1394" s="5"/>
      <c r="N1394" s="5"/>
      <c r="O1394" s="5"/>
      <c r="P1394" s="5"/>
    </row>
    <row r="1395" ht="15.75" customHeight="1">
      <c r="A1395" s="6"/>
      <c r="B1395" s="6" t="str">
        <f t="shared" si="1"/>
        <v>STA</v>
      </c>
      <c r="C1395" s="6">
        <v>758.0</v>
      </c>
      <c r="D1395" s="7">
        <v>75806.0</v>
      </c>
      <c r="E1395" s="6" t="s">
        <v>1334</v>
      </c>
      <c r="F1395" s="7">
        <v>758267.0</v>
      </c>
      <c r="G1395" s="9" t="s">
        <v>1368</v>
      </c>
      <c r="H1395" s="5"/>
      <c r="I1395" s="8"/>
      <c r="J1395" s="5"/>
      <c r="K1395" s="5"/>
      <c r="L1395" s="5"/>
      <c r="M1395" s="5"/>
      <c r="N1395" s="5"/>
      <c r="O1395" s="5"/>
      <c r="P1395" s="5"/>
    </row>
    <row r="1396" ht="15.75" customHeight="1">
      <c r="A1396" s="6"/>
      <c r="B1396" s="6" t="str">
        <f t="shared" si="1"/>
        <v>STA</v>
      </c>
      <c r="C1396" s="6">
        <v>758.0</v>
      </c>
      <c r="D1396" s="7">
        <v>75806.0</v>
      </c>
      <c r="E1396" s="6" t="s">
        <v>1334</v>
      </c>
      <c r="F1396" s="7">
        <v>758268.0</v>
      </c>
      <c r="G1396" s="9" t="s">
        <v>1264</v>
      </c>
      <c r="H1396" s="5"/>
      <c r="I1396" s="8"/>
      <c r="J1396" s="5"/>
      <c r="K1396" s="5"/>
      <c r="L1396" s="5"/>
      <c r="M1396" s="5"/>
      <c r="N1396" s="5"/>
      <c r="O1396" s="5"/>
      <c r="P1396" s="5"/>
    </row>
    <row r="1397" ht="15.75" customHeight="1">
      <c r="A1397" s="6"/>
      <c r="B1397" s="6" t="str">
        <f t="shared" si="1"/>
        <v>STA</v>
      </c>
      <c r="C1397" s="6">
        <v>758.0</v>
      </c>
      <c r="D1397" s="7">
        <v>75806.0</v>
      </c>
      <c r="E1397" s="6" t="s">
        <v>1334</v>
      </c>
      <c r="F1397" s="7">
        <v>758269.0</v>
      </c>
      <c r="G1397" s="9" t="s">
        <v>1369</v>
      </c>
      <c r="H1397" s="5"/>
      <c r="I1397" s="8"/>
      <c r="J1397" s="5"/>
      <c r="K1397" s="5"/>
      <c r="L1397" s="5"/>
      <c r="M1397" s="5"/>
      <c r="N1397" s="5"/>
      <c r="O1397" s="5"/>
      <c r="P1397" s="5"/>
    </row>
    <row r="1398" ht="15.75" customHeight="1">
      <c r="A1398" s="6"/>
      <c r="B1398" s="6" t="str">
        <f t="shared" si="1"/>
        <v>STA</v>
      </c>
      <c r="C1398" s="6">
        <v>758.0</v>
      </c>
      <c r="D1398" s="7">
        <v>75806.0</v>
      </c>
      <c r="E1398" s="6" t="s">
        <v>1334</v>
      </c>
      <c r="F1398" s="7">
        <v>758270.0</v>
      </c>
      <c r="G1398" s="9" t="s">
        <v>341</v>
      </c>
      <c r="H1398" s="5"/>
      <c r="I1398" s="8"/>
      <c r="J1398" s="5"/>
      <c r="K1398" s="5"/>
      <c r="L1398" s="5"/>
      <c r="M1398" s="5"/>
      <c r="N1398" s="5"/>
      <c r="O1398" s="5"/>
      <c r="P1398" s="5"/>
    </row>
    <row r="1399" ht="15.75" customHeight="1">
      <c r="A1399" s="6"/>
      <c r="B1399" s="6" t="str">
        <f t="shared" si="1"/>
        <v>STA</v>
      </c>
      <c r="C1399" s="6">
        <v>758.0</v>
      </c>
      <c r="D1399" s="7">
        <v>75807.0</v>
      </c>
      <c r="E1399" s="6" t="s">
        <v>1370</v>
      </c>
      <c r="F1399" s="7">
        <v>758271.0</v>
      </c>
      <c r="G1399" s="9" t="s">
        <v>1371</v>
      </c>
      <c r="H1399" s="5"/>
      <c r="I1399" s="8"/>
      <c r="J1399" s="5"/>
      <c r="K1399" s="5"/>
      <c r="L1399" s="5"/>
      <c r="M1399" s="5"/>
      <c r="N1399" s="5"/>
      <c r="O1399" s="5"/>
      <c r="P1399" s="5"/>
    </row>
    <row r="1400" ht="15.75" customHeight="1">
      <c r="A1400" s="6"/>
      <c r="B1400" s="6" t="str">
        <f t="shared" si="1"/>
        <v>STA</v>
      </c>
      <c r="C1400" s="6">
        <v>758.0</v>
      </c>
      <c r="D1400" s="7">
        <v>75807.0</v>
      </c>
      <c r="E1400" s="6" t="s">
        <v>1370</v>
      </c>
      <c r="F1400" s="7">
        <v>758272.0</v>
      </c>
      <c r="G1400" s="9" t="s">
        <v>1372</v>
      </c>
      <c r="H1400" s="5"/>
      <c r="I1400" s="8"/>
      <c r="J1400" s="5"/>
      <c r="K1400" s="5"/>
      <c r="L1400" s="5"/>
      <c r="M1400" s="5"/>
      <c r="N1400" s="5"/>
      <c r="O1400" s="5"/>
      <c r="P1400" s="5"/>
    </row>
    <row r="1401" ht="15.75" customHeight="1">
      <c r="A1401" s="6"/>
      <c r="B1401" s="6" t="str">
        <f t="shared" si="1"/>
        <v>STA</v>
      </c>
      <c r="C1401" s="6">
        <v>758.0</v>
      </c>
      <c r="D1401" s="7">
        <v>75807.0</v>
      </c>
      <c r="E1401" s="6" t="s">
        <v>1370</v>
      </c>
      <c r="F1401" s="7">
        <v>758273.0</v>
      </c>
      <c r="G1401" s="9" t="s">
        <v>1373</v>
      </c>
      <c r="H1401" s="5"/>
      <c r="I1401" s="8"/>
      <c r="J1401" s="5"/>
      <c r="K1401" s="5"/>
      <c r="L1401" s="5"/>
      <c r="M1401" s="5"/>
      <c r="N1401" s="5"/>
      <c r="O1401" s="5"/>
      <c r="P1401" s="5"/>
    </row>
    <row r="1402" ht="15.75" customHeight="1">
      <c r="A1402" s="6"/>
      <c r="B1402" s="6" t="str">
        <f t="shared" si="1"/>
        <v>STA</v>
      </c>
      <c r="C1402" s="6">
        <v>758.0</v>
      </c>
      <c r="D1402" s="7">
        <v>75807.0</v>
      </c>
      <c r="E1402" s="6" t="s">
        <v>1370</v>
      </c>
      <c r="F1402" s="7">
        <v>758274.0</v>
      </c>
      <c r="G1402" s="9" t="s">
        <v>1374</v>
      </c>
      <c r="H1402" s="5"/>
      <c r="I1402" s="8"/>
      <c r="J1402" s="5"/>
      <c r="K1402" s="5"/>
      <c r="L1402" s="5"/>
      <c r="M1402" s="5"/>
      <c r="N1402" s="5"/>
      <c r="O1402" s="5"/>
      <c r="P1402" s="5"/>
    </row>
    <row r="1403" ht="15.75" customHeight="1">
      <c r="A1403" s="6"/>
      <c r="B1403" s="6" t="str">
        <f t="shared" si="1"/>
        <v>STA</v>
      </c>
      <c r="C1403" s="6">
        <v>758.0</v>
      </c>
      <c r="D1403" s="7">
        <v>75807.0</v>
      </c>
      <c r="E1403" s="6" t="s">
        <v>1370</v>
      </c>
      <c r="F1403" s="7">
        <v>758275.0</v>
      </c>
      <c r="G1403" s="9" t="s">
        <v>1375</v>
      </c>
      <c r="H1403" s="5"/>
      <c r="I1403" s="8"/>
      <c r="J1403" s="5"/>
      <c r="K1403" s="5"/>
      <c r="L1403" s="5"/>
      <c r="M1403" s="5"/>
      <c r="N1403" s="5"/>
      <c r="O1403" s="5"/>
      <c r="P1403" s="5"/>
    </row>
    <row r="1404" ht="15.75" customHeight="1">
      <c r="A1404" s="6"/>
      <c r="B1404" s="6" t="str">
        <f t="shared" si="1"/>
        <v>STA</v>
      </c>
      <c r="C1404" s="6">
        <v>758.0</v>
      </c>
      <c r="D1404" s="7">
        <v>75807.0</v>
      </c>
      <c r="E1404" s="6" t="s">
        <v>1370</v>
      </c>
      <c r="F1404" s="7">
        <v>758276.0</v>
      </c>
      <c r="G1404" s="9" t="s">
        <v>1376</v>
      </c>
      <c r="H1404" s="5"/>
      <c r="I1404" s="8"/>
      <c r="J1404" s="5"/>
      <c r="K1404" s="5"/>
      <c r="L1404" s="5"/>
      <c r="M1404" s="5"/>
      <c r="N1404" s="5"/>
      <c r="O1404" s="5"/>
      <c r="P1404" s="5"/>
    </row>
    <row r="1405" ht="15.75" customHeight="1">
      <c r="A1405" s="6"/>
      <c r="B1405" s="6" t="str">
        <f t="shared" si="1"/>
        <v>STA</v>
      </c>
      <c r="C1405" s="6">
        <v>758.0</v>
      </c>
      <c r="D1405" s="7">
        <v>75807.0</v>
      </c>
      <c r="E1405" s="6" t="s">
        <v>1370</v>
      </c>
      <c r="F1405" s="7">
        <v>758277.0</v>
      </c>
      <c r="G1405" s="9" t="s">
        <v>1377</v>
      </c>
      <c r="H1405" s="5"/>
      <c r="I1405" s="8"/>
      <c r="J1405" s="5"/>
      <c r="K1405" s="5"/>
      <c r="L1405" s="5"/>
      <c r="M1405" s="5"/>
      <c r="N1405" s="5"/>
      <c r="O1405" s="5"/>
      <c r="P1405" s="5"/>
    </row>
    <row r="1406" ht="15.75" customHeight="1">
      <c r="A1406" s="6"/>
      <c r="B1406" s="6" t="str">
        <f t="shared" si="1"/>
        <v>STA</v>
      </c>
      <c r="C1406" s="6">
        <v>758.0</v>
      </c>
      <c r="D1406" s="7">
        <v>75807.0</v>
      </c>
      <c r="E1406" s="6" t="s">
        <v>1370</v>
      </c>
      <c r="F1406" s="7">
        <v>758278.0</v>
      </c>
      <c r="G1406" s="9" t="s">
        <v>1378</v>
      </c>
      <c r="H1406" s="5"/>
      <c r="I1406" s="8"/>
      <c r="J1406" s="5"/>
      <c r="K1406" s="5"/>
      <c r="L1406" s="5"/>
      <c r="M1406" s="5"/>
      <c r="N1406" s="5"/>
      <c r="O1406" s="5"/>
      <c r="P1406" s="5"/>
    </row>
    <row r="1407" ht="15.75" customHeight="1">
      <c r="A1407" s="6"/>
      <c r="B1407" s="6" t="str">
        <f t="shared" si="1"/>
        <v>STA</v>
      </c>
      <c r="C1407" s="6">
        <v>758.0</v>
      </c>
      <c r="D1407" s="7">
        <v>75807.0</v>
      </c>
      <c r="E1407" s="6" t="s">
        <v>1370</v>
      </c>
      <c r="F1407" s="7">
        <v>758279.0</v>
      </c>
      <c r="G1407" s="9" t="s">
        <v>1379</v>
      </c>
      <c r="H1407" s="5"/>
      <c r="I1407" s="8"/>
      <c r="J1407" s="5"/>
      <c r="K1407" s="5"/>
      <c r="L1407" s="5"/>
      <c r="M1407" s="5"/>
      <c r="N1407" s="5"/>
      <c r="O1407" s="5"/>
      <c r="P1407" s="5"/>
    </row>
    <row r="1408" ht="15.75" customHeight="1">
      <c r="A1408" s="6"/>
      <c r="B1408" s="6" t="str">
        <f t="shared" si="1"/>
        <v>STA</v>
      </c>
      <c r="C1408" s="6">
        <v>758.0</v>
      </c>
      <c r="D1408" s="7">
        <v>75807.0</v>
      </c>
      <c r="E1408" s="6" t="s">
        <v>1370</v>
      </c>
      <c r="F1408" s="7">
        <v>758280.0</v>
      </c>
      <c r="G1408" s="9" t="s">
        <v>1380</v>
      </c>
      <c r="H1408" s="5"/>
      <c r="I1408" s="8"/>
      <c r="J1408" s="5"/>
      <c r="K1408" s="5"/>
      <c r="L1408" s="5"/>
      <c r="M1408" s="5"/>
      <c r="N1408" s="5"/>
      <c r="O1408" s="5"/>
      <c r="P1408" s="5"/>
    </row>
    <row r="1409" ht="15.75" customHeight="1">
      <c r="A1409" s="6"/>
      <c r="B1409" s="6" t="str">
        <f t="shared" si="1"/>
        <v>STA</v>
      </c>
      <c r="C1409" s="6">
        <v>758.0</v>
      </c>
      <c r="D1409" s="7">
        <v>75807.0</v>
      </c>
      <c r="E1409" s="6" t="s">
        <v>1370</v>
      </c>
      <c r="F1409" s="7">
        <v>758281.0</v>
      </c>
      <c r="G1409" s="9" t="s">
        <v>1381</v>
      </c>
      <c r="H1409" s="5"/>
      <c r="I1409" s="8"/>
      <c r="J1409" s="5"/>
      <c r="K1409" s="5"/>
      <c r="L1409" s="5"/>
      <c r="M1409" s="5"/>
      <c r="N1409" s="5"/>
      <c r="O1409" s="5"/>
      <c r="P1409" s="5"/>
    </row>
    <row r="1410" ht="15.75" customHeight="1">
      <c r="A1410" s="6"/>
      <c r="B1410" s="6" t="str">
        <f t="shared" si="1"/>
        <v>STA</v>
      </c>
      <c r="C1410" s="6">
        <v>758.0</v>
      </c>
      <c r="D1410" s="7">
        <v>75807.0</v>
      </c>
      <c r="E1410" s="6" t="s">
        <v>1370</v>
      </c>
      <c r="F1410" s="7">
        <v>758282.0</v>
      </c>
      <c r="G1410" s="9" t="s">
        <v>1382</v>
      </c>
      <c r="H1410" s="5"/>
      <c r="I1410" s="8"/>
      <c r="J1410" s="5"/>
      <c r="K1410" s="5"/>
      <c r="L1410" s="5"/>
      <c r="M1410" s="5"/>
      <c r="N1410" s="5"/>
      <c r="O1410" s="5"/>
      <c r="P1410" s="5"/>
    </row>
    <row r="1411" ht="15.75" customHeight="1">
      <c r="A1411" s="6"/>
      <c r="B1411" s="6" t="str">
        <f t="shared" si="1"/>
        <v>STA</v>
      </c>
      <c r="C1411" s="6">
        <v>758.0</v>
      </c>
      <c r="D1411" s="7">
        <v>75807.0</v>
      </c>
      <c r="E1411" s="6" t="s">
        <v>1370</v>
      </c>
      <c r="F1411" s="7">
        <v>758283.0</v>
      </c>
      <c r="G1411" s="9" t="s">
        <v>1383</v>
      </c>
      <c r="H1411" s="5"/>
      <c r="I1411" s="8"/>
      <c r="J1411" s="5"/>
      <c r="K1411" s="5"/>
      <c r="L1411" s="5"/>
      <c r="M1411" s="5"/>
      <c r="N1411" s="5"/>
      <c r="O1411" s="5"/>
      <c r="P1411" s="5"/>
    </row>
    <row r="1412" ht="15.75" customHeight="1">
      <c r="A1412" s="6"/>
      <c r="B1412" s="6" t="str">
        <f t="shared" si="1"/>
        <v>STA</v>
      </c>
      <c r="C1412" s="6">
        <v>758.0</v>
      </c>
      <c r="D1412" s="7">
        <v>75807.0</v>
      </c>
      <c r="E1412" s="6" t="s">
        <v>1370</v>
      </c>
      <c r="F1412" s="7">
        <v>758284.0</v>
      </c>
      <c r="G1412" s="9" t="s">
        <v>1384</v>
      </c>
      <c r="H1412" s="5"/>
      <c r="I1412" s="8"/>
      <c r="J1412" s="5"/>
      <c r="K1412" s="5"/>
      <c r="L1412" s="5"/>
      <c r="M1412" s="5"/>
      <c r="N1412" s="5"/>
      <c r="O1412" s="5"/>
      <c r="P1412" s="5"/>
    </row>
    <row r="1413" ht="15.75" customHeight="1">
      <c r="A1413" s="6"/>
      <c r="B1413" s="6" t="str">
        <f t="shared" si="1"/>
        <v>STA</v>
      </c>
      <c r="C1413" s="6">
        <v>758.0</v>
      </c>
      <c r="D1413" s="7">
        <v>75807.0</v>
      </c>
      <c r="E1413" s="6" t="s">
        <v>1370</v>
      </c>
      <c r="F1413" s="7">
        <v>758285.0</v>
      </c>
      <c r="G1413" s="9" t="s">
        <v>1187</v>
      </c>
      <c r="H1413" s="5"/>
      <c r="I1413" s="8"/>
      <c r="J1413" s="5"/>
      <c r="K1413" s="5"/>
      <c r="L1413" s="5"/>
      <c r="M1413" s="5"/>
      <c r="N1413" s="5"/>
      <c r="O1413" s="5"/>
      <c r="P1413" s="5"/>
    </row>
    <row r="1414" ht="15.75" customHeight="1">
      <c r="A1414" s="6"/>
      <c r="B1414" s="6" t="str">
        <f t="shared" si="1"/>
        <v>STA</v>
      </c>
      <c r="C1414" s="6">
        <v>758.0</v>
      </c>
      <c r="D1414" s="7">
        <v>75807.0</v>
      </c>
      <c r="E1414" s="6" t="s">
        <v>1370</v>
      </c>
      <c r="F1414" s="7">
        <v>758286.0</v>
      </c>
      <c r="G1414" s="9" t="s">
        <v>1385</v>
      </c>
      <c r="H1414" s="5"/>
      <c r="I1414" s="8"/>
      <c r="J1414" s="5"/>
      <c r="K1414" s="5"/>
      <c r="L1414" s="5"/>
      <c r="M1414" s="5"/>
      <c r="N1414" s="5"/>
      <c r="O1414" s="5"/>
      <c r="P1414" s="5"/>
    </row>
    <row r="1415" ht="15.75" customHeight="1">
      <c r="A1415" s="6"/>
      <c r="B1415" s="6" t="str">
        <f t="shared" si="1"/>
        <v>STA</v>
      </c>
      <c r="C1415" s="6">
        <v>758.0</v>
      </c>
      <c r="D1415" s="7">
        <v>75807.0</v>
      </c>
      <c r="E1415" s="6" t="s">
        <v>1370</v>
      </c>
      <c r="F1415" s="7">
        <v>758287.0</v>
      </c>
      <c r="G1415" s="9" t="s">
        <v>1321</v>
      </c>
      <c r="H1415" s="5"/>
      <c r="I1415" s="8"/>
      <c r="J1415" s="5"/>
      <c r="K1415" s="5"/>
      <c r="L1415" s="5"/>
      <c r="M1415" s="5"/>
      <c r="N1415" s="5"/>
      <c r="O1415" s="5"/>
      <c r="P1415" s="5"/>
    </row>
    <row r="1416" ht="15.75" customHeight="1">
      <c r="A1416" s="6"/>
      <c r="B1416" s="6" t="str">
        <f t="shared" si="1"/>
        <v>STA</v>
      </c>
      <c r="C1416" s="6">
        <v>758.0</v>
      </c>
      <c r="D1416" s="7">
        <v>75807.0</v>
      </c>
      <c r="E1416" s="6" t="s">
        <v>1370</v>
      </c>
      <c r="F1416" s="7">
        <v>758288.0</v>
      </c>
      <c r="G1416" s="9" t="s">
        <v>1386</v>
      </c>
      <c r="H1416" s="5"/>
      <c r="I1416" s="8"/>
      <c r="J1416" s="5"/>
      <c r="K1416" s="5"/>
      <c r="L1416" s="5"/>
      <c r="M1416" s="5"/>
      <c r="N1416" s="5"/>
      <c r="O1416" s="5"/>
      <c r="P1416" s="5"/>
    </row>
    <row r="1417" ht="15.75" customHeight="1">
      <c r="A1417" s="6"/>
      <c r="B1417" s="6" t="str">
        <f t="shared" si="1"/>
        <v>STA</v>
      </c>
      <c r="C1417" s="6">
        <v>758.0</v>
      </c>
      <c r="D1417" s="7">
        <v>75807.0</v>
      </c>
      <c r="E1417" s="6" t="s">
        <v>1370</v>
      </c>
      <c r="F1417" s="7">
        <v>758289.0</v>
      </c>
      <c r="G1417" s="9" t="s">
        <v>1387</v>
      </c>
      <c r="H1417" s="5"/>
      <c r="I1417" s="8"/>
      <c r="J1417" s="5"/>
      <c r="K1417" s="5"/>
      <c r="L1417" s="5"/>
      <c r="M1417" s="5"/>
      <c r="N1417" s="5"/>
      <c r="O1417" s="5"/>
      <c r="P1417" s="5"/>
    </row>
    <row r="1418" ht="15.75" customHeight="1">
      <c r="A1418" s="6"/>
      <c r="B1418" s="6" t="str">
        <f t="shared" si="1"/>
        <v>STA</v>
      </c>
      <c r="C1418" s="6">
        <v>758.0</v>
      </c>
      <c r="D1418" s="7">
        <v>75807.0</v>
      </c>
      <c r="E1418" s="6" t="s">
        <v>1370</v>
      </c>
      <c r="F1418" s="7">
        <v>758290.0</v>
      </c>
      <c r="G1418" s="9" t="s">
        <v>1388</v>
      </c>
      <c r="H1418" s="5"/>
      <c r="I1418" s="8"/>
      <c r="J1418" s="5"/>
      <c r="K1418" s="5"/>
      <c r="L1418" s="5"/>
      <c r="M1418" s="5"/>
      <c r="N1418" s="5"/>
      <c r="O1418" s="5"/>
      <c r="P1418" s="5"/>
    </row>
    <row r="1419" ht="15.75" customHeight="1">
      <c r="A1419" s="6"/>
      <c r="B1419" s="6" t="str">
        <f t="shared" si="1"/>
        <v>STA</v>
      </c>
      <c r="C1419" s="6">
        <v>758.0</v>
      </c>
      <c r="D1419" s="7">
        <v>75807.0</v>
      </c>
      <c r="E1419" s="6" t="s">
        <v>1370</v>
      </c>
      <c r="F1419" s="7">
        <v>758291.0</v>
      </c>
      <c r="G1419" s="9" t="s">
        <v>1389</v>
      </c>
      <c r="H1419" s="5"/>
      <c r="I1419" s="8"/>
      <c r="J1419" s="5"/>
      <c r="K1419" s="5"/>
      <c r="L1419" s="5"/>
      <c r="M1419" s="5"/>
      <c r="N1419" s="5"/>
      <c r="O1419" s="5"/>
      <c r="P1419" s="5"/>
    </row>
    <row r="1420" ht="15.75" customHeight="1">
      <c r="A1420" s="6"/>
      <c r="B1420" s="6" t="str">
        <f t="shared" si="1"/>
        <v>STA</v>
      </c>
      <c r="C1420" s="6">
        <v>758.0</v>
      </c>
      <c r="D1420" s="7">
        <v>75807.0</v>
      </c>
      <c r="E1420" s="6" t="s">
        <v>1370</v>
      </c>
      <c r="F1420" s="7">
        <v>758292.0</v>
      </c>
      <c r="G1420" s="9" t="s">
        <v>1390</v>
      </c>
      <c r="H1420" s="5"/>
      <c r="I1420" s="8"/>
      <c r="J1420" s="5"/>
      <c r="K1420" s="5"/>
      <c r="L1420" s="5"/>
      <c r="M1420" s="5"/>
      <c r="N1420" s="5"/>
      <c r="O1420" s="5"/>
      <c r="P1420" s="5"/>
    </row>
    <row r="1421" ht="15.75" customHeight="1">
      <c r="A1421" s="6"/>
      <c r="B1421" s="6" t="str">
        <f t="shared" si="1"/>
        <v>STA</v>
      </c>
      <c r="C1421" s="6">
        <v>758.0</v>
      </c>
      <c r="D1421" s="7">
        <v>75807.0</v>
      </c>
      <c r="E1421" s="6" t="s">
        <v>1370</v>
      </c>
      <c r="F1421" s="7">
        <v>758293.0</v>
      </c>
      <c r="G1421" s="9" t="s">
        <v>1391</v>
      </c>
      <c r="H1421" s="5"/>
      <c r="I1421" s="8"/>
      <c r="J1421" s="5"/>
      <c r="K1421" s="5"/>
      <c r="L1421" s="5"/>
      <c r="M1421" s="5"/>
      <c r="N1421" s="5"/>
      <c r="O1421" s="5"/>
      <c r="P1421" s="5"/>
    </row>
    <row r="1422" ht="15.75" customHeight="1">
      <c r="A1422" s="6"/>
      <c r="B1422" s="6" t="str">
        <f t="shared" si="1"/>
        <v>STA</v>
      </c>
      <c r="C1422" s="6">
        <v>758.0</v>
      </c>
      <c r="D1422" s="7">
        <v>75807.0</v>
      </c>
      <c r="E1422" s="6" t="s">
        <v>1370</v>
      </c>
      <c r="F1422" s="7">
        <v>758294.0</v>
      </c>
      <c r="G1422" s="9" t="s">
        <v>1392</v>
      </c>
      <c r="H1422" s="5"/>
      <c r="I1422" s="8"/>
      <c r="J1422" s="5"/>
      <c r="K1422" s="5"/>
      <c r="L1422" s="5"/>
      <c r="M1422" s="5"/>
      <c r="N1422" s="5"/>
      <c r="O1422" s="5"/>
      <c r="P1422" s="5"/>
    </row>
    <row r="1423" ht="15.75" customHeight="1">
      <c r="A1423" s="6"/>
      <c r="B1423" s="6" t="str">
        <f t="shared" si="1"/>
        <v>STA</v>
      </c>
      <c r="C1423" s="6">
        <v>758.0</v>
      </c>
      <c r="D1423" s="7">
        <v>75807.0</v>
      </c>
      <c r="E1423" s="6" t="s">
        <v>1370</v>
      </c>
      <c r="F1423" s="7">
        <v>758295.0</v>
      </c>
      <c r="G1423" s="9" t="s">
        <v>1393</v>
      </c>
      <c r="H1423" s="5"/>
      <c r="I1423" s="8"/>
      <c r="J1423" s="5"/>
      <c r="K1423" s="5"/>
      <c r="L1423" s="5"/>
      <c r="M1423" s="5"/>
      <c r="N1423" s="5"/>
      <c r="O1423" s="5"/>
      <c r="P1423" s="5"/>
    </row>
    <row r="1424" ht="15.75" customHeight="1">
      <c r="A1424" s="6"/>
      <c r="B1424" s="6" t="str">
        <f t="shared" si="1"/>
        <v>STA</v>
      </c>
      <c r="C1424" s="6">
        <v>758.0</v>
      </c>
      <c r="D1424" s="7">
        <v>75807.0</v>
      </c>
      <c r="E1424" s="6" t="s">
        <v>1370</v>
      </c>
      <c r="F1424" s="7">
        <v>758296.0</v>
      </c>
      <c r="G1424" s="9" t="s">
        <v>1394</v>
      </c>
      <c r="H1424" s="5"/>
      <c r="I1424" s="8"/>
      <c r="J1424" s="5"/>
      <c r="K1424" s="5"/>
      <c r="L1424" s="5"/>
      <c r="M1424" s="5"/>
      <c r="N1424" s="5"/>
      <c r="O1424" s="5"/>
      <c r="P1424" s="5"/>
    </row>
    <row r="1425" ht="15.75" customHeight="1">
      <c r="A1425" s="6"/>
      <c r="B1425" s="6" t="str">
        <f t="shared" si="1"/>
        <v>STA</v>
      </c>
      <c r="C1425" s="6">
        <v>758.0</v>
      </c>
      <c r="D1425" s="7">
        <v>75807.0</v>
      </c>
      <c r="E1425" s="6" t="s">
        <v>1370</v>
      </c>
      <c r="F1425" s="7">
        <v>758297.0</v>
      </c>
      <c r="G1425" s="9" t="s">
        <v>1395</v>
      </c>
      <c r="H1425" s="5"/>
      <c r="I1425" s="8"/>
      <c r="J1425" s="5"/>
      <c r="K1425" s="5"/>
      <c r="L1425" s="5"/>
      <c r="M1425" s="5"/>
      <c r="N1425" s="5"/>
      <c r="O1425" s="5"/>
      <c r="P1425" s="5"/>
    </row>
    <row r="1426" ht="15.75" customHeight="1">
      <c r="A1426" s="6"/>
      <c r="B1426" s="6" t="str">
        <f t="shared" si="1"/>
        <v>STA</v>
      </c>
      <c r="C1426" s="6">
        <v>758.0</v>
      </c>
      <c r="D1426" s="7">
        <v>75807.0</v>
      </c>
      <c r="E1426" s="6" t="s">
        <v>1370</v>
      </c>
      <c r="F1426" s="7">
        <v>758298.0</v>
      </c>
      <c r="G1426" s="9" t="s">
        <v>1396</v>
      </c>
      <c r="H1426" s="5"/>
      <c r="I1426" s="8"/>
      <c r="J1426" s="5"/>
      <c r="K1426" s="5"/>
      <c r="L1426" s="5"/>
      <c r="M1426" s="5"/>
      <c r="N1426" s="5"/>
      <c r="O1426" s="5"/>
      <c r="P1426" s="5"/>
    </row>
    <row r="1427" ht="15.75" customHeight="1">
      <c r="A1427" s="6"/>
      <c r="B1427" s="6" t="str">
        <f t="shared" si="1"/>
        <v>STA</v>
      </c>
      <c r="C1427" s="6">
        <v>758.0</v>
      </c>
      <c r="D1427" s="7">
        <v>75807.0</v>
      </c>
      <c r="E1427" s="6" t="s">
        <v>1370</v>
      </c>
      <c r="F1427" s="7">
        <v>758299.0</v>
      </c>
      <c r="G1427" s="9" t="s">
        <v>1310</v>
      </c>
      <c r="H1427" s="5"/>
      <c r="I1427" s="8"/>
      <c r="J1427" s="5"/>
      <c r="K1427" s="5"/>
      <c r="L1427" s="5"/>
      <c r="M1427" s="5"/>
      <c r="N1427" s="5"/>
      <c r="O1427" s="5"/>
      <c r="P1427" s="5"/>
    </row>
    <row r="1428" ht="15.75" customHeight="1">
      <c r="A1428" s="6"/>
      <c r="B1428" s="6" t="str">
        <f t="shared" si="1"/>
        <v>STA</v>
      </c>
      <c r="C1428" s="6">
        <v>758.0</v>
      </c>
      <c r="D1428" s="7">
        <v>75807.0</v>
      </c>
      <c r="E1428" s="6" t="s">
        <v>1370</v>
      </c>
      <c r="F1428" s="7">
        <v>758300.0</v>
      </c>
      <c r="G1428" s="9" t="s">
        <v>1397</v>
      </c>
      <c r="H1428" s="5"/>
      <c r="I1428" s="8"/>
      <c r="J1428" s="5"/>
      <c r="K1428" s="5"/>
      <c r="L1428" s="5"/>
      <c r="M1428" s="5"/>
      <c r="N1428" s="5"/>
      <c r="O1428" s="5"/>
      <c r="P1428" s="5"/>
    </row>
    <row r="1429" ht="15.75" customHeight="1">
      <c r="A1429" s="6"/>
      <c r="B1429" s="6" t="str">
        <f t="shared" si="1"/>
        <v>STA</v>
      </c>
      <c r="C1429" s="6">
        <v>758.0</v>
      </c>
      <c r="D1429" s="7">
        <v>75807.0</v>
      </c>
      <c r="E1429" s="6" t="s">
        <v>1370</v>
      </c>
      <c r="F1429" s="7">
        <v>758301.0</v>
      </c>
      <c r="G1429" s="9" t="s">
        <v>1264</v>
      </c>
      <c r="H1429" s="5"/>
      <c r="I1429" s="8"/>
      <c r="J1429" s="5"/>
      <c r="K1429" s="5"/>
      <c r="L1429" s="5"/>
      <c r="M1429" s="5"/>
      <c r="N1429" s="5"/>
      <c r="O1429" s="5"/>
      <c r="P1429" s="5"/>
    </row>
    <row r="1430" ht="15.75" customHeight="1">
      <c r="A1430" s="6"/>
      <c r="B1430" s="6" t="str">
        <f t="shared" si="1"/>
        <v>STA</v>
      </c>
      <c r="C1430" s="6">
        <v>758.0</v>
      </c>
      <c r="D1430" s="7">
        <v>75807.0</v>
      </c>
      <c r="E1430" s="6" t="s">
        <v>1370</v>
      </c>
      <c r="F1430" s="7">
        <v>758302.0</v>
      </c>
      <c r="G1430" s="9" t="s">
        <v>1398</v>
      </c>
      <c r="H1430" s="5"/>
      <c r="I1430" s="8"/>
      <c r="J1430" s="5"/>
      <c r="K1430" s="5"/>
      <c r="L1430" s="5"/>
      <c r="M1430" s="5"/>
      <c r="N1430" s="5"/>
      <c r="O1430" s="5"/>
      <c r="P1430" s="5"/>
    </row>
    <row r="1431" ht="15.75" customHeight="1">
      <c r="A1431" s="6"/>
      <c r="B1431" s="6" t="str">
        <f t="shared" si="1"/>
        <v>STA</v>
      </c>
      <c r="C1431" s="6">
        <v>758.0</v>
      </c>
      <c r="D1431" s="7">
        <v>75807.0</v>
      </c>
      <c r="E1431" s="6" t="s">
        <v>1370</v>
      </c>
      <c r="F1431" s="7">
        <v>758303.0</v>
      </c>
      <c r="G1431" s="9" t="s">
        <v>1399</v>
      </c>
      <c r="H1431" s="5"/>
      <c r="I1431" s="8"/>
      <c r="J1431" s="5"/>
      <c r="K1431" s="5"/>
      <c r="L1431" s="5"/>
      <c r="M1431" s="5"/>
      <c r="N1431" s="5"/>
      <c r="O1431" s="5"/>
      <c r="P1431" s="5"/>
    </row>
    <row r="1432" ht="15.75" customHeight="1">
      <c r="A1432" s="6"/>
      <c r="B1432" s="6" t="str">
        <f t="shared" si="1"/>
        <v>STA</v>
      </c>
      <c r="C1432" s="6">
        <v>758.0</v>
      </c>
      <c r="D1432" s="7">
        <v>75807.0</v>
      </c>
      <c r="E1432" s="6" t="s">
        <v>1370</v>
      </c>
      <c r="F1432" s="7">
        <v>758304.0</v>
      </c>
      <c r="G1432" s="9" t="s">
        <v>1400</v>
      </c>
      <c r="H1432" s="5"/>
      <c r="I1432" s="8"/>
      <c r="J1432" s="5"/>
      <c r="K1432" s="5"/>
      <c r="L1432" s="5"/>
      <c r="M1432" s="5"/>
      <c r="N1432" s="5"/>
      <c r="O1432" s="5"/>
      <c r="P1432" s="5"/>
    </row>
    <row r="1433" ht="15.75" customHeight="1">
      <c r="A1433" s="6"/>
      <c r="B1433" s="6" t="str">
        <f t="shared" si="1"/>
        <v>STA</v>
      </c>
      <c r="C1433" s="6">
        <v>758.0</v>
      </c>
      <c r="D1433" s="7">
        <v>75808.0</v>
      </c>
      <c r="E1433" s="6" t="s">
        <v>1401</v>
      </c>
      <c r="F1433" s="7">
        <v>758305.0</v>
      </c>
      <c r="G1433" s="9" t="s">
        <v>1402</v>
      </c>
      <c r="H1433" s="5"/>
      <c r="I1433" s="8"/>
      <c r="J1433" s="5"/>
      <c r="K1433" s="5"/>
      <c r="L1433" s="5"/>
      <c r="M1433" s="5"/>
      <c r="N1433" s="5"/>
      <c r="O1433" s="5"/>
      <c r="P1433" s="5"/>
    </row>
    <row r="1434" ht="15.75" customHeight="1">
      <c r="A1434" s="6"/>
      <c r="B1434" s="6" t="str">
        <f t="shared" si="1"/>
        <v>STA</v>
      </c>
      <c r="C1434" s="6">
        <v>758.0</v>
      </c>
      <c r="D1434" s="7">
        <v>75808.0</v>
      </c>
      <c r="E1434" s="6" t="s">
        <v>1401</v>
      </c>
      <c r="F1434" s="7">
        <v>758306.0</v>
      </c>
      <c r="G1434" s="9" t="s">
        <v>1403</v>
      </c>
      <c r="H1434" s="5"/>
      <c r="I1434" s="8"/>
      <c r="J1434" s="5"/>
      <c r="K1434" s="5"/>
      <c r="L1434" s="5"/>
      <c r="M1434" s="5"/>
      <c r="N1434" s="5"/>
      <c r="O1434" s="5"/>
      <c r="P1434" s="5"/>
    </row>
    <row r="1435" ht="15.75" customHeight="1">
      <c r="A1435" s="6"/>
      <c r="B1435" s="6" t="str">
        <f t="shared" si="1"/>
        <v>STA</v>
      </c>
      <c r="C1435" s="6">
        <v>758.0</v>
      </c>
      <c r="D1435" s="7">
        <v>75808.0</v>
      </c>
      <c r="E1435" s="6" t="s">
        <v>1401</v>
      </c>
      <c r="F1435" s="7">
        <v>758307.0</v>
      </c>
      <c r="G1435" s="9" t="s">
        <v>1404</v>
      </c>
      <c r="H1435" s="5"/>
      <c r="I1435" s="8"/>
      <c r="J1435" s="5"/>
      <c r="K1435" s="5"/>
      <c r="L1435" s="5"/>
      <c r="M1435" s="5"/>
      <c r="N1435" s="5"/>
      <c r="O1435" s="5"/>
      <c r="P1435" s="5"/>
    </row>
    <row r="1436" ht="15.75" customHeight="1">
      <c r="A1436" s="6"/>
      <c r="B1436" s="6" t="str">
        <f t="shared" si="1"/>
        <v>STA</v>
      </c>
      <c r="C1436" s="6">
        <v>758.0</v>
      </c>
      <c r="D1436" s="7">
        <v>75808.0</v>
      </c>
      <c r="E1436" s="6" t="s">
        <v>1401</v>
      </c>
      <c r="F1436" s="7">
        <v>758308.0</v>
      </c>
      <c r="G1436" s="9" t="s">
        <v>1405</v>
      </c>
      <c r="H1436" s="5"/>
      <c r="I1436" s="8"/>
      <c r="J1436" s="5"/>
      <c r="K1436" s="5"/>
      <c r="L1436" s="5"/>
      <c r="M1436" s="5"/>
      <c r="N1436" s="5"/>
      <c r="O1436" s="5"/>
      <c r="P1436" s="5"/>
    </row>
    <row r="1437" ht="15.75" customHeight="1">
      <c r="A1437" s="6"/>
      <c r="B1437" s="6" t="str">
        <f t="shared" si="1"/>
        <v>STA</v>
      </c>
      <c r="C1437" s="6">
        <v>758.0</v>
      </c>
      <c r="D1437" s="7">
        <v>75808.0</v>
      </c>
      <c r="E1437" s="6" t="s">
        <v>1401</v>
      </c>
      <c r="F1437" s="7">
        <v>758309.0</v>
      </c>
      <c r="G1437" s="9" t="s">
        <v>1406</v>
      </c>
      <c r="H1437" s="5"/>
      <c r="I1437" s="8"/>
      <c r="J1437" s="5"/>
      <c r="K1437" s="5"/>
      <c r="L1437" s="5"/>
      <c r="M1437" s="5"/>
      <c r="N1437" s="5"/>
      <c r="O1437" s="5"/>
      <c r="P1437" s="5"/>
    </row>
    <row r="1438" ht="15.75" customHeight="1">
      <c r="A1438" s="6"/>
      <c r="B1438" s="6" t="str">
        <f t="shared" si="1"/>
        <v>STA</v>
      </c>
      <c r="C1438" s="6">
        <v>758.0</v>
      </c>
      <c r="D1438" s="7">
        <v>75808.0</v>
      </c>
      <c r="E1438" s="6" t="s">
        <v>1401</v>
      </c>
      <c r="F1438" s="7">
        <v>758310.0</v>
      </c>
      <c r="G1438" s="9" t="s">
        <v>1407</v>
      </c>
      <c r="H1438" s="5"/>
      <c r="I1438" s="8"/>
      <c r="J1438" s="5"/>
      <c r="K1438" s="5"/>
      <c r="L1438" s="5"/>
      <c r="M1438" s="5"/>
      <c r="N1438" s="5"/>
      <c r="O1438" s="5"/>
      <c r="P1438" s="5"/>
    </row>
    <row r="1439" ht="15.75" customHeight="1">
      <c r="A1439" s="6"/>
      <c r="B1439" s="6" t="str">
        <f t="shared" si="1"/>
        <v>STA</v>
      </c>
      <c r="C1439" s="6">
        <v>758.0</v>
      </c>
      <c r="D1439" s="7">
        <v>75808.0</v>
      </c>
      <c r="E1439" s="6" t="s">
        <v>1401</v>
      </c>
      <c r="F1439" s="7">
        <v>758311.0</v>
      </c>
      <c r="G1439" s="9" t="s">
        <v>1335</v>
      </c>
      <c r="H1439" s="5"/>
      <c r="I1439" s="8"/>
      <c r="J1439" s="5"/>
      <c r="K1439" s="5"/>
      <c r="L1439" s="5"/>
      <c r="M1439" s="5"/>
      <c r="N1439" s="5"/>
      <c r="O1439" s="5"/>
      <c r="P1439" s="5"/>
    </row>
    <row r="1440" ht="15.75" customHeight="1">
      <c r="A1440" s="6"/>
      <c r="B1440" s="6" t="str">
        <f t="shared" si="1"/>
        <v>STA</v>
      </c>
      <c r="C1440" s="6">
        <v>758.0</v>
      </c>
      <c r="D1440" s="7">
        <v>75808.0</v>
      </c>
      <c r="E1440" s="6" t="s">
        <v>1401</v>
      </c>
      <c r="F1440" s="7">
        <v>758312.0</v>
      </c>
      <c r="G1440" s="9" t="s">
        <v>1408</v>
      </c>
      <c r="H1440" s="5"/>
      <c r="I1440" s="8"/>
      <c r="J1440" s="5"/>
      <c r="K1440" s="5"/>
      <c r="L1440" s="5"/>
      <c r="M1440" s="5"/>
      <c r="N1440" s="5"/>
      <c r="O1440" s="5"/>
      <c r="P1440" s="5"/>
    </row>
    <row r="1441" ht="15.75" customHeight="1">
      <c r="A1441" s="6"/>
      <c r="B1441" s="6" t="str">
        <f t="shared" si="1"/>
        <v>STA</v>
      </c>
      <c r="C1441" s="6">
        <v>758.0</v>
      </c>
      <c r="D1441" s="7">
        <v>75808.0</v>
      </c>
      <c r="E1441" s="6" t="s">
        <v>1401</v>
      </c>
      <c r="F1441" s="7">
        <v>758313.0</v>
      </c>
      <c r="G1441" s="9" t="s">
        <v>1409</v>
      </c>
      <c r="H1441" s="5"/>
      <c r="I1441" s="8"/>
      <c r="J1441" s="5"/>
      <c r="K1441" s="5"/>
      <c r="L1441" s="5"/>
      <c r="M1441" s="5"/>
      <c r="N1441" s="5"/>
      <c r="O1441" s="5"/>
      <c r="P1441" s="5"/>
    </row>
    <row r="1442" ht="15.75" customHeight="1">
      <c r="A1442" s="6"/>
      <c r="B1442" s="6" t="str">
        <f t="shared" si="1"/>
        <v>STA</v>
      </c>
      <c r="C1442" s="6">
        <v>758.0</v>
      </c>
      <c r="D1442" s="7">
        <v>75808.0</v>
      </c>
      <c r="E1442" s="6" t="s">
        <v>1401</v>
      </c>
      <c r="F1442" s="7">
        <v>758314.0</v>
      </c>
      <c r="G1442" s="9" t="s">
        <v>1410</v>
      </c>
      <c r="H1442" s="5"/>
      <c r="I1442" s="8"/>
      <c r="J1442" s="5"/>
      <c r="K1442" s="5"/>
      <c r="L1442" s="5"/>
      <c r="M1442" s="5"/>
      <c r="N1442" s="5"/>
      <c r="O1442" s="5"/>
      <c r="P1442" s="5"/>
    </row>
    <row r="1443" ht="15.75" customHeight="1">
      <c r="A1443" s="6"/>
      <c r="B1443" s="6" t="str">
        <f t="shared" si="1"/>
        <v>STA</v>
      </c>
      <c r="C1443" s="6">
        <v>758.0</v>
      </c>
      <c r="D1443" s="7">
        <v>75808.0</v>
      </c>
      <c r="E1443" s="6" t="s">
        <v>1401</v>
      </c>
      <c r="F1443" s="7">
        <v>758315.0</v>
      </c>
      <c r="G1443" s="9" t="s">
        <v>1411</v>
      </c>
      <c r="H1443" s="5"/>
      <c r="I1443" s="8"/>
      <c r="J1443" s="5"/>
      <c r="K1443" s="5"/>
      <c r="L1443" s="5"/>
      <c r="M1443" s="5"/>
      <c r="N1443" s="5"/>
      <c r="O1443" s="5"/>
      <c r="P1443" s="5"/>
    </row>
    <row r="1444" ht="15.75" customHeight="1">
      <c r="A1444" s="6"/>
      <c r="B1444" s="6" t="str">
        <f t="shared" si="1"/>
        <v>STA</v>
      </c>
      <c r="C1444" s="6">
        <v>758.0</v>
      </c>
      <c r="D1444" s="7">
        <v>75808.0</v>
      </c>
      <c r="E1444" s="6" t="s">
        <v>1401</v>
      </c>
      <c r="F1444" s="7">
        <v>758316.0</v>
      </c>
      <c r="G1444" s="9" t="s">
        <v>1412</v>
      </c>
      <c r="H1444" s="5"/>
      <c r="I1444" s="8"/>
      <c r="J1444" s="5"/>
      <c r="K1444" s="5"/>
      <c r="L1444" s="5"/>
      <c r="M1444" s="5"/>
      <c r="N1444" s="5"/>
      <c r="O1444" s="5"/>
      <c r="P1444" s="5"/>
    </row>
    <row r="1445" ht="15.75" customHeight="1">
      <c r="A1445" s="6"/>
      <c r="B1445" s="6" t="str">
        <f t="shared" si="1"/>
        <v>STA</v>
      </c>
      <c r="C1445" s="6">
        <v>758.0</v>
      </c>
      <c r="D1445" s="7">
        <v>75808.0</v>
      </c>
      <c r="E1445" s="6" t="s">
        <v>1401</v>
      </c>
      <c r="F1445" s="7">
        <v>758317.0</v>
      </c>
      <c r="G1445" s="9" t="s">
        <v>1121</v>
      </c>
      <c r="H1445" s="5"/>
      <c r="I1445" s="8"/>
      <c r="J1445" s="5"/>
      <c r="K1445" s="5"/>
      <c r="L1445" s="5"/>
      <c r="M1445" s="5"/>
      <c r="N1445" s="5"/>
      <c r="O1445" s="5"/>
      <c r="P1445" s="5"/>
    </row>
    <row r="1446" ht="15.75" customHeight="1">
      <c r="A1446" s="6"/>
      <c r="B1446" s="6" t="str">
        <f t="shared" si="1"/>
        <v>STA</v>
      </c>
      <c r="C1446" s="6">
        <v>758.0</v>
      </c>
      <c r="D1446" s="7">
        <v>75808.0</v>
      </c>
      <c r="E1446" s="6" t="s">
        <v>1401</v>
      </c>
      <c r="F1446" s="7">
        <v>758318.0</v>
      </c>
      <c r="G1446" s="9" t="s">
        <v>1413</v>
      </c>
      <c r="H1446" s="5"/>
      <c r="I1446" s="8"/>
      <c r="J1446" s="5"/>
      <c r="K1446" s="5"/>
      <c r="L1446" s="5"/>
      <c r="M1446" s="5"/>
      <c r="N1446" s="5"/>
      <c r="O1446" s="5"/>
      <c r="P1446" s="5"/>
    </row>
    <row r="1447" ht="15.75" customHeight="1">
      <c r="A1447" s="6"/>
      <c r="B1447" s="6" t="str">
        <f t="shared" si="1"/>
        <v>STA</v>
      </c>
      <c r="C1447" s="6">
        <v>758.0</v>
      </c>
      <c r="D1447" s="7">
        <v>75808.0</v>
      </c>
      <c r="E1447" s="6" t="s">
        <v>1401</v>
      </c>
      <c r="F1447" s="7">
        <v>758319.0</v>
      </c>
      <c r="G1447" s="9" t="s">
        <v>1414</v>
      </c>
      <c r="H1447" s="5"/>
      <c r="I1447" s="8"/>
      <c r="J1447" s="5"/>
      <c r="K1447" s="5"/>
      <c r="L1447" s="5"/>
      <c r="M1447" s="5"/>
      <c r="N1447" s="5"/>
      <c r="O1447" s="5"/>
      <c r="P1447" s="5"/>
    </row>
    <row r="1448" ht="15.75" customHeight="1">
      <c r="A1448" s="6"/>
      <c r="B1448" s="6" t="str">
        <f t="shared" si="1"/>
        <v>STA</v>
      </c>
      <c r="C1448" s="6">
        <v>758.0</v>
      </c>
      <c r="D1448" s="7">
        <v>75808.0</v>
      </c>
      <c r="E1448" s="6" t="s">
        <v>1401</v>
      </c>
      <c r="F1448" s="7">
        <v>758320.0</v>
      </c>
      <c r="G1448" s="9" t="s">
        <v>1415</v>
      </c>
      <c r="H1448" s="5"/>
      <c r="I1448" s="8"/>
      <c r="J1448" s="5"/>
      <c r="K1448" s="5"/>
      <c r="L1448" s="5"/>
      <c r="M1448" s="5"/>
      <c r="N1448" s="5"/>
      <c r="O1448" s="5"/>
      <c r="P1448" s="5"/>
    </row>
    <row r="1449" ht="15.75" customHeight="1">
      <c r="A1449" s="6"/>
      <c r="B1449" s="6" t="str">
        <f t="shared" si="1"/>
        <v>STA</v>
      </c>
      <c r="C1449" s="6">
        <v>758.0</v>
      </c>
      <c r="D1449" s="7">
        <v>75808.0</v>
      </c>
      <c r="E1449" s="6" t="s">
        <v>1401</v>
      </c>
      <c r="F1449" s="7">
        <v>758321.0</v>
      </c>
      <c r="G1449" s="9" t="s">
        <v>1290</v>
      </c>
      <c r="H1449" s="5"/>
      <c r="I1449" s="8"/>
      <c r="J1449" s="5"/>
      <c r="K1449" s="5"/>
      <c r="L1449" s="5"/>
      <c r="M1449" s="5"/>
      <c r="N1449" s="5"/>
      <c r="O1449" s="5"/>
      <c r="P1449" s="5"/>
    </row>
    <row r="1450" ht="15.75" customHeight="1">
      <c r="A1450" s="6"/>
      <c r="B1450" s="6" t="str">
        <f t="shared" si="1"/>
        <v>STA</v>
      </c>
      <c r="C1450" s="6">
        <v>758.0</v>
      </c>
      <c r="D1450" s="7">
        <v>75808.0</v>
      </c>
      <c r="E1450" s="6" t="s">
        <v>1401</v>
      </c>
      <c r="F1450" s="7">
        <v>758322.0</v>
      </c>
      <c r="G1450" s="9" t="s">
        <v>1416</v>
      </c>
      <c r="H1450" s="5"/>
      <c r="I1450" s="8"/>
      <c r="J1450" s="5"/>
      <c r="K1450" s="5"/>
      <c r="L1450" s="5"/>
      <c r="M1450" s="5"/>
      <c r="N1450" s="5"/>
      <c r="O1450" s="5"/>
      <c r="P1450" s="5"/>
    </row>
    <row r="1451" ht="15.75" customHeight="1">
      <c r="A1451" s="6"/>
      <c r="B1451" s="6" t="str">
        <f t="shared" si="1"/>
        <v>STA</v>
      </c>
      <c r="C1451" s="6">
        <v>758.0</v>
      </c>
      <c r="D1451" s="7">
        <v>75808.0</v>
      </c>
      <c r="E1451" s="6" t="s">
        <v>1401</v>
      </c>
      <c r="F1451" s="7">
        <v>758323.0</v>
      </c>
      <c r="G1451" s="9" t="s">
        <v>1417</v>
      </c>
      <c r="H1451" s="5"/>
      <c r="I1451" s="8"/>
      <c r="J1451" s="5"/>
      <c r="K1451" s="5"/>
      <c r="L1451" s="5"/>
      <c r="M1451" s="5"/>
      <c r="N1451" s="5"/>
      <c r="O1451" s="5"/>
      <c r="P1451" s="5"/>
    </row>
    <row r="1452" ht="15.75" customHeight="1">
      <c r="A1452" s="6"/>
      <c r="B1452" s="6" t="str">
        <f t="shared" si="1"/>
        <v>STA</v>
      </c>
      <c r="C1452" s="6">
        <v>758.0</v>
      </c>
      <c r="D1452" s="7">
        <v>75808.0</v>
      </c>
      <c r="E1452" s="6" t="s">
        <v>1401</v>
      </c>
      <c r="F1452" s="7">
        <v>758324.0</v>
      </c>
      <c r="G1452" s="9" t="s">
        <v>789</v>
      </c>
      <c r="H1452" s="5"/>
      <c r="I1452" s="8"/>
      <c r="J1452" s="5"/>
      <c r="K1452" s="5"/>
      <c r="L1452" s="5"/>
      <c r="M1452" s="5"/>
      <c r="N1452" s="5"/>
      <c r="O1452" s="5"/>
      <c r="P1452" s="5"/>
    </row>
    <row r="1453" ht="15.75" customHeight="1">
      <c r="A1453" s="6"/>
      <c r="B1453" s="6" t="str">
        <f t="shared" si="1"/>
        <v>STA</v>
      </c>
      <c r="C1453" s="6">
        <v>758.0</v>
      </c>
      <c r="D1453" s="7">
        <v>75808.0</v>
      </c>
      <c r="E1453" s="6" t="s">
        <v>1401</v>
      </c>
      <c r="F1453" s="7">
        <v>758325.0</v>
      </c>
      <c r="G1453" s="9" t="s">
        <v>1418</v>
      </c>
      <c r="H1453" s="5"/>
      <c r="I1453" s="8"/>
      <c r="J1453" s="5"/>
      <c r="K1453" s="5"/>
      <c r="L1453" s="5"/>
      <c r="M1453" s="5"/>
      <c r="N1453" s="5"/>
      <c r="O1453" s="5"/>
      <c r="P1453" s="5"/>
    </row>
    <row r="1454" ht="15.75" customHeight="1">
      <c r="A1454" s="6"/>
      <c r="B1454" s="6" t="str">
        <f t="shared" si="1"/>
        <v>STA</v>
      </c>
      <c r="C1454" s="6">
        <v>758.0</v>
      </c>
      <c r="D1454" s="7">
        <v>75808.0</v>
      </c>
      <c r="E1454" s="6" t="s">
        <v>1401</v>
      </c>
      <c r="F1454" s="7">
        <v>758326.0</v>
      </c>
      <c r="G1454" s="9" t="s">
        <v>1419</v>
      </c>
      <c r="H1454" s="5"/>
      <c r="I1454" s="8"/>
      <c r="J1454" s="5"/>
      <c r="K1454" s="5"/>
      <c r="L1454" s="5"/>
      <c r="M1454" s="5"/>
      <c r="N1454" s="5"/>
      <c r="O1454" s="5"/>
      <c r="P1454" s="5"/>
    </row>
    <row r="1455" ht="15.75" customHeight="1">
      <c r="A1455" s="6"/>
      <c r="B1455" s="6" t="str">
        <f t="shared" si="1"/>
        <v>STA</v>
      </c>
      <c r="C1455" s="6">
        <v>758.0</v>
      </c>
      <c r="D1455" s="7">
        <v>75808.0</v>
      </c>
      <c r="E1455" s="6" t="s">
        <v>1401</v>
      </c>
      <c r="F1455" s="7">
        <v>758327.0</v>
      </c>
      <c r="G1455" s="9" t="s">
        <v>1420</v>
      </c>
      <c r="H1455" s="5"/>
      <c r="I1455" s="8"/>
      <c r="J1455" s="5"/>
      <c r="K1455" s="5"/>
      <c r="L1455" s="5"/>
      <c r="M1455" s="5"/>
      <c r="N1455" s="5"/>
      <c r="O1455" s="5"/>
      <c r="P1455" s="5"/>
    </row>
    <row r="1456" ht="15.75" customHeight="1">
      <c r="A1456" s="6"/>
      <c r="B1456" s="6" t="str">
        <f t="shared" si="1"/>
        <v>STA</v>
      </c>
      <c r="C1456" s="6">
        <v>758.0</v>
      </c>
      <c r="D1456" s="7">
        <v>75808.0</v>
      </c>
      <c r="E1456" s="6" t="s">
        <v>1401</v>
      </c>
      <c r="F1456" s="7">
        <v>758328.0</v>
      </c>
      <c r="G1456" s="9" t="s">
        <v>1421</v>
      </c>
      <c r="H1456" s="5"/>
      <c r="I1456" s="8"/>
      <c r="J1456" s="5"/>
      <c r="K1456" s="5"/>
      <c r="L1456" s="5"/>
      <c r="M1456" s="5"/>
      <c r="N1456" s="5"/>
      <c r="O1456" s="5"/>
      <c r="P1456" s="5"/>
    </row>
    <row r="1457" ht="15.75" customHeight="1">
      <c r="A1457" s="6"/>
      <c r="B1457" s="6" t="str">
        <f t="shared" si="1"/>
        <v>STA</v>
      </c>
      <c r="C1457" s="6">
        <v>758.0</v>
      </c>
      <c r="D1457" s="7">
        <v>75808.0</v>
      </c>
      <c r="E1457" s="6" t="s">
        <v>1401</v>
      </c>
      <c r="F1457" s="7">
        <v>758329.0</v>
      </c>
      <c r="G1457" s="9" t="s">
        <v>1422</v>
      </c>
      <c r="H1457" s="5"/>
      <c r="I1457" s="8"/>
      <c r="J1457" s="5"/>
      <c r="K1457" s="5"/>
      <c r="L1457" s="5"/>
      <c r="M1457" s="5"/>
      <c r="N1457" s="5"/>
      <c r="O1457" s="5"/>
      <c r="P1457" s="5"/>
    </row>
    <row r="1458" ht="15.75" customHeight="1">
      <c r="A1458" s="6"/>
      <c r="B1458" s="6" t="str">
        <f t="shared" si="1"/>
        <v>STA</v>
      </c>
      <c r="C1458" s="6">
        <v>758.0</v>
      </c>
      <c r="D1458" s="7">
        <v>75808.0</v>
      </c>
      <c r="E1458" s="6" t="s">
        <v>1401</v>
      </c>
      <c r="F1458" s="7">
        <v>758330.0</v>
      </c>
      <c r="G1458" s="9" t="s">
        <v>1423</v>
      </c>
      <c r="H1458" s="5"/>
      <c r="I1458" s="8"/>
      <c r="J1458" s="5"/>
      <c r="K1458" s="5"/>
      <c r="L1458" s="5"/>
      <c r="M1458" s="5"/>
      <c r="N1458" s="5"/>
      <c r="O1458" s="5"/>
      <c r="P1458" s="5"/>
    </row>
    <row r="1459" ht="15.75" customHeight="1">
      <c r="A1459" s="6"/>
      <c r="B1459" s="6" t="str">
        <f t="shared" si="1"/>
        <v>STA</v>
      </c>
      <c r="C1459" s="6">
        <v>758.0</v>
      </c>
      <c r="D1459" s="7">
        <v>75808.0</v>
      </c>
      <c r="E1459" s="6" t="s">
        <v>1401</v>
      </c>
      <c r="F1459" s="7">
        <v>758331.0</v>
      </c>
      <c r="G1459" s="9" t="s">
        <v>1424</v>
      </c>
      <c r="H1459" s="5"/>
      <c r="I1459" s="8"/>
      <c r="J1459" s="5"/>
      <c r="K1459" s="5"/>
      <c r="L1459" s="5"/>
      <c r="M1459" s="5"/>
      <c r="N1459" s="5"/>
      <c r="O1459" s="5"/>
      <c r="P1459" s="5"/>
    </row>
    <row r="1460" ht="15.75" customHeight="1">
      <c r="A1460" s="6"/>
      <c r="B1460" s="6" t="str">
        <f t="shared" si="1"/>
        <v>STA</v>
      </c>
      <c r="C1460" s="6">
        <v>758.0</v>
      </c>
      <c r="D1460" s="7">
        <v>75808.0</v>
      </c>
      <c r="E1460" s="6" t="s">
        <v>1401</v>
      </c>
      <c r="F1460" s="7">
        <v>758332.0</v>
      </c>
      <c r="G1460" s="9" t="s">
        <v>1425</v>
      </c>
      <c r="H1460" s="5"/>
      <c r="I1460" s="8"/>
      <c r="J1460" s="5"/>
      <c r="K1460" s="5"/>
      <c r="L1460" s="5"/>
      <c r="M1460" s="5"/>
      <c r="N1460" s="5"/>
      <c r="O1460" s="5"/>
      <c r="P1460" s="5"/>
    </row>
    <row r="1461" ht="15.75" customHeight="1">
      <c r="A1461" s="6"/>
      <c r="B1461" s="6" t="str">
        <f t="shared" si="1"/>
        <v>STA</v>
      </c>
      <c r="C1461" s="6">
        <v>758.0</v>
      </c>
      <c r="D1461" s="7">
        <v>75808.0</v>
      </c>
      <c r="E1461" s="6" t="s">
        <v>1401</v>
      </c>
      <c r="F1461" s="7">
        <v>758333.0</v>
      </c>
      <c r="G1461" s="9" t="s">
        <v>1426</v>
      </c>
      <c r="H1461" s="5"/>
      <c r="I1461" s="8"/>
      <c r="J1461" s="5"/>
      <c r="K1461" s="5"/>
      <c r="L1461" s="5"/>
      <c r="M1461" s="5"/>
      <c r="N1461" s="5"/>
      <c r="O1461" s="5"/>
      <c r="P1461" s="5"/>
    </row>
    <row r="1462" ht="15.75" customHeight="1">
      <c r="A1462" s="6"/>
      <c r="B1462" s="6" t="str">
        <f t="shared" si="1"/>
        <v>STA</v>
      </c>
      <c r="C1462" s="6">
        <v>758.0</v>
      </c>
      <c r="D1462" s="7">
        <v>75808.0</v>
      </c>
      <c r="E1462" s="6" t="s">
        <v>1401</v>
      </c>
      <c r="F1462" s="7">
        <v>758334.0</v>
      </c>
      <c r="G1462" s="9" t="s">
        <v>1427</v>
      </c>
      <c r="H1462" s="5"/>
      <c r="I1462" s="8"/>
      <c r="J1462" s="5"/>
      <c r="K1462" s="5"/>
      <c r="L1462" s="5"/>
      <c r="M1462" s="5"/>
      <c r="N1462" s="5"/>
      <c r="O1462" s="5"/>
      <c r="P1462" s="5"/>
    </row>
    <row r="1463" ht="15.75" customHeight="1">
      <c r="A1463" s="6"/>
      <c r="B1463" s="6" t="str">
        <f t="shared" si="1"/>
        <v>STA</v>
      </c>
      <c r="C1463" s="6">
        <v>758.0</v>
      </c>
      <c r="D1463" s="7">
        <v>75808.0</v>
      </c>
      <c r="E1463" s="6" t="s">
        <v>1401</v>
      </c>
      <c r="F1463" s="7">
        <v>758335.0</v>
      </c>
      <c r="G1463" s="9" t="s">
        <v>1428</v>
      </c>
      <c r="H1463" s="5"/>
      <c r="I1463" s="8"/>
      <c r="J1463" s="5"/>
      <c r="K1463" s="5"/>
      <c r="L1463" s="5"/>
      <c r="M1463" s="5"/>
      <c r="N1463" s="5"/>
      <c r="O1463" s="5"/>
      <c r="P1463" s="5"/>
    </row>
    <row r="1464" ht="15.75" customHeight="1">
      <c r="A1464" s="6"/>
      <c r="B1464" s="6" t="str">
        <f t="shared" si="1"/>
        <v>STA</v>
      </c>
      <c r="C1464" s="6">
        <v>758.0</v>
      </c>
      <c r="D1464" s="7">
        <v>75808.0</v>
      </c>
      <c r="E1464" s="6" t="s">
        <v>1401</v>
      </c>
      <c r="F1464" s="7">
        <v>758336.0</v>
      </c>
      <c r="G1464" s="9" t="s">
        <v>1429</v>
      </c>
      <c r="H1464" s="5"/>
      <c r="I1464" s="8"/>
      <c r="J1464" s="5"/>
      <c r="K1464" s="5"/>
      <c r="L1464" s="5"/>
      <c r="M1464" s="5"/>
      <c r="N1464" s="5"/>
      <c r="O1464" s="5"/>
      <c r="P1464" s="5"/>
    </row>
    <row r="1465" ht="15.75" customHeight="1">
      <c r="A1465" s="6"/>
      <c r="B1465" s="6" t="str">
        <f t="shared" si="1"/>
        <v>STA</v>
      </c>
      <c r="C1465" s="6">
        <v>758.0</v>
      </c>
      <c r="D1465" s="7">
        <v>75808.0</v>
      </c>
      <c r="E1465" s="6" t="s">
        <v>1401</v>
      </c>
      <c r="F1465" s="7">
        <v>758337.0</v>
      </c>
      <c r="G1465" s="9" t="s">
        <v>1430</v>
      </c>
      <c r="H1465" s="5"/>
      <c r="I1465" s="8"/>
      <c r="J1465" s="5"/>
      <c r="K1465" s="5"/>
      <c r="L1465" s="5"/>
      <c r="M1465" s="5"/>
      <c r="N1465" s="5"/>
      <c r="O1465" s="5"/>
      <c r="P1465" s="5"/>
    </row>
    <row r="1466" ht="15.75" customHeight="1">
      <c r="A1466" s="6"/>
      <c r="B1466" s="6" t="str">
        <f t="shared" si="1"/>
        <v>STA</v>
      </c>
      <c r="C1466" s="6">
        <v>758.0</v>
      </c>
      <c r="D1466" s="7">
        <v>75808.0</v>
      </c>
      <c r="E1466" s="6" t="s">
        <v>1401</v>
      </c>
      <c r="F1466" s="7">
        <v>758338.0</v>
      </c>
      <c r="G1466" s="9" t="s">
        <v>1431</v>
      </c>
      <c r="H1466" s="5"/>
      <c r="I1466" s="8"/>
      <c r="J1466" s="5"/>
      <c r="K1466" s="5"/>
      <c r="L1466" s="5"/>
      <c r="M1466" s="5"/>
      <c r="N1466" s="5"/>
      <c r="O1466" s="5"/>
      <c r="P1466" s="5"/>
    </row>
    <row r="1467" ht="15.75" customHeight="1">
      <c r="A1467" s="6"/>
      <c r="B1467" s="6" t="str">
        <f t="shared" si="1"/>
        <v>STA</v>
      </c>
      <c r="C1467" s="6">
        <v>758.0</v>
      </c>
      <c r="D1467" s="7">
        <v>75808.0</v>
      </c>
      <c r="E1467" s="6" t="s">
        <v>1401</v>
      </c>
      <c r="F1467" s="7">
        <v>758339.0</v>
      </c>
      <c r="G1467" s="9" t="s">
        <v>1432</v>
      </c>
      <c r="H1467" s="5"/>
      <c r="I1467" s="8"/>
      <c r="J1467" s="5"/>
      <c r="K1467" s="5"/>
      <c r="L1467" s="5"/>
      <c r="M1467" s="5"/>
      <c r="N1467" s="5"/>
      <c r="O1467" s="5"/>
      <c r="P1467" s="5"/>
    </row>
    <row r="1468" ht="15.75" customHeight="1">
      <c r="A1468" s="6"/>
      <c r="B1468" s="6" t="str">
        <f t="shared" si="1"/>
        <v>STA</v>
      </c>
      <c r="C1468" s="6">
        <v>758.0</v>
      </c>
      <c r="D1468" s="7">
        <v>75808.0</v>
      </c>
      <c r="E1468" s="6" t="s">
        <v>1401</v>
      </c>
      <c r="F1468" s="7">
        <v>758340.0</v>
      </c>
      <c r="G1468" s="9" t="s">
        <v>1433</v>
      </c>
      <c r="H1468" s="5"/>
      <c r="I1468" s="8"/>
      <c r="J1468" s="5"/>
      <c r="K1468" s="5"/>
      <c r="L1468" s="5"/>
      <c r="M1468" s="5"/>
      <c r="N1468" s="5"/>
      <c r="O1468" s="5"/>
      <c r="P1468" s="5"/>
    </row>
    <row r="1469" ht="15.75" customHeight="1">
      <c r="A1469" s="6"/>
      <c r="B1469" s="6" t="str">
        <f t="shared" si="1"/>
        <v>STA</v>
      </c>
      <c r="C1469" s="6">
        <v>758.0</v>
      </c>
      <c r="D1469" s="7">
        <v>75808.0</v>
      </c>
      <c r="E1469" s="6" t="s">
        <v>1401</v>
      </c>
      <c r="F1469" s="7">
        <v>758341.0</v>
      </c>
      <c r="G1469" s="9" t="s">
        <v>1434</v>
      </c>
      <c r="H1469" s="5"/>
      <c r="I1469" s="8"/>
      <c r="J1469" s="5"/>
      <c r="K1469" s="5"/>
      <c r="L1469" s="5"/>
      <c r="M1469" s="5"/>
      <c r="N1469" s="5"/>
      <c r="O1469" s="5"/>
      <c r="P1469" s="5"/>
    </row>
    <row r="1470" ht="15.75" customHeight="1">
      <c r="A1470" s="6"/>
      <c r="B1470" s="6" t="str">
        <f t="shared" si="1"/>
        <v>STA</v>
      </c>
      <c r="C1470" s="6">
        <v>758.0</v>
      </c>
      <c r="D1470" s="7">
        <v>75808.0</v>
      </c>
      <c r="E1470" s="6" t="s">
        <v>1401</v>
      </c>
      <c r="F1470" s="7">
        <v>758342.0</v>
      </c>
      <c r="G1470" s="9" t="s">
        <v>1435</v>
      </c>
      <c r="H1470" s="5"/>
      <c r="I1470" s="8"/>
      <c r="J1470" s="5"/>
      <c r="K1470" s="5"/>
      <c r="L1470" s="5"/>
      <c r="M1470" s="5"/>
      <c r="N1470" s="5"/>
      <c r="O1470" s="5"/>
      <c r="P1470" s="5"/>
    </row>
    <row r="1471" ht="15.75" customHeight="1">
      <c r="A1471" s="6"/>
      <c r="B1471" s="6" t="str">
        <f t="shared" si="1"/>
        <v>STA</v>
      </c>
      <c r="C1471" s="6">
        <v>758.0</v>
      </c>
      <c r="D1471" s="7">
        <v>75808.0</v>
      </c>
      <c r="E1471" s="6" t="s">
        <v>1401</v>
      </c>
      <c r="F1471" s="7">
        <v>758343.0</v>
      </c>
      <c r="G1471" s="9" t="s">
        <v>1436</v>
      </c>
      <c r="H1471" s="5"/>
      <c r="I1471" s="8"/>
      <c r="J1471" s="5"/>
      <c r="K1471" s="5"/>
      <c r="L1471" s="5"/>
      <c r="M1471" s="5"/>
      <c r="N1471" s="5"/>
      <c r="O1471" s="5"/>
      <c r="P1471" s="5"/>
    </row>
    <row r="1472" ht="15.75" customHeight="1">
      <c r="A1472" s="6"/>
      <c r="B1472" s="6" t="str">
        <f t="shared" si="1"/>
        <v>STA</v>
      </c>
      <c r="C1472" s="6">
        <v>758.0</v>
      </c>
      <c r="D1472" s="7">
        <v>75808.0</v>
      </c>
      <c r="E1472" s="6" t="s">
        <v>1401</v>
      </c>
      <c r="F1472" s="7">
        <v>758344.0</v>
      </c>
      <c r="G1472" s="9" t="s">
        <v>1316</v>
      </c>
      <c r="H1472" s="5"/>
      <c r="I1472" s="8"/>
      <c r="J1472" s="5"/>
      <c r="K1472" s="5"/>
      <c r="L1472" s="5"/>
      <c r="M1472" s="5"/>
      <c r="N1472" s="5"/>
      <c r="O1472" s="5"/>
      <c r="P1472" s="5"/>
    </row>
    <row r="1473" ht="15.75" customHeight="1">
      <c r="A1473" s="6"/>
      <c r="B1473" s="6" t="str">
        <f t="shared" si="1"/>
        <v>STA</v>
      </c>
      <c r="C1473" s="6">
        <v>758.0</v>
      </c>
      <c r="D1473" s="7">
        <v>75808.0</v>
      </c>
      <c r="E1473" s="6" t="s">
        <v>1401</v>
      </c>
      <c r="F1473" s="7">
        <v>758345.0</v>
      </c>
      <c r="G1473" s="9" t="s">
        <v>1437</v>
      </c>
      <c r="H1473" s="5"/>
      <c r="I1473" s="8"/>
      <c r="J1473" s="5"/>
      <c r="K1473" s="5"/>
      <c r="L1473" s="5"/>
      <c r="M1473" s="5"/>
      <c r="N1473" s="5"/>
      <c r="O1473" s="5"/>
      <c r="P1473" s="5"/>
    </row>
    <row r="1474" ht="15.75" customHeight="1">
      <c r="A1474" s="6"/>
      <c r="B1474" s="6" t="str">
        <f t="shared" si="1"/>
        <v>STA</v>
      </c>
      <c r="C1474" s="6">
        <v>758.0</v>
      </c>
      <c r="D1474" s="7">
        <v>75808.0</v>
      </c>
      <c r="E1474" s="6" t="s">
        <v>1401</v>
      </c>
      <c r="F1474" s="7">
        <v>758346.0</v>
      </c>
      <c r="G1474" s="9" t="s">
        <v>1438</v>
      </c>
      <c r="H1474" s="5"/>
      <c r="I1474" s="8"/>
      <c r="J1474" s="5"/>
      <c r="K1474" s="5"/>
      <c r="L1474" s="5"/>
      <c r="M1474" s="5"/>
      <c r="N1474" s="5"/>
      <c r="O1474" s="5"/>
      <c r="P1474" s="5"/>
    </row>
    <row r="1475" ht="15.75" customHeight="1">
      <c r="A1475" s="6"/>
      <c r="B1475" s="6" t="str">
        <f t="shared" si="1"/>
        <v>STA</v>
      </c>
      <c r="C1475" s="6">
        <v>758.0</v>
      </c>
      <c r="D1475" s="7">
        <v>75808.0</v>
      </c>
      <c r="E1475" s="6" t="s">
        <v>1401</v>
      </c>
      <c r="F1475" s="7">
        <v>758347.0</v>
      </c>
      <c r="G1475" s="9" t="s">
        <v>1439</v>
      </c>
      <c r="H1475" s="5"/>
      <c r="I1475" s="8"/>
      <c r="J1475" s="5"/>
      <c r="K1475" s="5"/>
      <c r="L1475" s="5"/>
      <c r="M1475" s="5"/>
      <c r="N1475" s="5"/>
      <c r="O1475" s="5"/>
      <c r="P1475" s="5"/>
    </row>
    <row r="1476" ht="15.75" customHeight="1">
      <c r="A1476" s="6"/>
      <c r="B1476" s="6" t="str">
        <f t="shared" si="1"/>
        <v>STA</v>
      </c>
      <c r="C1476" s="6">
        <v>758.0</v>
      </c>
      <c r="D1476" s="7">
        <v>75808.0</v>
      </c>
      <c r="E1476" s="6" t="s">
        <v>1401</v>
      </c>
      <c r="F1476" s="7">
        <v>758348.0</v>
      </c>
      <c r="G1476" s="9" t="s">
        <v>1440</v>
      </c>
      <c r="H1476" s="5"/>
      <c r="I1476" s="8"/>
      <c r="J1476" s="5"/>
      <c r="K1476" s="5"/>
      <c r="L1476" s="5"/>
      <c r="M1476" s="5"/>
      <c r="N1476" s="5"/>
      <c r="O1476" s="5"/>
      <c r="P1476" s="5"/>
    </row>
    <row r="1477" ht="15.75" customHeight="1">
      <c r="A1477" s="6"/>
      <c r="B1477" s="6" t="str">
        <f t="shared" si="1"/>
        <v>STA</v>
      </c>
      <c r="C1477" s="6">
        <v>758.0</v>
      </c>
      <c r="D1477" s="7">
        <v>75808.0</v>
      </c>
      <c r="E1477" s="6" t="s">
        <v>1401</v>
      </c>
      <c r="F1477" s="7">
        <v>758349.0</v>
      </c>
      <c r="G1477" s="9" t="s">
        <v>1441</v>
      </c>
      <c r="H1477" s="5"/>
      <c r="I1477" s="8"/>
      <c r="J1477" s="5"/>
      <c r="K1477" s="5"/>
      <c r="L1477" s="5"/>
      <c r="M1477" s="5"/>
      <c r="N1477" s="5"/>
      <c r="O1477" s="5"/>
      <c r="P1477" s="5"/>
    </row>
    <row r="1478" ht="15.75" customHeight="1">
      <c r="A1478" s="6"/>
      <c r="B1478" s="6" t="str">
        <f t="shared" si="1"/>
        <v>STA</v>
      </c>
      <c r="C1478" s="6">
        <v>758.0</v>
      </c>
      <c r="D1478" s="7">
        <v>75808.0</v>
      </c>
      <c r="E1478" s="6" t="s">
        <v>1401</v>
      </c>
      <c r="F1478" s="7">
        <v>758350.0</v>
      </c>
      <c r="G1478" s="9" t="s">
        <v>1442</v>
      </c>
      <c r="H1478" s="5"/>
      <c r="I1478" s="8"/>
      <c r="J1478" s="5"/>
      <c r="K1478" s="5"/>
      <c r="L1478" s="5"/>
      <c r="M1478" s="5"/>
      <c r="N1478" s="5"/>
      <c r="O1478" s="5"/>
      <c r="P1478" s="5"/>
    </row>
    <row r="1479" ht="15.75" customHeight="1">
      <c r="A1479" s="6"/>
      <c r="B1479" s="6" t="str">
        <f t="shared" si="1"/>
        <v>STA</v>
      </c>
      <c r="C1479" s="6">
        <v>758.0</v>
      </c>
      <c r="D1479" s="7">
        <v>75808.0</v>
      </c>
      <c r="E1479" s="6" t="s">
        <v>1401</v>
      </c>
      <c r="F1479" s="7">
        <v>758351.0</v>
      </c>
      <c r="G1479" s="9" t="s">
        <v>1443</v>
      </c>
      <c r="H1479" s="5"/>
      <c r="I1479" s="8"/>
      <c r="J1479" s="5"/>
      <c r="K1479" s="5"/>
      <c r="L1479" s="5"/>
      <c r="M1479" s="5"/>
      <c r="N1479" s="5"/>
      <c r="O1479" s="5"/>
      <c r="P1479" s="5"/>
    </row>
    <row r="1480" ht="15.75" customHeight="1">
      <c r="A1480" s="6"/>
      <c r="B1480" s="6" t="str">
        <f t="shared" si="1"/>
        <v>STA</v>
      </c>
      <c r="C1480" s="6">
        <v>758.0</v>
      </c>
      <c r="D1480" s="7">
        <v>75809.0</v>
      </c>
      <c r="E1480" s="6" t="s">
        <v>1444</v>
      </c>
      <c r="F1480" s="7">
        <v>758352.0</v>
      </c>
      <c r="G1480" s="9" t="s">
        <v>1445</v>
      </c>
      <c r="H1480" s="5"/>
      <c r="I1480" s="8"/>
      <c r="J1480" s="5"/>
      <c r="K1480" s="5"/>
      <c r="L1480" s="5"/>
      <c r="M1480" s="5"/>
      <c r="N1480" s="5"/>
      <c r="O1480" s="5"/>
      <c r="P1480" s="5"/>
    </row>
    <row r="1481" ht="15.75" customHeight="1">
      <c r="A1481" s="6"/>
      <c r="B1481" s="6" t="str">
        <f t="shared" si="1"/>
        <v>STA</v>
      </c>
      <c r="C1481" s="6">
        <v>758.0</v>
      </c>
      <c r="D1481" s="7">
        <v>75809.0</v>
      </c>
      <c r="E1481" s="6" t="s">
        <v>1444</v>
      </c>
      <c r="F1481" s="7">
        <v>758353.0</v>
      </c>
      <c r="G1481" s="9" t="s">
        <v>1446</v>
      </c>
      <c r="H1481" s="5"/>
      <c r="I1481" s="8"/>
      <c r="J1481" s="5"/>
      <c r="K1481" s="5"/>
      <c r="L1481" s="5"/>
      <c r="M1481" s="5"/>
      <c r="N1481" s="5"/>
      <c r="O1481" s="5"/>
      <c r="P1481" s="5"/>
    </row>
    <row r="1482" ht="15.75" customHeight="1">
      <c r="A1482" s="6"/>
      <c r="B1482" s="6" t="str">
        <f t="shared" si="1"/>
        <v>STA</v>
      </c>
      <c r="C1482" s="6">
        <v>758.0</v>
      </c>
      <c r="D1482" s="7">
        <v>75809.0</v>
      </c>
      <c r="E1482" s="6" t="s">
        <v>1444</v>
      </c>
      <c r="F1482" s="7">
        <v>758354.0</v>
      </c>
      <c r="G1482" s="9" t="s">
        <v>1447</v>
      </c>
      <c r="H1482" s="5"/>
      <c r="I1482" s="8"/>
      <c r="J1482" s="5"/>
      <c r="K1482" s="5"/>
      <c r="L1482" s="5"/>
      <c r="M1482" s="5"/>
      <c r="N1482" s="5"/>
      <c r="O1482" s="5"/>
      <c r="P1482" s="5"/>
    </row>
    <row r="1483" ht="15.75" customHeight="1">
      <c r="A1483" s="6"/>
      <c r="B1483" s="6" t="str">
        <f t="shared" si="1"/>
        <v>STA</v>
      </c>
      <c r="C1483" s="6">
        <v>758.0</v>
      </c>
      <c r="D1483" s="7">
        <v>75809.0</v>
      </c>
      <c r="E1483" s="6" t="s">
        <v>1444</v>
      </c>
      <c r="F1483" s="7">
        <v>758355.0</v>
      </c>
      <c r="G1483" s="9" t="s">
        <v>1448</v>
      </c>
      <c r="H1483" s="5"/>
      <c r="I1483" s="8"/>
      <c r="J1483" s="5"/>
      <c r="K1483" s="5"/>
      <c r="L1483" s="5"/>
      <c r="M1483" s="5"/>
      <c r="N1483" s="5"/>
      <c r="O1483" s="5"/>
      <c r="P1483" s="5"/>
    </row>
    <row r="1484" ht="15.75" customHeight="1">
      <c r="A1484" s="6"/>
      <c r="B1484" s="6" t="str">
        <f t="shared" si="1"/>
        <v>STA</v>
      </c>
      <c r="C1484" s="6">
        <v>758.0</v>
      </c>
      <c r="D1484" s="7">
        <v>75809.0</v>
      </c>
      <c r="E1484" s="6" t="s">
        <v>1444</v>
      </c>
      <c r="F1484" s="7">
        <v>758356.0</v>
      </c>
      <c r="G1484" s="9" t="s">
        <v>1449</v>
      </c>
      <c r="H1484" s="5"/>
      <c r="I1484" s="8"/>
      <c r="J1484" s="5"/>
      <c r="K1484" s="5"/>
      <c r="L1484" s="5"/>
      <c r="M1484" s="5"/>
      <c r="N1484" s="5"/>
      <c r="O1484" s="5"/>
      <c r="P1484" s="5"/>
    </row>
    <row r="1485" ht="15.75" customHeight="1">
      <c r="A1485" s="6"/>
      <c r="B1485" s="6" t="str">
        <f t="shared" si="1"/>
        <v>STA</v>
      </c>
      <c r="C1485" s="6">
        <v>758.0</v>
      </c>
      <c r="D1485" s="7">
        <v>75809.0</v>
      </c>
      <c r="E1485" s="6" t="s">
        <v>1444</v>
      </c>
      <c r="F1485" s="7">
        <v>758357.0</v>
      </c>
      <c r="G1485" s="9" t="s">
        <v>1450</v>
      </c>
      <c r="H1485" s="5"/>
      <c r="I1485" s="8"/>
      <c r="J1485" s="5"/>
      <c r="K1485" s="5"/>
      <c r="L1485" s="5"/>
      <c r="M1485" s="5"/>
      <c r="N1485" s="5"/>
      <c r="O1485" s="5"/>
      <c r="P1485" s="5"/>
    </row>
    <row r="1486" ht="15.75" customHeight="1">
      <c r="A1486" s="6"/>
      <c r="B1486" s="6" t="str">
        <f t="shared" si="1"/>
        <v>STA</v>
      </c>
      <c r="C1486" s="6">
        <v>758.0</v>
      </c>
      <c r="D1486" s="7">
        <v>75809.0</v>
      </c>
      <c r="E1486" s="6" t="s">
        <v>1444</v>
      </c>
      <c r="F1486" s="7">
        <v>758358.0</v>
      </c>
      <c r="G1486" s="9" t="s">
        <v>1451</v>
      </c>
      <c r="H1486" s="5"/>
      <c r="I1486" s="8"/>
      <c r="J1486" s="5"/>
      <c r="K1486" s="5"/>
      <c r="L1486" s="5"/>
      <c r="M1486" s="5"/>
      <c r="N1486" s="5"/>
      <c r="O1486" s="5"/>
      <c r="P1486" s="5"/>
    </row>
    <row r="1487" ht="15.75" customHeight="1">
      <c r="A1487" s="6"/>
      <c r="B1487" s="6" t="str">
        <f t="shared" si="1"/>
        <v>STA</v>
      </c>
      <c r="C1487" s="6">
        <v>758.0</v>
      </c>
      <c r="D1487" s="7">
        <v>75809.0</v>
      </c>
      <c r="E1487" s="6" t="s">
        <v>1444</v>
      </c>
      <c r="F1487" s="7">
        <v>758359.0</v>
      </c>
      <c r="G1487" s="9" t="s">
        <v>1452</v>
      </c>
      <c r="H1487" s="5"/>
      <c r="I1487" s="8"/>
      <c r="J1487" s="5"/>
      <c r="K1487" s="5"/>
      <c r="L1487" s="5"/>
      <c r="M1487" s="5"/>
      <c r="N1487" s="5"/>
      <c r="O1487" s="5"/>
      <c r="P1487" s="5"/>
    </row>
    <row r="1488" ht="15.75" customHeight="1">
      <c r="A1488" s="6"/>
      <c r="B1488" s="6" t="str">
        <f t="shared" si="1"/>
        <v>STA</v>
      </c>
      <c r="C1488" s="6">
        <v>758.0</v>
      </c>
      <c r="D1488" s="7">
        <v>75809.0</v>
      </c>
      <c r="E1488" s="6" t="s">
        <v>1444</v>
      </c>
      <c r="F1488" s="7">
        <v>758360.0</v>
      </c>
      <c r="G1488" s="9" t="s">
        <v>1453</v>
      </c>
      <c r="H1488" s="5"/>
      <c r="I1488" s="8"/>
      <c r="J1488" s="5"/>
      <c r="K1488" s="5"/>
      <c r="L1488" s="5"/>
      <c r="M1488" s="5"/>
      <c r="N1488" s="5"/>
      <c r="O1488" s="5"/>
      <c r="P1488" s="5"/>
    </row>
    <row r="1489" ht="15.75" customHeight="1">
      <c r="A1489" s="6"/>
      <c r="B1489" s="6" t="str">
        <f t="shared" si="1"/>
        <v>STA</v>
      </c>
      <c r="C1489" s="6">
        <v>758.0</v>
      </c>
      <c r="D1489" s="7">
        <v>75809.0</v>
      </c>
      <c r="E1489" s="6" t="s">
        <v>1444</v>
      </c>
      <c r="F1489" s="7">
        <v>758361.0</v>
      </c>
      <c r="G1489" s="9" t="s">
        <v>1454</v>
      </c>
      <c r="H1489" s="5"/>
      <c r="I1489" s="8"/>
      <c r="J1489" s="5"/>
      <c r="K1489" s="5"/>
      <c r="L1489" s="5"/>
      <c r="M1489" s="5"/>
      <c r="N1489" s="5"/>
      <c r="O1489" s="5"/>
      <c r="P1489" s="5"/>
    </row>
    <row r="1490" ht="15.75" customHeight="1">
      <c r="A1490" s="6"/>
      <c r="B1490" s="6" t="str">
        <f t="shared" si="1"/>
        <v>STA</v>
      </c>
      <c r="C1490" s="6">
        <v>758.0</v>
      </c>
      <c r="D1490" s="7">
        <v>75809.0</v>
      </c>
      <c r="E1490" s="6" t="s">
        <v>1444</v>
      </c>
      <c r="F1490" s="7">
        <v>758362.0</v>
      </c>
      <c r="G1490" s="9" t="s">
        <v>1455</v>
      </c>
      <c r="H1490" s="5"/>
      <c r="I1490" s="8"/>
      <c r="J1490" s="5"/>
      <c r="K1490" s="5"/>
      <c r="L1490" s="5"/>
      <c r="M1490" s="5"/>
      <c r="N1490" s="5"/>
      <c r="O1490" s="5"/>
      <c r="P1490" s="5"/>
    </row>
    <row r="1491" ht="15.75" customHeight="1">
      <c r="A1491" s="6"/>
      <c r="B1491" s="6" t="str">
        <f t="shared" si="1"/>
        <v>STA</v>
      </c>
      <c r="C1491" s="6">
        <v>758.0</v>
      </c>
      <c r="D1491" s="7">
        <v>75809.0</v>
      </c>
      <c r="E1491" s="6" t="s">
        <v>1444</v>
      </c>
      <c r="F1491" s="7">
        <v>758363.0</v>
      </c>
      <c r="G1491" s="9" t="s">
        <v>1456</v>
      </c>
      <c r="H1491" s="5"/>
      <c r="I1491" s="8"/>
      <c r="J1491" s="5"/>
      <c r="K1491" s="5"/>
      <c r="L1491" s="5"/>
      <c r="M1491" s="5"/>
      <c r="N1491" s="5"/>
      <c r="O1491" s="5"/>
      <c r="P1491" s="5"/>
    </row>
    <row r="1492" ht="15.75" customHeight="1">
      <c r="A1492" s="6"/>
      <c r="B1492" s="6" t="str">
        <f t="shared" si="1"/>
        <v>STA</v>
      </c>
      <c r="C1492" s="6">
        <v>758.0</v>
      </c>
      <c r="D1492" s="7">
        <v>75809.0</v>
      </c>
      <c r="E1492" s="6" t="s">
        <v>1444</v>
      </c>
      <c r="F1492" s="7">
        <v>758364.0</v>
      </c>
      <c r="G1492" s="9" t="s">
        <v>1410</v>
      </c>
      <c r="H1492" s="5"/>
      <c r="I1492" s="8"/>
      <c r="J1492" s="5"/>
      <c r="K1492" s="5"/>
      <c r="L1492" s="5"/>
      <c r="M1492" s="5"/>
      <c r="N1492" s="5"/>
      <c r="O1492" s="5"/>
      <c r="P1492" s="5"/>
    </row>
    <row r="1493" ht="15.75" customHeight="1">
      <c r="A1493" s="6"/>
      <c r="B1493" s="6" t="str">
        <f t="shared" si="1"/>
        <v>STA</v>
      </c>
      <c r="C1493" s="6">
        <v>758.0</v>
      </c>
      <c r="D1493" s="7">
        <v>75809.0</v>
      </c>
      <c r="E1493" s="6" t="s">
        <v>1444</v>
      </c>
      <c r="F1493" s="7">
        <v>758365.0</v>
      </c>
      <c r="G1493" s="9" t="s">
        <v>1457</v>
      </c>
      <c r="H1493" s="5"/>
      <c r="I1493" s="8"/>
      <c r="J1493" s="5"/>
      <c r="K1493" s="5"/>
      <c r="L1493" s="5"/>
      <c r="M1493" s="5"/>
      <c r="N1493" s="5"/>
      <c r="O1493" s="5"/>
      <c r="P1493" s="5"/>
    </row>
    <row r="1494" ht="15.75" customHeight="1">
      <c r="A1494" s="6"/>
      <c r="B1494" s="6" t="str">
        <f t="shared" si="1"/>
        <v>STA</v>
      </c>
      <c r="C1494" s="6">
        <v>758.0</v>
      </c>
      <c r="D1494" s="7">
        <v>75809.0</v>
      </c>
      <c r="E1494" s="6" t="s">
        <v>1444</v>
      </c>
      <c r="F1494" s="7">
        <v>758366.0</v>
      </c>
      <c r="G1494" s="9" t="s">
        <v>1458</v>
      </c>
      <c r="H1494" s="5"/>
      <c r="I1494" s="8"/>
      <c r="J1494" s="5"/>
      <c r="K1494" s="5"/>
      <c r="L1494" s="5"/>
      <c r="M1494" s="5"/>
      <c r="N1494" s="5"/>
      <c r="O1494" s="5"/>
      <c r="P1494" s="5"/>
    </row>
    <row r="1495" ht="15.75" customHeight="1">
      <c r="A1495" s="6"/>
      <c r="B1495" s="6" t="str">
        <f t="shared" si="1"/>
        <v>STA</v>
      </c>
      <c r="C1495" s="6">
        <v>758.0</v>
      </c>
      <c r="D1495" s="7">
        <v>75809.0</v>
      </c>
      <c r="E1495" s="6" t="s">
        <v>1444</v>
      </c>
      <c r="F1495" s="7">
        <v>758367.0</v>
      </c>
      <c r="G1495" s="9" t="s">
        <v>1459</v>
      </c>
      <c r="H1495" s="5"/>
      <c r="I1495" s="8"/>
      <c r="J1495" s="5"/>
      <c r="K1495" s="5"/>
      <c r="L1495" s="5"/>
      <c r="M1495" s="5"/>
      <c r="N1495" s="5"/>
      <c r="O1495" s="5"/>
      <c r="P1495" s="5"/>
    </row>
    <row r="1496" ht="15.75" customHeight="1">
      <c r="A1496" s="6"/>
      <c r="B1496" s="6" t="str">
        <f t="shared" si="1"/>
        <v>STA</v>
      </c>
      <c r="C1496" s="6">
        <v>758.0</v>
      </c>
      <c r="D1496" s="7">
        <v>75809.0</v>
      </c>
      <c r="E1496" s="6" t="s">
        <v>1444</v>
      </c>
      <c r="F1496" s="7">
        <v>758368.0</v>
      </c>
      <c r="G1496" s="9" t="s">
        <v>1460</v>
      </c>
      <c r="H1496" s="5"/>
      <c r="I1496" s="8"/>
      <c r="J1496" s="5"/>
      <c r="K1496" s="5"/>
      <c r="L1496" s="5"/>
      <c r="M1496" s="5"/>
      <c r="N1496" s="5"/>
      <c r="O1496" s="5"/>
      <c r="P1496" s="5"/>
    </row>
    <row r="1497" ht="15.75" customHeight="1">
      <c r="A1497" s="6"/>
      <c r="B1497" s="6" t="str">
        <f t="shared" si="1"/>
        <v>STA</v>
      </c>
      <c r="C1497" s="6">
        <v>758.0</v>
      </c>
      <c r="D1497" s="7">
        <v>75809.0</v>
      </c>
      <c r="E1497" s="6" t="s">
        <v>1444</v>
      </c>
      <c r="F1497" s="7">
        <v>758369.0</v>
      </c>
      <c r="G1497" s="9" t="s">
        <v>1461</v>
      </c>
      <c r="H1497" s="5"/>
      <c r="I1497" s="8"/>
      <c r="J1497" s="5"/>
      <c r="K1497" s="5"/>
      <c r="L1497" s="5"/>
      <c r="M1497" s="5"/>
      <c r="N1497" s="5"/>
      <c r="O1497" s="5"/>
      <c r="P1497" s="5"/>
    </row>
    <row r="1498" ht="15.75" customHeight="1">
      <c r="A1498" s="6"/>
      <c r="B1498" s="6" t="str">
        <f t="shared" si="1"/>
        <v>STA</v>
      </c>
      <c r="C1498" s="6">
        <v>758.0</v>
      </c>
      <c r="D1498" s="7">
        <v>75809.0</v>
      </c>
      <c r="E1498" s="6" t="s">
        <v>1444</v>
      </c>
      <c r="F1498" s="7">
        <v>758370.0</v>
      </c>
      <c r="G1498" s="9" t="s">
        <v>1462</v>
      </c>
      <c r="H1498" s="5"/>
      <c r="I1498" s="8"/>
      <c r="J1498" s="5"/>
      <c r="K1498" s="5"/>
      <c r="L1498" s="5"/>
      <c r="M1498" s="5"/>
      <c r="N1498" s="5"/>
      <c r="O1498" s="5"/>
      <c r="P1498" s="5"/>
    </row>
    <row r="1499" ht="15.75" customHeight="1">
      <c r="A1499" s="6"/>
      <c r="B1499" s="6" t="str">
        <f t="shared" si="1"/>
        <v>STA</v>
      </c>
      <c r="C1499" s="6">
        <v>758.0</v>
      </c>
      <c r="D1499" s="7">
        <v>75809.0</v>
      </c>
      <c r="E1499" s="6" t="s">
        <v>1444</v>
      </c>
      <c r="F1499" s="7">
        <v>758371.0</v>
      </c>
      <c r="G1499" s="9" t="s">
        <v>1343</v>
      </c>
      <c r="H1499" s="5"/>
      <c r="I1499" s="8"/>
      <c r="J1499" s="5"/>
      <c r="K1499" s="5"/>
      <c r="L1499" s="5"/>
      <c r="M1499" s="5"/>
      <c r="N1499" s="5"/>
      <c r="O1499" s="5"/>
      <c r="P1499" s="5"/>
    </row>
    <row r="1500" ht="15.75" customHeight="1">
      <c r="A1500" s="6"/>
      <c r="B1500" s="6" t="str">
        <f t="shared" si="1"/>
        <v>STA</v>
      </c>
      <c r="C1500" s="6">
        <v>758.0</v>
      </c>
      <c r="D1500" s="7">
        <v>75809.0</v>
      </c>
      <c r="E1500" s="6" t="s">
        <v>1444</v>
      </c>
      <c r="F1500" s="7">
        <v>758372.0</v>
      </c>
      <c r="G1500" s="9" t="s">
        <v>1463</v>
      </c>
      <c r="H1500" s="5"/>
      <c r="I1500" s="8"/>
      <c r="J1500" s="5"/>
      <c r="K1500" s="5"/>
      <c r="L1500" s="5"/>
      <c r="M1500" s="5"/>
      <c r="N1500" s="5"/>
      <c r="O1500" s="5"/>
      <c r="P1500" s="5"/>
    </row>
    <row r="1501" ht="15.75" customHeight="1">
      <c r="A1501" s="6"/>
      <c r="B1501" s="6" t="str">
        <f t="shared" si="1"/>
        <v>STA</v>
      </c>
      <c r="C1501" s="6">
        <v>758.0</v>
      </c>
      <c r="D1501" s="7">
        <v>75809.0</v>
      </c>
      <c r="E1501" s="6" t="s">
        <v>1444</v>
      </c>
      <c r="F1501" s="7">
        <v>758373.0</v>
      </c>
      <c r="G1501" s="9" t="s">
        <v>1464</v>
      </c>
      <c r="H1501" s="5"/>
      <c r="I1501" s="8"/>
      <c r="J1501" s="5"/>
      <c r="K1501" s="5"/>
      <c r="L1501" s="5"/>
      <c r="M1501" s="5"/>
      <c r="N1501" s="5"/>
      <c r="O1501" s="5"/>
      <c r="P1501" s="5"/>
    </row>
    <row r="1502" ht="15.75" customHeight="1">
      <c r="A1502" s="6"/>
      <c r="B1502" s="6" t="str">
        <f t="shared" si="1"/>
        <v>STA</v>
      </c>
      <c r="C1502" s="6">
        <v>758.0</v>
      </c>
      <c r="D1502" s="7">
        <v>75809.0</v>
      </c>
      <c r="E1502" s="6" t="s">
        <v>1444</v>
      </c>
      <c r="F1502" s="7">
        <v>758374.0</v>
      </c>
      <c r="G1502" s="9" t="s">
        <v>1465</v>
      </c>
      <c r="H1502" s="5"/>
      <c r="I1502" s="8"/>
      <c r="J1502" s="5"/>
      <c r="K1502" s="5"/>
      <c r="L1502" s="5"/>
      <c r="M1502" s="5"/>
      <c r="N1502" s="5"/>
      <c r="O1502" s="5"/>
      <c r="P1502" s="5"/>
    </row>
    <row r="1503" ht="15.75" customHeight="1">
      <c r="A1503" s="6"/>
      <c r="B1503" s="6" t="str">
        <f t="shared" si="1"/>
        <v>STA</v>
      </c>
      <c r="C1503" s="6">
        <v>758.0</v>
      </c>
      <c r="D1503" s="7">
        <v>75809.0</v>
      </c>
      <c r="E1503" s="6" t="s">
        <v>1444</v>
      </c>
      <c r="F1503" s="7">
        <v>758375.0</v>
      </c>
      <c r="G1503" s="9" t="s">
        <v>1466</v>
      </c>
      <c r="H1503" s="5"/>
      <c r="I1503" s="8"/>
      <c r="J1503" s="5"/>
      <c r="K1503" s="5"/>
      <c r="L1503" s="5"/>
      <c r="M1503" s="5"/>
      <c r="N1503" s="5"/>
      <c r="O1503" s="5"/>
      <c r="P1503" s="5"/>
    </row>
    <row r="1504" ht="15.75" customHeight="1">
      <c r="A1504" s="6"/>
      <c r="B1504" s="6" t="str">
        <f t="shared" si="1"/>
        <v>STA</v>
      </c>
      <c r="C1504" s="6">
        <v>758.0</v>
      </c>
      <c r="D1504" s="7">
        <v>75809.0</v>
      </c>
      <c r="E1504" s="6" t="s">
        <v>1444</v>
      </c>
      <c r="F1504" s="7">
        <v>758376.0</v>
      </c>
      <c r="G1504" s="9" t="s">
        <v>1467</v>
      </c>
      <c r="H1504" s="5"/>
      <c r="I1504" s="8"/>
      <c r="J1504" s="5"/>
      <c r="K1504" s="5"/>
      <c r="L1504" s="5"/>
      <c r="M1504" s="5"/>
      <c r="N1504" s="5"/>
      <c r="O1504" s="5"/>
      <c r="P1504" s="5"/>
    </row>
    <row r="1505" ht="15.75" customHeight="1">
      <c r="A1505" s="6"/>
      <c r="B1505" s="6" t="str">
        <f t="shared" si="1"/>
        <v>STA</v>
      </c>
      <c r="C1505" s="6">
        <v>758.0</v>
      </c>
      <c r="D1505" s="7">
        <v>75809.0</v>
      </c>
      <c r="E1505" s="6" t="s">
        <v>1444</v>
      </c>
      <c r="F1505" s="7">
        <v>758377.0</v>
      </c>
      <c r="G1505" s="9" t="s">
        <v>1468</v>
      </c>
      <c r="H1505" s="5"/>
      <c r="I1505" s="8"/>
      <c r="J1505" s="5"/>
      <c r="K1505" s="5"/>
      <c r="L1505" s="5"/>
      <c r="M1505" s="5"/>
      <c r="N1505" s="5"/>
      <c r="O1505" s="5"/>
      <c r="P1505" s="5"/>
    </row>
    <row r="1506" ht="15.75" customHeight="1">
      <c r="A1506" s="6"/>
      <c r="B1506" s="6" t="str">
        <f t="shared" si="1"/>
        <v>STA</v>
      </c>
      <c r="C1506" s="6">
        <v>758.0</v>
      </c>
      <c r="D1506" s="7">
        <v>75809.0</v>
      </c>
      <c r="E1506" s="6" t="s">
        <v>1444</v>
      </c>
      <c r="F1506" s="7">
        <v>758378.0</v>
      </c>
      <c r="G1506" s="9" t="s">
        <v>1350</v>
      </c>
      <c r="H1506" s="5"/>
      <c r="I1506" s="8"/>
      <c r="J1506" s="5"/>
      <c r="K1506" s="5"/>
      <c r="L1506" s="5"/>
      <c r="M1506" s="5"/>
      <c r="N1506" s="5"/>
      <c r="O1506" s="5"/>
      <c r="P1506" s="5"/>
    </row>
    <row r="1507" ht="15.75" customHeight="1">
      <c r="A1507" s="6"/>
      <c r="B1507" s="6" t="str">
        <f t="shared" si="1"/>
        <v>STA</v>
      </c>
      <c r="C1507" s="6">
        <v>758.0</v>
      </c>
      <c r="D1507" s="7">
        <v>75809.0</v>
      </c>
      <c r="E1507" s="6" t="s">
        <v>1444</v>
      </c>
      <c r="F1507" s="7">
        <v>758379.0</v>
      </c>
      <c r="G1507" s="9" t="s">
        <v>1469</v>
      </c>
      <c r="H1507" s="5"/>
      <c r="I1507" s="8"/>
      <c r="J1507" s="5"/>
      <c r="K1507" s="5"/>
      <c r="L1507" s="5"/>
      <c r="M1507" s="5"/>
      <c r="N1507" s="5"/>
      <c r="O1507" s="5"/>
      <c r="P1507" s="5"/>
    </row>
    <row r="1508" ht="15.75" customHeight="1">
      <c r="A1508" s="6"/>
      <c r="B1508" s="6" t="str">
        <f t="shared" si="1"/>
        <v>STA</v>
      </c>
      <c r="C1508" s="6">
        <v>758.0</v>
      </c>
      <c r="D1508" s="7">
        <v>75809.0</v>
      </c>
      <c r="E1508" s="6" t="s">
        <v>1444</v>
      </c>
      <c r="F1508" s="7">
        <v>758380.0</v>
      </c>
      <c r="G1508" s="9" t="s">
        <v>1470</v>
      </c>
      <c r="H1508" s="5"/>
      <c r="I1508" s="8"/>
      <c r="J1508" s="5"/>
      <c r="K1508" s="5"/>
      <c r="L1508" s="5"/>
      <c r="M1508" s="5"/>
      <c r="N1508" s="5"/>
      <c r="O1508" s="5"/>
      <c r="P1508" s="5"/>
    </row>
    <row r="1509" ht="15.75" customHeight="1">
      <c r="A1509" s="6"/>
      <c r="B1509" s="6" t="str">
        <f t="shared" si="1"/>
        <v>STA</v>
      </c>
      <c r="C1509" s="6">
        <v>758.0</v>
      </c>
      <c r="D1509" s="7">
        <v>75809.0</v>
      </c>
      <c r="E1509" s="6" t="s">
        <v>1444</v>
      </c>
      <c r="F1509" s="7">
        <v>758381.0</v>
      </c>
      <c r="G1509" s="9" t="s">
        <v>1471</v>
      </c>
      <c r="H1509" s="5"/>
      <c r="I1509" s="8"/>
      <c r="J1509" s="5"/>
      <c r="K1509" s="5"/>
      <c r="L1509" s="5"/>
      <c r="M1509" s="5"/>
      <c r="N1509" s="5"/>
      <c r="O1509" s="5"/>
      <c r="P1509" s="5"/>
    </row>
    <row r="1510" ht="15.75" customHeight="1">
      <c r="A1510" s="6"/>
      <c r="B1510" s="6" t="str">
        <f t="shared" si="1"/>
        <v>STA</v>
      </c>
      <c r="C1510" s="6">
        <v>758.0</v>
      </c>
      <c r="D1510" s="7">
        <v>75809.0</v>
      </c>
      <c r="E1510" s="6" t="s">
        <v>1444</v>
      </c>
      <c r="F1510" s="7">
        <v>758382.0</v>
      </c>
      <c r="G1510" s="9" t="s">
        <v>1472</v>
      </c>
      <c r="H1510" s="5"/>
      <c r="I1510" s="8"/>
      <c r="J1510" s="5"/>
      <c r="K1510" s="5"/>
      <c r="L1510" s="5"/>
      <c r="M1510" s="5"/>
      <c r="N1510" s="5"/>
      <c r="O1510" s="5"/>
      <c r="P1510" s="5"/>
    </row>
    <row r="1511" ht="15.75" customHeight="1">
      <c r="A1511" s="6"/>
      <c r="B1511" s="6" t="str">
        <f t="shared" si="1"/>
        <v>STA</v>
      </c>
      <c r="C1511" s="6">
        <v>758.0</v>
      </c>
      <c r="D1511" s="7">
        <v>75809.0</v>
      </c>
      <c r="E1511" s="6" t="s">
        <v>1444</v>
      </c>
      <c r="F1511" s="7">
        <v>758383.0</v>
      </c>
      <c r="G1511" s="9" t="s">
        <v>1298</v>
      </c>
      <c r="H1511" s="5"/>
      <c r="I1511" s="8"/>
      <c r="J1511" s="5"/>
      <c r="K1511" s="5"/>
      <c r="L1511" s="5"/>
      <c r="M1511" s="5"/>
      <c r="N1511" s="5"/>
      <c r="O1511" s="5"/>
      <c r="P1511" s="5"/>
    </row>
    <row r="1512" ht="15.75" customHeight="1">
      <c r="A1512" s="6"/>
      <c r="B1512" s="6" t="str">
        <f t="shared" si="1"/>
        <v>STA</v>
      </c>
      <c r="C1512" s="6">
        <v>758.0</v>
      </c>
      <c r="D1512" s="7">
        <v>75809.0</v>
      </c>
      <c r="E1512" s="6" t="s">
        <v>1444</v>
      </c>
      <c r="F1512" s="7">
        <v>758384.0</v>
      </c>
      <c r="G1512" s="9" t="s">
        <v>1473</v>
      </c>
      <c r="H1512" s="5"/>
      <c r="I1512" s="8"/>
      <c r="J1512" s="5"/>
      <c r="K1512" s="5"/>
      <c r="L1512" s="5"/>
      <c r="M1512" s="5"/>
      <c r="N1512" s="5"/>
      <c r="O1512" s="5"/>
      <c r="P1512" s="5"/>
    </row>
    <row r="1513" ht="15.75" customHeight="1">
      <c r="A1513" s="6"/>
      <c r="B1513" s="6" t="str">
        <f t="shared" si="1"/>
        <v>STA</v>
      </c>
      <c r="C1513" s="6">
        <v>758.0</v>
      </c>
      <c r="D1513" s="7">
        <v>75809.0</v>
      </c>
      <c r="E1513" s="6" t="s">
        <v>1444</v>
      </c>
      <c r="F1513" s="7">
        <v>758385.0</v>
      </c>
      <c r="G1513" s="9" t="s">
        <v>1474</v>
      </c>
      <c r="H1513" s="5"/>
      <c r="I1513" s="8"/>
      <c r="J1513" s="5"/>
      <c r="K1513" s="5"/>
      <c r="L1513" s="5"/>
      <c r="M1513" s="5"/>
      <c r="N1513" s="5"/>
      <c r="O1513" s="5"/>
      <c r="P1513" s="5"/>
    </row>
    <row r="1514" ht="15.75" customHeight="1">
      <c r="A1514" s="6"/>
      <c r="B1514" s="6" t="str">
        <f t="shared" si="1"/>
        <v>STA</v>
      </c>
      <c r="C1514" s="6">
        <v>758.0</v>
      </c>
      <c r="D1514" s="7">
        <v>75809.0</v>
      </c>
      <c r="E1514" s="6" t="s">
        <v>1444</v>
      </c>
      <c r="F1514" s="7">
        <v>758386.0</v>
      </c>
      <c r="G1514" s="9" t="s">
        <v>1475</v>
      </c>
      <c r="H1514" s="5"/>
      <c r="I1514" s="8"/>
      <c r="J1514" s="5"/>
      <c r="K1514" s="5"/>
      <c r="L1514" s="5"/>
      <c r="M1514" s="5"/>
      <c r="N1514" s="5"/>
      <c r="O1514" s="5"/>
      <c r="P1514" s="5"/>
    </row>
    <row r="1515" ht="15.75" customHeight="1">
      <c r="A1515" s="6"/>
      <c r="B1515" s="6" t="str">
        <f t="shared" si="1"/>
        <v>STA</v>
      </c>
      <c r="C1515" s="6">
        <v>758.0</v>
      </c>
      <c r="D1515" s="7">
        <v>75809.0</v>
      </c>
      <c r="E1515" s="6" t="s">
        <v>1444</v>
      </c>
      <c r="F1515" s="7">
        <v>758387.0</v>
      </c>
      <c r="G1515" s="9" t="s">
        <v>1476</v>
      </c>
      <c r="H1515" s="5"/>
      <c r="I1515" s="8"/>
      <c r="J1515" s="5"/>
      <c r="K1515" s="5"/>
      <c r="L1515" s="5"/>
      <c r="M1515" s="5"/>
      <c r="N1515" s="5"/>
      <c r="O1515" s="5"/>
      <c r="P1515" s="5"/>
    </row>
    <row r="1516" ht="15.75" customHeight="1">
      <c r="A1516" s="6"/>
      <c r="B1516" s="6" t="str">
        <f t="shared" si="1"/>
        <v>STA</v>
      </c>
      <c r="C1516" s="6">
        <v>758.0</v>
      </c>
      <c r="D1516" s="7">
        <v>75809.0</v>
      </c>
      <c r="E1516" s="6" t="s">
        <v>1444</v>
      </c>
      <c r="F1516" s="7">
        <v>758388.0</v>
      </c>
      <c r="G1516" s="9" t="s">
        <v>1129</v>
      </c>
      <c r="H1516" s="5"/>
      <c r="I1516" s="8"/>
      <c r="J1516" s="5"/>
      <c r="K1516" s="5"/>
      <c r="L1516" s="5"/>
      <c r="M1516" s="5"/>
      <c r="N1516" s="5"/>
      <c r="O1516" s="5"/>
      <c r="P1516" s="5"/>
    </row>
    <row r="1517" ht="15.75" customHeight="1">
      <c r="A1517" s="6"/>
      <c r="B1517" s="6" t="str">
        <f t="shared" si="1"/>
        <v>STA</v>
      </c>
      <c r="C1517" s="6">
        <v>758.0</v>
      </c>
      <c r="D1517" s="7">
        <v>75809.0</v>
      </c>
      <c r="E1517" s="6" t="s">
        <v>1444</v>
      </c>
      <c r="F1517" s="7">
        <v>758389.0</v>
      </c>
      <c r="G1517" s="9" t="s">
        <v>1477</v>
      </c>
      <c r="H1517" s="5"/>
      <c r="I1517" s="8"/>
      <c r="J1517" s="5"/>
      <c r="K1517" s="5"/>
      <c r="L1517" s="5"/>
      <c r="M1517" s="5"/>
      <c r="N1517" s="5"/>
      <c r="O1517" s="5"/>
      <c r="P1517" s="5"/>
    </row>
    <row r="1518" ht="15.75" customHeight="1">
      <c r="A1518" s="6"/>
      <c r="B1518" s="6" t="str">
        <f t="shared" si="1"/>
        <v>STA</v>
      </c>
      <c r="C1518" s="6">
        <v>758.0</v>
      </c>
      <c r="D1518" s="7">
        <v>75809.0</v>
      </c>
      <c r="E1518" s="6" t="s">
        <v>1444</v>
      </c>
      <c r="F1518" s="7">
        <v>758390.0</v>
      </c>
      <c r="G1518" s="9" t="s">
        <v>1478</v>
      </c>
      <c r="H1518" s="5"/>
      <c r="I1518" s="8"/>
      <c r="J1518" s="5"/>
      <c r="K1518" s="5"/>
      <c r="L1518" s="5"/>
      <c r="M1518" s="5"/>
      <c r="N1518" s="5"/>
      <c r="O1518" s="5"/>
      <c r="P1518" s="5"/>
    </row>
    <row r="1519" ht="15.75" customHeight="1">
      <c r="A1519" s="6"/>
      <c r="B1519" s="6" t="str">
        <f t="shared" si="1"/>
        <v>STA</v>
      </c>
      <c r="C1519" s="6">
        <v>758.0</v>
      </c>
      <c r="D1519" s="7">
        <v>75809.0</v>
      </c>
      <c r="E1519" s="6" t="s">
        <v>1444</v>
      </c>
      <c r="F1519" s="7">
        <v>758391.0</v>
      </c>
      <c r="G1519" s="9" t="s">
        <v>1479</v>
      </c>
      <c r="H1519" s="5"/>
      <c r="I1519" s="8"/>
      <c r="J1519" s="5"/>
      <c r="K1519" s="5"/>
      <c r="L1519" s="5"/>
      <c r="M1519" s="5"/>
      <c r="N1519" s="5"/>
      <c r="O1519" s="5"/>
      <c r="P1519" s="5"/>
    </row>
    <row r="1520" ht="15.75" customHeight="1">
      <c r="A1520" s="6"/>
      <c r="B1520" s="6" t="str">
        <f t="shared" si="1"/>
        <v>STA</v>
      </c>
      <c r="C1520" s="6">
        <v>758.0</v>
      </c>
      <c r="D1520" s="7">
        <v>75809.0</v>
      </c>
      <c r="E1520" s="6" t="s">
        <v>1444</v>
      </c>
      <c r="F1520" s="7">
        <v>758392.0</v>
      </c>
      <c r="G1520" s="9" t="s">
        <v>1480</v>
      </c>
      <c r="H1520" s="5"/>
      <c r="I1520" s="8"/>
      <c r="J1520" s="5"/>
      <c r="K1520" s="5"/>
      <c r="L1520" s="5"/>
      <c r="M1520" s="5"/>
      <c r="N1520" s="5"/>
      <c r="O1520" s="5"/>
      <c r="P1520" s="5"/>
    </row>
    <row r="1521" ht="15.75" customHeight="1">
      <c r="A1521" s="6"/>
      <c r="B1521" s="6" t="str">
        <f t="shared" si="1"/>
        <v>STA</v>
      </c>
      <c r="C1521" s="6">
        <v>758.0</v>
      </c>
      <c r="D1521" s="7">
        <v>75809.0</v>
      </c>
      <c r="E1521" s="6" t="s">
        <v>1444</v>
      </c>
      <c r="F1521" s="7">
        <v>758393.0</v>
      </c>
      <c r="G1521" s="9" t="s">
        <v>1481</v>
      </c>
      <c r="H1521" s="5"/>
      <c r="I1521" s="8"/>
      <c r="J1521" s="5"/>
      <c r="K1521" s="5"/>
      <c r="L1521" s="5"/>
      <c r="M1521" s="5"/>
      <c r="N1521" s="5"/>
      <c r="O1521" s="5"/>
      <c r="P1521" s="5"/>
    </row>
    <row r="1522" ht="15.75" customHeight="1">
      <c r="A1522" s="6"/>
      <c r="B1522" s="6" t="str">
        <f t="shared" si="1"/>
        <v>STA</v>
      </c>
      <c r="C1522" s="6">
        <v>758.0</v>
      </c>
      <c r="D1522" s="7">
        <v>75809.0</v>
      </c>
      <c r="E1522" s="6" t="s">
        <v>1444</v>
      </c>
      <c r="F1522" s="7">
        <v>758394.0</v>
      </c>
      <c r="G1522" s="9" t="s">
        <v>1482</v>
      </c>
      <c r="H1522" s="5"/>
      <c r="I1522" s="8"/>
      <c r="J1522" s="5"/>
      <c r="K1522" s="5"/>
      <c r="L1522" s="5"/>
      <c r="M1522" s="5"/>
      <c r="N1522" s="5"/>
      <c r="O1522" s="5"/>
      <c r="P1522" s="5"/>
    </row>
    <row r="1523" ht="15.75" customHeight="1">
      <c r="A1523" s="6"/>
      <c r="B1523" s="6" t="str">
        <f t="shared" si="1"/>
        <v>STA</v>
      </c>
      <c r="C1523" s="6">
        <v>758.0</v>
      </c>
      <c r="D1523" s="7">
        <v>75809.0</v>
      </c>
      <c r="E1523" s="6" t="s">
        <v>1444</v>
      </c>
      <c r="F1523" s="7">
        <v>758395.0</v>
      </c>
      <c r="G1523" s="9" t="s">
        <v>1483</v>
      </c>
      <c r="H1523" s="5"/>
      <c r="I1523" s="8"/>
      <c r="J1523" s="5"/>
      <c r="K1523" s="5"/>
      <c r="L1523" s="5"/>
      <c r="M1523" s="5"/>
      <c r="N1523" s="5"/>
      <c r="O1523" s="5"/>
      <c r="P1523" s="5"/>
    </row>
    <row r="1524" ht="15.75" customHeight="1">
      <c r="A1524" s="6"/>
      <c r="B1524" s="6" t="str">
        <f t="shared" si="1"/>
        <v>STA</v>
      </c>
      <c r="C1524" s="6">
        <v>758.0</v>
      </c>
      <c r="D1524" s="7">
        <v>75809.0</v>
      </c>
      <c r="E1524" s="6" t="s">
        <v>1444</v>
      </c>
      <c r="F1524" s="7">
        <v>758396.0</v>
      </c>
      <c r="G1524" s="9" t="s">
        <v>1484</v>
      </c>
      <c r="H1524" s="5"/>
      <c r="I1524" s="8"/>
      <c r="J1524" s="5"/>
      <c r="K1524" s="5"/>
      <c r="L1524" s="5"/>
      <c r="M1524" s="5"/>
      <c r="N1524" s="5"/>
      <c r="O1524" s="5"/>
      <c r="P1524" s="5"/>
    </row>
    <row r="1525" ht="15.75" customHeight="1">
      <c r="A1525" s="6"/>
      <c r="B1525" s="6" t="str">
        <f t="shared" si="1"/>
        <v>STA</v>
      </c>
      <c r="C1525" s="6">
        <v>758.0</v>
      </c>
      <c r="D1525" s="7">
        <v>75809.0</v>
      </c>
      <c r="E1525" s="6" t="s">
        <v>1444</v>
      </c>
      <c r="F1525" s="7">
        <v>758397.0</v>
      </c>
      <c r="G1525" s="9" t="s">
        <v>1485</v>
      </c>
      <c r="H1525" s="5"/>
      <c r="I1525" s="8"/>
      <c r="J1525" s="5"/>
      <c r="K1525" s="5"/>
      <c r="L1525" s="5"/>
      <c r="M1525" s="5"/>
      <c r="N1525" s="5"/>
      <c r="O1525" s="5"/>
      <c r="P1525" s="5"/>
    </row>
    <row r="1526" ht="15.75" customHeight="1">
      <c r="A1526" s="6"/>
      <c r="B1526" s="6" t="str">
        <f t="shared" si="1"/>
        <v>STA</v>
      </c>
      <c r="C1526" s="6">
        <v>758.0</v>
      </c>
      <c r="D1526" s="7">
        <v>75809.0</v>
      </c>
      <c r="E1526" s="6" t="s">
        <v>1444</v>
      </c>
      <c r="F1526" s="7">
        <v>758398.0</v>
      </c>
      <c r="G1526" s="9" t="s">
        <v>1234</v>
      </c>
      <c r="H1526" s="5"/>
      <c r="I1526" s="8"/>
      <c r="J1526" s="5"/>
      <c r="K1526" s="5"/>
      <c r="L1526" s="5"/>
      <c r="M1526" s="5"/>
      <c r="N1526" s="5"/>
      <c r="O1526" s="5"/>
      <c r="P1526" s="5"/>
    </row>
    <row r="1527" ht="15.75" customHeight="1">
      <c r="A1527" s="6"/>
      <c r="B1527" s="6" t="str">
        <f t="shared" si="1"/>
        <v>STA</v>
      </c>
      <c r="C1527" s="6">
        <v>758.0</v>
      </c>
      <c r="D1527" s="7">
        <v>75809.0</v>
      </c>
      <c r="E1527" s="6" t="s">
        <v>1444</v>
      </c>
      <c r="F1527" s="7">
        <v>758399.0</v>
      </c>
      <c r="G1527" s="9" t="s">
        <v>1486</v>
      </c>
      <c r="H1527" s="5"/>
      <c r="I1527" s="8"/>
      <c r="J1527" s="5"/>
      <c r="K1527" s="5"/>
      <c r="L1527" s="5"/>
      <c r="M1527" s="5"/>
      <c r="N1527" s="5"/>
      <c r="O1527" s="5"/>
      <c r="P1527" s="5"/>
    </row>
    <row r="1528" ht="15.75" customHeight="1">
      <c r="A1528" s="6"/>
      <c r="B1528" s="6" t="str">
        <f t="shared" si="1"/>
        <v>STA</v>
      </c>
      <c r="C1528" s="6">
        <v>758.0</v>
      </c>
      <c r="D1528" s="7">
        <v>75809.0</v>
      </c>
      <c r="E1528" s="6" t="s">
        <v>1444</v>
      </c>
      <c r="F1528" s="7">
        <v>758400.0</v>
      </c>
      <c r="G1528" s="9" t="s">
        <v>1487</v>
      </c>
      <c r="H1528" s="5"/>
      <c r="I1528" s="8"/>
      <c r="J1528" s="5"/>
      <c r="K1528" s="5"/>
      <c r="L1528" s="5"/>
      <c r="M1528" s="5"/>
      <c r="N1528" s="5"/>
      <c r="O1528" s="5"/>
      <c r="P1528" s="5"/>
    </row>
    <row r="1529" ht="15.75" customHeight="1">
      <c r="A1529" s="6"/>
      <c r="B1529" s="6" t="str">
        <f t="shared" si="1"/>
        <v>STA</v>
      </c>
      <c r="C1529" s="6">
        <v>758.0</v>
      </c>
      <c r="D1529" s="7">
        <v>75809.0</v>
      </c>
      <c r="E1529" s="6" t="s">
        <v>1444</v>
      </c>
      <c r="F1529" s="7">
        <v>758401.0</v>
      </c>
      <c r="G1529" s="9" t="s">
        <v>1488</v>
      </c>
      <c r="H1529" s="5"/>
      <c r="I1529" s="8"/>
      <c r="J1529" s="5"/>
      <c r="K1529" s="5"/>
      <c r="L1529" s="5"/>
      <c r="M1529" s="5"/>
      <c r="N1529" s="5"/>
      <c r="O1529" s="5"/>
      <c r="P1529" s="5"/>
    </row>
    <row r="1530" ht="15.75" customHeight="1">
      <c r="A1530" s="6"/>
      <c r="B1530" s="6" t="str">
        <f t="shared" si="1"/>
        <v>STA</v>
      </c>
      <c r="C1530" s="6">
        <v>758.0</v>
      </c>
      <c r="D1530" s="7">
        <v>75809.0</v>
      </c>
      <c r="E1530" s="6" t="s">
        <v>1444</v>
      </c>
      <c r="F1530" s="7">
        <v>758402.0</v>
      </c>
      <c r="G1530" s="9" t="s">
        <v>1489</v>
      </c>
      <c r="H1530" s="5"/>
      <c r="I1530" s="8"/>
      <c r="J1530" s="5"/>
      <c r="K1530" s="5"/>
      <c r="L1530" s="5"/>
      <c r="M1530" s="5"/>
      <c r="N1530" s="5"/>
      <c r="O1530" s="5"/>
      <c r="P1530" s="5"/>
    </row>
    <row r="1531" ht="15.75" customHeight="1">
      <c r="A1531" s="6"/>
      <c r="B1531" s="6" t="str">
        <f t="shared" si="1"/>
        <v>STA</v>
      </c>
      <c r="C1531" s="6">
        <v>758.0</v>
      </c>
      <c r="D1531" s="7">
        <v>75809.0</v>
      </c>
      <c r="E1531" s="6" t="s">
        <v>1444</v>
      </c>
      <c r="F1531" s="7">
        <v>758403.0</v>
      </c>
      <c r="G1531" s="9" t="s">
        <v>1490</v>
      </c>
      <c r="H1531" s="5"/>
      <c r="I1531" s="8"/>
      <c r="J1531" s="5"/>
      <c r="K1531" s="5"/>
      <c r="L1531" s="5"/>
      <c r="M1531" s="5"/>
      <c r="N1531" s="5"/>
      <c r="O1531" s="5"/>
      <c r="P1531" s="5"/>
    </row>
    <row r="1532" ht="15.75" customHeight="1">
      <c r="A1532" s="6"/>
      <c r="B1532" s="6" t="str">
        <f t="shared" si="1"/>
        <v>STA</v>
      </c>
      <c r="C1532" s="6">
        <v>758.0</v>
      </c>
      <c r="D1532" s="7">
        <v>75809.0</v>
      </c>
      <c r="E1532" s="6" t="s">
        <v>1444</v>
      </c>
      <c r="F1532" s="7">
        <v>758404.0</v>
      </c>
      <c r="G1532" s="9" t="s">
        <v>1264</v>
      </c>
      <c r="H1532" s="5"/>
      <c r="I1532" s="8"/>
      <c r="J1532" s="5"/>
      <c r="K1532" s="5"/>
      <c r="L1532" s="5"/>
      <c r="M1532" s="5"/>
      <c r="N1532" s="5"/>
      <c r="O1532" s="5"/>
      <c r="P1532" s="5"/>
    </row>
    <row r="1533" ht="15.75" customHeight="1">
      <c r="A1533" s="6"/>
      <c r="B1533" s="6" t="str">
        <f t="shared" si="1"/>
        <v>STA</v>
      </c>
      <c r="C1533" s="6">
        <v>758.0</v>
      </c>
      <c r="D1533" s="7">
        <v>75809.0</v>
      </c>
      <c r="E1533" s="6" t="s">
        <v>1444</v>
      </c>
      <c r="F1533" s="7">
        <v>758405.0</v>
      </c>
      <c r="G1533" s="9" t="s">
        <v>1491</v>
      </c>
      <c r="H1533" s="5"/>
      <c r="I1533" s="8"/>
      <c r="J1533" s="5"/>
      <c r="K1533" s="5"/>
      <c r="L1533" s="5"/>
      <c r="M1533" s="5"/>
      <c r="N1533" s="5"/>
      <c r="O1533" s="5"/>
      <c r="P1533" s="5"/>
    </row>
    <row r="1534" ht="15.75" customHeight="1">
      <c r="A1534" s="6"/>
      <c r="B1534" s="6" t="str">
        <f t="shared" si="1"/>
        <v>STA</v>
      </c>
      <c r="C1534" s="6">
        <v>758.0</v>
      </c>
      <c r="D1534" s="7">
        <v>75809.0</v>
      </c>
      <c r="E1534" s="6" t="s">
        <v>1444</v>
      </c>
      <c r="F1534" s="7">
        <v>758406.0</v>
      </c>
      <c r="G1534" s="9" t="s">
        <v>1492</v>
      </c>
      <c r="H1534" s="5"/>
      <c r="I1534" s="8"/>
      <c r="J1534" s="5"/>
      <c r="K1534" s="5"/>
      <c r="L1534" s="5"/>
      <c r="M1534" s="5"/>
      <c r="N1534" s="5"/>
      <c r="O1534" s="5"/>
      <c r="P1534" s="5"/>
    </row>
    <row r="1535" ht="15.75" customHeight="1">
      <c r="A1535" s="6"/>
      <c r="B1535" s="6" t="str">
        <f t="shared" si="1"/>
        <v>STA</v>
      </c>
      <c r="C1535" s="6">
        <v>758.0</v>
      </c>
      <c r="D1535" s="7">
        <v>75809.0</v>
      </c>
      <c r="E1535" s="6" t="s">
        <v>1444</v>
      </c>
      <c r="F1535" s="7">
        <v>758407.0</v>
      </c>
      <c r="G1535" s="9" t="s">
        <v>1493</v>
      </c>
      <c r="H1535" s="5"/>
      <c r="I1535" s="8"/>
      <c r="J1535" s="5"/>
      <c r="K1535" s="5"/>
      <c r="L1535" s="5"/>
      <c r="M1535" s="5"/>
      <c r="N1535" s="5"/>
      <c r="O1535" s="5"/>
      <c r="P1535" s="5"/>
    </row>
    <row r="1536" ht="15.75" customHeight="1">
      <c r="A1536" s="6"/>
      <c r="B1536" s="6" t="str">
        <f t="shared" si="1"/>
        <v>STA</v>
      </c>
      <c r="C1536" s="6">
        <v>758.0</v>
      </c>
      <c r="D1536" s="7">
        <v>75809.0</v>
      </c>
      <c r="E1536" s="6" t="s">
        <v>1444</v>
      </c>
      <c r="F1536" s="7">
        <v>758408.0</v>
      </c>
      <c r="G1536" s="9" t="s">
        <v>1494</v>
      </c>
      <c r="H1536" s="5"/>
      <c r="I1536" s="8"/>
      <c r="J1536" s="5"/>
      <c r="K1536" s="5"/>
      <c r="L1536" s="5"/>
      <c r="M1536" s="5"/>
      <c r="N1536" s="5"/>
      <c r="O1536" s="5"/>
      <c r="P1536" s="5"/>
    </row>
    <row r="1537" ht="15.75" customHeight="1">
      <c r="A1537" s="6"/>
      <c r="B1537" s="6" t="str">
        <f t="shared" si="1"/>
        <v>STA</v>
      </c>
      <c r="C1537" s="6">
        <v>758.0</v>
      </c>
      <c r="D1537" s="7">
        <v>75809.0</v>
      </c>
      <c r="E1537" s="6" t="s">
        <v>1444</v>
      </c>
      <c r="F1537" s="7">
        <v>758409.0</v>
      </c>
      <c r="G1537" s="9" t="s">
        <v>1495</v>
      </c>
      <c r="H1537" s="5"/>
      <c r="I1537" s="8"/>
      <c r="J1537" s="5"/>
      <c r="K1537" s="5"/>
      <c r="L1537" s="5"/>
      <c r="M1537" s="5"/>
      <c r="N1537" s="5"/>
      <c r="O1537" s="5"/>
      <c r="P1537" s="5"/>
    </row>
    <row r="1538" ht="15.75" customHeight="1">
      <c r="A1538" s="6"/>
      <c r="B1538" s="6" t="str">
        <f t="shared" si="1"/>
        <v>STA</v>
      </c>
      <c r="C1538" s="6">
        <v>758.0</v>
      </c>
      <c r="D1538" s="7">
        <v>75809.0</v>
      </c>
      <c r="E1538" s="6" t="s">
        <v>1444</v>
      </c>
      <c r="F1538" s="7">
        <v>758410.0</v>
      </c>
      <c r="G1538" s="9" t="s">
        <v>1496</v>
      </c>
      <c r="H1538" s="5"/>
      <c r="I1538" s="8"/>
      <c r="J1538" s="5"/>
      <c r="K1538" s="5"/>
      <c r="L1538" s="5"/>
      <c r="M1538" s="5"/>
      <c r="N1538" s="5"/>
      <c r="O1538" s="5"/>
      <c r="P1538" s="5"/>
    </row>
    <row r="1539" ht="15.75" customHeight="1">
      <c r="A1539" s="6"/>
      <c r="B1539" s="6" t="str">
        <f t="shared" si="1"/>
        <v>STA</v>
      </c>
      <c r="C1539" s="6">
        <v>758.0</v>
      </c>
      <c r="D1539" s="7">
        <v>75809.0</v>
      </c>
      <c r="E1539" s="6" t="s">
        <v>1444</v>
      </c>
      <c r="F1539" s="7">
        <v>758411.0</v>
      </c>
      <c r="G1539" s="9" t="s">
        <v>1497</v>
      </c>
      <c r="H1539" s="5"/>
      <c r="I1539" s="8"/>
      <c r="J1539" s="5"/>
      <c r="K1539" s="5"/>
      <c r="L1539" s="5"/>
      <c r="M1539" s="5"/>
      <c r="N1539" s="5"/>
      <c r="O1539" s="5"/>
      <c r="P1539" s="5"/>
    </row>
    <row r="1540" ht="15.75" customHeight="1">
      <c r="A1540" s="6"/>
      <c r="B1540" s="6" t="str">
        <f t="shared" si="1"/>
        <v>STA</v>
      </c>
      <c r="C1540" s="6">
        <v>758.0</v>
      </c>
      <c r="D1540" s="7">
        <v>75809.0</v>
      </c>
      <c r="E1540" s="6" t="s">
        <v>1444</v>
      </c>
      <c r="F1540" s="7">
        <v>758412.0</v>
      </c>
      <c r="G1540" s="9" t="s">
        <v>1498</v>
      </c>
      <c r="H1540" s="5"/>
      <c r="I1540" s="8"/>
      <c r="J1540" s="5"/>
      <c r="K1540" s="5"/>
      <c r="L1540" s="5"/>
      <c r="M1540" s="5"/>
      <c r="N1540" s="5"/>
      <c r="O1540" s="5"/>
      <c r="P1540" s="5"/>
    </row>
    <row r="1541" ht="15.75" customHeight="1">
      <c r="A1541" s="6"/>
      <c r="B1541" s="6" t="str">
        <f t="shared" si="1"/>
        <v>STA</v>
      </c>
      <c r="C1541" s="6">
        <v>758.0</v>
      </c>
      <c r="D1541" s="7">
        <v>75809.0</v>
      </c>
      <c r="E1541" s="6" t="s">
        <v>1444</v>
      </c>
      <c r="F1541" s="7">
        <v>758413.0</v>
      </c>
      <c r="G1541" s="9" t="s">
        <v>1321</v>
      </c>
      <c r="H1541" s="5"/>
      <c r="I1541" s="8"/>
      <c r="J1541" s="5"/>
      <c r="K1541" s="5"/>
      <c r="L1541" s="5"/>
      <c r="M1541" s="5"/>
      <c r="N1541" s="5"/>
      <c r="O1541" s="5"/>
      <c r="P1541" s="5"/>
    </row>
    <row r="1542" ht="15.75" customHeight="1">
      <c r="A1542" s="6"/>
      <c r="B1542" s="6" t="str">
        <f t="shared" si="1"/>
        <v>STA</v>
      </c>
      <c r="C1542" s="6">
        <v>758.0</v>
      </c>
      <c r="D1542" s="7">
        <v>75809.0</v>
      </c>
      <c r="E1542" s="6" t="s">
        <v>1444</v>
      </c>
      <c r="F1542" s="7">
        <v>758414.0</v>
      </c>
      <c r="G1542" s="9" t="s">
        <v>1499</v>
      </c>
      <c r="H1542" s="5"/>
      <c r="I1542" s="8"/>
      <c r="J1542" s="5"/>
      <c r="K1542" s="5"/>
      <c r="L1542" s="5"/>
      <c r="M1542" s="5"/>
      <c r="N1542" s="5"/>
      <c r="O1542" s="5"/>
      <c r="P1542" s="5"/>
    </row>
    <row r="1543" ht="15.75" customHeight="1">
      <c r="A1543" s="6"/>
      <c r="B1543" s="6" t="str">
        <f t="shared" si="1"/>
        <v>STA</v>
      </c>
      <c r="C1543" s="6">
        <v>758.0</v>
      </c>
      <c r="D1543" s="7">
        <v>75809.0</v>
      </c>
      <c r="E1543" s="6" t="s">
        <v>1444</v>
      </c>
      <c r="F1543" s="7">
        <v>758415.0</v>
      </c>
      <c r="G1543" s="9" t="s">
        <v>1500</v>
      </c>
      <c r="H1543" s="5"/>
      <c r="I1543" s="8"/>
      <c r="J1543" s="5"/>
      <c r="K1543" s="5"/>
      <c r="L1543" s="5"/>
      <c r="M1543" s="5"/>
      <c r="N1543" s="5"/>
      <c r="O1543" s="5"/>
      <c r="P1543" s="5"/>
    </row>
    <row r="1544" ht="15.75" customHeight="1">
      <c r="A1544" s="6"/>
      <c r="B1544" s="6" t="str">
        <f t="shared" si="1"/>
        <v>STA</v>
      </c>
      <c r="C1544" s="6">
        <v>758.0</v>
      </c>
      <c r="D1544" s="7">
        <v>75809.0</v>
      </c>
      <c r="E1544" s="6" t="s">
        <v>1444</v>
      </c>
      <c r="F1544" s="7">
        <v>758416.0</v>
      </c>
      <c r="G1544" s="9" t="s">
        <v>1501</v>
      </c>
      <c r="H1544" s="5"/>
      <c r="I1544" s="8"/>
      <c r="J1544" s="5"/>
      <c r="K1544" s="5"/>
      <c r="L1544" s="5"/>
      <c r="M1544" s="5"/>
      <c r="N1544" s="5"/>
      <c r="O1544" s="5"/>
      <c r="P1544" s="5"/>
    </row>
    <row r="1545" ht="15.75" customHeight="1">
      <c r="A1545" s="6"/>
      <c r="B1545" s="6" t="str">
        <f t="shared" si="1"/>
        <v>STA</v>
      </c>
      <c r="C1545" s="6">
        <v>758.0</v>
      </c>
      <c r="D1545" s="7">
        <v>75809.0</v>
      </c>
      <c r="E1545" s="6" t="s">
        <v>1444</v>
      </c>
      <c r="F1545" s="7">
        <v>758417.0</v>
      </c>
      <c r="G1545" s="9" t="s">
        <v>1502</v>
      </c>
      <c r="H1545" s="5"/>
      <c r="I1545" s="8"/>
      <c r="J1545" s="5"/>
      <c r="K1545" s="5"/>
      <c r="L1545" s="5"/>
      <c r="M1545" s="5"/>
      <c r="N1545" s="5"/>
      <c r="O1545" s="5"/>
      <c r="P1545" s="5"/>
    </row>
    <row r="1546" ht="15.75" customHeight="1">
      <c r="A1546" s="6"/>
      <c r="B1546" s="6" t="str">
        <f t="shared" si="1"/>
        <v>STA</v>
      </c>
      <c r="C1546" s="6">
        <v>758.0</v>
      </c>
      <c r="D1546" s="7">
        <v>75809.0</v>
      </c>
      <c r="E1546" s="6" t="s">
        <v>1444</v>
      </c>
      <c r="F1546" s="7">
        <v>758418.0</v>
      </c>
      <c r="G1546" s="9" t="s">
        <v>1503</v>
      </c>
      <c r="H1546" s="5"/>
      <c r="I1546" s="8"/>
      <c r="J1546" s="5"/>
      <c r="K1546" s="5"/>
      <c r="L1546" s="5"/>
      <c r="M1546" s="5"/>
      <c r="N1546" s="5"/>
      <c r="O1546" s="5"/>
      <c r="P1546" s="5"/>
    </row>
    <row r="1547" ht="15.75" customHeight="1">
      <c r="A1547" s="6"/>
      <c r="B1547" s="6" t="str">
        <f t="shared" si="1"/>
        <v>STA</v>
      </c>
      <c r="C1547" s="6">
        <v>758.0</v>
      </c>
      <c r="D1547" s="7">
        <v>75809.0</v>
      </c>
      <c r="E1547" s="6" t="s">
        <v>1444</v>
      </c>
      <c r="F1547" s="7">
        <v>758419.0</v>
      </c>
      <c r="G1547" s="9" t="s">
        <v>1504</v>
      </c>
      <c r="H1547" s="5"/>
      <c r="I1547" s="8"/>
      <c r="J1547" s="5"/>
      <c r="K1547" s="5"/>
      <c r="L1547" s="5"/>
      <c r="M1547" s="5"/>
      <c r="N1547" s="5"/>
      <c r="O1547" s="5"/>
      <c r="P1547" s="5"/>
    </row>
    <row r="1548" ht="15.75" customHeight="1">
      <c r="A1548" s="6"/>
      <c r="B1548" s="6" t="str">
        <f t="shared" si="1"/>
        <v>STA</v>
      </c>
      <c r="C1548" s="6">
        <v>758.0</v>
      </c>
      <c r="D1548" s="7">
        <v>75809.0</v>
      </c>
      <c r="E1548" s="6" t="s">
        <v>1444</v>
      </c>
      <c r="F1548" s="7">
        <v>758420.0</v>
      </c>
      <c r="G1548" s="9" t="s">
        <v>1505</v>
      </c>
      <c r="H1548" s="5"/>
      <c r="I1548" s="8"/>
      <c r="J1548" s="5"/>
      <c r="K1548" s="5"/>
      <c r="L1548" s="5"/>
      <c r="M1548" s="5"/>
      <c r="N1548" s="5"/>
      <c r="O1548" s="5"/>
      <c r="P1548" s="5"/>
    </row>
    <row r="1549" ht="15.75" customHeight="1">
      <c r="A1549" s="6"/>
      <c r="B1549" s="6" t="str">
        <f t="shared" si="1"/>
        <v>STA</v>
      </c>
      <c r="C1549" s="6">
        <v>758.0</v>
      </c>
      <c r="D1549" s="7">
        <v>75810.0</v>
      </c>
      <c r="E1549" s="6" t="s">
        <v>1506</v>
      </c>
      <c r="F1549" s="7">
        <v>758421.0</v>
      </c>
      <c r="G1549" s="9" t="s">
        <v>1507</v>
      </c>
      <c r="H1549" s="5"/>
      <c r="I1549" s="8"/>
      <c r="J1549" s="5"/>
      <c r="K1549" s="5"/>
      <c r="L1549" s="5"/>
      <c r="M1549" s="5"/>
      <c r="N1549" s="5"/>
      <c r="O1549" s="5"/>
      <c r="P1549" s="5"/>
    </row>
    <row r="1550" ht="15.75" customHeight="1">
      <c r="A1550" s="6"/>
      <c r="B1550" s="6" t="str">
        <f t="shared" si="1"/>
        <v>STA</v>
      </c>
      <c r="C1550" s="6">
        <v>758.0</v>
      </c>
      <c r="D1550" s="7">
        <v>75810.0</v>
      </c>
      <c r="E1550" s="6" t="s">
        <v>1506</v>
      </c>
      <c r="F1550" s="7">
        <v>758422.0</v>
      </c>
      <c r="G1550" s="9" t="s">
        <v>1508</v>
      </c>
      <c r="H1550" s="5"/>
      <c r="I1550" s="8"/>
      <c r="J1550" s="5"/>
      <c r="K1550" s="5"/>
      <c r="L1550" s="5"/>
      <c r="M1550" s="5"/>
      <c r="N1550" s="5"/>
      <c r="O1550" s="5"/>
      <c r="P1550" s="5"/>
    </row>
    <row r="1551" ht="15.75" customHeight="1">
      <c r="A1551" s="6"/>
      <c r="B1551" s="6" t="str">
        <f t="shared" si="1"/>
        <v>STA</v>
      </c>
      <c r="C1551" s="6">
        <v>758.0</v>
      </c>
      <c r="D1551" s="7">
        <v>75810.0</v>
      </c>
      <c r="E1551" s="6" t="s">
        <v>1506</v>
      </c>
      <c r="F1551" s="7">
        <v>758423.0</v>
      </c>
      <c r="G1551" s="9" t="s">
        <v>1509</v>
      </c>
      <c r="H1551" s="5"/>
      <c r="I1551" s="8"/>
      <c r="J1551" s="5"/>
      <c r="K1551" s="5"/>
      <c r="L1551" s="5"/>
      <c r="M1551" s="5"/>
      <c r="N1551" s="5"/>
      <c r="O1551" s="5"/>
      <c r="P1551" s="5"/>
    </row>
    <row r="1552" ht="15.75" customHeight="1">
      <c r="A1552" s="6"/>
      <c r="B1552" s="6" t="str">
        <f t="shared" si="1"/>
        <v>STA</v>
      </c>
      <c r="C1552" s="6">
        <v>758.0</v>
      </c>
      <c r="D1552" s="7">
        <v>75810.0</v>
      </c>
      <c r="E1552" s="6" t="s">
        <v>1506</v>
      </c>
      <c r="F1552" s="7">
        <v>758424.0</v>
      </c>
      <c r="G1552" s="9" t="s">
        <v>1510</v>
      </c>
      <c r="H1552" s="5"/>
      <c r="I1552" s="8"/>
      <c r="J1552" s="5"/>
      <c r="K1552" s="5"/>
      <c r="L1552" s="5"/>
      <c r="M1552" s="5"/>
      <c r="N1552" s="5"/>
      <c r="O1552" s="5"/>
      <c r="P1552" s="5"/>
    </row>
    <row r="1553" ht="15.75" customHeight="1">
      <c r="A1553" s="6"/>
      <c r="B1553" s="6" t="str">
        <f t="shared" si="1"/>
        <v>STA</v>
      </c>
      <c r="C1553" s="6">
        <v>758.0</v>
      </c>
      <c r="D1553" s="7">
        <v>75810.0</v>
      </c>
      <c r="E1553" s="6" t="s">
        <v>1506</v>
      </c>
      <c r="F1553" s="7">
        <v>758425.0</v>
      </c>
      <c r="G1553" s="9" t="s">
        <v>1511</v>
      </c>
      <c r="H1553" s="5"/>
      <c r="I1553" s="8"/>
      <c r="J1553" s="5"/>
      <c r="K1553" s="5"/>
      <c r="L1553" s="5"/>
      <c r="M1553" s="5"/>
      <c r="N1553" s="5"/>
      <c r="O1553" s="5"/>
      <c r="P1553" s="5"/>
    </row>
    <row r="1554" ht="15.75" customHeight="1">
      <c r="A1554" s="6"/>
      <c r="B1554" s="6" t="str">
        <f t="shared" si="1"/>
        <v>STA</v>
      </c>
      <c r="C1554" s="6">
        <v>758.0</v>
      </c>
      <c r="D1554" s="7">
        <v>75810.0</v>
      </c>
      <c r="E1554" s="6" t="s">
        <v>1506</v>
      </c>
      <c r="F1554" s="7">
        <v>758426.0</v>
      </c>
      <c r="G1554" s="9" t="s">
        <v>1512</v>
      </c>
      <c r="H1554" s="5"/>
      <c r="I1554" s="8"/>
      <c r="J1554" s="5"/>
      <c r="K1554" s="5"/>
      <c r="L1554" s="5"/>
      <c r="M1554" s="5"/>
      <c r="N1554" s="5"/>
      <c r="O1554" s="5"/>
      <c r="P1554" s="5"/>
    </row>
    <row r="1555" ht="15.75" customHeight="1">
      <c r="A1555" s="6"/>
      <c r="B1555" s="6" t="str">
        <f t="shared" si="1"/>
        <v>STA</v>
      </c>
      <c r="C1555" s="6">
        <v>758.0</v>
      </c>
      <c r="D1555" s="7">
        <v>75810.0</v>
      </c>
      <c r="E1555" s="6" t="s">
        <v>1506</v>
      </c>
      <c r="F1555" s="7">
        <v>758427.0</v>
      </c>
      <c r="G1555" s="9" t="s">
        <v>1513</v>
      </c>
      <c r="H1555" s="5"/>
      <c r="I1555" s="8"/>
      <c r="J1555" s="5"/>
      <c r="K1555" s="5"/>
      <c r="L1555" s="5"/>
      <c r="M1555" s="5"/>
      <c r="N1555" s="5"/>
      <c r="O1555" s="5"/>
      <c r="P1555" s="5"/>
    </row>
    <row r="1556" ht="15.75" customHeight="1">
      <c r="A1556" s="6"/>
      <c r="B1556" s="6" t="str">
        <f t="shared" si="1"/>
        <v>STA</v>
      </c>
      <c r="C1556" s="6">
        <v>758.0</v>
      </c>
      <c r="D1556" s="7">
        <v>75810.0</v>
      </c>
      <c r="E1556" s="6" t="s">
        <v>1506</v>
      </c>
      <c r="F1556" s="7">
        <v>758428.0</v>
      </c>
      <c r="G1556" s="9" t="s">
        <v>293</v>
      </c>
      <c r="H1556" s="5"/>
      <c r="I1556" s="8"/>
      <c r="J1556" s="5"/>
      <c r="K1556" s="5"/>
      <c r="L1556" s="5"/>
      <c r="M1556" s="5"/>
      <c r="N1556" s="5"/>
      <c r="O1556" s="5"/>
      <c r="P1556" s="5"/>
    </row>
    <row r="1557" ht="15.75" customHeight="1">
      <c r="A1557" s="6"/>
      <c r="B1557" s="6" t="str">
        <f t="shared" si="1"/>
        <v>STA</v>
      </c>
      <c r="C1557" s="6">
        <v>758.0</v>
      </c>
      <c r="D1557" s="7">
        <v>75810.0</v>
      </c>
      <c r="E1557" s="6" t="s">
        <v>1506</v>
      </c>
      <c r="F1557" s="7">
        <v>758429.0</v>
      </c>
      <c r="G1557" s="9" t="s">
        <v>1514</v>
      </c>
      <c r="H1557" s="5"/>
      <c r="I1557" s="8"/>
      <c r="J1557" s="5"/>
      <c r="K1557" s="5"/>
      <c r="L1557" s="5"/>
      <c r="M1557" s="5"/>
      <c r="N1557" s="5"/>
      <c r="O1557" s="5"/>
      <c r="P1557" s="5"/>
    </row>
    <row r="1558" ht="15.75" customHeight="1">
      <c r="A1558" s="6"/>
      <c r="B1558" s="6" t="str">
        <f t="shared" si="1"/>
        <v>STA</v>
      </c>
      <c r="C1558" s="6">
        <v>758.0</v>
      </c>
      <c r="D1558" s="7">
        <v>75810.0</v>
      </c>
      <c r="E1558" s="6" t="s">
        <v>1506</v>
      </c>
      <c r="F1558" s="7">
        <v>758430.0</v>
      </c>
      <c r="G1558" s="9" t="s">
        <v>1515</v>
      </c>
      <c r="H1558" s="5"/>
      <c r="I1558" s="8"/>
      <c r="J1558" s="5"/>
      <c r="K1558" s="5"/>
      <c r="L1558" s="5"/>
      <c r="M1558" s="5"/>
      <c r="N1558" s="5"/>
      <c r="O1558" s="5"/>
      <c r="P1558" s="5"/>
    </row>
    <row r="1559" ht="15.75" customHeight="1">
      <c r="A1559" s="6"/>
      <c r="B1559" s="6" t="str">
        <f t="shared" si="1"/>
        <v>STA</v>
      </c>
      <c r="C1559" s="6">
        <v>758.0</v>
      </c>
      <c r="D1559" s="7">
        <v>75810.0</v>
      </c>
      <c r="E1559" s="6" t="s">
        <v>1506</v>
      </c>
      <c r="F1559" s="7">
        <v>758431.0</v>
      </c>
      <c r="G1559" s="9" t="s">
        <v>1516</v>
      </c>
      <c r="H1559" s="5"/>
      <c r="I1559" s="8"/>
      <c r="J1559" s="5"/>
      <c r="K1559" s="5"/>
      <c r="L1559" s="5"/>
      <c r="M1559" s="5"/>
      <c r="N1559" s="5"/>
      <c r="O1559" s="5"/>
      <c r="P1559" s="5"/>
    </row>
    <row r="1560" ht="15.75" customHeight="1">
      <c r="A1560" s="6"/>
      <c r="B1560" s="6" t="str">
        <f t="shared" si="1"/>
        <v>STA</v>
      </c>
      <c r="C1560" s="6">
        <v>758.0</v>
      </c>
      <c r="D1560" s="7">
        <v>75810.0</v>
      </c>
      <c r="E1560" s="6" t="s">
        <v>1506</v>
      </c>
      <c r="F1560" s="7">
        <v>758432.0</v>
      </c>
      <c r="G1560" s="9" t="s">
        <v>1517</v>
      </c>
      <c r="H1560" s="5"/>
      <c r="I1560" s="8"/>
      <c r="J1560" s="5"/>
      <c r="K1560" s="5"/>
      <c r="L1560" s="5"/>
      <c r="M1560" s="5"/>
      <c r="N1560" s="5"/>
      <c r="O1560" s="5"/>
      <c r="P1560" s="5"/>
    </row>
    <row r="1561" ht="15.75" customHeight="1">
      <c r="A1561" s="6"/>
      <c r="B1561" s="6" t="str">
        <f t="shared" si="1"/>
        <v>STA</v>
      </c>
      <c r="C1561" s="6">
        <v>758.0</v>
      </c>
      <c r="D1561" s="7">
        <v>75810.0</v>
      </c>
      <c r="E1561" s="6" t="s">
        <v>1506</v>
      </c>
      <c r="F1561" s="7">
        <v>758433.0</v>
      </c>
      <c r="G1561" s="9" t="s">
        <v>1518</v>
      </c>
      <c r="H1561" s="5"/>
      <c r="I1561" s="8"/>
      <c r="J1561" s="5"/>
      <c r="K1561" s="5"/>
      <c r="L1561" s="5"/>
      <c r="M1561" s="5"/>
      <c r="N1561" s="5"/>
      <c r="O1561" s="5"/>
      <c r="P1561" s="5"/>
    </row>
    <row r="1562" ht="15.75" customHeight="1">
      <c r="A1562" s="6"/>
      <c r="B1562" s="6" t="str">
        <f t="shared" si="1"/>
        <v>STA</v>
      </c>
      <c r="C1562" s="6">
        <v>758.0</v>
      </c>
      <c r="D1562" s="7">
        <v>75810.0</v>
      </c>
      <c r="E1562" s="6" t="s">
        <v>1506</v>
      </c>
      <c r="F1562" s="7">
        <v>758434.0</v>
      </c>
      <c r="G1562" s="9" t="s">
        <v>1519</v>
      </c>
      <c r="H1562" s="5"/>
      <c r="I1562" s="8"/>
      <c r="J1562" s="5"/>
      <c r="K1562" s="5"/>
      <c r="L1562" s="5"/>
      <c r="M1562" s="5"/>
      <c r="N1562" s="5"/>
      <c r="O1562" s="5"/>
      <c r="P1562" s="5"/>
    </row>
    <row r="1563" ht="15.75" customHeight="1">
      <c r="A1563" s="6"/>
      <c r="B1563" s="6" t="str">
        <f t="shared" si="1"/>
        <v>STA</v>
      </c>
      <c r="C1563" s="6">
        <v>758.0</v>
      </c>
      <c r="D1563" s="7">
        <v>75810.0</v>
      </c>
      <c r="E1563" s="6" t="s">
        <v>1506</v>
      </c>
      <c r="F1563" s="7">
        <v>758435.0</v>
      </c>
      <c r="G1563" s="9" t="s">
        <v>1520</v>
      </c>
      <c r="H1563" s="5"/>
      <c r="I1563" s="8"/>
      <c r="J1563" s="5"/>
      <c r="K1563" s="5"/>
      <c r="L1563" s="5"/>
      <c r="M1563" s="5"/>
      <c r="N1563" s="5"/>
      <c r="O1563" s="5"/>
      <c r="P1563" s="5"/>
    </row>
    <row r="1564" ht="15.75" customHeight="1">
      <c r="A1564" s="6"/>
      <c r="B1564" s="6" t="str">
        <f t="shared" si="1"/>
        <v>STA</v>
      </c>
      <c r="C1564" s="6">
        <v>758.0</v>
      </c>
      <c r="D1564" s="7">
        <v>75810.0</v>
      </c>
      <c r="E1564" s="6" t="s">
        <v>1506</v>
      </c>
      <c r="F1564" s="7">
        <v>758436.0</v>
      </c>
      <c r="G1564" s="9" t="s">
        <v>1521</v>
      </c>
      <c r="H1564" s="5"/>
      <c r="I1564" s="8"/>
      <c r="J1564" s="5"/>
      <c r="K1564" s="5"/>
      <c r="L1564" s="5"/>
      <c r="M1564" s="5"/>
      <c r="N1564" s="5"/>
      <c r="O1564" s="5"/>
      <c r="P1564" s="5"/>
    </row>
    <row r="1565" ht="15.75" customHeight="1">
      <c r="A1565" s="6"/>
      <c r="B1565" s="6" t="str">
        <f t="shared" si="1"/>
        <v>STA</v>
      </c>
      <c r="C1565" s="6">
        <v>758.0</v>
      </c>
      <c r="D1565" s="7">
        <v>75810.0</v>
      </c>
      <c r="E1565" s="6" t="s">
        <v>1506</v>
      </c>
      <c r="F1565" s="7">
        <v>758437.0</v>
      </c>
      <c r="G1565" s="9" t="s">
        <v>1522</v>
      </c>
      <c r="H1565" s="5"/>
      <c r="I1565" s="8"/>
      <c r="J1565" s="5"/>
      <c r="K1565" s="5"/>
      <c r="L1565" s="5"/>
      <c r="M1565" s="5"/>
      <c r="N1565" s="5"/>
      <c r="O1565" s="5"/>
      <c r="P1565" s="5"/>
    </row>
    <row r="1566" ht="15.75" customHeight="1">
      <c r="A1566" s="6"/>
      <c r="B1566" s="6" t="str">
        <f t="shared" si="1"/>
        <v>STA</v>
      </c>
      <c r="C1566" s="6">
        <v>758.0</v>
      </c>
      <c r="D1566" s="7">
        <v>75810.0</v>
      </c>
      <c r="E1566" s="6" t="s">
        <v>1506</v>
      </c>
      <c r="F1566" s="7">
        <v>758438.0</v>
      </c>
      <c r="G1566" s="9" t="s">
        <v>1523</v>
      </c>
      <c r="H1566" s="5"/>
      <c r="I1566" s="8"/>
      <c r="J1566" s="5"/>
      <c r="K1566" s="5"/>
      <c r="L1566" s="5"/>
      <c r="M1566" s="5"/>
      <c r="N1566" s="5"/>
      <c r="O1566" s="5"/>
      <c r="P1566" s="5"/>
    </row>
    <row r="1567" ht="15.75" customHeight="1">
      <c r="A1567" s="6"/>
      <c r="B1567" s="6" t="str">
        <f t="shared" si="1"/>
        <v>STA</v>
      </c>
      <c r="C1567" s="6">
        <v>758.0</v>
      </c>
      <c r="D1567" s="7">
        <v>75810.0</v>
      </c>
      <c r="E1567" s="6" t="s">
        <v>1506</v>
      </c>
      <c r="F1567" s="7">
        <v>758439.0</v>
      </c>
      <c r="G1567" s="9" t="s">
        <v>1524</v>
      </c>
      <c r="H1567" s="5"/>
      <c r="I1567" s="8"/>
      <c r="J1567" s="5"/>
      <c r="K1567" s="5"/>
      <c r="L1567" s="5"/>
      <c r="M1567" s="5"/>
      <c r="N1567" s="5"/>
      <c r="O1567" s="5"/>
      <c r="P1567" s="5"/>
    </row>
    <row r="1568" ht="15.75" customHeight="1">
      <c r="A1568" s="6"/>
      <c r="B1568" s="6" t="str">
        <f t="shared" si="1"/>
        <v>STA</v>
      </c>
      <c r="C1568" s="6">
        <v>758.0</v>
      </c>
      <c r="D1568" s="7">
        <v>75810.0</v>
      </c>
      <c r="E1568" s="6" t="s">
        <v>1506</v>
      </c>
      <c r="F1568" s="7">
        <v>758440.0</v>
      </c>
      <c r="G1568" s="9" t="s">
        <v>1525</v>
      </c>
      <c r="H1568" s="5"/>
      <c r="I1568" s="8"/>
      <c r="J1568" s="5"/>
      <c r="K1568" s="5"/>
      <c r="L1568" s="5"/>
      <c r="M1568" s="5"/>
      <c r="N1568" s="5"/>
      <c r="O1568" s="5"/>
      <c r="P1568" s="5"/>
    </row>
    <row r="1569" ht="15.75" customHeight="1">
      <c r="A1569" s="6"/>
      <c r="B1569" s="6" t="str">
        <f t="shared" si="1"/>
        <v>STA</v>
      </c>
      <c r="C1569" s="6">
        <v>758.0</v>
      </c>
      <c r="D1569" s="7">
        <v>75810.0</v>
      </c>
      <c r="E1569" s="6" t="s">
        <v>1506</v>
      </c>
      <c r="F1569" s="7">
        <v>758441.0</v>
      </c>
      <c r="G1569" s="9" t="s">
        <v>1526</v>
      </c>
      <c r="H1569" s="5"/>
      <c r="I1569" s="8"/>
      <c r="J1569" s="5"/>
      <c r="K1569" s="5"/>
      <c r="L1569" s="5"/>
      <c r="M1569" s="5"/>
      <c r="N1569" s="5"/>
      <c r="O1569" s="5"/>
      <c r="P1569" s="5"/>
    </row>
    <row r="1570" ht="15.75" customHeight="1">
      <c r="A1570" s="6"/>
      <c r="B1570" s="6" t="str">
        <f t="shared" si="1"/>
        <v>STA</v>
      </c>
      <c r="C1570" s="6">
        <v>758.0</v>
      </c>
      <c r="D1570" s="7">
        <v>75810.0</v>
      </c>
      <c r="E1570" s="6" t="s">
        <v>1506</v>
      </c>
      <c r="F1570" s="7">
        <v>758442.0</v>
      </c>
      <c r="G1570" s="9" t="s">
        <v>1527</v>
      </c>
      <c r="H1570" s="5"/>
      <c r="I1570" s="8"/>
      <c r="J1570" s="5"/>
      <c r="K1570" s="5"/>
      <c r="L1570" s="5"/>
      <c r="M1570" s="5"/>
      <c r="N1570" s="5"/>
      <c r="O1570" s="5"/>
      <c r="P1570" s="5"/>
    </row>
    <row r="1571" ht="15.75" customHeight="1">
      <c r="A1571" s="6"/>
      <c r="B1571" s="6" t="str">
        <f t="shared" si="1"/>
        <v>STA</v>
      </c>
      <c r="C1571" s="6">
        <v>758.0</v>
      </c>
      <c r="D1571" s="7">
        <v>75810.0</v>
      </c>
      <c r="E1571" s="6" t="s">
        <v>1506</v>
      </c>
      <c r="F1571" s="7">
        <v>758443.0</v>
      </c>
      <c r="G1571" s="9" t="s">
        <v>1528</v>
      </c>
      <c r="H1571" s="5"/>
      <c r="I1571" s="8"/>
      <c r="J1571" s="5"/>
      <c r="K1571" s="5"/>
      <c r="L1571" s="5"/>
      <c r="M1571" s="5"/>
      <c r="N1571" s="5"/>
      <c r="O1571" s="5"/>
      <c r="P1571" s="5"/>
    </row>
    <row r="1572" ht="15.75" customHeight="1">
      <c r="A1572" s="6"/>
      <c r="B1572" s="6" t="str">
        <f t="shared" si="1"/>
        <v>STA</v>
      </c>
      <c r="C1572" s="6">
        <v>758.0</v>
      </c>
      <c r="D1572" s="7">
        <v>75810.0</v>
      </c>
      <c r="E1572" s="6" t="s">
        <v>1506</v>
      </c>
      <c r="F1572" s="7">
        <v>758444.0</v>
      </c>
      <c r="G1572" s="9" t="s">
        <v>1529</v>
      </c>
      <c r="H1572" s="5"/>
      <c r="I1572" s="8"/>
      <c r="J1572" s="5"/>
      <c r="K1572" s="5"/>
      <c r="L1572" s="5"/>
      <c r="M1572" s="5"/>
      <c r="N1572" s="5"/>
      <c r="O1572" s="5"/>
      <c r="P1572" s="5"/>
    </row>
    <row r="1573" ht="15.75" customHeight="1">
      <c r="A1573" s="6"/>
      <c r="B1573" s="6" t="str">
        <f t="shared" si="1"/>
        <v>STA</v>
      </c>
      <c r="C1573" s="6">
        <v>758.0</v>
      </c>
      <c r="D1573" s="7">
        <v>75810.0</v>
      </c>
      <c r="E1573" s="6" t="s">
        <v>1506</v>
      </c>
      <c r="F1573" s="7">
        <v>758445.0</v>
      </c>
      <c r="G1573" s="9" t="s">
        <v>1530</v>
      </c>
      <c r="H1573" s="5"/>
      <c r="I1573" s="8"/>
      <c r="J1573" s="5"/>
      <c r="K1573" s="5"/>
      <c r="L1573" s="5"/>
      <c r="M1573" s="5"/>
      <c r="N1573" s="5"/>
      <c r="O1573" s="5"/>
      <c r="P1573" s="5"/>
    </row>
    <row r="1574" ht="15.75" customHeight="1">
      <c r="A1574" s="6"/>
      <c r="B1574" s="6" t="str">
        <f t="shared" si="1"/>
        <v>STA</v>
      </c>
      <c r="C1574" s="6">
        <v>758.0</v>
      </c>
      <c r="D1574" s="7">
        <v>75810.0</v>
      </c>
      <c r="E1574" s="6" t="s">
        <v>1506</v>
      </c>
      <c r="F1574" s="7">
        <v>758446.0</v>
      </c>
      <c r="G1574" s="9" t="s">
        <v>1531</v>
      </c>
      <c r="H1574" s="5"/>
      <c r="I1574" s="8"/>
      <c r="J1574" s="5"/>
      <c r="K1574" s="5"/>
      <c r="L1574" s="5"/>
      <c r="M1574" s="5"/>
      <c r="N1574" s="5"/>
      <c r="O1574" s="5"/>
      <c r="P1574" s="5"/>
    </row>
    <row r="1575" ht="15.75" customHeight="1">
      <c r="A1575" s="6"/>
      <c r="B1575" s="6" t="str">
        <f t="shared" si="1"/>
        <v>STA</v>
      </c>
      <c r="C1575" s="6">
        <v>758.0</v>
      </c>
      <c r="D1575" s="7">
        <v>75810.0</v>
      </c>
      <c r="E1575" s="6" t="s">
        <v>1506</v>
      </c>
      <c r="F1575" s="7">
        <v>758447.0</v>
      </c>
      <c r="G1575" s="9" t="s">
        <v>1532</v>
      </c>
      <c r="H1575" s="5"/>
      <c r="I1575" s="8"/>
      <c r="J1575" s="5"/>
      <c r="K1575" s="5"/>
      <c r="L1575" s="5"/>
      <c r="M1575" s="5"/>
      <c r="N1575" s="5"/>
      <c r="O1575" s="5"/>
      <c r="P1575" s="5"/>
    </row>
    <row r="1576" ht="15.75" customHeight="1">
      <c r="A1576" s="6"/>
      <c r="B1576" s="6" t="str">
        <f t="shared" si="1"/>
        <v>STA</v>
      </c>
      <c r="C1576" s="6">
        <v>758.0</v>
      </c>
      <c r="D1576" s="7">
        <v>75810.0</v>
      </c>
      <c r="E1576" s="6" t="s">
        <v>1506</v>
      </c>
      <c r="F1576" s="7">
        <v>758448.0</v>
      </c>
      <c r="G1576" s="9" t="s">
        <v>1533</v>
      </c>
      <c r="H1576" s="5"/>
      <c r="I1576" s="8"/>
      <c r="J1576" s="5"/>
      <c r="K1576" s="5"/>
      <c r="L1576" s="5"/>
      <c r="M1576" s="5"/>
      <c r="N1576" s="5"/>
      <c r="O1576" s="5"/>
      <c r="P1576" s="5"/>
    </row>
    <row r="1577" ht="15.75" customHeight="1">
      <c r="A1577" s="6"/>
      <c r="B1577" s="6" t="str">
        <f t="shared" si="1"/>
        <v>STA</v>
      </c>
      <c r="C1577" s="6">
        <v>758.0</v>
      </c>
      <c r="D1577" s="7">
        <v>75810.0</v>
      </c>
      <c r="E1577" s="6" t="s">
        <v>1506</v>
      </c>
      <c r="F1577" s="7">
        <v>758449.0</v>
      </c>
      <c r="G1577" s="9" t="s">
        <v>1534</v>
      </c>
      <c r="H1577" s="5"/>
      <c r="I1577" s="8"/>
      <c r="J1577" s="5"/>
      <c r="K1577" s="5"/>
      <c r="L1577" s="5"/>
      <c r="M1577" s="5"/>
      <c r="N1577" s="5"/>
      <c r="O1577" s="5"/>
      <c r="P1577" s="5"/>
    </row>
    <row r="1578" ht="15.75" customHeight="1">
      <c r="A1578" s="6"/>
      <c r="B1578" s="6" t="str">
        <f t="shared" si="1"/>
        <v>STA</v>
      </c>
      <c r="C1578" s="6">
        <v>758.0</v>
      </c>
      <c r="D1578" s="7">
        <v>75810.0</v>
      </c>
      <c r="E1578" s="6" t="s">
        <v>1506</v>
      </c>
      <c r="F1578" s="7">
        <v>758450.0</v>
      </c>
      <c r="G1578" s="9" t="s">
        <v>1535</v>
      </c>
      <c r="H1578" s="5"/>
      <c r="I1578" s="8"/>
      <c r="J1578" s="5"/>
      <c r="K1578" s="5"/>
      <c r="L1578" s="5"/>
      <c r="M1578" s="5"/>
      <c r="N1578" s="5"/>
      <c r="O1578" s="5"/>
      <c r="P1578" s="5"/>
    </row>
    <row r="1579" ht="15.75" customHeight="1">
      <c r="A1579" s="6"/>
      <c r="B1579" s="6" t="str">
        <f t="shared" si="1"/>
        <v>STA</v>
      </c>
      <c r="C1579" s="6">
        <v>758.0</v>
      </c>
      <c r="D1579" s="7">
        <v>75810.0</v>
      </c>
      <c r="E1579" s="6" t="s">
        <v>1506</v>
      </c>
      <c r="F1579" s="7">
        <v>758451.0</v>
      </c>
      <c r="G1579" s="9" t="s">
        <v>1536</v>
      </c>
      <c r="H1579" s="5"/>
      <c r="I1579" s="8"/>
      <c r="J1579" s="5"/>
      <c r="K1579" s="5"/>
      <c r="L1579" s="5"/>
      <c r="M1579" s="5"/>
      <c r="N1579" s="5"/>
      <c r="O1579" s="5"/>
      <c r="P1579" s="5"/>
    </row>
    <row r="1580" ht="15.75" customHeight="1">
      <c r="A1580" s="6"/>
      <c r="B1580" s="6" t="str">
        <f t="shared" si="1"/>
        <v>STA</v>
      </c>
      <c r="C1580" s="6">
        <v>758.0</v>
      </c>
      <c r="D1580" s="7">
        <v>75810.0</v>
      </c>
      <c r="E1580" s="6" t="s">
        <v>1506</v>
      </c>
      <c r="F1580" s="7">
        <v>758452.0</v>
      </c>
      <c r="G1580" s="9" t="s">
        <v>1537</v>
      </c>
      <c r="H1580" s="5"/>
      <c r="I1580" s="8"/>
      <c r="J1580" s="5"/>
      <c r="K1580" s="5"/>
      <c r="L1580" s="5"/>
      <c r="M1580" s="5"/>
      <c r="N1580" s="5"/>
      <c r="O1580" s="5"/>
      <c r="P1580" s="5"/>
    </row>
    <row r="1581" ht="15.75" customHeight="1">
      <c r="A1581" s="6"/>
      <c r="B1581" s="6" t="str">
        <f t="shared" si="1"/>
        <v>STA</v>
      </c>
      <c r="C1581" s="6">
        <v>758.0</v>
      </c>
      <c r="D1581" s="7">
        <v>75810.0</v>
      </c>
      <c r="E1581" s="6" t="s">
        <v>1506</v>
      </c>
      <c r="F1581" s="7">
        <v>758453.0</v>
      </c>
      <c r="G1581" s="9" t="s">
        <v>1538</v>
      </c>
      <c r="H1581" s="5"/>
      <c r="I1581" s="8"/>
      <c r="J1581" s="5"/>
      <c r="K1581" s="5"/>
      <c r="L1581" s="5"/>
      <c r="M1581" s="5"/>
      <c r="N1581" s="5"/>
      <c r="O1581" s="5"/>
      <c r="P1581" s="5"/>
    </row>
    <row r="1582" ht="15.75" customHeight="1">
      <c r="A1582" s="6"/>
      <c r="B1582" s="6" t="str">
        <f t="shared" si="1"/>
        <v>STA</v>
      </c>
      <c r="C1582" s="6">
        <v>758.0</v>
      </c>
      <c r="D1582" s="7">
        <v>75810.0</v>
      </c>
      <c r="E1582" s="6" t="s">
        <v>1506</v>
      </c>
      <c r="F1582" s="7">
        <v>758454.0</v>
      </c>
      <c r="G1582" s="9" t="s">
        <v>1539</v>
      </c>
      <c r="H1582" s="5"/>
      <c r="I1582" s="8"/>
      <c r="J1582" s="5"/>
      <c r="K1582" s="5"/>
      <c r="L1582" s="5"/>
      <c r="M1582" s="5"/>
      <c r="N1582" s="5"/>
      <c r="O1582" s="5"/>
      <c r="P1582" s="5"/>
    </row>
    <row r="1583" ht="15.75" customHeight="1">
      <c r="A1583" s="6"/>
      <c r="B1583" s="6" t="str">
        <f t="shared" si="1"/>
        <v>STA</v>
      </c>
      <c r="C1583" s="6">
        <v>758.0</v>
      </c>
      <c r="D1583" s="7">
        <v>75810.0</v>
      </c>
      <c r="E1583" s="6" t="s">
        <v>1506</v>
      </c>
      <c r="F1583" s="7">
        <v>758455.0</v>
      </c>
      <c r="G1583" s="9" t="s">
        <v>1540</v>
      </c>
      <c r="H1583" s="5"/>
      <c r="I1583" s="8"/>
      <c r="J1583" s="5"/>
      <c r="K1583" s="5"/>
      <c r="L1583" s="5"/>
      <c r="M1583" s="5"/>
      <c r="N1583" s="5"/>
      <c r="O1583" s="5"/>
      <c r="P1583" s="5"/>
    </row>
    <row r="1584" ht="15.75" customHeight="1">
      <c r="A1584" s="6"/>
      <c r="B1584" s="6" t="str">
        <f t="shared" si="1"/>
        <v>STA</v>
      </c>
      <c r="C1584" s="6">
        <v>758.0</v>
      </c>
      <c r="D1584" s="7">
        <v>75810.0</v>
      </c>
      <c r="E1584" s="6" t="s">
        <v>1506</v>
      </c>
      <c r="F1584" s="7">
        <v>758456.0</v>
      </c>
      <c r="G1584" s="9" t="s">
        <v>1541</v>
      </c>
      <c r="H1584" s="5"/>
      <c r="I1584" s="8"/>
      <c r="J1584" s="5"/>
      <c r="K1584" s="5"/>
      <c r="L1584" s="5"/>
      <c r="M1584" s="5"/>
      <c r="N1584" s="5"/>
      <c r="O1584" s="5"/>
      <c r="P1584" s="5"/>
    </row>
    <row r="1585" ht="15.75" customHeight="1">
      <c r="A1585" s="6"/>
      <c r="B1585" s="6" t="str">
        <f t="shared" si="1"/>
        <v>STA</v>
      </c>
      <c r="C1585" s="6">
        <v>758.0</v>
      </c>
      <c r="D1585" s="7">
        <v>75810.0</v>
      </c>
      <c r="E1585" s="6" t="s">
        <v>1506</v>
      </c>
      <c r="F1585" s="7">
        <v>758457.0</v>
      </c>
      <c r="G1585" s="9" t="s">
        <v>1542</v>
      </c>
      <c r="H1585" s="5"/>
      <c r="I1585" s="8"/>
      <c r="J1585" s="5"/>
      <c r="K1585" s="5"/>
      <c r="L1585" s="5"/>
      <c r="M1585" s="5"/>
      <c r="N1585" s="5"/>
      <c r="O1585" s="5"/>
      <c r="P1585" s="5"/>
    </row>
    <row r="1586" ht="15.75" customHeight="1">
      <c r="A1586" s="6"/>
      <c r="B1586" s="6" t="str">
        <f t="shared" si="1"/>
        <v>STA</v>
      </c>
      <c r="C1586" s="6">
        <v>758.0</v>
      </c>
      <c r="D1586" s="7">
        <v>75810.0</v>
      </c>
      <c r="E1586" s="6" t="s">
        <v>1506</v>
      </c>
      <c r="F1586" s="7">
        <v>758458.0</v>
      </c>
      <c r="G1586" s="9" t="s">
        <v>1543</v>
      </c>
      <c r="H1586" s="5"/>
      <c r="I1586" s="8"/>
      <c r="J1586" s="5"/>
      <c r="K1586" s="5"/>
      <c r="L1586" s="5"/>
      <c r="M1586" s="5"/>
      <c r="N1586" s="5"/>
      <c r="O1586" s="5"/>
      <c r="P1586" s="5"/>
    </row>
    <row r="1587" ht="15.75" customHeight="1">
      <c r="A1587" s="6"/>
      <c r="B1587" s="6" t="str">
        <f t="shared" si="1"/>
        <v>STA</v>
      </c>
      <c r="C1587" s="6">
        <v>758.0</v>
      </c>
      <c r="D1587" s="7">
        <v>75810.0</v>
      </c>
      <c r="E1587" s="6" t="s">
        <v>1506</v>
      </c>
      <c r="F1587" s="7">
        <v>758459.0</v>
      </c>
      <c r="G1587" s="9" t="s">
        <v>1544</v>
      </c>
      <c r="H1587" s="5"/>
      <c r="I1587" s="8"/>
      <c r="J1587" s="5"/>
      <c r="K1587" s="5"/>
      <c r="L1587" s="5"/>
      <c r="M1587" s="5"/>
      <c r="N1587" s="5"/>
      <c r="O1587" s="5"/>
      <c r="P1587" s="5"/>
    </row>
    <row r="1588" ht="15.75" customHeight="1">
      <c r="A1588" s="6"/>
      <c r="B1588" s="6" t="str">
        <f t="shared" si="1"/>
        <v>STA</v>
      </c>
      <c r="C1588" s="6">
        <v>758.0</v>
      </c>
      <c r="D1588" s="7">
        <v>75810.0</v>
      </c>
      <c r="E1588" s="6" t="s">
        <v>1506</v>
      </c>
      <c r="F1588" s="7">
        <v>758460.0</v>
      </c>
      <c r="G1588" s="9" t="s">
        <v>1545</v>
      </c>
      <c r="H1588" s="5"/>
      <c r="I1588" s="8"/>
      <c r="J1588" s="5"/>
      <c r="K1588" s="5"/>
      <c r="L1588" s="5"/>
      <c r="M1588" s="5"/>
      <c r="N1588" s="5"/>
      <c r="O1588" s="5"/>
      <c r="P1588" s="5"/>
    </row>
    <row r="1589" ht="15.75" customHeight="1">
      <c r="A1589" s="6"/>
      <c r="B1589" s="6" t="str">
        <f t="shared" si="1"/>
        <v>STA</v>
      </c>
      <c r="C1589" s="6">
        <v>758.0</v>
      </c>
      <c r="D1589" s="7">
        <v>75810.0</v>
      </c>
      <c r="E1589" s="6" t="s">
        <v>1506</v>
      </c>
      <c r="F1589" s="7">
        <v>758461.0</v>
      </c>
      <c r="G1589" s="9" t="s">
        <v>1546</v>
      </c>
      <c r="H1589" s="5"/>
      <c r="I1589" s="8"/>
      <c r="J1589" s="5"/>
      <c r="K1589" s="5"/>
      <c r="L1589" s="5"/>
      <c r="M1589" s="5"/>
      <c r="N1589" s="5"/>
      <c r="O1589" s="5"/>
      <c r="P1589" s="5"/>
    </row>
    <row r="1590" ht="15.75" customHeight="1">
      <c r="A1590" s="6"/>
      <c r="B1590" s="6" t="str">
        <f t="shared" si="1"/>
        <v>STA</v>
      </c>
      <c r="C1590" s="6">
        <v>758.0</v>
      </c>
      <c r="D1590" s="7">
        <v>75810.0</v>
      </c>
      <c r="E1590" s="6" t="s">
        <v>1506</v>
      </c>
      <c r="F1590" s="7">
        <v>758462.0</v>
      </c>
      <c r="G1590" s="9" t="s">
        <v>1547</v>
      </c>
      <c r="H1590" s="5"/>
      <c r="I1590" s="8"/>
      <c r="J1590" s="5"/>
      <c r="K1590" s="5"/>
      <c r="L1590" s="5"/>
      <c r="M1590" s="5"/>
      <c r="N1590" s="5"/>
      <c r="O1590" s="5"/>
      <c r="P1590" s="5"/>
    </row>
    <row r="1591" ht="15.75" customHeight="1">
      <c r="A1591" s="6"/>
      <c r="B1591" s="6" t="str">
        <f t="shared" si="1"/>
        <v>STA</v>
      </c>
      <c r="C1591" s="6">
        <v>758.0</v>
      </c>
      <c r="D1591" s="7">
        <v>75810.0</v>
      </c>
      <c r="E1591" s="6" t="s">
        <v>1506</v>
      </c>
      <c r="F1591" s="7">
        <v>758463.0</v>
      </c>
      <c r="G1591" s="9" t="s">
        <v>1548</v>
      </c>
      <c r="H1591" s="5"/>
      <c r="I1591" s="8"/>
      <c r="J1591" s="5"/>
      <c r="K1591" s="5"/>
      <c r="L1591" s="5"/>
      <c r="M1591" s="5"/>
      <c r="N1591" s="5"/>
      <c r="O1591" s="5"/>
      <c r="P1591" s="5"/>
    </row>
    <row r="1592" ht="15.75" customHeight="1">
      <c r="A1592" s="6"/>
      <c r="B1592" s="6" t="str">
        <f t="shared" si="1"/>
        <v>STA</v>
      </c>
      <c r="C1592" s="6">
        <v>758.0</v>
      </c>
      <c r="D1592" s="7">
        <v>75810.0</v>
      </c>
      <c r="E1592" s="6" t="s">
        <v>1506</v>
      </c>
      <c r="F1592" s="7">
        <v>758464.0</v>
      </c>
      <c r="G1592" s="9" t="s">
        <v>1549</v>
      </c>
      <c r="H1592" s="5"/>
      <c r="I1592" s="8"/>
      <c r="J1592" s="5"/>
      <c r="K1592" s="5"/>
      <c r="L1592" s="5"/>
      <c r="M1592" s="5"/>
      <c r="N1592" s="5"/>
      <c r="O1592" s="5"/>
      <c r="P1592" s="5"/>
    </row>
    <row r="1593" ht="15.75" customHeight="1">
      <c r="A1593" s="6"/>
      <c r="B1593" s="6" t="str">
        <f t="shared" si="1"/>
        <v>STA</v>
      </c>
      <c r="C1593" s="6">
        <v>758.0</v>
      </c>
      <c r="D1593" s="7">
        <v>75810.0</v>
      </c>
      <c r="E1593" s="6" t="s">
        <v>1506</v>
      </c>
      <c r="F1593" s="7">
        <v>758465.0</v>
      </c>
      <c r="G1593" s="9" t="s">
        <v>1550</v>
      </c>
      <c r="H1593" s="5"/>
      <c r="I1593" s="8"/>
      <c r="J1593" s="5"/>
      <c r="K1593" s="5"/>
      <c r="L1593" s="5"/>
      <c r="M1593" s="5"/>
      <c r="N1593" s="5"/>
      <c r="O1593" s="5"/>
      <c r="P1593" s="5"/>
    </row>
    <row r="1594" ht="15.75" customHeight="1">
      <c r="A1594" s="6"/>
      <c r="B1594" s="6" t="str">
        <f t="shared" si="1"/>
        <v>STA</v>
      </c>
      <c r="C1594" s="6">
        <v>758.0</v>
      </c>
      <c r="D1594" s="7">
        <v>75810.0</v>
      </c>
      <c r="E1594" s="6" t="s">
        <v>1506</v>
      </c>
      <c r="F1594" s="7">
        <v>758466.0</v>
      </c>
      <c r="G1594" s="9" t="s">
        <v>1551</v>
      </c>
      <c r="H1594" s="5"/>
      <c r="I1594" s="8"/>
      <c r="J1594" s="5"/>
      <c r="K1594" s="5"/>
      <c r="L1594" s="5"/>
      <c r="M1594" s="5"/>
      <c r="N1594" s="5"/>
      <c r="O1594" s="5"/>
      <c r="P1594" s="5"/>
    </row>
    <row r="1595" ht="15.75" customHeight="1">
      <c r="A1595" s="6"/>
      <c r="B1595" s="6" t="str">
        <f t="shared" si="1"/>
        <v>STA</v>
      </c>
      <c r="C1595" s="6">
        <v>758.0</v>
      </c>
      <c r="D1595" s="7">
        <v>75810.0</v>
      </c>
      <c r="E1595" s="6" t="s">
        <v>1506</v>
      </c>
      <c r="F1595" s="7">
        <v>758467.0</v>
      </c>
      <c r="G1595" s="9" t="s">
        <v>1350</v>
      </c>
      <c r="H1595" s="5"/>
      <c r="I1595" s="8"/>
      <c r="J1595" s="5"/>
      <c r="K1595" s="5"/>
      <c r="L1595" s="5"/>
      <c r="M1595" s="5"/>
      <c r="N1595" s="5"/>
      <c r="O1595" s="5"/>
      <c r="P1595" s="5"/>
    </row>
    <row r="1596" ht="15.75" customHeight="1">
      <c r="A1596" s="6"/>
      <c r="B1596" s="6" t="str">
        <f t="shared" si="1"/>
        <v>STA</v>
      </c>
      <c r="C1596" s="6">
        <v>758.0</v>
      </c>
      <c r="D1596" s="7">
        <v>75810.0</v>
      </c>
      <c r="E1596" s="6" t="s">
        <v>1506</v>
      </c>
      <c r="F1596" s="7">
        <v>758468.0</v>
      </c>
      <c r="G1596" s="9" t="s">
        <v>1552</v>
      </c>
      <c r="H1596" s="5"/>
      <c r="I1596" s="8"/>
      <c r="J1596" s="5"/>
      <c r="K1596" s="5"/>
      <c r="L1596" s="5"/>
      <c r="M1596" s="5"/>
      <c r="N1596" s="5"/>
      <c r="O1596" s="5"/>
      <c r="P1596" s="5"/>
    </row>
    <row r="1597" ht="15.75" customHeight="1">
      <c r="A1597" s="6"/>
      <c r="B1597" s="6" t="str">
        <f t="shared" si="1"/>
        <v>STA</v>
      </c>
      <c r="C1597" s="6">
        <v>758.0</v>
      </c>
      <c r="D1597" s="7">
        <v>75810.0</v>
      </c>
      <c r="E1597" s="6" t="s">
        <v>1506</v>
      </c>
      <c r="F1597" s="7">
        <v>758469.0</v>
      </c>
      <c r="G1597" s="9" t="s">
        <v>1553</v>
      </c>
      <c r="H1597" s="5"/>
      <c r="I1597" s="8"/>
      <c r="J1597" s="5"/>
      <c r="K1597" s="5"/>
      <c r="L1597" s="5"/>
      <c r="M1597" s="5"/>
      <c r="N1597" s="5"/>
      <c r="O1597" s="5"/>
      <c r="P1597" s="5"/>
    </row>
    <row r="1598" ht="15.75" customHeight="1">
      <c r="A1598" s="6"/>
      <c r="B1598" s="6" t="str">
        <f t="shared" si="1"/>
        <v>STA</v>
      </c>
      <c r="C1598" s="6">
        <v>758.0</v>
      </c>
      <c r="D1598" s="7">
        <v>75810.0</v>
      </c>
      <c r="E1598" s="6" t="s">
        <v>1506</v>
      </c>
      <c r="F1598" s="7">
        <v>758470.0</v>
      </c>
      <c r="G1598" s="9" t="s">
        <v>1554</v>
      </c>
      <c r="H1598" s="5"/>
      <c r="I1598" s="8"/>
      <c r="J1598" s="5"/>
      <c r="K1598" s="5"/>
      <c r="L1598" s="5"/>
      <c r="M1598" s="5"/>
      <c r="N1598" s="5"/>
      <c r="O1598" s="5"/>
      <c r="P1598" s="5"/>
    </row>
    <row r="1599" ht="15.75" customHeight="1">
      <c r="A1599" s="6"/>
      <c r="B1599" s="6" t="str">
        <f t="shared" si="1"/>
        <v>STA</v>
      </c>
      <c r="C1599" s="6">
        <v>758.0</v>
      </c>
      <c r="D1599" s="7">
        <v>75810.0</v>
      </c>
      <c r="E1599" s="6" t="s">
        <v>1506</v>
      </c>
      <c r="F1599" s="7">
        <v>758471.0</v>
      </c>
      <c r="G1599" s="9" t="s">
        <v>1555</v>
      </c>
      <c r="H1599" s="5"/>
      <c r="I1599" s="8"/>
      <c r="J1599" s="5"/>
      <c r="K1599" s="5"/>
      <c r="L1599" s="5"/>
      <c r="M1599" s="5"/>
      <c r="N1599" s="5"/>
      <c r="O1599" s="5"/>
      <c r="P1599" s="5"/>
    </row>
    <row r="1600" ht="15.75" customHeight="1">
      <c r="A1600" s="6"/>
      <c r="B1600" s="6" t="str">
        <f t="shared" si="1"/>
        <v>STA</v>
      </c>
      <c r="C1600" s="6">
        <v>758.0</v>
      </c>
      <c r="D1600" s="7">
        <v>75810.0</v>
      </c>
      <c r="E1600" s="6" t="s">
        <v>1506</v>
      </c>
      <c r="F1600" s="7">
        <v>758472.0</v>
      </c>
      <c r="G1600" s="9" t="s">
        <v>1556</v>
      </c>
      <c r="H1600" s="5"/>
      <c r="I1600" s="8"/>
      <c r="J1600" s="5"/>
      <c r="K1600" s="5"/>
      <c r="L1600" s="5"/>
      <c r="M1600" s="5"/>
      <c r="N1600" s="5"/>
      <c r="O1600" s="5"/>
      <c r="P1600" s="5"/>
    </row>
    <row r="1601" ht="15.75" customHeight="1">
      <c r="A1601" s="6"/>
      <c r="B1601" s="6" t="str">
        <f t="shared" si="1"/>
        <v>STA</v>
      </c>
      <c r="C1601" s="6">
        <v>758.0</v>
      </c>
      <c r="D1601" s="7">
        <v>75810.0</v>
      </c>
      <c r="E1601" s="6" t="s">
        <v>1506</v>
      </c>
      <c r="F1601" s="7">
        <v>758473.0</v>
      </c>
      <c r="G1601" s="9" t="s">
        <v>1557</v>
      </c>
      <c r="H1601" s="5"/>
      <c r="I1601" s="8"/>
      <c r="J1601" s="5"/>
      <c r="K1601" s="5"/>
      <c r="L1601" s="5"/>
      <c r="M1601" s="5"/>
      <c r="N1601" s="5"/>
      <c r="O1601" s="5"/>
      <c r="P1601" s="5"/>
    </row>
    <row r="1602" ht="15.75" customHeight="1">
      <c r="A1602" s="11" t="s">
        <v>189</v>
      </c>
      <c r="B1602" s="6" t="str">
        <f t="shared" si="1"/>
        <v>STA</v>
      </c>
      <c r="C1602" s="6">
        <v>758.0</v>
      </c>
      <c r="D1602" s="7">
        <v>75811.0</v>
      </c>
      <c r="E1602" s="6" t="s">
        <v>1558</v>
      </c>
      <c r="F1602" s="7">
        <v>758474.0</v>
      </c>
      <c r="G1602" s="9" t="s">
        <v>1559</v>
      </c>
      <c r="H1602" s="5"/>
      <c r="I1602" s="8"/>
      <c r="J1602" s="5"/>
      <c r="K1602" s="5"/>
      <c r="L1602" s="5"/>
      <c r="M1602" s="5"/>
      <c r="N1602" s="5"/>
      <c r="O1602" s="5"/>
      <c r="P1602" s="5"/>
    </row>
    <row r="1603" ht="15.75" customHeight="1">
      <c r="A1603" s="11" t="s">
        <v>189</v>
      </c>
      <c r="B1603" s="6" t="str">
        <f t="shared" si="1"/>
        <v>STA</v>
      </c>
      <c r="C1603" s="6">
        <v>758.0</v>
      </c>
      <c r="D1603" s="7">
        <v>75812.0</v>
      </c>
      <c r="E1603" s="6" t="s">
        <v>1560</v>
      </c>
      <c r="F1603" s="7">
        <v>758475.0</v>
      </c>
      <c r="G1603" s="9" t="s">
        <v>1488</v>
      </c>
      <c r="H1603" s="5"/>
      <c r="I1603" s="8"/>
      <c r="J1603" s="5"/>
      <c r="K1603" s="5"/>
      <c r="L1603" s="5"/>
      <c r="M1603" s="5"/>
      <c r="N1603" s="5"/>
      <c r="O1603" s="5"/>
      <c r="P1603" s="5"/>
    </row>
    <row r="1604" ht="15.75" customHeight="1">
      <c r="A1604" s="11" t="s">
        <v>189</v>
      </c>
      <c r="B1604" s="6" t="str">
        <f t="shared" si="1"/>
        <v>STA</v>
      </c>
      <c r="C1604" s="6">
        <v>758.0</v>
      </c>
      <c r="D1604" s="7">
        <v>75811.0</v>
      </c>
      <c r="E1604" s="6" t="s">
        <v>1558</v>
      </c>
      <c r="F1604" s="7">
        <v>758476.0</v>
      </c>
      <c r="G1604" s="9" t="s">
        <v>1407</v>
      </c>
      <c r="H1604" s="5"/>
      <c r="I1604" s="8"/>
      <c r="J1604" s="5"/>
      <c r="K1604" s="5"/>
      <c r="L1604" s="5"/>
      <c r="M1604" s="5"/>
      <c r="N1604" s="5"/>
      <c r="O1604" s="5"/>
      <c r="P1604" s="5"/>
    </row>
    <row r="1605" ht="15.75" customHeight="1">
      <c r="A1605" s="11" t="s">
        <v>189</v>
      </c>
      <c r="B1605" s="6" t="str">
        <f t="shared" si="1"/>
        <v>STA</v>
      </c>
      <c r="C1605" s="6">
        <v>758.0</v>
      </c>
      <c r="D1605" s="7">
        <v>75811.0</v>
      </c>
      <c r="E1605" s="6" t="s">
        <v>1558</v>
      </c>
      <c r="F1605" s="7">
        <v>758477.0</v>
      </c>
      <c r="G1605" s="9" t="s">
        <v>1561</v>
      </c>
      <c r="H1605" s="5"/>
      <c r="I1605" s="8"/>
      <c r="J1605" s="5"/>
      <c r="K1605" s="5"/>
      <c r="L1605" s="5"/>
      <c r="M1605" s="5"/>
      <c r="N1605" s="5"/>
      <c r="O1605" s="5"/>
      <c r="P1605" s="5"/>
    </row>
    <row r="1606" ht="15.75" customHeight="1">
      <c r="A1606" s="11" t="s">
        <v>189</v>
      </c>
      <c r="B1606" s="6" t="str">
        <f t="shared" si="1"/>
        <v>STA</v>
      </c>
      <c r="C1606" s="6">
        <v>758.0</v>
      </c>
      <c r="D1606" s="7">
        <v>75811.0</v>
      </c>
      <c r="E1606" s="6" t="s">
        <v>1558</v>
      </c>
      <c r="F1606" s="7">
        <v>758478.0</v>
      </c>
      <c r="G1606" s="9" t="s">
        <v>1562</v>
      </c>
      <c r="H1606" s="5"/>
      <c r="I1606" s="8"/>
      <c r="J1606" s="5"/>
      <c r="K1606" s="5"/>
      <c r="L1606" s="5"/>
      <c r="M1606" s="5"/>
      <c r="N1606" s="5"/>
      <c r="O1606" s="5"/>
      <c r="P1606" s="5"/>
    </row>
    <row r="1607" ht="15.75" customHeight="1">
      <c r="A1607" s="11" t="s">
        <v>189</v>
      </c>
      <c r="B1607" s="6" t="str">
        <f t="shared" si="1"/>
        <v>STA</v>
      </c>
      <c r="C1607" s="6">
        <v>758.0</v>
      </c>
      <c r="D1607" s="7">
        <v>75811.0</v>
      </c>
      <c r="E1607" s="6" t="s">
        <v>1558</v>
      </c>
      <c r="F1607" s="7">
        <v>758479.0</v>
      </c>
      <c r="G1607" s="9" t="s">
        <v>1110</v>
      </c>
      <c r="H1607" s="5"/>
      <c r="I1607" s="8"/>
      <c r="J1607" s="5"/>
      <c r="K1607" s="5"/>
      <c r="L1607" s="5"/>
      <c r="M1607" s="5"/>
      <c r="N1607" s="5"/>
      <c r="O1607" s="5"/>
      <c r="P1607" s="5"/>
    </row>
    <row r="1608" ht="15.75" customHeight="1">
      <c r="A1608" s="11" t="s">
        <v>189</v>
      </c>
      <c r="B1608" s="6" t="str">
        <f t="shared" si="1"/>
        <v>STA</v>
      </c>
      <c r="C1608" s="6">
        <v>758.0</v>
      </c>
      <c r="D1608" s="7">
        <v>75811.0</v>
      </c>
      <c r="E1608" s="6" t="s">
        <v>1558</v>
      </c>
      <c r="F1608" s="7">
        <v>758480.0</v>
      </c>
      <c r="G1608" s="9" t="s">
        <v>1563</v>
      </c>
      <c r="H1608" s="5"/>
      <c r="I1608" s="8"/>
      <c r="J1608" s="5"/>
      <c r="K1608" s="5"/>
      <c r="L1608" s="5"/>
      <c r="M1608" s="5"/>
      <c r="N1608" s="5"/>
      <c r="O1608" s="5"/>
      <c r="P1608" s="5"/>
    </row>
    <row r="1609" ht="15.75" customHeight="1">
      <c r="A1609" s="11" t="s">
        <v>189</v>
      </c>
      <c r="B1609" s="6" t="str">
        <f t="shared" si="1"/>
        <v>STA</v>
      </c>
      <c r="C1609" s="6">
        <v>758.0</v>
      </c>
      <c r="D1609" s="7">
        <v>75811.0</v>
      </c>
      <c r="E1609" s="6" t="s">
        <v>1558</v>
      </c>
      <c r="F1609" s="7">
        <v>758481.0</v>
      </c>
      <c r="G1609" s="9" t="s">
        <v>1564</v>
      </c>
      <c r="H1609" s="5"/>
      <c r="I1609" s="8"/>
      <c r="J1609" s="5"/>
      <c r="K1609" s="5"/>
      <c r="L1609" s="5"/>
      <c r="M1609" s="5"/>
      <c r="N1609" s="5"/>
      <c r="O1609" s="5"/>
      <c r="P1609" s="5"/>
    </row>
    <row r="1610" ht="15.75" customHeight="1">
      <c r="A1610" s="11" t="s">
        <v>189</v>
      </c>
      <c r="B1610" s="6" t="str">
        <f t="shared" si="1"/>
        <v>STA</v>
      </c>
      <c r="C1610" s="6">
        <v>758.0</v>
      </c>
      <c r="D1610" s="7">
        <v>75811.0</v>
      </c>
      <c r="E1610" s="6" t="s">
        <v>1558</v>
      </c>
      <c r="F1610" s="7">
        <v>758482.0</v>
      </c>
      <c r="G1610" s="9" t="s">
        <v>1565</v>
      </c>
      <c r="H1610" s="5"/>
      <c r="I1610" s="8"/>
      <c r="J1610" s="5"/>
      <c r="K1610" s="5"/>
      <c r="L1610" s="5"/>
      <c r="M1610" s="5"/>
      <c r="N1610" s="5"/>
      <c r="O1610" s="5"/>
      <c r="P1610" s="5"/>
    </row>
    <row r="1611" ht="15.75" customHeight="1">
      <c r="A1611" s="11" t="s">
        <v>189</v>
      </c>
      <c r="B1611" s="6" t="str">
        <f t="shared" si="1"/>
        <v>STA</v>
      </c>
      <c r="C1611" s="6">
        <v>758.0</v>
      </c>
      <c r="D1611" s="7">
        <v>75811.0</v>
      </c>
      <c r="E1611" s="6" t="s">
        <v>1558</v>
      </c>
      <c r="F1611" s="7">
        <v>758483.0</v>
      </c>
      <c r="G1611" s="9" t="s">
        <v>1566</v>
      </c>
      <c r="H1611" s="5"/>
      <c r="I1611" s="8"/>
      <c r="J1611" s="5"/>
      <c r="K1611" s="5"/>
      <c r="L1611" s="5"/>
      <c r="M1611" s="5"/>
      <c r="N1611" s="5"/>
      <c r="O1611" s="5"/>
      <c r="P1611" s="5"/>
    </row>
    <row r="1612" ht="15.75" customHeight="1">
      <c r="A1612" s="11" t="s">
        <v>189</v>
      </c>
      <c r="B1612" s="6" t="str">
        <f t="shared" si="1"/>
        <v>STA</v>
      </c>
      <c r="C1612" s="6">
        <v>758.0</v>
      </c>
      <c r="D1612" s="7">
        <v>75811.0</v>
      </c>
      <c r="E1612" s="6" t="s">
        <v>1558</v>
      </c>
      <c r="F1612" s="7">
        <v>758484.0</v>
      </c>
      <c r="G1612" s="9" t="s">
        <v>1567</v>
      </c>
      <c r="H1612" s="5"/>
      <c r="I1612" s="8"/>
      <c r="J1612" s="5"/>
      <c r="K1612" s="5"/>
      <c r="L1612" s="5"/>
      <c r="M1612" s="5"/>
      <c r="N1612" s="5"/>
      <c r="O1612" s="5"/>
      <c r="P1612" s="5"/>
    </row>
    <row r="1613" ht="15.75" customHeight="1">
      <c r="A1613" s="11" t="s">
        <v>189</v>
      </c>
      <c r="B1613" s="6" t="str">
        <f t="shared" si="1"/>
        <v>STA</v>
      </c>
      <c r="C1613" s="6">
        <v>758.0</v>
      </c>
      <c r="D1613" s="7">
        <v>75811.0</v>
      </c>
      <c r="E1613" s="6" t="s">
        <v>1558</v>
      </c>
      <c r="F1613" s="7">
        <v>758485.0</v>
      </c>
      <c r="G1613" s="9" t="s">
        <v>1568</v>
      </c>
      <c r="H1613" s="5"/>
      <c r="I1613" s="8"/>
      <c r="J1613" s="5"/>
      <c r="K1613" s="5"/>
      <c r="L1613" s="5"/>
      <c r="M1613" s="5"/>
      <c r="N1613" s="5"/>
      <c r="O1613" s="5"/>
      <c r="P1613" s="5"/>
    </row>
    <row r="1614" ht="15.75" customHeight="1">
      <c r="A1614" s="11" t="s">
        <v>189</v>
      </c>
      <c r="B1614" s="6" t="str">
        <f t="shared" si="1"/>
        <v>STA</v>
      </c>
      <c r="C1614" s="6">
        <v>758.0</v>
      </c>
      <c r="D1614" s="7">
        <v>75811.0</v>
      </c>
      <c r="E1614" s="6" t="s">
        <v>1558</v>
      </c>
      <c r="F1614" s="7">
        <v>758486.0</v>
      </c>
      <c r="G1614" s="9" t="s">
        <v>1569</v>
      </c>
      <c r="H1614" s="5"/>
      <c r="I1614" s="8"/>
      <c r="J1614" s="5"/>
      <c r="K1614" s="5"/>
      <c r="L1614" s="5"/>
      <c r="M1614" s="5"/>
      <c r="N1614" s="5"/>
      <c r="O1614" s="5"/>
      <c r="P1614" s="5"/>
    </row>
    <row r="1615" ht="15.75" customHeight="1">
      <c r="A1615" s="11" t="s">
        <v>189</v>
      </c>
      <c r="B1615" s="6" t="str">
        <f t="shared" si="1"/>
        <v>STA</v>
      </c>
      <c r="C1615" s="6">
        <v>758.0</v>
      </c>
      <c r="D1615" s="7">
        <v>75811.0</v>
      </c>
      <c r="E1615" s="6" t="s">
        <v>1558</v>
      </c>
      <c r="F1615" s="7">
        <v>758487.0</v>
      </c>
      <c r="G1615" s="9" t="s">
        <v>1570</v>
      </c>
      <c r="H1615" s="5"/>
      <c r="I1615" s="8"/>
      <c r="J1615" s="5"/>
      <c r="K1615" s="5"/>
      <c r="L1615" s="5"/>
      <c r="M1615" s="5"/>
      <c r="N1615" s="5"/>
      <c r="O1615" s="5"/>
      <c r="P1615" s="5"/>
    </row>
    <row r="1616" ht="15.75" customHeight="1">
      <c r="A1616" s="11" t="s">
        <v>189</v>
      </c>
      <c r="B1616" s="6" t="str">
        <f t="shared" si="1"/>
        <v>STA</v>
      </c>
      <c r="C1616" s="6">
        <v>758.0</v>
      </c>
      <c r="D1616" s="7">
        <v>75811.0</v>
      </c>
      <c r="E1616" s="6" t="s">
        <v>1558</v>
      </c>
      <c r="F1616" s="7">
        <v>758488.0</v>
      </c>
      <c r="G1616" s="9" t="s">
        <v>1571</v>
      </c>
      <c r="H1616" s="5"/>
      <c r="I1616" s="8"/>
      <c r="J1616" s="5"/>
      <c r="K1616" s="5"/>
      <c r="L1616" s="5"/>
      <c r="M1616" s="5"/>
      <c r="N1616" s="5"/>
      <c r="O1616" s="5"/>
      <c r="P1616" s="5"/>
    </row>
    <row r="1617" ht="15.75" customHeight="1">
      <c r="A1617" s="11" t="s">
        <v>189</v>
      </c>
      <c r="B1617" s="6" t="str">
        <f t="shared" si="1"/>
        <v>STA</v>
      </c>
      <c r="C1617" s="6">
        <v>758.0</v>
      </c>
      <c r="D1617" s="7">
        <v>75811.0</v>
      </c>
      <c r="E1617" s="6" t="s">
        <v>1558</v>
      </c>
      <c r="F1617" s="7">
        <v>758489.0</v>
      </c>
      <c r="G1617" s="9" t="s">
        <v>1572</v>
      </c>
      <c r="H1617" s="5"/>
      <c r="I1617" s="8"/>
      <c r="J1617" s="5"/>
      <c r="K1617" s="5"/>
      <c r="L1617" s="5"/>
      <c r="M1617" s="5"/>
      <c r="N1617" s="5"/>
      <c r="O1617" s="5"/>
      <c r="P1617" s="5"/>
    </row>
    <row r="1618" ht="15.75" customHeight="1">
      <c r="A1618" s="11" t="s">
        <v>189</v>
      </c>
      <c r="B1618" s="6" t="str">
        <f t="shared" si="1"/>
        <v>STA</v>
      </c>
      <c r="C1618" s="6">
        <v>758.0</v>
      </c>
      <c r="D1618" s="7">
        <v>75811.0</v>
      </c>
      <c r="E1618" s="6" t="s">
        <v>1558</v>
      </c>
      <c r="F1618" s="7">
        <v>758490.0</v>
      </c>
      <c r="G1618" s="9" t="s">
        <v>1573</v>
      </c>
      <c r="H1618" s="5"/>
      <c r="I1618" s="8"/>
      <c r="J1618" s="5"/>
      <c r="K1618" s="5"/>
      <c r="L1618" s="5"/>
      <c r="M1618" s="5"/>
      <c r="N1618" s="5"/>
      <c r="O1618" s="5"/>
      <c r="P1618" s="5"/>
    </row>
    <row r="1619" ht="15.75" customHeight="1">
      <c r="A1619" s="11" t="s">
        <v>189</v>
      </c>
      <c r="B1619" s="6" t="str">
        <f t="shared" si="1"/>
        <v>STA</v>
      </c>
      <c r="C1619" s="6">
        <v>758.0</v>
      </c>
      <c r="D1619" s="7">
        <v>75811.0</v>
      </c>
      <c r="E1619" s="6" t="s">
        <v>1558</v>
      </c>
      <c r="F1619" s="7">
        <v>758491.0</v>
      </c>
      <c r="G1619" s="9" t="s">
        <v>1574</v>
      </c>
      <c r="H1619" s="5"/>
      <c r="I1619" s="8"/>
      <c r="J1619" s="5"/>
      <c r="K1619" s="5"/>
      <c r="L1619" s="5"/>
      <c r="M1619" s="5"/>
      <c r="N1619" s="5"/>
      <c r="O1619" s="5"/>
      <c r="P1619" s="5"/>
    </row>
    <row r="1620" ht="15.75" customHeight="1">
      <c r="A1620" s="11" t="s">
        <v>189</v>
      </c>
      <c r="B1620" s="6" t="str">
        <f t="shared" si="1"/>
        <v>STA</v>
      </c>
      <c r="C1620" s="6">
        <v>758.0</v>
      </c>
      <c r="D1620" s="7">
        <v>75811.0</v>
      </c>
      <c r="E1620" s="6" t="s">
        <v>1558</v>
      </c>
      <c r="F1620" s="7">
        <v>758492.0</v>
      </c>
      <c r="G1620" s="9" t="s">
        <v>1575</v>
      </c>
      <c r="H1620" s="5"/>
      <c r="I1620" s="8"/>
      <c r="J1620" s="5"/>
      <c r="K1620" s="5"/>
      <c r="L1620" s="5"/>
      <c r="M1620" s="5"/>
      <c r="N1620" s="5"/>
      <c r="O1620" s="5"/>
      <c r="P1620" s="5"/>
    </row>
    <row r="1621" ht="15.75" customHeight="1">
      <c r="A1621" s="11" t="s">
        <v>189</v>
      </c>
      <c r="B1621" s="6" t="str">
        <f t="shared" si="1"/>
        <v>STA</v>
      </c>
      <c r="C1621" s="6">
        <v>758.0</v>
      </c>
      <c r="D1621" s="7">
        <v>75811.0</v>
      </c>
      <c r="E1621" s="6" t="s">
        <v>1558</v>
      </c>
      <c r="F1621" s="7">
        <v>758493.0</v>
      </c>
      <c r="G1621" s="9" t="s">
        <v>1576</v>
      </c>
      <c r="H1621" s="5"/>
      <c r="I1621" s="8"/>
      <c r="J1621" s="5"/>
      <c r="K1621" s="5"/>
      <c r="L1621" s="5"/>
      <c r="M1621" s="5"/>
      <c r="N1621" s="5"/>
      <c r="O1621" s="5"/>
      <c r="P1621" s="5"/>
    </row>
    <row r="1622" ht="15.75" customHeight="1">
      <c r="A1622" s="11" t="s">
        <v>189</v>
      </c>
      <c r="B1622" s="6" t="str">
        <f t="shared" si="1"/>
        <v>STA</v>
      </c>
      <c r="C1622" s="6">
        <v>758.0</v>
      </c>
      <c r="D1622" s="7">
        <v>75811.0</v>
      </c>
      <c r="E1622" s="6" t="s">
        <v>1558</v>
      </c>
      <c r="F1622" s="7">
        <v>758494.0</v>
      </c>
      <c r="G1622" s="9" t="s">
        <v>1577</v>
      </c>
      <c r="H1622" s="5"/>
      <c r="I1622" s="8"/>
      <c r="J1622" s="5"/>
      <c r="K1622" s="5"/>
      <c r="L1622" s="5"/>
      <c r="M1622" s="5"/>
      <c r="N1622" s="5"/>
      <c r="O1622" s="5"/>
      <c r="P1622" s="5"/>
    </row>
    <row r="1623" ht="15.75" customHeight="1">
      <c r="A1623" s="11" t="s">
        <v>189</v>
      </c>
      <c r="B1623" s="6" t="str">
        <f t="shared" si="1"/>
        <v>STA</v>
      </c>
      <c r="C1623" s="6">
        <v>758.0</v>
      </c>
      <c r="D1623" s="7">
        <v>75811.0</v>
      </c>
      <c r="E1623" s="6" t="s">
        <v>1558</v>
      </c>
      <c r="F1623" s="7">
        <v>758495.0</v>
      </c>
      <c r="G1623" s="9" t="s">
        <v>1578</v>
      </c>
      <c r="H1623" s="5"/>
      <c r="I1623" s="8"/>
      <c r="J1623" s="5"/>
      <c r="K1623" s="5"/>
      <c r="L1623" s="5"/>
      <c r="M1623" s="5"/>
      <c r="N1623" s="5"/>
      <c r="O1623" s="5"/>
      <c r="P1623" s="5"/>
    </row>
    <row r="1624" ht="15.75" customHeight="1">
      <c r="A1624" s="11" t="s">
        <v>189</v>
      </c>
      <c r="B1624" s="6" t="str">
        <f t="shared" si="1"/>
        <v>STA</v>
      </c>
      <c r="C1624" s="6">
        <v>758.0</v>
      </c>
      <c r="D1624" s="7">
        <v>75811.0</v>
      </c>
      <c r="E1624" s="6" t="s">
        <v>1558</v>
      </c>
      <c r="F1624" s="7">
        <v>758496.0</v>
      </c>
      <c r="G1624" s="9" t="s">
        <v>1579</v>
      </c>
      <c r="H1624" s="5"/>
      <c r="I1624" s="8"/>
      <c r="J1624" s="5"/>
      <c r="K1624" s="5"/>
      <c r="L1624" s="5"/>
      <c r="M1624" s="5"/>
      <c r="N1624" s="5"/>
      <c r="O1624" s="5"/>
      <c r="P1624" s="5"/>
    </row>
    <row r="1625" ht="15.75" customHeight="1">
      <c r="A1625" s="11" t="s">
        <v>189</v>
      </c>
      <c r="B1625" s="6" t="str">
        <f t="shared" si="1"/>
        <v>STA</v>
      </c>
      <c r="C1625" s="6">
        <v>758.0</v>
      </c>
      <c r="D1625" s="7">
        <v>75811.0</v>
      </c>
      <c r="E1625" s="6" t="s">
        <v>1558</v>
      </c>
      <c r="F1625" s="7">
        <v>758497.0</v>
      </c>
      <c r="G1625" s="9" t="s">
        <v>1580</v>
      </c>
      <c r="H1625" s="5"/>
      <c r="I1625" s="8"/>
      <c r="J1625" s="5"/>
      <c r="K1625" s="5"/>
      <c r="L1625" s="5"/>
      <c r="M1625" s="5"/>
      <c r="N1625" s="5"/>
      <c r="O1625" s="5"/>
      <c r="P1625" s="5"/>
    </row>
    <row r="1626" ht="15.75" customHeight="1">
      <c r="A1626" s="11" t="s">
        <v>189</v>
      </c>
      <c r="B1626" s="6" t="str">
        <f t="shared" si="1"/>
        <v>STA</v>
      </c>
      <c r="C1626" s="6">
        <v>758.0</v>
      </c>
      <c r="D1626" s="7">
        <v>75811.0</v>
      </c>
      <c r="E1626" s="6" t="s">
        <v>1558</v>
      </c>
      <c r="F1626" s="7">
        <v>758498.0</v>
      </c>
      <c r="G1626" s="9" t="s">
        <v>1581</v>
      </c>
      <c r="H1626" s="5"/>
      <c r="I1626" s="8"/>
      <c r="J1626" s="5"/>
      <c r="K1626" s="5"/>
      <c r="L1626" s="5"/>
      <c r="M1626" s="5"/>
      <c r="N1626" s="5"/>
      <c r="O1626" s="5"/>
      <c r="P1626" s="5"/>
    </row>
    <row r="1627" ht="15.75" customHeight="1">
      <c r="A1627" s="11" t="s">
        <v>189</v>
      </c>
      <c r="B1627" s="6" t="str">
        <f t="shared" si="1"/>
        <v>STA</v>
      </c>
      <c r="C1627" s="6">
        <v>758.0</v>
      </c>
      <c r="D1627" s="7">
        <v>75811.0</v>
      </c>
      <c r="E1627" s="6" t="s">
        <v>1558</v>
      </c>
      <c r="F1627" s="7">
        <v>758499.0</v>
      </c>
      <c r="G1627" s="9" t="s">
        <v>1582</v>
      </c>
      <c r="H1627" s="5"/>
      <c r="I1627" s="8"/>
      <c r="J1627" s="5"/>
      <c r="K1627" s="5"/>
      <c r="L1627" s="5"/>
      <c r="M1627" s="5"/>
      <c r="N1627" s="5"/>
      <c r="O1627" s="5"/>
      <c r="P1627" s="5"/>
    </row>
    <row r="1628" ht="15.75" customHeight="1">
      <c r="A1628" s="11" t="s">
        <v>189</v>
      </c>
      <c r="B1628" s="6" t="str">
        <f t="shared" si="1"/>
        <v>STA</v>
      </c>
      <c r="C1628" s="6">
        <v>758.0</v>
      </c>
      <c r="D1628" s="7">
        <v>75811.0</v>
      </c>
      <c r="E1628" s="6" t="s">
        <v>1558</v>
      </c>
      <c r="F1628" s="7">
        <v>758500.0</v>
      </c>
      <c r="G1628" s="9" t="s">
        <v>1583</v>
      </c>
      <c r="H1628" s="5"/>
      <c r="I1628" s="8"/>
      <c r="J1628" s="5"/>
      <c r="K1628" s="5"/>
      <c r="L1628" s="5"/>
      <c r="M1628" s="5"/>
      <c r="N1628" s="5"/>
      <c r="O1628" s="5"/>
      <c r="P1628" s="5"/>
    </row>
    <row r="1629" ht="15.75" customHeight="1">
      <c r="A1629" s="11" t="s">
        <v>189</v>
      </c>
      <c r="B1629" s="6" t="str">
        <f t="shared" si="1"/>
        <v>STA</v>
      </c>
      <c r="C1629" s="6">
        <v>758.0</v>
      </c>
      <c r="D1629" s="7">
        <v>75811.0</v>
      </c>
      <c r="E1629" s="6" t="s">
        <v>1558</v>
      </c>
      <c r="F1629" s="7">
        <v>758501.0</v>
      </c>
      <c r="G1629" s="9" t="s">
        <v>1584</v>
      </c>
      <c r="H1629" s="5"/>
      <c r="I1629" s="8"/>
      <c r="J1629" s="5"/>
      <c r="K1629" s="5"/>
      <c r="L1629" s="5"/>
      <c r="M1629" s="5"/>
      <c r="N1629" s="5"/>
      <c r="O1629" s="5"/>
      <c r="P1629" s="5"/>
    </row>
    <row r="1630" ht="15.75" customHeight="1">
      <c r="A1630" s="11" t="s">
        <v>189</v>
      </c>
      <c r="B1630" s="6" t="str">
        <f t="shared" si="1"/>
        <v>STA</v>
      </c>
      <c r="C1630" s="6">
        <v>758.0</v>
      </c>
      <c r="D1630" s="7">
        <v>75811.0</v>
      </c>
      <c r="E1630" s="6" t="s">
        <v>1558</v>
      </c>
      <c r="F1630" s="7">
        <v>758502.0</v>
      </c>
      <c r="G1630" s="9" t="s">
        <v>1585</v>
      </c>
      <c r="H1630" s="5"/>
      <c r="I1630" s="8"/>
      <c r="J1630" s="5"/>
      <c r="K1630" s="5"/>
      <c r="L1630" s="5"/>
      <c r="M1630" s="5"/>
      <c r="N1630" s="5"/>
      <c r="O1630" s="5"/>
      <c r="P1630" s="5"/>
    </row>
    <row r="1631" ht="15.75" customHeight="1">
      <c r="A1631" s="11" t="s">
        <v>189</v>
      </c>
      <c r="B1631" s="6" t="str">
        <f t="shared" si="1"/>
        <v>STA</v>
      </c>
      <c r="C1631" s="6">
        <v>758.0</v>
      </c>
      <c r="D1631" s="7">
        <v>75811.0</v>
      </c>
      <c r="E1631" s="6" t="s">
        <v>1558</v>
      </c>
      <c r="F1631" s="7">
        <v>758503.0</v>
      </c>
      <c r="G1631" s="9" t="s">
        <v>1586</v>
      </c>
      <c r="H1631" s="5"/>
      <c r="I1631" s="8"/>
      <c r="J1631" s="5"/>
      <c r="K1631" s="5"/>
      <c r="L1631" s="5"/>
      <c r="M1631" s="5"/>
      <c r="N1631" s="5"/>
      <c r="O1631" s="5"/>
      <c r="P1631" s="5"/>
    </row>
    <row r="1632" ht="15.75" customHeight="1">
      <c r="A1632" s="11" t="s">
        <v>189</v>
      </c>
      <c r="B1632" s="6" t="str">
        <f t="shared" si="1"/>
        <v>STA</v>
      </c>
      <c r="C1632" s="6">
        <v>758.0</v>
      </c>
      <c r="D1632" s="7">
        <v>75811.0</v>
      </c>
      <c r="E1632" s="6" t="s">
        <v>1558</v>
      </c>
      <c r="F1632" s="7">
        <v>758504.0</v>
      </c>
      <c r="G1632" s="9" t="s">
        <v>1587</v>
      </c>
      <c r="H1632" s="5"/>
      <c r="I1632" s="8"/>
      <c r="J1632" s="5"/>
      <c r="K1632" s="5"/>
      <c r="L1632" s="5"/>
      <c r="M1632" s="5"/>
      <c r="N1632" s="5"/>
      <c r="O1632" s="5"/>
      <c r="P1632" s="5"/>
    </row>
    <row r="1633" ht="15.75" customHeight="1">
      <c r="A1633" s="11" t="s">
        <v>189</v>
      </c>
      <c r="B1633" s="6" t="str">
        <f t="shared" si="1"/>
        <v>STA</v>
      </c>
      <c r="C1633" s="6">
        <v>758.0</v>
      </c>
      <c r="D1633" s="7">
        <v>75811.0</v>
      </c>
      <c r="E1633" s="6" t="s">
        <v>1558</v>
      </c>
      <c r="F1633" s="7">
        <v>758505.0</v>
      </c>
      <c r="G1633" s="9" t="s">
        <v>1588</v>
      </c>
      <c r="H1633" s="5"/>
      <c r="I1633" s="8"/>
      <c r="J1633" s="5"/>
      <c r="K1633" s="5"/>
      <c r="L1633" s="5"/>
      <c r="M1633" s="5"/>
      <c r="N1633" s="5"/>
      <c r="O1633" s="5"/>
      <c r="P1633" s="5"/>
    </row>
    <row r="1634" ht="15.75" customHeight="1">
      <c r="A1634" s="11" t="s">
        <v>189</v>
      </c>
      <c r="B1634" s="6" t="str">
        <f t="shared" si="1"/>
        <v>STA</v>
      </c>
      <c r="C1634" s="6">
        <v>758.0</v>
      </c>
      <c r="D1634" s="7">
        <v>75811.0</v>
      </c>
      <c r="E1634" s="6" t="s">
        <v>1558</v>
      </c>
      <c r="F1634" s="7">
        <v>758506.0</v>
      </c>
      <c r="G1634" s="9" t="s">
        <v>1589</v>
      </c>
      <c r="H1634" s="5"/>
      <c r="I1634" s="8"/>
      <c r="J1634" s="5"/>
      <c r="K1634" s="5"/>
      <c r="L1634" s="5"/>
      <c r="M1634" s="5"/>
      <c r="N1634" s="5"/>
      <c r="O1634" s="5"/>
      <c r="P1634" s="5"/>
    </row>
    <row r="1635" ht="15.75" customHeight="1">
      <c r="A1635" s="11" t="s">
        <v>189</v>
      </c>
      <c r="B1635" s="6" t="str">
        <f t="shared" si="1"/>
        <v>STA</v>
      </c>
      <c r="C1635" s="6">
        <v>758.0</v>
      </c>
      <c r="D1635" s="7">
        <v>75811.0</v>
      </c>
      <c r="E1635" s="6" t="s">
        <v>1558</v>
      </c>
      <c r="F1635" s="7">
        <v>758507.0</v>
      </c>
      <c r="G1635" s="9" t="s">
        <v>1590</v>
      </c>
      <c r="H1635" s="5"/>
      <c r="I1635" s="8"/>
      <c r="J1635" s="5"/>
      <c r="K1635" s="5"/>
      <c r="L1635" s="5"/>
      <c r="M1635" s="5"/>
      <c r="N1635" s="5"/>
      <c r="O1635" s="5"/>
      <c r="P1635" s="5"/>
    </row>
    <row r="1636" ht="15.75" customHeight="1">
      <c r="A1636" s="11" t="s">
        <v>189</v>
      </c>
      <c r="B1636" s="6" t="str">
        <f t="shared" si="1"/>
        <v>STA</v>
      </c>
      <c r="C1636" s="6">
        <v>758.0</v>
      </c>
      <c r="D1636" s="7">
        <v>75811.0</v>
      </c>
      <c r="E1636" s="6" t="s">
        <v>1558</v>
      </c>
      <c r="F1636" s="7">
        <v>758508.0</v>
      </c>
      <c r="G1636" s="9" t="s">
        <v>1534</v>
      </c>
      <c r="H1636" s="5"/>
      <c r="I1636" s="8"/>
      <c r="J1636" s="5"/>
      <c r="K1636" s="5"/>
      <c r="L1636" s="5"/>
      <c r="M1636" s="5"/>
      <c r="N1636" s="5"/>
      <c r="O1636" s="5"/>
      <c r="P1636" s="5"/>
    </row>
    <row r="1637" ht="15.75" customHeight="1">
      <c r="A1637" s="11" t="s">
        <v>189</v>
      </c>
      <c r="B1637" s="6" t="str">
        <f t="shared" si="1"/>
        <v>STA</v>
      </c>
      <c r="C1637" s="6">
        <v>758.0</v>
      </c>
      <c r="D1637" s="7">
        <v>75811.0</v>
      </c>
      <c r="E1637" s="6" t="s">
        <v>1558</v>
      </c>
      <c r="F1637" s="7">
        <v>758509.0</v>
      </c>
      <c r="G1637" s="9" t="s">
        <v>1591</v>
      </c>
      <c r="H1637" s="5"/>
      <c r="I1637" s="8"/>
      <c r="J1637" s="5"/>
      <c r="K1637" s="5"/>
      <c r="L1637" s="5"/>
      <c r="M1637" s="5"/>
      <c r="N1637" s="5"/>
      <c r="O1637" s="5"/>
      <c r="P1637" s="5"/>
    </row>
    <row r="1638" ht="15.75" customHeight="1">
      <c r="A1638" s="11" t="s">
        <v>189</v>
      </c>
      <c r="B1638" s="6" t="str">
        <f t="shared" si="1"/>
        <v>STA</v>
      </c>
      <c r="C1638" s="6">
        <v>758.0</v>
      </c>
      <c r="D1638" s="7">
        <v>75811.0</v>
      </c>
      <c r="E1638" s="6" t="s">
        <v>1558</v>
      </c>
      <c r="F1638" s="7">
        <v>758510.0</v>
      </c>
      <c r="G1638" s="9" t="s">
        <v>1592</v>
      </c>
      <c r="H1638" s="5"/>
      <c r="I1638" s="8"/>
      <c r="J1638" s="5"/>
      <c r="K1638" s="5"/>
      <c r="L1638" s="5"/>
      <c r="M1638" s="5"/>
      <c r="N1638" s="5"/>
      <c r="O1638" s="5"/>
      <c r="P1638" s="5"/>
    </row>
    <row r="1639" ht="15.75" customHeight="1">
      <c r="A1639" s="11" t="s">
        <v>189</v>
      </c>
      <c r="B1639" s="6" t="str">
        <f t="shared" si="1"/>
        <v>STA</v>
      </c>
      <c r="C1639" s="6">
        <v>758.0</v>
      </c>
      <c r="D1639" s="7">
        <v>75811.0</v>
      </c>
      <c r="E1639" s="6" t="s">
        <v>1558</v>
      </c>
      <c r="F1639" s="7">
        <v>758511.0</v>
      </c>
      <c r="G1639" s="9" t="s">
        <v>1593</v>
      </c>
      <c r="H1639" s="5"/>
      <c r="I1639" s="8"/>
      <c r="J1639" s="5"/>
      <c r="K1639" s="5"/>
      <c r="L1639" s="5"/>
      <c r="M1639" s="5"/>
      <c r="N1639" s="5"/>
      <c r="O1639" s="5"/>
      <c r="P1639" s="5"/>
    </row>
    <row r="1640" ht="15.75" customHeight="1">
      <c r="A1640" s="11" t="s">
        <v>189</v>
      </c>
      <c r="B1640" s="6" t="str">
        <f t="shared" si="1"/>
        <v>STA</v>
      </c>
      <c r="C1640" s="6">
        <v>758.0</v>
      </c>
      <c r="D1640" s="7">
        <v>75811.0</v>
      </c>
      <c r="E1640" s="6" t="s">
        <v>1558</v>
      </c>
      <c r="F1640" s="7">
        <v>758512.0</v>
      </c>
      <c r="G1640" s="9" t="s">
        <v>1594</v>
      </c>
      <c r="H1640" s="5"/>
      <c r="I1640" s="8"/>
      <c r="J1640" s="5"/>
      <c r="K1640" s="5"/>
      <c r="L1640" s="5"/>
      <c r="M1640" s="5"/>
      <c r="N1640" s="5"/>
      <c r="O1640" s="5"/>
      <c r="P1640" s="5"/>
    </row>
    <row r="1641" ht="15.75" customHeight="1">
      <c r="A1641" s="11" t="s">
        <v>189</v>
      </c>
      <c r="B1641" s="6" t="str">
        <f t="shared" si="1"/>
        <v>STA</v>
      </c>
      <c r="C1641" s="6">
        <v>758.0</v>
      </c>
      <c r="D1641" s="7">
        <v>75811.0</v>
      </c>
      <c r="E1641" s="6" t="s">
        <v>1558</v>
      </c>
      <c r="F1641" s="7">
        <v>758513.0</v>
      </c>
      <c r="G1641" s="9" t="s">
        <v>1595</v>
      </c>
      <c r="H1641" s="5"/>
      <c r="I1641" s="8"/>
      <c r="J1641" s="5"/>
      <c r="K1641" s="5"/>
      <c r="L1641" s="5"/>
      <c r="M1641" s="5"/>
      <c r="N1641" s="5"/>
      <c r="O1641" s="5"/>
      <c r="P1641" s="5"/>
    </row>
    <row r="1642" ht="15.75" customHeight="1">
      <c r="A1642" s="11" t="s">
        <v>189</v>
      </c>
      <c r="B1642" s="6" t="str">
        <f t="shared" si="1"/>
        <v>STA</v>
      </c>
      <c r="C1642" s="6">
        <v>758.0</v>
      </c>
      <c r="D1642" s="7">
        <v>75811.0</v>
      </c>
      <c r="E1642" s="6" t="s">
        <v>1558</v>
      </c>
      <c r="F1642" s="7">
        <v>758514.0</v>
      </c>
      <c r="G1642" s="9" t="s">
        <v>1596</v>
      </c>
      <c r="H1642" s="5"/>
      <c r="I1642" s="8"/>
      <c r="J1642" s="5"/>
      <c r="K1642" s="5"/>
      <c r="L1642" s="5"/>
      <c r="M1642" s="5"/>
      <c r="N1642" s="5"/>
      <c r="O1642" s="5"/>
      <c r="P1642" s="5"/>
    </row>
    <row r="1643" ht="15.75" customHeight="1">
      <c r="A1643" s="11" t="s">
        <v>189</v>
      </c>
      <c r="B1643" s="6" t="str">
        <f t="shared" si="1"/>
        <v>STA</v>
      </c>
      <c r="C1643" s="6">
        <v>758.0</v>
      </c>
      <c r="D1643" s="7">
        <v>75811.0</v>
      </c>
      <c r="E1643" s="6" t="s">
        <v>1558</v>
      </c>
      <c r="F1643" s="7">
        <v>758515.0</v>
      </c>
      <c r="G1643" s="9" t="s">
        <v>1597</v>
      </c>
      <c r="H1643" s="5"/>
      <c r="I1643" s="8"/>
      <c r="J1643" s="5"/>
      <c r="K1643" s="5"/>
      <c r="L1643" s="5"/>
      <c r="M1643" s="5"/>
      <c r="N1643" s="5"/>
      <c r="O1643" s="5"/>
      <c r="P1643" s="5"/>
    </row>
    <row r="1644" ht="15.75" customHeight="1">
      <c r="A1644" s="11" t="s">
        <v>189</v>
      </c>
      <c r="B1644" s="6" t="str">
        <f t="shared" si="1"/>
        <v>STA</v>
      </c>
      <c r="C1644" s="6">
        <v>758.0</v>
      </c>
      <c r="D1644" s="7">
        <v>75811.0</v>
      </c>
      <c r="E1644" s="6" t="s">
        <v>1558</v>
      </c>
      <c r="F1644" s="7">
        <v>758516.0</v>
      </c>
      <c r="G1644" s="9" t="s">
        <v>1598</v>
      </c>
      <c r="H1644" s="5"/>
      <c r="I1644" s="8"/>
      <c r="J1644" s="5"/>
      <c r="K1644" s="5"/>
      <c r="L1644" s="5"/>
      <c r="M1644" s="5"/>
      <c r="N1644" s="5"/>
      <c r="O1644" s="5"/>
      <c r="P1644" s="5"/>
    </row>
    <row r="1645" ht="15.75" customHeight="1">
      <c r="A1645" s="11" t="s">
        <v>189</v>
      </c>
      <c r="B1645" s="6" t="str">
        <f t="shared" si="1"/>
        <v>STA</v>
      </c>
      <c r="C1645" s="6">
        <v>758.0</v>
      </c>
      <c r="D1645" s="7">
        <v>75811.0</v>
      </c>
      <c r="E1645" s="6" t="s">
        <v>1558</v>
      </c>
      <c r="F1645" s="7">
        <v>758517.0</v>
      </c>
      <c r="G1645" s="9" t="s">
        <v>1599</v>
      </c>
      <c r="H1645" s="5"/>
      <c r="I1645" s="8"/>
      <c r="J1645" s="5"/>
      <c r="K1645" s="5"/>
      <c r="L1645" s="5"/>
      <c r="M1645" s="5"/>
      <c r="N1645" s="5"/>
      <c r="O1645" s="5"/>
      <c r="P1645" s="5"/>
    </row>
    <row r="1646" ht="15.75" customHeight="1">
      <c r="A1646" s="11" t="s">
        <v>189</v>
      </c>
      <c r="B1646" s="6" t="str">
        <f t="shared" si="1"/>
        <v>STA</v>
      </c>
      <c r="C1646" s="6">
        <v>758.0</v>
      </c>
      <c r="D1646" s="7">
        <v>75811.0</v>
      </c>
      <c r="E1646" s="6" t="s">
        <v>1558</v>
      </c>
      <c r="F1646" s="7">
        <v>758518.0</v>
      </c>
      <c r="G1646" s="9" t="s">
        <v>1600</v>
      </c>
      <c r="H1646" s="5"/>
      <c r="I1646" s="8"/>
      <c r="J1646" s="5"/>
      <c r="K1646" s="5"/>
      <c r="L1646" s="5"/>
      <c r="M1646" s="5"/>
      <c r="N1646" s="5"/>
      <c r="O1646" s="5"/>
      <c r="P1646" s="5"/>
    </row>
    <row r="1647" ht="15.75" customHeight="1">
      <c r="A1647" s="11" t="s">
        <v>189</v>
      </c>
      <c r="B1647" s="6" t="str">
        <f t="shared" si="1"/>
        <v>STA</v>
      </c>
      <c r="C1647" s="6">
        <v>758.0</v>
      </c>
      <c r="D1647" s="7">
        <v>75811.0</v>
      </c>
      <c r="E1647" s="6" t="s">
        <v>1558</v>
      </c>
      <c r="F1647" s="7">
        <v>758519.0</v>
      </c>
      <c r="G1647" s="9" t="s">
        <v>1601</v>
      </c>
      <c r="H1647" s="5"/>
      <c r="I1647" s="8"/>
      <c r="J1647" s="5"/>
      <c r="K1647" s="5"/>
      <c r="L1647" s="5"/>
      <c r="M1647" s="5"/>
      <c r="N1647" s="5"/>
      <c r="O1647" s="5"/>
      <c r="P1647" s="5"/>
    </row>
    <row r="1648" ht="15.75" customHeight="1">
      <c r="A1648" s="11" t="s">
        <v>189</v>
      </c>
      <c r="B1648" s="6" t="str">
        <f t="shared" si="1"/>
        <v>STA</v>
      </c>
      <c r="C1648" s="6">
        <v>758.0</v>
      </c>
      <c r="D1648" s="7">
        <v>75811.0</v>
      </c>
      <c r="E1648" s="6" t="s">
        <v>1558</v>
      </c>
      <c r="F1648" s="7">
        <v>758520.0</v>
      </c>
      <c r="G1648" s="9" t="s">
        <v>1602</v>
      </c>
      <c r="H1648" s="5"/>
      <c r="I1648" s="8"/>
      <c r="J1648" s="5"/>
      <c r="K1648" s="5"/>
      <c r="L1648" s="5"/>
      <c r="M1648" s="5"/>
      <c r="N1648" s="5"/>
      <c r="O1648" s="5"/>
      <c r="P1648" s="5"/>
    </row>
    <row r="1649" ht="15.75" customHeight="1">
      <c r="A1649" s="11" t="s">
        <v>189</v>
      </c>
      <c r="B1649" s="6" t="str">
        <f t="shared" si="1"/>
        <v>STA</v>
      </c>
      <c r="C1649" s="6">
        <v>758.0</v>
      </c>
      <c r="D1649" s="7">
        <v>75811.0</v>
      </c>
      <c r="E1649" s="6" t="s">
        <v>1558</v>
      </c>
      <c r="F1649" s="7">
        <v>758521.0</v>
      </c>
      <c r="G1649" s="9" t="s">
        <v>1603</v>
      </c>
      <c r="H1649" s="5"/>
      <c r="I1649" s="8"/>
      <c r="J1649" s="5"/>
      <c r="K1649" s="5"/>
      <c r="L1649" s="5"/>
      <c r="M1649" s="5"/>
      <c r="N1649" s="5"/>
      <c r="O1649" s="5"/>
      <c r="P1649" s="5"/>
    </row>
    <row r="1650" ht="15.75" customHeight="1">
      <c r="A1650" s="11" t="s">
        <v>189</v>
      </c>
      <c r="B1650" s="6" t="str">
        <f t="shared" si="1"/>
        <v>STA</v>
      </c>
      <c r="C1650" s="6">
        <v>758.0</v>
      </c>
      <c r="D1650" s="7">
        <v>75811.0</v>
      </c>
      <c r="E1650" s="6" t="s">
        <v>1558</v>
      </c>
      <c r="F1650" s="7">
        <v>758522.0</v>
      </c>
      <c r="G1650" s="9" t="s">
        <v>1604</v>
      </c>
      <c r="H1650" s="5"/>
      <c r="I1650" s="8"/>
      <c r="J1650" s="5"/>
      <c r="K1650" s="5"/>
      <c r="L1650" s="5"/>
      <c r="M1650" s="5"/>
      <c r="N1650" s="5"/>
      <c r="O1650" s="5"/>
      <c r="P1650" s="5"/>
    </row>
    <row r="1651" ht="15.75" customHeight="1">
      <c r="A1651" s="11" t="s">
        <v>189</v>
      </c>
      <c r="B1651" s="6" t="str">
        <f t="shared" si="1"/>
        <v>STA</v>
      </c>
      <c r="C1651" s="6">
        <v>758.0</v>
      </c>
      <c r="D1651" s="7">
        <v>75811.0</v>
      </c>
      <c r="E1651" s="6" t="s">
        <v>1558</v>
      </c>
      <c r="F1651" s="7">
        <v>758523.0</v>
      </c>
      <c r="G1651" s="9" t="s">
        <v>1605</v>
      </c>
      <c r="H1651" s="5"/>
      <c r="I1651" s="8"/>
      <c r="J1651" s="5"/>
      <c r="K1651" s="5"/>
      <c r="L1651" s="5"/>
      <c r="M1651" s="5"/>
      <c r="N1651" s="5"/>
      <c r="O1651" s="5"/>
      <c r="P1651" s="5"/>
    </row>
    <row r="1652" ht="15.75" customHeight="1">
      <c r="A1652" s="11" t="s">
        <v>189</v>
      </c>
      <c r="B1652" s="6" t="str">
        <f t="shared" si="1"/>
        <v>STA</v>
      </c>
      <c r="C1652" s="6">
        <v>758.0</v>
      </c>
      <c r="D1652" s="7">
        <v>75811.0</v>
      </c>
      <c r="E1652" s="6" t="s">
        <v>1558</v>
      </c>
      <c r="F1652" s="7">
        <v>758524.0</v>
      </c>
      <c r="G1652" s="9" t="s">
        <v>1606</v>
      </c>
      <c r="H1652" s="5"/>
      <c r="I1652" s="8"/>
      <c r="J1652" s="5"/>
      <c r="K1652" s="5"/>
      <c r="L1652" s="5"/>
      <c r="M1652" s="5"/>
      <c r="N1652" s="5"/>
      <c r="O1652" s="5"/>
      <c r="P1652" s="5"/>
    </row>
    <row r="1653" ht="15.75" customHeight="1">
      <c r="A1653" s="11" t="s">
        <v>189</v>
      </c>
      <c r="B1653" s="6" t="str">
        <f t="shared" si="1"/>
        <v>STA</v>
      </c>
      <c r="C1653" s="6">
        <v>758.0</v>
      </c>
      <c r="D1653" s="7">
        <v>75811.0</v>
      </c>
      <c r="E1653" s="6" t="s">
        <v>1558</v>
      </c>
      <c r="F1653" s="7">
        <v>758525.0</v>
      </c>
      <c r="G1653" s="9" t="s">
        <v>1607</v>
      </c>
      <c r="H1653" s="5"/>
      <c r="I1653" s="8"/>
      <c r="J1653" s="5"/>
      <c r="K1653" s="5"/>
      <c r="L1653" s="5"/>
      <c r="M1653" s="5"/>
      <c r="N1653" s="5"/>
      <c r="O1653" s="5"/>
      <c r="P1653" s="5"/>
    </row>
    <row r="1654" ht="15.75" customHeight="1">
      <c r="A1654" s="11" t="s">
        <v>189</v>
      </c>
      <c r="B1654" s="6" t="str">
        <f t="shared" si="1"/>
        <v>STA</v>
      </c>
      <c r="C1654" s="6">
        <v>758.0</v>
      </c>
      <c r="D1654" s="7">
        <v>75811.0</v>
      </c>
      <c r="E1654" s="6" t="s">
        <v>1558</v>
      </c>
      <c r="F1654" s="7">
        <v>758526.0</v>
      </c>
      <c r="G1654" s="9" t="s">
        <v>1608</v>
      </c>
      <c r="H1654" s="5"/>
      <c r="I1654" s="8"/>
      <c r="J1654" s="5"/>
      <c r="K1654" s="5"/>
      <c r="L1654" s="5"/>
      <c r="M1654" s="5"/>
      <c r="N1654" s="5"/>
      <c r="O1654" s="5"/>
      <c r="P1654" s="5"/>
    </row>
    <row r="1655" ht="15.75" customHeight="1">
      <c r="A1655" s="11" t="s">
        <v>189</v>
      </c>
      <c r="B1655" s="6" t="str">
        <f t="shared" si="1"/>
        <v>STA</v>
      </c>
      <c r="C1655" s="6">
        <v>758.0</v>
      </c>
      <c r="D1655" s="7">
        <v>75811.0</v>
      </c>
      <c r="E1655" s="6" t="s">
        <v>1558</v>
      </c>
      <c r="F1655" s="7">
        <v>758527.0</v>
      </c>
      <c r="G1655" s="9" t="s">
        <v>1609</v>
      </c>
      <c r="H1655" s="5"/>
      <c r="I1655" s="8"/>
      <c r="J1655" s="5"/>
      <c r="K1655" s="5"/>
      <c r="L1655" s="5"/>
      <c r="M1655" s="5"/>
      <c r="N1655" s="5"/>
      <c r="O1655" s="5"/>
      <c r="P1655" s="5"/>
    </row>
    <row r="1656" ht="15.75" customHeight="1">
      <c r="A1656" s="11" t="s">
        <v>189</v>
      </c>
      <c r="B1656" s="6" t="str">
        <f t="shared" si="1"/>
        <v>STA</v>
      </c>
      <c r="C1656" s="6">
        <v>758.0</v>
      </c>
      <c r="D1656" s="7">
        <v>75811.0</v>
      </c>
      <c r="E1656" s="6" t="s">
        <v>1558</v>
      </c>
      <c r="F1656" s="7">
        <v>758528.0</v>
      </c>
      <c r="G1656" s="9" t="s">
        <v>1610</v>
      </c>
      <c r="H1656" s="5"/>
      <c r="I1656" s="8"/>
      <c r="J1656" s="5"/>
      <c r="K1656" s="5"/>
      <c r="L1656" s="5"/>
      <c r="M1656" s="5"/>
      <c r="N1656" s="5"/>
      <c r="O1656" s="5"/>
      <c r="P1656" s="5"/>
    </row>
    <row r="1657" ht="15.75" customHeight="1">
      <c r="A1657" s="11" t="s">
        <v>189</v>
      </c>
      <c r="B1657" s="6" t="str">
        <f t="shared" si="1"/>
        <v>STA</v>
      </c>
      <c r="C1657" s="6">
        <v>758.0</v>
      </c>
      <c r="D1657" s="7">
        <v>75811.0</v>
      </c>
      <c r="E1657" s="6" t="s">
        <v>1558</v>
      </c>
      <c r="F1657" s="7">
        <v>758529.0</v>
      </c>
      <c r="G1657" s="9" t="s">
        <v>1611</v>
      </c>
      <c r="H1657" s="5"/>
      <c r="I1657" s="8"/>
      <c r="J1657" s="5"/>
      <c r="K1657" s="5"/>
      <c r="L1657" s="5"/>
      <c r="M1657" s="5"/>
      <c r="N1657" s="5"/>
      <c r="O1657" s="5"/>
      <c r="P1657" s="5"/>
    </row>
    <row r="1658" ht="15.75" customHeight="1">
      <c r="A1658" s="11" t="s">
        <v>189</v>
      </c>
      <c r="B1658" s="6" t="str">
        <f t="shared" si="1"/>
        <v>STA</v>
      </c>
      <c r="C1658" s="6">
        <v>758.0</v>
      </c>
      <c r="D1658" s="7">
        <v>75811.0</v>
      </c>
      <c r="E1658" s="6" t="s">
        <v>1558</v>
      </c>
      <c r="F1658" s="7">
        <v>758530.0</v>
      </c>
      <c r="G1658" s="9" t="s">
        <v>1612</v>
      </c>
      <c r="H1658" s="5"/>
      <c r="I1658" s="8"/>
      <c r="J1658" s="5"/>
      <c r="K1658" s="5"/>
      <c r="L1658" s="5"/>
      <c r="M1658" s="5"/>
      <c r="N1658" s="5"/>
      <c r="O1658" s="5"/>
      <c r="P1658" s="5"/>
    </row>
    <row r="1659" ht="15.75" customHeight="1">
      <c r="A1659" s="11" t="s">
        <v>189</v>
      </c>
      <c r="B1659" s="6" t="str">
        <f t="shared" si="1"/>
        <v>STA</v>
      </c>
      <c r="C1659" s="6">
        <v>758.0</v>
      </c>
      <c r="D1659" s="7">
        <v>75811.0</v>
      </c>
      <c r="E1659" s="6" t="s">
        <v>1558</v>
      </c>
      <c r="F1659" s="7">
        <v>758531.0</v>
      </c>
      <c r="G1659" s="9" t="s">
        <v>1613</v>
      </c>
      <c r="H1659" s="5"/>
      <c r="I1659" s="8"/>
      <c r="J1659" s="5"/>
      <c r="K1659" s="5"/>
      <c r="L1659" s="5"/>
      <c r="M1659" s="5"/>
      <c r="N1659" s="5"/>
      <c r="O1659" s="5"/>
      <c r="P1659" s="5"/>
    </row>
    <row r="1660" ht="15.75" customHeight="1">
      <c r="A1660" s="11" t="s">
        <v>189</v>
      </c>
      <c r="B1660" s="6" t="str">
        <f t="shared" si="1"/>
        <v>STA</v>
      </c>
      <c r="C1660" s="6">
        <v>758.0</v>
      </c>
      <c r="D1660" s="7">
        <v>75811.0</v>
      </c>
      <c r="E1660" s="6" t="s">
        <v>1558</v>
      </c>
      <c r="F1660" s="7">
        <v>758532.0</v>
      </c>
      <c r="G1660" s="9" t="s">
        <v>1614</v>
      </c>
      <c r="H1660" s="5"/>
      <c r="I1660" s="8"/>
      <c r="J1660" s="5"/>
      <c r="K1660" s="5"/>
      <c r="L1660" s="5"/>
      <c r="M1660" s="5"/>
      <c r="N1660" s="5"/>
      <c r="O1660" s="5"/>
      <c r="P1660" s="5"/>
    </row>
    <row r="1661" ht="15.75" customHeight="1">
      <c r="A1661" s="11" t="s">
        <v>189</v>
      </c>
      <c r="B1661" s="6" t="str">
        <f t="shared" si="1"/>
        <v>STA</v>
      </c>
      <c r="C1661" s="6">
        <v>758.0</v>
      </c>
      <c r="D1661" s="7">
        <v>75811.0</v>
      </c>
      <c r="E1661" s="6" t="s">
        <v>1558</v>
      </c>
      <c r="F1661" s="7">
        <v>758533.0</v>
      </c>
      <c r="G1661" s="9" t="s">
        <v>1615</v>
      </c>
      <c r="H1661" s="5"/>
      <c r="I1661" s="8"/>
      <c r="J1661" s="5"/>
      <c r="K1661" s="5"/>
      <c r="L1661" s="5"/>
      <c r="M1661" s="5"/>
      <c r="N1661" s="5"/>
      <c r="O1661" s="5"/>
      <c r="P1661" s="5"/>
    </row>
    <row r="1662" ht="15.75" customHeight="1">
      <c r="A1662" s="11" t="s">
        <v>189</v>
      </c>
      <c r="B1662" s="6" t="str">
        <f t="shared" si="1"/>
        <v>STA</v>
      </c>
      <c r="C1662" s="6">
        <v>758.0</v>
      </c>
      <c r="D1662" s="7">
        <v>75811.0</v>
      </c>
      <c r="E1662" s="6" t="s">
        <v>1558</v>
      </c>
      <c r="F1662" s="7">
        <v>758534.0</v>
      </c>
      <c r="G1662" s="9" t="s">
        <v>1616</v>
      </c>
      <c r="H1662" s="5"/>
      <c r="I1662" s="8"/>
      <c r="J1662" s="5"/>
      <c r="K1662" s="5"/>
      <c r="L1662" s="5"/>
      <c r="M1662" s="5"/>
      <c r="N1662" s="5"/>
      <c r="O1662" s="5"/>
      <c r="P1662" s="5"/>
    </row>
    <row r="1663" ht="15.75" customHeight="1">
      <c r="A1663" s="11" t="s">
        <v>189</v>
      </c>
      <c r="B1663" s="6" t="str">
        <f t="shared" si="1"/>
        <v>STA</v>
      </c>
      <c r="C1663" s="6">
        <v>758.0</v>
      </c>
      <c r="D1663" s="7">
        <v>75811.0</v>
      </c>
      <c r="E1663" s="6" t="s">
        <v>1558</v>
      </c>
      <c r="F1663" s="7">
        <v>758535.0</v>
      </c>
      <c r="G1663" s="9" t="s">
        <v>1617</v>
      </c>
      <c r="H1663" s="5"/>
      <c r="I1663" s="8"/>
      <c r="J1663" s="5"/>
      <c r="K1663" s="5"/>
      <c r="L1663" s="5"/>
      <c r="M1663" s="5"/>
      <c r="N1663" s="5"/>
      <c r="O1663" s="5"/>
      <c r="P1663" s="5"/>
    </row>
    <row r="1664" ht="15.75" customHeight="1">
      <c r="A1664" s="11" t="s">
        <v>189</v>
      </c>
      <c r="B1664" s="6" t="str">
        <f t="shared" si="1"/>
        <v>STA</v>
      </c>
      <c r="C1664" s="6">
        <v>758.0</v>
      </c>
      <c r="D1664" s="7">
        <v>75811.0</v>
      </c>
      <c r="E1664" s="6" t="s">
        <v>1558</v>
      </c>
      <c r="F1664" s="7">
        <v>758536.0</v>
      </c>
      <c r="G1664" s="9" t="s">
        <v>1618</v>
      </c>
      <c r="H1664" s="5"/>
      <c r="I1664" s="8"/>
      <c r="J1664" s="5"/>
      <c r="K1664" s="5"/>
      <c r="L1664" s="5"/>
      <c r="M1664" s="5"/>
      <c r="N1664" s="5"/>
      <c r="O1664" s="5"/>
      <c r="P1664" s="5"/>
    </row>
    <row r="1665" ht="15.75" customHeight="1">
      <c r="A1665" s="11" t="s">
        <v>189</v>
      </c>
      <c r="B1665" s="6" t="str">
        <f t="shared" si="1"/>
        <v>STA</v>
      </c>
      <c r="C1665" s="6">
        <v>758.0</v>
      </c>
      <c r="D1665" s="7">
        <v>75811.0</v>
      </c>
      <c r="E1665" s="6" t="s">
        <v>1558</v>
      </c>
      <c r="F1665" s="7">
        <v>758537.0</v>
      </c>
      <c r="G1665" s="9" t="s">
        <v>1619</v>
      </c>
      <c r="H1665" s="5"/>
      <c r="I1665" s="8"/>
      <c r="J1665" s="5"/>
      <c r="K1665" s="5"/>
      <c r="L1665" s="5"/>
      <c r="M1665" s="5"/>
      <c r="N1665" s="5"/>
      <c r="O1665" s="5"/>
      <c r="P1665" s="5"/>
    </row>
    <row r="1666" ht="15.75" customHeight="1">
      <c r="A1666" s="11" t="s">
        <v>189</v>
      </c>
      <c r="B1666" s="6" t="str">
        <f t="shared" si="1"/>
        <v>STA</v>
      </c>
      <c r="C1666" s="6">
        <v>758.0</v>
      </c>
      <c r="D1666" s="7">
        <v>75811.0</v>
      </c>
      <c r="E1666" s="6" t="s">
        <v>1558</v>
      </c>
      <c r="F1666" s="7">
        <v>758538.0</v>
      </c>
      <c r="G1666" s="9" t="s">
        <v>1620</v>
      </c>
      <c r="H1666" s="5"/>
      <c r="I1666" s="8"/>
      <c r="J1666" s="5"/>
      <c r="K1666" s="5"/>
      <c r="L1666" s="5"/>
      <c r="M1666" s="5"/>
      <c r="N1666" s="5"/>
      <c r="O1666" s="5"/>
      <c r="P1666" s="5"/>
    </row>
    <row r="1667" ht="15.75" customHeight="1">
      <c r="A1667" s="11" t="s">
        <v>189</v>
      </c>
      <c r="B1667" s="6" t="str">
        <f t="shared" si="1"/>
        <v>STA</v>
      </c>
      <c r="C1667" s="6">
        <v>758.0</v>
      </c>
      <c r="D1667" s="7">
        <v>75811.0</v>
      </c>
      <c r="E1667" s="6" t="s">
        <v>1558</v>
      </c>
      <c r="F1667" s="7">
        <v>758539.0</v>
      </c>
      <c r="G1667" s="9" t="s">
        <v>1621</v>
      </c>
      <c r="H1667" s="5"/>
      <c r="I1667" s="8"/>
      <c r="J1667" s="5"/>
      <c r="K1667" s="5"/>
      <c r="L1667" s="5"/>
      <c r="M1667" s="5"/>
      <c r="N1667" s="5"/>
      <c r="O1667" s="5"/>
      <c r="P1667" s="5"/>
    </row>
    <row r="1668" ht="15.75" customHeight="1">
      <c r="A1668" s="11" t="s">
        <v>189</v>
      </c>
      <c r="B1668" s="6" t="str">
        <f t="shared" si="1"/>
        <v>STA</v>
      </c>
      <c r="C1668" s="6">
        <v>758.0</v>
      </c>
      <c r="D1668" s="7">
        <v>75811.0</v>
      </c>
      <c r="E1668" s="6" t="s">
        <v>1558</v>
      </c>
      <c r="F1668" s="7">
        <v>758540.0</v>
      </c>
      <c r="G1668" s="9" t="s">
        <v>1622</v>
      </c>
      <c r="H1668" s="5"/>
      <c r="I1668" s="8"/>
      <c r="J1668" s="5"/>
      <c r="K1668" s="5"/>
      <c r="L1668" s="5"/>
      <c r="M1668" s="5"/>
      <c r="N1668" s="5"/>
      <c r="O1668" s="5"/>
      <c r="P1668" s="5"/>
    </row>
    <row r="1669" ht="15.75" customHeight="1">
      <c r="A1669" s="11" t="s">
        <v>189</v>
      </c>
      <c r="B1669" s="6" t="str">
        <f t="shared" si="1"/>
        <v>STA</v>
      </c>
      <c r="C1669" s="6">
        <v>758.0</v>
      </c>
      <c r="D1669" s="7">
        <v>75811.0</v>
      </c>
      <c r="E1669" s="6" t="s">
        <v>1558</v>
      </c>
      <c r="F1669" s="7">
        <v>758541.0</v>
      </c>
      <c r="G1669" s="9" t="s">
        <v>1623</v>
      </c>
      <c r="H1669" s="5"/>
      <c r="I1669" s="8"/>
      <c r="J1669" s="5"/>
      <c r="K1669" s="5"/>
      <c r="L1669" s="5"/>
      <c r="M1669" s="5"/>
      <c r="N1669" s="5"/>
      <c r="O1669" s="5"/>
      <c r="P1669" s="5"/>
    </row>
    <row r="1670" ht="15.75" customHeight="1">
      <c r="A1670" s="11" t="s">
        <v>189</v>
      </c>
      <c r="B1670" s="6" t="str">
        <f t="shared" si="1"/>
        <v>STA</v>
      </c>
      <c r="C1670" s="6">
        <v>758.0</v>
      </c>
      <c r="D1670" s="7">
        <v>75811.0</v>
      </c>
      <c r="E1670" s="6" t="s">
        <v>1558</v>
      </c>
      <c r="F1670" s="7">
        <v>758542.0</v>
      </c>
      <c r="G1670" s="9" t="s">
        <v>1624</v>
      </c>
      <c r="H1670" s="5"/>
      <c r="I1670" s="8"/>
      <c r="J1670" s="5"/>
      <c r="K1670" s="5"/>
      <c r="L1670" s="5"/>
      <c r="M1670" s="5"/>
      <c r="N1670" s="5"/>
      <c r="O1670" s="5"/>
      <c r="P1670" s="5"/>
    </row>
    <row r="1671" ht="15.75" customHeight="1">
      <c r="A1671" s="11" t="s">
        <v>189</v>
      </c>
      <c r="B1671" s="6" t="str">
        <f t="shared" si="1"/>
        <v>STA</v>
      </c>
      <c r="C1671" s="6">
        <v>758.0</v>
      </c>
      <c r="D1671" s="7">
        <v>75811.0</v>
      </c>
      <c r="E1671" s="6" t="s">
        <v>1558</v>
      </c>
      <c r="F1671" s="7">
        <v>758543.0</v>
      </c>
      <c r="G1671" s="9" t="s">
        <v>1625</v>
      </c>
      <c r="H1671" s="5"/>
      <c r="I1671" s="8"/>
      <c r="J1671" s="5"/>
      <c r="K1671" s="5"/>
      <c r="L1671" s="5"/>
      <c r="M1671" s="5"/>
      <c r="N1671" s="5"/>
      <c r="O1671" s="5"/>
      <c r="P1671" s="5"/>
    </row>
    <row r="1672" ht="15.75" customHeight="1">
      <c r="A1672" s="11" t="s">
        <v>189</v>
      </c>
      <c r="B1672" s="6" t="str">
        <f t="shared" si="1"/>
        <v>STA</v>
      </c>
      <c r="C1672" s="6">
        <v>758.0</v>
      </c>
      <c r="D1672" s="7">
        <v>75811.0</v>
      </c>
      <c r="E1672" s="6" t="s">
        <v>1558</v>
      </c>
      <c r="F1672" s="7">
        <v>758544.0</v>
      </c>
      <c r="G1672" s="9" t="s">
        <v>1626</v>
      </c>
      <c r="H1672" s="5"/>
      <c r="I1672" s="8"/>
      <c r="J1672" s="5"/>
      <c r="K1672" s="5"/>
      <c r="L1672" s="5"/>
      <c r="M1672" s="5"/>
      <c r="N1672" s="5"/>
      <c r="O1672" s="5"/>
      <c r="P1672" s="5"/>
    </row>
    <row r="1673" ht="15.75" customHeight="1">
      <c r="A1673" s="11" t="s">
        <v>189</v>
      </c>
      <c r="B1673" s="6" t="str">
        <f t="shared" si="1"/>
        <v>STA</v>
      </c>
      <c r="C1673" s="6">
        <v>758.0</v>
      </c>
      <c r="D1673" s="7">
        <v>75811.0</v>
      </c>
      <c r="E1673" s="6" t="s">
        <v>1558</v>
      </c>
      <c r="F1673" s="7">
        <v>758545.0</v>
      </c>
      <c r="G1673" s="9" t="s">
        <v>1627</v>
      </c>
      <c r="H1673" s="5"/>
      <c r="I1673" s="8"/>
      <c r="J1673" s="5"/>
      <c r="K1673" s="5"/>
      <c r="L1673" s="5"/>
      <c r="M1673" s="5"/>
      <c r="N1673" s="5"/>
      <c r="O1673" s="5"/>
      <c r="P1673" s="5"/>
    </row>
    <row r="1674" ht="15.75" customHeight="1">
      <c r="A1674" s="11" t="s">
        <v>189</v>
      </c>
      <c r="B1674" s="6" t="str">
        <f t="shared" si="1"/>
        <v>STA</v>
      </c>
      <c r="C1674" s="6">
        <v>758.0</v>
      </c>
      <c r="D1674" s="7">
        <v>75811.0</v>
      </c>
      <c r="E1674" s="6" t="s">
        <v>1558</v>
      </c>
      <c r="F1674" s="7">
        <v>758546.0</v>
      </c>
      <c r="G1674" s="9" t="s">
        <v>1628</v>
      </c>
      <c r="H1674" s="5"/>
      <c r="I1674" s="8"/>
      <c r="J1674" s="5"/>
      <c r="K1674" s="5"/>
      <c r="L1674" s="5"/>
      <c r="M1674" s="5"/>
      <c r="N1674" s="5"/>
      <c r="O1674" s="5"/>
      <c r="P1674" s="5"/>
    </row>
    <row r="1675" ht="15.75" customHeight="1">
      <c r="A1675" s="11" t="s">
        <v>189</v>
      </c>
      <c r="B1675" s="6" t="str">
        <f t="shared" si="1"/>
        <v>STA</v>
      </c>
      <c r="C1675" s="6">
        <v>758.0</v>
      </c>
      <c r="D1675" s="7">
        <v>75811.0</v>
      </c>
      <c r="E1675" s="6" t="s">
        <v>1558</v>
      </c>
      <c r="F1675" s="7">
        <v>758547.0</v>
      </c>
      <c r="G1675" s="9" t="s">
        <v>1629</v>
      </c>
      <c r="H1675" s="5"/>
      <c r="I1675" s="8"/>
      <c r="J1675" s="5"/>
      <c r="K1675" s="5"/>
      <c r="L1675" s="5"/>
      <c r="M1675" s="5"/>
      <c r="N1675" s="5"/>
      <c r="O1675" s="5"/>
      <c r="P1675" s="5"/>
    </row>
    <row r="1676" ht="15.75" customHeight="1">
      <c r="A1676" s="11" t="s">
        <v>189</v>
      </c>
      <c r="B1676" s="6" t="str">
        <f t="shared" si="1"/>
        <v>STA</v>
      </c>
      <c r="C1676" s="6">
        <v>758.0</v>
      </c>
      <c r="D1676" s="7">
        <v>75811.0</v>
      </c>
      <c r="E1676" s="6" t="s">
        <v>1558</v>
      </c>
      <c r="F1676" s="7">
        <v>758548.0</v>
      </c>
      <c r="G1676" s="9" t="s">
        <v>1630</v>
      </c>
      <c r="H1676" s="5"/>
      <c r="I1676" s="8"/>
      <c r="J1676" s="5"/>
      <c r="K1676" s="5"/>
      <c r="L1676" s="5"/>
      <c r="M1676" s="5"/>
      <c r="N1676" s="5"/>
      <c r="O1676" s="5"/>
      <c r="P1676" s="5"/>
    </row>
    <row r="1677" ht="15.75" customHeight="1">
      <c r="A1677" s="11" t="s">
        <v>189</v>
      </c>
      <c r="B1677" s="6" t="str">
        <f t="shared" si="1"/>
        <v>STA</v>
      </c>
      <c r="C1677" s="6">
        <v>758.0</v>
      </c>
      <c r="D1677" s="7">
        <v>75811.0</v>
      </c>
      <c r="E1677" s="6" t="s">
        <v>1558</v>
      </c>
      <c r="F1677" s="7">
        <v>758549.0</v>
      </c>
      <c r="G1677" s="9" t="s">
        <v>1631</v>
      </c>
      <c r="H1677" s="5"/>
      <c r="I1677" s="8"/>
      <c r="J1677" s="5"/>
      <c r="K1677" s="5"/>
      <c r="L1677" s="5"/>
      <c r="M1677" s="5"/>
      <c r="N1677" s="5"/>
      <c r="O1677" s="5"/>
      <c r="P1677" s="5"/>
    </row>
    <row r="1678" ht="15.75" customHeight="1">
      <c r="A1678" s="11" t="s">
        <v>189</v>
      </c>
      <c r="B1678" s="6" t="str">
        <f t="shared" si="1"/>
        <v>STA</v>
      </c>
      <c r="C1678" s="6">
        <v>758.0</v>
      </c>
      <c r="D1678" s="7">
        <v>75811.0</v>
      </c>
      <c r="E1678" s="6" t="s">
        <v>1558</v>
      </c>
      <c r="F1678" s="7">
        <v>758550.0</v>
      </c>
      <c r="G1678" s="9" t="s">
        <v>1632</v>
      </c>
      <c r="H1678" s="5"/>
      <c r="I1678" s="8"/>
      <c r="J1678" s="5"/>
      <c r="K1678" s="5"/>
      <c r="L1678" s="5"/>
      <c r="M1678" s="5"/>
      <c r="N1678" s="5"/>
      <c r="O1678" s="5"/>
      <c r="P1678" s="5"/>
    </row>
    <row r="1679" ht="15.75" customHeight="1">
      <c r="A1679" s="11" t="s">
        <v>189</v>
      </c>
      <c r="B1679" s="6" t="str">
        <f t="shared" si="1"/>
        <v>STA</v>
      </c>
      <c r="C1679" s="6">
        <v>758.0</v>
      </c>
      <c r="D1679" s="7">
        <v>75811.0</v>
      </c>
      <c r="E1679" s="6" t="s">
        <v>1558</v>
      </c>
      <c r="F1679" s="7">
        <v>758551.0</v>
      </c>
      <c r="G1679" s="9" t="s">
        <v>1633</v>
      </c>
      <c r="H1679" s="5"/>
      <c r="I1679" s="8"/>
      <c r="J1679" s="5"/>
      <c r="K1679" s="5"/>
      <c r="L1679" s="5"/>
      <c r="M1679" s="5"/>
      <c r="N1679" s="5"/>
      <c r="O1679" s="5"/>
      <c r="P1679" s="5"/>
    </row>
    <row r="1680" ht="15.75" customHeight="1">
      <c r="A1680" s="11" t="s">
        <v>189</v>
      </c>
      <c r="B1680" s="6" t="str">
        <f t="shared" si="1"/>
        <v>STA</v>
      </c>
      <c r="C1680" s="6">
        <v>758.0</v>
      </c>
      <c r="D1680" s="7">
        <v>75811.0</v>
      </c>
      <c r="E1680" s="6" t="s">
        <v>1558</v>
      </c>
      <c r="F1680" s="7">
        <v>758552.0</v>
      </c>
      <c r="G1680" s="9" t="s">
        <v>1634</v>
      </c>
      <c r="H1680" s="5"/>
      <c r="I1680" s="8"/>
      <c r="J1680" s="5"/>
      <c r="K1680" s="5"/>
      <c r="L1680" s="5"/>
      <c r="M1680" s="5"/>
      <c r="N1680" s="5"/>
      <c r="O1680" s="5"/>
      <c r="P1680" s="5"/>
    </row>
    <row r="1681" ht="15.75" customHeight="1">
      <c r="A1681" s="11" t="s">
        <v>189</v>
      </c>
      <c r="B1681" s="6" t="str">
        <f t="shared" si="1"/>
        <v>STA</v>
      </c>
      <c r="C1681" s="6">
        <v>758.0</v>
      </c>
      <c r="D1681" s="7">
        <v>75811.0</v>
      </c>
      <c r="E1681" s="6" t="s">
        <v>1558</v>
      </c>
      <c r="F1681" s="7">
        <v>758553.0</v>
      </c>
      <c r="G1681" s="9" t="s">
        <v>1635</v>
      </c>
      <c r="H1681" s="5"/>
      <c r="I1681" s="8"/>
      <c r="J1681" s="5"/>
      <c r="K1681" s="5"/>
      <c r="L1681" s="5"/>
      <c r="M1681" s="5"/>
      <c r="N1681" s="5"/>
      <c r="O1681" s="5"/>
      <c r="P1681" s="5"/>
    </row>
    <row r="1682" ht="15.75" customHeight="1">
      <c r="A1682" s="11" t="s">
        <v>189</v>
      </c>
      <c r="B1682" s="6" t="str">
        <f t="shared" si="1"/>
        <v>STA</v>
      </c>
      <c r="C1682" s="6">
        <v>758.0</v>
      </c>
      <c r="D1682" s="7">
        <v>75811.0</v>
      </c>
      <c r="E1682" s="6" t="s">
        <v>1558</v>
      </c>
      <c r="F1682" s="7">
        <v>758554.0</v>
      </c>
      <c r="G1682" s="9" t="s">
        <v>1636</v>
      </c>
      <c r="H1682" s="5"/>
      <c r="I1682" s="8"/>
      <c r="J1682" s="5"/>
      <c r="K1682" s="5"/>
      <c r="L1682" s="5"/>
      <c r="M1682" s="5"/>
      <c r="N1682" s="5"/>
      <c r="O1682" s="5"/>
      <c r="P1682" s="5"/>
    </row>
    <row r="1683" ht="15.75" customHeight="1">
      <c r="A1683" s="11" t="s">
        <v>189</v>
      </c>
      <c r="B1683" s="6" t="str">
        <f t="shared" si="1"/>
        <v>STA</v>
      </c>
      <c r="C1683" s="6">
        <v>758.0</v>
      </c>
      <c r="D1683" s="7">
        <v>75811.0</v>
      </c>
      <c r="E1683" s="6" t="s">
        <v>1558</v>
      </c>
      <c r="F1683" s="7">
        <v>758555.0</v>
      </c>
      <c r="G1683" s="9" t="s">
        <v>1637</v>
      </c>
      <c r="H1683" s="5"/>
      <c r="I1683" s="8"/>
      <c r="J1683" s="5"/>
      <c r="K1683" s="5"/>
      <c r="L1683" s="5"/>
      <c r="M1683" s="5"/>
      <c r="N1683" s="5"/>
      <c r="O1683" s="5"/>
      <c r="P1683" s="5"/>
    </row>
    <row r="1684" ht="15.75" customHeight="1">
      <c r="A1684" s="11" t="s">
        <v>189</v>
      </c>
      <c r="B1684" s="6" t="str">
        <f t="shared" si="1"/>
        <v>STA</v>
      </c>
      <c r="C1684" s="6">
        <v>758.0</v>
      </c>
      <c r="D1684" s="7">
        <v>75811.0</v>
      </c>
      <c r="E1684" s="6" t="s">
        <v>1558</v>
      </c>
      <c r="F1684" s="7">
        <v>758556.0</v>
      </c>
      <c r="G1684" s="9" t="s">
        <v>1638</v>
      </c>
      <c r="H1684" s="5"/>
      <c r="I1684" s="8"/>
      <c r="J1684" s="5"/>
      <c r="K1684" s="5"/>
      <c r="L1684" s="5"/>
      <c r="M1684" s="5"/>
      <c r="N1684" s="5"/>
      <c r="O1684" s="5"/>
      <c r="P1684" s="5"/>
    </row>
    <row r="1685" ht="15.75" customHeight="1">
      <c r="A1685" s="11" t="s">
        <v>189</v>
      </c>
      <c r="B1685" s="6" t="str">
        <f t="shared" si="1"/>
        <v>STA</v>
      </c>
      <c r="C1685" s="6">
        <v>758.0</v>
      </c>
      <c r="D1685" s="7">
        <v>75811.0</v>
      </c>
      <c r="E1685" s="6" t="s">
        <v>1558</v>
      </c>
      <c r="F1685" s="7">
        <v>758557.0</v>
      </c>
      <c r="G1685" s="9" t="s">
        <v>1639</v>
      </c>
      <c r="H1685" s="5"/>
      <c r="I1685" s="8"/>
      <c r="J1685" s="5"/>
      <c r="K1685" s="5"/>
      <c r="L1685" s="5"/>
      <c r="M1685" s="5"/>
      <c r="N1685" s="5"/>
      <c r="O1685" s="5"/>
      <c r="P1685" s="5"/>
    </row>
    <row r="1686" ht="15.75" customHeight="1">
      <c r="A1686" s="11" t="s">
        <v>189</v>
      </c>
      <c r="B1686" s="6" t="str">
        <f t="shared" si="1"/>
        <v>STA</v>
      </c>
      <c r="C1686" s="6">
        <v>758.0</v>
      </c>
      <c r="D1686" s="7">
        <v>75811.0</v>
      </c>
      <c r="E1686" s="6" t="s">
        <v>1558</v>
      </c>
      <c r="F1686" s="7">
        <v>758558.0</v>
      </c>
      <c r="G1686" s="9" t="s">
        <v>1640</v>
      </c>
      <c r="H1686" s="5"/>
      <c r="I1686" s="8"/>
      <c r="J1686" s="5"/>
      <c r="K1686" s="5"/>
      <c r="L1686" s="5"/>
      <c r="M1686" s="5"/>
      <c r="N1686" s="5"/>
      <c r="O1686" s="5"/>
      <c r="P1686" s="5"/>
    </row>
    <row r="1687" ht="15.75" customHeight="1">
      <c r="A1687" s="11" t="s">
        <v>189</v>
      </c>
      <c r="B1687" s="6" t="str">
        <f t="shared" si="1"/>
        <v>STA</v>
      </c>
      <c r="C1687" s="6">
        <v>758.0</v>
      </c>
      <c r="D1687" s="7">
        <v>75811.0</v>
      </c>
      <c r="E1687" s="6" t="s">
        <v>1558</v>
      </c>
      <c r="F1687" s="7">
        <v>758559.0</v>
      </c>
      <c r="G1687" s="9" t="s">
        <v>1641</v>
      </c>
      <c r="H1687" s="5"/>
      <c r="I1687" s="8"/>
      <c r="J1687" s="5"/>
      <c r="K1687" s="5"/>
      <c r="L1687" s="5"/>
      <c r="M1687" s="5"/>
      <c r="N1687" s="5"/>
      <c r="O1687" s="5"/>
      <c r="P1687" s="5"/>
    </row>
    <row r="1688" ht="15.75" customHeight="1">
      <c r="A1688" s="11" t="s">
        <v>189</v>
      </c>
      <c r="B1688" s="6" t="str">
        <f t="shared" si="1"/>
        <v>STA</v>
      </c>
      <c r="C1688" s="6">
        <v>758.0</v>
      </c>
      <c r="D1688" s="7">
        <v>75811.0</v>
      </c>
      <c r="E1688" s="6" t="s">
        <v>1558</v>
      </c>
      <c r="F1688" s="7">
        <v>758560.0</v>
      </c>
      <c r="G1688" s="9" t="s">
        <v>1642</v>
      </c>
      <c r="H1688" s="5"/>
      <c r="I1688" s="8"/>
      <c r="J1688" s="5"/>
      <c r="K1688" s="5"/>
      <c r="L1688" s="5"/>
      <c r="M1688" s="5"/>
      <c r="N1688" s="5"/>
      <c r="O1688" s="5"/>
      <c r="P1688" s="5"/>
    </row>
    <row r="1689" ht="15.75" customHeight="1">
      <c r="A1689" s="11" t="s">
        <v>189</v>
      </c>
      <c r="B1689" s="6" t="str">
        <f t="shared" si="1"/>
        <v>STA</v>
      </c>
      <c r="C1689" s="6">
        <v>758.0</v>
      </c>
      <c r="D1689" s="7">
        <v>75811.0</v>
      </c>
      <c r="E1689" s="6" t="s">
        <v>1558</v>
      </c>
      <c r="F1689" s="7">
        <v>758561.0</v>
      </c>
      <c r="G1689" s="9" t="s">
        <v>1643</v>
      </c>
      <c r="H1689" s="5"/>
      <c r="I1689" s="8"/>
      <c r="J1689" s="5"/>
      <c r="K1689" s="5"/>
      <c r="L1689" s="5"/>
      <c r="M1689" s="5"/>
      <c r="N1689" s="5"/>
      <c r="O1689" s="5"/>
      <c r="P1689" s="5"/>
    </row>
    <row r="1690" ht="15.75" customHeight="1">
      <c r="A1690" s="11" t="s">
        <v>189</v>
      </c>
      <c r="B1690" s="6" t="str">
        <f t="shared" si="1"/>
        <v>STA</v>
      </c>
      <c r="C1690" s="6">
        <v>758.0</v>
      </c>
      <c r="D1690" s="7">
        <v>75811.0</v>
      </c>
      <c r="E1690" s="6" t="s">
        <v>1558</v>
      </c>
      <c r="F1690" s="7">
        <v>758562.0</v>
      </c>
      <c r="G1690" s="9" t="s">
        <v>1335</v>
      </c>
      <c r="H1690" s="5"/>
      <c r="I1690" s="8"/>
      <c r="J1690" s="5"/>
      <c r="K1690" s="5"/>
      <c r="L1690" s="5"/>
      <c r="M1690" s="5"/>
      <c r="N1690" s="5"/>
      <c r="O1690" s="5"/>
      <c r="P1690" s="5"/>
    </row>
    <row r="1691" ht="15.75" customHeight="1">
      <c r="A1691" s="11" t="s">
        <v>189</v>
      </c>
      <c r="B1691" s="6" t="str">
        <f t="shared" si="1"/>
        <v>STA</v>
      </c>
      <c r="C1691" s="6">
        <v>758.0</v>
      </c>
      <c r="D1691" s="7">
        <v>75811.0</v>
      </c>
      <c r="E1691" s="6" t="s">
        <v>1558</v>
      </c>
      <c r="F1691" s="7">
        <v>758563.0</v>
      </c>
      <c r="G1691" s="9" t="s">
        <v>1644</v>
      </c>
      <c r="H1691" s="5"/>
      <c r="I1691" s="8"/>
      <c r="J1691" s="5"/>
      <c r="K1691" s="5"/>
      <c r="L1691" s="5"/>
      <c r="M1691" s="5"/>
      <c r="N1691" s="5"/>
      <c r="O1691" s="5"/>
      <c r="P1691" s="5"/>
    </row>
    <row r="1692" ht="15.75" customHeight="1">
      <c r="A1692" s="11" t="s">
        <v>189</v>
      </c>
      <c r="B1692" s="6" t="str">
        <f t="shared" si="1"/>
        <v>STA</v>
      </c>
      <c r="C1692" s="6">
        <v>758.0</v>
      </c>
      <c r="D1692" s="7">
        <v>75811.0</v>
      </c>
      <c r="E1692" s="6" t="s">
        <v>1558</v>
      </c>
      <c r="F1692" s="7">
        <v>758564.0</v>
      </c>
      <c r="G1692" s="9" t="s">
        <v>1645</v>
      </c>
      <c r="H1692" s="5"/>
      <c r="I1692" s="8"/>
      <c r="J1692" s="5"/>
      <c r="K1692" s="5"/>
      <c r="L1692" s="5"/>
      <c r="M1692" s="5"/>
      <c r="N1692" s="5"/>
      <c r="O1692" s="5"/>
      <c r="P1692" s="5"/>
    </row>
    <row r="1693" ht="15.75" customHeight="1">
      <c r="A1693" s="11" t="s">
        <v>189</v>
      </c>
      <c r="B1693" s="6" t="str">
        <f t="shared" si="1"/>
        <v>STA</v>
      </c>
      <c r="C1693" s="6">
        <v>758.0</v>
      </c>
      <c r="D1693" s="7">
        <v>75811.0</v>
      </c>
      <c r="E1693" s="6" t="s">
        <v>1558</v>
      </c>
      <c r="F1693" s="7">
        <v>758565.0</v>
      </c>
      <c r="G1693" s="9" t="s">
        <v>1646</v>
      </c>
      <c r="H1693" s="5"/>
      <c r="I1693" s="8"/>
      <c r="J1693" s="5"/>
      <c r="K1693" s="5"/>
      <c r="L1693" s="5"/>
      <c r="M1693" s="5"/>
      <c r="N1693" s="5"/>
      <c r="O1693" s="5"/>
      <c r="P1693" s="5"/>
    </row>
    <row r="1694" ht="15.75" customHeight="1">
      <c r="A1694" s="6"/>
      <c r="B1694" s="6" t="str">
        <f t="shared" si="1"/>
        <v>DOM</v>
      </c>
      <c r="C1694" s="6">
        <v>767.0</v>
      </c>
      <c r="D1694" s="7">
        <v>76701.0</v>
      </c>
      <c r="E1694" s="12" t="s">
        <v>1647</v>
      </c>
      <c r="F1694" s="7">
        <v>767001.0</v>
      </c>
      <c r="G1694" s="9" t="s">
        <v>1648</v>
      </c>
      <c r="H1694" s="5"/>
      <c r="I1694" s="8"/>
      <c r="J1694" s="5"/>
      <c r="K1694" s="12"/>
      <c r="L1694" s="5"/>
      <c r="M1694" s="5"/>
      <c r="N1694" s="5"/>
      <c r="O1694" s="5"/>
      <c r="P1694" s="5"/>
    </row>
    <row r="1695" ht="15.75" customHeight="1">
      <c r="A1695" s="6"/>
      <c r="B1695" s="6" t="str">
        <f t="shared" si="1"/>
        <v>DOM</v>
      </c>
      <c r="C1695" s="6">
        <v>767.0</v>
      </c>
      <c r="D1695" s="7">
        <v>76701.0</v>
      </c>
      <c r="E1695" s="12" t="s">
        <v>1647</v>
      </c>
      <c r="F1695" s="7">
        <v>767002.0</v>
      </c>
      <c r="G1695" s="9" t="s">
        <v>1649</v>
      </c>
      <c r="H1695" s="5"/>
      <c r="I1695" s="8"/>
      <c r="J1695" s="5"/>
      <c r="K1695" s="12"/>
      <c r="L1695" s="5"/>
      <c r="M1695" s="5"/>
      <c r="N1695" s="5"/>
      <c r="O1695" s="5"/>
      <c r="P1695" s="5"/>
    </row>
    <row r="1696" ht="15.75" customHeight="1">
      <c r="A1696" s="6"/>
      <c r="B1696" s="6" t="str">
        <f t="shared" si="1"/>
        <v>DOM</v>
      </c>
      <c r="C1696" s="6">
        <v>767.0</v>
      </c>
      <c r="D1696" s="7">
        <v>76701.0</v>
      </c>
      <c r="E1696" s="12" t="s">
        <v>1647</v>
      </c>
      <c r="F1696" s="7">
        <v>767003.0</v>
      </c>
      <c r="G1696" s="9" t="s">
        <v>1650</v>
      </c>
      <c r="H1696" s="5"/>
      <c r="I1696" s="8"/>
      <c r="J1696" s="5"/>
      <c r="K1696" s="12"/>
      <c r="L1696" s="5"/>
      <c r="M1696" s="5"/>
      <c r="N1696" s="5"/>
      <c r="O1696" s="5"/>
      <c r="P1696" s="5"/>
    </row>
    <row r="1697" ht="15.75" customHeight="1">
      <c r="A1697" s="6"/>
      <c r="B1697" s="6" t="str">
        <f t="shared" si="1"/>
        <v>DOM</v>
      </c>
      <c r="C1697" s="6">
        <v>767.0</v>
      </c>
      <c r="D1697" s="7">
        <v>76701.0</v>
      </c>
      <c r="E1697" s="12" t="s">
        <v>1647</v>
      </c>
      <c r="F1697" s="7">
        <v>767004.0</v>
      </c>
      <c r="G1697" s="9" t="s">
        <v>1651</v>
      </c>
      <c r="H1697" s="5"/>
      <c r="I1697" s="8"/>
      <c r="J1697" s="5"/>
      <c r="K1697" s="12"/>
      <c r="L1697" s="5"/>
      <c r="M1697" s="5"/>
      <c r="N1697" s="5"/>
      <c r="O1697" s="5"/>
      <c r="P1697" s="5"/>
    </row>
    <row r="1698" ht="15.75" customHeight="1">
      <c r="A1698" s="6"/>
      <c r="B1698" s="6" t="str">
        <f t="shared" si="1"/>
        <v>DOM</v>
      </c>
      <c r="C1698" s="6">
        <v>767.0</v>
      </c>
      <c r="D1698" s="7">
        <v>76701.0</v>
      </c>
      <c r="E1698" s="12" t="s">
        <v>1647</v>
      </c>
      <c r="F1698" s="7">
        <v>767005.0</v>
      </c>
      <c r="G1698" s="9" t="s">
        <v>1652</v>
      </c>
      <c r="H1698" s="5"/>
      <c r="I1698" s="8"/>
      <c r="J1698" s="5"/>
      <c r="K1698" s="12"/>
      <c r="L1698" s="5"/>
      <c r="M1698" s="5"/>
      <c r="N1698" s="5"/>
      <c r="O1698" s="5"/>
      <c r="P1698" s="5"/>
    </row>
    <row r="1699" ht="15.75" customHeight="1">
      <c r="A1699" s="6"/>
      <c r="B1699" s="6" t="str">
        <f t="shared" si="1"/>
        <v>DOM</v>
      </c>
      <c r="C1699" s="6">
        <v>767.0</v>
      </c>
      <c r="D1699" s="7">
        <v>76701.0</v>
      </c>
      <c r="E1699" s="12" t="s">
        <v>1647</v>
      </c>
      <c r="F1699" s="7">
        <v>767006.0</v>
      </c>
      <c r="G1699" s="9" t="s">
        <v>1653</v>
      </c>
      <c r="H1699" s="5"/>
      <c r="I1699" s="8"/>
      <c r="J1699" s="5"/>
      <c r="K1699" s="12"/>
      <c r="L1699" s="5"/>
      <c r="M1699" s="5"/>
      <c r="N1699" s="5"/>
      <c r="O1699" s="5"/>
      <c r="P1699" s="5"/>
    </row>
    <row r="1700" ht="15.75" customHeight="1">
      <c r="A1700" s="6"/>
      <c r="B1700" s="6" t="str">
        <f t="shared" si="1"/>
        <v>DOM</v>
      </c>
      <c r="C1700" s="6">
        <v>767.0</v>
      </c>
      <c r="D1700" s="7">
        <v>76701.0</v>
      </c>
      <c r="E1700" s="12" t="s">
        <v>1647</v>
      </c>
      <c r="F1700" s="7">
        <v>767007.0</v>
      </c>
      <c r="G1700" s="9" t="s">
        <v>1654</v>
      </c>
      <c r="H1700" s="5"/>
      <c r="I1700" s="8"/>
      <c r="J1700" s="5"/>
      <c r="K1700" s="12"/>
      <c r="L1700" s="5"/>
      <c r="M1700" s="5"/>
      <c r="N1700" s="5"/>
      <c r="O1700" s="5"/>
      <c r="P1700" s="5"/>
    </row>
    <row r="1701" ht="15.75" customHeight="1">
      <c r="A1701" s="6"/>
      <c r="B1701" s="6" t="str">
        <f t="shared" si="1"/>
        <v>DOM</v>
      </c>
      <c r="C1701" s="6">
        <v>767.0</v>
      </c>
      <c r="D1701" s="7">
        <v>76701.0</v>
      </c>
      <c r="E1701" s="12" t="s">
        <v>1647</v>
      </c>
      <c r="F1701" s="7">
        <v>767008.0</v>
      </c>
      <c r="G1701" s="9" t="s">
        <v>1655</v>
      </c>
      <c r="H1701" s="5"/>
      <c r="I1701" s="8"/>
      <c r="J1701" s="5"/>
      <c r="K1701" s="12"/>
      <c r="L1701" s="5"/>
      <c r="M1701" s="5"/>
      <c r="N1701" s="5"/>
      <c r="O1701" s="5"/>
      <c r="P1701" s="5"/>
    </row>
    <row r="1702" ht="15.75" customHeight="1">
      <c r="A1702" s="6"/>
      <c r="B1702" s="6" t="str">
        <f t="shared" si="1"/>
        <v>DOM</v>
      </c>
      <c r="C1702" s="6">
        <v>767.0</v>
      </c>
      <c r="D1702" s="7">
        <v>76701.0</v>
      </c>
      <c r="E1702" s="12" t="s">
        <v>1647</v>
      </c>
      <c r="F1702" s="7">
        <v>767009.0</v>
      </c>
      <c r="G1702" s="9" t="s">
        <v>1656</v>
      </c>
      <c r="H1702" s="5"/>
      <c r="I1702" s="8"/>
      <c r="J1702" s="5"/>
      <c r="K1702" s="12"/>
      <c r="L1702" s="5"/>
      <c r="M1702" s="5"/>
      <c r="N1702" s="5"/>
      <c r="O1702" s="5"/>
      <c r="P1702" s="5"/>
    </row>
    <row r="1703" ht="15.75" customHeight="1">
      <c r="A1703" s="6"/>
      <c r="B1703" s="6" t="str">
        <f t="shared" si="1"/>
        <v>DOM</v>
      </c>
      <c r="C1703" s="6">
        <v>767.0</v>
      </c>
      <c r="D1703" s="7">
        <v>76701.0</v>
      </c>
      <c r="E1703" s="12" t="s">
        <v>1647</v>
      </c>
      <c r="F1703" s="7">
        <v>767010.0</v>
      </c>
      <c r="G1703" s="9" t="s">
        <v>1657</v>
      </c>
      <c r="H1703" s="5"/>
      <c r="I1703" s="8"/>
      <c r="J1703" s="5"/>
      <c r="K1703" s="12"/>
      <c r="L1703" s="5"/>
      <c r="M1703" s="5"/>
      <c r="N1703" s="5"/>
      <c r="O1703" s="5"/>
      <c r="P1703" s="5"/>
    </row>
    <row r="1704" ht="15.75" customHeight="1">
      <c r="A1704" s="6"/>
      <c r="B1704" s="6" t="str">
        <f t="shared" si="1"/>
        <v>DOM</v>
      </c>
      <c r="C1704" s="6">
        <v>767.0</v>
      </c>
      <c r="D1704" s="7">
        <v>76701.0</v>
      </c>
      <c r="E1704" s="12" t="s">
        <v>1647</v>
      </c>
      <c r="F1704" s="7">
        <v>767011.0</v>
      </c>
      <c r="G1704" s="9" t="s">
        <v>702</v>
      </c>
      <c r="H1704" s="5"/>
      <c r="I1704" s="8"/>
      <c r="J1704" s="5"/>
      <c r="K1704" s="12"/>
      <c r="L1704" s="5"/>
      <c r="M1704" s="5"/>
      <c r="N1704" s="5"/>
      <c r="O1704" s="5"/>
      <c r="P1704" s="5"/>
    </row>
    <row r="1705" ht="15.75" customHeight="1">
      <c r="A1705" s="6"/>
      <c r="B1705" s="6" t="str">
        <f t="shared" si="1"/>
        <v>DOM</v>
      </c>
      <c r="C1705" s="6">
        <v>767.0</v>
      </c>
      <c r="D1705" s="7">
        <v>76701.0</v>
      </c>
      <c r="E1705" s="12" t="s">
        <v>1647</v>
      </c>
      <c r="F1705" s="7">
        <v>767012.0</v>
      </c>
      <c r="G1705" s="9" t="s">
        <v>1658</v>
      </c>
      <c r="H1705" s="5"/>
      <c r="I1705" s="8"/>
      <c r="J1705" s="5"/>
      <c r="K1705" s="5"/>
      <c r="L1705" s="5"/>
      <c r="M1705" s="5"/>
      <c r="N1705" s="5"/>
      <c r="O1705" s="5"/>
      <c r="P1705" s="5"/>
    </row>
    <row r="1706" ht="15.75" customHeight="1">
      <c r="A1706" s="6"/>
      <c r="B1706" s="6" t="str">
        <f t="shared" si="1"/>
        <v>DOM</v>
      </c>
      <c r="C1706" s="6">
        <v>767.0</v>
      </c>
      <c r="D1706" s="7">
        <v>76701.0</v>
      </c>
      <c r="E1706" s="12" t="s">
        <v>1647</v>
      </c>
      <c r="F1706" s="7">
        <v>767013.0</v>
      </c>
      <c r="G1706" s="9" t="s">
        <v>1659</v>
      </c>
      <c r="H1706" s="5"/>
      <c r="I1706" s="8"/>
      <c r="J1706" s="5"/>
      <c r="K1706" s="5"/>
      <c r="L1706" s="5"/>
      <c r="M1706" s="5"/>
      <c r="N1706" s="5"/>
      <c r="O1706" s="5"/>
      <c r="P1706" s="5"/>
    </row>
    <row r="1707" ht="15.75" customHeight="1">
      <c r="A1707" s="6"/>
      <c r="B1707" s="6" t="str">
        <f t="shared" si="1"/>
        <v>DOM</v>
      </c>
      <c r="C1707" s="6">
        <v>767.0</v>
      </c>
      <c r="D1707" s="7">
        <v>76701.0</v>
      </c>
      <c r="E1707" s="12" t="s">
        <v>1647</v>
      </c>
      <c r="F1707" s="7">
        <v>767014.0</v>
      </c>
      <c r="G1707" s="9" t="s">
        <v>1660</v>
      </c>
      <c r="H1707" s="5"/>
      <c r="I1707" s="8"/>
      <c r="J1707" s="5"/>
      <c r="K1707" s="5"/>
      <c r="L1707" s="5"/>
      <c r="M1707" s="5"/>
      <c r="N1707" s="5"/>
      <c r="O1707" s="5"/>
      <c r="P1707" s="5"/>
    </row>
    <row r="1708" ht="15.75" customHeight="1">
      <c r="A1708" s="6"/>
      <c r="B1708" s="6" t="str">
        <f t="shared" si="1"/>
        <v>DOM</v>
      </c>
      <c r="C1708" s="6">
        <v>767.0</v>
      </c>
      <c r="D1708" s="7">
        <v>76701.0</v>
      </c>
      <c r="E1708" s="12" t="s">
        <v>1647</v>
      </c>
      <c r="F1708" s="7">
        <v>767015.0</v>
      </c>
      <c r="G1708" s="9" t="s">
        <v>1661</v>
      </c>
      <c r="H1708" s="5"/>
      <c r="I1708" s="8"/>
      <c r="J1708" s="5"/>
      <c r="K1708" s="5"/>
      <c r="L1708" s="5"/>
      <c r="M1708" s="5"/>
      <c r="N1708" s="5"/>
      <c r="O1708" s="5"/>
      <c r="P1708" s="5"/>
    </row>
    <row r="1709" ht="15.75" customHeight="1">
      <c r="A1709" s="6"/>
      <c r="B1709" s="6" t="str">
        <f t="shared" si="1"/>
        <v>DOM</v>
      </c>
      <c r="C1709" s="6">
        <v>767.0</v>
      </c>
      <c r="D1709" s="7">
        <v>76701.0</v>
      </c>
      <c r="E1709" s="12" t="s">
        <v>1647</v>
      </c>
      <c r="F1709" s="7">
        <v>767016.0</v>
      </c>
      <c r="G1709" s="9" t="s">
        <v>1662</v>
      </c>
      <c r="H1709" s="5"/>
      <c r="I1709" s="8"/>
      <c r="J1709" s="5"/>
      <c r="K1709" s="5"/>
      <c r="L1709" s="5"/>
      <c r="M1709" s="5"/>
      <c r="N1709" s="5"/>
      <c r="O1709" s="5"/>
      <c r="P1709" s="5"/>
    </row>
    <row r="1710" ht="15.75" customHeight="1">
      <c r="A1710" s="6"/>
      <c r="B1710" s="6" t="str">
        <f t="shared" si="1"/>
        <v>DOM</v>
      </c>
      <c r="C1710" s="6">
        <v>767.0</v>
      </c>
      <c r="D1710" s="7">
        <v>76701.0</v>
      </c>
      <c r="E1710" s="12" t="s">
        <v>1647</v>
      </c>
      <c r="F1710" s="7">
        <v>767017.0</v>
      </c>
      <c r="G1710" s="9" t="s">
        <v>114</v>
      </c>
      <c r="H1710" s="5"/>
      <c r="I1710" s="8"/>
      <c r="J1710" s="5"/>
      <c r="K1710" s="5"/>
      <c r="L1710" s="5"/>
      <c r="M1710" s="5"/>
      <c r="N1710" s="5"/>
      <c r="O1710" s="5"/>
      <c r="P1710" s="5"/>
    </row>
    <row r="1711" ht="15.75" customHeight="1">
      <c r="A1711" s="6"/>
      <c r="B1711" s="6" t="str">
        <f t="shared" si="1"/>
        <v>DOM</v>
      </c>
      <c r="C1711" s="6">
        <v>767.0</v>
      </c>
      <c r="D1711" s="7">
        <v>76701.0</v>
      </c>
      <c r="E1711" s="12" t="s">
        <v>1647</v>
      </c>
      <c r="F1711" s="7">
        <v>767018.0</v>
      </c>
      <c r="G1711" s="9" t="s">
        <v>1663</v>
      </c>
      <c r="H1711" s="5"/>
      <c r="I1711" s="8"/>
      <c r="J1711" s="5"/>
      <c r="K1711" s="5"/>
      <c r="L1711" s="5"/>
      <c r="M1711" s="5"/>
      <c r="N1711" s="5"/>
      <c r="O1711" s="5"/>
      <c r="P1711" s="5"/>
    </row>
    <row r="1712" ht="15.75" customHeight="1">
      <c r="A1712" s="6"/>
      <c r="B1712" s="6" t="str">
        <f t="shared" si="1"/>
        <v>DOM</v>
      </c>
      <c r="C1712" s="6">
        <v>767.0</v>
      </c>
      <c r="D1712" s="7">
        <v>76701.0</v>
      </c>
      <c r="E1712" s="12" t="s">
        <v>1647</v>
      </c>
      <c r="F1712" s="7">
        <v>767019.0</v>
      </c>
      <c r="G1712" s="9" t="s">
        <v>1664</v>
      </c>
      <c r="H1712" s="5"/>
      <c r="I1712" s="8"/>
      <c r="J1712" s="5"/>
      <c r="K1712" s="5"/>
      <c r="L1712" s="5"/>
      <c r="M1712" s="5"/>
      <c r="N1712" s="5"/>
      <c r="O1712" s="5"/>
      <c r="P1712" s="5"/>
    </row>
    <row r="1713" ht="15.75" customHeight="1">
      <c r="A1713" s="6"/>
      <c r="B1713" s="6" t="str">
        <f t="shared" si="1"/>
        <v>DOM</v>
      </c>
      <c r="C1713" s="6">
        <v>767.0</v>
      </c>
      <c r="D1713" s="7">
        <v>76701.0</v>
      </c>
      <c r="E1713" s="12" t="s">
        <v>1647</v>
      </c>
      <c r="F1713" s="7">
        <v>767020.0</v>
      </c>
      <c r="G1713" s="9" t="s">
        <v>1665</v>
      </c>
      <c r="H1713" s="5"/>
      <c r="I1713" s="8"/>
      <c r="J1713" s="5"/>
      <c r="K1713" s="5"/>
      <c r="L1713" s="5"/>
      <c r="M1713" s="5"/>
      <c r="N1713" s="5"/>
      <c r="O1713" s="5"/>
      <c r="P1713" s="5"/>
    </row>
    <row r="1714" ht="15.75" customHeight="1">
      <c r="A1714" s="6"/>
      <c r="B1714" s="6" t="str">
        <f t="shared" si="1"/>
        <v>DOM</v>
      </c>
      <c r="C1714" s="6">
        <v>767.0</v>
      </c>
      <c r="D1714" s="7">
        <v>76701.0</v>
      </c>
      <c r="E1714" s="12" t="s">
        <v>1647</v>
      </c>
      <c r="F1714" s="7">
        <v>767021.0</v>
      </c>
      <c r="G1714" s="9" t="s">
        <v>1666</v>
      </c>
      <c r="H1714" s="5"/>
      <c r="I1714" s="8"/>
      <c r="J1714" s="5"/>
      <c r="K1714" s="5"/>
      <c r="L1714" s="5"/>
      <c r="M1714" s="5"/>
      <c r="N1714" s="5"/>
      <c r="O1714" s="5"/>
      <c r="P1714" s="5"/>
    </row>
    <row r="1715" ht="15.75" customHeight="1">
      <c r="A1715" s="6"/>
      <c r="B1715" s="6" t="str">
        <f t="shared" si="1"/>
        <v>DOM</v>
      </c>
      <c r="C1715" s="6">
        <v>767.0</v>
      </c>
      <c r="D1715" s="7">
        <v>76701.0</v>
      </c>
      <c r="E1715" s="12" t="s">
        <v>1647</v>
      </c>
      <c r="F1715" s="7">
        <v>767022.0</v>
      </c>
      <c r="G1715" s="9" t="s">
        <v>1667</v>
      </c>
      <c r="H1715" s="5"/>
      <c r="I1715" s="8"/>
      <c r="J1715" s="5"/>
      <c r="K1715" s="5"/>
      <c r="L1715" s="5"/>
      <c r="M1715" s="5"/>
      <c r="N1715" s="5"/>
      <c r="O1715" s="5"/>
      <c r="P1715" s="5"/>
    </row>
    <row r="1716" ht="15.75" customHeight="1">
      <c r="A1716" s="6"/>
      <c r="B1716" s="6" t="str">
        <f t="shared" si="1"/>
        <v>DOM</v>
      </c>
      <c r="C1716" s="6">
        <v>767.0</v>
      </c>
      <c r="D1716" s="7">
        <v>76701.0</v>
      </c>
      <c r="E1716" s="12" t="s">
        <v>1647</v>
      </c>
      <c r="F1716" s="7">
        <v>767023.0</v>
      </c>
      <c r="G1716" s="9" t="s">
        <v>1668</v>
      </c>
      <c r="H1716" s="5"/>
      <c r="I1716" s="8"/>
      <c r="J1716" s="5"/>
      <c r="K1716" s="5"/>
      <c r="L1716" s="5"/>
      <c r="M1716" s="5"/>
      <c r="N1716" s="5"/>
      <c r="O1716" s="5"/>
      <c r="P1716" s="5"/>
    </row>
    <row r="1717" ht="15.75" customHeight="1">
      <c r="A1717" s="6"/>
      <c r="B1717" s="6" t="str">
        <f t="shared" si="1"/>
        <v>DOM</v>
      </c>
      <c r="C1717" s="6">
        <v>767.0</v>
      </c>
      <c r="D1717" s="7">
        <v>76702.0</v>
      </c>
      <c r="E1717" s="12" t="s">
        <v>1669</v>
      </c>
      <c r="F1717" s="7">
        <v>767024.0</v>
      </c>
      <c r="G1717" s="9" t="s">
        <v>1670</v>
      </c>
      <c r="H1717" s="5"/>
      <c r="I1717" s="8"/>
      <c r="J1717" s="5"/>
      <c r="K1717" s="5"/>
      <c r="L1717" s="5"/>
      <c r="M1717" s="5"/>
      <c r="N1717" s="5"/>
      <c r="O1717" s="5"/>
      <c r="P1717" s="5"/>
    </row>
    <row r="1718" ht="15.75" customHeight="1">
      <c r="A1718" s="6"/>
      <c r="B1718" s="6" t="str">
        <f t="shared" si="1"/>
        <v>DOM</v>
      </c>
      <c r="C1718" s="6">
        <v>767.0</v>
      </c>
      <c r="D1718" s="7">
        <v>76702.0</v>
      </c>
      <c r="E1718" s="12" t="s">
        <v>1669</v>
      </c>
      <c r="F1718" s="7">
        <v>767025.0</v>
      </c>
      <c r="G1718" s="9" t="s">
        <v>1671</v>
      </c>
      <c r="H1718" s="5"/>
      <c r="I1718" s="8"/>
      <c r="J1718" s="5"/>
      <c r="K1718" s="5"/>
      <c r="L1718" s="5"/>
      <c r="M1718" s="5"/>
      <c r="N1718" s="5"/>
      <c r="O1718" s="5"/>
      <c r="P1718" s="5"/>
    </row>
    <row r="1719" ht="15.75" customHeight="1">
      <c r="A1719" s="6"/>
      <c r="B1719" s="6" t="str">
        <f t="shared" si="1"/>
        <v>DOM</v>
      </c>
      <c r="C1719" s="6">
        <v>767.0</v>
      </c>
      <c r="D1719" s="7">
        <v>76702.0</v>
      </c>
      <c r="E1719" s="12" t="s">
        <v>1669</v>
      </c>
      <c r="F1719" s="7">
        <v>767026.0</v>
      </c>
      <c r="G1719" s="9" t="s">
        <v>557</v>
      </c>
      <c r="H1719" s="5"/>
      <c r="I1719" s="8"/>
      <c r="J1719" s="5"/>
      <c r="K1719" s="5"/>
      <c r="L1719" s="5"/>
      <c r="M1719" s="5"/>
      <c r="N1719" s="5"/>
      <c r="O1719" s="5"/>
      <c r="P1719" s="5"/>
    </row>
    <row r="1720" ht="15.75" customHeight="1">
      <c r="A1720" s="6"/>
      <c r="B1720" s="6" t="str">
        <f t="shared" si="1"/>
        <v>DOM</v>
      </c>
      <c r="C1720" s="6">
        <v>767.0</v>
      </c>
      <c r="D1720" s="7">
        <v>76702.0</v>
      </c>
      <c r="E1720" s="12" t="s">
        <v>1669</v>
      </c>
      <c r="F1720" s="7">
        <v>767027.0</v>
      </c>
      <c r="G1720" s="9" t="s">
        <v>1672</v>
      </c>
      <c r="H1720" s="5"/>
      <c r="I1720" s="8"/>
      <c r="J1720" s="5"/>
      <c r="K1720" s="5"/>
      <c r="L1720" s="5"/>
      <c r="M1720" s="5"/>
      <c r="N1720" s="5"/>
      <c r="O1720" s="5"/>
      <c r="P1720" s="5"/>
    </row>
    <row r="1721" ht="15.75" customHeight="1">
      <c r="A1721" s="6"/>
      <c r="B1721" s="6" t="str">
        <f t="shared" si="1"/>
        <v>DOM</v>
      </c>
      <c r="C1721" s="6">
        <v>767.0</v>
      </c>
      <c r="D1721" s="7">
        <v>76702.0</v>
      </c>
      <c r="E1721" s="12" t="s">
        <v>1669</v>
      </c>
      <c r="F1721" s="7">
        <v>767028.0</v>
      </c>
      <c r="G1721" s="9" t="s">
        <v>1673</v>
      </c>
      <c r="H1721" s="5"/>
      <c r="I1721" s="8"/>
      <c r="J1721" s="5"/>
      <c r="K1721" s="5"/>
      <c r="L1721" s="5"/>
      <c r="M1721" s="5"/>
      <c r="N1721" s="5"/>
      <c r="O1721" s="5"/>
      <c r="P1721" s="5"/>
    </row>
    <row r="1722" ht="15.75" customHeight="1">
      <c r="A1722" s="6"/>
      <c r="B1722" s="6" t="str">
        <f t="shared" si="1"/>
        <v>DOM</v>
      </c>
      <c r="C1722" s="6">
        <v>767.0</v>
      </c>
      <c r="D1722" s="7">
        <v>76702.0</v>
      </c>
      <c r="E1722" s="12" t="s">
        <v>1669</v>
      </c>
      <c r="F1722" s="7">
        <v>767029.0</v>
      </c>
      <c r="G1722" s="9" t="s">
        <v>1674</v>
      </c>
      <c r="H1722" s="5"/>
      <c r="I1722" s="8"/>
      <c r="J1722" s="5"/>
      <c r="K1722" s="5"/>
      <c r="L1722" s="5"/>
      <c r="M1722" s="5"/>
      <c r="N1722" s="5"/>
      <c r="O1722" s="5"/>
      <c r="P1722" s="5"/>
    </row>
    <row r="1723" ht="15.75" customHeight="1">
      <c r="A1723" s="6"/>
      <c r="B1723" s="6" t="str">
        <f t="shared" si="1"/>
        <v>DOM</v>
      </c>
      <c r="C1723" s="6">
        <v>767.0</v>
      </c>
      <c r="D1723" s="7">
        <v>76702.0</v>
      </c>
      <c r="E1723" s="12" t="s">
        <v>1669</v>
      </c>
      <c r="F1723" s="7">
        <v>767030.0</v>
      </c>
      <c r="G1723" s="9" t="s">
        <v>1675</v>
      </c>
      <c r="H1723" s="5"/>
      <c r="I1723" s="8"/>
      <c r="J1723" s="5"/>
      <c r="K1723" s="5"/>
      <c r="L1723" s="5"/>
      <c r="M1723" s="5"/>
      <c r="N1723" s="5"/>
      <c r="O1723" s="5"/>
      <c r="P1723" s="5"/>
    </row>
    <row r="1724" ht="15.75" customHeight="1">
      <c r="A1724" s="6"/>
      <c r="B1724" s="6" t="str">
        <f t="shared" si="1"/>
        <v>DOM</v>
      </c>
      <c r="C1724" s="6">
        <v>767.0</v>
      </c>
      <c r="D1724" s="7">
        <v>76702.0</v>
      </c>
      <c r="E1724" s="12" t="s">
        <v>1669</v>
      </c>
      <c r="F1724" s="7">
        <v>767031.0</v>
      </c>
      <c r="G1724" s="9" t="s">
        <v>1676</v>
      </c>
      <c r="H1724" s="5"/>
      <c r="I1724" s="8"/>
      <c r="J1724" s="5"/>
      <c r="K1724" s="5"/>
      <c r="L1724" s="5"/>
      <c r="M1724" s="5"/>
      <c r="N1724" s="5"/>
      <c r="O1724" s="5"/>
      <c r="P1724" s="5"/>
    </row>
    <row r="1725" ht="15.75" customHeight="1">
      <c r="A1725" s="6"/>
      <c r="B1725" s="6" t="str">
        <f t="shared" si="1"/>
        <v>DOM</v>
      </c>
      <c r="C1725" s="6">
        <v>767.0</v>
      </c>
      <c r="D1725" s="7">
        <v>76702.0</v>
      </c>
      <c r="E1725" s="12" t="s">
        <v>1669</v>
      </c>
      <c r="F1725" s="7">
        <v>767032.0</v>
      </c>
      <c r="G1725" s="9" t="s">
        <v>1677</v>
      </c>
      <c r="H1725" s="5"/>
      <c r="I1725" s="8"/>
      <c r="J1725" s="5"/>
      <c r="K1725" s="5"/>
      <c r="L1725" s="5"/>
      <c r="M1725" s="5"/>
      <c r="N1725" s="5"/>
      <c r="O1725" s="5"/>
      <c r="P1725" s="5"/>
    </row>
    <row r="1726" ht="15.75" customHeight="1">
      <c r="A1726" s="6"/>
      <c r="B1726" s="6" t="str">
        <f t="shared" si="1"/>
        <v>DOM</v>
      </c>
      <c r="C1726" s="6">
        <v>767.0</v>
      </c>
      <c r="D1726" s="7">
        <v>76702.0</v>
      </c>
      <c r="E1726" s="12" t="s">
        <v>1669</v>
      </c>
      <c r="F1726" s="7">
        <v>767033.0</v>
      </c>
      <c r="G1726" s="9" t="s">
        <v>1218</v>
      </c>
      <c r="H1726" s="5"/>
      <c r="I1726" s="8"/>
      <c r="J1726" s="5"/>
      <c r="K1726" s="5"/>
      <c r="L1726" s="5"/>
      <c r="M1726" s="5"/>
      <c r="N1726" s="5"/>
      <c r="O1726" s="5"/>
      <c r="P1726" s="5"/>
    </row>
    <row r="1727" ht="15.75" customHeight="1">
      <c r="A1727" s="6"/>
      <c r="B1727" s="6" t="str">
        <f t="shared" si="1"/>
        <v>DOM</v>
      </c>
      <c r="C1727" s="6">
        <v>767.0</v>
      </c>
      <c r="D1727" s="7">
        <v>76702.0</v>
      </c>
      <c r="E1727" s="12" t="s">
        <v>1669</v>
      </c>
      <c r="F1727" s="7">
        <v>767034.0</v>
      </c>
      <c r="G1727" s="9" t="s">
        <v>1678</v>
      </c>
      <c r="H1727" s="5"/>
      <c r="I1727" s="8"/>
      <c r="J1727" s="5"/>
      <c r="K1727" s="5"/>
      <c r="L1727" s="5"/>
      <c r="M1727" s="5"/>
      <c r="N1727" s="5"/>
      <c r="O1727" s="5"/>
      <c r="P1727" s="5"/>
    </row>
    <row r="1728" ht="15.75" customHeight="1">
      <c r="A1728" s="6"/>
      <c r="B1728" s="6" t="str">
        <f t="shared" si="1"/>
        <v>DOM</v>
      </c>
      <c r="C1728" s="6">
        <v>767.0</v>
      </c>
      <c r="D1728" s="7">
        <v>76702.0</v>
      </c>
      <c r="E1728" s="12" t="s">
        <v>1669</v>
      </c>
      <c r="F1728" s="7">
        <v>767035.0</v>
      </c>
      <c r="G1728" s="9" t="s">
        <v>1679</v>
      </c>
      <c r="H1728" s="5"/>
      <c r="I1728" s="8"/>
      <c r="J1728" s="5"/>
      <c r="K1728" s="5"/>
      <c r="L1728" s="5"/>
      <c r="M1728" s="5"/>
      <c r="N1728" s="5"/>
      <c r="O1728" s="5"/>
      <c r="P1728" s="5"/>
    </row>
    <row r="1729" ht="15.75" customHeight="1">
      <c r="A1729" s="6"/>
      <c r="B1729" s="6" t="str">
        <f t="shared" si="1"/>
        <v>DOM</v>
      </c>
      <c r="C1729" s="6">
        <v>767.0</v>
      </c>
      <c r="D1729" s="7">
        <v>76702.0</v>
      </c>
      <c r="E1729" s="12" t="s">
        <v>1669</v>
      </c>
      <c r="F1729" s="7">
        <v>767036.0</v>
      </c>
      <c r="G1729" s="9" t="s">
        <v>1680</v>
      </c>
      <c r="H1729" s="5"/>
      <c r="I1729" s="8"/>
      <c r="J1729" s="5"/>
      <c r="K1729" s="5"/>
      <c r="L1729" s="5"/>
      <c r="M1729" s="5"/>
      <c r="N1729" s="5"/>
      <c r="O1729" s="5"/>
      <c r="P1729" s="5"/>
    </row>
    <row r="1730" ht="15.75" customHeight="1">
      <c r="A1730" s="6"/>
      <c r="B1730" s="6" t="str">
        <f t="shared" si="1"/>
        <v>DOM</v>
      </c>
      <c r="C1730" s="6">
        <v>767.0</v>
      </c>
      <c r="D1730" s="7">
        <v>76702.0</v>
      </c>
      <c r="E1730" s="12" t="s">
        <v>1669</v>
      </c>
      <c r="F1730" s="7">
        <v>767037.0</v>
      </c>
      <c r="G1730" s="9" t="s">
        <v>1681</v>
      </c>
      <c r="H1730" s="5"/>
      <c r="I1730" s="8"/>
      <c r="J1730" s="5"/>
      <c r="K1730" s="5"/>
      <c r="L1730" s="5"/>
      <c r="M1730" s="5"/>
      <c r="N1730" s="5"/>
      <c r="O1730" s="5"/>
      <c r="P1730" s="5"/>
    </row>
    <row r="1731" ht="15.75" customHeight="1">
      <c r="A1731" s="6"/>
      <c r="B1731" s="6" t="str">
        <f t="shared" si="1"/>
        <v>DOM</v>
      </c>
      <c r="C1731" s="6">
        <v>767.0</v>
      </c>
      <c r="D1731" s="7">
        <v>76702.0</v>
      </c>
      <c r="E1731" s="12" t="s">
        <v>1669</v>
      </c>
      <c r="F1731" s="7">
        <v>767038.0</v>
      </c>
      <c r="G1731" s="9" t="s">
        <v>1682</v>
      </c>
      <c r="H1731" s="5"/>
      <c r="I1731" s="8"/>
      <c r="J1731" s="5"/>
      <c r="K1731" s="5"/>
      <c r="L1731" s="5"/>
      <c r="M1731" s="5"/>
      <c r="N1731" s="5"/>
      <c r="O1731" s="5"/>
      <c r="P1731" s="5"/>
    </row>
    <row r="1732" ht="15.75" customHeight="1">
      <c r="A1732" s="6"/>
      <c r="B1732" s="6" t="str">
        <f t="shared" si="1"/>
        <v>DOM</v>
      </c>
      <c r="C1732" s="6">
        <v>767.0</v>
      </c>
      <c r="D1732" s="7">
        <v>76703.0</v>
      </c>
      <c r="E1732" s="12" t="s">
        <v>1683</v>
      </c>
      <c r="F1732" s="7">
        <v>767039.0</v>
      </c>
      <c r="G1732" s="9" t="s">
        <v>1684</v>
      </c>
      <c r="H1732" s="5"/>
      <c r="I1732" s="8"/>
      <c r="J1732" s="5"/>
      <c r="K1732" s="5"/>
      <c r="L1732" s="5"/>
      <c r="M1732" s="5"/>
      <c r="N1732" s="5"/>
      <c r="O1732" s="5"/>
      <c r="P1732" s="5"/>
    </row>
    <row r="1733" ht="15.75" customHeight="1">
      <c r="A1733" s="6"/>
      <c r="B1733" s="6" t="str">
        <f t="shared" si="1"/>
        <v>DOM</v>
      </c>
      <c r="C1733" s="6">
        <v>767.0</v>
      </c>
      <c r="D1733" s="7">
        <v>76703.0</v>
      </c>
      <c r="E1733" s="12" t="s">
        <v>1683</v>
      </c>
      <c r="F1733" s="7">
        <v>767040.0</v>
      </c>
      <c r="G1733" s="9" t="s">
        <v>1685</v>
      </c>
      <c r="H1733" s="5"/>
      <c r="I1733" s="8"/>
      <c r="J1733" s="5"/>
      <c r="K1733" s="5"/>
      <c r="L1733" s="5"/>
      <c r="M1733" s="5"/>
      <c r="N1733" s="5"/>
      <c r="O1733" s="5"/>
      <c r="P1733" s="5"/>
    </row>
    <row r="1734" ht="15.75" customHeight="1">
      <c r="A1734" s="6"/>
      <c r="B1734" s="6" t="str">
        <f t="shared" si="1"/>
        <v>DOM</v>
      </c>
      <c r="C1734" s="6">
        <v>767.0</v>
      </c>
      <c r="D1734" s="7">
        <v>76703.0</v>
      </c>
      <c r="E1734" s="12" t="s">
        <v>1683</v>
      </c>
      <c r="F1734" s="7">
        <v>767041.0</v>
      </c>
      <c r="G1734" s="9" t="s">
        <v>1686</v>
      </c>
      <c r="H1734" s="5"/>
      <c r="I1734" s="8"/>
      <c r="J1734" s="5"/>
      <c r="K1734" s="5"/>
      <c r="L1734" s="5"/>
      <c r="M1734" s="5"/>
      <c r="N1734" s="5"/>
      <c r="O1734" s="5"/>
      <c r="P1734" s="5"/>
    </row>
    <row r="1735" ht="15.75" customHeight="1">
      <c r="A1735" s="6"/>
      <c r="B1735" s="6" t="str">
        <f t="shared" si="1"/>
        <v>DOM</v>
      </c>
      <c r="C1735" s="6">
        <v>767.0</v>
      </c>
      <c r="D1735" s="7">
        <v>76703.0</v>
      </c>
      <c r="E1735" s="12" t="s">
        <v>1683</v>
      </c>
      <c r="F1735" s="7">
        <v>767042.0</v>
      </c>
      <c r="G1735" s="9" t="s">
        <v>1687</v>
      </c>
      <c r="H1735" s="5"/>
      <c r="I1735" s="8"/>
      <c r="J1735" s="5"/>
      <c r="K1735" s="5"/>
      <c r="L1735" s="5"/>
      <c r="M1735" s="5"/>
      <c r="N1735" s="5"/>
      <c r="O1735" s="5"/>
      <c r="P1735" s="5"/>
    </row>
    <row r="1736" ht="15.75" customHeight="1">
      <c r="A1736" s="6"/>
      <c r="B1736" s="6" t="str">
        <f t="shared" si="1"/>
        <v>DOM</v>
      </c>
      <c r="C1736" s="6">
        <v>767.0</v>
      </c>
      <c r="D1736" s="7">
        <v>76703.0</v>
      </c>
      <c r="E1736" s="12" t="s">
        <v>1683</v>
      </c>
      <c r="F1736" s="7">
        <v>767043.0</v>
      </c>
      <c r="G1736" s="9" t="s">
        <v>1688</v>
      </c>
      <c r="H1736" s="5"/>
      <c r="I1736" s="8"/>
      <c r="J1736" s="5"/>
      <c r="K1736" s="5"/>
      <c r="L1736" s="5"/>
      <c r="M1736" s="5"/>
      <c r="N1736" s="5"/>
      <c r="O1736" s="5"/>
      <c r="P1736" s="5"/>
    </row>
    <row r="1737" ht="15.75" customHeight="1">
      <c r="A1737" s="6"/>
      <c r="B1737" s="6" t="str">
        <f t="shared" si="1"/>
        <v>DOM</v>
      </c>
      <c r="C1737" s="6">
        <v>767.0</v>
      </c>
      <c r="D1737" s="7">
        <v>76703.0</v>
      </c>
      <c r="E1737" s="12" t="s">
        <v>1683</v>
      </c>
      <c r="F1737" s="7">
        <v>767044.0</v>
      </c>
      <c r="G1737" s="9" t="s">
        <v>1689</v>
      </c>
      <c r="H1737" s="5"/>
      <c r="I1737" s="8"/>
      <c r="J1737" s="5"/>
      <c r="K1737" s="5"/>
      <c r="L1737" s="5"/>
      <c r="M1737" s="5"/>
      <c r="N1737" s="5"/>
      <c r="O1737" s="5"/>
      <c r="P1737" s="5"/>
    </row>
    <row r="1738" ht="15.75" customHeight="1">
      <c r="A1738" s="6"/>
      <c r="B1738" s="6" t="str">
        <f t="shared" si="1"/>
        <v>DOM</v>
      </c>
      <c r="C1738" s="6">
        <v>767.0</v>
      </c>
      <c r="D1738" s="7">
        <v>76703.0</v>
      </c>
      <c r="E1738" s="12" t="s">
        <v>1683</v>
      </c>
      <c r="F1738" s="7">
        <v>767045.0</v>
      </c>
      <c r="G1738" s="9" t="s">
        <v>1690</v>
      </c>
      <c r="H1738" s="5"/>
      <c r="I1738" s="8"/>
      <c r="J1738" s="5"/>
      <c r="K1738" s="5"/>
      <c r="L1738" s="5"/>
      <c r="M1738" s="5"/>
      <c r="N1738" s="5"/>
      <c r="O1738" s="5"/>
      <c r="P1738" s="5"/>
    </row>
    <row r="1739" ht="15.75" customHeight="1">
      <c r="A1739" s="6"/>
      <c r="B1739" s="6" t="str">
        <f t="shared" si="1"/>
        <v>DOM</v>
      </c>
      <c r="C1739" s="6">
        <v>767.0</v>
      </c>
      <c r="D1739" s="7">
        <v>76703.0</v>
      </c>
      <c r="E1739" s="12" t="s">
        <v>1683</v>
      </c>
      <c r="F1739" s="7">
        <v>767046.0</v>
      </c>
      <c r="G1739" s="9" t="s">
        <v>1691</v>
      </c>
      <c r="H1739" s="5"/>
      <c r="I1739" s="8"/>
      <c r="J1739" s="5"/>
      <c r="K1739" s="5"/>
      <c r="L1739" s="5"/>
      <c r="M1739" s="5"/>
      <c r="N1739" s="5"/>
      <c r="O1739" s="5"/>
      <c r="P1739" s="5"/>
    </row>
    <row r="1740" ht="15.75" customHeight="1">
      <c r="A1740" s="6"/>
      <c r="B1740" s="6" t="str">
        <f t="shared" si="1"/>
        <v>DOM</v>
      </c>
      <c r="C1740" s="6">
        <v>767.0</v>
      </c>
      <c r="D1740" s="7">
        <v>76703.0</v>
      </c>
      <c r="E1740" s="12" t="s">
        <v>1683</v>
      </c>
      <c r="F1740" s="7">
        <v>767047.0</v>
      </c>
      <c r="G1740" s="9" t="s">
        <v>1692</v>
      </c>
      <c r="H1740" s="5"/>
      <c r="I1740" s="8"/>
      <c r="J1740" s="5"/>
      <c r="K1740" s="5"/>
      <c r="L1740" s="5"/>
      <c r="M1740" s="5"/>
      <c r="N1740" s="5"/>
      <c r="O1740" s="5"/>
      <c r="P1740" s="5"/>
    </row>
    <row r="1741" ht="15.75" customHeight="1">
      <c r="A1741" s="6"/>
      <c r="B1741" s="6" t="str">
        <f t="shared" si="1"/>
        <v>DOM</v>
      </c>
      <c r="C1741" s="6">
        <v>767.0</v>
      </c>
      <c r="D1741" s="7">
        <v>76703.0</v>
      </c>
      <c r="E1741" s="12" t="s">
        <v>1683</v>
      </c>
      <c r="F1741" s="7">
        <v>767048.0</v>
      </c>
      <c r="G1741" s="9" t="s">
        <v>1693</v>
      </c>
      <c r="H1741" s="5"/>
      <c r="I1741" s="8"/>
      <c r="J1741" s="5"/>
      <c r="K1741" s="5"/>
      <c r="L1741" s="5"/>
      <c r="M1741" s="5"/>
      <c r="N1741" s="5"/>
      <c r="O1741" s="5"/>
      <c r="P1741" s="5"/>
    </row>
    <row r="1742" ht="15.75" customHeight="1">
      <c r="A1742" s="6"/>
      <c r="B1742" s="6" t="str">
        <f t="shared" si="1"/>
        <v>DOM</v>
      </c>
      <c r="C1742" s="6">
        <v>767.0</v>
      </c>
      <c r="D1742" s="7">
        <v>76703.0</v>
      </c>
      <c r="E1742" s="12" t="s">
        <v>1683</v>
      </c>
      <c r="F1742" s="7">
        <v>767049.0</v>
      </c>
      <c r="G1742" s="9" t="s">
        <v>1694</v>
      </c>
      <c r="H1742" s="5"/>
      <c r="I1742" s="8"/>
      <c r="J1742" s="5"/>
      <c r="K1742" s="5"/>
      <c r="L1742" s="5"/>
      <c r="M1742" s="5"/>
      <c r="N1742" s="5"/>
      <c r="O1742" s="5"/>
      <c r="P1742" s="5"/>
    </row>
    <row r="1743" ht="15.75" customHeight="1">
      <c r="A1743" s="6"/>
      <c r="B1743" s="6" t="str">
        <f t="shared" si="1"/>
        <v>DOM</v>
      </c>
      <c r="C1743" s="6">
        <v>767.0</v>
      </c>
      <c r="D1743" s="7">
        <v>76703.0</v>
      </c>
      <c r="E1743" s="12" t="s">
        <v>1683</v>
      </c>
      <c r="F1743" s="7">
        <v>767050.0</v>
      </c>
      <c r="G1743" s="9" t="s">
        <v>1695</v>
      </c>
      <c r="H1743" s="5"/>
      <c r="I1743" s="8"/>
      <c r="J1743" s="5"/>
      <c r="K1743" s="5"/>
      <c r="L1743" s="5"/>
      <c r="M1743" s="5"/>
      <c r="N1743" s="5"/>
      <c r="O1743" s="5"/>
      <c r="P1743" s="5"/>
    </row>
    <row r="1744" ht="15.75" customHeight="1">
      <c r="A1744" s="6"/>
      <c r="B1744" s="6" t="str">
        <f t="shared" si="1"/>
        <v>DOM</v>
      </c>
      <c r="C1744" s="6">
        <v>767.0</v>
      </c>
      <c r="D1744" s="7">
        <v>76703.0</v>
      </c>
      <c r="E1744" s="12" t="s">
        <v>1683</v>
      </c>
      <c r="F1744" s="7">
        <v>767051.0</v>
      </c>
      <c r="G1744" s="9" t="s">
        <v>1696</v>
      </c>
      <c r="H1744" s="5"/>
      <c r="I1744" s="8"/>
      <c r="J1744" s="5"/>
      <c r="K1744" s="5"/>
      <c r="L1744" s="5"/>
      <c r="M1744" s="5"/>
      <c r="N1744" s="5"/>
      <c r="O1744" s="5"/>
      <c r="P1744" s="5"/>
    </row>
    <row r="1745" ht="15.75" customHeight="1">
      <c r="A1745" s="6"/>
      <c r="B1745" s="6" t="str">
        <f t="shared" si="1"/>
        <v>DOM</v>
      </c>
      <c r="C1745" s="6">
        <v>767.0</v>
      </c>
      <c r="D1745" s="7">
        <v>76703.0</v>
      </c>
      <c r="E1745" s="12" t="s">
        <v>1683</v>
      </c>
      <c r="F1745" s="7">
        <v>767052.0</v>
      </c>
      <c r="G1745" s="9" t="s">
        <v>1697</v>
      </c>
      <c r="H1745" s="5"/>
      <c r="I1745" s="8"/>
      <c r="J1745" s="5"/>
      <c r="K1745" s="5"/>
      <c r="L1745" s="5"/>
      <c r="M1745" s="5"/>
      <c r="N1745" s="5"/>
      <c r="O1745" s="5"/>
      <c r="P1745" s="5"/>
    </row>
    <row r="1746" ht="15.75" customHeight="1">
      <c r="A1746" s="6"/>
      <c r="B1746" s="6" t="str">
        <f t="shared" si="1"/>
        <v>DOM</v>
      </c>
      <c r="C1746" s="6">
        <v>767.0</v>
      </c>
      <c r="D1746" s="7">
        <v>76703.0</v>
      </c>
      <c r="E1746" s="12" t="s">
        <v>1683</v>
      </c>
      <c r="F1746" s="7">
        <v>767053.0</v>
      </c>
      <c r="G1746" s="9" t="s">
        <v>1698</v>
      </c>
      <c r="H1746" s="5"/>
      <c r="I1746" s="8"/>
      <c r="J1746" s="5"/>
      <c r="K1746" s="5"/>
      <c r="L1746" s="5"/>
      <c r="M1746" s="5"/>
      <c r="N1746" s="5"/>
      <c r="O1746" s="5"/>
      <c r="P1746" s="5"/>
    </row>
    <row r="1747" ht="15.75" customHeight="1">
      <c r="A1747" s="6"/>
      <c r="B1747" s="6" t="str">
        <f t="shared" si="1"/>
        <v>DOM</v>
      </c>
      <c r="C1747" s="6">
        <v>767.0</v>
      </c>
      <c r="D1747" s="7">
        <v>76703.0</v>
      </c>
      <c r="E1747" s="12" t="s">
        <v>1683</v>
      </c>
      <c r="F1747" s="7">
        <v>767054.0</v>
      </c>
      <c r="G1747" s="9" t="s">
        <v>1699</v>
      </c>
      <c r="H1747" s="5"/>
      <c r="I1747" s="8"/>
      <c r="J1747" s="5"/>
      <c r="K1747" s="5"/>
      <c r="L1747" s="5"/>
      <c r="M1747" s="5"/>
      <c r="N1747" s="5"/>
      <c r="O1747" s="5"/>
      <c r="P1747" s="5"/>
    </row>
    <row r="1748" ht="15.75" customHeight="1">
      <c r="A1748" s="6"/>
      <c r="B1748" s="6" t="str">
        <f t="shared" si="1"/>
        <v>DOM</v>
      </c>
      <c r="C1748" s="6">
        <v>767.0</v>
      </c>
      <c r="D1748" s="7">
        <v>76703.0</v>
      </c>
      <c r="E1748" s="12" t="s">
        <v>1683</v>
      </c>
      <c r="F1748" s="7">
        <v>767055.0</v>
      </c>
      <c r="G1748" s="9" t="s">
        <v>1700</v>
      </c>
      <c r="H1748" s="5"/>
      <c r="I1748" s="8"/>
      <c r="J1748" s="5"/>
      <c r="K1748" s="5"/>
      <c r="L1748" s="5"/>
      <c r="M1748" s="5"/>
      <c r="N1748" s="5"/>
      <c r="O1748" s="5"/>
      <c r="P1748" s="5"/>
    </row>
    <row r="1749" ht="15.75" customHeight="1">
      <c r="A1749" s="6"/>
      <c r="B1749" s="6" t="str">
        <f t="shared" si="1"/>
        <v>DOM</v>
      </c>
      <c r="C1749" s="6">
        <v>767.0</v>
      </c>
      <c r="D1749" s="7">
        <v>76703.0</v>
      </c>
      <c r="E1749" s="12" t="s">
        <v>1683</v>
      </c>
      <c r="F1749" s="7">
        <v>767056.0</v>
      </c>
      <c r="G1749" s="9" t="s">
        <v>1701</v>
      </c>
      <c r="H1749" s="5"/>
      <c r="I1749" s="8"/>
      <c r="J1749" s="5"/>
      <c r="K1749" s="5"/>
      <c r="L1749" s="5"/>
      <c r="M1749" s="5"/>
      <c r="N1749" s="5"/>
      <c r="O1749" s="5"/>
      <c r="P1749" s="5"/>
    </row>
    <row r="1750" ht="15.75" customHeight="1">
      <c r="A1750" s="6"/>
      <c r="B1750" s="6" t="str">
        <f t="shared" si="1"/>
        <v>DOM</v>
      </c>
      <c r="C1750" s="6">
        <v>767.0</v>
      </c>
      <c r="D1750" s="7">
        <v>76704.0</v>
      </c>
      <c r="E1750" s="12" t="s">
        <v>1702</v>
      </c>
      <c r="F1750" s="7">
        <v>767057.0</v>
      </c>
      <c r="G1750" s="9" t="s">
        <v>1703</v>
      </c>
      <c r="H1750" s="5"/>
      <c r="I1750" s="8"/>
      <c r="J1750" s="5"/>
      <c r="K1750" s="5"/>
      <c r="L1750" s="5"/>
      <c r="M1750" s="5"/>
      <c r="N1750" s="5"/>
      <c r="O1750" s="5"/>
      <c r="P1750" s="5"/>
    </row>
    <row r="1751" ht="15.75" customHeight="1">
      <c r="A1751" s="6"/>
      <c r="B1751" s="6" t="str">
        <f t="shared" si="1"/>
        <v>DOM</v>
      </c>
      <c r="C1751" s="6">
        <v>767.0</v>
      </c>
      <c r="D1751" s="7">
        <v>76704.0</v>
      </c>
      <c r="E1751" s="12" t="s">
        <v>1702</v>
      </c>
      <c r="F1751" s="7">
        <v>767058.0</v>
      </c>
      <c r="G1751" s="9" t="s">
        <v>1704</v>
      </c>
      <c r="H1751" s="5"/>
      <c r="I1751" s="8"/>
      <c r="J1751" s="5"/>
      <c r="K1751" s="5"/>
      <c r="L1751" s="5"/>
      <c r="M1751" s="5"/>
      <c r="N1751" s="5"/>
      <c r="O1751" s="5"/>
      <c r="P1751" s="5"/>
    </row>
    <row r="1752" ht="15.75" customHeight="1">
      <c r="A1752" s="6"/>
      <c r="B1752" s="6" t="str">
        <f t="shared" si="1"/>
        <v>DOM</v>
      </c>
      <c r="C1752" s="6">
        <v>767.0</v>
      </c>
      <c r="D1752" s="7">
        <v>76704.0</v>
      </c>
      <c r="E1752" s="12" t="s">
        <v>1702</v>
      </c>
      <c r="F1752" s="7">
        <v>767059.0</v>
      </c>
      <c r="G1752" s="9" t="s">
        <v>1705</v>
      </c>
      <c r="H1752" s="5"/>
      <c r="I1752" s="8"/>
      <c r="J1752" s="5"/>
      <c r="K1752" s="5"/>
      <c r="L1752" s="5"/>
      <c r="M1752" s="5"/>
      <c r="N1752" s="5"/>
      <c r="O1752" s="5"/>
      <c r="P1752" s="5"/>
    </row>
    <row r="1753" ht="15.75" customHeight="1">
      <c r="A1753" s="6"/>
      <c r="B1753" s="6" t="str">
        <f t="shared" si="1"/>
        <v>DOM</v>
      </c>
      <c r="C1753" s="6">
        <v>767.0</v>
      </c>
      <c r="D1753" s="7">
        <v>76704.0</v>
      </c>
      <c r="E1753" s="12" t="s">
        <v>1702</v>
      </c>
      <c r="F1753" s="7">
        <v>767060.0</v>
      </c>
      <c r="G1753" s="9" t="s">
        <v>1706</v>
      </c>
      <c r="H1753" s="5"/>
      <c r="I1753" s="8"/>
      <c r="J1753" s="5"/>
      <c r="K1753" s="5"/>
      <c r="L1753" s="5"/>
      <c r="M1753" s="5"/>
      <c r="N1753" s="5"/>
      <c r="O1753" s="5"/>
      <c r="P1753" s="5"/>
    </row>
    <row r="1754" ht="15.75" customHeight="1">
      <c r="A1754" s="6"/>
      <c r="B1754" s="6" t="str">
        <f t="shared" si="1"/>
        <v>DOM</v>
      </c>
      <c r="C1754" s="6">
        <v>767.0</v>
      </c>
      <c r="D1754" s="7">
        <v>76705.0</v>
      </c>
      <c r="E1754" s="12" t="s">
        <v>1707</v>
      </c>
      <c r="F1754" s="7">
        <v>767061.0</v>
      </c>
      <c r="G1754" s="9" t="s">
        <v>1708</v>
      </c>
      <c r="H1754" s="5"/>
      <c r="I1754" s="8"/>
      <c r="J1754" s="5"/>
      <c r="K1754" s="5"/>
      <c r="L1754" s="5"/>
      <c r="M1754" s="5"/>
      <c r="N1754" s="5"/>
      <c r="O1754" s="5"/>
      <c r="P1754" s="5"/>
    </row>
    <row r="1755" ht="15.75" customHeight="1">
      <c r="A1755" s="6"/>
      <c r="B1755" s="6" t="str">
        <f t="shared" si="1"/>
        <v>DOM</v>
      </c>
      <c r="C1755" s="6">
        <v>767.0</v>
      </c>
      <c r="D1755" s="7">
        <v>76705.0</v>
      </c>
      <c r="E1755" s="12" t="s">
        <v>1707</v>
      </c>
      <c r="F1755" s="7">
        <v>767062.0</v>
      </c>
      <c r="G1755" s="9" t="s">
        <v>1709</v>
      </c>
      <c r="H1755" s="5"/>
      <c r="I1755" s="8"/>
      <c r="J1755" s="5"/>
      <c r="K1755" s="5"/>
      <c r="L1755" s="5"/>
      <c r="M1755" s="5"/>
      <c r="N1755" s="5"/>
      <c r="O1755" s="5"/>
      <c r="P1755" s="5"/>
    </row>
    <row r="1756" ht="15.75" customHeight="1">
      <c r="A1756" s="6"/>
      <c r="B1756" s="6" t="str">
        <f t="shared" si="1"/>
        <v>DOM</v>
      </c>
      <c r="C1756" s="6">
        <v>767.0</v>
      </c>
      <c r="D1756" s="7">
        <v>76705.0</v>
      </c>
      <c r="E1756" s="12" t="s">
        <v>1707</v>
      </c>
      <c r="F1756" s="7">
        <v>767063.0</v>
      </c>
      <c r="G1756" s="9" t="s">
        <v>1710</v>
      </c>
      <c r="H1756" s="5"/>
      <c r="I1756" s="8"/>
      <c r="J1756" s="5"/>
      <c r="K1756" s="5"/>
      <c r="L1756" s="5"/>
      <c r="M1756" s="5"/>
      <c r="N1756" s="5"/>
      <c r="O1756" s="5"/>
      <c r="P1756" s="5"/>
    </row>
    <row r="1757" ht="15.75" customHeight="1">
      <c r="A1757" s="6"/>
      <c r="B1757" s="6" t="str">
        <f t="shared" si="1"/>
        <v>DOM</v>
      </c>
      <c r="C1757" s="6">
        <v>767.0</v>
      </c>
      <c r="D1757" s="7">
        <v>76705.0</v>
      </c>
      <c r="E1757" s="12" t="s">
        <v>1707</v>
      </c>
      <c r="F1757" s="7">
        <v>767064.0</v>
      </c>
      <c r="G1757" s="9" t="s">
        <v>1711</v>
      </c>
      <c r="H1757" s="5"/>
      <c r="I1757" s="8"/>
      <c r="J1757" s="5"/>
      <c r="K1757" s="5"/>
      <c r="L1757" s="5"/>
      <c r="M1757" s="5"/>
      <c r="N1757" s="5"/>
      <c r="O1757" s="5"/>
      <c r="P1757" s="5"/>
    </row>
    <row r="1758" ht="15.75" customHeight="1">
      <c r="A1758" s="6"/>
      <c r="B1758" s="6" t="str">
        <f t="shared" si="1"/>
        <v>DOM</v>
      </c>
      <c r="C1758" s="6">
        <v>767.0</v>
      </c>
      <c r="D1758" s="7">
        <v>76705.0</v>
      </c>
      <c r="E1758" s="12" t="s">
        <v>1707</v>
      </c>
      <c r="F1758" s="7">
        <v>767065.0</v>
      </c>
      <c r="G1758" s="9" t="s">
        <v>1712</v>
      </c>
      <c r="H1758" s="5"/>
      <c r="I1758" s="8"/>
      <c r="J1758" s="5"/>
      <c r="K1758" s="5"/>
      <c r="L1758" s="5"/>
      <c r="M1758" s="5"/>
      <c r="N1758" s="5"/>
      <c r="O1758" s="5"/>
      <c r="P1758" s="5"/>
    </row>
    <row r="1759" ht="15.75" customHeight="1">
      <c r="A1759" s="6"/>
      <c r="B1759" s="6" t="str">
        <f t="shared" si="1"/>
        <v>DOM</v>
      </c>
      <c r="C1759" s="6">
        <v>767.0</v>
      </c>
      <c r="D1759" s="7">
        <v>76705.0</v>
      </c>
      <c r="E1759" s="12" t="s">
        <v>1707</v>
      </c>
      <c r="F1759" s="7">
        <v>767066.0</v>
      </c>
      <c r="G1759" s="9" t="s">
        <v>1713</v>
      </c>
      <c r="H1759" s="5"/>
      <c r="I1759" s="8"/>
      <c r="J1759" s="5"/>
      <c r="K1759" s="5"/>
      <c r="L1759" s="5"/>
      <c r="M1759" s="5"/>
      <c r="N1759" s="5"/>
      <c r="O1759" s="5"/>
      <c r="P1759" s="5"/>
    </row>
    <row r="1760" ht="15.75" customHeight="1">
      <c r="A1760" s="6"/>
      <c r="B1760" s="6" t="str">
        <f t="shared" si="1"/>
        <v>DOM</v>
      </c>
      <c r="C1760" s="6">
        <v>767.0</v>
      </c>
      <c r="D1760" s="7">
        <v>76705.0</v>
      </c>
      <c r="E1760" s="12" t="s">
        <v>1707</v>
      </c>
      <c r="F1760" s="7">
        <v>767067.0</v>
      </c>
      <c r="G1760" s="9" t="s">
        <v>1714</v>
      </c>
      <c r="H1760" s="5"/>
      <c r="I1760" s="8"/>
      <c r="J1760" s="5"/>
      <c r="K1760" s="5"/>
      <c r="L1760" s="5"/>
      <c r="M1760" s="5"/>
      <c r="N1760" s="5"/>
      <c r="O1760" s="5"/>
      <c r="P1760" s="5"/>
    </row>
    <row r="1761" ht="15.75" customHeight="1">
      <c r="A1761" s="6"/>
      <c r="B1761" s="6" t="str">
        <f t="shared" si="1"/>
        <v>DOM</v>
      </c>
      <c r="C1761" s="6">
        <v>767.0</v>
      </c>
      <c r="D1761" s="7">
        <v>76705.0</v>
      </c>
      <c r="E1761" s="12" t="s">
        <v>1707</v>
      </c>
      <c r="F1761" s="7">
        <v>767068.0</v>
      </c>
      <c r="G1761" s="9" t="s">
        <v>1715</v>
      </c>
      <c r="H1761" s="5"/>
      <c r="I1761" s="8"/>
      <c r="J1761" s="5"/>
      <c r="K1761" s="5"/>
      <c r="L1761" s="5"/>
      <c r="M1761" s="5"/>
      <c r="N1761" s="5"/>
      <c r="O1761" s="5"/>
      <c r="P1761" s="5"/>
    </row>
    <row r="1762" ht="15.75" customHeight="1">
      <c r="A1762" s="6"/>
      <c r="B1762" s="6" t="str">
        <f t="shared" si="1"/>
        <v>DOM</v>
      </c>
      <c r="C1762" s="6">
        <v>767.0</v>
      </c>
      <c r="D1762" s="7">
        <v>76705.0</v>
      </c>
      <c r="E1762" s="12" t="s">
        <v>1707</v>
      </c>
      <c r="F1762" s="7">
        <v>767069.0</v>
      </c>
      <c r="G1762" s="9" t="s">
        <v>1716</v>
      </c>
      <c r="H1762" s="5"/>
      <c r="I1762" s="8"/>
      <c r="J1762" s="5"/>
      <c r="K1762" s="5"/>
      <c r="L1762" s="5"/>
      <c r="M1762" s="5"/>
      <c r="N1762" s="5"/>
      <c r="O1762" s="5"/>
      <c r="P1762" s="5"/>
    </row>
    <row r="1763" ht="15.75" customHeight="1">
      <c r="A1763" s="6"/>
      <c r="B1763" s="6" t="str">
        <f t="shared" si="1"/>
        <v>DOM</v>
      </c>
      <c r="C1763" s="6">
        <v>767.0</v>
      </c>
      <c r="D1763" s="7">
        <v>76705.0</v>
      </c>
      <c r="E1763" s="12" t="s">
        <v>1707</v>
      </c>
      <c r="F1763" s="7">
        <v>767070.0</v>
      </c>
      <c r="G1763" s="9" t="s">
        <v>1717</v>
      </c>
      <c r="H1763" s="5"/>
      <c r="I1763" s="8"/>
      <c r="J1763" s="5"/>
      <c r="K1763" s="5"/>
      <c r="L1763" s="5"/>
      <c r="M1763" s="5"/>
      <c r="N1763" s="5"/>
      <c r="O1763" s="5"/>
      <c r="P1763" s="5"/>
    </row>
    <row r="1764" ht="15.75" customHeight="1">
      <c r="A1764" s="6"/>
      <c r="B1764" s="6" t="str">
        <f t="shared" si="1"/>
        <v>DOM</v>
      </c>
      <c r="C1764" s="6">
        <v>767.0</v>
      </c>
      <c r="D1764" s="7">
        <v>76705.0</v>
      </c>
      <c r="E1764" s="12" t="s">
        <v>1707</v>
      </c>
      <c r="F1764" s="7">
        <v>767071.0</v>
      </c>
      <c r="G1764" s="9" t="s">
        <v>1718</v>
      </c>
      <c r="H1764" s="5"/>
      <c r="I1764" s="8"/>
      <c r="J1764" s="5"/>
      <c r="K1764" s="5"/>
      <c r="L1764" s="5"/>
      <c r="M1764" s="5"/>
      <c r="N1764" s="5"/>
      <c r="O1764" s="5"/>
      <c r="P1764" s="5"/>
    </row>
    <row r="1765" ht="15.75" customHeight="1">
      <c r="A1765" s="6"/>
      <c r="B1765" s="6" t="str">
        <f t="shared" si="1"/>
        <v>DOM</v>
      </c>
      <c r="C1765" s="6">
        <v>767.0</v>
      </c>
      <c r="D1765" s="7">
        <v>76705.0</v>
      </c>
      <c r="E1765" s="12" t="s">
        <v>1707</v>
      </c>
      <c r="F1765" s="7">
        <v>767072.0</v>
      </c>
      <c r="G1765" s="9" t="s">
        <v>1719</v>
      </c>
      <c r="H1765" s="5"/>
      <c r="I1765" s="8"/>
      <c r="J1765" s="5"/>
      <c r="K1765" s="5"/>
      <c r="L1765" s="5"/>
      <c r="M1765" s="5"/>
      <c r="N1765" s="5"/>
      <c r="O1765" s="5"/>
      <c r="P1765" s="5"/>
    </row>
    <row r="1766" ht="15.75" customHeight="1">
      <c r="A1766" s="6"/>
      <c r="B1766" s="6" t="str">
        <f t="shared" si="1"/>
        <v>DOM</v>
      </c>
      <c r="C1766" s="6">
        <v>767.0</v>
      </c>
      <c r="D1766" s="7">
        <v>76705.0</v>
      </c>
      <c r="E1766" s="12" t="s">
        <v>1707</v>
      </c>
      <c r="F1766" s="7">
        <v>767073.0</v>
      </c>
      <c r="G1766" s="9" t="s">
        <v>1720</v>
      </c>
      <c r="H1766" s="5"/>
      <c r="I1766" s="8"/>
      <c r="J1766" s="5"/>
      <c r="K1766" s="5"/>
      <c r="L1766" s="5"/>
      <c r="M1766" s="5"/>
      <c r="N1766" s="5"/>
      <c r="O1766" s="5"/>
      <c r="P1766" s="5"/>
    </row>
    <row r="1767" ht="15.75" customHeight="1">
      <c r="A1767" s="6"/>
      <c r="B1767" s="6" t="str">
        <f t="shared" si="1"/>
        <v>DOM</v>
      </c>
      <c r="C1767" s="6">
        <v>767.0</v>
      </c>
      <c r="D1767" s="7">
        <v>76705.0</v>
      </c>
      <c r="E1767" s="12" t="s">
        <v>1707</v>
      </c>
      <c r="F1767" s="7">
        <v>767074.0</v>
      </c>
      <c r="G1767" s="9" t="s">
        <v>1721</v>
      </c>
      <c r="H1767" s="5"/>
      <c r="I1767" s="8"/>
      <c r="J1767" s="5"/>
      <c r="K1767" s="5"/>
      <c r="L1767" s="5"/>
      <c r="M1767" s="5"/>
      <c r="N1767" s="5"/>
      <c r="O1767" s="5"/>
      <c r="P1767" s="5"/>
    </row>
    <row r="1768" ht="15.75" customHeight="1">
      <c r="A1768" s="6"/>
      <c r="B1768" s="6" t="str">
        <f t="shared" si="1"/>
        <v>DOM</v>
      </c>
      <c r="C1768" s="6">
        <v>767.0</v>
      </c>
      <c r="D1768" s="7">
        <v>76705.0</v>
      </c>
      <c r="E1768" s="12" t="s">
        <v>1707</v>
      </c>
      <c r="F1768" s="7">
        <v>767075.0</v>
      </c>
      <c r="G1768" s="9" t="s">
        <v>1722</v>
      </c>
      <c r="H1768" s="5"/>
      <c r="I1768" s="8"/>
      <c r="J1768" s="5"/>
      <c r="K1768" s="5"/>
      <c r="L1768" s="5"/>
      <c r="M1768" s="5"/>
      <c r="N1768" s="5"/>
      <c r="O1768" s="5"/>
      <c r="P1768" s="5"/>
    </row>
    <row r="1769" ht="15.75" customHeight="1">
      <c r="A1769" s="6"/>
      <c r="B1769" s="6" t="str">
        <f t="shared" si="1"/>
        <v>DOM</v>
      </c>
      <c r="C1769" s="6">
        <v>767.0</v>
      </c>
      <c r="D1769" s="7">
        <v>76706.0</v>
      </c>
      <c r="E1769" s="12" t="s">
        <v>1723</v>
      </c>
      <c r="F1769" s="7">
        <v>767076.0</v>
      </c>
      <c r="G1769" s="9" t="s">
        <v>1724</v>
      </c>
      <c r="H1769" s="5"/>
      <c r="I1769" s="8"/>
      <c r="J1769" s="5"/>
      <c r="K1769" s="5"/>
      <c r="L1769" s="5"/>
      <c r="M1769" s="5"/>
      <c r="N1769" s="5"/>
      <c r="O1769" s="5"/>
      <c r="P1769" s="5"/>
    </row>
    <row r="1770" ht="15.75" customHeight="1">
      <c r="A1770" s="6"/>
      <c r="B1770" s="6" t="str">
        <f t="shared" si="1"/>
        <v>DOM</v>
      </c>
      <c r="C1770" s="6">
        <v>767.0</v>
      </c>
      <c r="D1770" s="7">
        <v>76706.0</v>
      </c>
      <c r="E1770" s="12" t="s">
        <v>1723</v>
      </c>
      <c r="F1770" s="7">
        <v>767077.0</v>
      </c>
      <c r="G1770" s="9" t="s">
        <v>1725</v>
      </c>
      <c r="H1770" s="5"/>
      <c r="I1770" s="8"/>
      <c r="J1770" s="5"/>
      <c r="K1770" s="5"/>
      <c r="L1770" s="5"/>
      <c r="M1770" s="5"/>
      <c r="N1770" s="5"/>
      <c r="O1770" s="5"/>
      <c r="P1770" s="5"/>
    </row>
    <row r="1771" ht="15.75" customHeight="1">
      <c r="A1771" s="6"/>
      <c r="B1771" s="6" t="str">
        <f t="shared" si="1"/>
        <v>DOM</v>
      </c>
      <c r="C1771" s="6">
        <v>767.0</v>
      </c>
      <c r="D1771" s="7">
        <v>76706.0</v>
      </c>
      <c r="E1771" s="12" t="s">
        <v>1723</v>
      </c>
      <c r="F1771" s="7">
        <v>767078.0</v>
      </c>
      <c r="G1771" s="9" t="s">
        <v>1726</v>
      </c>
      <c r="H1771" s="5"/>
      <c r="I1771" s="8"/>
      <c r="J1771" s="5"/>
      <c r="K1771" s="5"/>
      <c r="L1771" s="5"/>
      <c r="M1771" s="5"/>
      <c r="N1771" s="5"/>
      <c r="O1771" s="5"/>
      <c r="P1771" s="5"/>
    </row>
    <row r="1772" ht="15.75" customHeight="1">
      <c r="A1772" s="6"/>
      <c r="B1772" s="6" t="str">
        <f t="shared" si="1"/>
        <v>DOM</v>
      </c>
      <c r="C1772" s="6">
        <v>767.0</v>
      </c>
      <c r="D1772" s="7">
        <v>76706.0</v>
      </c>
      <c r="E1772" s="12" t="s">
        <v>1723</v>
      </c>
      <c r="F1772" s="7">
        <v>767079.0</v>
      </c>
      <c r="G1772" s="9" t="s">
        <v>1727</v>
      </c>
      <c r="H1772" s="5"/>
      <c r="I1772" s="8"/>
      <c r="J1772" s="5"/>
      <c r="K1772" s="5"/>
      <c r="L1772" s="5"/>
      <c r="M1772" s="5"/>
      <c r="N1772" s="5"/>
      <c r="O1772" s="5"/>
      <c r="P1772" s="5"/>
    </row>
    <row r="1773" ht="15.75" customHeight="1">
      <c r="A1773" s="6"/>
      <c r="B1773" s="6" t="str">
        <f t="shared" si="1"/>
        <v>DOM</v>
      </c>
      <c r="C1773" s="6">
        <v>767.0</v>
      </c>
      <c r="D1773" s="7">
        <v>76706.0</v>
      </c>
      <c r="E1773" s="12" t="s">
        <v>1723</v>
      </c>
      <c r="F1773" s="7">
        <v>767080.0</v>
      </c>
      <c r="G1773" s="9" t="s">
        <v>1728</v>
      </c>
      <c r="H1773" s="5"/>
      <c r="I1773" s="8"/>
      <c r="J1773" s="5"/>
      <c r="K1773" s="5"/>
      <c r="L1773" s="5"/>
      <c r="M1773" s="5"/>
      <c r="N1773" s="5"/>
      <c r="O1773" s="5"/>
      <c r="P1773" s="5"/>
    </row>
    <row r="1774" ht="15.75" customHeight="1">
      <c r="A1774" s="6"/>
      <c r="B1774" s="6" t="str">
        <f t="shared" si="1"/>
        <v>DOM</v>
      </c>
      <c r="C1774" s="6">
        <v>767.0</v>
      </c>
      <c r="D1774" s="7">
        <v>76706.0</v>
      </c>
      <c r="E1774" s="12" t="s">
        <v>1723</v>
      </c>
      <c r="F1774" s="7">
        <v>767081.0</v>
      </c>
      <c r="G1774" s="9" t="s">
        <v>1729</v>
      </c>
      <c r="H1774" s="5"/>
      <c r="I1774" s="8"/>
      <c r="J1774" s="5"/>
      <c r="K1774" s="5"/>
      <c r="L1774" s="5"/>
      <c r="M1774" s="5"/>
      <c r="N1774" s="5"/>
      <c r="O1774" s="5"/>
      <c r="P1774" s="5"/>
    </row>
    <row r="1775" ht="15.75" customHeight="1">
      <c r="A1775" s="6"/>
      <c r="B1775" s="6" t="str">
        <f t="shared" si="1"/>
        <v>DOM</v>
      </c>
      <c r="C1775" s="6">
        <v>767.0</v>
      </c>
      <c r="D1775" s="7">
        <v>76706.0</v>
      </c>
      <c r="E1775" s="12" t="s">
        <v>1723</v>
      </c>
      <c r="F1775" s="7">
        <v>767082.0</v>
      </c>
      <c r="G1775" s="9" t="s">
        <v>1730</v>
      </c>
      <c r="H1775" s="5"/>
      <c r="I1775" s="8"/>
      <c r="J1775" s="5"/>
      <c r="K1775" s="5"/>
      <c r="L1775" s="5"/>
      <c r="M1775" s="5"/>
      <c r="N1775" s="5"/>
      <c r="O1775" s="5"/>
      <c r="P1775" s="5"/>
    </row>
    <row r="1776" ht="15.75" customHeight="1">
      <c r="A1776" s="6"/>
      <c r="B1776" s="6" t="str">
        <f t="shared" si="1"/>
        <v>DOM</v>
      </c>
      <c r="C1776" s="6">
        <v>767.0</v>
      </c>
      <c r="D1776" s="7">
        <v>76706.0</v>
      </c>
      <c r="E1776" s="12" t="s">
        <v>1723</v>
      </c>
      <c r="F1776" s="7">
        <v>767083.0</v>
      </c>
      <c r="G1776" s="9" t="s">
        <v>1731</v>
      </c>
      <c r="H1776" s="5"/>
      <c r="I1776" s="8"/>
      <c r="J1776" s="5"/>
      <c r="K1776" s="5"/>
      <c r="L1776" s="5"/>
      <c r="M1776" s="5"/>
      <c r="N1776" s="5"/>
      <c r="O1776" s="5"/>
      <c r="P1776" s="5"/>
    </row>
    <row r="1777" ht="15.75" customHeight="1">
      <c r="A1777" s="6"/>
      <c r="B1777" s="6" t="str">
        <f t="shared" si="1"/>
        <v>DOM</v>
      </c>
      <c r="C1777" s="6">
        <v>767.0</v>
      </c>
      <c r="D1777" s="7">
        <v>76706.0</v>
      </c>
      <c r="E1777" s="12" t="s">
        <v>1723</v>
      </c>
      <c r="F1777" s="7">
        <v>767084.0</v>
      </c>
      <c r="G1777" s="9" t="s">
        <v>1732</v>
      </c>
      <c r="H1777" s="5"/>
      <c r="I1777" s="8"/>
      <c r="J1777" s="5"/>
      <c r="K1777" s="5"/>
      <c r="L1777" s="5"/>
      <c r="M1777" s="5"/>
      <c r="N1777" s="5"/>
      <c r="O1777" s="5"/>
      <c r="P1777" s="5"/>
    </row>
    <row r="1778" ht="15.75" customHeight="1">
      <c r="A1778" s="6"/>
      <c r="B1778" s="6" t="str">
        <f t="shared" si="1"/>
        <v>DOM</v>
      </c>
      <c r="C1778" s="6">
        <v>767.0</v>
      </c>
      <c r="D1778" s="7">
        <v>76706.0</v>
      </c>
      <c r="E1778" s="12" t="s">
        <v>1723</v>
      </c>
      <c r="F1778" s="7">
        <v>767085.0</v>
      </c>
      <c r="G1778" s="9" t="s">
        <v>1733</v>
      </c>
      <c r="H1778" s="5"/>
      <c r="I1778" s="8"/>
      <c r="J1778" s="5"/>
      <c r="K1778" s="5"/>
      <c r="L1778" s="5"/>
      <c r="M1778" s="5"/>
      <c r="N1778" s="5"/>
      <c r="O1778" s="5"/>
      <c r="P1778" s="5"/>
    </row>
    <row r="1779" ht="15.75" customHeight="1">
      <c r="A1779" s="6"/>
      <c r="B1779" s="6" t="str">
        <f t="shared" si="1"/>
        <v>DOM</v>
      </c>
      <c r="C1779" s="6">
        <v>767.0</v>
      </c>
      <c r="D1779" s="7">
        <v>76706.0</v>
      </c>
      <c r="E1779" s="12" t="s">
        <v>1723</v>
      </c>
      <c r="F1779" s="7">
        <v>767086.0</v>
      </c>
      <c r="G1779" s="9" t="s">
        <v>1734</v>
      </c>
      <c r="H1779" s="5"/>
      <c r="I1779" s="8"/>
      <c r="J1779" s="5"/>
      <c r="K1779" s="5"/>
      <c r="L1779" s="5"/>
      <c r="M1779" s="5"/>
      <c r="N1779" s="5"/>
      <c r="O1779" s="5"/>
      <c r="P1779" s="5"/>
    </row>
    <row r="1780" ht="15.75" customHeight="1">
      <c r="A1780" s="6"/>
      <c r="B1780" s="6" t="str">
        <f t="shared" si="1"/>
        <v>DOM</v>
      </c>
      <c r="C1780" s="6">
        <v>767.0</v>
      </c>
      <c r="D1780" s="7">
        <v>76706.0</v>
      </c>
      <c r="E1780" s="12" t="s">
        <v>1723</v>
      </c>
      <c r="F1780" s="7">
        <v>767087.0</v>
      </c>
      <c r="G1780" s="9" t="s">
        <v>1735</v>
      </c>
      <c r="H1780" s="5"/>
      <c r="I1780" s="8"/>
      <c r="J1780" s="5"/>
      <c r="K1780" s="5"/>
      <c r="L1780" s="5"/>
      <c r="M1780" s="5"/>
      <c r="N1780" s="5"/>
      <c r="O1780" s="5"/>
      <c r="P1780" s="5"/>
    </row>
    <row r="1781" ht="15.75" customHeight="1">
      <c r="A1781" s="6"/>
      <c r="B1781" s="6" t="str">
        <f t="shared" si="1"/>
        <v>DOM</v>
      </c>
      <c r="C1781" s="6">
        <v>767.0</v>
      </c>
      <c r="D1781" s="7">
        <v>76706.0</v>
      </c>
      <c r="E1781" s="12" t="s">
        <v>1723</v>
      </c>
      <c r="F1781" s="7">
        <v>767088.0</v>
      </c>
      <c r="G1781" s="9" t="s">
        <v>1736</v>
      </c>
      <c r="H1781" s="5"/>
      <c r="I1781" s="8"/>
      <c r="J1781" s="5"/>
      <c r="K1781" s="5"/>
      <c r="L1781" s="5"/>
      <c r="M1781" s="5"/>
      <c r="N1781" s="5"/>
      <c r="O1781" s="5"/>
      <c r="P1781" s="5"/>
    </row>
    <row r="1782" ht="15.75" customHeight="1">
      <c r="A1782" s="6"/>
      <c r="B1782" s="6" t="str">
        <f t="shared" si="1"/>
        <v>DOM</v>
      </c>
      <c r="C1782" s="6">
        <v>767.0</v>
      </c>
      <c r="D1782" s="7">
        <v>76706.0</v>
      </c>
      <c r="E1782" s="12" t="s">
        <v>1723</v>
      </c>
      <c r="F1782" s="7">
        <v>767089.0</v>
      </c>
      <c r="G1782" s="9" t="s">
        <v>1737</v>
      </c>
      <c r="H1782" s="5"/>
      <c r="I1782" s="8"/>
      <c r="J1782" s="5"/>
      <c r="K1782" s="5"/>
      <c r="L1782" s="5"/>
      <c r="M1782" s="5"/>
      <c r="N1782" s="5"/>
      <c r="O1782" s="5"/>
      <c r="P1782" s="5"/>
    </row>
    <row r="1783" ht="15.75" customHeight="1">
      <c r="A1783" s="6"/>
      <c r="B1783" s="6" t="str">
        <f t="shared" si="1"/>
        <v>DOM</v>
      </c>
      <c r="C1783" s="6">
        <v>767.0</v>
      </c>
      <c r="D1783" s="7">
        <v>76706.0</v>
      </c>
      <c r="E1783" s="12" t="s">
        <v>1723</v>
      </c>
      <c r="F1783" s="7">
        <v>767090.0</v>
      </c>
      <c r="G1783" s="9" t="s">
        <v>1738</v>
      </c>
      <c r="H1783" s="5"/>
      <c r="I1783" s="8"/>
      <c r="J1783" s="5"/>
      <c r="K1783" s="5"/>
      <c r="L1783" s="5"/>
      <c r="M1783" s="5"/>
      <c r="N1783" s="5"/>
      <c r="O1783" s="5"/>
      <c r="P1783" s="5"/>
    </row>
    <row r="1784" ht="15.75" customHeight="1">
      <c r="A1784" s="6"/>
      <c r="B1784" s="6" t="str">
        <f t="shared" si="1"/>
        <v>DOM</v>
      </c>
      <c r="C1784" s="6">
        <v>767.0</v>
      </c>
      <c r="D1784" s="7">
        <v>76706.0</v>
      </c>
      <c r="E1784" s="12" t="s">
        <v>1723</v>
      </c>
      <c r="F1784" s="7">
        <v>767091.0</v>
      </c>
      <c r="G1784" s="9" t="s">
        <v>1739</v>
      </c>
      <c r="H1784" s="5"/>
      <c r="I1784" s="8"/>
      <c r="J1784" s="5"/>
      <c r="K1784" s="5"/>
      <c r="L1784" s="5"/>
      <c r="M1784" s="5"/>
      <c r="N1784" s="5"/>
      <c r="O1784" s="5"/>
      <c r="P1784" s="5"/>
    </row>
    <row r="1785" ht="15.75" customHeight="1">
      <c r="A1785" s="6"/>
      <c r="B1785" s="6" t="str">
        <f t="shared" si="1"/>
        <v>DOM</v>
      </c>
      <c r="C1785" s="6">
        <v>767.0</v>
      </c>
      <c r="D1785" s="7">
        <v>76706.0</v>
      </c>
      <c r="E1785" s="12" t="s">
        <v>1723</v>
      </c>
      <c r="F1785" s="7">
        <v>767092.0</v>
      </c>
      <c r="G1785" s="9" t="s">
        <v>1740</v>
      </c>
      <c r="H1785" s="5"/>
      <c r="I1785" s="8"/>
      <c r="J1785" s="5"/>
      <c r="K1785" s="5"/>
      <c r="L1785" s="5"/>
      <c r="M1785" s="5"/>
      <c r="N1785" s="5"/>
      <c r="O1785" s="5"/>
      <c r="P1785" s="5"/>
    </row>
    <row r="1786" ht="15.75" customHeight="1">
      <c r="A1786" s="6"/>
      <c r="B1786" s="6" t="str">
        <f t="shared" si="1"/>
        <v>DOM</v>
      </c>
      <c r="C1786" s="6">
        <v>767.0</v>
      </c>
      <c r="D1786" s="7">
        <v>76706.0</v>
      </c>
      <c r="E1786" s="12" t="s">
        <v>1723</v>
      </c>
      <c r="F1786" s="7">
        <v>767093.0</v>
      </c>
      <c r="G1786" s="9" t="s">
        <v>1741</v>
      </c>
      <c r="H1786" s="5"/>
      <c r="I1786" s="8"/>
      <c r="J1786" s="5"/>
      <c r="K1786" s="5"/>
      <c r="L1786" s="5"/>
      <c r="M1786" s="5"/>
      <c r="N1786" s="5"/>
      <c r="O1786" s="5"/>
      <c r="P1786" s="5"/>
    </row>
    <row r="1787" ht="15.75" customHeight="1">
      <c r="A1787" s="6"/>
      <c r="B1787" s="6" t="str">
        <f t="shared" si="1"/>
        <v>DOM</v>
      </c>
      <c r="C1787" s="6">
        <v>767.0</v>
      </c>
      <c r="D1787" s="7">
        <v>76706.0</v>
      </c>
      <c r="E1787" s="12" t="s">
        <v>1723</v>
      </c>
      <c r="F1787" s="7">
        <v>767094.0</v>
      </c>
      <c r="G1787" s="9" t="s">
        <v>93</v>
      </c>
      <c r="H1787" s="5"/>
      <c r="I1787" s="8"/>
      <c r="J1787" s="5"/>
      <c r="K1787" s="5"/>
      <c r="L1787" s="5"/>
      <c r="M1787" s="5"/>
      <c r="N1787" s="5"/>
      <c r="O1787" s="5"/>
      <c r="P1787" s="5"/>
    </row>
    <row r="1788" ht="15.75" customHeight="1">
      <c r="A1788" s="6"/>
      <c r="B1788" s="6" t="str">
        <f t="shared" si="1"/>
        <v>DOM</v>
      </c>
      <c r="C1788" s="6">
        <v>767.0</v>
      </c>
      <c r="D1788" s="7">
        <v>76706.0</v>
      </c>
      <c r="E1788" s="12" t="s">
        <v>1723</v>
      </c>
      <c r="F1788" s="7">
        <v>767095.0</v>
      </c>
      <c r="G1788" s="9" t="s">
        <v>1742</v>
      </c>
      <c r="H1788" s="5"/>
      <c r="I1788" s="8"/>
      <c r="J1788" s="5"/>
      <c r="K1788" s="5"/>
      <c r="L1788" s="5"/>
      <c r="M1788" s="5"/>
      <c r="N1788" s="5"/>
      <c r="O1788" s="5"/>
      <c r="P1788" s="5"/>
    </row>
    <row r="1789" ht="15.75" customHeight="1">
      <c r="A1789" s="6"/>
      <c r="B1789" s="6" t="str">
        <f t="shared" si="1"/>
        <v>DOM</v>
      </c>
      <c r="C1789" s="6">
        <v>767.0</v>
      </c>
      <c r="D1789" s="7">
        <v>76706.0</v>
      </c>
      <c r="E1789" s="12" t="s">
        <v>1723</v>
      </c>
      <c r="F1789" s="7">
        <v>767096.0</v>
      </c>
      <c r="G1789" s="9" t="s">
        <v>1743</v>
      </c>
      <c r="H1789" s="5"/>
      <c r="I1789" s="8"/>
      <c r="J1789" s="5"/>
      <c r="K1789" s="5"/>
      <c r="L1789" s="5"/>
      <c r="M1789" s="5"/>
      <c r="N1789" s="5"/>
      <c r="O1789" s="5"/>
      <c r="P1789" s="5"/>
    </row>
    <row r="1790" ht="15.75" customHeight="1">
      <c r="A1790" s="6"/>
      <c r="B1790" s="6" t="str">
        <f t="shared" si="1"/>
        <v>DOM</v>
      </c>
      <c r="C1790" s="6">
        <v>767.0</v>
      </c>
      <c r="D1790" s="7">
        <v>76706.0</v>
      </c>
      <c r="E1790" s="12" t="s">
        <v>1723</v>
      </c>
      <c r="F1790" s="7">
        <v>767097.0</v>
      </c>
      <c r="G1790" s="9" t="s">
        <v>1744</v>
      </c>
      <c r="H1790" s="5"/>
      <c r="I1790" s="8"/>
      <c r="J1790" s="5"/>
      <c r="K1790" s="5"/>
      <c r="L1790" s="5"/>
      <c r="M1790" s="5"/>
      <c r="N1790" s="5"/>
      <c r="O1790" s="5"/>
      <c r="P1790" s="5"/>
    </row>
    <row r="1791" ht="15.75" customHeight="1">
      <c r="A1791" s="6"/>
      <c r="B1791" s="6" t="str">
        <f t="shared" si="1"/>
        <v>DOM</v>
      </c>
      <c r="C1791" s="6">
        <v>767.0</v>
      </c>
      <c r="D1791" s="7">
        <v>76707.0</v>
      </c>
      <c r="E1791" s="12" t="s">
        <v>1745</v>
      </c>
      <c r="F1791" s="7">
        <v>767098.0</v>
      </c>
      <c r="G1791" s="9" t="s">
        <v>1746</v>
      </c>
      <c r="H1791" s="5"/>
      <c r="I1791" s="8"/>
      <c r="J1791" s="5"/>
      <c r="K1791" s="5"/>
      <c r="L1791" s="5"/>
      <c r="M1791" s="5"/>
      <c r="N1791" s="5"/>
      <c r="O1791" s="5"/>
      <c r="P1791" s="5"/>
    </row>
    <row r="1792" ht="15.75" customHeight="1">
      <c r="A1792" s="6"/>
      <c r="B1792" s="6" t="str">
        <f t="shared" si="1"/>
        <v>DOM</v>
      </c>
      <c r="C1792" s="6">
        <v>767.0</v>
      </c>
      <c r="D1792" s="7">
        <v>76707.0</v>
      </c>
      <c r="E1792" s="12" t="s">
        <v>1745</v>
      </c>
      <c r="F1792" s="7">
        <v>767099.0</v>
      </c>
      <c r="G1792" s="9" t="s">
        <v>1747</v>
      </c>
      <c r="H1792" s="5"/>
      <c r="I1792" s="8"/>
      <c r="J1792" s="5"/>
      <c r="K1792" s="5"/>
      <c r="L1792" s="5"/>
      <c r="M1792" s="5"/>
      <c r="N1792" s="5"/>
      <c r="O1792" s="5"/>
      <c r="P1792" s="5"/>
    </row>
    <row r="1793" ht="15.75" customHeight="1">
      <c r="A1793" s="6"/>
      <c r="B1793" s="6" t="str">
        <f t="shared" si="1"/>
        <v>DOM</v>
      </c>
      <c r="C1793" s="6">
        <v>767.0</v>
      </c>
      <c r="D1793" s="7">
        <v>76707.0</v>
      </c>
      <c r="E1793" s="12" t="s">
        <v>1745</v>
      </c>
      <c r="F1793" s="7">
        <v>767100.0</v>
      </c>
      <c r="G1793" s="9" t="s">
        <v>1748</v>
      </c>
      <c r="H1793" s="5"/>
      <c r="I1793" s="8"/>
      <c r="J1793" s="5"/>
      <c r="K1793" s="5"/>
      <c r="L1793" s="5"/>
      <c r="M1793" s="5"/>
      <c r="N1793" s="5"/>
      <c r="O1793" s="5"/>
      <c r="P1793" s="5"/>
    </row>
    <row r="1794" ht="15.75" customHeight="1">
      <c r="A1794" s="6"/>
      <c r="B1794" s="6" t="str">
        <f t="shared" si="1"/>
        <v>DOM</v>
      </c>
      <c r="C1794" s="6">
        <v>767.0</v>
      </c>
      <c r="D1794" s="7">
        <v>76707.0</v>
      </c>
      <c r="E1794" s="12" t="s">
        <v>1745</v>
      </c>
      <c r="F1794" s="7">
        <v>767101.0</v>
      </c>
      <c r="G1794" s="9" t="s">
        <v>1749</v>
      </c>
      <c r="H1794" s="5"/>
      <c r="I1794" s="8"/>
      <c r="J1794" s="5"/>
      <c r="K1794" s="5"/>
      <c r="L1794" s="5"/>
      <c r="M1794" s="5"/>
      <c r="N1794" s="5"/>
      <c r="O1794" s="5"/>
      <c r="P1794" s="5"/>
    </row>
    <row r="1795" ht="15.75" customHeight="1">
      <c r="A1795" s="6"/>
      <c r="B1795" s="6" t="str">
        <f t="shared" si="1"/>
        <v>DOM</v>
      </c>
      <c r="C1795" s="6">
        <v>767.0</v>
      </c>
      <c r="D1795" s="7">
        <v>76707.0</v>
      </c>
      <c r="E1795" s="12" t="s">
        <v>1745</v>
      </c>
      <c r="F1795" s="7">
        <v>767102.0</v>
      </c>
      <c r="G1795" s="9" t="s">
        <v>1750</v>
      </c>
      <c r="H1795" s="5"/>
      <c r="I1795" s="8"/>
      <c r="J1795" s="5"/>
      <c r="K1795" s="5"/>
      <c r="L1795" s="5"/>
      <c r="M1795" s="5"/>
      <c r="N1795" s="5"/>
      <c r="O1795" s="5"/>
      <c r="P1795" s="5"/>
    </row>
    <row r="1796" ht="15.75" customHeight="1">
      <c r="A1796" s="6"/>
      <c r="B1796" s="6" t="str">
        <f t="shared" si="1"/>
        <v>DOM</v>
      </c>
      <c r="C1796" s="6">
        <v>767.0</v>
      </c>
      <c r="D1796" s="7">
        <v>76708.0</v>
      </c>
      <c r="E1796" s="12" t="s">
        <v>1751</v>
      </c>
      <c r="F1796" s="7">
        <v>767103.0</v>
      </c>
      <c r="G1796" s="9" t="s">
        <v>1752</v>
      </c>
      <c r="H1796" s="5"/>
      <c r="I1796" s="8"/>
      <c r="J1796" s="5"/>
      <c r="K1796" s="5"/>
      <c r="L1796" s="5"/>
      <c r="M1796" s="5"/>
      <c r="N1796" s="5"/>
      <c r="O1796" s="5"/>
      <c r="P1796" s="5"/>
    </row>
    <row r="1797" ht="15.75" customHeight="1">
      <c r="A1797" s="6"/>
      <c r="B1797" s="6" t="str">
        <f t="shared" si="1"/>
        <v>DOM</v>
      </c>
      <c r="C1797" s="6">
        <v>767.0</v>
      </c>
      <c r="D1797" s="7">
        <v>76708.0</v>
      </c>
      <c r="E1797" s="12" t="s">
        <v>1751</v>
      </c>
      <c r="F1797" s="7">
        <v>767104.0</v>
      </c>
      <c r="G1797" s="9" t="s">
        <v>1533</v>
      </c>
      <c r="H1797" s="5"/>
      <c r="I1797" s="8"/>
      <c r="J1797" s="5"/>
      <c r="K1797" s="5"/>
      <c r="L1797" s="5"/>
      <c r="M1797" s="5"/>
      <c r="N1797" s="5"/>
      <c r="O1797" s="5"/>
      <c r="P1797" s="5"/>
    </row>
    <row r="1798" ht="15.75" customHeight="1">
      <c r="A1798" s="6"/>
      <c r="B1798" s="6" t="str">
        <f t="shared" si="1"/>
        <v>DOM</v>
      </c>
      <c r="C1798" s="6">
        <v>767.0</v>
      </c>
      <c r="D1798" s="7">
        <v>76708.0</v>
      </c>
      <c r="E1798" s="12" t="s">
        <v>1751</v>
      </c>
      <c r="F1798" s="7">
        <v>767105.0</v>
      </c>
      <c r="G1798" s="9" t="s">
        <v>1753</v>
      </c>
      <c r="H1798" s="5"/>
      <c r="I1798" s="8"/>
      <c r="J1798" s="5"/>
      <c r="K1798" s="5"/>
      <c r="L1798" s="5"/>
      <c r="M1798" s="5"/>
      <c r="N1798" s="5"/>
      <c r="O1798" s="5"/>
      <c r="P1798" s="5"/>
    </row>
    <row r="1799" ht="15.75" customHeight="1">
      <c r="A1799" s="6"/>
      <c r="B1799" s="6" t="str">
        <f t="shared" si="1"/>
        <v>DOM</v>
      </c>
      <c r="C1799" s="6">
        <v>767.0</v>
      </c>
      <c r="D1799" s="7">
        <v>76708.0</v>
      </c>
      <c r="E1799" s="12" t="s">
        <v>1751</v>
      </c>
      <c r="F1799" s="7">
        <v>767106.0</v>
      </c>
      <c r="G1799" s="9" t="s">
        <v>1277</v>
      </c>
      <c r="H1799" s="5"/>
      <c r="I1799" s="8"/>
      <c r="J1799" s="5"/>
      <c r="K1799" s="5"/>
      <c r="L1799" s="5"/>
      <c r="M1799" s="5"/>
      <c r="N1799" s="5"/>
      <c r="O1799" s="5"/>
      <c r="P1799" s="5"/>
    </row>
    <row r="1800" ht="15.75" customHeight="1">
      <c r="A1800" s="6"/>
      <c r="B1800" s="6" t="str">
        <f t="shared" si="1"/>
        <v>DOM</v>
      </c>
      <c r="C1800" s="6">
        <v>767.0</v>
      </c>
      <c r="D1800" s="7">
        <v>76709.0</v>
      </c>
      <c r="E1800" s="12" t="s">
        <v>1754</v>
      </c>
      <c r="F1800" s="7">
        <v>767107.0</v>
      </c>
      <c r="G1800" s="9" t="s">
        <v>1755</v>
      </c>
      <c r="H1800" s="5"/>
      <c r="I1800" s="8"/>
      <c r="J1800" s="5"/>
      <c r="K1800" s="5"/>
      <c r="L1800" s="5"/>
      <c r="M1800" s="5"/>
      <c r="N1800" s="5"/>
      <c r="O1800" s="5"/>
      <c r="P1800" s="5"/>
    </row>
    <row r="1801" ht="15.75" customHeight="1">
      <c r="A1801" s="6"/>
      <c r="B1801" s="6" t="str">
        <f t="shared" si="1"/>
        <v>DOM</v>
      </c>
      <c r="C1801" s="6">
        <v>767.0</v>
      </c>
      <c r="D1801" s="7">
        <v>76709.0</v>
      </c>
      <c r="E1801" s="12" t="s">
        <v>1754</v>
      </c>
      <c r="F1801" s="7">
        <v>767108.0</v>
      </c>
      <c r="G1801" s="9" t="s">
        <v>1756</v>
      </c>
      <c r="H1801" s="5"/>
      <c r="I1801" s="8"/>
      <c r="J1801" s="5"/>
      <c r="K1801" s="5"/>
      <c r="L1801" s="5"/>
      <c r="M1801" s="5"/>
      <c r="N1801" s="5"/>
      <c r="O1801" s="5"/>
      <c r="P1801" s="5"/>
    </row>
    <row r="1802" ht="15.75" customHeight="1">
      <c r="A1802" s="6"/>
      <c r="B1802" s="6" t="str">
        <f t="shared" si="1"/>
        <v>DOM</v>
      </c>
      <c r="C1802" s="6">
        <v>767.0</v>
      </c>
      <c r="D1802" s="7">
        <v>76709.0</v>
      </c>
      <c r="E1802" s="12" t="s">
        <v>1754</v>
      </c>
      <c r="F1802" s="7">
        <v>767109.0</v>
      </c>
      <c r="G1802" s="9" t="s">
        <v>1757</v>
      </c>
      <c r="H1802" s="5"/>
      <c r="I1802" s="8"/>
      <c r="J1802" s="5"/>
      <c r="K1802" s="5"/>
      <c r="L1802" s="5"/>
      <c r="M1802" s="5"/>
      <c r="N1802" s="5"/>
      <c r="O1802" s="5"/>
      <c r="P1802" s="5"/>
    </row>
    <row r="1803" ht="15.75" customHeight="1">
      <c r="A1803" s="6"/>
      <c r="B1803" s="6" t="str">
        <f t="shared" si="1"/>
        <v>DOM</v>
      </c>
      <c r="C1803" s="6">
        <v>767.0</v>
      </c>
      <c r="D1803" s="7">
        <v>76709.0</v>
      </c>
      <c r="E1803" s="12" t="s">
        <v>1754</v>
      </c>
      <c r="F1803" s="7">
        <v>767110.0</v>
      </c>
      <c r="G1803" s="9" t="s">
        <v>1758</v>
      </c>
      <c r="H1803" s="5"/>
      <c r="I1803" s="8"/>
      <c r="J1803" s="5"/>
      <c r="K1803" s="5"/>
      <c r="L1803" s="5"/>
      <c r="M1803" s="5"/>
      <c r="N1803" s="5"/>
      <c r="O1803" s="5"/>
      <c r="P1803" s="5"/>
    </row>
    <row r="1804" ht="15.75" customHeight="1">
      <c r="A1804" s="6"/>
      <c r="B1804" s="6" t="str">
        <f t="shared" si="1"/>
        <v>DOM</v>
      </c>
      <c r="C1804" s="6">
        <v>767.0</v>
      </c>
      <c r="D1804" s="7">
        <v>76709.0</v>
      </c>
      <c r="E1804" s="12" t="s">
        <v>1754</v>
      </c>
      <c r="F1804" s="7">
        <v>767111.0</v>
      </c>
      <c r="G1804" s="9" t="s">
        <v>1759</v>
      </c>
      <c r="H1804" s="5"/>
      <c r="I1804" s="8"/>
      <c r="J1804" s="5"/>
      <c r="K1804" s="5"/>
      <c r="L1804" s="5"/>
      <c r="M1804" s="5"/>
      <c r="N1804" s="5"/>
      <c r="O1804" s="5"/>
      <c r="P1804" s="5"/>
    </row>
    <row r="1805" ht="15.75" customHeight="1">
      <c r="A1805" s="6"/>
      <c r="B1805" s="6" t="str">
        <f t="shared" si="1"/>
        <v>DOM</v>
      </c>
      <c r="C1805" s="6">
        <v>767.0</v>
      </c>
      <c r="D1805" s="7">
        <v>76709.0</v>
      </c>
      <c r="E1805" s="12" t="s">
        <v>1754</v>
      </c>
      <c r="F1805" s="7">
        <v>767112.0</v>
      </c>
      <c r="G1805" s="9" t="s">
        <v>1760</v>
      </c>
      <c r="H1805" s="5"/>
      <c r="I1805" s="8"/>
      <c r="J1805" s="5"/>
      <c r="K1805" s="5"/>
      <c r="L1805" s="5"/>
      <c r="M1805" s="5"/>
      <c r="N1805" s="5"/>
      <c r="O1805" s="5"/>
      <c r="P1805" s="5"/>
    </row>
    <row r="1806" ht="15.75" customHeight="1">
      <c r="A1806" s="6"/>
      <c r="B1806" s="6" t="str">
        <f t="shared" si="1"/>
        <v>DOM</v>
      </c>
      <c r="C1806" s="6">
        <v>767.0</v>
      </c>
      <c r="D1806" s="7">
        <v>76709.0</v>
      </c>
      <c r="E1806" s="12" t="s">
        <v>1754</v>
      </c>
      <c r="F1806" s="7">
        <v>767113.0</v>
      </c>
      <c r="G1806" s="9" t="s">
        <v>1397</v>
      </c>
      <c r="H1806" s="5"/>
      <c r="I1806" s="8"/>
      <c r="J1806" s="5"/>
      <c r="K1806" s="5"/>
      <c r="L1806" s="5"/>
      <c r="M1806" s="5"/>
      <c r="N1806" s="5"/>
      <c r="O1806" s="5"/>
      <c r="P1806" s="5"/>
    </row>
    <row r="1807" ht="15.75" customHeight="1">
      <c r="A1807" s="6"/>
      <c r="B1807" s="6" t="str">
        <f t="shared" si="1"/>
        <v>DOM</v>
      </c>
      <c r="C1807" s="6">
        <v>767.0</v>
      </c>
      <c r="D1807" s="7">
        <v>76709.0</v>
      </c>
      <c r="E1807" s="12" t="s">
        <v>1754</v>
      </c>
      <c r="F1807" s="7">
        <v>767114.0</v>
      </c>
      <c r="G1807" s="9" t="s">
        <v>1761</v>
      </c>
      <c r="H1807" s="5"/>
      <c r="I1807" s="8"/>
      <c r="J1807" s="5"/>
      <c r="K1807" s="5"/>
      <c r="L1807" s="5"/>
      <c r="M1807" s="5"/>
      <c r="N1807" s="5"/>
      <c r="O1807" s="5"/>
      <c r="P1807" s="5"/>
    </row>
    <row r="1808" ht="15.75" customHeight="1">
      <c r="A1808" s="6"/>
      <c r="B1808" s="6" t="str">
        <f t="shared" si="1"/>
        <v>DOM</v>
      </c>
      <c r="C1808" s="6">
        <v>767.0</v>
      </c>
      <c r="D1808" s="7">
        <v>76709.0</v>
      </c>
      <c r="E1808" s="12" t="s">
        <v>1754</v>
      </c>
      <c r="F1808" s="7">
        <v>767115.0</v>
      </c>
      <c r="G1808" s="9" t="s">
        <v>1762</v>
      </c>
      <c r="H1808" s="5"/>
      <c r="I1808" s="8"/>
      <c r="J1808" s="5"/>
      <c r="K1808" s="5"/>
      <c r="L1808" s="5"/>
      <c r="M1808" s="5"/>
      <c r="N1808" s="5"/>
      <c r="O1808" s="5"/>
      <c r="P1808" s="5"/>
    </row>
    <row r="1809" ht="15.75" customHeight="1">
      <c r="A1809" s="6"/>
      <c r="B1809" s="6" t="str">
        <f t="shared" si="1"/>
        <v>DOM</v>
      </c>
      <c r="C1809" s="6">
        <v>767.0</v>
      </c>
      <c r="D1809" s="7">
        <v>76709.0</v>
      </c>
      <c r="E1809" s="12" t="s">
        <v>1754</v>
      </c>
      <c r="F1809" s="7">
        <v>767116.0</v>
      </c>
      <c r="G1809" s="9" t="s">
        <v>1763</v>
      </c>
      <c r="H1809" s="5"/>
      <c r="I1809" s="8"/>
      <c r="J1809" s="5"/>
      <c r="K1809" s="5"/>
      <c r="L1809" s="5"/>
      <c r="M1809" s="5"/>
      <c r="N1809" s="5"/>
      <c r="O1809" s="5"/>
      <c r="P1809" s="5"/>
    </row>
    <row r="1810" ht="15.75" customHeight="1">
      <c r="A1810" s="6"/>
      <c r="B1810" s="6" t="str">
        <f t="shared" si="1"/>
        <v>DOM</v>
      </c>
      <c r="C1810" s="6">
        <v>767.0</v>
      </c>
      <c r="D1810" s="7">
        <v>76709.0</v>
      </c>
      <c r="E1810" s="12" t="s">
        <v>1754</v>
      </c>
      <c r="F1810" s="7">
        <v>767117.0</v>
      </c>
      <c r="G1810" s="9" t="s">
        <v>1764</v>
      </c>
      <c r="H1810" s="5"/>
      <c r="I1810" s="8"/>
      <c r="J1810" s="5"/>
      <c r="K1810" s="5"/>
      <c r="L1810" s="5"/>
      <c r="M1810" s="5"/>
      <c r="N1810" s="5"/>
      <c r="O1810" s="5"/>
      <c r="P1810" s="5"/>
    </row>
    <row r="1811" ht="15.75" customHeight="1">
      <c r="A1811" s="6"/>
      <c r="B1811" s="6" t="str">
        <f t="shared" si="1"/>
        <v>DOM</v>
      </c>
      <c r="C1811" s="6">
        <v>767.0</v>
      </c>
      <c r="D1811" s="7">
        <v>76709.0</v>
      </c>
      <c r="E1811" s="12" t="s">
        <v>1754</v>
      </c>
      <c r="F1811" s="7">
        <v>767118.0</v>
      </c>
      <c r="G1811" s="9" t="s">
        <v>1765</v>
      </c>
      <c r="H1811" s="5"/>
      <c r="I1811" s="8"/>
      <c r="J1811" s="5"/>
      <c r="K1811" s="5"/>
      <c r="L1811" s="5"/>
      <c r="M1811" s="5"/>
      <c r="N1811" s="5"/>
      <c r="O1811" s="5"/>
      <c r="P1811" s="5"/>
    </row>
    <row r="1812" ht="15.75" customHeight="1">
      <c r="A1812" s="6"/>
      <c r="B1812" s="6" t="str">
        <f t="shared" si="1"/>
        <v>DOM</v>
      </c>
      <c r="C1812" s="6">
        <v>767.0</v>
      </c>
      <c r="D1812" s="7">
        <v>76709.0</v>
      </c>
      <c r="E1812" s="12" t="s">
        <v>1754</v>
      </c>
      <c r="F1812" s="7">
        <v>767119.0</v>
      </c>
      <c r="G1812" s="9" t="s">
        <v>1766</v>
      </c>
      <c r="H1812" s="5"/>
      <c r="I1812" s="8"/>
      <c r="J1812" s="5"/>
      <c r="K1812" s="5"/>
      <c r="L1812" s="5"/>
      <c r="M1812" s="5"/>
      <c r="N1812" s="5"/>
      <c r="O1812" s="5"/>
      <c r="P1812" s="5"/>
    </row>
    <row r="1813" ht="15.75" customHeight="1">
      <c r="A1813" s="6"/>
      <c r="B1813" s="6" t="str">
        <f t="shared" si="1"/>
        <v>DOM</v>
      </c>
      <c r="C1813" s="6">
        <v>767.0</v>
      </c>
      <c r="D1813" s="7">
        <v>76709.0</v>
      </c>
      <c r="E1813" s="12" t="s">
        <v>1754</v>
      </c>
      <c r="F1813" s="7">
        <v>767120.0</v>
      </c>
      <c r="G1813" s="9" t="s">
        <v>1767</v>
      </c>
      <c r="H1813" s="5"/>
      <c r="I1813" s="8"/>
      <c r="J1813" s="5"/>
      <c r="K1813" s="5"/>
      <c r="L1813" s="5"/>
      <c r="M1813" s="5"/>
      <c r="N1813" s="5"/>
      <c r="O1813" s="5"/>
      <c r="P1813" s="5"/>
    </row>
    <row r="1814" ht="15.75" customHeight="1">
      <c r="A1814" s="6"/>
      <c r="B1814" s="6" t="str">
        <f t="shared" si="1"/>
        <v>DOM</v>
      </c>
      <c r="C1814" s="6">
        <v>767.0</v>
      </c>
      <c r="D1814" s="7">
        <v>76709.0</v>
      </c>
      <c r="E1814" s="12" t="s">
        <v>1754</v>
      </c>
      <c r="F1814" s="7">
        <v>767121.0</v>
      </c>
      <c r="G1814" s="9" t="s">
        <v>1140</v>
      </c>
      <c r="H1814" s="5"/>
      <c r="I1814" s="8"/>
      <c r="J1814" s="5"/>
      <c r="K1814" s="5"/>
      <c r="L1814" s="5"/>
      <c r="M1814" s="5"/>
      <c r="N1814" s="5"/>
      <c r="O1814" s="5"/>
      <c r="P1814" s="5"/>
    </row>
    <row r="1815" ht="15.75" customHeight="1">
      <c r="A1815" s="6"/>
      <c r="B1815" s="6" t="str">
        <f t="shared" si="1"/>
        <v>DOM</v>
      </c>
      <c r="C1815" s="6">
        <v>767.0</v>
      </c>
      <c r="D1815" s="7">
        <v>76709.0</v>
      </c>
      <c r="E1815" s="12" t="s">
        <v>1754</v>
      </c>
      <c r="F1815" s="7">
        <v>767122.0</v>
      </c>
      <c r="G1815" s="9" t="s">
        <v>1768</v>
      </c>
      <c r="H1815" s="5"/>
      <c r="I1815" s="8"/>
      <c r="J1815" s="5"/>
      <c r="K1815" s="5"/>
      <c r="L1815" s="5"/>
      <c r="M1815" s="5"/>
      <c r="N1815" s="5"/>
      <c r="O1815" s="5"/>
      <c r="P1815" s="5"/>
    </row>
    <row r="1816" ht="15.75" customHeight="1">
      <c r="A1816" s="6"/>
      <c r="B1816" s="6" t="str">
        <f t="shared" si="1"/>
        <v>DOM</v>
      </c>
      <c r="C1816" s="6">
        <v>767.0</v>
      </c>
      <c r="D1816" s="7">
        <v>76709.0</v>
      </c>
      <c r="E1816" s="12" t="s">
        <v>1754</v>
      </c>
      <c r="F1816" s="7">
        <v>767123.0</v>
      </c>
      <c r="G1816" s="9" t="s">
        <v>1769</v>
      </c>
      <c r="H1816" s="5"/>
      <c r="I1816" s="8"/>
      <c r="J1816" s="5"/>
      <c r="K1816" s="5"/>
      <c r="L1816" s="5"/>
      <c r="M1816" s="5"/>
      <c r="N1816" s="5"/>
      <c r="O1816" s="5"/>
      <c r="P1816" s="5"/>
    </row>
    <row r="1817" ht="15.75" customHeight="1">
      <c r="A1817" s="6"/>
      <c r="B1817" s="6" t="str">
        <f t="shared" si="1"/>
        <v>DOM</v>
      </c>
      <c r="C1817" s="6">
        <v>767.0</v>
      </c>
      <c r="D1817" s="7">
        <v>76709.0</v>
      </c>
      <c r="E1817" s="12" t="s">
        <v>1754</v>
      </c>
      <c r="F1817" s="7">
        <v>767124.0</v>
      </c>
      <c r="G1817" s="9" t="s">
        <v>1770</v>
      </c>
      <c r="H1817" s="5"/>
      <c r="I1817" s="8"/>
      <c r="J1817" s="5"/>
      <c r="K1817" s="5"/>
      <c r="L1817" s="5"/>
      <c r="M1817" s="5"/>
      <c r="N1817" s="5"/>
      <c r="O1817" s="5"/>
      <c r="P1817" s="5"/>
    </row>
    <row r="1818" ht="15.75" customHeight="1">
      <c r="A1818" s="6"/>
      <c r="B1818" s="6" t="str">
        <f t="shared" si="1"/>
        <v>DOM</v>
      </c>
      <c r="C1818" s="6">
        <v>767.0</v>
      </c>
      <c r="D1818" s="7">
        <v>76709.0</v>
      </c>
      <c r="E1818" s="12" t="s">
        <v>1754</v>
      </c>
      <c r="F1818" s="7">
        <v>767125.0</v>
      </c>
      <c r="G1818" s="9" t="s">
        <v>1368</v>
      </c>
      <c r="H1818" s="5"/>
      <c r="I1818" s="8"/>
      <c r="J1818" s="5"/>
      <c r="K1818" s="5"/>
      <c r="L1818" s="5"/>
      <c r="M1818" s="5"/>
      <c r="N1818" s="5"/>
      <c r="O1818" s="5"/>
      <c r="P1818" s="5"/>
    </row>
    <row r="1819" ht="15.75" customHeight="1">
      <c r="A1819" s="6"/>
      <c r="B1819" s="6" t="str">
        <f t="shared" si="1"/>
        <v>DOM</v>
      </c>
      <c r="C1819" s="6">
        <v>767.0</v>
      </c>
      <c r="D1819" s="7">
        <v>76709.0</v>
      </c>
      <c r="E1819" s="12" t="s">
        <v>1754</v>
      </c>
      <c r="F1819" s="7">
        <v>767126.0</v>
      </c>
      <c r="G1819" s="9" t="s">
        <v>1771</v>
      </c>
      <c r="H1819" s="5"/>
      <c r="I1819" s="8"/>
      <c r="J1819" s="5"/>
      <c r="K1819" s="5"/>
      <c r="L1819" s="5"/>
      <c r="M1819" s="5"/>
      <c r="N1819" s="5"/>
      <c r="O1819" s="5"/>
      <c r="P1819" s="5"/>
    </row>
    <row r="1820" ht="15.75" customHeight="1">
      <c r="A1820" s="6"/>
      <c r="B1820" s="6" t="str">
        <f t="shared" si="1"/>
        <v>DOM</v>
      </c>
      <c r="C1820" s="6">
        <v>767.0</v>
      </c>
      <c r="D1820" s="7">
        <v>76709.0</v>
      </c>
      <c r="E1820" s="12" t="s">
        <v>1754</v>
      </c>
      <c r="F1820" s="7">
        <v>767127.0</v>
      </c>
      <c r="G1820" s="9" t="s">
        <v>1772</v>
      </c>
      <c r="H1820" s="5"/>
      <c r="I1820" s="8"/>
      <c r="J1820" s="5"/>
      <c r="K1820" s="5"/>
      <c r="L1820" s="5"/>
      <c r="M1820" s="5"/>
      <c r="N1820" s="5"/>
      <c r="O1820" s="5"/>
      <c r="P1820" s="5"/>
    </row>
    <row r="1821" ht="15.75" customHeight="1">
      <c r="A1821" s="6"/>
      <c r="B1821" s="6" t="str">
        <f t="shared" si="1"/>
        <v>DOM</v>
      </c>
      <c r="C1821" s="6">
        <v>767.0</v>
      </c>
      <c r="D1821" s="7">
        <v>76709.0</v>
      </c>
      <c r="E1821" s="12" t="s">
        <v>1754</v>
      </c>
      <c r="F1821" s="7">
        <v>767128.0</v>
      </c>
      <c r="G1821" s="9" t="s">
        <v>1773</v>
      </c>
      <c r="H1821" s="5"/>
      <c r="I1821" s="8"/>
      <c r="J1821" s="5"/>
      <c r="K1821" s="5"/>
      <c r="L1821" s="5"/>
      <c r="M1821" s="5"/>
      <c r="N1821" s="5"/>
      <c r="O1821" s="5"/>
      <c r="P1821" s="5"/>
    </row>
    <row r="1822" ht="15.75" customHeight="1">
      <c r="A1822" s="6"/>
      <c r="B1822" s="6" t="str">
        <f t="shared" si="1"/>
        <v>DOM</v>
      </c>
      <c r="C1822" s="6">
        <v>767.0</v>
      </c>
      <c r="D1822" s="7">
        <v>76709.0</v>
      </c>
      <c r="E1822" s="12" t="s">
        <v>1754</v>
      </c>
      <c r="F1822" s="7">
        <v>767129.0</v>
      </c>
      <c r="G1822" s="9" t="s">
        <v>1774</v>
      </c>
      <c r="H1822" s="5"/>
      <c r="I1822" s="8"/>
      <c r="J1822" s="5"/>
      <c r="K1822" s="5"/>
      <c r="L1822" s="5"/>
      <c r="M1822" s="5"/>
      <c r="N1822" s="5"/>
      <c r="O1822" s="5"/>
      <c r="P1822" s="5"/>
    </row>
    <row r="1823" ht="15.75" customHeight="1">
      <c r="A1823" s="6"/>
      <c r="B1823" s="6" t="str">
        <f t="shared" si="1"/>
        <v>DOM</v>
      </c>
      <c r="C1823" s="6">
        <v>767.0</v>
      </c>
      <c r="D1823" s="7">
        <v>76709.0</v>
      </c>
      <c r="E1823" s="12" t="s">
        <v>1754</v>
      </c>
      <c r="F1823" s="7">
        <v>767130.0</v>
      </c>
      <c r="G1823" s="9" t="s">
        <v>1775</v>
      </c>
      <c r="H1823" s="5"/>
      <c r="I1823" s="8"/>
      <c r="J1823" s="5"/>
      <c r="K1823" s="5"/>
      <c r="L1823" s="5"/>
      <c r="M1823" s="5"/>
      <c r="N1823" s="5"/>
      <c r="O1823" s="5"/>
      <c r="P1823" s="5"/>
    </row>
    <row r="1824" ht="15.75" customHeight="1">
      <c r="A1824" s="6"/>
      <c r="B1824" s="6" t="str">
        <f t="shared" si="1"/>
        <v>DOM</v>
      </c>
      <c r="C1824" s="6">
        <v>767.0</v>
      </c>
      <c r="D1824" s="7">
        <v>76709.0</v>
      </c>
      <c r="E1824" s="12" t="s">
        <v>1754</v>
      </c>
      <c r="F1824" s="7">
        <v>767131.0</v>
      </c>
      <c r="G1824" s="9" t="s">
        <v>1776</v>
      </c>
      <c r="H1824" s="5"/>
      <c r="I1824" s="8"/>
      <c r="J1824" s="5"/>
      <c r="K1824" s="5"/>
      <c r="L1824" s="5"/>
      <c r="M1824" s="5"/>
      <c r="N1824" s="5"/>
      <c r="O1824" s="5"/>
      <c r="P1824" s="5"/>
    </row>
    <row r="1825" ht="15.75" customHeight="1">
      <c r="A1825" s="6"/>
      <c r="B1825" s="6" t="str">
        <f t="shared" si="1"/>
        <v>DOM</v>
      </c>
      <c r="C1825" s="6">
        <v>767.0</v>
      </c>
      <c r="D1825" s="7">
        <v>76709.0</v>
      </c>
      <c r="E1825" s="12" t="s">
        <v>1754</v>
      </c>
      <c r="F1825" s="7">
        <v>767132.0</v>
      </c>
      <c r="G1825" s="9" t="s">
        <v>1777</v>
      </c>
      <c r="H1825" s="5"/>
      <c r="I1825" s="8"/>
      <c r="J1825" s="5"/>
      <c r="K1825" s="5"/>
      <c r="L1825" s="5"/>
      <c r="M1825" s="5"/>
      <c r="N1825" s="5"/>
      <c r="O1825" s="5"/>
      <c r="P1825" s="5"/>
    </row>
    <row r="1826" ht="15.75" customHeight="1">
      <c r="A1826" s="6"/>
      <c r="B1826" s="6" t="str">
        <f t="shared" si="1"/>
        <v>DOM</v>
      </c>
      <c r="C1826" s="6">
        <v>767.0</v>
      </c>
      <c r="D1826" s="7">
        <v>76710.0</v>
      </c>
      <c r="E1826" s="12" t="s">
        <v>1778</v>
      </c>
      <c r="F1826" s="7">
        <v>767133.0</v>
      </c>
      <c r="G1826" s="9" t="s">
        <v>1779</v>
      </c>
      <c r="H1826" s="5"/>
      <c r="I1826" s="8"/>
      <c r="J1826" s="5"/>
      <c r="K1826" s="5"/>
      <c r="L1826" s="5"/>
      <c r="M1826" s="5"/>
      <c r="N1826" s="5"/>
      <c r="O1826" s="5"/>
      <c r="P1826" s="5"/>
    </row>
    <row r="1827" ht="15.75" customHeight="1">
      <c r="A1827" s="6"/>
      <c r="B1827" s="6" t="str">
        <f t="shared" si="1"/>
        <v>DOM</v>
      </c>
      <c r="C1827" s="6">
        <v>767.0</v>
      </c>
      <c r="D1827" s="7">
        <v>76710.0</v>
      </c>
      <c r="E1827" s="12" t="s">
        <v>1778</v>
      </c>
      <c r="F1827" s="7">
        <v>767134.0</v>
      </c>
      <c r="G1827" s="9" t="s">
        <v>1780</v>
      </c>
      <c r="H1827" s="5"/>
      <c r="I1827" s="8"/>
      <c r="J1827" s="5"/>
      <c r="K1827" s="5"/>
      <c r="L1827" s="5"/>
      <c r="M1827" s="5"/>
      <c r="N1827" s="5"/>
      <c r="O1827" s="5"/>
      <c r="P1827" s="5"/>
    </row>
    <row r="1828" ht="15.75" customHeight="1">
      <c r="A1828" s="6"/>
      <c r="B1828" s="6" t="str">
        <f t="shared" si="1"/>
        <v>DOM</v>
      </c>
      <c r="C1828" s="6">
        <v>767.0</v>
      </c>
      <c r="D1828" s="7">
        <v>76710.0</v>
      </c>
      <c r="E1828" s="12" t="s">
        <v>1778</v>
      </c>
      <c r="F1828" s="7">
        <v>767135.0</v>
      </c>
      <c r="G1828" s="9" t="s">
        <v>1781</v>
      </c>
      <c r="H1828" s="5"/>
      <c r="I1828" s="8"/>
      <c r="J1828" s="5"/>
      <c r="K1828" s="5"/>
      <c r="L1828" s="5"/>
      <c r="M1828" s="5"/>
      <c r="N1828" s="5"/>
      <c r="O1828" s="5"/>
      <c r="P1828" s="5"/>
    </row>
    <row r="1829" ht="15.75" customHeight="1">
      <c r="A1829" s="6"/>
      <c r="B1829" s="6" t="str">
        <f t="shared" si="1"/>
        <v>DOM</v>
      </c>
      <c r="C1829" s="6">
        <v>767.0</v>
      </c>
      <c r="D1829" s="7">
        <v>76710.0</v>
      </c>
      <c r="E1829" s="12" t="s">
        <v>1778</v>
      </c>
      <c r="F1829" s="7">
        <v>767136.0</v>
      </c>
      <c r="G1829" s="9" t="s">
        <v>1782</v>
      </c>
      <c r="H1829" s="5"/>
      <c r="I1829" s="8"/>
      <c r="J1829" s="5"/>
      <c r="K1829" s="5"/>
      <c r="L1829" s="5"/>
      <c r="M1829" s="5"/>
      <c r="N1829" s="5"/>
      <c r="O1829" s="5"/>
      <c r="P1829" s="5"/>
    </row>
    <row r="1830" ht="15.75" customHeight="1">
      <c r="A1830" s="6"/>
      <c r="B1830" s="6" t="str">
        <f t="shared" si="1"/>
        <v>DOM</v>
      </c>
      <c r="C1830" s="6">
        <v>767.0</v>
      </c>
      <c r="D1830" s="7">
        <v>76710.0</v>
      </c>
      <c r="E1830" s="12" t="s">
        <v>1778</v>
      </c>
      <c r="F1830" s="7">
        <v>767137.0</v>
      </c>
      <c r="G1830" s="9" t="s">
        <v>1783</v>
      </c>
      <c r="H1830" s="5"/>
      <c r="I1830" s="8"/>
      <c r="J1830" s="5"/>
      <c r="K1830" s="5"/>
      <c r="L1830" s="5"/>
      <c r="M1830" s="5"/>
      <c r="N1830" s="5"/>
      <c r="O1830" s="5"/>
      <c r="P1830" s="5"/>
    </row>
    <row r="1831" ht="15.75" customHeight="1">
      <c r="A1831" s="6"/>
      <c r="B1831" s="6" t="str">
        <f t="shared" si="1"/>
        <v>DOM</v>
      </c>
      <c r="C1831" s="6">
        <v>767.0</v>
      </c>
      <c r="D1831" s="7">
        <v>76710.0</v>
      </c>
      <c r="E1831" s="12" t="s">
        <v>1778</v>
      </c>
      <c r="F1831" s="7">
        <v>767138.0</v>
      </c>
      <c r="G1831" s="9" t="s">
        <v>1784</v>
      </c>
      <c r="H1831" s="5"/>
      <c r="I1831" s="8"/>
      <c r="J1831" s="5"/>
      <c r="K1831" s="5"/>
      <c r="L1831" s="5"/>
      <c r="M1831" s="5"/>
      <c r="N1831" s="5"/>
      <c r="O1831" s="5"/>
      <c r="P1831" s="5"/>
    </row>
    <row r="1832" ht="15.75" customHeight="1">
      <c r="A1832" s="6"/>
      <c r="B1832" s="6" t="str">
        <f t="shared" si="1"/>
        <v>DOM</v>
      </c>
      <c r="C1832" s="6">
        <v>767.0</v>
      </c>
      <c r="D1832" s="7">
        <v>76710.0</v>
      </c>
      <c r="E1832" s="12" t="s">
        <v>1778</v>
      </c>
      <c r="F1832" s="7">
        <v>767139.0</v>
      </c>
      <c r="G1832" s="9" t="s">
        <v>1785</v>
      </c>
      <c r="H1832" s="5"/>
      <c r="I1832" s="8"/>
      <c r="J1832" s="5"/>
      <c r="K1832" s="5"/>
      <c r="L1832" s="5"/>
      <c r="M1832" s="5"/>
      <c r="N1832" s="5"/>
      <c r="O1832" s="5"/>
      <c r="P1832" s="5"/>
    </row>
    <row r="1833" ht="15.75" customHeight="1">
      <c r="A1833" s="6"/>
      <c r="B1833" s="6" t="str">
        <f t="shared" si="1"/>
        <v>DOM</v>
      </c>
      <c r="C1833" s="6">
        <v>767.0</v>
      </c>
      <c r="D1833" s="7">
        <v>76710.0</v>
      </c>
      <c r="E1833" s="12" t="s">
        <v>1778</v>
      </c>
      <c r="F1833" s="7">
        <v>767140.0</v>
      </c>
      <c r="G1833" s="9" t="s">
        <v>1786</v>
      </c>
      <c r="H1833" s="5"/>
      <c r="I1833" s="8"/>
      <c r="J1833" s="5"/>
      <c r="K1833" s="5"/>
      <c r="L1833" s="5"/>
      <c r="M1833" s="5"/>
      <c r="N1833" s="5"/>
      <c r="O1833" s="5"/>
      <c r="P1833" s="5"/>
    </row>
    <row r="1834" ht="15.75" customHeight="1">
      <c r="A1834" s="6"/>
      <c r="B1834" s="6" t="str">
        <f t="shared" si="1"/>
        <v>DOM</v>
      </c>
      <c r="C1834" s="6">
        <v>767.0</v>
      </c>
      <c r="D1834" s="7">
        <v>76710.0</v>
      </c>
      <c r="E1834" s="12" t="s">
        <v>1778</v>
      </c>
      <c r="F1834" s="7">
        <v>767141.0</v>
      </c>
      <c r="G1834" s="9" t="s">
        <v>1787</v>
      </c>
      <c r="H1834" s="5"/>
      <c r="I1834" s="8"/>
      <c r="J1834" s="5"/>
      <c r="K1834" s="5"/>
      <c r="L1834" s="5"/>
      <c r="M1834" s="5"/>
      <c r="N1834" s="5"/>
      <c r="O1834" s="5"/>
      <c r="P1834" s="5"/>
    </row>
    <row r="1835" ht="15.75" customHeight="1">
      <c r="A1835" s="6"/>
      <c r="B1835" s="6" t="str">
        <f t="shared" si="1"/>
        <v>DOM</v>
      </c>
      <c r="C1835" s="6">
        <v>767.0</v>
      </c>
      <c r="D1835" s="7">
        <v>76710.0</v>
      </c>
      <c r="E1835" s="12" t="s">
        <v>1778</v>
      </c>
      <c r="F1835" s="7">
        <v>767142.0</v>
      </c>
      <c r="G1835" s="9" t="s">
        <v>1788</v>
      </c>
      <c r="H1835" s="5"/>
      <c r="I1835" s="8"/>
      <c r="J1835" s="5"/>
      <c r="K1835" s="5"/>
      <c r="L1835" s="5"/>
      <c r="M1835" s="5"/>
      <c r="N1835" s="5"/>
      <c r="O1835" s="5"/>
      <c r="P1835" s="5"/>
    </row>
    <row r="1836" ht="15.75" customHeight="1">
      <c r="A1836" s="6"/>
      <c r="B1836" s="6" t="str">
        <f t="shared" si="1"/>
        <v>DOM</v>
      </c>
      <c r="C1836" s="6">
        <v>767.0</v>
      </c>
      <c r="D1836" s="7">
        <v>76710.0</v>
      </c>
      <c r="E1836" s="12" t="s">
        <v>1778</v>
      </c>
      <c r="F1836" s="7">
        <v>767143.0</v>
      </c>
      <c r="G1836" s="9" t="s">
        <v>1789</v>
      </c>
      <c r="H1836" s="5"/>
      <c r="I1836" s="8"/>
      <c r="J1836" s="5"/>
      <c r="K1836" s="5"/>
      <c r="L1836" s="5"/>
      <c r="M1836" s="5"/>
      <c r="N1836" s="5"/>
      <c r="O1836" s="5"/>
      <c r="P1836" s="5"/>
    </row>
    <row r="1837" ht="15.75" customHeight="1">
      <c r="A1837" s="6"/>
      <c r="B1837" s="6" t="str">
        <f t="shared" si="1"/>
        <v>DOM</v>
      </c>
      <c r="C1837" s="6">
        <v>767.0</v>
      </c>
      <c r="D1837" s="7">
        <v>76710.0</v>
      </c>
      <c r="E1837" s="12" t="s">
        <v>1778</v>
      </c>
      <c r="F1837" s="7">
        <v>767144.0</v>
      </c>
      <c r="G1837" s="9" t="s">
        <v>1790</v>
      </c>
      <c r="H1837" s="5"/>
      <c r="I1837" s="8"/>
      <c r="J1837" s="5"/>
      <c r="K1837" s="5"/>
      <c r="L1837" s="5"/>
      <c r="M1837" s="5"/>
      <c r="N1837" s="5"/>
      <c r="O1837" s="5"/>
      <c r="P1837" s="5"/>
    </row>
    <row r="1838" ht="15.75" customHeight="1">
      <c r="A1838" s="6"/>
      <c r="B1838" s="6" t="str">
        <f t="shared" si="1"/>
        <v>DOM</v>
      </c>
      <c r="C1838" s="6">
        <v>767.0</v>
      </c>
      <c r="D1838" s="7">
        <v>76710.0</v>
      </c>
      <c r="E1838" s="12" t="s">
        <v>1778</v>
      </c>
      <c r="F1838" s="7">
        <v>767145.0</v>
      </c>
      <c r="G1838" s="9" t="s">
        <v>1791</v>
      </c>
      <c r="H1838" s="5"/>
      <c r="I1838" s="8"/>
      <c r="J1838" s="5"/>
      <c r="K1838" s="5"/>
      <c r="L1838" s="5"/>
      <c r="M1838" s="5"/>
      <c r="N1838" s="5"/>
      <c r="O1838" s="5"/>
      <c r="P1838" s="5"/>
    </row>
    <row r="1839" ht="15.75" customHeight="1">
      <c r="A1839" s="6"/>
      <c r="B1839" s="6" t="str">
        <f t="shared" si="1"/>
        <v>DOM</v>
      </c>
      <c r="C1839" s="6">
        <v>767.0</v>
      </c>
      <c r="D1839" s="7">
        <v>76710.0</v>
      </c>
      <c r="E1839" s="12" t="s">
        <v>1778</v>
      </c>
      <c r="F1839" s="7">
        <v>767146.0</v>
      </c>
      <c r="G1839" s="9" t="s">
        <v>1792</v>
      </c>
      <c r="H1839" s="5"/>
      <c r="I1839" s="8"/>
      <c r="J1839" s="5"/>
      <c r="K1839" s="5"/>
      <c r="L1839" s="5"/>
      <c r="M1839" s="5"/>
      <c r="N1839" s="5"/>
      <c r="O1839" s="5"/>
      <c r="P1839" s="5"/>
    </row>
    <row r="1840" ht="15.75" customHeight="1">
      <c r="A1840" s="6"/>
      <c r="B1840" s="6" t="str">
        <f t="shared" si="1"/>
        <v>DOM</v>
      </c>
      <c r="C1840" s="6">
        <v>767.0</v>
      </c>
      <c r="D1840" s="7">
        <v>76710.0</v>
      </c>
      <c r="E1840" s="12" t="s">
        <v>1778</v>
      </c>
      <c r="F1840" s="7">
        <v>767147.0</v>
      </c>
      <c r="G1840" s="9" t="s">
        <v>1793</v>
      </c>
      <c r="H1840" s="5"/>
      <c r="I1840" s="8"/>
      <c r="J1840" s="5"/>
      <c r="K1840" s="5"/>
      <c r="L1840" s="5"/>
      <c r="M1840" s="5"/>
      <c r="N1840" s="5"/>
      <c r="O1840" s="5"/>
      <c r="P1840" s="5"/>
    </row>
    <row r="1841" ht="15.75" customHeight="1">
      <c r="A1841" s="6"/>
      <c r="B1841" s="6" t="str">
        <f t="shared" si="1"/>
        <v>DOM</v>
      </c>
      <c r="C1841" s="6">
        <v>767.0</v>
      </c>
      <c r="D1841" s="7">
        <v>76710.0</v>
      </c>
      <c r="E1841" s="12" t="s">
        <v>1778</v>
      </c>
      <c r="F1841" s="7">
        <v>767148.0</v>
      </c>
      <c r="G1841" s="9" t="s">
        <v>1794</v>
      </c>
      <c r="H1841" s="5"/>
      <c r="I1841" s="8"/>
      <c r="J1841" s="5"/>
      <c r="K1841" s="5"/>
      <c r="L1841" s="5"/>
      <c r="M1841" s="5"/>
      <c r="N1841" s="5"/>
      <c r="O1841" s="5"/>
      <c r="P1841" s="5"/>
    </row>
    <row r="1842" ht="15.75" customHeight="1">
      <c r="A1842" s="6"/>
      <c r="B1842" s="6" t="str">
        <f t="shared" si="1"/>
        <v>DOM</v>
      </c>
      <c r="C1842" s="6">
        <v>767.0</v>
      </c>
      <c r="D1842" s="7">
        <v>76710.0</v>
      </c>
      <c r="E1842" s="12" t="s">
        <v>1778</v>
      </c>
      <c r="F1842" s="7">
        <v>767149.0</v>
      </c>
      <c r="G1842" s="9" t="s">
        <v>1795</v>
      </c>
      <c r="H1842" s="5"/>
      <c r="I1842" s="8"/>
      <c r="J1842" s="5"/>
      <c r="K1842" s="5"/>
      <c r="L1842" s="5"/>
      <c r="M1842" s="5"/>
      <c r="N1842" s="5"/>
      <c r="O1842" s="5"/>
      <c r="P1842" s="5"/>
    </row>
    <row r="1843" ht="15.75" customHeight="1">
      <c r="A1843" s="6"/>
      <c r="B1843" s="6" t="str">
        <f t="shared" si="1"/>
        <v>DOM</v>
      </c>
      <c r="C1843" s="6">
        <v>767.0</v>
      </c>
      <c r="D1843" s="7">
        <v>76710.0</v>
      </c>
      <c r="E1843" s="12" t="s">
        <v>1778</v>
      </c>
      <c r="F1843" s="7">
        <v>767150.0</v>
      </c>
      <c r="G1843" s="9" t="s">
        <v>1796</v>
      </c>
      <c r="H1843" s="5"/>
      <c r="I1843" s="8"/>
      <c r="J1843" s="5"/>
      <c r="K1843" s="5"/>
      <c r="L1843" s="5"/>
      <c r="M1843" s="5"/>
      <c r="N1843" s="5"/>
      <c r="O1843" s="5"/>
      <c r="P1843" s="5"/>
    </row>
    <row r="1844" ht="15.75" customHeight="1">
      <c r="A1844" s="6"/>
      <c r="B1844" s="6" t="str">
        <f t="shared" si="1"/>
        <v>DOM</v>
      </c>
      <c r="C1844" s="6">
        <v>767.0</v>
      </c>
      <c r="D1844" s="7">
        <v>76710.0</v>
      </c>
      <c r="E1844" s="12" t="s">
        <v>1778</v>
      </c>
      <c r="F1844" s="7">
        <v>767151.0</v>
      </c>
      <c r="G1844" s="9" t="s">
        <v>1797</v>
      </c>
      <c r="H1844" s="5"/>
      <c r="I1844" s="8"/>
      <c r="J1844" s="5"/>
      <c r="K1844" s="5"/>
      <c r="L1844" s="5"/>
      <c r="M1844" s="5"/>
      <c r="N1844" s="5"/>
      <c r="O1844" s="5"/>
      <c r="P1844" s="5"/>
    </row>
    <row r="1845" ht="15.75" customHeight="1">
      <c r="A1845" s="11" t="s">
        <v>189</v>
      </c>
      <c r="B1845" s="6" t="str">
        <f t="shared" si="1"/>
        <v>DOM</v>
      </c>
      <c r="C1845" s="6">
        <v>767.0</v>
      </c>
      <c r="D1845" s="7">
        <v>76711.0</v>
      </c>
      <c r="E1845" s="12" t="s">
        <v>1798</v>
      </c>
      <c r="F1845" s="18">
        <v>767152.0</v>
      </c>
      <c r="G1845" s="19" t="s">
        <v>1799</v>
      </c>
      <c r="H1845" s="5"/>
      <c r="I1845" s="8"/>
      <c r="J1845" s="5"/>
      <c r="K1845" s="5"/>
      <c r="L1845" s="5"/>
      <c r="M1845" s="5"/>
      <c r="N1845" s="5"/>
      <c r="O1845" s="5"/>
      <c r="P1845" s="5"/>
    </row>
    <row r="1846" ht="15.75" customHeight="1">
      <c r="A1846" s="11" t="s">
        <v>189</v>
      </c>
      <c r="B1846" s="6" t="str">
        <f t="shared" si="1"/>
        <v>DOM</v>
      </c>
      <c r="C1846" s="6">
        <v>767.0</v>
      </c>
      <c r="D1846" s="7">
        <v>76711.0</v>
      </c>
      <c r="E1846" s="12" t="s">
        <v>1798</v>
      </c>
      <c r="F1846" s="7">
        <v>767153.0</v>
      </c>
      <c r="G1846" s="9" t="s">
        <v>1800</v>
      </c>
      <c r="H1846" s="5"/>
      <c r="I1846" s="8"/>
      <c r="J1846" s="5"/>
      <c r="K1846" s="5"/>
      <c r="L1846" s="5"/>
      <c r="M1846" s="5"/>
      <c r="N1846" s="5"/>
      <c r="O1846" s="5"/>
      <c r="P1846" s="5"/>
    </row>
    <row r="1847" ht="15.75" customHeight="1">
      <c r="A1847" s="11" t="s">
        <v>189</v>
      </c>
      <c r="B1847" s="6" t="str">
        <f t="shared" si="1"/>
        <v>DOM</v>
      </c>
      <c r="C1847" s="6">
        <v>767.0</v>
      </c>
      <c r="D1847" s="7">
        <v>76711.0</v>
      </c>
      <c r="E1847" s="12" t="s">
        <v>1798</v>
      </c>
      <c r="F1847" s="7">
        <v>767154.0</v>
      </c>
      <c r="G1847" s="9" t="s">
        <v>572</v>
      </c>
      <c r="H1847" s="5"/>
      <c r="I1847" s="8"/>
      <c r="J1847" s="5"/>
      <c r="K1847" s="5"/>
      <c r="L1847" s="5"/>
      <c r="M1847" s="5"/>
      <c r="N1847" s="5"/>
      <c r="O1847" s="5"/>
      <c r="P1847" s="5"/>
    </row>
    <row r="1848" ht="15.75" customHeight="1">
      <c r="A1848" s="11" t="s">
        <v>189</v>
      </c>
      <c r="B1848" s="6" t="str">
        <f t="shared" si="1"/>
        <v>DOM</v>
      </c>
      <c r="C1848" s="6">
        <v>767.0</v>
      </c>
      <c r="D1848" s="7">
        <v>76711.0</v>
      </c>
      <c r="E1848" s="12" t="s">
        <v>1798</v>
      </c>
      <c r="F1848" s="7">
        <v>767155.0</v>
      </c>
      <c r="G1848" s="9" t="s">
        <v>1229</v>
      </c>
      <c r="H1848" s="5"/>
      <c r="I1848" s="8"/>
      <c r="J1848" s="5"/>
      <c r="K1848" s="5"/>
      <c r="L1848" s="5"/>
      <c r="M1848" s="5"/>
      <c r="N1848" s="5"/>
      <c r="O1848" s="5"/>
      <c r="P1848" s="5"/>
    </row>
    <row r="1849" ht="15.75" customHeight="1">
      <c r="A1849" s="11" t="s">
        <v>189</v>
      </c>
      <c r="B1849" s="6" t="str">
        <f t="shared" si="1"/>
        <v>DOM</v>
      </c>
      <c r="C1849" s="6">
        <v>767.0</v>
      </c>
      <c r="D1849" s="7">
        <v>76711.0</v>
      </c>
      <c r="E1849" s="12" t="s">
        <v>1798</v>
      </c>
      <c r="F1849" s="7">
        <v>767156.0</v>
      </c>
      <c r="G1849" s="9" t="s">
        <v>1387</v>
      </c>
      <c r="H1849" s="5"/>
      <c r="I1849" s="8"/>
      <c r="J1849" s="5"/>
      <c r="K1849" s="5"/>
      <c r="L1849" s="5"/>
      <c r="M1849" s="5"/>
      <c r="N1849" s="5"/>
      <c r="O1849" s="5"/>
      <c r="P1849" s="5"/>
    </row>
    <row r="1850" ht="15.75" customHeight="1">
      <c r="A1850" s="11" t="s">
        <v>189</v>
      </c>
      <c r="B1850" s="6" t="str">
        <f t="shared" si="1"/>
        <v>DOM</v>
      </c>
      <c r="C1850" s="6">
        <v>767.0</v>
      </c>
      <c r="D1850" s="7">
        <v>76711.0</v>
      </c>
      <c r="E1850" s="12" t="s">
        <v>1798</v>
      </c>
      <c r="F1850" s="7">
        <v>767157.0</v>
      </c>
      <c r="G1850" s="9" t="s">
        <v>1801</v>
      </c>
      <c r="H1850" s="5"/>
      <c r="I1850" s="8"/>
      <c r="J1850" s="5"/>
      <c r="K1850" s="5"/>
      <c r="L1850" s="5"/>
      <c r="M1850" s="5"/>
      <c r="N1850" s="5"/>
      <c r="O1850" s="5"/>
      <c r="P1850" s="5"/>
    </row>
    <row r="1851" ht="15.75" customHeight="1">
      <c r="A1851" s="11" t="s">
        <v>189</v>
      </c>
      <c r="B1851" s="6" t="str">
        <f t="shared" si="1"/>
        <v>DOM</v>
      </c>
      <c r="C1851" s="6">
        <v>767.0</v>
      </c>
      <c r="D1851" s="7">
        <v>76711.0</v>
      </c>
      <c r="E1851" s="12" t="s">
        <v>1798</v>
      </c>
      <c r="F1851" s="7">
        <v>767158.0</v>
      </c>
      <c r="G1851" s="9" t="s">
        <v>1802</v>
      </c>
      <c r="H1851" s="5"/>
      <c r="I1851" s="8"/>
      <c r="J1851" s="5"/>
      <c r="K1851" s="5"/>
      <c r="L1851" s="5"/>
      <c r="M1851" s="5"/>
      <c r="N1851" s="5"/>
      <c r="O1851" s="5"/>
      <c r="P1851" s="5"/>
    </row>
    <row r="1852" ht="15.75" customHeight="1">
      <c r="A1852" s="11" t="s">
        <v>189</v>
      </c>
      <c r="B1852" s="6" t="str">
        <f t="shared" si="1"/>
        <v>DOM</v>
      </c>
      <c r="C1852" s="6">
        <v>767.0</v>
      </c>
      <c r="D1852" s="7">
        <v>76711.0</v>
      </c>
      <c r="E1852" s="12" t="s">
        <v>1798</v>
      </c>
      <c r="F1852" s="7">
        <v>767159.0</v>
      </c>
      <c r="G1852" s="9" t="s">
        <v>1803</v>
      </c>
      <c r="H1852" s="5"/>
      <c r="I1852" s="8"/>
      <c r="J1852" s="5"/>
      <c r="K1852" s="5"/>
      <c r="L1852" s="5"/>
      <c r="M1852" s="5"/>
      <c r="N1852" s="5"/>
      <c r="O1852" s="5"/>
      <c r="P1852" s="5"/>
    </row>
    <row r="1853" ht="15.75" customHeight="1">
      <c r="A1853" s="11" t="s">
        <v>189</v>
      </c>
      <c r="B1853" s="6" t="str">
        <f t="shared" si="1"/>
        <v>DOM</v>
      </c>
      <c r="C1853" s="6">
        <v>767.0</v>
      </c>
      <c r="D1853" s="7">
        <v>76711.0</v>
      </c>
      <c r="E1853" s="12" t="s">
        <v>1798</v>
      </c>
      <c r="F1853" s="7">
        <v>767160.0</v>
      </c>
      <c r="G1853" s="9" t="s">
        <v>1804</v>
      </c>
      <c r="H1853" s="5"/>
      <c r="I1853" s="8"/>
      <c r="J1853" s="5"/>
      <c r="K1853" s="5"/>
      <c r="L1853" s="5"/>
      <c r="M1853" s="5"/>
      <c r="N1853" s="5"/>
      <c r="O1853" s="5"/>
      <c r="P1853" s="5"/>
    </row>
    <row r="1854" ht="15.75" customHeight="1">
      <c r="A1854" s="11" t="s">
        <v>189</v>
      </c>
      <c r="B1854" s="6" t="str">
        <f t="shared" si="1"/>
        <v>DOM</v>
      </c>
      <c r="C1854" s="6">
        <v>767.0</v>
      </c>
      <c r="D1854" s="7">
        <v>76711.0</v>
      </c>
      <c r="E1854" s="12" t="s">
        <v>1798</v>
      </c>
      <c r="F1854" s="7">
        <v>767161.0</v>
      </c>
      <c r="G1854" s="9" t="s">
        <v>1805</v>
      </c>
      <c r="H1854" s="5"/>
      <c r="I1854" s="8"/>
      <c r="J1854" s="5"/>
      <c r="K1854" s="5"/>
      <c r="L1854" s="5"/>
      <c r="M1854" s="5"/>
      <c r="N1854" s="5"/>
      <c r="O1854" s="5"/>
      <c r="P1854" s="5"/>
    </row>
    <row r="1855" ht="15.75" customHeight="1">
      <c r="A1855" s="11" t="s">
        <v>189</v>
      </c>
      <c r="B1855" s="6" t="str">
        <f t="shared" si="1"/>
        <v>DOM</v>
      </c>
      <c r="C1855" s="6">
        <v>767.0</v>
      </c>
      <c r="D1855" s="7">
        <v>76711.0</v>
      </c>
      <c r="E1855" s="12" t="s">
        <v>1798</v>
      </c>
      <c r="F1855" s="7">
        <v>767162.0</v>
      </c>
      <c r="G1855" s="9" t="s">
        <v>1321</v>
      </c>
      <c r="H1855" s="5"/>
      <c r="I1855" s="8"/>
      <c r="J1855" s="5"/>
      <c r="K1855" s="5"/>
      <c r="L1855" s="5"/>
      <c r="M1855" s="5"/>
      <c r="N1855" s="5"/>
      <c r="O1855" s="5"/>
      <c r="P1855" s="5"/>
    </row>
    <row r="1856" ht="15.75" customHeight="1">
      <c r="A1856" s="11" t="s">
        <v>189</v>
      </c>
      <c r="B1856" s="6" t="str">
        <f t="shared" si="1"/>
        <v>DOM</v>
      </c>
      <c r="C1856" s="6">
        <v>767.0</v>
      </c>
      <c r="D1856" s="7">
        <v>76711.0</v>
      </c>
      <c r="E1856" s="12" t="s">
        <v>1798</v>
      </c>
      <c r="F1856" s="7">
        <v>767163.0</v>
      </c>
      <c r="G1856" s="9" t="s">
        <v>1806</v>
      </c>
      <c r="H1856" s="5"/>
      <c r="I1856" s="8"/>
      <c r="J1856" s="5"/>
      <c r="K1856" s="5"/>
      <c r="L1856" s="5"/>
      <c r="M1856" s="5"/>
      <c r="N1856" s="5"/>
      <c r="O1856" s="5"/>
      <c r="P1856" s="5"/>
    </row>
    <row r="1857" ht="15.75" customHeight="1">
      <c r="A1857" s="11" t="s">
        <v>189</v>
      </c>
      <c r="B1857" s="6" t="str">
        <f t="shared" si="1"/>
        <v>DOM</v>
      </c>
      <c r="C1857" s="6">
        <v>767.0</v>
      </c>
      <c r="D1857" s="7">
        <v>76711.0</v>
      </c>
      <c r="E1857" s="12" t="s">
        <v>1798</v>
      </c>
      <c r="F1857" s="7">
        <v>767164.0</v>
      </c>
      <c r="G1857" s="9" t="s">
        <v>1807</v>
      </c>
      <c r="H1857" s="5"/>
      <c r="I1857" s="8"/>
      <c r="J1857" s="5"/>
      <c r="K1857" s="5"/>
      <c r="L1857" s="5"/>
      <c r="M1857" s="5"/>
      <c r="N1857" s="5"/>
      <c r="O1857" s="5"/>
      <c r="P1857" s="5"/>
    </row>
    <row r="1858" ht="15.75" customHeight="1">
      <c r="A1858" s="11" t="s">
        <v>189</v>
      </c>
      <c r="B1858" s="6" t="str">
        <f t="shared" si="1"/>
        <v>DOM</v>
      </c>
      <c r="C1858" s="6">
        <v>767.0</v>
      </c>
      <c r="D1858" s="7">
        <v>76711.0</v>
      </c>
      <c r="E1858" s="12" t="s">
        <v>1798</v>
      </c>
      <c r="F1858" s="7">
        <v>767165.0</v>
      </c>
      <c r="G1858" s="9" t="s">
        <v>1808</v>
      </c>
      <c r="H1858" s="5"/>
      <c r="I1858" s="8"/>
      <c r="J1858" s="5"/>
      <c r="K1858" s="5"/>
      <c r="L1858" s="5"/>
      <c r="M1858" s="5"/>
      <c r="N1858" s="5"/>
      <c r="O1858" s="5"/>
      <c r="P1858" s="5"/>
    </row>
    <row r="1859" ht="15.75" customHeight="1">
      <c r="A1859" s="11" t="s">
        <v>189</v>
      </c>
      <c r="B1859" s="6" t="str">
        <f t="shared" si="1"/>
        <v>DOM</v>
      </c>
      <c r="C1859" s="6">
        <v>767.0</v>
      </c>
      <c r="D1859" s="7">
        <v>76711.0</v>
      </c>
      <c r="E1859" s="12" t="s">
        <v>1798</v>
      </c>
      <c r="F1859" s="7">
        <v>767166.0</v>
      </c>
      <c r="G1859" s="9" t="s">
        <v>1809</v>
      </c>
      <c r="H1859" s="5"/>
      <c r="I1859" s="8"/>
      <c r="J1859" s="5"/>
      <c r="K1859" s="5"/>
      <c r="L1859" s="5"/>
      <c r="M1859" s="5"/>
      <c r="N1859" s="5"/>
      <c r="O1859" s="5"/>
      <c r="P1859" s="5"/>
    </row>
    <row r="1860" ht="15.75" customHeight="1">
      <c r="A1860" s="11" t="s">
        <v>189</v>
      </c>
      <c r="B1860" s="6" t="str">
        <f t="shared" si="1"/>
        <v>DOM</v>
      </c>
      <c r="C1860" s="6">
        <v>767.0</v>
      </c>
      <c r="D1860" s="7">
        <v>76711.0</v>
      </c>
      <c r="E1860" s="12" t="s">
        <v>1798</v>
      </c>
      <c r="F1860" s="7">
        <v>767167.0</v>
      </c>
      <c r="G1860" s="9" t="s">
        <v>1810</v>
      </c>
      <c r="H1860" s="5"/>
      <c r="I1860" s="8"/>
      <c r="J1860" s="5"/>
      <c r="K1860" s="5"/>
      <c r="L1860" s="5"/>
      <c r="M1860" s="5"/>
      <c r="N1860" s="5"/>
      <c r="O1860" s="5"/>
      <c r="P1860" s="5"/>
    </row>
    <row r="1861" ht="15.75" customHeight="1">
      <c r="A1861" s="11" t="s">
        <v>189</v>
      </c>
      <c r="B1861" s="6" t="str">
        <f t="shared" si="1"/>
        <v>DOM</v>
      </c>
      <c r="C1861" s="6">
        <v>767.0</v>
      </c>
      <c r="D1861" s="7">
        <v>76711.0</v>
      </c>
      <c r="E1861" s="12" t="s">
        <v>1798</v>
      </c>
      <c r="F1861" s="7">
        <v>767168.0</v>
      </c>
      <c r="G1861" s="9" t="s">
        <v>1811</v>
      </c>
      <c r="H1861" s="5"/>
      <c r="I1861" s="8"/>
      <c r="J1861" s="5"/>
      <c r="K1861" s="5"/>
      <c r="L1861" s="5"/>
      <c r="M1861" s="5"/>
      <c r="N1861" s="5"/>
      <c r="O1861" s="5"/>
      <c r="P1861" s="5"/>
    </row>
    <row r="1862" ht="15.75" customHeight="1">
      <c r="A1862" s="11" t="s">
        <v>189</v>
      </c>
      <c r="B1862" s="6" t="str">
        <f t="shared" si="1"/>
        <v>DOM</v>
      </c>
      <c r="C1862" s="6">
        <v>767.0</v>
      </c>
      <c r="D1862" s="7">
        <v>76711.0</v>
      </c>
      <c r="E1862" s="12" t="s">
        <v>1798</v>
      </c>
      <c r="F1862" s="7">
        <v>767169.0</v>
      </c>
      <c r="G1862" s="9" t="s">
        <v>1812</v>
      </c>
      <c r="H1862" s="5"/>
      <c r="I1862" s="8"/>
      <c r="J1862" s="5"/>
      <c r="K1862" s="5"/>
      <c r="L1862" s="5"/>
      <c r="M1862" s="5"/>
      <c r="N1862" s="5"/>
      <c r="O1862" s="5"/>
      <c r="P1862" s="5"/>
    </row>
    <row r="1863" ht="15.75" customHeight="1">
      <c r="A1863" s="11" t="s">
        <v>189</v>
      </c>
      <c r="B1863" s="6" t="str">
        <f t="shared" si="1"/>
        <v>DOM</v>
      </c>
      <c r="C1863" s="6">
        <v>767.0</v>
      </c>
      <c r="D1863" s="7">
        <v>76711.0</v>
      </c>
      <c r="E1863" s="12" t="s">
        <v>1798</v>
      </c>
      <c r="F1863" s="7">
        <v>767170.0</v>
      </c>
      <c r="G1863" s="9" t="s">
        <v>1813</v>
      </c>
      <c r="H1863" s="5"/>
      <c r="I1863" s="8"/>
      <c r="J1863" s="5"/>
      <c r="K1863" s="5"/>
      <c r="L1863" s="5"/>
      <c r="M1863" s="5"/>
      <c r="N1863" s="5"/>
      <c r="O1863" s="5"/>
      <c r="P1863" s="5"/>
    </row>
    <row r="1864" ht="15.75" customHeight="1">
      <c r="A1864" s="11" t="s">
        <v>189</v>
      </c>
      <c r="B1864" s="6" t="str">
        <f t="shared" si="1"/>
        <v>DOM</v>
      </c>
      <c r="C1864" s="6">
        <v>767.0</v>
      </c>
      <c r="D1864" s="7">
        <v>76711.0</v>
      </c>
      <c r="E1864" s="12" t="s">
        <v>1798</v>
      </c>
      <c r="F1864" s="7">
        <v>767171.0</v>
      </c>
      <c r="G1864" s="9" t="s">
        <v>1814</v>
      </c>
      <c r="H1864" s="5"/>
      <c r="I1864" s="8"/>
      <c r="J1864" s="5"/>
      <c r="K1864" s="5"/>
      <c r="L1864" s="5"/>
      <c r="M1864" s="5"/>
      <c r="N1864" s="5"/>
      <c r="O1864" s="5"/>
      <c r="P1864" s="5"/>
    </row>
    <row r="1865" ht="15.75" customHeight="1">
      <c r="A1865" s="11" t="s">
        <v>189</v>
      </c>
      <c r="B1865" s="6" t="str">
        <f t="shared" si="1"/>
        <v>DOM</v>
      </c>
      <c r="C1865" s="6">
        <v>767.0</v>
      </c>
      <c r="D1865" s="7">
        <v>76711.0</v>
      </c>
      <c r="E1865" s="12" t="s">
        <v>1798</v>
      </c>
      <c r="F1865" s="7">
        <v>767172.0</v>
      </c>
      <c r="G1865" s="9" t="s">
        <v>1815</v>
      </c>
      <c r="H1865" s="5"/>
      <c r="I1865" s="8"/>
      <c r="J1865" s="5"/>
      <c r="K1865" s="5"/>
      <c r="L1865" s="5"/>
      <c r="M1865" s="5"/>
      <c r="N1865" s="5"/>
      <c r="O1865" s="5"/>
      <c r="P1865" s="5"/>
    </row>
    <row r="1866" ht="15.75" customHeight="1">
      <c r="A1866" s="11" t="s">
        <v>189</v>
      </c>
      <c r="B1866" s="6" t="str">
        <f t="shared" si="1"/>
        <v>DOM</v>
      </c>
      <c r="C1866" s="6">
        <v>767.0</v>
      </c>
      <c r="D1866" s="7">
        <v>76711.0</v>
      </c>
      <c r="E1866" s="12" t="s">
        <v>1798</v>
      </c>
      <c r="F1866" s="7">
        <v>767173.0</v>
      </c>
      <c r="G1866" s="9" t="s">
        <v>1816</v>
      </c>
      <c r="H1866" s="5"/>
      <c r="I1866" s="8"/>
      <c r="J1866" s="5"/>
      <c r="K1866" s="5"/>
      <c r="L1866" s="5"/>
      <c r="M1866" s="5"/>
      <c r="N1866" s="5"/>
      <c r="O1866" s="5"/>
      <c r="P1866" s="5"/>
    </row>
    <row r="1867" ht="15.75" customHeight="1">
      <c r="A1867" s="11" t="s">
        <v>189</v>
      </c>
      <c r="B1867" s="6" t="str">
        <f t="shared" si="1"/>
        <v>DOM</v>
      </c>
      <c r="C1867" s="6">
        <v>767.0</v>
      </c>
      <c r="D1867" s="7">
        <v>76711.0</v>
      </c>
      <c r="E1867" s="12" t="s">
        <v>1798</v>
      </c>
      <c r="F1867" s="7">
        <v>767174.0</v>
      </c>
      <c r="G1867" s="9" t="s">
        <v>1817</v>
      </c>
      <c r="H1867" s="5"/>
      <c r="I1867" s="8"/>
      <c r="J1867" s="5"/>
      <c r="K1867" s="5"/>
      <c r="L1867" s="5"/>
      <c r="M1867" s="5"/>
      <c r="N1867" s="5"/>
      <c r="O1867" s="5"/>
      <c r="P1867" s="5"/>
    </row>
    <row r="1868" ht="15.75" customHeight="1">
      <c r="A1868" s="11" t="s">
        <v>189</v>
      </c>
      <c r="B1868" s="6" t="str">
        <f t="shared" si="1"/>
        <v>DOM</v>
      </c>
      <c r="C1868" s="6">
        <v>767.0</v>
      </c>
      <c r="D1868" s="7">
        <v>76711.0</v>
      </c>
      <c r="E1868" s="12" t="s">
        <v>1798</v>
      </c>
      <c r="F1868" s="7">
        <v>767175.0</v>
      </c>
      <c r="G1868" s="9" t="s">
        <v>1818</v>
      </c>
      <c r="H1868" s="5"/>
      <c r="I1868" s="8"/>
      <c r="J1868" s="5"/>
      <c r="K1868" s="5"/>
      <c r="L1868" s="5"/>
      <c r="M1868" s="5"/>
      <c r="N1868" s="5"/>
      <c r="O1868" s="5"/>
      <c r="P1868" s="5"/>
    </row>
    <row r="1869" ht="15.75" customHeight="1">
      <c r="A1869" s="11" t="s">
        <v>189</v>
      </c>
      <c r="B1869" s="6" t="str">
        <f t="shared" si="1"/>
        <v>DOM</v>
      </c>
      <c r="C1869" s="6">
        <v>767.0</v>
      </c>
      <c r="D1869" s="7">
        <v>76711.0</v>
      </c>
      <c r="E1869" s="12" t="s">
        <v>1798</v>
      </c>
      <c r="F1869" s="7">
        <v>767176.0</v>
      </c>
      <c r="G1869" s="9" t="s">
        <v>1819</v>
      </c>
      <c r="H1869" s="5"/>
      <c r="I1869" s="8"/>
      <c r="J1869" s="5"/>
      <c r="K1869" s="5"/>
      <c r="L1869" s="5"/>
      <c r="M1869" s="5"/>
      <c r="N1869" s="5"/>
      <c r="O1869" s="5"/>
      <c r="P1869" s="5"/>
    </row>
    <row r="1870" ht="15.75" customHeight="1">
      <c r="A1870" s="11" t="s">
        <v>189</v>
      </c>
      <c r="B1870" s="6" t="str">
        <f t="shared" si="1"/>
        <v>DOM</v>
      </c>
      <c r="C1870" s="6">
        <v>767.0</v>
      </c>
      <c r="D1870" s="7">
        <v>76711.0</v>
      </c>
      <c r="E1870" s="12" t="s">
        <v>1798</v>
      </c>
      <c r="F1870" s="7">
        <v>767177.0</v>
      </c>
      <c r="G1870" s="9" t="s">
        <v>1820</v>
      </c>
      <c r="H1870" s="5"/>
      <c r="I1870" s="8"/>
      <c r="J1870" s="5"/>
      <c r="K1870" s="5"/>
      <c r="L1870" s="5"/>
      <c r="M1870" s="5"/>
      <c r="N1870" s="5"/>
      <c r="O1870" s="5"/>
      <c r="P1870" s="5"/>
    </row>
    <row r="1871" ht="15.75" customHeight="1">
      <c r="A1871" s="11" t="s">
        <v>189</v>
      </c>
      <c r="B1871" s="6" t="str">
        <f t="shared" si="1"/>
        <v>DOM</v>
      </c>
      <c r="C1871" s="6">
        <v>767.0</v>
      </c>
      <c r="D1871" s="7">
        <v>76711.0</v>
      </c>
      <c r="E1871" s="12" t="s">
        <v>1798</v>
      </c>
      <c r="F1871" s="7">
        <v>767178.0</v>
      </c>
      <c r="G1871" s="9" t="s">
        <v>1488</v>
      </c>
      <c r="H1871" s="5"/>
      <c r="I1871" s="8"/>
      <c r="J1871" s="5"/>
      <c r="K1871" s="5"/>
      <c r="L1871" s="5"/>
      <c r="M1871" s="5"/>
      <c r="N1871" s="5"/>
      <c r="O1871" s="5"/>
      <c r="P1871" s="5"/>
    </row>
    <row r="1872" ht="15.75" customHeight="1">
      <c r="A1872" s="6"/>
      <c r="B1872" s="6" t="str">
        <f t="shared" si="1"/>
        <v>GUY</v>
      </c>
      <c r="C1872" s="6">
        <v>592.0</v>
      </c>
      <c r="D1872" s="7">
        <v>59201.0</v>
      </c>
      <c r="E1872" s="8" t="s">
        <v>1821</v>
      </c>
      <c r="F1872" s="7">
        <v>5920001.0</v>
      </c>
      <c r="G1872" s="20" t="s">
        <v>1822</v>
      </c>
      <c r="H1872" s="5"/>
      <c r="I1872" s="8"/>
      <c r="J1872" s="5"/>
      <c r="K1872" s="5"/>
      <c r="L1872" s="5"/>
      <c r="M1872" s="5"/>
      <c r="N1872" s="5"/>
      <c r="O1872" s="5"/>
      <c r="P1872" s="5"/>
    </row>
    <row r="1873" ht="15.75" customHeight="1">
      <c r="A1873" s="6"/>
      <c r="B1873" s="6" t="str">
        <f t="shared" si="1"/>
        <v>GUY</v>
      </c>
      <c r="C1873" s="6">
        <v>592.0</v>
      </c>
      <c r="D1873" s="7">
        <v>59201.0</v>
      </c>
      <c r="E1873" s="8" t="s">
        <v>1821</v>
      </c>
      <c r="F1873" s="7">
        <v>5920002.0</v>
      </c>
      <c r="G1873" s="20" t="s">
        <v>1823</v>
      </c>
      <c r="H1873" s="5"/>
      <c r="I1873" s="8"/>
      <c r="J1873" s="5"/>
      <c r="K1873" s="5"/>
      <c r="L1873" s="5"/>
      <c r="M1873" s="5"/>
      <c r="N1873" s="5"/>
      <c r="O1873" s="5"/>
      <c r="P1873" s="5"/>
    </row>
    <row r="1874" ht="15.75" customHeight="1">
      <c r="A1874" s="6"/>
      <c r="B1874" s="6" t="str">
        <f t="shared" si="1"/>
        <v>GUY</v>
      </c>
      <c r="C1874" s="6">
        <v>592.0</v>
      </c>
      <c r="D1874" s="7">
        <v>59201.0</v>
      </c>
      <c r="E1874" s="8" t="s">
        <v>1821</v>
      </c>
      <c r="F1874" s="7">
        <v>5920003.0</v>
      </c>
      <c r="G1874" s="20" t="s">
        <v>1824</v>
      </c>
      <c r="H1874" s="5"/>
      <c r="I1874" s="8"/>
      <c r="J1874" s="5"/>
      <c r="K1874" s="5"/>
      <c r="L1874" s="5"/>
      <c r="M1874" s="5"/>
      <c r="N1874" s="5"/>
      <c r="O1874" s="5"/>
      <c r="P1874" s="5"/>
    </row>
    <row r="1875" ht="15.75" customHeight="1">
      <c r="A1875" s="6"/>
      <c r="B1875" s="6" t="str">
        <f t="shared" si="1"/>
        <v>GUY</v>
      </c>
      <c r="C1875" s="6">
        <v>592.0</v>
      </c>
      <c r="D1875" s="7">
        <v>59201.0</v>
      </c>
      <c r="E1875" s="8" t="s">
        <v>1821</v>
      </c>
      <c r="F1875" s="7">
        <v>5920004.0</v>
      </c>
      <c r="G1875" s="20" t="s">
        <v>1825</v>
      </c>
      <c r="H1875" s="5"/>
      <c r="I1875" s="8"/>
      <c r="J1875" s="5"/>
      <c r="K1875" s="5"/>
      <c r="L1875" s="5"/>
      <c r="M1875" s="5"/>
      <c r="N1875" s="5"/>
      <c r="O1875" s="5"/>
      <c r="P1875" s="5"/>
    </row>
    <row r="1876" ht="15.75" customHeight="1">
      <c r="A1876" s="6"/>
      <c r="B1876" s="6" t="str">
        <f t="shared" si="1"/>
        <v>GUY</v>
      </c>
      <c r="C1876" s="6">
        <v>592.0</v>
      </c>
      <c r="D1876" s="7">
        <v>59201.0</v>
      </c>
      <c r="E1876" s="8" t="s">
        <v>1821</v>
      </c>
      <c r="F1876" s="7">
        <v>5920005.0</v>
      </c>
      <c r="G1876" s="20" t="s">
        <v>1826</v>
      </c>
      <c r="H1876" s="5"/>
      <c r="I1876" s="8"/>
      <c r="J1876" s="5"/>
      <c r="K1876" s="5"/>
      <c r="L1876" s="5"/>
      <c r="M1876" s="5"/>
      <c r="N1876" s="5"/>
      <c r="O1876" s="5"/>
      <c r="P1876" s="5"/>
    </row>
    <row r="1877" ht="15.75" customHeight="1">
      <c r="A1877" s="6"/>
      <c r="B1877" s="6" t="str">
        <f t="shared" si="1"/>
        <v>GUY</v>
      </c>
      <c r="C1877" s="6">
        <v>592.0</v>
      </c>
      <c r="D1877" s="7">
        <v>59201.0</v>
      </c>
      <c r="E1877" s="8" t="s">
        <v>1821</v>
      </c>
      <c r="F1877" s="7">
        <v>5920006.0</v>
      </c>
      <c r="G1877" s="20" t="s">
        <v>1827</v>
      </c>
      <c r="H1877" s="5"/>
      <c r="I1877" s="8"/>
      <c r="J1877" s="5"/>
      <c r="K1877" s="5"/>
      <c r="L1877" s="5"/>
      <c r="M1877" s="5"/>
      <c r="N1877" s="5"/>
      <c r="O1877" s="5"/>
      <c r="P1877" s="5"/>
    </row>
    <row r="1878" ht="15.75" customHeight="1">
      <c r="A1878" s="6"/>
      <c r="B1878" s="6" t="str">
        <f t="shared" si="1"/>
        <v>GUY</v>
      </c>
      <c r="C1878" s="6">
        <v>592.0</v>
      </c>
      <c r="D1878" s="7">
        <v>59201.0</v>
      </c>
      <c r="E1878" s="8" t="s">
        <v>1821</v>
      </c>
      <c r="F1878" s="7">
        <v>5920007.0</v>
      </c>
      <c r="G1878" s="20" t="s">
        <v>1828</v>
      </c>
      <c r="H1878" s="5"/>
      <c r="I1878" s="8"/>
      <c r="J1878" s="5"/>
      <c r="K1878" s="5"/>
      <c r="L1878" s="5"/>
      <c r="M1878" s="5"/>
      <c r="N1878" s="5"/>
      <c r="O1878" s="5"/>
      <c r="P1878" s="5"/>
    </row>
    <row r="1879" ht="15.75" customHeight="1">
      <c r="A1879" s="6"/>
      <c r="B1879" s="6" t="str">
        <f t="shared" si="1"/>
        <v>GUY</v>
      </c>
      <c r="C1879" s="6">
        <v>592.0</v>
      </c>
      <c r="D1879" s="7">
        <v>59201.0</v>
      </c>
      <c r="E1879" s="8" t="s">
        <v>1821</v>
      </c>
      <c r="F1879" s="7">
        <v>5920008.0</v>
      </c>
      <c r="G1879" s="20" t="s">
        <v>1829</v>
      </c>
      <c r="H1879" s="5"/>
      <c r="I1879" s="8"/>
      <c r="J1879" s="5"/>
      <c r="K1879" s="5"/>
      <c r="L1879" s="5"/>
      <c r="M1879" s="5"/>
      <c r="N1879" s="5"/>
      <c r="O1879" s="5"/>
      <c r="P1879" s="5"/>
    </row>
    <row r="1880" ht="15.75" customHeight="1">
      <c r="A1880" s="6"/>
      <c r="B1880" s="6" t="str">
        <f t="shared" si="1"/>
        <v>GUY</v>
      </c>
      <c r="C1880" s="6">
        <v>592.0</v>
      </c>
      <c r="D1880" s="7">
        <v>59201.0</v>
      </c>
      <c r="E1880" s="8" t="s">
        <v>1821</v>
      </c>
      <c r="F1880" s="7">
        <v>5920009.0</v>
      </c>
      <c r="G1880" s="20" t="s">
        <v>1830</v>
      </c>
      <c r="H1880" s="5"/>
      <c r="I1880" s="8"/>
      <c r="J1880" s="5"/>
      <c r="K1880" s="5"/>
      <c r="L1880" s="5"/>
      <c r="M1880" s="5"/>
      <c r="N1880" s="5"/>
      <c r="O1880" s="5"/>
      <c r="P1880" s="5"/>
    </row>
    <row r="1881" ht="15.75" customHeight="1">
      <c r="A1881" s="6"/>
      <c r="B1881" s="6" t="str">
        <f t="shared" si="1"/>
        <v>GUY</v>
      </c>
      <c r="C1881" s="6">
        <v>592.0</v>
      </c>
      <c r="D1881" s="7">
        <v>59201.0</v>
      </c>
      <c r="E1881" s="8" t="s">
        <v>1821</v>
      </c>
      <c r="F1881" s="7">
        <v>5920010.0</v>
      </c>
      <c r="G1881" s="20" t="s">
        <v>1831</v>
      </c>
      <c r="H1881" s="5"/>
      <c r="I1881" s="8"/>
      <c r="J1881" s="5"/>
      <c r="K1881" s="5"/>
      <c r="L1881" s="5"/>
      <c r="M1881" s="5"/>
      <c r="N1881" s="5"/>
      <c r="O1881" s="5"/>
      <c r="P1881" s="5"/>
    </row>
    <row r="1882" ht="15.75" customHeight="1">
      <c r="A1882" s="6"/>
      <c r="B1882" s="6" t="str">
        <f t="shared" si="1"/>
        <v>GUY</v>
      </c>
      <c r="C1882" s="6">
        <v>592.0</v>
      </c>
      <c r="D1882" s="7">
        <v>59201.0</v>
      </c>
      <c r="E1882" s="8" t="s">
        <v>1821</v>
      </c>
      <c r="F1882" s="7">
        <v>5920011.0</v>
      </c>
      <c r="G1882" s="20" t="s">
        <v>1832</v>
      </c>
      <c r="H1882" s="5"/>
      <c r="I1882" s="8"/>
      <c r="J1882" s="5"/>
      <c r="K1882" s="5"/>
      <c r="L1882" s="5"/>
      <c r="M1882" s="5"/>
      <c r="N1882" s="5"/>
      <c r="O1882" s="5"/>
      <c r="P1882" s="5"/>
    </row>
    <row r="1883" ht="15.75" customHeight="1">
      <c r="A1883" s="6"/>
      <c r="B1883" s="6" t="str">
        <f t="shared" si="1"/>
        <v>GUY</v>
      </c>
      <c r="C1883" s="6">
        <v>592.0</v>
      </c>
      <c r="D1883" s="7">
        <v>59201.0</v>
      </c>
      <c r="E1883" s="8" t="s">
        <v>1821</v>
      </c>
      <c r="F1883" s="7">
        <v>5920012.0</v>
      </c>
      <c r="G1883" s="20" t="s">
        <v>1833</v>
      </c>
      <c r="H1883" s="5"/>
      <c r="I1883" s="8"/>
      <c r="J1883" s="5"/>
      <c r="K1883" s="5"/>
      <c r="L1883" s="5"/>
      <c r="M1883" s="5"/>
      <c r="N1883" s="5"/>
      <c r="O1883" s="5"/>
      <c r="P1883" s="5"/>
    </row>
    <row r="1884" ht="15.75" customHeight="1">
      <c r="A1884" s="6"/>
      <c r="B1884" s="6" t="str">
        <f t="shared" si="1"/>
        <v>GUY</v>
      </c>
      <c r="C1884" s="6">
        <v>592.0</v>
      </c>
      <c r="D1884" s="7">
        <v>59201.0</v>
      </c>
      <c r="E1884" s="8" t="s">
        <v>1821</v>
      </c>
      <c r="F1884" s="7">
        <v>5920013.0</v>
      </c>
      <c r="G1884" s="20" t="s">
        <v>1834</v>
      </c>
      <c r="H1884" s="5"/>
      <c r="I1884" s="8"/>
      <c r="J1884" s="5"/>
      <c r="K1884" s="5"/>
      <c r="L1884" s="5"/>
      <c r="M1884" s="5"/>
      <c r="N1884" s="5"/>
      <c r="O1884" s="5"/>
      <c r="P1884" s="5"/>
    </row>
    <row r="1885" ht="15.75" customHeight="1">
      <c r="A1885" s="6"/>
      <c r="B1885" s="6" t="str">
        <f t="shared" si="1"/>
        <v>GUY</v>
      </c>
      <c r="C1885" s="6">
        <v>592.0</v>
      </c>
      <c r="D1885" s="7">
        <v>59201.0</v>
      </c>
      <c r="E1885" s="8" t="s">
        <v>1821</v>
      </c>
      <c r="F1885" s="7">
        <v>5920014.0</v>
      </c>
      <c r="G1885" s="20" t="s">
        <v>1835</v>
      </c>
      <c r="H1885" s="5"/>
      <c r="I1885" s="8"/>
      <c r="J1885" s="5"/>
      <c r="K1885" s="5"/>
      <c r="L1885" s="5"/>
      <c r="M1885" s="5"/>
      <c r="N1885" s="5"/>
      <c r="O1885" s="5"/>
      <c r="P1885" s="5"/>
    </row>
    <row r="1886" ht="15.75" customHeight="1">
      <c r="A1886" s="6"/>
      <c r="B1886" s="6" t="str">
        <f t="shared" si="1"/>
        <v>GUY</v>
      </c>
      <c r="C1886" s="6">
        <v>592.0</v>
      </c>
      <c r="D1886" s="7">
        <v>59201.0</v>
      </c>
      <c r="E1886" s="8" t="s">
        <v>1821</v>
      </c>
      <c r="F1886" s="7">
        <v>5920015.0</v>
      </c>
      <c r="G1886" s="20" t="s">
        <v>1836</v>
      </c>
      <c r="H1886" s="5"/>
      <c r="I1886" s="8"/>
      <c r="J1886" s="5"/>
      <c r="K1886" s="5"/>
      <c r="L1886" s="5"/>
      <c r="M1886" s="5"/>
      <c r="N1886" s="5"/>
      <c r="O1886" s="5"/>
      <c r="P1886" s="5"/>
    </row>
    <row r="1887" ht="15.75" customHeight="1">
      <c r="A1887" s="6"/>
      <c r="B1887" s="6" t="str">
        <f t="shared" si="1"/>
        <v>GUY</v>
      </c>
      <c r="C1887" s="6">
        <v>592.0</v>
      </c>
      <c r="D1887" s="7">
        <v>59201.0</v>
      </c>
      <c r="E1887" s="8" t="s">
        <v>1821</v>
      </c>
      <c r="F1887" s="7">
        <v>5920016.0</v>
      </c>
      <c r="G1887" s="20" t="s">
        <v>1837</v>
      </c>
      <c r="H1887" s="5"/>
      <c r="I1887" s="8"/>
      <c r="J1887" s="5"/>
      <c r="K1887" s="5"/>
      <c r="L1887" s="5"/>
      <c r="M1887" s="5"/>
      <c r="N1887" s="5"/>
      <c r="O1887" s="5"/>
      <c r="P1887" s="5"/>
    </row>
    <row r="1888" ht="15.75" customHeight="1">
      <c r="A1888" s="6"/>
      <c r="B1888" s="6" t="str">
        <f t="shared" si="1"/>
        <v>GUY</v>
      </c>
      <c r="C1888" s="6">
        <v>592.0</v>
      </c>
      <c r="D1888" s="7">
        <v>59201.0</v>
      </c>
      <c r="E1888" s="8" t="s">
        <v>1821</v>
      </c>
      <c r="F1888" s="7">
        <v>5920017.0</v>
      </c>
      <c r="G1888" s="20" t="s">
        <v>1838</v>
      </c>
      <c r="H1888" s="5"/>
      <c r="I1888" s="8"/>
      <c r="J1888" s="5"/>
      <c r="K1888" s="5"/>
      <c r="L1888" s="5"/>
      <c r="M1888" s="5"/>
      <c r="N1888" s="5"/>
      <c r="O1888" s="5"/>
      <c r="P1888" s="5"/>
    </row>
    <row r="1889" ht="15.75" customHeight="1">
      <c r="A1889" s="6"/>
      <c r="B1889" s="6" t="str">
        <f t="shared" si="1"/>
        <v>GUY</v>
      </c>
      <c r="C1889" s="6">
        <v>592.0</v>
      </c>
      <c r="D1889" s="7">
        <v>59201.0</v>
      </c>
      <c r="E1889" s="8" t="s">
        <v>1821</v>
      </c>
      <c r="F1889" s="7">
        <v>5920018.0</v>
      </c>
      <c r="G1889" s="20" t="s">
        <v>1839</v>
      </c>
      <c r="H1889" s="5"/>
      <c r="I1889" s="8"/>
      <c r="J1889" s="5"/>
      <c r="K1889" s="5"/>
      <c r="L1889" s="5"/>
      <c r="M1889" s="5"/>
      <c r="N1889" s="5"/>
      <c r="O1889" s="5"/>
      <c r="P1889" s="5"/>
    </row>
    <row r="1890" ht="15.75" customHeight="1">
      <c r="A1890" s="6"/>
      <c r="B1890" s="6" t="str">
        <f t="shared" si="1"/>
        <v>GUY</v>
      </c>
      <c r="C1890" s="6">
        <v>592.0</v>
      </c>
      <c r="D1890" s="7">
        <v>59201.0</v>
      </c>
      <c r="E1890" s="8" t="s">
        <v>1821</v>
      </c>
      <c r="F1890" s="7">
        <v>5920019.0</v>
      </c>
      <c r="G1890" s="20" t="s">
        <v>1840</v>
      </c>
      <c r="H1890" s="5"/>
      <c r="I1890" s="8"/>
      <c r="J1890" s="5"/>
      <c r="K1890" s="5"/>
      <c r="L1890" s="5"/>
      <c r="M1890" s="5"/>
      <c r="N1890" s="5"/>
      <c r="O1890" s="5"/>
      <c r="P1890" s="5"/>
    </row>
    <row r="1891" ht="15.75" customHeight="1">
      <c r="A1891" s="6"/>
      <c r="B1891" s="6" t="str">
        <f t="shared" si="1"/>
        <v>GUY</v>
      </c>
      <c r="C1891" s="6">
        <v>592.0</v>
      </c>
      <c r="D1891" s="7">
        <v>59201.0</v>
      </c>
      <c r="E1891" s="8" t="s">
        <v>1821</v>
      </c>
      <c r="F1891" s="7">
        <v>5920020.0</v>
      </c>
      <c r="G1891" s="20" t="s">
        <v>1841</v>
      </c>
      <c r="H1891" s="5"/>
      <c r="I1891" s="8"/>
      <c r="J1891" s="5"/>
      <c r="K1891" s="5"/>
      <c r="L1891" s="5"/>
      <c r="M1891" s="5"/>
      <c r="N1891" s="5"/>
      <c r="O1891" s="5"/>
      <c r="P1891" s="5"/>
    </row>
    <row r="1892" ht="15.75" customHeight="1">
      <c r="A1892" s="6"/>
      <c r="B1892" s="6" t="str">
        <f t="shared" si="1"/>
        <v>GUY</v>
      </c>
      <c r="C1892" s="6">
        <v>592.0</v>
      </c>
      <c r="D1892" s="7">
        <v>59201.0</v>
      </c>
      <c r="E1892" s="8" t="s">
        <v>1821</v>
      </c>
      <c r="F1892" s="7">
        <v>5920021.0</v>
      </c>
      <c r="G1892" s="20" t="s">
        <v>1842</v>
      </c>
      <c r="H1892" s="5"/>
      <c r="I1892" s="8"/>
      <c r="J1892" s="5"/>
      <c r="K1892" s="5"/>
      <c r="L1892" s="5"/>
      <c r="M1892" s="5"/>
      <c r="N1892" s="5"/>
      <c r="O1892" s="5"/>
      <c r="P1892" s="5"/>
    </row>
    <row r="1893" ht="15.75" customHeight="1">
      <c r="A1893" s="6"/>
      <c r="B1893" s="6" t="str">
        <f t="shared" si="1"/>
        <v>GUY</v>
      </c>
      <c r="C1893" s="6">
        <v>592.0</v>
      </c>
      <c r="D1893" s="7">
        <v>59201.0</v>
      </c>
      <c r="E1893" s="8" t="s">
        <v>1821</v>
      </c>
      <c r="F1893" s="7">
        <v>5920022.0</v>
      </c>
      <c r="G1893" s="20" t="s">
        <v>1843</v>
      </c>
      <c r="H1893" s="5"/>
      <c r="I1893" s="8"/>
      <c r="J1893" s="5"/>
      <c r="K1893" s="5"/>
      <c r="L1893" s="5"/>
      <c r="M1893" s="5"/>
      <c r="N1893" s="5"/>
      <c r="O1893" s="5"/>
      <c r="P1893" s="5"/>
    </row>
    <row r="1894" ht="15.75" customHeight="1">
      <c r="A1894" s="6"/>
      <c r="B1894" s="6" t="str">
        <f t="shared" si="1"/>
        <v>GUY</v>
      </c>
      <c r="C1894" s="6">
        <v>592.0</v>
      </c>
      <c r="D1894" s="7">
        <v>59201.0</v>
      </c>
      <c r="E1894" s="8" t="s">
        <v>1821</v>
      </c>
      <c r="F1894" s="7">
        <v>5920023.0</v>
      </c>
      <c r="G1894" s="20" t="s">
        <v>1844</v>
      </c>
      <c r="H1894" s="5"/>
      <c r="I1894" s="8"/>
      <c r="J1894" s="5"/>
      <c r="K1894" s="5"/>
      <c r="L1894" s="5"/>
      <c r="M1894" s="5"/>
      <c r="N1894" s="5"/>
      <c r="O1894" s="5"/>
      <c r="P1894" s="5"/>
    </row>
    <row r="1895" ht="15.75" customHeight="1">
      <c r="A1895" s="6"/>
      <c r="B1895" s="6" t="str">
        <f t="shared" si="1"/>
        <v>GUY</v>
      </c>
      <c r="C1895" s="6">
        <v>592.0</v>
      </c>
      <c r="D1895" s="7">
        <v>59201.0</v>
      </c>
      <c r="E1895" s="8" t="s">
        <v>1821</v>
      </c>
      <c r="F1895" s="7">
        <v>5920024.0</v>
      </c>
      <c r="G1895" s="20" t="s">
        <v>1845</v>
      </c>
      <c r="H1895" s="5"/>
      <c r="I1895" s="8"/>
      <c r="J1895" s="5"/>
      <c r="K1895" s="5"/>
      <c r="L1895" s="5"/>
      <c r="M1895" s="5"/>
      <c r="N1895" s="5"/>
      <c r="O1895" s="5"/>
      <c r="P1895" s="5"/>
    </row>
    <row r="1896" ht="15.75" customHeight="1">
      <c r="A1896" s="6"/>
      <c r="B1896" s="6" t="str">
        <f t="shared" si="1"/>
        <v>GUY</v>
      </c>
      <c r="C1896" s="6">
        <v>592.0</v>
      </c>
      <c r="D1896" s="7">
        <v>59201.0</v>
      </c>
      <c r="E1896" s="8" t="s">
        <v>1821</v>
      </c>
      <c r="F1896" s="7">
        <v>5920025.0</v>
      </c>
      <c r="G1896" s="20" t="s">
        <v>1846</v>
      </c>
      <c r="H1896" s="5"/>
      <c r="I1896" s="8"/>
      <c r="J1896" s="5"/>
      <c r="K1896" s="5"/>
      <c r="L1896" s="5"/>
      <c r="M1896" s="5"/>
      <c r="N1896" s="5"/>
      <c r="O1896" s="5"/>
      <c r="P1896" s="5"/>
    </row>
    <row r="1897" ht="15.75" customHeight="1">
      <c r="A1897" s="6"/>
      <c r="B1897" s="6" t="str">
        <f t="shared" si="1"/>
        <v>GUY</v>
      </c>
      <c r="C1897" s="6">
        <v>592.0</v>
      </c>
      <c r="D1897" s="7">
        <v>59201.0</v>
      </c>
      <c r="E1897" s="8" t="s">
        <v>1821</v>
      </c>
      <c r="F1897" s="7">
        <v>5920026.0</v>
      </c>
      <c r="G1897" s="20" t="s">
        <v>1847</v>
      </c>
      <c r="H1897" s="5"/>
      <c r="I1897" s="8"/>
      <c r="J1897" s="5"/>
      <c r="K1897" s="5"/>
      <c r="L1897" s="5"/>
      <c r="M1897" s="5"/>
      <c r="N1897" s="5"/>
      <c r="O1897" s="5"/>
      <c r="P1897" s="5"/>
    </row>
    <row r="1898" ht="15.75" customHeight="1">
      <c r="A1898" s="6"/>
      <c r="B1898" s="6" t="str">
        <f t="shared" si="1"/>
        <v>GUY</v>
      </c>
      <c r="C1898" s="6">
        <v>592.0</v>
      </c>
      <c r="D1898" s="7">
        <v>59201.0</v>
      </c>
      <c r="E1898" s="8" t="s">
        <v>1821</v>
      </c>
      <c r="F1898" s="7">
        <v>5920027.0</v>
      </c>
      <c r="G1898" s="20" t="s">
        <v>1848</v>
      </c>
      <c r="H1898" s="5"/>
      <c r="I1898" s="8"/>
      <c r="J1898" s="5"/>
      <c r="K1898" s="5"/>
      <c r="L1898" s="5"/>
      <c r="M1898" s="5"/>
      <c r="N1898" s="5"/>
      <c r="O1898" s="5"/>
      <c r="P1898" s="5"/>
    </row>
    <row r="1899" ht="15.75" customHeight="1">
      <c r="A1899" s="6"/>
      <c r="B1899" s="6" t="str">
        <f t="shared" si="1"/>
        <v>GUY</v>
      </c>
      <c r="C1899" s="6">
        <v>592.0</v>
      </c>
      <c r="D1899" s="7">
        <v>59201.0</v>
      </c>
      <c r="E1899" s="8" t="s">
        <v>1821</v>
      </c>
      <c r="F1899" s="7">
        <v>5920028.0</v>
      </c>
      <c r="G1899" s="20" t="s">
        <v>1849</v>
      </c>
      <c r="H1899" s="5"/>
      <c r="I1899" s="8"/>
      <c r="J1899" s="5"/>
      <c r="K1899" s="5"/>
      <c r="L1899" s="5"/>
      <c r="M1899" s="5"/>
      <c r="N1899" s="5"/>
      <c r="O1899" s="5"/>
      <c r="P1899" s="5"/>
    </row>
    <row r="1900" ht="15.75" customHeight="1">
      <c r="A1900" s="6"/>
      <c r="B1900" s="6" t="str">
        <f t="shared" si="1"/>
        <v>GUY</v>
      </c>
      <c r="C1900" s="6">
        <v>592.0</v>
      </c>
      <c r="D1900" s="7">
        <v>59201.0</v>
      </c>
      <c r="E1900" s="8" t="s">
        <v>1821</v>
      </c>
      <c r="F1900" s="7">
        <v>5920029.0</v>
      </c>
      <c r="G1900" s="20" t="s">
        <v>1850</v>
      </c>
      <c r="H1900" s="5"/>
      <c r="I1900" s="8"/>
      <c r="J1900" s="5"/>
      <c r="K1900" s="5"/>
      <c r="L1900" s="5"/>
      <c r="M1900" s="5"/>
      <c r="N1900" s="5"/>
      <c r="O1900" s="5"/>
      <c r="P1900" s="5"/>
    </row>
    <row r="1901" ht="15.75" customHeight="1">
      <c r="A1901" s="6"/>
      <c r="B1901" s="6" t="str">
        <f t="shared" si="1"/>
        <v>GUY</v>
      </c>
      <c r="C1901" s="6">
        <v>592.0</v>
      </c>
      <c r="D1901" s="7">
        <v>59201.0</v>
      </c>
      <c r="E1901" s="8" t="s">
        <v>1821</v>
      </c>
      <c r="F1901" s="7">
        <v>5920030.0</v>
      </c>
      <c r="G1901" s="20" t="s">
        <v>1851</v>
      </c>
      <c r="H1901" s="5"/>
      <c r="I1901" s="8"/>
      <c r="J1901" s="5"/>
      <c r="K1901" s="5"/>
      <c r="L1901" s="5"/>
      <c r="M1901" s="5"/>
      <c r="N1901" s="5"/>
      <c r="O1901" s="5"/>
      <c r="P1901" s="5"/>
    </row>
    <row r="1902" ht="15.75" customHeight="1">
      <c r="A1902" s="6"/>
      <c r="B1902" s="6" t="str">
        <f t="shared" si="1"/>
        <v>GUY</v>
      </c>
      <c r="C1902" s="6">
        <v>592.0</v>
      </c>
      <c r="D1902" s="7">
        <v>59201.0</v>
      </c>
      <c r="E1902" s="8" t="s">
        <v>1821</v>
      </c>
      <c r="F1902" s="7">
        <v>5920031.0</v>
      </c>
      <c r="G1902" s="20" t="s">
        <v>1852</v>
      </c>
      <c r="H1902" s="5"/>
      <c r="I1902" s="8"/>
      <c r="J1902" s="5"/>
      <c r="K1902" s="5"/>
      <c r="L1902" s="5"/>
      <c r="M1902" s="5"/>
      <c r="N1902" s="5"/>
      <c r="O1902" s="5"/>
      <c r="P1902" s="5"/>
    </row>
    <row r="1903" ht="15.75" customHeight="1">
      <c r="A1903" s="6"/>
      <c r="B1903" s="6" t="str">
        <f t="shared" si="1"/>
        <v>GUY</v>
      </c>
      <c r="C1903" s="6">
        <v>592.0</v>
      </c>
      <c r="D1903" s="7">
        <v>59201.0</v>
      </c>
      <c r="E1903" s="8" t="s">
        <v>1821</v>
      </c>
      <c r="F1903" s="7">
        <v>5920032.0</v>
      </c>
      <c r="G1903" s="20" t="s">
        <v>1853</v>
      </c>
      <c r="H1903" s="5"/>
      <c r="I1903" s="8"/>
      <c r="J1903" s="5"/>
      <c r="K1903" s="5"/>
      <c r="L1903" s="5"/>
      <c r="M1903" s="5"/>
      <c r="N1903" s="5"/>
      <c r="O1903" s="5"/>
      <c r="P1903" s="5"/>
    </row>
    <row r="1904" ht="15.75" customHeight="1">
      <c r="A1904" s="6"/>
      <c r="B1904" s="6" t="str">
        <f t="shared" si="1"/>
        <v>GUY</v>
      </c>
      <c r="C1904" s="6">
        <v>592.0</v>
      </c>
      <c r="D1904" s="7">
        <v>59201.0</v>
      </c>
      <c r="E1904" s="8" t="s">
        <v>1821</v>
      </c>
      <c r="F1904" s="7">
        <v>5920033.0</v>
      </c>
      <c r="G1904" s="20" t="s">
        <v>1854</v>
      </c>
      <c r="H1904" s="5"/>
      <c r="I1904" s="8"/>
      <c r="J1904" s="5"/>
      <c r="K1904" s="5"/>
      <c r="L1904" s="5"/>
      <c r="M1904" s="5"/>
      <c r="N1904" s="5"/>
      <c r="O1904" s="5"/>
      <c r="P1904" s="5"/>
    </row>
    <row r="1905" ht="15.75" customHeight="1">
      <c r="A1905" s="6"/>
      <c r="B1905" s="6" t="str">
        <f t="shared" si="1"/>
        <v>GUY</v>
      </c>
      <c r="C1905" s="6">
        <v>592.0</v>
      </c>
      <c r="D1905" s="7">
        <v>59201.0</v>
      </c>
      <c r="E1905" s="8" t="s">
        <v>1821</v>
      </c>
      <c r="F1905" s="7">
        <v>5920034.0</v>
      </c>
      <c r="G1905" s="20" t="s">
        <v>1855</v>
      </c>
      <c r="H1905" s="5"/>
      <c r="I1905" s="8"/>
      <c r="J1905" s="5"/>
      <c r="K1905" s="5"/>
      <c r="L1905" s="5"/>
      <c r="M1905" s="5"/>
      <c r="N1905" s="5"/>
      <c r="O1905" s="5"/>
      <c r="P1905" s="5"/>
    </row>
    <row r="1906" ht="15.75" customHeight="1">
      <c r="A1906" s="6"/>
      <c r="B1906" s="6" t="str">
        <f t="shared" si="1"/>
        <v>GUY</v>
      </c>
      <c r="C1906" s="6">
        <v>592.0</v>
      </c>
      <c r="D1906" s="7">
        <v>59201.0</v>
      </c>
      <c r="E1906" s="8" t="s">
        <v>1821</v>
      </c>
      <c r="F1906" s="7">
        <v>5920035.0</v>
      </c>
      <c r="G1906" s="20" t="s">
        <v>1856</v>
      </c>
      <c r="H1906" s="5"/>
      <c r="I1906" s="8"/>
      <c r="J1906" s="5"/>
      <c r="K1906" s="5"/>
      <c r="L1906" s="5"/>
      <c r="M1906" s="5"/>
      <c r="N1906" s="5"/>
      <c r="O1906" s="5"/>
      <c r="P1906" s="5"/>
    </row>
    <row r="1907" ht="15.75" customHeight="1">
      <c r="A1907" s="6"/>
      <c r="B1907" s="6" t="str">
        <f t="shared" si="1"/>
        <v>GUY</v>
      </c>
      <c r="C1907" s="6">
        <v>592.0</v>
      </c>
      <c r="D1907" s="7">
        <v>59201.0</v>
      </c>
      <c r="E1907" s="8" t="s">
        <v>1821</v>
      </c>
      <c r="F1907" s="7">
        <v>5920036.0</v>
      </c>
      <c r="G1907" s="20" t="s">
        <v>1857</v>
      </c>
      <c r="H1907" s="5"/>
      <c r="I1907" s="8"/>
      <c r="J1907" s="5"/>
      <c r="K1907" s="5"/>
      <c r="L1907" s="5"/>
      <c r="M1907" s="5"/>
      <c r="N1907" s="5"/>
      <c r="O1907" s="5"/>
      <c r="P1907" s="5"/>
    </row>
    <row r="1908" ht="15.75" customHeight="1">
      <c r="A1908" s="6"/>
      <c r="B1908" s="6" t="str">
        <f t="shared" si="1"/>
        <v>GUY</v>
      </c>
      <c r="C1908" s="6">
        <v>592.0</v>
      </c>
      <c r="D1908" s="7">
        <v>59201.0</v>
      </c>
      <c r="E1908" s="8" t="s">
        <v>1821</v>
      </c>
      <c r="F1908" s="7">
        <v>5920037.0</v>
      </c>
      <c r="G1908" s="20" t="s">
        <v>1858</v>
      </c>
      <c r="H1908" s="5"/>
      <c r="I1908" s="8"/>
      <c r="J1908" s="5"/>
      <c r="K1908" s="5"/>
      <c r="L1908" s="5"/>
      <c r="M1908" s="5"/>
      <c r="N1908" s="5"/>
      <c r="O1908" s="5"/>
      <c r="P1908" s="5"/>
    </row>
    <row r="1909" ht="15.75" customHeight="1">
      <c r="A1909" s="6"/>
      <c r="B1909" s="6" t="str">
        <f t="shared" si="1"/>
        <v>GUY</v>
      </c>
      <c r="C1909" s="6">
        <v>592.0</v>
      </c>
      <c r="D1909" s="7">
        <v>59201.0</v>
      </c>
      <c r="E1909" s="8" t="s">
        <v>1821</v>
      </c>
      <c r="F1909" s="7">
        <v>5920038.0</v>
      </c>
      <c r="G1909" s="20" t="s">
        <v>1859</v>
      </c>
      <c r="H1909" s="5"/>
      <c r="I1909" s="8"/>
      <c r="J1909" s="5"/>
      <c r="K1909" s="5"/>
      <c r="L1909" s="5"/>
      <c r="M1909" s="5"/>
      <c r="N1909" s="5"/>
      <c r="O1909" s="5"/>
      <c r="P1909" s="5"/>
    </row>
    <row r="1910" ht="15.75" customHeight="1">
      <c r="A1910" s="6"/>
      <c r="B1910" s="6" t="str">
        <f t="shared" si="1"/>
        <v>GUY</v>
      </c>
      <c r="C1910" s="6">
        <v>592.0</v>
      </c>
      <c r="D1910" s="7">
        <v>59201.0</v>
      </c>
      <c r="E1910" s="8" t="s">
        <v>1821</v>
      </c>
      <c r="F1910" s="7">
        <v>5920039.0</v>
      </c>
      <c r="G1910" s="20" t="s">
        <v>1860</v>
      </c>
      <c r="H1910" s="5"/>
      <c r="I1910" s="8"/>
      <c r="J1910" s="5"/>
      <c r="K1910" s="5"/>
      <c r="L1910" s="5"/>
      <c r="M1910" s="5"/>
      <c r="N1910" s="5"/>
      <c r="O1910" s="5"/>
      <c r="P1910" s="5"/>
    </row>
    <row r="1911" ht="15.75" customHeight="1">
      <c r="A1911" s="6"/>
      <c r="B1911" s="6" t="str">
        <f t="shared" si="1"/>
        <v>GUY</v>
      </c>
      <c r="C1911" s="6">
        <v>592.0</v>
      </c>
      <c r="D1911" s="7">
        <v>59201.0</v>
      </c>
      <c r="E1911" s="8" t="s">
        <v>1821</v>
      </c>
      <c r="F1911" s="7">
        <v>5920040.0</v>
      </c>
      <c r="G1911" s="20" t="s">
        <v>1861</v>
      </c>
      <c r="H1911" s="5"/>
      <c r="I1911" s="8"/>
      <c r="J1911" s="5"/>
      <c r="K1911" s="5"/>
      <c r="L1911" s="5"/>
      <c r="M1911" s="5"/>
      <c r="N1911" s="5"/>
      <c r="O1911" s="5"/>
      <c r="P1911" s="5"/>
    </row>
    <row r="1912" ht="15.75" customHeight="1">
      <c r="A1912" s="6"/>
      <c r="B1912" s="6" t="str">
        <f t="shared" si="1"/>
        <v>GUY</v>
      </c>
      <c r="C1912" s="6">
        <v>592.0</v>
      </c>
      <c r="D1912" s="7">
        <v>59201.0</v>
      </c>
      <c r="E1912" s="8" t="s">
        <v>1821</v>
      </c>
      <c r="F1912" s="7">
        <v>5920041.0</v>
      </c>
      <c r="G1912" s="20" t="s">
        <v>1862</v>
      </c>
      <c r="H1912" s="5"/>
      <c r="I1912" s="8"/>
      <c r="J1912" s="5"/>
      <c r="K1912" s="5"/>
      <c r="L1912" s="5"/>
      <c r="M1912" s="5"/>
      <c r="N1912" s="5"/>
      <c r="O1912" s="5"/>
      <c r="P1912" s="5"/>
    </row>
    <row r="1913" ht="15.75" customHeight="1">
      <c r="A1913" s="6"/>
      <c r="B1913" s="6" t="str">
        <f t="shared" si="1"/>
        <v>GUY</v>
      </c>
      <c r="C1913" s="6">
        <v>592.0</v>
      </c>
      <c r="D1913" s="7">
        <v>59201.0</v>
      </c>
      <c r="E1913" s="8" t="s">
        <v>1821</v>
      </c>
      <c r="F1913" s="7">
        <v>5920042.0</v>
      </c>
      <c r="G1913" s="20" t="s">
        <v>1863</v>
      </c>
      <c r="H1913" s="5"/>
      <c r="I1913" s="8"/>
      <c r="J1913" s="5"/>
      <c r="K1913" s="5"/>
      <c r="L1913" s="5"/>
      <c r="M1913" s="5"/>
      <c r="N1913" s="5"/>
      <c r="O1913" s="5"/>
      <c r="P1913" s="5"/>
    </row>
    <row r="1914" ht="15.75" customHeight="1">
      <c r="A1914" s="6"/>
      <c r="B1914" s="6" t="str">
        <f t="shared" si="1"/>
        <v>GUY</v>
      </c>
      <c r="C1914" s="6">
        <v>592.0</v>
      </c>
      <c r="D1914" s="7">
        <v>59201.0</v>
      </c>
      <c r="E1914" s="8" t="s">
        <v>1821</v>
      </c>
      <c r="F1914" s="7">
        <v>5920043.0</v>
      </c>
      <c r="G1914" s="20" t="s">
        <v>1864</v>
      </c>
      <c r="H1914" s="5"/>
      <c r="I1914" s="8"/>
      <c r="J1914" s="5"/>
      <c r="K1914" s="5"/>
      <c r="L1914" s="5"/>
      <c r="M1914" s="5"/>
      <c r="N1914" s="5"/>
      <c r="O1914" s="5"/>
      <c r="P1914" s="5"/>
    </row>
    <row r="1915" ht="15.75" customHeight="1">
      <c r="A1915" s="6"/>
      <c r="B1915" s="6" t="str">
        <f t="shared" si="1"/>
        <v>GUY</v>
      </c>
      <c r="C1915" s="6">
        <v>592.0</v>
      </c>
      <c r="D1915" s="7">
        <v>59201.0</v>
      </c>
      <c r="E1915" s="8" t="s">
        <v>1821</v>
      </c>
      <c r="F1915" s="7">
        <v>5920044.0</v>
      </c>
      <c r="G1915" s="20" t="s">
        <v>1865</v>
      </c>
      <c r="H1915" s="5"/>
      <c r="I1915" s="8"/>
      <c r="J1915" s="5"/>
      <c r="K1915" s="5"/>
      <c r="L1915" s="5"/>
      <c r="M1915" s="5"/>
      <c r="N1915" s="5"/>
      <c r="O1915" s="5"/>
      <c r="P1915" s="5"/>
    </row>
    <row r="1916" ht="15.75" customHeight="1">
      <c r="A1916" s="6"/>
      <c r="B1916" s="6" t="str">
        <f t="shared" si="1"/>
        <v>GUY</v>
      </c>
      <c r="C1916" s="6">
        <v>592.0</v>
      </c>
      <c r="D1916" s="7">
        <v>59201.0</v>
      </c>
      <c r="E1916" s="8" t="s">
        <v>1821</v>
      </c>
      <c r="F1916" s="7">
        <v>5920045.0</v>
      </c>
      <c r="G1916" s="20" t="s">
        <v>1866</v>
      </c>
      <c r="H1916" s="5"/>
      <c r="I1916" s="8"/>
      <c r="J1916" s="5"/>
      <c r="K1916" s="5"/>
      <c r="L1916" s="5"/>
      <c r="M1916" s="5"/>
      <c r="N1916" s="5"/>
      <c r="O1916" s="5"/>
      <c r="P1916" s="5"/>
    </row>
    <row r="1917" ht="15.75" customHeight="1">
      <c r="A1917" s="6"/>
      <c r="B1917" s="6" t="str">
        <f t="shared" si="1"/>
        <v>GUY</v>
      </c>
      <c r="C1917" s="6">
        <v>592.0</v>
      </c>
      <c r="D1917" s="7">
        <v>59201.0</v>
      </c>
      <c r="E1917" s="8" t="s">
        <v>1821</v>
      </c>
      <c r="F1917" s="7">
        <v>5920046.0</v>
      </c>
      <c r="G1917" s="20" t="s">
        <v>1867</v>
      </c>
      <c r="H1917" s="5"/>
      <c r="I1917" s="8"/>
      <c r="J1917" s="5"/>
      <c r="K1917" s="5"/>
      <c r="L1917" s="5"/>
      <c r="M1917" s="5"/>
      <c r="N1917" s="5"/>
      <c r="O1917" s="5"/>
      <c r="P1917" s="5"/>
    </row>
    <row r="1918" ht="15.75" customHeight="1">
      <c r="A1918" s="6"/>
      <c r="B1918" s="6" t="str">
        <f t="shared" si="1"/>
        <v>GUY</v>
      </c>
      <c r="C1918" s="6">
        <v>592.0</v>
      </c>
      <c r="D1918" s="7">
        <v>59201.0</v>
      </c>
      <c r="E1918" s="8" t="s">
        <v>1821</v>
      </c>
      <c r="F1918" s="7">
        <v>5920047.0</v>
      </c>
      <c r="G1918" s="20" t="s">
        <v>1868</v>
      </c>
      <c r="H1918" s="5"/>
      <c r="I1918" s="8"/>
      <c r="J1918" s="5"/>
      <c r="K1918" s="5"/>
      <c r="L1918" s="5"/>
      <c r="M1918" s="5"/>
      <c r="N1918" s="5"/>
      <c r="O1918" s="5"/>
      <c r="P1918" s="5"/>
    </row>
    <row r="1919" ht="15.75" customHeight="1">
      <c r="A1919" s="6"/>
      <c r="B1919" s="6" t="str">
        <f t="shared" si="1"/>
        <v>GUY</v>
      </c>
      <c r="C1919" s="6">
        <v>592.0</v>
      </c>
      <c r="D1919" s="7">
        <v>59201.0</v>
      </c>
      <c r="E1919" s="8" t="s">
        <v>1821</v>
      </c>
      <c r="F1919" s="7">
        <v>5920048.0</v>
      </c>
      <c r="G1919" s="20" t="s">
        <v>1869</v>
      </c>
      <c r="H1919" s="5"/>
      <c r="I1919" s="8"/>
      <c r="J1919" s="5"/>
      <c r="K1919" s="5"/>
      <c r="L1919" s="5"/>
      <c r="M1919" s="5"/>
      <c r="N1919" s="5"/>
      <c r="O1919" s="5"/>
      <c r="P1919" s="5"/>
    </row>
    <row r="1920" ht="15.75" customHeight="1">
      <c r="A1920" s="6"/>
      <c r="B1920" s="6" t="str">
        <f t="shared" si="1"/>
        <v>GUY</v>
      </c>
      <c r="C1920" s="6">
        <v>592.0</v>
      </c>
      <c r="D1920" s="7">
        <v>59201.0</v>
      </c>
      <c r="E1920" s="8" t="s">
        <v>1821</v>
      </c>
      <c r="F1920" s="7">
        <v>5920049.0</v>
      </c>
      <c r="G1920" s="20" t="s">
        <v>1870</v>
      </c>
      <c r="H1920" s="5"/>
      <c r="I1920" s="8"/>
      <c r="J1920" s="5"/>
      <c r="K1920" s="5"/>
      <c r="L1920" s="5"/>
      <c r="M1920" s="5"/>
      <c r="N1920" s="5"/>
      <c r="O1920" s="5"/>
      <c r="P1920" s="5"/>
    </row>
    <row r="1921" ht="15.75" customHeight="1">
      <c r="A1921" s="6"/>
      <c r="B1921" s="6" t="str">
        <f t="shared" si="1"/>
        <v>GUY</v>
      </c>
      <c r="C1921" s="6">
        <v>592.0</v>
      </c>
      <c r="D1921" s="7">
        <v>59201.0</v>
      </c>
      <c r="E1921" s="8" t="s">
        <v>1821</v>
      </c>
      <c r="F1921" s="7">
        <v>5920050.0</v>
      </c>
      <c r="G1921" s="20" t="s">
        <v>1871</v>
      </c>
      <c r="H1921" s="5"/>
      <c r="I1921" s="8"/>
      <c r="J1921" s="5"/>
      <c r="K1921" s="5"/>
      <c r="L1921" s="5"/>
      <c r="M1921" s="5"/>
      <c r="N1921" s="5"/>
      <c r="O1921" s="5"/>
      <c r="P1921" s="5"/>
    </row>
    <row r="1922" ht="15.75" customHeight="1">
      <c r="A1922" s="6"/>
      <c r="B1922" s="6" t="str">
        <f t="shared" si="1"/>
        <v>GUY</v>
      </c>
      <c r="C1922" s="6">
        <v>592.0</v>
      </c>
      <c r="D1922" s="7">
        <v>59201.0</v>
      </c>
      <c r="E1922" s="8" t="s">
        <v>1821</v>
      </c>
      <c r="F1922" s="7">
        <v>5920051.0</v>
      </c>
      <c r="G1922" s="20" t="s">
        <v>1872</v>
      </c>
      <c r="H1922" s="5"/>
      <c r="I1922" s="8"/>
      <c r="J1922" s="5"/>
      <c r="K1922" s="5"/>
      <c r="L1922" s="5"/>
      <c r="M1922" s="5"/>
      <c r="N1922" s="5"/>
      <c r="O1922" s="5"/>
      <c r="P1922" s="5"/>
    </row>
    <row r="1923" ht="15.75" customHeight="1">
      <c r="A1923" s="6"/>
      <c r="B1923" s="6" t="str">
        <f t="shared" si="1"/>
        <v>GUY</v>
      </c>
      <c r="C1923" s="6">
        <v>592.0</v>
      </c>
      <c r="D1923" s="7">
        <v>59201.0</v>
      </c>
      <c r="E1923" s="8" t="s">
        <v>1821</v>
      </c>
      <c r="F1923" s="7">
        <v>5920052.0</v>
      </c>
      <c r="G1923" s="20" t="s">
        <v>1873</v>
      </c>
      <c r="H1923" s="5"/>
      <c r="I1923" s="8"/>
      <c r="J1923" s="5"/>
      <c r="K1923" s="5"/>
      <c r="L1923" s="5"/>
      <c r="M1923" s="5"/>
      <c r="N1923" s="5"/>
      <c r="O1923" s="5"/>
      <c r="P1923" s="5"/>
    </row>
    <row r="1924" ht="15.75" customHeight="1">
      <c r="A1924" s="6"/>
      <c r="B1924" s="6" t="str">
        <f t="shared" si="1"/>
        <v>GUY</v>
      </c>
      <c r="C1924" s="6">
        <v>592.0</v>
      </c>
      <c r="D1924" s="7">
        <v>59201.0</v>
      </c>
      <c r="E1924" s="8" t="s">
        <v>1821</v>
      </c>
      <c r="F1924" s="7">
        <v>5920053.0</v>
      </c>
      <c r="G1924" s="20" t="s">
        <v>1874</v>
      </c>
      <c r="H1924" s="5"/>
      <c r="I1924" s="8"/>
      <c r="J1924" s="5"/>
      <c r="K1924" s="5"/>
      <c r="L1924" s="5"/>
      <c r="M1924" s="5"/>
      <c r="N1924" s="5"/>
      <c r="O1924" s="5"/>
      <c r="P1924" s="5"/>
    </row>
    <row r="1925" ht="15.75" customHeight="1">
      <c r="A1925" s="6"/>
      <c r="B1925" s="6" t="str">
        <f t="shared" si="1"/>
        <v>GUY</v>
      </c>
      <c r="C1925" s="6">
        <v>592.0</v>
      </c>
      <c r="D1925" s="7">
        <v>59201.0</v>
      </c>
      <c r="E1925" s="8" t="s">
        <v>1821</v>
      </c>
      <c r="F1925" s="7">
        <v>5920054.0</v>
      </c>
      <c r="G1925" s="20" t="s">
        <v>1875</v>
      </c>
      <c r="H1925" s="5"/>
      <c r="I1925" s="8"/>
      <c r="J1925" s="5"/>
      <c r="K1925" s="5"/>
      <c r="L1925" s="5"/>
      <c r="M1925" s="5"/>
      <c r="N1925" s="5"/>
      <c r="O1925" s="5"/>
      <c r="P1925" s="5"/>
    </row>
    <row r="1926" ht="15.75" customHeight="1">
      <c r="A1926" s="6"/>
      <c r="B1926" s="6" t="str">
        <f t="shared" si="1"/>
        <v>GUY</v>
      </c>
      <c r="C1926" s="6">
        <v>592.0</v>
      </c>
      <c r="D1926" s="7">
        <v>59201.0</v>
      </c>
      <c r="E1926" s="8" t="s">
        <v>1821</v>
      </c>
      <c r="F1926" s="7">
        <v>5920055.0</v>
      </c>
      <c r="G1926" s="20" t="s">
        <v>1876</v>
      </c>
      <c r="H1926" s="5"/>
      <c r="I1926" s="8"/>
      <c r="J1926" s="5"/>
      <c r="K1926" s="5"/>
      <c r="L1926" s="5"/>
      <c r="M1926" s="5"/>
      <c r="N1926" s="5"/>
      <c r="O1926" s="5"/>
      <c r="P1926" s="5"/>
    </row>
    <row r="1927" ht="15.75" customHeight="1">
      <c r="A1927" s="6"/>
      <c r="B1927" s="6" t="str">
        <f t="shared" si="1"/>
        <v>GUY</v>
      </c>
      <c r="C1927" s="6">
        <v>592.0</v>
      </c>
      <c r="D1927" s="7">
        <v>59201.0</v>
      </c>
      <c r="E1927" s="8" t="s">
        <v>1821</v>
      </c>
      <c r="F1927" s="7">
        <v>5920056.0</v>
      </c>
      <c r="G1927" s="20" t="s">
        <v>1877</v>
      </c>
      <c r="H1927" s="5"/>
      <c r="I1927" s="8"/>
      <c r="J1927" s="5"/>
      <c r="K1927" s="5"/>
      <c r="L1927" s="5"/>
      <c r="M1927" s="5"/>
      <c r="N1927" s="5"/>
      <c r="O1927" s="5"/>
      <c r="P1927" s="5"/>
    </row>
    <row r="1928" ht="15.75" customHeight="1">
      <c r="A1928" s="6"/>
      <c r="B1928" s="6" t="str">
        <f t="shared" si="1"/>
        <v>GUY</v>
      </c>
      <c r="C1928" s="6">
        <v>592.0</v>
      </c>
      <c r="D1928" s="7">
        <v>59201.0</v>
      </c>
      <c r="E1928" s="8" t="s">
        <v>1821</v>
      </c>
      <c r="F1928" s="7">
        <v>5920057.0</v>
      </c>
      <c r="G1928" s="20" t="s">
        <v>1878</v>
      </c>
      <c r="H1928" s="5"/>
      <c r="I1928" s="8"/>
      <c r="J1928" s="5"/>
      <c r="K1928" s="5"/>
      <c r="L1928" s="5"/>
      <c r="M1928" s="5"/>
      <c r="N1928" s="5"/>
      <c r="O1928" s="5"/>
      <c r="P1928" s="5"/>
    </row>
    <row r="1929" ht="15.75" customHeight="1">
      <c r="A1929" s="6"/>
      <c r="B1929" s="6" t="str">
        <f t="shared" si="1"/>
        <v>GUY</v>
      </c>
      <c r="C1929" s="6">
        <v>592.0</v>
      </c>
      <c r="D1929" s="7">
        <v>59201.0</v>
      </c>
      <c r="E1929" s="8" t="s">
        <v>1821</v>
      </c>
      <c r="F1929" s="7">
        <v>5920058.0</v>
      </c>
      <c r="G1929" s="20" t="s">
        <v>1879</v>
      </c>
      <c r="H1929" s="5"/>
      <c r="I1929" s="8"/>
      <c r="J1929" s="5"/>
      <c r="K1929" s="5"/>
      <c r="L1929" s="5"/>
      <c r="M1929" s="5"/>
      <c r="N1929" s="5"/>
      <c r="O1929" s="5"/>
      <c r="P1929" s="5"/>
    </row>
    <row r="1930" ht="15.75" customHeight="1">
      <c r="A1930" s="6"/>
      <c r="B1930" s="6" t="str">
        <f t="shared" si="1"/>
        <v>GUY</v>
      </c>
      <c r="C1930" s="6">
        <v>592.0</v>
      </c>
      <c r="D1930" s="7">
        <v>59201.0</v>
      </c>
      <c r="E1930" s="8" t="s">
        <v>1821</v>
      </c>
      <c r="F1930" s="7">
        <v>5920059.0</v>
      </c>
      <c r="G1930" s="20" t="s">
        <v>1880</v>
      </c>
      <c r="H1930" s="5"/>
      <c r="I1930" s="8"/>
      <c r="J1930" s="5"/>
      <c r="K1930" s="5"/>
      <c r="L1930" s="5"/>
      <c r="M1930" s="5"/>
      <c r="N1930" s="5"/>
      <c r="O1930" s="5"/>
      <c r="P1930" s="5"/>
    </row>
    <row r="1931" ht="15.75" customHeight="1">
      <c r="A1931" s="6"/>
      <c r="B1931" s="6" t="str">
        <f t="shared" si="1"/>
        <v>GUY</v>
      </c>
      <c r="C1931" s="6">
        <v>592.0</v>
      </c>
      <c r="D1931" s="7">
        <v>59201.0</v>
      </c>
      <c r="E1931" s="8" t="s">
        <v>1821</v>
      </c>
      <c r="F1931" s="7">
        <v>5920060.0</v>
      </c>
      <c r="G1931" s="20" t="s">
        <v>1881</v>
      </c>
      <c r="H1931" s="5"/>
      <c r="I1931" s="8"/>
      <c r="J1931" s="5"/>
      <c r="K1931" s="5"/>
      <c r="L1931" s="5"/>
      <c r="M1931" s="5"/>
      <c r="N1931" s="5"/>
      <c r="O1931" s="5"/>
      <c r="P1931" s="5"/>
    </row>
    <row r="1932" ht="15.75" customHeight="1">
      <c r="A1932" s="6"/>
      <c r="B1932" s="6" t="str">
        <f t="shared" si="1"/>
        <v>GUY</v>
      </c>
      <c r="C1932" s="6">
        <v>592.0</v>
      </c>
      <c r="D1932" s="7">
        <v>59201.0</v>
      </c>
      <c r="E1932" s="8" t="s">
        <v>1821</v>
      </c>
      <c r="F1932" s="7">
        <v>5920061.0</v>
      </c>
      <c r="G1932" s="20" t="s">
        <v>1882</v>
      </c>
      <c r="H1932" s="5"/>
      <c r="I1932" s="8"/>
      <c r="J1932" s="5"/>
      <c r="K1932" s="5"/>
      <c r="L1932" s="5"/>
      <c r="M1932" s="5"/>
      <c r="N1932" s="5"/>
      <c r="O1932" s="5"/>
      <c r="P1932" s="5"/>
    </row>
    <row r="1933" ht="15.75" customHeight="1">
      <c r="A1933" s="6"/>
      <c r="B1933" s="6" t="str">
        <f t="shared" si="1"/>
        <v>GUY</v>
      </c>
      <c r="C1933" s="6">
        <v>592.0</v>
      </c>
      <c r="D1933" s="7">
        <v>59201.0</v>
      </c>
      <c r="E1933" s="8" t="s">
        <v>1821</v>
      </c>
      <c r="F1933" s="7">
        <v>5920062.0</v>
      </c>
      <c r="G1933" s="20" t="s">
        <v>1883</v>
      </c>
      <c r="H1933" s="5"/>
      <c r="I1933" s="8"/>
      <c r="J1933" s="5"/>
      <c r="K1933" s="5"/>
      <c r="L1933" s="5"/>
      <c r="M1933" s="5"/>
      <c r="N1933" s="5"/>
      <c r="O1933" s="5"/>
      <c r="P1933" s="5"/>
    </row>
    <row r="1934" ht="15.75" customHeight="1">
      <c r="A1934" s="6"/>
      <c r="B1934" s="6" t="str">
        <f t="shared" si="1"/>
        <v>GUY</v>
      </c>
      <c r="C1934" s="6">
        <v>592.0</v>
      </c>
      <c r="D1934" s="7">
        <v>59201.0</v>
      </c>
      <c r="E1934" s="8" t="s">
        <v>1821</v>
      </c>
      <c r="F1934" s="7">
        <v>5920063.0</v>
      </c>
      <c r="G1934" s="20" t="s">
        <v>1884</v>
      </c>
      <c r="H1934" s="5"/>
      <c r="I1934" s="8"/>
      <c r="J1934" s="5"/>
      <c r="K1934" s="5"/>
      <c r="L1934" s="5"/>
      <c r="M1934" s="5"/>
      <c r="N1934" s="5"/>
      <c r="O1934" s="5"/>
      <c r="P1934" s="5"/>
    </row>
    <row r="1935" ht="15.75" customHeight="1">
      <c r="A1935" s="6"/>
      <c r="B1935" s="6" t="str">
        <f t="shared" si="1"/>
        <v>GUY</v>
      </c>
      <c r="C1935" s="6">
        <v>592.0</v>
      </c>
      <c r="D1935" s="7">
        <v>59201.0</v>
      </c>
      <c r="E1935" s="8" t="s">
        <v>1821</v>
      </c>
      <c r="F1935" s="7">
        <v>5920064.0</v>
      </c>
      <c r="G1935" s="20" t="s">
        <v>1885</v>
      </c>
      <c r="H1935" s="5"/>
      <c r="I1935" s="8"/>
      <c r="J1935" s="5"/>
      <c r="K1935" s="5"/>
      <c r="L1935" s="5"/>
      <c r="M1935" s="5"/>
      <c r="N1935" s="5"/>
      <c r="O1935" s="5"/>
      <c r="P1935" s="5"/>
    </row>
    <row r="1936" ht="15.75" customHeight="1">
      <c r="A1936" s="6"/>
      <c r="B1936" s="6" t="str">
        <f t="shared" si="1"/>
        <v>GUY</v>
      </c>
      <c r="C1936" s="6">
        <v>592.0</v>
      </c>
      <c r="D1936" s="7">
        <v>59201.0</v>
      </c>
      <c r="E1936" s="8" t="s">
        <v>1821</v>
      </c>
      <c r="F1936" s="7">
        <v>5920065.0</v>
      </c>
      <c r="G1936" s="20" t="s">
        <v>1886</v>
      </c>
      <c r="H1936" s="5"/>
      <c r="I1936" s="8"/>
      <c r="J1936" s="5"/>
      <c r="K1936" s="5"/>
      <c r="L1936" s="5"/>
      <c r="M1936" s="5"/>
      <c r="N1936" s="5"/>
      <c r="O1936" s="5"/>
      <c r="P1936" s="5"/>
    </row>
    <row r="1937" ht="15.75" customHeight="1">
      <c r="A1937" s="6"/>
      <c r="B1937" s="6" t="str">
        <f t="shared" si="1"/>
        <v>GUY</v>
      </c>
      <c r="C1937" s="6">
        <v>592.0</v>
      </c>
      <c r="D1937" s="7">
        <v>59201.0</v>
      </c>
      <c r="E1937" s="8" t="s">
        <v>1821</v>
      </c>
      <c r="F1937" s="7">
        <v>5920066.0</v>
      </c>
      <c r="G1937" s="20" t="s">
        <v>1887</v>
      </c>
      <c r="H1937" s="5"/>
      <c r="I1937" s="8"/>
      <c r="J1937" s="5"/>
      <c r="K1937" s="5"/>
      <c r="L1937" s="5"/>
      <c r="M1937" s="5"/>
      <c r="N1937" s="5"/>
      <c r="O1937" s="5"/>
      <c r="P1937" s="5"/>
    </row>
    <row r="1938" ht="15.75" customHeight="1">
      <c r="A1938" s="6"/>
      <c r="B1938" s="6" t="str">
        <f t="shared" si="1"/>
        <v>GUY</v>
      </c>
      <c r="C1938" s="6">
        <v>592.0</v>
      </c>
      <c r="D1938" s="7">
        <v>59201.0</v>
      </c>
      <c r="E1938" s="8" t="s">
        <v>1821</v>
      </c>
      <c r="F1938" s="7">
        <v>5920067.0</v>
      </c>
      <c r="G1938" s="20" t="s">
        <v>1888</v>
      </c>
      <c r="H1938" s="5"/>
      <c r="I1938" s="8"/>
      <c r="J1938" s="5"/>
      <c r="K1938" s="5"/>
      <c r="L1938" s="5"/>
      <c r="M1938" s="5"/>
      <c r="N1938" s="5"/>
      <c r="O1938" s="5"/>
      <c r="P1938" s="5"/>
    </row>
    <row r="1939" ht="15.75" customHeight="1">
      <c r="A1939" s="6"/>
      <c r="B1939" s="6" t="str">
        <f t="shared" si="1"/>
        <v>GUY</v>
      </c>
      <c r="C1939" s="6">
        <v>592.0</v>
      </c>
      <c r="D1939" s="7">
        <v>59202.0</v>
      </c>
      <c r="E1939" s="8" t="s">
        <v>1889</v>
      </c>
      <c r="F1939" s="7">
        <v>5920068.0</v>
      </c>
      <c r="G1939" s="9" t="s">
        <v>1890</v>
      </c>
      <c r="H1939" s="5"/>
      <c r="I1939" s="8"/>
      <c r="J1939" s="5"/>
      <c r="K1939" s="5"/>
      <c r="L1939" s="5"/>
      <c r="M1939" s="5"/>
      <c r="N1939" s="5"/>
      <c r="O1939" s="5"/>
      <c r="P1939" s="5"/>
    </row>
    <row r="1940" ht="15.75" customHeight="1">
      <c r="A1940" s="6"/>
      <c r="B1940" s="6" t="str">
        <f t="shared" si="1"/>
        <v>GUY</v>
      </c>
      <c r="C1940" s="6">
        <v>592.0</v>
      </c>
      <c r="D1940" s="7">
        <v>59202.0</v>
      </c>
      <c r="E1940" s="8" t="s">
        <v>1889</v>
      </c>
      <c r="F1940" s="7">
        <v>5920069.0</v>
      </c>
      <c r="G1940" s="9" t="s">
        <v>1891</v>
      </c>
      <c r="H1940" s="5"/>
      <c r="I1940" s="8"/>
      <c r="J1940" s="5"/>
      <c r="K1940" s="5"/>
      <c r="L1940" s="5"/>
      <c r="M1940" s="5"/>
      <c r="N1940" s="5"/>
      <c r="O1940" s="5"/>
      <c r="P1940" s="5"/>
    </row>
    <row r="1941" ht="15.75" customHeight="1">
      <c r="A1941" s="6"/>
      <c r="B1941" s="6" t="str">
        <f t="shared" si="1"/>
        <v>GUY</v>
      </c>
      <c r="C1941" s="6">
        <v>592.0</v>
      </c>
      <c r="D1941" s="7">
        <v>59202.0</v>
      </c>
      <c r="E1941" s="8" t="s">
        <v>1889</v>
      </c>
      <c r="F1941" s="7">
        <v>5920070.0</v>
      </c>
      <c r="G1941" s="9" t="s">
        <v>1892</v>
      </c>
      <c r="H1941" s="5"/>
      <c r="I1941" s="8"/>
      <c r="J1941" s="5"/>
      <c r="K1941" s="5"/>
      <c r="L1941" s="5"/>
      <c r="M1941" s="5"/>
      <c r="N1941" s="5"/>
      <c r="O1941" s="5"/>
      <c r="P1941" s="5"/>
    </row>
    <row r="1942" ht="15.75" customHeight="1">
      <c r="A1942" s="6"/>
      <c r="B1942" s="6" t="str">
        <f t="shared" si="1"/>
        <v>GUY</v>
      </c>
      <c r="C1942" s="6">
        <v>592.0</v>
      </c>
      <c r="D1942" s="7">
        <v>59202.0</v>
      </c>
      <c r="E1942" s="8" t="s">
        <v>1889</v>
      </c>
      <c r="F1942" s="7">
        <v>5920071.0</v>
      </c>
      <c r="G1942" s="9" t="s">
        <v>1893</v>
      </c>
      <c r="H1942" s="5"/>
      <c r="I1942" s="8"/>
      <c r="J1942" s="5"/>
      <c r="K1942" s="5"/>
      <c r="L1942" s="5"/>
      <c r="M1942" s="5"/>
      <c r="N1942" s="5"/>
      <c r="O1942" s="5"/>
      <c r="P1942" s="5"/>
    </row>
    <row r="1943" ht="15.75" customHeight="1">
      <c r="A1943" s="6"/>
      <c r="B1943" s="6" t="str">
        <f t="shared" si="1"/>
        <v>GUY</v>
      </c>
      <c r="C1943" s="6">
        <v>592.0</v>
      </c>
      <c r="D1943" s="7">
        <v>59202.0</v>
      </c>
      <c r="E1943" s="8" t="s">
        <v>1889</v>
      </c>
      <c r="F1943" s="7">
        <v>5920072.0</v>
      </c>
      <c r="G1943" s="9" t="s">
        <v>1894</v>
      </c>
      <c r="H1943" s="5"/>
      <c r="I1943" s="8"/>
      <c r="J1943" s="5"/>
      <c r="K1943" s="5"/>
      <c r="L1943" s="5"/>
      <c r="M1943" s="5"/>
      <c r="N1943" s="5"/>
      <c r="O1943" s="5"/>
      <c r="P1943" s="5"/>
    </row>
    <row r="1944" ht="15.75" customHeight="1">
      <c r="A1944" s="6"/>
      <c r="B1944" s="6" t="str">
        <f t="shared" si="1"/>
        <v>GUY</v>
      </c>
      <c r="C1944" s="6">
        <v>592.0</v>
      </c>
      <c r="D1944" s="7">
        <v>59202.0</v>
      </c>
      <c r="E1944" s="8" t="s">
        <v>1889</v>
      </c>
      <c r="F1944" s="7">
        <v>5920073.0</v>
      </c>
      <c r="G1944" s="9" t="s">
        <v>1895</v>
      </c>
      <c r="H1944" s="5"/>
      <c r="I1944" s="8"/>
      <c r="J1944" s="5"/>
      <c r="K1944" s="5"/>
      <c r="L1944" s="5"/>
      <c r="M1944" s="5"/>
      <c r="N1944" s="5"/>
      <c r="O1944" s="5"/>
      <c r="P1944" s="5"/>
    </row>
    <row r="1945" ht="15.75" customHeight="1">
      <c r="A1945" s="6"/>
      <c r="B1945" s="6" t="str">
        <f t="shared" si="1"/>
        <v>GUY</v>
      </c>
      <c r="C1945" s="6">
        <v>592.0</v>
      </c>
      <c r="D1945" s="7">
        <v>59202.0</v>
      </c>
      <c r="E1945" s="8" t="s">
        <v>1889</v>
      </c>
      <c r="F1945" s="7">
        <v>5920074.0</v>
      </c>
      <c r="G1945" s="9" t="s">
        <v>1896</v>
      </c>
      <c r="H1945" s="5"/>
      <c r="I1945" s="8"/>
      <c r="J1945" s="5"/>
      <c r="K1945" s="5"/>
      <c r="L1945" s="5"/>
      <c r="M1945" s="5"/>
      <c r="N1945" s="5"/>
      <c r="O1945" s="5"/>
      <c r="P1945" s="5"/>
    </row>
    <row r="1946" ht="15.75" customHeight="1">
      <c r="A1946" s="6"/>
      <c r="B1946" s="6" t="str">
        <f t="shared" si="1"/>
        <v>GUY</v>
      </c>
      <c r="C1946" s="6">
        <v>592.0</v>
      </c>
      <c r="D1946" s="7">
        <v>59202.0</v>
      </c>
      <c r="E1946" s="8" t="s">
        <v>1889</v>
      </c>
      <c r="F1946" s="7">
        <v>5920075.0</v>
      </c>
      <c r="G1946" s="9" t="s">
        <v>1897</v>
      </c>
      <c r="H1946" s="5"/>
      <c r="I1946" s="8"/>
      <c r="J1946" s="5"/>
      <c r="K1946" s="5"/>
      <c r="L1946" s="5"/>
      <c r="M1946" s="5"/>
      <c r="N1946" s="5"/>
      <c r="O1946" s="5"/>
      <c r="P1946" s="5"/>
    </row>
    <row r="1947" ht="15.75" customHeight="1">
      <c r="A1947" s="6"/>
      <c r="B1947" s="6" t="str">
        <f t="shared" si="1"/>
        <v>GUY</v>
      </c>
      <c r="C1947" s="6">
        <v>592.0</v>
      </c>
      <c r="D1947" s="7">
        <v>59202.0</v>
      </c>
      <c r="E1947" s="8" t="s">
        <v>1889</v>
      </c>
      <c r="F1947" s="7">
        <v>5920076.0</v>
      </c>
      <c r="G1947" s="9" t="s">
        <v>1898</v>
      </c>
      <c r="H1947" s="5"/>
      <c r="I1947" s="8"/>
      <c r="J1947" s="5"/>
      <c r="K1947" s="5"/>
      <c r="L1947" s="5"/>
      <c r="M1947" s="5"/>
      <c r="N1947" s="5"/>
      <c r="O1947" s="5"/>
      <c r="P1947" s="5"/>
    </row>
    <row r="1948" ht="15.75" customHeight="1">
      <c r="A1948" s="6"/>
      <c r="B1948" s="6" t="str">
        <f t="shared" si="1"/>
        <v>GUY</v>
      </c>
      <c r="C1948" s="6">
        <v>592.0</v>
      </c>
      <c r="D1948" s="7">
        <v>59202.0</v>
      </c>
      <c r="E1948" s="8" t="s">
        <v>1889</v>
      </c>
      <c r="F1948" s="7">
        <v>5920077.0</v>
      </c>
      <c r="G1948" s="9" t="s">
        <v>1899</v>
      </c>
      <c r="H1948" s="5"/>
      <c r="I1948" s="8"/>
      <c r="J1948" s="5"/>
      <c r="K1948" s="5"/>
      <c r="L1948" s="5"/>
      <c r="M1948" s="5"/>
      <c r="N1948" s="5"/>
      <c r="O1948" s="5"/>
      <c r="P1948" s="5"/>
    </row>
    <row r="1949" ht="15.75" customHeight="1">
      <c r="A1949" s="6"/>
      <c r="B1949" s="6" t="str">
        <f t="shared" si="1"/>
        <v>GUY</v>
      </c>
      <c r="C1949" s="6">
        <v>592.0</v>
      </c>
      <c r="D1949" s="7">
        <v>59202.0</v>
      </c>
      <c r="E1949" s="8" t="s">
        <v>1889</v>
      </c>
      <c r="F1949" s="7">
        <v>5920078.0</v>
      </c>
      <c r="G1949" s="9" t="s">
        <v>1900</v>
      </c>
      <c r="H1949" s="5"/>
      <c r="I1949" s="8"/>
      <c r="J1949" s="5"/>
      <c r="K1949" s="5"/>
      <c r="L1949" s="5"/>
      <c r="M1949" s="5"/>
      <c r="N1949" s="5"/>
      <c r="O1949" s="5"/>
      <c r="P1949" s="5"/>
    </row>
    <row r="1950" ht="15.75" customHeight="1">
      <c r="A1950" s="6"/>
      <c r="B1950" s="6" t="str">
        <f t="shared" si="1"/>
        <v>GUY</v>
      </c>
      <c r="C1950" s="6">
        <v>592.0</v>
      </c>
      <c r="D1950" s="7">
        <v>59202.0</v>
      </c>
      <c r="E1950" s="8" t="s">
        <v>1889</v>
      </c>
      <c r="F1950" s="7">
        <v>5920079.0</v>
      </c>
      <c r="G1950" s="9" t="s">
        <v>1901</v>
      </c>
      <c r="H1950" s="5"/>
      <c r="I1950" s="8"/>
      <c r="J1950" s="5"/>
      <c r="K1950" s="5"/>
      <c r="L1950" s="5"/>
      <c r="M1950" s="5"/>
      <c r="N1950" s="5"/>
      <c r="O1950" s="5"/>
      <c r="P1950" s="5"/>
    </row>
    <row r="1951" ht="15.75" customHeight="1">
      <c r="A1951" s="6"/>
      <c r="B1951" s="6" t="str">
        <f t="shared" si="1"/>
        <v>GUY</v>
      </c>
      <c r="C1951" s="6">
        <v>592.0</v>
      </c>
      <c r="D1951" s="7">
        <v>59202.0</v>
      </c>
      <c r="E1951" s="8" t="s">
        <v>1889</v>
      </c>
      <c r="F1951" s="7">
        <v>5920080.0</v>
      </c>
      <c r="G1951" s="9" t="s">
        <v>1902</v>
      </c>
      <c r="H1951" s="5"/>
      <c r="I1951" s="8"/>
      <c r="J1951" s="5"/>
      <c r="K1951" s="5"/>
      <c r="L1951" s="5"/>
      <c r="M1951" s="5"/>
      <c r="N1951" s="5"/>
      <c r="O1951" s="5"/>
      <c r="P1951" s="5"/>
    </row>
    <row r="1952" ht="15.75" customHeight="1">
      <c r="A1952" s="6"/>
      <c r="B1952" s="6" t="str">
        <f t="shared" si="1"/>
        <v>GUY</v>
      </c>
      <c r="C1952" s="6">
        <v>592.0</v>
      </c>
      <c r="D1952" s="7">
        <v>59202.0</v>
      </c>
      <c r="E1952" s="8" t="s">
        <v>1889</v>
      </c>
      <c r="F1952" s="7">
        <v>5920081.0</v>
      </c>
      <c r="G1952" s="9" t="s">
        <v>1903</v>
      </c>
      <c r="H1952" s="5"/>
      <c r="I1952" s="8"/>
      <c r="J1952" s="5"/>
      <c r="K1952" s="5"/>
      <c r="L1952" s="5"/>
      <c r="M1952" s="5"/>
      <c r="N1952" s="5"/>
      <c r="O1952" s="5"/>
      <c r="P1952" s="5"/>
    </row>
    <row r="1953" ht="15.75" customHeight="1">
      <c r="A1953" s="6"/>
      <c r="B1953" s="6" t="str">
        <f t="shared" si="1"/>
        <v>GUY</v>
      </c>
      <c r="C1953" s="6">
        <v>592.0</v>
      </c>
      <c r="D1953" s="7">
        <v>59202.0</v>
      </c>
      <c r="E1953" s="8" t="s">
        <v>1889</v>
      </c>
      <c r="F1953" s="7">
        <v>5920082.0</v>
      </c>
      <c r="G1953" s="9" t="s">
        <v>1904</v>
      </c>
      <c r="H1953" s="5"/>
      <c r="I1953" s="8"/>
      <c r="J1953" s="5"/>
      <c r="K1953" s="5"/>
      <c r="L1953" s="5"/>
      <c r="M1953" s="5"/>
      <c r="N1953" s="5"/>
      <c r="O1953" s="5"/>
      <c r="P1953" s="5"/>
    </row>
    <row r="1954" ht="15.75" customHeight="1">
      <c r="A1954" s="6"/>
      <c r="B1954" s="6" t="str">
        <f t="shared" si="1"/>
        <v>GUY</v>
      </c>
      <c r="C1954" s="6">
        <v>592.0</v>
      </c>
      <c r="D1954" s="7">
        <v>59202.0</v>
      </c>
      <c r="E1954" s="8" t="s">
        <v>1889</v>
      </c>
      <c r="F1954" s="7">
        <v>5920083.0</v>
      </c>
      <c r="G1954" s="9" t="s">
        <v>1905</v>
      </c>
      <c r="H1954" s="5"/>
      <c r="I1954" s="8"/>
      <c r="J1954" s="5"/>
      <c r="K1954" s="5"/>
      <c r="L1954" s="5"/>
      <c r="M1954" s="5"/>
      <c r="N1954" s="5"/>
      <c r="O1954" s="5"/>
      <c r="P1954" s="5"/>
    </row>
    <row r="1955" ht="15.75" customHeight="1">
      <c r="A1955" s="6"/>
      <c r="B1955" s="6" t="str">
        <f t="shared" si="1"/>
        <v>GUY</v>
      </c>
      <c r="C1955" s="6">
        <v>592.0</v>
      </c>
      <c r="D1955" s="7">
        <v>59202.0</v>
      </c>
      <c r="E1955" s="8" t="s">
        <v>1889</v>
      </c>
      <c r="F1955" s="7">
        <v>5920084.0</v>
      </c>
      <c r="G1955" s="9" t="s">
        <v>1906</v>
      </c>
      <c r="H1955" s="5"/>
      <c r="I1955" s="8"/>
      <c r="J1955" s="5"/>
      <c r="K1955" s="5"/>
      <c r="L1955" s="5"/>
      <c r="M1955" s="5"/>
      <c r="N1955" s="5"/>
      <c r="O1955" s="5"/>
      <c r="P1955" s="5"/>
    </row>
    <row r="1956" ht="15.75" customHeight="1">
      <c r="A1956" s="6"/>
      <c r="B1956" s="6" t="str">
        <f t="shared" si="1"/>
        <v>GUY</v>
      </c>
      <c r="C1956" s="6">
        <v>592.0</v>
      </c>
      <c r="D1956" s="7">
        <v>59202.0</v>
      </c>
      <c r="E1956" s="8" t="s">
        <v>1889</v>
      </c>
      <c r="F1956" s="7">
        <v>5920085.0</v>
      </c>
      <c r="G1956" s="9" t="s">
        <v>1907</v>
      </c>
      <c r="H1956" s="5"/>
      <c r="I1956" s="8"/>
      <c r="J1956" s="5"/>
      <c r="K1956" s="5"/>
      <c r="L1956" s="5"/>
      <c r="M1956" s="5"/>
      <c r="N1956" s="5"/>
      <c r="O1956" s="5"/>
      <c r="P1956" s="5"/>
    </row>
    <row r="1957" ht="15.75" customHeight="1">
      <c r="A1957" s="6"/>
      <c r="B1957" s="6" t="str">
        <f t="shared" si="1"/>
        <v>GUY</v>
      </c>
      <c r="C1957" s="6">
        <v>592.0</v>
      </c>
      <c r="D1957" s="7">
        <v>59202.0</v>
      </c>
      <c r="E1957" s="8" t="s">
        <v>1889</v>
      </c>
      <c r="F1957" s="7">
        <v>5920086.0</v>
      </c>
      <c r="G1957" s="9" t="s">
        <v>1908</v>
      </c>
      <c r="H1957" s="5"/>
      <c r="I1957" s="8"/>
      <c r="J1957" s="5"/>
      <c r="K1957" s="5"/>
      <c r="L1957" s="5"/>
      <c r="M1957" s="5"/>
      <c r="N1957" s="5"/>
      <c r="O1957" s="5"/>
      <c r="P1957" s="5"/>
    </row>
    <row r="1958" ht="15.75" customHeight="1">
      <c r="A1958" s="6"/>
      <c r="B1958" s="6" t="str">
        <f t="shared" si="1"/>
        <v>GUY</v>
      </c>
      <c r="C1958" s="6">
        <v>592.0</v>
      </c>
      <c r="D1958" s="7">
        <v>59202.0</v>
      </c>
      <c r="E1958" s="8" t="s">
        <v>1889</v>
      </c>
      <c r="F1958" s="7">
        <v>5920087.0</v>
      </c>
      <c r="G1958" s="9" t="s">
        <v>1909</v>
      </c>
      <c r="H1958" s="5"/>
      <c r="I1958" s="8"/>
      <c r="J1958" s="5"/>
      <c r="K1958" s="5"/>
      <c r="L1958" s="5"/>
      <c r="M1958" s="5"/>
      <c r="N1958" s="5"/>
      <c r="O1958" s="5"/>
      <c r="P1958" s="5"/>
    </row>
    <row r="1959" ht="15.75" customHeight="1">
      <c r="A1959" s="6"/>
      <c r="B1959" s="6" t="str">
        <f t="shared" si="1"/>
        <v>GUY</v>
      </c>
      <c r="C1959" s="6">
        <v>592.0</v>
      </c>
      <c r="D1959" s="7">
        <v>59202.0</v>
      </c>
      <c r="E1959" s="8" t="s">
        <v>1889</v>
      </c>
      <c r="F1959" s="7">
        <v>5920088.0</v>
      </c>
      <c r="G1959" s="9" t="s">
        <v>1910</v>
      </c>
      <c r="H1959" s="5"/>
      <c r="I1959" s="8"/>
      <c r="J1959" s="5"/>
      <c r="K1959" s="5"/>
      <c r="L1959" s="5"/>
      <c r="M1959" s="5"/>
      <c r="N1959" s="5"/>
      <c r="O1959" s="5"/>
      <c r="P1959" s="5"/>
    </row>
    <row r="1960" ht="15.75" customHeight="1">
      <c r="A1960" s="6"/>
      <c r="B1960" s="6" t="str">
        <f t="shared" si="1"/>
        <v>GUY</v>
      </c>
      <c r="C1960" s="6">
        <v>592.0</v>
      </c>
      <c r="D1960" s="7">
        <v>59202.0</v>
      </c>
      <c r="E1960" s="8" t="s">
        <v>1889</v>
      </c>
      <c r="F1960" s="7">
        <v>5920089.0</v>
      </c>
      <c r="G1960" s="9" t="s">
        <v>1911</v>
      </c>
      <c r="H1960" s="5"/>
      <c r="I1960" s="8"/>
      <c r="J1960" s="5"/>
      <c r="K1960" s="5"/>
      <c r="L1960" s="5"/>
      <c r="M1960" s="5"/>
      <c r="N1960" s="5"/>
      <c r="O1960" s="5"/>
      <c r="P1960" s="5"/>
    </row>
    <row r="1961" ht="15.75" customHeight="1">
      <c r="A1961" s="6"/>
      <c r="B1961" s="6" t="str">
        <f t="shared" si="1"/>
        <v>GUY</v>
      </c>
      <c r="C1961" s="6">
        <v>592.0</v>
      </c>
      <c r="D1961" s="7">
        <v>59202.0</v>
      </c>
      <c r="E1961" s="8" t="s">
        <v>1889</v>
      </c>
      <c r="F1961" s="7">
        <v>5920090.0</v>
      </c>
      <c r="G1961" s="9" t="s">
        <v>1912</v>
      </c>
      <c r="H1961" s="5"/>
      <c r="I1961" s="8"/>
      <c r="J1961" s="5"/>
      <c r="K1961" s="5"/>
      <c r="L1961" s="5"/>
      <c r="M1961" s="5"/>
      <c r="N1961" s="5"/>
      <c r="O1961" s="5"/>
      <c r="P1961" s="5"/>
    </row>
    <row r="1962" ht="15.75" customHeight="1">
      <c r="A1962" s="6"/>
      <c r="B1962" s="6" t="str">
        <f t="shared" si="1"/>
        <v>GUY</v>
      </c>
      <c r="C1962" s="6">
        <v>592.0</v>
      </c>
      <c r="D1962" s="7">
        <v>59202.0</v>
      </c>
      <c r="E1962" s="8" t="s">
        <v>1889</v>
      </c>
      <c r="F1962" s="7">
        <v>5920091.0</v>
      </c>
      <c r="G1962" s="9" t="s">
        <v>1913</v>
      </c>
      <c r="H1962" s="5"/>
      <c r="I1962" s="8"/>
      <c r="J1962" s="5"/>
      <c r="K1962" s="5"/>
      <c r="L1962" s="5"/>
      <c r="M1962" s="5"/>
      <c r="N1962" s="5"/>
      <c r="O1962" s="5"/>
      <c r="P1962" s="5"/>
    </row>
    <row r="1963" ht="15.75" customHeight="1">
      <c r="A1963" s="6"/>
      <c r="B1963" s="6" t="str">
        <f t="shared" si="1"/>
        <v>GUY</v>
      </c>
      <c r="C1963" s="6">
        <v>592.0</v>
      </c>
      <c r="D1963" s="7">
        <v>59202.0</v>
      </c>
      <c r="E1963" s="8" t="s">
        <v>1889</v>
      </c>
      <c r="F1963" s="7">
        <v>5920092.0</v>
      </c>
      <c r="G1963" s="9" t="s">
        <v>1914</v>
      </c>
      <c r="H1963" s="5"/>
      <c r="I1963" s="8"/>
      <c r="J1963" s="5"/>
      <c r="K1963" s="5"/>
      <c r="L1963" s="5"/>
      <c r="M1963" s="5"/>
      <c r="N1963" s="5"/>
      <c r="O1963" s="5"/>
      <c r="P1963" s="5"/>
    </row>
    <row r="1964" ht="15.75" customHeight="1">
      <c r="A1964" s="6"/>
      <c r="B1964" s="6" t="str">
        <f t="shared" si="1"/>
        <v>GUY</v>
      </c>
      <c r="C1964" s="6">
        <v>592.0</v>
      </c>
      <c r="D1964" s="7">
        <v>59202.0</v>
      </c>
      <c r="E1964" s="8" t="s">
        <v>1889</v>
      </c>
      <c r="F1964" s="7">
        <v>5920093.0</v>
      </c>
      <c r="G1964" s="9" t="s">
        <v>1915</v>
      </c>
      <c r="H1964" s="5"/>
      <c r="I1964" s="8"/>
      <c r="J1964" s="5"/>
      <c r="K1964" s="5"/>
      <c r="L1964" s="5"/>
      <c r="M1964" s="5"/>
      <c r="N1964" s="5"/>
      <c r="O1964" s="5"/>
      <c r="P1964" s="5"/>
    </row>
    <row r="1965" ht="15.75" customHeight="1">
      <c r="A1965" s="6"/>
      <c r="B1965" s="6" t="str">
        <f t="shared" si="1"/>
        <v>GUY</v>
      </c>
      <c r="C1965" s="6">
        <v>592.0</v>
      </c>
      <c r="D1965" s="7">
        <v>59202.0</v>
      </c>
      <c r="E1965" s="8" t="s">
        <v>1889</v>
      </c>
      <c r="F1965" s="7">
        <v>5920094.0</v>
      </c>
      <c r="G1965" s="9" t="s">
        <v>1916</v>
      </c>
      <c r="H1965" s="5"/>
      <c r="I1965" s="8"/>
      <c r="J1965" s="5"/>
      <c r="K1965" s="5"/>
      <c r="L1965" s="5"/>
      <c r="M1965" s="5"/>
      <c r="N1965" s="5"/>
      <c r="O1965" s="5"/>
      <c r="P1965" s="5"/>
    </row>
    <row r="1966" ht="15.75" customHeight="1">
      <c r="A1966" s="6"/>
      <c r="B1966" s="6" t="str">
        <f t="shared" si="1"/>
        <v>GUY</v>
      </c>
      <c r="C1966" s="6">
        <v>592.0</v>
      </c>
      <c r="D1966" s="7">
        <v>59202.0</v>
      </c>
      <c r="E1966" s="8" t="s">
        <v>1889</v>
      </c>
      <c r="F1966" s="7">
        <v>5920095.0</v>
      </c>
      <c r="G1966" s="9" t="s">
        <v>1917</v>
      </c>
      <c r="H1966" s="5"/>
      <c r="I1966" s="8"/>
      <c r="J1966" s="5"/>
      <c r="K1966" s="5"/>
      <c r="L1966" s="5"/>
      <c r="M1966" s="5"/>
      <c r="N1966" s="5"/>
      <c r="O1966" s="5"/>
      <c r="P1966" s="5"/>
    </row>
    <row r="1967" ht="15.75" customHeight="1">
      <c r="A1967" s="6"/>
      <c r="B1967" s="6" t="str">
        <f t="shared" si="1"/>
        <v>GUY</v>
      </c>
      <c r="C1967" s="6">
        <v>592.0</v>
      </c>
      <c r="D1967" s="7">
        <v>59202.0</v>
      </c>
      <c r="E1967" s="8" t="s">
        <v>1889</v>
      </c>
      <c r="F1967" s="7">
        <v>5920096.0</v>
      </c>
      <c r="G1967" s="9" t="s">
        <v>1918</v>
      </c>
      <c r="H1967" s="5"/>
      <c r="I1967" s="8"/>
      <c r="J1967" s="5"/>
      <c r="K1967" s="5"/>
      <c r="L1967" s="5"/>
      <c r="M1967" s="5"/>
      <c r="N1967" s="5"/>
      <c r="O1967" s="5"/>
      <c r="P1967" s="5"/>
    </row>
    <row r="1968" ht="15.75" customHeight="1">
      <c r="A1968" s="6"/>
      <c r="B1968" s="6" t="str">
        <f t="shared" si="1"/>
        <v>GUY</v>
      </c>
      <c r="C1968" s="6">
        <v>592.0</v>
      </c>
      <c r="D1968" s="7">
        <v>59202.0</v>
      </c>
      <c r="E1968" s="8" t="s">
        <v>1889</v>
      </c>
      <c r="F1968" s="7">
        <v>5920097.0</v>
      </c>
      <c r="G1968" s="9" t="s">
        <v>1919</v>
      </c>
      <c r="H1968" s="5"/>
      <c r="I1968" s="8"/>
      <c r="J1968" s="5"/>
      <c r="K1968" s="5"/>
      <c r="L1968" s="5"/>
      <c r="M1968" s="5"/>
      <c r="N1968" s="5"/>
      <c r="O1968" s="5"/>
      <c r="P1968" s="5"/>
    </row>
    <row r="1969" ht="15.75" customHeight="1">
      <c r="A1969" s="6"/>
      <c r="B1969" s="6" t="str">
        <f t="shared" si="1"/>
        <v>GUY</v>
      </c>
      <c r="C1969" s="6">
        <v>592.0</v>
      </c>
      <c r="D1969" s="7">
        <v>59202.0</v>
      </c>
      <c r="E1969" s="8" t="s">
        <v>1889</v>
      </c>
      <c r="F1969" s="7">
        <v>5920098.0</v>
      </c>
      <c r="G1969" s="9" t="s">
        <v>1920</v>
      </c>
      <c r="H1969" s="5"/>
      <c r="I1969" s="8"/>
      <c r="J1969" s="5"/>
      <c r="K1969" s="5"/>
      <c r="L1969" s="5"/>
      <c r="M1969" s="5"/>
      <c r="N1969" s="5"/>
      <c r="O1969" s="5"/>
      <c r="P1969" s="5"/>
    </row>
    <row r="1970" ht="15.75" customHeight="1">
      <c r="A1970" s="6"/>
      <c r="B1970" s="6" t="str">
        <f t="shared" si="1"/>
        <v>GUY</v>
      </c>
      <c r="C1970" s="6">
        <v>592.0</v>
      </c>
      <c r="D1970" s="7">
        <v>59202.0</v>
      </c>
      <c r="E1970" s="8" t="s">
        <v>1889</v>
      </c>
      <c r="F1970" s="7">
        <v>5920099.0</v>
      </c>
      <c r="G1970" s="9" t="s">
        <v>1921</v>
      </c>
      <c r="H1970" s="5"/>
      <c r="I1970" s="8"/>
      <c r="J1970" s="5"/>
      <c r="K1970" s="5"/>
      <c r="L1970" s="5"/>
      <c r="M1970" s="5"/>
      <c r="N1970" s="5"/>
      <c r="O1970" s="5"/>
      <c r="P1970" s="5"/>
    </row>
    <row r="1971" ht="15.75" customHeight="1">
      <c r="A1971" s="6"/>
      <c r="B1971" s="6" t="str">
        <f t="shared" si="1"/>
        <v>GUY</v>
      </c>
      <c r="C1971" s="6">
        <v>592.0</v>
      </c>
      <c r="D1971" s="7">
        <v>59202.0</v>
      </c>
      <c r="E1971" s="8" t="s">
        <v>1889</v>
      </c>
      <c r="F1971" s="7">
        <v>5920100.0</v>
      </c>
      <c r="G1971" s="9" t="s">
        <v>1922</v>
      </c>
      <c r="H1971" s="5"/>
      <c r="I1971" s="8"/>
      <c r="J1971" s="5"/>
      <c r="K1971" s="5"/>
      <c r="L1971" s="5"/>
      <c r="M1971" s="5"/>
      <c r="N1971" s="5"/>
      <c r="O1971" s="5"/>
      <c r="P1971" s="5"/>
    </row>
    <row r="1972" ht="15.75" customHeight="1">
      <c r="A1972" s="6"/>
      <c r="B1972" s="6" t="str">
        <f t="shared" si="1"/>
        <v>GUY</v>
      </c>
      <c r="C1972" s="6">
        <v>592.0</v>
      </c>
      <c r="D1972" s="7">
        <v>59202.0</v>
      </c>
      <c r="E1972" s="8" t="s">
        <v>1889</v>
      </c>
      <c r="F1972" s="7">
        <v>5920101.0</v>
      </c>
      <c r="G1972" s="9" t="s">
        <v>1923</v>
      </c>
      <c r="H1972" s="5"/>
      <c r="I1972" s="8"/>
      <c r="J1972" s="5"/>
      <c r="K1972" s="5"/>
      <c r="L1972" s="5"/>
      <c r="M1972" s="5"/>
      <c r="N1972" s="5"/>
      <c r="O1972" s="5"/>
      <c r="P1972" s="5"/>
    </row>
    <row r="1973" ht="15.75" customHeight="1">
      <c r="A1973" s="6"/>
      <c r="B1973" s="6" t="str">
        <f t="shared" si="1"/>
        <v>GUY</v>
      </c>
      <c r="C1973" s="6">
        <v>592.0</v>
      </c>
      <c r="D1973" s="7">
        <v>59202.0</v>
      </c>
      <c r="E1973" s="8" t="s">
        <v>1889</v>
      </c>
      <c r="F1973" s="7">
        <v>5920102.0</v>
      </c>
      <c r="G1973" s="9" t="s">
        <v>1924</v>
      </c>
      <c r="H1973" s="5"/>
      <c r="I1973" s="8"/>
      <c r="J1973" s="5"/>
      <c r="K1973" s="5"/>
      <c r="L1973" s="5"/>
      <c r="M1973" s="5"/>
      <c r="N1973" s="5"/>
      <c r="O1973" s="5"/>
      <c r="P1973" s="5"/>
    </row>
    <row r="1974" ht="15.75" customHeight="1">
      <c r="A1974" s="6"/>
      <c r="B1974" s="6" t="str">
        <f t="shared" si="1"/>
        <v>GUY</v>
      </c>
      <c r="C1974" s="6">
        <v>592.0</v>
      </c>
      <c r="D1974" s="7">
        <v>59202.0</v>
      </c>
      <c r="E1974" s="8" t="s">
        <v>1889</v>
      </c>
      <c r="F1974" s="7">
        <v>5920103.0</v>
      </c>
      <c r="G1974" s="9" t="s">
        <v>1925</v>
      </c>
      <c r="H1974" s="5"/>
      <c r="I1974" s="8"/>
      <c r="J1974" s="5"/>
      <c r="K1974" s="5"/>
      <c r="L1974" s="5"/>
      <c r="M1974" s="5"/>
      <c r="N1974" s="5"/>
      <c r="O1974" s="5"/>
      <c r="P1974" s="5"/>
    </row>
    <row r="1975" ht="15.75" customHeight="1">
      <c r="A1975" s="6"/>
      <c r="B1975" s="6" t="str">
        <f t="shared" si="1"/>
        <v>GUY</v>
      </c>
      <c r="C1975" s="6">
        <v>592.0</v>
      </c>
      <c r="D1975" s="7">
        <v>59202.0</v>
      </c>
      <c r="E1975" s="8" t="s">
        <v>1889</v>
      </c>
      <c r="F1975" s="7">
        <v>5920104.0</v>
      </c>
      <c r="G1975" s="9" t="s">
        <v>1926</v>
      </c>
      <c r="H1975" s="5"/>
      <c r="I1975" s="8"/>
      <c r="J1975" s="5"/>
      <c r="K1975" s="5"/>
      <c r="L1975" s="5"/>
      <c r="M1975" s="5"/>
      <c r="N1975" s="5"/>
      <c r="O1975" s="5"/>
      <c r="P1975" s="5"/>
    </row>
    <row r="1976" ht="15.75" customHeight="1">
      <c r="A1976" s="6"/>
      <c r="B1976" s="6" t="str">
        <f t="shared" si="1"/>
        <v>GUY</v>
      </c>
      <c r="C1976" s="6">
        <v>592.0</v>
      </c>
      <c r="D1976" s="7">
        <v>59202.0</v>
      </c>
      <c r="E1976" s="8" t="s">
        <v>1889</v>
      </c>
      <c r="F1976" s="7">
        <v>5920105.0</v>
      </c>
      <c r="G1976" s="9" t="s">
        <v>1927</v>
      </c>
      <c r="H1976" s="5"/>
      <c r="I1976" s="8"/>
      <c r="J1976" s="5"/>
      <c r="K1976" s="5"/>
      <c r="L1976" s="5"/>
      <c r="M1976" s="5"/>
      <c r="N1976" s="5"/>
      <c r="O1976" s="5"/>
      <c r="P1976" s="5"/>
    </row>
    <row r="1977" ht="15.75" customHeight="1">
      <c r="A1977" s="6"/>
      <c r="B1977" s="6" t="str">
        <f t="shared" si="1"/>
        <v>GUY</v>
      </c>
      <c r="C1977" s="6">
        <v>592.0</v>
      </c>
      <c r="D1977" s="7">
        <v>59202.0</v>
      </c>
      <c r="E1977" s="8" t="s">
        <v>1889</v>
      </c>
      <c r="F1977" s="7">
        <v>5920106.0</v>
      </c>
      <c r="G1977" s="9" t="s">
        <v>1928</v>
      </c>
      <c r="H1977" s="5"/>
      <c r="I1977" s="8"/>
      <c r="J1977" s="5"/>
      <c r="K1977" s="5"/>
      <c r="L1977" s="5"/>
      <c r="M1977" s="5"/>
      <c r="N1977" s="5"/>
      <c r="O1977" s="5"/>
      <c r="P1977" s="5"/>
    </row>
    <row r="1978" ht="15.75" customHeight="1">
      <c r="A1978" s="6"/>
      <c r="B1978" s="6" t="str">
        <f t="shared" si="1"/>
        <v>GUY</v>
      </c>
      <c r="C1978" s="6">
        <v>592.0</v>
      </c>
      <c r="D1978" s="7">
        <v>59202.0</v>
      </c>
      <c r="E1978" s="8" t="s">
        <v>1889</v>
      </c>
      <c r="F1978" s="7">
        <v>5920107.0</v>
      </c>
      <c r="G1978" s="9" t="s">
        <v>1929</v>
      </c>
      <c r="H1978" s="5"/>
      <c r="I1978" s="8"/>
      <c r="J1978" s="5"/>
      <c r="K1978" s="5"/>
      <c r="L1978" s="5"/>
      <c r="M1978" s="5"/>
      <c r="N1978" s="5"/>
      <c r="O1978" s="5"/>
      <c r="P1978" s="5"/>
    </row>
    <row r="1979" ht="15.75" customHeight="1">
      <c r="A1979" s="6"/>
      <c r="B1979" s="6" t="str">
        <f t="shared" si="1"/>
        <v>GUY</v>
      </c>
      <c r="C1979" s="6">
        <v>592.0</v>
      </c>
      <c r="D1979" s="7">
        <v>59202.0</v>
      </c>
      <c r="E1979" s="8" t="s">
        <v>1889</v>
      </c>
      <c r="F1979" s="7">
        <v>5920108.0</v>
      </c>
      <c r="G1979" s="9" t="s">
        <v>1930</v>
      </c>
      <c r="H1979" s="5"/>
      <c r="I1979" s="8"/>
      <c r="J1979" s="5"/>
      <c r="K1979" s="5"/>
      <c r="L1979" s="5"/>
      <c r="M1979" s="5"/>
      <c r="N1979" s="5"/>
      <c r="O1979" s="5"/>
      <c r="P1979" s="5"/>
    </row>
    <row r="1980" ht="15.75" customHeight="1">
      <c r="A1980" s="6"/>
      <c r="B1980" s="6" t="str">
        <f t="shared" si="1"/>
        <v>GUY</v>
      </c>
      <c r="C1980" s="6">
        <v>592.0</v>
      </c>
      <c r="D1980" s="7">
        <v>59202.0</v>
      </c>
      <c r="E1980" s="8" t="s">
        <v>1889</v>
      </c>
      <c r="F1980" s="7">
        <v>5920109.0</v>
      </c>
      <c r="G1980" s="9" t="s">
        <v>1931</v>
      </c>
      <c r="H1980" s="5"/>
      <c r="I1980" s="8"/>
      <c r="J1980" s="5"/>
      <c r="K1980" s="5"/>
      <c r="L1980" s="5"/>
      <c r="M1980" s="5"/>
      <c r="N1980" s="5"/>
      <c r="O1980" s="5"/>
      <c r="P1980" s="5"/>
    </row>
    <row r="1981" ht="15.75" customHeight="1">
      <c r="A1981" s="6"/>
      <c r="B1981" s="6" t="str">
        <f t="shared" si="1"/>
        <v>GUY</v>
      </c>
      <c r="C1981" s="6">
        <v>592.0</v>
      </c>
      <c r="D1981" s="7">
        <v>59202.0</v>
      </c>
      <c r="E1981" s="8" t="s">
        <v>1889</v>
      </c>
      <c r="F1981" s="7">
        <v>5920110.0</v>
      </c>
      <c r="G1981" s="9" t="s">
        <v>1932</v>
      </c>
      <c r="H1981" s="5"/>
      <c r="I1981" s="8"/>
      <c r="J1981" s="5"/>
      <c r="K1981" s="5"/>
      <c r="L1981" s="5"/>
      <c r="M1981" s="5"/>
      <c r="N1981" s="5"/>
      <c r="O1981" s="5"/>
      <c r="P1981" s="5"/>
    </row>
    <row r="1982" ht="15.75" customHeight="1">
      <c r="A1982" s="6"/>
      <c r="B1982" s="6" t="str">
        <f t="shared" si="1"/>
        <v>GUY</v>
      </c>
      <c r="C1982" s="6">
        <v>592.0</v>
      </c>
      <c r="D1982" s="7">
        <v>59202.0</v>
      </c>
      <c r="E1982" s="8" t="s">
        <v>1889</v>
      </c>
      <c r="F1982" s="7">
        <v>5920111.0</v>
      </c>
      <c r="G1982" s="9" t="s">
        <v>1933</v>
      </c>
      <c r="H1982" s="5"/>
      <c r="I1982" s="8"/>
      <c r="J1982" s="5"/>
      <c r="K1982" s="5"/>
      <c r="L1982" s="5"/>
      <c r="M1982" s="5"/>
      <c r="N1982" s="5"/>
      <c r="O1982" s="5"/>
      <c r="P1982" s="5"/>
    </row>
    <row r="1983" ht="15.75" customHeight="1">
      <c r="A1983" s="6"/>
      <c r="B1983" s="6" t="str">
        <f t="shared" si="1"/>
        <v>GUY</v>
      </c>
      <c r="C1983" s="6">
        <v>592.0</v>
      </c>
      <c r="D1983" s="7">
        <v>59202.0</v>
      </c>
      <c r="E1983" s="8" t="s">
        <v>1889</v>
      </c>
      <c r="F1983" s="7">
        <v>5920112.0</v>
      </c>
      <c r="G1983" s="9" t="s">
        <v>1934</v>
      </c>
      <c r="H1983" s="5"/>
      <c r="I1983" s="8"/>
      <c r="J1983" s="5"/>
      <c r="K1983" s="5"/>
      <c r="L1983" s="5"/>
      <c r="M1983" s="5"/>
      <c r="N1983" s="5"/>
      <c r="O1983" s="5"/>
      <c r="P1983" s="5"/>
    </row>
    <row r="1984" ht="15.75" customHeight="1">
      <c r="A1984" s="6"/>
      <c r="B1984" s="6" t="str">
        <f t="shared" si="1"/>
        <v>GUY</v>
      </c>
      <c r="C1984" s="6">
        <v>592.0</v>
      </c>
      <c r="D1984" s="7">
        <v>59202.0</v>
      </c>
      <c r="E1984" s="8" t="s">
        <v>1889</v>
      </c>
      <c r="F1984" s="7">
        <v>5920113.0</v>
      </c>
      <c r="G1984" s="9" t="s">
        <v>1935</v>
      </c>
      <c r="H1984" s="5"/>
      <c r="I1984" s="8"/>
      <c r="J1984" s="5"/>
      <c r="K1984" s="5"/>
      <c r="L1984" s="5"/>
      <c r="M1984" s="5"/>
      <c r="N1984" s="5"/>
      <c r="O1984" s="5"/>
      <c r="P1984" s="5"/>
    </row>
    <row r="1985" ht="15.75" customHeight="1">
      <c r="A1985" s="6"/>
      <c r="B1985" s="6" t="str">
        <f t="shared" si="1"/>
        <v>GUY</v>
      </c>
      <c r="C1985" s="6">
        <v>592.0</v>
      </c>
      <c r="D1985" s="7">
        <v>59202.0</v>
      </c>
      <c r="E1985" s="8" t="s">
        <v>1889</v>
      </c>
      <c r="F1985" s="7">
        <v>5920114.0</v>
      </c>
      <c r="G1985" s="9" t="s">
        <v>1936</v>
      </c>
      <c r="H1985" s="5"/>
      <c r="I1985" s="8"/>
      <c r="J1985" s="5"/>
      <c r="K1985" s="5"/>
      <c r="L1985" s="5"/>
      <c r="M1985" s="5"/>
      <c r="N1985" s="5"/>
      <c r="O1985" s="5"/>
      <c r="P1985" s="5"/>
    </row>
    <row r="1986" ht="15.75" customHeight="1">
      <c r="A1986" s="6"/>
      <c r="B1986" s="6" t="str">
        <f t="shared" si="1"/>
        <v>GUY</v>
      </c>
      <c r="C1986" s="6">
        <v>592.0</v>
      </c>
      <c r="D1986" s="7">
        <v>59202.0</v>
      </c>
      <c r="E1986" s="8" t="s">
        <v>1889</v>
      </c>
      <c r="F1986" s="7">
        <v>5920115.0</v>
      </c>
      <c r="G1986" s="9" t="s">
        <v>1937</v>
      </c>
      <c r="H1986" s="5"/>
      <c r="I1986" s="8"/>
      <c r="J1986" s="5"/>
      <c r="K1986" s="5"/>
      <c r="L1986" s="5"/>
      <c r="M1986" s="5"/>
      <c r="N1986" s="5"/>
      <c r="O1986" s="5"/>
      <c r="P1986" s="5"/>
    </row>
    <row r="1987" ht="15.75" customHeight="1">
      <c r="A1987" s="6"/>
      <c r="B1987" s="6" t="str">
        <f t="shared" si="1"/>
        <v>GUY</v>
      </c>
      <c r="C1987" s="6">
        <v>592.0</v>
      </c>
      <c r="D1987" s="7">
        <v>59202.0</v>
      </c>
      <c r="E1987" s="8" t="s">
        <v>1889</v>
      </c>
      <c r="F1987" s="7">
        <v>5920116.0</v>
      </c>
      <c r="G1987" s="9" t="s">
        <v>1938</v>
      </c>
      <c r="H1987" s="5"/>
      <c r="I1987" s="8"/>
      <c r="J1987" s="5"/>
      <c r="K1987" s="5"/>
      <c r="L1987" s="5"/>
      <c r="M1987" s="5"/>
      <c r="N1987" s="5"/>
      <c r="O1987" s="5"/>
      <c r="P1987" s="5"/>
    </row>
    <row r="1988" ht="15.75" customHeight="1">
      <c r="A1988" s="6"/>
      <c r="B1988" s="6" t="str">
        <f t="shared" si="1"/>
        <v>GUY</v>
      </c>
      <c r="C1988" s="6">
        <v>592.0</v>
      </c>
      <c r="D1988" s="7">
        <v>59202.0</v>
      </c>
      <c r="E1988" s="8" t="s">
        <v>1889</v>
      </c>
      <c r="F1988" s="7">
        <v>5920117.0</v>
      </c>
      <c r="G1988" s="9" t="s">
        <v>1939</v>
      </c>
      <c r="H1988" s="5"/>
      <c r="I1988" s="8"/>
      <c r="J1988" s="5"/>
      <c r="K1988" s="5"/>
      <c r="L1988" s="5"/>
      <c r="M1988" s="5"/>
      <c r="N1988" s="5"/>
      <c r="O1988" s="5"/>
      <c r="P1988" s="5"/>
    </row>
    <row r="1989" ht="15.75" customHeight="1">
      <c r="A1989" s="6"/>
      <c r="B1989" s="6" t="str">
        <f t="shared" si="1"/>
        <v>GUY</v>
      </c>
      <c r="C1989" s="6">
        <v>592.0</v>
      </c>
      <c r="D1989" s="7">
        <v>59202.0</v>
      </c>
      <c r="E1989" s="8" t="s">
        <v>1889</v>
      </c>
      <c r="F1989" s="7">
        <v>5920118.0</v>
      </c>
      <c r="G1989" s="9" t="s">
        <v>1940</v>
      </c>
      <c r="H1989" s="5"/>
      <c r="I1989" s="8"/>
      <c r="J1989" s="5"/>
      <c r="K1989" s="5"/>
      <c r="L1989" s="5"/>
      <c r="M1989" s="5"/>
      <c r="N1989" s="5"/>
      <c r="O1989" s="5"/>
      <c r="P1989" s="5"/>
    </row>
    <row r="1990" ht="15.75" customHeight="1">
      <c r="A1990" s="6"/>
      <c r="B1990" s="6" t="str">
        <f t="shared" si="1"/>
        <v>GUY</v>
      </c>
      <c r="C1990" s="6">
        <v>592.0</v>
      </c>
      <c r="D1990" s="7">
        <v>59202.0</v>
      </c>
      <c r="E1990" s="8" t="s">
        <v>1889</v>
      </c>
      <c r="F1990" s="7">
        <v>5920119.0</v>
      </c>
      <c r="G1990" s="9" t="s">
        <v>1941</v>
      </c>
      <c r="H1990" s="5"/>
      <c r="I1990" s="8"/>
      <c r="J1990" s="5"/>
      <c r="K1990" s="5"/>
      <c r="L1990" s="5"/>
      <c r="M1990" s="5"/>
      <c r="N1990" s="5"/>
      <c r="O1990" s="5"/>
      <c r="P1990" s="5"/>
    </row>
    <row r="1991" ht="15.75" customHeight="1">
      <c r="A1991" s="6"/>
      <c r="B1991" s="6" t="str">
        <f t="shared" si="1"/>
        <v>GUY</v>
      </c>
      <c r="C1991" s="6">
        <v>592.0</v>
      </c>
      <c r="D1991" s="7">
        <v>59202.0</v>
      </c>
      <c r="E1991" s="8" t="s">
        <v>1889</v>
      </c>
      <c r="F1991" s="7">
        <v>5920120.0</v>
      </c>
      <c r="G1991" s="9" t="s">
        <v>1942</v>
      </c>
      <c r="H1991" s="5"/>
      <c r="I1991" s="8"/>
      <c r="J1991" s="5"/>
      <c r="K1991" s="5"/>
      <c r="L1991" s="5"/>
      <c r="M1991" s="5"/>
      <c r="N1991" s="5"/>
      <c r="O1991" s="5"/>
      <c r="P1991" s="5"/>
    </row>
    <row r="1992" ht="15.75" customHeight="1">
      <c r="A1992" s="6"/>
      <c r="B1992" s="6" t="str">
        <f t="shared" si="1"/>
        <v>GUY</v>
      </c>
      <c r="C1992" s="6">
        <v>592.0</v>
      </c>
      <c r="D1992" s="7">
        <v>59202.0</v>
      </c>
      <c r="E1992" s="8" t="s">
        <v>1889</v>
      </c>
      <c r="F1992" s="7">
        <v>5920121.0</v>
      </c>
      <c r="G1992" s="9" t="s">
        <v>1943</v>
      </c>
      <c r="H1992" s="5"/>
      <c r="I1992" s="8"/>
      <c r="J1992" s="5"/>
      <c r="K1992" s="5"/>
      <c r="L1992" s="5"/>
      <c r="M1992" s="5"/>
      <c r="N1992" s="5"/>
      <c r="O1992" s="5"/>
      <c r="P1992" s="5"/>
    </row>
    <row r="1993" ht="15.75" customHeight="1">
      <c r="A1993" s="6"/>
      <c r="B1993" s="6" t="str">
        <f t="shared" si="1"/>
        <v>GUY</v>
      </c>
      <c r="C1993" s="6">
        <v>592.0</v>
      </c>
      <c r="D1993" s="7">
        <v>59202.0</v>
      </c>
      <c r="E1993" s="8" t="s">
        <v>1889</v>
      </c>
      <c r="F1993" s="7">
        <v>5920122.0</v>
      </c>
      <c r="G1993" s="9" t="s">
        <v>1944</v>
      </c>
      <c r="H1993" s="5"/>
      <c r="I1993" s="8"/>
      <c r="J1993" s="5"/>
      <c r="K1993" s="5"/>
      <c r="L1993" s="5"/>
      <c r="M1993" s="5"/>
      <c r="N1993" s="5"/>
      <c r="O1993" s="5"/>
      <c r="P1993" s="5"/>
    </row>
    <row r="1994" ht="15.75" customHeight="1">
      <c r="A1994" s="6"/>
      <c r="B1994" s="6" t="str">
        <f t="shared" si="1"/>
        <v>GUY</v>
      </c>
      <c r="C1994" s="6">
        <v>592.0</v>
      </c>
      <c r="D1994" s="7">
        <v>59202.0</v>
      </c>
      <c r="E1994" s="8" t="s">
        <v>1889</v>
      </c>
      <c r="F1994" s="7">
        <v>5920123.0</v>
      </c>
      <c r="G1994" s="9" t="s">
        <v>1945</v>
      </c>
      <c r="H1994" s="5"/>
      <c r="I1994" s="8"/>
      <c r="J1994" s="5"/>
      <c r="K1994" s="5"/>
      <c r="L1994" s="5"/>
      <c r="M1994" s="5"/>
      <c r="N1994" s="5"/>
      <c r="O1994" s="5"/>
      <c r="P1994" s="5"/>
    </row>
    <row r="1995" ht="15.75" customHeight="1">
      <c r="A1995" s="6"/>
      <c r="B1995" s="6" t="str">
        <f t="shared" si="1"/>
        <v>GUY</v>
      </c>
      <c r="C1995" s="6">
        <v>592.0</v>
      </c>
      <c r="D1995" s="7">
        <v>59202.0</v>
      </c>
      <c r="E1995" s="8" t="s">
        <v>1889</v>
      </c>
      <c r="F1995" s="7">
        <v>5920124.0</v>
      </c>
      <c r="G1995" s="9" t="s">
        <v>1946</v>
      </c>
      <c r="H1995" s="5"/>
      <c r="I1995" s="8"/>
      <c r="J1995" s="5"/>
      <c r="K1995" s="5"/>
      <c r="L1995" s="5"/>
      <c r="M1995" s="5"/>
      <c r="N1995" s="5"/>
      <c r="O1995" s="5"/>
      <c r="P1995" s="5"/>
    </row>
    <row r="1996" ht="15.75" customHeight="1">
      <c r="A1996" s="6"/>
      <c r="B1996" s="6" t="str">
        <f t="shared" si="1"/>
        <v>GUY</v>
      </c>
      <c r="C1996" s="6">
        <v>592.0</v>
      </c>
      <c r="D1996" s="7">
        <v>59202.0</v>
      </c>
      <c r="E1996" s="8" t="s">
        <v>1889</v>
      </c>
      <c r="F1996" s="7">
        <v>5920125.0</v>
      </c>
      <c r="G1996" s="9" t="s">
        <v>1947</v>
      </c>
      <c r="H1996" s="5"/>
      <c r="I1996" s="8"/>
      <c r="J1996" s="5"/>
      <c r="K1996" s="5"/>
      <c r="L1996" s="5"/>
      <c r="M1996" s="5"/>
      <c r="N1996" s="5"/>
      <c r="O1996" s="5"/>
      <c r="P1996" s="5"/>
    </row>
    <row r="1997" ht="15.75" customHeight="1">
      <c r="A1997" s="6"/>
      <c r="B1997" s="6" t="str">
        <f t="shared" si="1"/>
        <v>GUY</v>
      </c>
      <c r="C1997" s="6">
        <v>592.0</v>
      </c>
      <c r="D1997" s="7">
        <v>59202.0</v>
      </c>
      <c r="E1997" s="8" t="s">
        <v>1889</v>
      </c>
      <c r="F1997" s="7">
        <v>5920126.0</v>
      </c>
      <c r="G1997" s="9" t="s">
        <v>1948</v>
      </c>
      <c r="H1997" s="5"/>
      <c r="I1997" s="8"/>
      <c r="J1997" s="5"/>
      <c r="K1997" s="5"/>
      <c r="L1997" s="5"/>
      <c r="M1997" s="5"/>
      <c r="N1997" s="5"/>
      <c r="O1997" s="5"/>
      <c r="P1997" s="5"/>
    </row>
    <row r="1998" ht="15.75" customHeight="1">
      <c r="A1998" s="6"/>
      <c r="B1998" s="6" t="str">
        <f t="shared" si="1"/>
        <v>GUY</v>
      </c>
      <c r="C1998" s="6">
        <v>592.0</v>
      </c>
      <c r="D1998" s="7">
        <v>59202.0</v>
      </c>
      <c r="E1998" s="8" t="s">
        <v>1889</v>
      </c>
      <c r="F1998" s="7">
        <v>5920127.0</v>
      </c>
      <c r="G1998" s="9" t="s">
        <v>1949</v>
      </c>
      <c r="H1998" s="5"/>
      <c r="I1998" s="8"/>
      <c r="J1998" s="5"/>
      <c r="K1998" s="5"/>
      <c r="L1998" s="5"/>
      <c r="M1998" s="5"/>
      <c r="N1998" s="5"/>
      <c r="O1998" s="5"/>
      <c r="P1998" s="5"/>
    </row>
    <row r="1999" ht="15.75" customHeight="1">
      <c r="A1999" s="6"/>
      <c r="B1999" s="6" t="str">
        <f t="shared" si="1"/>
        <v>GUY</v>
      </c>
      <c r="C1999" s="6">
        <v>592.0</v>
      </c>
      <c r="D1999" s="7">
        <v>59202.0</v>
      </c>
      <c r="E1999" s="8" t="s">
        <v>1889</v>
      </c>
      <c r="F1999" s="7">
        <v>5920128.0</v>
      </c>
      <c r="G1999" s="9" t="s">
        <v>1950</v>
      </c>
      <c r="H1999" s="5"/>
      <c r="I1999" s="8"/>
      <c r="J1999" s="5"/>
      <c r="K1999" s="5"/>
      <c r="L1999" s="5"/>
      <c r="M1999" s="5"/>
      <c r="N1999" s="5"/>
      <c r="O1999" s="5"/>
      <c r="P1999" s="5"/>
    </row>
    <row r="2000" ht="15.75" customHeight="1">
      <c r="A2000" s="6"/>
      <c r="B2000" s="6" t="str">
        <f t="shared" si="1"/>
        <v>GUY</v>
      </c>
      <c r="C2000" s="6">
        <v>592.0</v>
      </c>
      <c r="D2000" s="7">
        <v>59202.0</v>
      </c>
      <c r="E2000" s="8" t="s">
        <v>1889</v>
      </c>
      <c r="F2000" s="7">
        <v>5920129.0</v>
      </c>
      <c r="G2000" s="9" t="s">
        <v>1951</v>
      </c>
      <c r="H2000" s="5"/>
      <c r="I2000" s="8"/>
      <c r="J2000" s="5"/>
      <c r="K2000" s="5"/>
      <c r="L2000" s="5"/>
      <c r="M2000" s="5"/>
      <c r="N2000" s="5"/>
      <c r="O2000" s="5"/>
      <c r="P2000" s="5"/>
    </row>
    <row r="2001" ht="15.75" customHeight="1">
      <c r="A2001" s="6"/>
      <c r="B2001" s="6" t="str">
        <f t="shared" si="1"/>
        <v>GUY</v>
      </c>
      <c r="C2001" s="6">
        <v>592.0</v>
      </c>
      <c r="D2001" s="7">
        <v>59202.0</v>
      </c>
      <c r="E2001" s="8" t="s">
        <v>1889</v>
      </c>
      <c r="F2001" s="7">
        <v>5920130.0</v>
      </c>
      <c r="G2001" s="9" t="s">
        <v>1952</v>
      </c>
      <c r="H2001" s="5"/>
      <c r="I2001" s="8"/>
      <c r="J2001" s="5"/>
      <c r="K2001" s="5"/>
      <c r="L2001" s="5"/>
      <c r="M2001" s="5"/>
      <c r="N2001" s="5"/>
      <c r="O2001" s="5"/>
      <c r="P2001" s="5"/>
    </row>
    <row r="2002" ht="15.75" customHeight="1">
      <c r="A2002" s="6"/>
      <c r="B2002" s="6" t="str">
        <f t="shared" si="1"/>
        <v>GUY</v>
      </c>
      <c r="C2002" s="6">
        <v>592.0</v>
      </c>
      <c r="D2002" s="7">
        <v>59202.0</v>
      </c>
      <c r="E2002" s="8" t="s">
        <v>1889</v>
      </c>
      <c r="F2002" s="7">
        <v>5920131.0</v>
      </c>
      <c r="G2002" s="9" t="s">
        <v>1953</v>
      </c>
      <c r="H2002" s="5"/>
      <c r="I2002" s="8"/>
      <c r="J2002" s="5"/>
      <c r="K2002" s="5"/>
      <c r="L2002" s="5"/>
      <c r="M2002" s="5"/>
      <c r="N2002" s="5"/>
      <c r="O2002" s="5"/>
      <c r="P2002" s="5"/>
    </row>
    <row r="2003" ht="15.75" customHeight="1">
      <c r="A2003" s="6"/>
      <c r="B2003" s="6" t="str">
        <f t="shared" si="1"/>
        <v>GUY</v>
      </c>
      <c r="C2003" s="6">
        <v>592.0</v>
      </c>
      <c r="D2003" s="7">
        <v>59202.0</v>
      </c>
      <c r="E2003" s="8" t="s">
        <v>1889</v>
      </c>
      <c r="F2003" s="7">
        <v>5920132.0</v>
      </c>
      <c r="G2003" s="9" t="s">
        <v>1954</v>
      </c>
      <c r="H2003" s="5"/>
      <c r="I2003" s="8"/>
      <c r="J2003" s="5"/>
      <c r="K2003" s="5"/>
      <c r="L2003" s="5"/>
      <c r="M2003" s="5"/>
      <c r="N2003" s="5"/>
      <c r="O2003" s="5"/>
      <c r="P2003" s="5"/>
    </row>
    <row r="2004" ht="15.75" customHeight="1">
      <c r="A2004" s="6"/>
      <c r="B2004" s="6" t="str">
        <f t="shared" si="1"/>
        <v>GUY</v>
      </c>
      <c r="C2004" s="6">
        <v>592.0</v>
      </c>
      <c r="D2004" s="7">
        <v>59202.0</v>
      </c>
      <c r="E2004" s="8" t="s">
        <v>1889</v>
      </c>
      <c r="F2004" s="7">
        <v>5920133.0</v>
      </c>
      <c r="G2004" s="9" t="s">
        <v>1955</v>
      </c>
      <c r="H2004" s="5"/>
      <c r="I2004" s="8"/>
      <c r="J2004" s="5"/>
      <c r="K2004" s="5"/>
      <c r="L2004" s="5"/>
      <c r="M2004" s="5"/>
      <c r="N2004" s="5"/>
      <c r="O2004" s="5"/>
      <c r="P2004" s="5"/>
    </row>
    <row r="2005" ht="15.75" customHeight="1">
      <c r="A2005" s="6"/>
      <c r="B2005" s="6" t="str">
        <f t="shared" si="1"/>
        <v>GUY</v>
      </c>
      <c r="C2005" s="6">
        <v>592.0</v>
      </c>
      <c r="D2005" s="7">
        <v>59202.0</v>
      </c>
      <c r="E2005" s="8" t="s">
        <v>1889</v>
      </c>
      <c r="F2005" s="7">
        <v>5920134.0</v>
      </c>
      <c r="G2005" s="9" t="s">
        <v>1956</v>
      </c>
      <c r="H2005" s="5"/>
      <c r="I2005" s="8"/>
      <c r="J2005" s="5"/>
      <c r="K2005" s="5"/>
      <c r="L2005" s="5"/>
      <c r="M2005" s="5"/>
      <c r="N2005" s="5"/>
      <c r="O2005" s="5"/>
      <c r="P2005" s="5"/>
    </row>
    <row r="2006" ht="15.75" customHeight="1">
      <c r="A2006" s="6"/>
      <c r="B2006" s="6" t="str">
        <f t="shared" si="1"/>
        <v>GUY</v>
      </c>
      <c r="C2006" s="6">
        <v>592.0</v>
      </c>
      <c r="D2006" s="7">
        <v>59202.0</v>
      </c>
      <c r="E2006" s="8" t="s">
        <v>1889</v>
      </c>
      <c r="F2006" s="7">
        <v>5920135.0</v>
      </c>
      <c r="G2006" s="9" t="s">
        <v>1957</v>
      </c>
      <c r="H2006" s="5"/>
      <c r="I2006" s="8"/>
      <c r="J2006" s="5"/>
      <c r="K2006" s="5"/>
      <c r="L2006" s="5"/>
      <c r="M2006" s="5"/>
      <c r="N2006" s="5"/>
      <c r="O2006" s="5"/>
      <c r="P2006" s="5"/>
    </row>
    <row r="2007" ht="15.75" customHeight="1">
      <c r="A2007" s="6"/>
      <c r="B2007" s="6" t="str">
        <f t="shared" si="1"/>
        <v>GUY</v>
      </c>
      <c r="C2007" s="6">
        <v>592.0</v>
      </c>
      <c r="D2007" s="7">
        <v>59202.0</v>
      </c>
      <c r="E2007" s="8" t="s">
        <v>1889</v>
      </c>
      <c r="F2007" s="7">
        <v>5920136.0</v>
      </c>
      <c r="G2007" s="9" t="s">
        <v>1958</v>
      </c>
      <c r="H2007" s="5"/>
      <c r="I2007" s="8"/>
      <c r="J2007" s="5"/>
      <c r="K2007" s="5"/>
      <c r="L2007" s="5"/>
      <c r="M2007" s="5"/>
      <c r="N2007" s="5"/>
      <c r="O2007" s="5"/>
      <c r="P2007" s="5"/>
    </row>
    <row r="2008" ht="15.75" customHeight="1">
      <c r="A2008" s="6"/>
      <c r="B2008" s="6" t="str">
        <f t="shared" si="1"/>
        <v>GUY</v>
      </c>
      <c r="C2008" s="6">
        <v>592.0</v>
      </c>
      <c r="D2008" s="7">
        <v>59202.0</v>
      </c>
      <c r="E2008" s="8" t="s">
        <v>1889</v>
      </c>
      <c r="F2008" s="7">
        <v>5920137.0</v>
      </c>
      <c r="G2008" s="9" t="s">
        <v>1959</v>
      </c>
      <c r="H2008" s="5"/>
      <c r="I2008" s="8"/>
      <c r="J2008" s="5"/>
      <c r="K2008" s="5"/>
      <c r="L2008" s="5"/>
      <c r="M2008" s="5"/>
      <c r="N2008" s="5"/>
      <c r="O2008" s="5"/>
      <c r="P2008" s="5"/>
    </row>
    <row r="2009" ht="15.75" customHeight="1">
      <c r="A2009" s="6"/>
      <c r="B2009" s="6" t="str">
        <f t="shared" si="1"/>
        <v>GUY</v>
      </c>
      <c r="C2009" s="6">
        <v>592.0</v>
      </c>
      <c r="D2009" s="7">
        <v>59202.0</v>
      </c>
      <c r="E2009" s="8" t="s">
        <v>1889</v>
      </c>
      <c r="F2009" s="7">
        <v>5920138.0</v>
      </c>
      <c r="G2009" s="9" t="s">
        <v>1960</v>
      </c>
      <c r="H2009" s="5"/>
      <c r="I2009" s="8"/>
      <c r="J2009" s="5"/>
      <c r="K2009" s="5"/>
      <c r="L2009" s="5"/>
      <c r="M2009" s="5"/>
      <c r="N2009" s="5"/>
      <c r="O2009" s="5"/>
      <c r="P2009" s="5"/>
    </row>
    <row r="2010" ht="15.75" customHeight="1">
      <c r="A2010" s="6"/>
      <c r="B2010" s="6" t="str">
        <f t="shared" si="1"/>
        <v>GUY</v>
      </c>
      <c r="C2010" s="6">
        <v>592.0</v>
      </c>
      <c r="D2010" s="7">
        <v>59202.0</v>
      </c>
      <c r="E2010" s="8" t="s">
        <v>1889</v>
      </c>
      <c r="F2010" s="7">
        <v>5920139.0</v>
      </c>
      <c r="G2010" s="9" t="s">
        <v>1961</v>
      </c>
      <c r="H2010" s="5"/>
      <c r="I2010" s="8"/>
      <c r="J2010" s="5"/>
      <c r="K2010" s="5"/>
      <c r="L2010" s="5"/>
      <c r="M2010" s="5"/>
      <c r="N2010" s="5"/>
      <c r="O2010" s="5"/>
      <c r="P2010" s="5"/>
    </row>
    <row r="2011" ht="15.75" customHeight="1">
      <c r="A2011" s="6"/>
      <c r="B2011" s="6" t="str">
        <f t="shared" si="1"/>
        <v>GUY</v>
      </c>
      <c r="C2011" s="6">
        <v>592.0</v>
      </c>
      <c r="D2011" s="7">
        <v>59202.0</v>
      </c>
      <c r="E2011" s="8" t="s">
        <v>1889</v>
      </c>
      <c r="F2011" s="7">
        <v>5920140.0</v>
      </c>
      <c r="G2011" s="9" t="s">
        <v>1962</v>
      </c>
      <c r="H2011" s="5"/>
      <c r="I2011" s="8"/>
      <c r="J2011" s="5"/>
      <c r="K2011" s="5"/>
      <c r="L2011" s="5"/>
      <c r="M2011" s="5"/>
      <c r="N2011" s="5"/>
      <c r="O2011" s="5"/>
      <c r="P2011" s="5"/>
    </row>
    <row r="2012" ht="15.75" customHeight="1">
      <c r="A2012" s="6"/>
      <c r="B2012" s="6" t="str">
        <f t="shared" si="1"/>
        <v>GUY</v>
      </c>
      <c r="C2012" s="6">
        <v>592.0</v>
      </c>
      <c r="D2012" s="7">
        <v>59202.0</v>
      </c>
      <c r="E2012" s="8" t="s">
        <v>1889</v>
      </c>
      <c r="F2012" s="7">
        <v>5920141.0</v>
      </c>
      <c r="G2012" s="9" t="s">
        <v>1963</v>
      </c>
      <c r="H2012" s="5"/>
      <c r="I2012" s="8"/>
      <c r="J2012" s="5"/>
      <c r="K2012" s="5"/>
      <c r="L2012" s="5"/>
      <c r="M2012" s="5"/>
      <c r="N2012" s="5"/>
      <c r="O2012" s="5"/>
      <c r="P2012" s="5"/>
    </row>
    <row r="2013" ht="15.75" customHeight="1">
      <c r="A2013" s="6"/>
      <c r="B2013" s="6" t="str">
        <f t="shared" si="1"/>
        <v>GUY</v>
      </c>
      <c r="C2013" s="6">
        <v>592.0</v>
      </c>
      <c r="D2013" s="7">
        <v>59202.0</v>
      </c>
      <c r="E2013" s="8" t="s">
        <v>1889</v>
      </c>
      <c r="F2013" s="7">
        <v>5920142.0</v>
      </c>
      <c r="G2013" s="9" t="s">
        <v>1964</v>
      </c>
      <c r="H2013" s="5"/>
      <c r="I2013" s="8"/>
      <c r="J2013" s="5"/>
      <c r="K2013" s="5"/>
      <c r="L2013" s="5"/>
      <c r="M2013" s="5"/>
      <c r="N2013" s="5"/>
      <c r="O2013" s="5"/>
      <c r="P2013" s="5"/>
    </row>
    <row r="2014" ht="15.75" customHeight="1">
      <c r="A2014" s="6"/>
      <c r="B2014" s="6" t="str">
        <f t="shared" si="1"/>
        <v>GUY</v>
      </c>
      <c r="C2014" s="6">
        <v>592.0</v>
      </c>
      <c r="D2014" s="7">
        <v>59202.0</v>
      </c>
      <c r="E2014" s="8" t="s">
        <v>1889</v>
      </c>
      <c r="F2014" s="7">
        <v>5920143.0</v>
      </c>
      <c r="G2014" s="9" t="s">
        <v>1965</v>
      </c>
      <c r="H2014" s="5"/>
      <c r="I2014" s="8"/>
      <c r="J2014" s="5"/>
      <c r="K2014" s="5"/>
      <c r="L2014" s="5"/>
      <c r="M2014" s="5"/>
      <c r="N2014" s="5"/>
      <c r="O2014" s="5"/>
      <c r="P2014" s="5"/>
    </row>
    <row r="2015" ht="15.75" customHeight="1">
      <c r="A2015" s="6"/>
      <c r="B2015" s="6" t="str">
        <f t="shared" si="1"/>
        <v>GUY</v>
      </c>
      <c r="C2015" s="6">
        <v>592.0</v>
      </c>
      <c r="D2015" s="7">
        <v>59202.0</v>
      </c>
      <c r="E2015" s="8" t="s">
        <v>1889</v>
      </c>
      <c r="F2015" s="7">
        <v>5920144.0</v>
      </c>
      <c r="G2015" s="9" t="s">
        <v>1966</v>
      </c>
      <c r="H2015" s="5"/>
      <c r="I2015" s="8"/>
      <c r="J2015" s="5"/>
      <c r="K2015" s="5"/>
      <c r="L2015" s="5"/>
      <c r="M2015" s="5"/>
      <c r="N2015" s="5"/>
      <c r="O2015" s="5"/>
      <c r="P2015" s="5"/>
    </row>
    <row r="2016" ht="15.75" customHeight="1">
      <c r="A2016" s="6"/>
      <c r="B2016" s="6" t="str">
        <f t="shared" si="1"/>
        <v>GUY</v>
      </c>
      <c r="C2016" s="6">
        <v>592.0</v>
      </c>
      <c r="D2016" s="7">
        <v>59202.0</v>
      </c>
      <c r="E2016" s="8" t="s">
        <v>1889</v>
      </c>
      <c r="F2016" s="7">
        <v>5920145.0</v>
      </c>
      <c r="G2016" s="9" t="s">
        <v>1967</v>
      </c>
      <c r="H2016" s="5"/>
      <c r="I2016" s="8"/>
      <c r="J2016" s="5"/>
      <c r="K2016" s="5"/>
      <c r="L2016" s="5"/>
      <c r="M2016" s="5"/>
      <c r="N2016" s="5"/>
      <c r="O2016" s="5"/>
      <c r="P2016" s="5"/>
    </row>
    <row r="2017" ht="15.75" customHeight="1">
      <c r="A2017" s="6"/>
      <c r="B2017" s="6" t="str">
        <f t="shared" si="1"/>
        <v>GUY</v>
      </c>
      <c r="C2017" s="6">
        <v>592.0</v>
      </c>
      <c r="D2017" s="7">
        <v>59202.0</v>
      </c>
      <c r="E2017" s="8" t="s">
        <v>1889</v>
      </c>
      <c r="F2017" s="7">
        <v>5920146.0</v>
      </c>
      <c r="G2017" s="9" t="s">
        <v>1968</v>
      </c>
      <c r="H2017" s="5"/>
      <c r="I2017" s="8"/>
      <c r="J2017" s="5"/>
      <c r="K2017" s="5"/>
      <c r="L2017" s="5"/>
      <c r="M2017" s="5"/>
      <c r="N2017" s="5"/>
      <c r="O2017" s="5"/>
      <c r="P2017" s="5"/>
    </row>
    <row r="2018" ht="15.75" customHeight="1">
      <c r="A2018" s="6"/>
      <c r="B2018" s="6" t="str">
        <f t="shared" si="1"/>
        <v>GUY</v>
      </c>
      <c r="C2018" s="6">
        <v>592.0</v>
      </c>
      <c r="D2018" s="7">
        <v>59202.0</v>
      </c>
      <c r="E2018" s="8" t="s">
        <v>1889</v>
      </c>
      <c r="F2018" s="7">
        <v>5920147.0</v>
      </c>
      <c r="G2018" s="9" t="s">
        <v>1969</v>
      </c>
      <c r="H2018" s="5"/>
      <c r="I2018" s="8"/>
      <c r="J2018" s="5"/>
      <c r="K2018" s="5"/>
      <c r="L2018" s="5"/>
      <c r="M2018" s="5"/>
      <c r="N2018" s="5"/>
      <c r="O2018" s="5"/>
      <c r="P2018" s="5"/>
    </row>
    <row r="2019" ht="15.75" customHeight="1">
      <c r="A2019" s="6"/>
      <c r="B2019" s="6" t="str">
        <f t="shared" si="1"/>
        <v>GUY</v>
      </c>
      <c r="C2019" s="6">
        <v>592.0</v>
      </c>
      <c r="D2019" s="7">
        <v>59202.0</v>
      </c>
      <c r="E2019" s="8" t="s">
        <v>1889</v>
      </c>
      <c r="F2019" s="7">
        <v>5920148.0</v>
      </c>
      <c r="G2019" s="9" t="s">
        <v>1970</v>
      </c>
      <c r="H2019" s="5"/>
      <c r="I2019" s="8"/>
      <c r="J2019" s="5"/>
      <c r="K2019" s="5"/>
      <c r="L2019" s="5"/>
      <c r="M2019" s="5"/>
      <c r="N2019" s="5"/>
      <c r="O2019" s="5"/>
      <c r="P2019" s="5"/>
    </row>
    <row r="2020" ht="15.75" customHeight="1">
      <c r="A2020" s="6"/>
      <c r="B2020" s="6" t="str">
        <f t="shared" si="1"/>
        <v>GUY</v>
      </c>
      <c r="C2020" s="6">
        <v>592.0</v>
      </c>
      <c r="D2020" s="7">
        <v>59202.0</v>
      </c>
      <c r="E2020" s="8" t="s">
        <v>1889</v>
      </c>
      <c r="F2020" s="7">
        <v>5920149.0</v>
      </c>
      <c r="G2020" s="9" t="s">
        <v>1971</v>
      </c>
      <c r="H2020" s="5"/>
      <c r="I2020" s="8"/>
      <c r="J2020" s="5"/>
      <c r="K2020" s="5"/>
      <c r="L2020" s="5"/>
      <c r="M2020" s="5"/>
      <c r="N2020" s="5"/>
      <c r="O2020" s="5"/>
      <c r="P2020" s="5"/>
    </row>
    <row r="2021" ht="15.75" customHeight="1">
      <c r="A2021" s="6"/>
      <c r="B2021" s="6" t="str">
        <f t="shared" si="1"/>
        <v>GUY</v>
      </c>
      <c r="C2021" s="6">
        <v>592.0</v>
      </c>
      <c r="D2021" s="7">
        <v>59202.0</v>
      </c>
      <c r="E2021" s="8" t="s">
        <v>1889</v>
      </c>
      <c r="F2021" s="7">
        <v>5920150.0</v>
      </c>
      <c r="G2021" s="9" t="s">
        <v>1972</v>
      </c>
      <c r="H2021" s="5"/>
      <c r="I2021" s="8"/>
      <c r="J2021" s="5"/>
      <c r="K2021" s="5"/>
      <c r="L2021" s="5"/>
      <c r="M2021" s="5"/>
      <c r="N2021" s="5"/>
      <c r="O2021" s="5"/>
      <c r="P2021" s="5"/>
    </row>
    <row r="2022" ht="15.75" customHeight="1">
      <c r="A2022" s="6"/>
      <c r="B2022" s="6" t="str">
        <f t="shared" si="1"/>
        <v>GUY</v>
      </c>
      <c r="C2022" s="6">
        <v>592.0</v>
      </c>
      <c r="D2022" s="7">
        <v>59202.0</v>
      </c>
      <c r="E2022" s="8" t="s">
        <v>1889</v>
      </c>
      <c r="F2022" s="7">
        <v>5920151.0</v>
      </c>
      <c r="G2022" s="9" t="s">
        <v>1973</v>
      </c>
      <c r="H2022" s="5"/>
      <c r="I2022" s="8"/>
      <c r="J2022" s="5"/>
      <c r="K2022" s="5"/>
      <c r="L2022" s="5"/>
      <c r="M2022" s="5"/>
      <c r="N2022" s="5"/>
      <c r="O2022" s="5"/>
      <c r="P2022" s="5"/>
    </row>
    <row r="2023" ht="15.75" customHeight="1">
      <c r="A2023" s="6"/>
      <c r="B2023" s="6" t="str">
        <f t="shared" si="1"/>
        <v>GUY</v>
      </c>
      <c r="C2023" s="6">
        <v>592.0</v>
      </c>
      <c r="D2023" s="7">
        <v>59202.0</v>
      </c>
      <c r="E2023" s="8" t="s">
        <v>1889</v>
      </c>
      <c r="F2023" s="7">
        <v>5920152.0</v>
      </c>
      <c r="G2023" s="9" t="s">
        <v>1974</v>
      </c>
      <c r="H2023" s="5"/>
      <c r="I2023" s="8"/>
      <c r="J2023" s="5"/>
      <c r="K2023" s="5"/>
      <c r="L2023" s="5"/>
      <c r="M2023" s="5"/>
      <c r="N2023" s="5"/>
      <c r="O2023" s="5"/>
      <c r="P2023" s="5"/>
    </row>
    <row r="2024" ht="15.75" customHeight="1">
      <c r="A2024" s="6"/>
      <c r="B2024" s="6" t="str">
        <f t="shared" si="1"/>
        <v>GUY</v>
      </c>
      <c r="C2024" s="6">
        <v>592.0</v>
      </c>
      <c r="D2024" s="7">
        <v>59202.0</v>
      </c>
      <c r="E2024" s="8" t="s">
        <v>1889</v>
      </c>
      <c r="F2024" s="7">
        <v>5920153.0</v>
      </c>
      <c r="G2024" s="9" t="s">
        <v>1975</v>
      </c>
      <c r="H2024" s="5"/>
      <c r="I2024" s="8"/>
      <c r="J2024" s="5"/>
      <c r="K2024" s="5"/>
      <c r="L2024" s="5"/>
      <c r="M2024" s="5"/>
      <c r="N2024" s="5"/>
      <c r="O2024" s="5"/>
      <c r="P2024" s="5"/>
    </row>
    <row r="2025" ht="15.75" customHeight="1">
      <c r="A2025" s="6"/>
      <c r="B2025" s="6" t="str">
        <f t="shared" si="1"/>
        <v>GUY</v>
      </c>
      <c r="C2025" s="6">
        <v>592.0</v>
      </c>
      <c r="D2025" s="7">
        <v>59202.0</v>
      </c>
      <c r="E2025" s="8" t="s">
        <v>1889</v>
      </c>
      <c r="F2025" s="7">
        <v>5920154.0</v>
      </c>
      <c r="G2025" s="9" t="s">
        <v>1976</v>
      </c>
      <c r="H2025" s="5"/>
      <c r="I2025" s="8"/>
      <c r="J2025" s="5"/>
      <c r="K2025" s="5"/>
      <c r="L2025" s="5"/>
      <c r="M2025" s="5"/>
      <c r="N2025" s="5"/>
      <c r="O2025" s="5"/>
      <c r="P2025" s="5"/>
    </row>
    <row r="2026" ht="15.75" customHeight="1">
      <c r="A2026" s="6"/>
      <c r="B2026" s="6" t="str">
        <f t="shared" si="1"/>
        <v>GUY</v>
      </c>
      <c r="C2026" s="6">
        <v>592.0</v>
      </c>
      <c r="D2026" s="7">
        <v>59202.0</v>
      </c>
      <c r="E2026" s="8" t="s">
        <v>1889</v>
      </c>
      <c r="F2026" s="7">
        <v>5920155.0</v>
      </c>
      <c r="G2026" s="9" t="s">
        <v>1977</v>
      </c>
      <c r="H2026" s="5"/>
      <c r="I2026" s="8"/>
      <c r="J2026" s="5"/>
      <c r="K2026" s="5"/>
      <c r="L2026" s="5"/>
      <c r="M2026" s="5"/>
      <c r="N2026" s="5"/>
      <c r="O2026" s="5"/>
      <c r="P2026" s="5"/>
    </row>
    <row r="2027" ht="15.75" customHeight="1">
      <c r="A2027" s="6"/>
      <c r="B2027" s="6" t="str">
        <f t="shared" si="1"/>
        <v>GUY</v>
      </c>
      <c r="C2027" s="6">
        <v>592.0</v>
      </c>
      <c r="D2027" s="7">
        <v>59202.0</v>
      </c>
      <c r="E2027" s="8" t="s">
        <v>1889</v>
      </c>
      <c r="F2027" s="7">
        <v>5920156.0</v>
      </c>
      <c r="G2027" s="9" t="s">
        <v>1978</v>
      </c>
      <c r="H2027" s="5"/>
      <c r="I2027" s="8"/>
      <c r="J2027" s="5"/>
      <c r="K2027" s="5"/>
      <c r="L2027" s="5"/>
      <c r="M2027" s="5"/>
      <c r="N2027" s="5"/>
      <c r="O2027" s="5"/>
      <c r="P2027" s="5"/>
    </row>
    <row r="2028" ht="15.75" customHeight="1">
      <c r="A2028" s="6"/>
      <c r="B2028" s="6" t="str">
        <f t="shared" si="1"/>
        <v>GUY</v>
      </c>
      <c r="C2028" s="6">
        <v>592.0</v>
      </c>
      <c r="D2028" s="7">
        <v>59202.0</v>
      </c>
      <c r="E2028" s="8" t="s">
        <v>1889</v>
      </c>
      <c r="F2028" s="7">
        <v>5920157.0</v>
      </c>
      <c r="G2028" s="9" t="s">
        <v>1979</v>
      </c>
      <c r="H2028" s="5"/>
      <c r="I2028" s="8"/>
      <c r="J2028" s="5"/>
      <c r="K2028" s="5"/>
      <c r="L2028" s="5"/>
      <c r="M2028" s="5"/>
      <c r="N2028" s="5"/>
      <c r="O2028" s="5"/>
      <c r="P2028" s="5"/>
    </row>
    <row r="2029" ht="15.75" customHeight="1">
      <c r="A2029" s="6"/>
      <c r="B2029" s="6" t="str">
        <f t="shared" si="1"/>
        <v>GUY</v>
      </c>
      <c r="C2029" s="6">
        <v>592.0</v>
      </c>
      <c r="D2029" s="7">
        <v>59202.0</v>
      </c>
      <c r="E2029" s="8" t="s">
        <v>1889</v>
      </c>
      <c r="F2029" s="7">
        <v>5920158.0</v>
      </c>
      <c r="G2029" s="9" t="s">
        <v>1980</v>
      </c>
      <c r="H2029" s="5"/>
      <c r="I2029" s="8"/>
      <c r="J2029" s="5"/>
      <c r="K2029" s="5"/>
      <c r="L2029" s="5"/>
      <c r="M2029" s="5"/>
      <c r="N2029" s="5"/>
      <c r="O2029" s="5"/>
      <c r="P2029" s="5"/>
    </row>
    <row r="2030" ht="15.75" customHeight="1">
      <c r="A2030" s="6"/>
      <c r="B2030" s="6" t="str">
        <f t="shared" si="1"/>
        <v>GUY</v>
      </c>
      <c r="C2030" s="6">
        <v>592.0</v>
      </c>
      <c r="D2030" s="7">
        <v>59202.0</v>
      </c>
      <c r="E2030" s="8" t="s">
        <v>1889</v>
      </c>
      <c r="F2030" s="7">
        <v>5920159.0</v>
      </c>
      <c r="G2030" s="9" t="s">
        <v>1981</v>
      </c>
      <c r="H2030" s="5"/>
      <c r="I2030" s="8"/>
      <c r="J2030" s="5"/>
      <c r="K2030" s="5"/>
      <c r="L2030" s="5"/>
      <c r="M2030" s="5"/>
      <c r="N2030" s="5"/>
      <c r="O2030" s="5"/>
      <c r="P2030" s="5"/>
    </row>
    <row r="2031" ht="15.75" customHeight="1">
      <c r="A2031" s="6"/>
      <c r="B2031" s="6" t="str">
        <f t="shared" si="1"/>
        <v>GUY</v>
      </c>
      <c r="C2031" s="6">
        <v>592.0</v>
      </c>
      <c r="D2031" s="7">
        <v>59202.0</v>
      </c>
      <c r="E2031" s="8" t="s">
        <v>1889</v>
      </c>
      <c r="F2031" s="7">
        <v>5920160.0</v>
      </c>
      <c r="G2031" s="9" t="s">
        <v>1982</v>
      </c>
      <c r="H2031" s="5"/>
      <c r="I2031" s="8"/>
      <c r="J2031" s="5"/>
      <c r="K2031" s="5"/>
      <c r="L2031" s="5"/>
      <c r="M2031" s="5"/>
      <c r="N2031" s="5"/>
      <c r="O2031" s="5"/>
      <c r="P2031" s="5"/>
    </row>
    <row r="2032" ht="15.75" customHeight="1">
      <c r="A2032" s="6"/>
      <c r="B2032" s="6" t="str">
        <f t="shared" si="1"/>
        <v>GUY</v>
      </c>
      <c r="C2032" s="6">
        <v>592.0</v>
      </c>
      <c r="D2032" s="7">
        <v>59202.0</v>
      </c>
      <c r="E2032" s="8" t="s">
        <v>1889</v>
      </c>
      <c r="F2032" s="7">
        <v>5920161.0</v>
      </c>
      <c r="G2032" s="9" t="s">
        <v>1983</v>
      </c>
      <c r="H2032" s="5"/>
      <c r="I2032" s="8"/>
      <c r="J2032" s="5"/>
      <c r="K2032" s="5"/>
      <c r="L2032" s="5"/>
      <c r="M2032" s="5"/>
      <c r="N2032" s="5"/>
      <c r="O2032" s="5"/>
      <c r="P2032" s="5"/>
    </row>
    <row r="2033" ht="15.75" customHeight="1">
      <c r="A2033" s="6"/>
      <c r="B2033" s="6" t="str">
        <f t="shared" si="1"/>
        <v>GUY</v>
      </c>
      <c r="C2033" s="6">
        <v>592.0</v>
      </c>
      <c r="D2033" s="7">
        <v>59202.0</v>
      </c>
      <c r="E2033" s="8" t="s">
        <v>1889</v>
      </c>
      <c r="F2033" s="7">
        <v>5920162.0</v>
      </c>
      <c r="G2033" s="9" t="s">
        <v>1984</v>
      </c>
      <c r="H2033" s="5"/>
      <c r="I2033" s="8"/>
      <c r="J2033" s="5"/>
      <c r="K2033" s="5"/>
      <c r="L2033" s="5"/>
      <c r="M2033" s="5"/>
      <c r="N2033" s="5"/>
      <c r="O2033" s="5"/>
      <c r="P2033" s="5"/>
    </row>
    <row r="2034" ht="15.75" customHeight="1">
      <c r="A2034" s="6"/>
      <c r="B2034" s="6" t="str">
        <f t="shared" si="1"/>
        <v>GUY</v>
      </c>
      <c r="C2034" s="6">
        <v>592.0</v>
      </c>
      <c r="D2034" s="7">
        <v>59202.0</v>
      </c>
      <c r="E2034" s="8" t="s">
        <v>1889</v>
      </c>
      <c r="F2034" s="7">
        <v>5920163.0</v>
      </c>
      <c r="G2034" s="9" t="s">
        <v>1985</v>
      </c>
      <c r="H2034" s="5"/>
      <c r="I2034" s="8"/>
      <c r="J2034" s="5"/>
      <c r="K2034" s="5"/>
      <c r="L2034" s="5"/>
      <c r="M2034" s="5"/>
      <c r="N2034" s="5"/>
      <c r="O2034" s="5"/>
      <c r="P2034" s="5"/>
    </row>
    <row r="2035" ht="15.75" customHeight="1">
      <c r="A2035" s="6"/>
      <c r="B2035" s="6" t="str">
        <f t="shared" si="1"/>
        <v>GUY</v>
      </c>
      <c r="C2035" s="6">
        <v>592.0</v>
      </c>
      <c r="D2035" s="7">
        <v>59202.0</v>
      </c>
      <c r="E2035" s="8" t="s">
        <v>1889</v>
      </c>
      <c r="F2035" s="7">
        <v>5920164.0</v>
      </c>
      <c r="G2035" s="9" t="s">
        <v>1978</v>
      </c>
      <c r="H2035" s="5"/>
      <c r="I2035" s="8"/>
      <c r="J2035" s="5"/>
      <c r="K2035" s="5"/>
      <c r="L2035" s="5"/>
      <c r="M2035" s="5"/>
      <c r="N2035" s="5"/>
      <c r="O2035" s="5"/>
      <c r="P2035" s="5"/>
    </row>
    <row r="2036" ht="15.75" customHeight="1">
      <c r="A2036" s="6"/>
      <c r="B2036" s="6" t="str">
        <f t="shared" si="1"/>
        <v>GUY</v>
      </c>
      <c r="C2036" s="6">
        <v>592.0</v>
      </c>
      <c r="D2036" s="7">
        <v>59202.0</v>
      </c>
      <c r="E2036" s="8" t="s">
        <v>1889</v>
      </c>
      <c r="F2036" s="7">
        <v>5920165.0</v>
      </c>
      <c r="G2036" s="9" t="s">
        <v>1986</v>
      </c>
      <c r="H2036" s="5"/>
      <c r="I2036" s="8"/>
      <c r="J2036" s="5"/>
      <c r="K2036" s="5"/>
      <c r="L2036" s="5"/>
      <c r="M2036" s="5"/>
      <c r="N2036" s="5"/>
      <c r="O2036" s="5"/>
      <c r="P2036" s="5"/>
    </row>
    <row r="2037" ht="15.75" customHeight="1">
      <c r="A2037" s="6"/>
      <c r="B2037" s="6" t="str">
        <f t="shared" si="1"/>
        <v>GUY</v>
      </c>
      <c r="C2037" s="6">
        <v>592.0</v>
      </c>
      <c r="D2037" s="7">
        <v>59202.0</v>
      </c>
      <c r="E2037" s="8" t="s">
        <v>1889</v>
      </c>
      <c r="F2037" s="7">
        <v>5920166.0</v>
      </c>
      <c r="G2037" s="9" t="s">
        <v>1987</v>
      </c>
      <c r="H2037" s="5"/>
      <c r="I2037" s="8"/>
      <c r="J2037" s="5"/>
      <c r="K2037" s="5"/>
      <c r="L2037" s="5"/>
      <c r="M2037" s="5"/>
      <c r="N2037" s="5"/>
      <c r="O2037" s="5"/>
      <c r="P2037" s="5"/>
    </row>
    <row r="2038" ht="15.75" customHeight="1">
      <c r="A2038" s="6"/>
      <c r="B2038" s="6" t="str">
        <f t="shared" si="1"/>
        <v>GUY</v>
      </c>
      <c r="C2038" s="6">
        <v>592.0</v>
      </c>
      <c r="D2038" s="7">
        <v>59202.0</v>
      </c>
      <c r="E2038" s="8" t="s">
        <v>1889</v>
      </c>
      <c r="F2038" s="7">
        <v>5920167.0</v>
      </c>
      <c r="G2038" s="9" t="s">
        <v>1988</v>
      </c>
      <c r="H2038" s="5"/>
      <c r="I2038" s="8"/>
      <c r="J2038" s="5"/>
      <c r="K2038" s="5"/>
      <c r="L2038" s="5"/>
      <c r="M2038" s="5"/>
      <c r="N2038" s="5"/>
      <c r="O2038" s="5"/>
      <c r="P2038" s="5"/>
    </row>
    <row r="2039" ht="15.75" customHeight="1">
      <c r="A2039" s="6"/>
      <c r="B2039" s="6" t="str">
        <f t="shared" si="1"/>
        <v>GUY</v>
      </c>
      <c r="C2039" s="6">
        <v>592.0</v>
      </c>
      <c r="D2039" s="7">
        <v>59202.0</v>
      </c>
      <c r="E2039" s="8" t="s">
        <v>1889</v>
      </c>
      <c r="F2039" s="7">
        <v>5920168.0</v>
      </c>
      <c r="G2039" s="9" t="s">
        <v>1989</v>
      </c>
      <c r="H2039" s="5"/>
      <c r="I2039" s="8"/>
      <c r="J2039" s="5"/>
      <c r="K2039" s="5"/>
      <c r="L2039" s="5"/>
      <c r="M2039" s="5"/>
      <c r="N2039" s="5"/>
      <c r="O2039" s="5"/>
      <c r="P2039" s="5"/>
    </row>
    <row r="2040" ht="15.75" customHeight="1">
      <c r="A2040" s="6"/>
      <c r="B2040" s="6" t="str">
        <f t="shared" si="1"/>
        <v>GUY</v>
      </c>
      <c r="C2040" s="6">
        <v>592.0</v>
      </c>
      <c r="D2040" s="7">
        <v>59202.0</v>
      </c>
      <c r="E2040" s="8" t="s">
        <v>1889</v>
      </c>
      <c r="F2040" s="7">
        <v>5920169.0</v>
      </c>
      <c r="G2040" s="9" t="s">
        <v>1990</v>
      </c>
      <c r="H2040" s="5"/>
      <c r="I2040" s="8"/>
      <c r="J2040" s="5"/>
      <c r="K2040" s="5"/>
      <c r="L2040" s="5"/>
      <c r="M2040" s="5"/>
      <c r="N2040" s="5"/>
      <c r="O2040" s="5"/>
      <c r="P2040" s="5"/>
    </row>
    <row r="2041" ht="15.75" customHeight="1">
      <c r="A2041" s="6"/>
      <c r="B2041" s="6" t="str">
        <f t="shared" si="1"/>
        <v>GUY</v>
      </c>
      <c r="C2041" s="6">
        <v>592.0</v>
      </c>
      <c r="D2041" s="7">
        <v>59202.0</v>
      </c>
      <c r="E2041" s="8" t="s">
        <v>1889</v>
      </c>
      <c r="F2041" s="7">
        <v>5920170.0</v>
      </c>
      <c r="G2041" s="9" t="s">
        <v>1991</v>
      </c>
      <c r="H2041" s="5"/>
      <c r="I2041" s="8"/>
      <c r="J2041" s="5"/>
      <c r="K2041" s="5"/>
      <c r="L2041" s="5"/>
      <c r="M2041" s="5"/>
      <c r="N2041" s="5"/>
      <c r="O2041" s="5"/>
      <c r="P2041" s="5"/>
    </row>
    <row r="2042" ht="15.75" customHeight="1">
      <c r="A2042" s="6"/>
      <c r="B2042" s="6" t="str">
        <f t="shared" si="1"/>
        <v>GUY</v>
      </c>
      <c r="C2042" s="6">
        <v>592.0</v>
      </c>
      <c r="D2042" s="7">
        <v>59202.0</v>
      </c>
      <c r="E2042" s="8" t="s">
        <v>1889</v>
      </c>
      <c r="F2042" s="7">
        <v>5920171.0</v>
      </c>
      <c r="G2042" s="9" t="s">
        <v>1992</v>
      </c>
      <c r="H2042" s="5"/>
      <c r="I2042" s="8"/>
      <c r="J2042" s="5"/>
      <c r="K2042" s="5"/>
      <c r="L2042" s="5"/>
      <c r="M2042" s="5"/>
      <c r="N2042" s="5"/>
      <c r="O2042" s="5"/>
      <c r="P2042" s="5"/>
    </row>
    <row r="2043" ht="15.75" customHeight="1">
      <c r="A2043" s="6"/>
      <c r="B2043" s="6" t="str">
        <f t="shared" si="1"/>
        <v>GUY</v>
      </c>
      <c r="C2043" s="6">
        <v>592.0</v>
      </c>
      <c r="D2043" s="7">
        <v>59202.0</v>
      </c>
      <c r="E2043" s="8" t="s">
        <v>1889</v>
      </c>
      <c r="F2043" s="7">
        <v>5920172.0</v>
      </c>
      <c r="G2043" s="9" t="s">
        <v>1993</v>
      </c>
      <c r="H2043" s="5"/>
      <c r="I2043" s="8"/>
      <c r="J2043" s="5"/>
      <c r="K2043" s="5"/>
      <c r="L2043" s="5"/>
      <c r="M2043" s="5"/>
      <c r="N2043" s="5"/>
      <c r="O2043" s="5"/>
      <c r="P2043" s="5"/>
    </row>
    <row r="2044" ht="15.75" customHeight="1">
      <c r="A2044" s="6"/>
      <c r="B2044" s="6" t="str">
        <f t="shared" si="1"/>
        <v>GUY</v>
      </c>
      <c r="C2044" s="6">
        <v>592.0</v>
      </c>
      <c r="D2044" s="7">
        <v>59202.0</v>
      </c>
      <c r="E2044" s="8" t="s">
        <v>1889</v>
      </c>
      <c r="F2044" s="7">
        <v>5920173.0</v>
      </c>
      <c r="G2044" s="9" t="s">
        <v>1994</v>
      </c>
      <c r="H2044" s="5"/>
      <c r="I2044" s="8"/>
      <c r="J2044" s="5"/>
      <c r="K2044" s="5"/>
      <c r="L2044" s="5"/>
      <c r="M2044" s="5"/>
      <c r="N2044" s="5"/>
      <c r="O2044" s="5"/>
      <c r="P2044" s="5"/>
    </row>
    <row r="2045" ht="15.75" customHeight="1">
      <c r="A2045" s="6"/>
      <c r="B2045" s="6" t="str">
        <f t="shared" si="1"/>
        <v>GUY</v>
      </c>
      <c r="C2045" s="6">
        <v>592.0</v>
      </c>
      <c r="D2045" s="7">
        <v>59202.0</v>
      </c>
      <c r="E2045" s="8" t="s">
        <v>1889</v>
      </c>
      <c r="F2045" s="7">
        <v>5920174.0</v>
      </c>
      <c r="G2045" s="9" t="s">
        <v>1995</v>
      </c>
      <c r="H2045" s="5"/>
      <c r="I2045" s="8"/>
      <c r="J2045" s="5"/>
      <c r="K2045" s="5"/>
      <c r="L2045" s="5"/>
      <c r="M2045" s="5"/>
      <c r="N2045" s="5"/>
      <c r="O2045" s="5"/>
      <c r="P2045" s="5"/>
    </row>
    <row r="2046" ht="15.75" customHeight="1">
      <c r="A2046" s="6"/>
      <c r="B2046" s="6" t="str">
        <f t="shared" si="1"/>
        <v>GUY</v>
      </c>
      <c r="C2046" s="6">
        <v>592.0</v>
      </c>
      <c r="D2046" s="7">
        <v>59202.0</v>
      </c>
      <c r="E2046" s="8" t="s">
        <v>1889</v>
      </c>
      <c r="F2046" s="7">
        <v>5920175.0</v>
      </c>
      <c r="G2046" s="9" t="s">
        <v>1996</v>
      </c>
      <c r="H2046" s="5"/>
      <c r="I2046" s="8"/>
      <c r="J2046" s="5"/>
      <c r="K2046" s="5"/>
      <c r="L2046" s="5"/>
      <c r="M2046" s="5"/>
      <c r="N2046" s="5"/>
      <c r="O2046" s="5"/>
      <c r="P2046" s="5"/>
    </row>
    <row r="2047" ht="15.75" customHeight="1">
      <c r="A2047" s="6"/>
      <c r="B2047" s="6" t="str">
        <f t="shared" si="1"/>
        <v>GUY</v>
      </c>
      <c r="C2047" s="6">
        <v>592.0</v>
      </c>
      <c r="D2047" s="7">
        <v>59202.0</v>
      </c>
      <c r="E2047" s="8" t="s">
        <v>1889</v>
      </c>
      <c r="F2047" s="7">
        <v>5920176.0</v>
      </c>
      <c r="G2047" s="9" t="s">
        <v>1997</v>
      </c>
      <c r="H2047" s="5"/>
      <c r="I2047" s="8"/>
      <c r="J2047" s="5"/>
      <c r="K2047" s="5"/>
      <c r="L2047" s="5"/>
      <c r="M2047" s="5"/>
      <c r="N2047" s="5"/>
      <c r="O2047" s="5"/>
      <c r="P2047" s="5"/>
    </row>
    <row r="2048" ht="15.75" customHeight="1">
      <c r="A2048" s="6"/>
      <c r="B2048" s="6" t="str">
        <f t="shared" si="1"/>
        <v>GUY</v>
      </c>
      <c r="C2048" s="6">
        <v>592.0</v>
      </c>
      <c r="D2048" s="7">
        <v>59202.0</v>
      </c>
      <c r="E2048" s="8" t="s">
        <v>1889</v>
      </c>
      <c r="F2048" s="7">
        <v>5920177.0</v>
      </c>
      <c r="G2048" s="9" t="s">
        <v>1998</v>
      </c>
      <c r="H2048" s="5"/>
      <c r="I2048" s="8"/>
      <c r="J2048" s="5"/>
      <c r="K2048" s="5"/>
      <c r="L2048" s="5"/>
      <c r="M2048" s="5"/>
      <c r="N2048" s="5"/>
      <c r="O2048" s="5"/>
      <c r="P2048" s="5"/>
    </row>
    <row r="2049" ht="15.75" customHeight="1">
      <c r="A2049" s="6"/>
      <c r="B2049" s="6" t="str">
        <f t="shared" si="1"/>
        <v>GUY</v>
      </c>
      <c r="C2049" s="6">
        <v>592.0</v>
      </c>
      <c r="D2049" s="7">
        <v>59202.0</v>
      </c>
      <c r="E2049" s="8" t="s">
        <v>1889</v>
      </c>
      <c r="F2049" s="7">
        <v>5920178.0</v>
      </c>
      <c r="G2049" s="9" t="s">
        <v>1999</v>
      </c>
      <c r="H2049" s="5"/>
      <c r="I2049" s="8"/>
      <c r="J2049" s="5"/>
      <c r="K2049" s="5"/>
      <c r="L2049" s="5"/>
      <c r="M2049" s="5"/>
      <c r="N2049" s="5"/>
      <c r="O2049" s="5"/>
      <c r="P2049" s="5"/>
    </row>
    <row r="2050" ht="15.75" customHeight="1">
      <c r="A2050" s="6"/>
      <c r="B2050" s="6" t="str">
        <f t="shared" si="1"/>
        <v>GUY</v>
      </c>
      <c r="C2050" s="6">
        <v>592.0</v>
      </c>
      <c r="D2050" s="7">
        <v>59202.0</v>
      </c>
      <c r="E2050" s="8" t="s">
        <v>1889</v>
      </c>
      <c r="F2050" s="7">
        <v>5920179.0</v>
      </c>
      <c r="G2050" s="9" t="s">
        <v>2000</v>
      </c>
      <c r="H2050" s="5"/>
      <c r="I2050" s="8"/>
      <c r="J2050" s="5"/>
      <c r="K2050" s="5"/>
      <c r="L2050" s="5"/>
      <c r="M2050" s="5"/>
      <c r="N2050" s="5"/>
      <c r="O2050" s="5"/>
      <c r="P2050" s="5"/>
    </row>
    <row r="2051" ht="15.75" customHeight="1">
      <c r="A2051" s="6"/>
      <c r="B2051" s="6" t="str">
        <f t="shared" si="1"/>
        <v>GUY</v>
      </c>
      <c r="C2051" s="6">
        <v>592.0</v>
      </c>
      <c r="D2051" s="7">
        <v>59202.0</v>
      </c>
      <c r="E2051" s="8" t="s">
        <v>1889</v>
      </c>
      <c r="F2051" s="7">
        <v>5920180.0</v>
      </c>
      <c r="G2051" s="9" t="s">
        <v>2001</v>
      </c>
      <c r="H2051" s="5"/>
      <c r="I2051" s="8"/>
      <c r="J2051" s="5"/>
      <c r="K2051" s="5"/>
      <c r="L2051" s="5"/>
      <c r="M2051" s="5"/>
      <c r="N2051" s="5"/>
      <c r="O2051" s="5"/>
      <c r="P2051" s="5"/>
    </row>
    <row r="2052" ht="15.75" customHeight="1">
      <c r="A2052" s="6"/>
      <c r="B2052" s="6" t="str">
        <f t="shared" si="1"/>
        <v>GUY</v>
      </c>
      <c r="C2052" s="6">
        <v>592.0</v>
      </c>
      <c r="D2052" s="7">
        <v>59202.0</v>
      </c>
      <c r="E2052" s="8" t="s">
        <v>1889</v>
      </c>
      <c r="F2052" s="7">
        <v>5920181.0</v>
      </c>
      <c r="G2052" s="9" t="s">
        <v>2002</v>
      </c>
      <c r="H2052" s="5"/>
      <c r="I2052" s="8"/>
      <c r="J2052" s="5"/>
      <c r="K2052" s="5"/>
      <c r="L2052" s="5"/>
      <c r="M2052" s="5"/>
      <c r="N2052" s="5"/>
      <c r="O2052" s="5"/>
      <c r="P2052" s="5"/>
    </row>
    <row r="2053" ht="15.75" customHeight="1">
      <c r="A2053" s="6"/>
      <c r="B2053" s="6" t="str">
        <f t="shared" si="1"/>
        <v>GUY</v>
      </c>
      <c r="C2053" s="6">
        <v>592.0</v>
      </c>
      <c r="D2053" s="7">
        <v>59202.0</v>
      </c>
      <c r="E2053" s="8" t="s">
        <v>1889</v>
      </c>
      <c r="F2053" s="7">
        <v>5920182.0</v>
      </c>
      <c r="G2053" s="9" t="s">
        <v>1933</v>
      </c>
      <c r="H2053" s="5"/>
      <c r="I2053" s="8"/>
      <c r="J2053" s="5"/>
      <c r="K2053" s="5"/>
      <c r="L2053" s="5"/>
      <c r="M2053" s="5"/>
      <c r="N2053" s="5"/>
      <c r="O2053" s="5"/>
      <c r="P2053" s="5"/>
    </row>
    <row r="2054" ht="15.75" customHeight="1">
      <c r="A2054" s="6"/>
      <c r="B2054" s="6" t="str">
        <f t="shared" si="1"/>
        <v>GUY</v>
      </c>
      <c r="C2054" s="6">
        <v>592.0</v>
      </c>
      <c r="D2054" s="7">
        <v>59202.0</v>
      </c>
      <c r="E2054" s="8" t="s">
        <v>1889</v>
      </c>
      <c r="F2054" s="7">
        <v>5920183.0</v>
      </c>
      <c r="G2054" s="9" t="s">
        <v>2003</v>
      </c>
      <c r="H2054" s="5"/>
      <c r="I2054" s="8"/>
      <c r="J2054" s="5"/>
      <c r="K2054" s="5"/>
      <c r="L2054" s="5"/>
      <c r="M2054" s="5"/>
      <c r="N2054" s="5"/>
      <c r="O2054" s="5"/>
      <c r="P2054" s="5"/>
    </row>
    <row r="2055" ht="15.75" customHeight="1">
      <c r="A2055" s="6"/>
      <c r="B2055" s="6" t="str">
        <f t="shared" si="1"/>
        <v>GUY</v>
      </c>
      <c r="C2055" s="6">
        <v>592.0</v>
      </c>
      <c r="D2055" s="7">
        <v>59202.0</v>
      </c>
      <c r="E2055" s="8" t="s">
        <v>1889</v>
      </c>
      <c r="F2055" s="7">
        <v>5920184.0</v>
      </c>
      <c r="G2055" s="9" t="s">
        <v>2004</v>
      </c>
      <c r="H2055" s="5"/>
      <c r="I2055" s="8"/>
      <c r="J2055" s="5"/>
      <c r="K2055" s="5"/>
      <c r="L2055" s="5"/>
      <c r="M2055" s="5"/>
      <c r="N2055" s="5"/>
      <c r="O2055" s="5"/>
      <c r="P2055" s="5"/>
    </row>
    <row r="2056" ht="15.75" customHeight="1">
      <c r="A2056" s="6"/>
      <c r="B2056" s="6" t="str">
        <f t="shared" si="1"/>
        <v>GUY</v>
      </c>
      <c r="C2056" s="6">
        <v>592.0</v>
      </c>
      <c r="D2056" s="7">
        <v>59202.0</v>
      </c>
      <c r="E2056" s="8" t="s">
        <v>1889</v>
      </c>
      <c r="F2056" s="7">
        <v>5920185.0</v>
      </c>
      <c r="G2056" s="9" t="s">
        <v>2005</v>
      </c>
      <c r="H2056" s="5"/>
      <c r="I2056" s="8"/>
      <c r="J2056" s="5"/>
      <c r="K2056" s="5"/>
      <c r="L2056" s="5"/>
      <c r="M2056" s="5"/>
      <c r="N2056" s="5"/>
      <c r="O2056" s="5"/>
      <c r="P2056" s="5"/>
    </row>
    <row r="2057" ht="15.75" customHeight="1">
      <c r="A2057" s="6"/>
      <c r="B2057" s="6" t="str">
        <f t="shared" si="1"/>
        <v>GUY</v>
      </c>
      <c r="C2057" s="6">
        <v>592.0</v>
      </c>
      <c r="D2057" s="7">
        <v>59202.0</v>
      </c>
      <c r="E2057" s="8" t="s">
        <v>1889</v>
      </c>
      <c r="F2057" s="7">
        <v>5920186.0</v>
      </c>
      <c r="G2057" s="9" t="s">
        <v>2006</v>
      </c>
      <c r="H2057" s="5"/>
      <c r="I2057" s="8"/>
      <c r="J2057" s="5"/>
      <c r="K2057" s="5"/>
      <c r="L2057" s="5"/>
      <c r="M2057" s="5"/>
      <c r="N2057" s="5"/>
      <c r="O2057" s="5"/>
      <c r="P2057" s="5"/>
    </row>
    <row r="2058" ht="15.75" customHeight="1">
      <c r="A2058" s="6"/>
      <c r="B2058" s="6" t="str">
        <f t="shared" si="1"/>
        <v>GUY</v>
      </c>
      <c r="C2058" s="6">
        <v>592.0</v>
      </c>
      <c r="D2058" s="7">
        <v>59202.0</v>
      </c>
      <c r="E2058" s="8" t="s">
        <v>1889</v>
      </c>
      <c r="F2058" s="7">
        <v>5920187.0</v>
      </c>
      <c r="G2058" s="9" t="s">
        <v>2007</v>
      </c>
      <c r="H2058" s="5"/>
      <c r="I2058" s="8"/>
      <c r="J2058" s="5"/>
      <c r="K2058" s="5"/>
      <c r="L2058" s="5"/>
      <c r="M2058" s="5"/>
      <c r="N2058" s="5"/>
      <c r="O2058" s="5"/>
      <c r="P2058" s="5"/>
    </row>
    <row r="2059" ht="15.75" customHeight="1">
      <c r="A2059" s="6"/>
      <c r="B2059" s="6" t="str">
        <f t="shared" si="1"/>
        <v>GUY</v>
      </c>
      <c r="C2059" s="6">
        <v>592.0</v>
      </c>
      <c r="D2059" s="7">
        <v>59202.0</v>
      </c>
      <c r="E2059" s="8" t="s">
        <v>1889</v>
      </c>
      <c r="F2059" s="7">
        <v>5920188.0</v>
      </c>
      <c r="G2059" s="9" t="s">
        <v>2008</v>
      </c>
      <c r="H2059" s="5"/>
      <c r="I2059" s="8"/>
      <c r="J2059" s="5"/>
      <c r="K2059" s="5"/>
      <c r="L2059" s="5"/>
      <c r="M2059" s="5"/>
      <c r="N2059" s="5"/>
      <c r="O2059" s="5"/>
      <c r="P2059" s="5"/>
    </row>
    <row r="2060" ht="15.75" customHeight="1">
      <c r="A2060" s="6"/>
      <c r="B2060" s="6" t="str">
        <f t="shared" si="1"/>
        <v>GUY</v>
      </c>
      <c r="C2060" s="6">
        <v>592.0</v>
      </c>
      <c r="D2060" s="7">
        <v>59202.0</v>
      </c>
      <c r="E2060" s="8" t="s">
        <v>1889</v>
      </c>
      <c r="F2060" s="7">
        <v>5920189.0</v>
      </c>
      <c r="G2060" s="9" t="s">
        <v>2009</v>
      </c>
      <c r="H2060" s="5"/>
      <c r="I2060" s="8"/>
      <c r="J2060" s="5"/>
      <c r="K2060" s="5"/>
      <c r="L2060" s="5"/>
      <c r="M2060" s="5"/>
      <c r="N2060" s="5"/>
      <c r="O2060" s="5"/>
      <c r="P2060" s="5"/>
    </row>
    <row r="2061" ht="15.75" customHeight="1">
      <c r="A2061" s="6"/>
      <c r="B2061" s="6" t="str">
        <f t="shared" si="1"/>
        <v>GUY</v>
      </c>
      <c r="C2061" s="6">
        <v>592.0</v>
      </c>
      <c r="D2061" s="7">
        <v>59202.0</v>
      </c>
      <c r="E2061" s="8" t="s">
        <v>1889</v>
      </c>
      <c r="F2061" s="7">
        <v>5920190.0</v>
      </c>
      <c r="G2061" s="9" t="s">
        <v>2010</v>
      </c>
      <c r="H2061" s="5"/>
      <c r="I2061" s="8"/>
      <c r="J2061" s="5"/>
      <c r="K2061" s="5"/>
      <c r="L2061" s="5"/>
      <c r="M2061" s="5"/>
      <c r="N2061" s="5"/>
      <c r="O2061" s="5"/>
      <c r="P2061" s="5"/>
    </row>
    <row r="2062" ht="15.75" customHeight="1">
      <c r="A2062" s="6"/>
      <c r="B2062" s="6" t="str">
        <f t="shared" si="1"/>
        <v>GUY</v>
      </c>
      <c r="C2062" s="6">
        <v>592.0</v>
      </c>
      <c r="D2062" s="7">
        <v>59202.0</v>
      </c>
      <c r="E2062" s="8" t="s">
        <v>1889</v>
      </c>
      <c r="F2062" s="7">
        <v>5920191.0</v>
      </c>
      <c r="G2062" s="9" t="s">
        <v>2011</v>
      </c>
      <c r="H2062" s="5"/>
      <c r="I2062" s="8"/>
      <c r="J2062" s="5"/>
      <c r="K2062" s="5"/>
      <c r="L2062" s="5"/>
      <c r="M2062" s="5"/>
      <c r="N2062" s="5"/>
      <c r="O2062" s="5"/>
      <c r="P2062" s="5"/>
    </row>
    <row r="2063" ht="15.75" customHeight="1">
      <c r="A2063" s="6"/>
      <c r="B2063" s="6" t="str">
        <f t="shared" si="1"/>
        <v>GUY</v>
      </c>
      <c r="C2063" s="6">
        <v>592.0</v>
      </c>
      <c r="D2063" s="7">
        <v>59202.0</v>
      </c>
      <c r="E2063" s="8" t="s">
        <v>1889</v>
      </c>
      <c r="F2063" s="7">
        <v>5920192.0</v>
      </c>
      <c r="G2063" s="9" t="s">
        <v>1969</v>
      </c>
      <c r="H2063" s="5"/>
      <c r="I2063" s="8"/>
      <c r="J2063" s="5"/>
      <c r="K2063" s="5"/>
      <c r="L2063" s="5"/>
      <c r="M2063" s="5"/>
      <c r="N2063" s="5"/>
      <c r="O2063" s="5"/>
      <c r="P2063" s="5"/>
    </row>
    <row r="2064" ht="15.75" customHeight="1">
      <c r="A2064" s="6"/>
      <c r="B2064" s="6" t="str">
        <f t="shared" si="1"/>
        <v>GUY</v>
      </c>
      <c r="C2064" s="6">
        <v>592.0</v>
      </c>
      <c r="D2064" s="7">
        <v>59202.0</v>
      </c>
      <c r="E2064" s="8" t="s">
        <v>1889</v>
      </c>
      <c r="F2064" s="7">
        <v>5920193.0</v>
      </c>
      <c r="G2064" s="9" t="s">
        <v>1913</v>
      </c>
      <c r="H2064" s="5"/>
      <c r="I2064" s="8"/>
      <c r="J2064" s="5"/>
      <c r="K2064" s="5"/>
      <c r="L2064" s="5"/>
      <c r="M2064" s="5"/>
      <c r="N2064" s="5"/>
      <c r="O2064" s="5"/>
      <c r="P2064" s="5"/>
    </row>
    <row r="2065" ht="15.75" customHeight="1">
      <c r="A2065" s="6"/>
      <c r="B2065" s="6" t="str">
        <f t="shared" si="1"/>
        <v>GUY</v>
      </c>
      <c r="C2065" s="6">
        <v>592.0</v>
      </c>
      <c r="D2065" s="7">
        <v>59202.0</v>
      </c>
      <c r="E2065" s="8" t="s">
        <v>1889</v>
      </c>
      <c r="F2065" s="7">
        <v>5920194.0</v>
      </c>
      <c r="G2065" s="9" t="s">
        <v>1911</v>
      </c>
      <c r="H2065" s="5"/>
      <c r="I2065" s="8"/>
      <c r="J2065" s="5"/>
      <c r="K2065" s="5"/>
      <c r="L2065" s="5"/>
      <c r="M2065" s="5"/>
      <c r="N2065" s="5"/>
      <c r="O2065" s="5"/>
      <c r="P2065" s="5"/>
    </row>
    <row r="2066" ht="15.75" customHeight="1">
      <c r="A2066" s="6"/>
      <c r="B2066" s="6" t="str">
        <f t="shared" si="1"/>
        <v>GUY</v>
      </c>
      <c r="C2066" s="6">
        <v>592.0</v>
      </c>
      <c r="D2066" s="7">
        <v>59202.0</v>
      </c>
      <c r="E2066" s="8" t="s">
        <v>1889</v>
      </c>
      <c r="F2066" s="7">
        <v>5920195.0</v>
      </c>
      <c r="G2066" s="9" t="s">
        <v>2012</v>
      </c>
      <c r="H2066" s="5"/>
      <c r="I2066" s="8"/>
      <c r="J2066" s="5"/>
      <c r="K2066" s="5"/>
      <c r="L2066" s="5"/>
      <c r="M2066" s="5"/>
      <c r="N2066" s="5"/>
      <c r="O2066" s="5"/>
      <c r="P2066" s="5"/>
    </row>
    <row r="2067" ht="15.75" customHeight="1">
      <c r="A2067" s="6"/>
      <c r="B2067" s="6" t="str">
        <f t="shared" si="1"/>
        <v>GUY</v>
      </c>
      <c r="C2067" s="6">
        <v>592.0</v>
      </c>
      <c r="D2067" s="7">
        <v>59202.0</v>
      </c>
      <c r="E2067" s="8" t="s">
        <v>1889</v>
      </c>
      <c r="F2067" s="7">
        <v>5920196.0</v>
      </c>
      <c r="G2067" s="9" t="s">
        <v>2013</v>
      </c>
      <c r="H2067" s="5"/>
      <c r="I2067" s="8"/>
      <c r="J2067" s="5"/>
      <c r="K2067" s="5"/>
      <c r="L2067" s="5"/>
      <c r="M2067" s="5"/>
      <c r="N2067" s="5"/>
      <c r="O2067" s="5"/>
      <c r="P2067" s="5"/>
    </row>
    <row r="2068" ht="15.75" customHeight="1">
      <c r="A2068" s="6"/>
      <c r="B2068" s="6" t="str">
        <f t="shared" si="1"/>
        <v>GUY</v>
      </c>
      <c r="C2068" s="6">
        <v>592.0</v>
      </c>
      <c r="D2068" s="7">
        <v>59202.0</v>
      </c>
      <c r="E2068" s="8" t="s">
        <v>1889</v>
      </c>
      <c r="F2068" s="7">
        <v>5920197.0</v>
      </c>
      <c r="G2068" s="9" t="s">
        <v>2014</v>
      </c>
      <c r="H2068" s="5"/>
      <c r="I2068" s="8"/>
      <c r="J2068" s="5"/>
      <c r="K2068" s="5"/>
      <c r="L2068" s="5"/>
      <c r="M2068" s="5"/>
      <c r="N2068" s="5"/>
      <c r="O2068" s="5"/>
      <c r="P2068" s="5"/>
    </row>
    <row r="2069" ht="15.75" customHeight="1">
      <c r="A2069" s="6"/>
      <c r="B2069" s="6" t="str">
        <f t="shared" si="1"/>
        <v>GUY</v>
      </c>
      <c r="C2069" s="6">
        <v>592.0</v>
      </c>
      <c r="D2069" s="7">
        <v>59202.0</v>
      </c>
      <c r="E2069" s="8" t="s">
        <v>1889</v>
      </c>
      <c r="F2069" s="7">
        <v>5920198.0</v>
      </c>
      <c r="G2069" s="9" t="s">
        <v>1951</v>
      </c>
      <c r="H2069" s="5"/>
      <c r="I2069" s="8"/>
      <c r="J2069" s="5"/>
      <c r="K2069" s="5"/>
      <c r="L2069" s="5"/>
      <c r="M2069" s="5"/>
      <c r="N2069" s="5"/>
      <c r="O2069" s="5"/>
      <c r="P2069" s="5"/>
    </row>
    <row r="2070" ht="15.75" customHeight="1">
      <c r="A2070" s="6"/>
      <c r="B2070" s="6" t="str">
        <f t="shared" si="1"/>
        <v>GUY</v>
      </c>
      <c r="C2070" s="6">
        <v>592.0</v>
      </c>
      <c r="D2070" s="7">
        <v>59202.0</v>
      </c>
      <c r="E2070" s="8" t="s">
        <v>1889</v>
      </c>
      <c r="F2070" s="7">
        <v>5920199.0</v>
      </c>
      <c r="G2070" s="9" t="s">
        <v>1947</v>
      </c>
      <c r="H2070" s="5"/>
      <c r="I2070" s="8"/>
      <c r="J2070" s="5"/>
      <c r="K2070" s="5"/>
      <c r="L2070" s="5"/>
      <c r="M2070" s="5"/>
      <c r="N2070" s="5"/>
      <c r="O2070" s="5"/>
      <c r="P2070" s="5"/>
    </row>
    <row r="2071" ht="15.75" customHeight="1">
      <c r="A2071" s="6"/>
      <c r="B2071" s="6" t="str">
        <f t="shared" si="1"/>
        <v>GUY</v>
      </c>
      <c r="C2071" s="6">
        <v>592.0</v>
      </c>
      <c r="D2071" s="7">
        <v>59202.0</v>
      </c>
      <c r="E2071" s="8" t="s">
        <v>1889</v>
      </c>
      <c r="F2071" s="7">
        <v>5920200.0</v>
      </c>
      <c r="G2071" s="9" t="s">
        <v>2015</v>
      </c>
      <c r="H2071" s="5"/>
      <c r="I2071" s="8"/>
      <c r="J2071" s="5"/>
      <c r="K2071" s="5"/>
      <c r="L2071" s="5"/>
      <c r="M2071" s="5"/>
      <c r="N2071" s="5"/>
      <c r="O2071" s="5"/>
      <c r="P2071" s="5"/>
    </row>
    <row r="2072" ht="15.75" customHeight="1">
      <c r="A2072" s="6"/>
      <c r="B2072" s="6" t="str">
        <f t="shared" si="1"/>
        <v>GUY</v>
      </c>
      <c r="C2072" s="6">
        <v>592.0</v>
      </c>
      <c r="D2072" s="7">
        <v>59202.0</v>
      </c>
      <c r="E2072" s="8" t="s">
        <v>1889</v>
      </c>
      <c r="F2072" s="7">
        <v>5920201.0</v>
      </c>
      <c r="G2072" s="9" t="s">
        <v>2016</v>
      </c>
      <c r="H2072" s="5"/>
      <c r="I2072" s="8"/>
      <c r="J2072" s="5"/>
      <c r="K2072" s="5"/>
      <c r="L2072" s="5"/>
      <c r="M2072" s="5"/>
      <c r="N2072" s="5"/>
      <c r="O2072" s="5"/>
      <c r="P2072" s="5"/>
    </row>
    <row r="2073" ht="15.75" customHeight="1">
      <c r="A2073" s="6"/>
      <c r="B2073" s="6" t="str">
        <f t="shared" si="1"/>
        <v>GUY</v>
      </c>
      <c r="C2073" s="6">
        <v>592.0</v>
      </c>
      <c r="D2073" s="7">
        <v>59202.0</v>
      </c>
      <c r="E2073" s="8" t="s">
        <v>1889</v>
      </c>
      <c r="F2073" s="7">
        <v>5920202.0</v>
      </c>
      <c r="G2073" s="9" t="s">
        <v>2017</v>
      </c>
      <c r="H2073" s="5"/>
      <c r="I2073" s="8"/>
      <c r="J2073" s="5"/>
      <c r="K2073" s="5"/>
      <c r="L2073" s="5"/>
      <c r="M2073" s="5"/>
      <c r="N2073" s="5"/>
      <c r="O2073" s="5"/>
      <c r="P2073" s="5"/>
    </row>
    <row r="2074" ht="15.75" customHeight="1">
      <c r="A2074" s="6"/>
      <c r="B2074" s="6" t="str">
        <f t="shared" si="1"/>
        <v>GUY</v>
      </c>
      <c r="C2074" s="6">
        <v>592.0</v>
      </c>
      <c r="D2074" s="7">
        <v>59202.0</v>
      </c>
      <c r="E2074" s="8" t="s">
        <v>1889</v>
      </c>
      <c r="F2074" s="7">
        <v>5920203.0</v>
      </c>
      <c r="G2074" s="9" t="s">
        <v>2018</v>
      </c>
      <c r="H2074" s="5"/>
      <c r="I2074" s="8"/>
      <c r="J2074" s="5"/>
      <c r="K2074" s="5"/>
      <c r="L2074" s="5"/>
      <c r="M2074" s="5"/>
      <c r="N2074" s="5"/>
      <c r="O2074" s="5"/>
      <c r="P2074" s="5"/>
    </row>
    <row r="2075" ht="15.75" customHeight="1">
      <c r="A2075" s="6"/>
      <c r="B2075" s="6" t="str">
        <f t="shared" si="1"/>
        <v>GUY</v>
      </c>
      <c r="C2075" s="6">
        <v>592.0</v>
      </c>
      <c r="D2075" s="7">
        <v>59202.0</v>
      </c>
      <c r="E2075" s="8" t="s">
        <v>1889</v>
      </c>
      <c r="F2075" s="7">
        <v>5920204.0</v>
      </c>
      <c r="G2075" s="9" t="s">
        <v>2019</v>
      </c>
      <c r="H2075" s="5"/>
      <c r="I2075" s="8"/>
      <c r="J2075" s="5"/>
      <c r="K2075" s="5"/>
      <c r="L2075" s="5"/>
      <c r="M2075" s="5"/>
      <c r="N2075" s="5"/>
      <c r="O2075" s="5"/>
      <c r="P2075" s="5"/>
    </row>
    <row r="2076" ht="15.75" customHeight="1">
      <c r="A2076" s="6"/>
      <c r="B2076" s="6" t="str">
        <f t="shared" si="1"/>
        <v>GUY</v>
      </c>
      <c r="C2076" s="6">
        <v>592.0</v>
      </c>
      <c r="D2076" s="7">
        <v>59202.0</v>
      </c>
      <c r="E2076" s="8" t="s">
        <v>1889</v>
      </c>
      <c r="F2076" s="7">
        <v>5920205.0</v>
      </c>
      <c r="G2076" s="9" t="s">
        <v>2020</v>
      </c>
      <c r="H2076" s="5"/>
      <c r="I2076" s="8"/>
      <c r="J2076" s="5"/>
      <c r="K2076" s="5"/>
      <c r="L2076" s="5"/>
      <c r="M2076" s="5"/>
      <c r="N2076" s="5"/>
      <c r="O2076" s="5"/>
      <c r="P2076" s="5"/>
    </row>
    <row r="2077" ht="15.75" customHeight="1">
      <c r="A2077" s="6"/>
      <c r="B2077" s="6" t="str">
        <f t="shared" si="1"/>
        <v>GUY</v>
      </c>
      <c r="C2077" s="6">
        <v>592.0</v>
      </c>
      <c r="D2077" s="7">
        <v>59202.0</v>
      </c>
      <c r="E2077" s="8" t="s">
        <v>1889</v>
      </c>
      <c r="F2077" s="7">
        <v>5920206.0</v>
      </c>
      <c r="G2077" s="9" t="s">
        <v>2021</v>
      </c>
      <c r="H2077" s="5"/>
      <c r="I2077" s="8"/>
      <c r="J2077" s="5"/>
      <c r="K2077" s="5"/>
      <c r="L2077" s="5"/>
      <c r="M2077" s="5"/>
      <c r="N2077" s="5"/>
      <c r="O2077" s="5"/>
      <c r="P2077" s="5"/>
    </row>
    <row r="2078" ht="15.75" customHeight="1">
      <c r="A2078" s="6"/>
      <c r="B2078" s="6" t="str">
        <f t="shared" si="1"/>
        <v>GUY</v>
      </c>
      <c r="C2078" s="6">
        <v>592.0</v>
      </c>
      <c r="D2078" s="7">
        <v>59202.0</v>
      </c>
      <c r="E2078" s="8" t="s">
        <v>1889</v>
      </c>
      <c r="F2078" s="7">
        <v>5920207.0</v>
      </c>
      <c r="G2078" s="9" t="s">
        <v>2022</v>
      </c>
      <c r="H2078" s="5"/>
      <c r="I2078" s="8"/>
      <c r="J2078" s="5"/>
      <c r="K2078" s="5"/>
      <c r="L2078" s="5"/>
      <c r="M2078" s="5"/>
      <c r="N2078" s="5"/>
      <c r="O2078" s="5"/>
      <c r="P2078" s="5"/>
    </row>
    <row r="2079" ht="15.75" customHeight="1">
      <c r="A2079" s="6"/>
      <c r="B2079" s="6" t="str">
        <f t="shared" si="1"/>
        <v>GUY</v>
      </c>
      <c r="C2079" s="6">
        <v>592.0</v>
      </c>
      <c r="D2079" s="7">
        <v>59202.0</v>
      </c>
      <c r="E2079" s="8" t="s">
        <v>1889</v>
      </c>
      <c r="F2079" s="7">
        <v>5920208.0</v>
      </c>
      <c r="G2079" s="9" t="s">
        <v>2023</v>
      </c>
      <c r="H2079" s="5"/>
      <c r="I2079" s="8"/>
      <c r="J2079" s="5"/>
      <c r="K2079" s="5"/>
      <c r="L2079" s="5"/>
      <c r="M2079" s="5"/>
      <c r="N2079" s="5"/>
      <c r="O2079" s="5"/>
      <c r="P2079" s="5"/>
    </row>
    <row r="2080" ht="15.75" customHeight="1">
      <c r="A2080" s="6"/>
      <c r="B2080" s="6" t="str">
        <f t="shared" si="1"/>
        <v>GUY</v>
      </c>
      <c r="C2080" s="6">
        <v>592.0</v>
      </c>
      <c r="D2080" s="7">
        <v>59202.0</v>
      </c>
      <c r="E2080" s="8" t="s">
        <v>1889</v>
      </c>
      <c r="F2080" s="7">
        <v>5920209.0</v>
      </c>
      <c r="G2080" s="9" t="s">
        <v>2024</v>
      </c>
      <c r="H2080" s="5"/>
      <c r="I2080" s="8"/>
      <c r="J2080" s="5"/>
      <c r="K2080" s="5"/>
      <c r="L2080" s="5"/>
      <c r="M2080" s="5"/>
      <c r="N2080" s="5"/>
      <c r="O2080" s="5"/>
      <c r="P2080" s="5"/>
    </row>
    <row r="2081" ht="15.75" customHeight="1">
      <c r="A2081" s="6"/>
      <c r="B2081" s="6" t="str">
        <f t="shared" si="1"/>
        <v>GUY</v>
      </c>
      <c r="C2081" s="6">
        <v>592.0</v>
      </c>
      <c r="D2081" s="7">
        <v>59202.0</v>
      </c>
      <c r="E2081" s="8" t="s">
        <v>1889</v>
      </c>
      <c r="F2081" s="7">
        <v>5920210.0</v>
      </c>
      <c r="G2081" s="9" t="s">
        <v>2025</v>
      </c>
      <c r="H2081" s="5"/>
      <c r="I2081" s="8"/>
      <c r="J2081" s="5"/>
      <c r="K2081" s="5"/>
      <c r="L2081" s="5"/>
      <c r="M2081" s="5"/>
      <c r="N2081" s="5"/>
      <c r="O2081" s="5"/>
      <c r="P2081" s="5"/>
    </row>
    <row r="2082" ht="15.75" customHeight="1">
      <c r="A2082" s="6"/>
      <c r="B2082" s="6" t="str">
        <f t="shared" si="1"/>
        <v>GUY</v>
      </c>
      <c r="C2082" s="6">
        <v>592.0</v>
      </c>
      <c r="D2082" s="7">
        <v>59202.0</v>
      </c>
      <c r="E2082" s="8" t="s">
        <v>1889</v>
      </c>
      <c r="F2082" s="7">
        <v>5920211.0</v>
      </c>
      <c r="G2082" s="9" t="s">
        <v>2026</v>
      </c>
      <c r="H2082" s="5"/>
      <c r="I2082" s="8"/>
      <c r="J2082" s="5"/>
      <c r="K2082" s="5"/>
      <c r="L2082" s="5"/>
      <c r="M2082" s="5"/>
      <c r="N2082" s="5"/>
      <c r="O2082" s="5"/>
      <c r="P2082" s="5"/>
    </row>
    <row r="2083" ht="15.75" customHeight="1">
      <c r="A2083" s="6"/>
      <c r="B2083" s="6" t="str">
        <f t="shared" si="1"/>
        <v>GUY</v>
      </c>
      <c r="C2083" s="6">
        <v>592.0</v>
      </c>
      <c r="D2083" s="7">
        <v>59202.0</v>
      </c>
      <c r="E2083" s="8" t="s">
        <v>1889</v>
      </c>
      <c r="F2083" s="7">
        <v>5920212.0</v>
      </c>
      <c r="G2083" s="9" t="s">
        <v>2027</v>
      </c>
      <c r="H2083" s="5"/>
      <c r="I2083" s="8"/>
      <c r="J2083" s="5"/>
      <c r="K2083" s="5"/>
      <c r="L2083" s="5"/>
      <c r="M2083" s="5"/>
      <c r="N2083" s="5"/>
      <c r="O2083" s="5"/>
      <c r="P2083" s="5"/>
    </row>
    <row r="2084" ht="15.75" customHeight="1">
      <c r="A2084" s="6"/>
      <c r="B2084" s="6" t="str">
        <f t="shared" si="1"/>
        <v>GUY</v>
      </c>
      <c r="C2084" s="6">
        <v>592.0</v>
      </c>
      <c r="D2084" s="7">
        <v>59202.0</v>
      </c>
      <c r="E2084" s="8" t="s">
        <v>1889</v>
      </c>
      <c r="F2084" s="7">
        <v>5920213.0</v>
      </c>
      <c r="G2084" s="9" t="s">
        <v>2028</v>
      </c>
      <c r="H2084" s="5"/>
      <c r="I2084" s="8"/>
      <c r="J2084" s="5"/>
      <c r="K2084" s="5"/>
      <c r="L2084" s="5"/>
      <c r="M2084" s="5"/>
      <c r="N2084" s="5"/>
      <c r="O2084" s="5"/>
      <c r="P2084" s="5"/>
    </row>
    <row r="2085" ht="15.75" customHeight="1">
      <c r="A2085" s="6"/>
      <c r="B2085" s="6" t="str">
        <f t="shared" si="1"/>
        <v>GUY</v>
      </c>
      <c r="C2085" s="6">
        <v>592.0</v>
      </c>
      <c r="D2085" s="7">
        <v>59202.0</v>
      </c>
      <c r="E2085" s="8" t="s">
        <v>1889</v>
      </c>
      <c r="F2085" s="7">
        <v>5920214.0</v>
      </c>
      <c r="G2085" s="9" t="s">
        <v>2029</v>
      </c>
      <c r="H2085" s="5"/>
      <c r="I2085" s="8"/>
      <c r="J2085" s="5"/>
      <c r="K2085" s="5"/>
      <c r="L2085" s="5"/>
      <c r="M2085" s="5"/>
      <c r="N2085" s="5"/>
      <c r="O2085" s="5"/>
      <c r="P2085" s="5"/>
    </row>
    <row r="2086" ht="15.75" customHeight="1">
      <c r="A2086" s="6"/>
      <c r="B2086" s="6" t="str">
        <f t="shared" si="1"/>
        <v>GUY</v>
      </c>
      <c r="C2086" s="6">
        <v>592.0</v>
      </c>
      <c r="D2086" s="7">
        <v>59202.0</v>
      </c>
      <c r="E2086" s="8" t="s">
        <v>1889</v>
      </c>
      <c r="F2086" s="7">
        <v>5920215.0</v>
      </c>
      <c r="G2086" s="9" t="s">
        <v>2030</v>
      </c>
      <c r="H2086" s="5"/>
      <c r="I2086" s="8"/>
      <c r="J2086" s="5"/>
      <c r="K2086" s="5"/>
      <c r="L2086" s="5"/>
      <c r="M2086" s="5"/>
      <c r="N2086" s="5"/>
      <c r="O2086" s="5"/>
      <c r="P2086" s="5"/>
    </row>
    <row r="2087" ht="15.75" customHeight="1">
      <c r="A2087" s="6"/>
      <c r="B2087" s="6" t="str">
        <f t="shared" si="1"/>
        <v>GUY</v>
      </c>
      <c r="C2087" s="6">
        <v>592.0</v>
      </c>
      <c r="D2087" s="7">
        <v>59202.0</v>
      </c>
      <c r="E2087" s="8" t="s">
        <v>1889</v>
      </c>
      <c r="F2087" s="7">
        <v>5920216.0</v>
      </c>
      <c r="G2087" s="9" t="s">
        <v>2031</v>
      </c>
      <c r="H2087" s="5"/>
      <c r="I2087" s="8"/>
      <c r="J2087" s="5"/>
      <c r="K2087" s="5"/>
      <c r="L2087" s="5"/>
      <c r="M2087" s="5"/>
      <c r="N2087" s="5"/>
      <c r="O2087" s="5"/>
      <c r="P2087" s="5"/>
    </row>
    <row r="2088" ht="15.75" customHeight="1">
      <c r="A2088" s="6"/>
      <c r="B2088" s="6" t="str">
        <f t="shared" si="1"/>
        <v>GUY</v>
      </c>
      <c r="C2088" s="6">
        <v>592.0</v>
      </c>
      <c r="D2088" s="7">
        <v>59202.0</v>
      </c>
      <c r="E2088" s="8" t="s">
        <v>1889</v>
      </c>
      <c r="F2088" s="7">
        <v>5920217.0</v>
      </c>
      <c r="G2088" s="9" t="s">
        <v>2032</v>
      </c>
      <c r="H2088" s="5"/>
      <c r="I2088" s="8"/>
      <c r="J2088" s="5"/>
      <c r="K2088" s="5"/>
      <c r="L2088" s="5"/>
      <c r="M2088" s="5"/>
      <c r="N2088" s="5"/>
      <c r="O2088" s="5"/>
      <c r="P2088" s="5"/>
    </row>
    <row r="2089" ht="15.75" customHeight="1">
      <c r="A2089" s="6"/>
      <c r="B2089" s="6" t="str">
        <f t="shared" si="1"/>
        <v>GUY</v>
      </c>
      <c r="C2089" s="6">
        <v>592.0</v>
      </c>
      <c r="D2089" s="7">
        <v>59202.0</v>
      </c>
      <c r="E2089" s="8" t="s">
        <v>1889</v>
      </c>
      <c r="F2089" s="7">
        <v>5920218.0</v>
      </c>
      <c r="G2089" s="9" t="s">
        <v>2033</v>
      </c>
      <c r="H2089" s="5"/>
      <c r="I2089" s="8"/>
      <c r="J2089" s="5"/>
      <c r="K2089" s="5"/>
      <c r="L2089" s="5"/>
      <c r="M2089" s="5"/>
      <c r="N2089" s="5"/>
      <c r="O2089" s="5"/>
      <c r="P2089" s="5"/>
    </row>
    <row r="2090" ht="15.75" customHeight="1">
      <c r="A2090" s="6"/>
      <c r="B2090" s="6" t="str">
        <f t="shared" si="1"/>
        <v>GUY</v>
      </c>
      <c r="C2090" s="6">
        <v>592.0</v>
      </c>
      <c r="D2090" s="7">
        <v>59203.0</v>
      </c>
      <c r="E2090" s="8" t="s">
        <v>2034</v>
      </c>
      <c r="F2090" s="7">
        <v>5920219.0</v>
      </c>
      <c r="G2090" s="9" t="s">
        <v>2035</v>
      </c>
      <c r="H2090" s="5"/>
      <c r="I2090" s="8"/>
      <c r="J2090" s="5"/>
      <c r="K2090" s="5"/>
      <c r="L2090" s="5"/>
      <c r="M2090" s="5"/>
      <c r="N2090" s="5"/>
      <c r="O2090" s="5"/>
      <c r="P2090" s="5"/>
    </row>
    <row r="2091" ht="15.75" customHeight="1">
      <c r="A2091" s="6"/>
      <c r="B2091" s="6" t="str">
        <f t="shared" si="1"/>
        <v>GUY</v>
      </c>
      <c r="C2091" s="6">
        <v>592.0</v>
      </c>
      <c r="D2091" s="7">
        <v>59203.0</v>
      </c>
      <c r="E2091" s="8" t="s">
        <v>2034</v>
      </c>
      <c r="F2091" s="7">
        <v>5920220.0</v>
      </c>
      <c r="G2091" s="9" t="s">
        <v>2036</v>
      </c>
      <c r="H2091" s="5"/>
      <c r="I2091" s="8"/>
      <c r="J2091" s="5"/>
      <c r="K2091" s="5"/>
      <c r="L2091" s="5"/>
      <c r="M2091" s="5"/>
      <c r="N2091" s="5"/>
      <c r="O2091" s="5"/>
      <c r="P2091" s="5"/>
    </row>
    <row r="2092" ht="15.75" customHeight="1">
      <c r="A2092" s="6"/>
      <c r="B2092" s="6" t="str">
        <f t="shared" si="1"/>
        <v>GUY</v>
      </c>
      <c r="C2092" s="6">
        <v>592.0</v>
      </c>
      <c r="D2092" s="7">
        <v>59203.0</v>
      </c>
      <c r="E2092" s="8" t="s">
        <v>2034</v>
      </c>
      <c r="F2092" s="7">
        <v>5920221.0</v>
      </c>
      <c r="G2092" s="9" t="s">
        <v>2037</v>
      </c>
      <c r="H2092" s="5"/>
      <c r="I2092" s="8"/>
      <c r="J2092" s="5"/>
      <c r="K2092" s="5"/>
      <c r="L2092" s="5"/>
      <c r="M2092" s="5"/>
      <c r="N2092" s="5"/>
      <c r="O2092" s="5"/>
      <c r="P2092" s="5"/>
    </row>
    <row r="2093" ht="15.75" customHeight="1">
      <c r="A2093" s="6"/>
      <c r="B2093" s="6" t="str">
        <f t="shared" si="1"/>
        <v>GUY</v>
      </c>
      <c r="C2093" s="6">
        <v>592.0</v>
      </c>
      <c r="D2093" s="7">
        <v>59203.0</v>
      </c>
      <c r="E2093" s="8" t="s">
        <v>2034</v>
      </c>
      <c r="F2093" s="7">
        <v>5920222.0</v>
      </c>
      <c r="G2093" s="9" t="s">
        <v>2038</v>
      </c>
      <c r="H2093" s="5"/>
      <c r="I2093" s="8"/>
      <c r="J2093" s="5"/>
      <c r="K2093" s="5"/>
      <c r="L2093" s="5"/>
      <c r="M2093" s="5"/>
      <c r="N2093" s="5"/>
      <c r="O2093" s="5"/>
      <c r="P2093" s="5"/>
    </row>
    <row r="2094" ht="15.75" customHeight="1">
      <c r="A2094" s="6"/>
      <c r="B2094" s="6" t="str">
        <f t="shared" si="1"/>
        <v>GUY</v>
      </c>
      <c r="C2094" s="6">
        <v>592.0</v>
      </c>
      <c r="D2094" s="7">
        <v>59203.0</v>
      </c>
      <c r="E2094" s="8" t="s">
        <v>2034</v>
      </c>
      <c r="F2094" s="7">
        <v>5920223.0</v>
      </c>
      <c r="G2094" s="9" t="s">
        <v>1941</v>
      </c>
      <c r="H2094" s="5"/>
      <c r="I2094" s="8"/>
      <c r="J2094" s="5"/>
      <c r="K2094" s="5"/>
      <c r="L2094" s="5"/>
      <c r="M2094" s="5"/>
      <c r="N2094" s="5"/>
      <c r="O2094" s="5"/>
      <c r="P2094" s="5"/>
    </row>
    <row r="2095" ht="15.75" customHeight="1">
      <c r="A2095" s="6"/>
      <c r="B2095" s="6" t="str">
        <f t="shared" si="1"/>
        <v>GUY</v>
      </c>
      <c r="C2095" s="6">
        <v>592.0</v>
      </c>
      <c r="D2095" s="7">
        <v>59203.0</v>
      </c>
      <c r="E2095" s="8" t="s">
        <v>2034</v>
      </c>
      <c r="F2095" s="7">
        <v>5920224.0</v>
      </c>
      <c r="G2095" s="9" t="s">
        <v>2039</v>
      </c>
      <c r="H2095" s="5"/>
      <c r="I2095" s="8"/>
      <c r="J2095" s="5"/>
      <c r="K2095" s="5"/>
      <c r="L2095" s="5"/>
      <c r="M2095" s="5"/>
      <c r="N2095" s="5"/>
      <c r="O2095" s="5"/>
      <c r="P2095" s="5"/>
    </row>
    <row r="2096" ht="15.75" customHeight="1">
      <c r="A2096" s="6"/>
      <c r="B2096" s="6" t="str">
        <f t="shared" si="1"/>
        <v>GUY</v>
      </c>
      <c r="C2096" s="6">
        <v>592.0</v>
      </c>
      <c r="D2096" s="7">
        <v>59203.0</v>
      </c>
      <c r="E2096" s="8" t="s">
        <v>2034</v>
      </c>
      <c r="F2096" s="7">
        <v>5920225.0</v>
      </c>
      <c r="G2096" s="9" t="s">
        <v>1893</v>
      </c>
      <c r="H2096" s="5"/>
      <c r="I2096" s="8"/>
      <c r="J2096" s="5"/>
      <c r="K2096" s="5"/>
      <c r="L2096" s="5"/>
      <c r="M2096" s="5"/>
      <c r="N2096" s="5"/>
      <c r="O2096" s="5"/>
      <c r="P2096" s="5"/>
    </row>
    <row r="2097" ht="15.75" customHeight="1">
      <c r="A2097" s="6"/>
      <c r="B2097" s="6" t="str">
        <f t="shared" si="1"/>
        <v>GUY</v>
      </c>
      <c r="C2097" s="6">
        <v>592.0</v>
      </c>
      <c r="D2097" s="7">
        <v>59203.0</v>
      </c>
      <c r="E2097" s="8" t="s">
        <v>2034</v>
      </c>
      <c r="F2097" s="7">
        <v>5920226.0</v>
      </c>
      <c r="G2097" s="9" t="s">
        <v>2040</v>
      </c>
      <c r="H2097" s="5"/>
      <c r="I2097" s="8"/>
      <c r="J2097" s="5"/>
      <c r="K2097" s="5"/>
      <c r="L2097" s="5"/>
      <c r="M2097" s="5"/>
      <c r="N2097" s="5"/>
      <c r="O2097" s="5"/>
      <c r="P2097" s="5"/>
    </row>
    <row r="2098" ht="15.75" customHeight="1">
      <c r="A2098" s="6"/>
      <c r="B2098" s="6" t="str">
        <f t="shared" si="1"/>
        <v>GUY</v>
      </c>
      <c r="C2098" s="6">
        <v>592.0</v>
      </c>
      <c r="D2098" s="7">
        <v>59203.0</v>
      </c>
      <c r="E2098" s="8" t="s">
        <v>2034</v>
      </c>
      <c r="F2098" s="7">
        <v>5920227.0</v>
      </c>
      <c r="G2098" s="9" t="s">
        <v>2041</v>
      </c>
      <c r="H2098" s="5"/>
      <c r="I2098" s="8"/>
      <c r="J2098" s="5"/>
      <c r="K2098" s="5"/>
      <c r="L2098" s="5"/>
      <c r="M2098" s="5"/>
      <c r="N2098" s="5"/>
      <c r="O2098" s="5"/>
      <c r="P2098" s="5"/>
    </row>
    <row r="2099" ht="15.75" customHeight="1">
      <c r="A2099" s="6"/>
      <c r="B2099" s="6" t="str">
        <f t="shared" si="1"/>
        <v>GUY</v>
      </c>
      <c r="C2099" s="6">
        <v>592.0</v>
      </c>
      <c r="D2099" s="7">
        <v>59203.0</v>
      </c>
      <c r="E2099" s="8" t="s">
        <v>2034</v>
      </c>
      <c r="F2099" s="7">
        <v>5920228.0</v>
      </c>
      <c r="G2099" s="9" t="s">
        <v>2042</v>
      </c>
      <c r="H2099" s="5"/>
      <c r="I2099" s="8"/>
      <c r="J2099" s="5"/>
      <c r="K2099" s="5"/>
      <c r="L2099" s="5"/>
      <c r="M2099" s="5"/>
      <c r="N2099" s="5"/>
      <c r="O2099" s="5"/>
      <c r="P2099" s="5"/>
    </row>
    <row r="2100" ht="15.75" customHeight="1">
      <c r="A2100" s="6"/>
      <c r="B2100" s="6" t="str">
        <f t="shared" si="1"/>
        <v>GUY</v>
      </c>
      <c r="C2100" s="6">
        <v>592.0</v>
      </c>
      <c r="D2100" s="7">
        <v>59203.0</v>
      </c>
      <c r="E2100" s="8" t="s">
        <v>2034</v>
      </c>
      <c r="F2100" s="7">
        <v>5920229.0</v>
      </c>
      <c r="G2100" s="9" t="s">
        <v>2043</v>
      </c>
      <c r="H2100" s="5"/>
      <c r="I2100" s="8"/>
      <c r="J2100" s="5"/>
      <c r="K2100" s="5"/>
      <c r="L2100" s="5"/>
      <c r="M2100" s="5"/>
      <c r="N2100" s="5"/>
      <c r="O2100" s="5"/>
      <c r="P2100" s="5"/>
    </row>
    <row r="2101" ht="15.75" customHeight="1">
      <c r="A2101" s="6"/>
      <c r="B2101" s="6" t="str">
        <f t="shared" si="1"/>
        <v>GUY</v>
      </c>
      <c r="C2101" s="6">
        <v>592.0</v>
      </c>
      <c r="D2101" s="7">
        <v>59203.0</v>
      </c>
      <c r="E2101" s="8" t="s">
        <v>2034</v>
      </c>
      <c r="F2101" s="7">
        <v>5920230.0</v>
      </c>
      <c r="G2101" s="9" t="s">
        <v>2044</v>
      </c>
      <c r="H2101" s="5"/>
      <c r="I2101" s="8"/>
      <c r="J2101" s="5"/>
      <c r="K2101" s="5"/>
      <c r="L2101" s="5"/>
      <c r="M2101" s="5"/>
      <c r="N2101" s="5"/>
      <c r="O2101" s="5"/>
      <c r="P2101" s="5"/>
    </row>
    <row r="2102" ht="15.75" customHeight="1">
      <c r="A2102" s="6"/>
      <c r="B2102" s="6" t="str">
        <f t="shared" si="1"/>
        <v>GUY</v>
      </c>
      <c r="C2102" s="6">
        <v>592.0</v>
      </c>
      <c r="D2102" s="7">
        <v>59203.0</v>
      </c>
      <c r="E2102" s="8" t="s">
        <v>2034</v>
      </c>
      <c r="F2102" s="7">
        <v>5920231.0</v>
      </c>
      <c r="G2102" s="9" t="s">
        <v>2045</v>
      </c>
      <c r="H2102" s="5"/>
      <c r="I2102" s="8"/>
      <c r="J2102" s="5"/>
      <c r="K2102" s="5"/>
      <c r="L2102" s="5"/>
      <c r="M2102" s="5"/>
      <c r="N2102" s="5"/>
      <c r="O2102" s="5"/>
      <c r="P2102" s="5"/>
    </row>
    <row r="2103" ht="15.75" customHeight="1">
      <c r="A2103" s="6"/>
      <c r="B2103" s="6" t="str">
        <f t="shared" si="1"/>
        <v>GUY</v>
      </c>
      <c r="C2103" s="6">
        <v>592.0</v>
      </c>
      <c r="D2103" s="7">
        <v>59203.0</v>
      </c>
      <c r="E2103" s="8" t="s">
        <v>2034</v>
      </c>
      <c r="F2103" s="7">
        <v>5920232.0</v>
      </c>
      <c r="G2103" s="9" t="s">
        <v>2046</v>
      </c>
      <c r="H2103" s="5"/>
      <c r="I2103" s="8"/>
      <c r="J2103" s="5"/>
      <c r="K2103" s="5"/>
      <c r="L2103" s="5"/>
      <c r="M2103" s="5"/>
      <c r="N2103" s="5"/>
      <c r="O2103" s="5"/>
      <c r="P2103" s="5"/>
    </row>
    <row r="2104" ht="15.75" customHeight="1">
      <c r="A2104" s="6"/>
      <c r="B2104" s="6" t="str">
        <f t="shared" si="1"/>
        <v>GUY</v>
      </c>
      <c r="C2104" s="6">
        <v>592.0</v>
      </c>
      <c r="D2104" s="7">
        <v>59203.0</v>
      </c>
      <c r="E2104" s="8" t="s">
        <v>2034</v>
      </c>
      <c r="F2104" s="7">
        <v>5920233.0</v>
      </c>
      <c r="G2104" s="9" t="s">
        <v>2047</v>
      </c>
      <c r="H2104" s="5"/>
      <c r="I2104" s="8"/>
      <c r="J2104" s="5"/>
      <c r="K2104" s="5"/>
      <c r="L2104" s="5"/>
      <c r="M2104" s="5"/>
      <c r="N2104" s="5"/>
      <c r="O2104" s="5"/>
      <c r="P2104" s="5"/>
    </row>
    <row r="2105" ht="15.75" customHeight="1">
      <c r="A2105" s="6"/>
      <c r="B2105" s="6" t="str">
        <f t="shared" si="1"/>
        <v>GUY</v>
      </c>
      <c r="C2105" s="6">
        <v>592.0</v>
      </c>
      <c r="D2105" s="7">
        <v>59203.0</v>
      </c>
      <c r="E2105" s="8" t="s">
        <v>2034</v>
      </c>
      <c r="F2105" s="7">
        <v>5920234.0</v>
      </c>
      <c r="G2105" s="9" t="s">
        <v>2048</v>
      </c>
      <c r="H2105" s="5"/>
      <c r="I2105" s="8"/>
      <c r="J2105" s="5"/>
      <c r="K2105" s="5"/>
      <c r="L2105" s="5"/>
      <c r="M2105" s="5"/>
      <c r="N2105" s="5"/>
      <c r="O2105" s="5"/>
      <c r="P2105" s="5"/>
    </row>
    <row r="2106" ht="15.75" customHeight="1">
      <c r="A2106" s="6"/>
      <c r="B2106" s="6" t="str">
        <f t="shared" si="1"/>
        <v>GUY</v>
      </c>
      <c r="C2106" s="6">
        <v>592.0</v>
      </c>
      <c r="D2106" s="7">
        <v>59203.0</v>
      </c>
      <c r="E2106" s="8" t="s">
        <v>2034</v>
      </c>
      <c r="F2106" s="7">
        <v>5920235.0</v>
      </c>
      <c r="G2106" s="9" t="s">
        <v>1892</v>
      </c>
      <c r="H2106" s="5"/>
      <c r="I2106" s="8"/>
      <c r="J2106" s="5"/>
      <c r="K2106" s="5"/>
      <c r="L2106" s="5"/>
      <c r="M2106" s="5"/>
      <c r="N2106" s="5"/>
      <c r="O2106" s="5"/>
      <c r="P2106" s="5"/>
    </row>
    <row r="2107" ht="15.75" customHeight="1">
      <c r="A2107" s="6"/>
      <c r="B2107" s="6" t="str">
        <f t="shared" si="1"/>
        <v>GUY</v>
      </c>
      <c r="C2107" s="6">
        <v>592.0</v>
      </c>
      <c r="D2107" s="7">
        <v>59203.0</v>
      </c>
      <c r="E2107" s="8" t="s">
        <v>2034</v>
      </c>
      <c r="F2107" s="7">
        <v>5920236.0</v>
      </c>
      <c r="G2107" s="9" t="s">
        <v>1895</v>
      </c>
      <c r="H2107" s="5"/>
      <c r="I2107" s="8"/>
      <c r="J2107" s="5"/>
      <c r="K2107" s="5"/>
      <c r="L2107" s="5"/>
      <c r="M2107" s="5"/>
      <c r="N2107" s="5"/>
      <c r="O2107" s="5"/>
      <c r="P2107" s="5"/>
    </row>
    <row r="2108" ht="15.75" customHeight="1">
      <c r="A2108" s="6"/>
      <c r="B2108" s="6" t="str">
        <f t="shared" si="1"/>
        <v>GUY</v>
      </c>
      <c r="C2108" s="6">
        <v>592.0</v>
      </c>
      <c r="D2108" s="7">
        <v>59203.0</v>
      </c>
      <c r="E2108" s="8" t="s">
        <v>2034</v>
      </c>
      <c r="F2108" s="7">
        <v>5920237.0</v>
      </c>
      <c r="G2108" s="9" t="s">
        <v>2049</v>
      </c>
      <c r="H2108" s="5"/>
      <c r="I2108" s="8"/>
      <c r="J2108" s="5"/>
      <c r="K2108" s="5"/>
      <c r="L2108" s="5"/>
      <c r="M2108" s="5"/>
      <c r="N2108" s="5"/>
      <c r="O2108" s="5"/>
      <c r="P2108" s="5"/>
    </row>
    <row r="2109" ht="15.75" customHeight="1">
      <c r="A2109" s="6"/>
      <c r="B2109" s="6" t="str">
        <f t="shared" si="1"/>
        <v>GUY</v>
      </c>
      <c r="C2109" s="6">
        <v>592.0</v>
      </c>
      <c r="D2109" s="7">
        <v>59203.0</v>
      </c>
      <c r="E2109" s="8" t="s">
        <v>2034</v>
      </c>
      <c r="F2109" s="7">
        <v>5920238.0</v>
      </c>
      <c r="G2109" s="9" t="s">
        <v>2050</v>
      </c>
      <c r="H2109" s="5"/>
      <c r="I2109" s="8"/>
      <c r="J2109" s="5"/>
      <c r="K2109" s="5"/>
      <c r="L2109" s="5"/>
      <c r="M2109" s="5"/>
      <c r="N2109" s="5"/>
      <c r="O2109" s="5"/>
      <c r="P2109" s="5"/>
    </row>
    <row r="2110" ht="15.75" customHeight="1">
      <c r="A2110" s="6"/>
      <c r="B2110" s="6" t="str">
        <f t="shared" si="1"/>
        <v>GUY</v>
      </c>
      <c r="C2110" s="6">
        <v>592.0</v>
      </c>
      <c r="D2110" s="7">
        <v>59203.0</v>
      </c>
      <c r="E2110" s="8" t="s">
        <v>2034</v>
      </c>
      <c r="F2110" s="7">
        <v>5920239.0</v>
      </c>
      <c r="G2110" s="9" t="s">
        <v>2051</v>
      </c>
      <c r="H2110" s="5"/>
      <c r="I2110" s="8"/>
      <c r="J2110" s="5"/>
      <c r="K2110" s="5"/>
      <c r="L2110" s="5"/>
      <c r="M2110" s="5"/>
      <c r="N2110" s="5"/>
      <c r="O2110" s="5"/>
      <c r="P2110" s="5"/>
    </row>
    <row r="2111" ht="15.75" customHeight="1">
      <c r="A2111" s="6"/>
      <c r="B2111" s="6" t="str">
        <f t="shared" si="1"/>
        <v>GUY</v>
      </c>
      <c r="C2111" s="6">
        <v>592.0</v>
      </c>
      <c r="D2111" s="7">
        <v>59203.0</v>
      </c>
      <c r="E2111" s="8" t="s">
        <v>2034</v>
      </c>
      <c r="F2111" s="7">
        <v>5920240.0</v>
      </c>
      <c r="G2111" s="9" t="s">
        <v>2052</v>
      </c>
      <c r="H2111" s="5"/>
      <c r="I2111" s="8"/>
      <c r="J2111" s="5"/>
      <c r="K2111" s="5"/>
      <c r="L2111" s="5"/>
      <c r="M2111" s="5"/>
      <c r="N2111" s="5"/>
      <c r="O2111" s="5"/>
      <c r="P2111" s="5"/>
    </row>
    <row r="2112" ht="15.75" customHeight="1">
      <c r="A2112" s="6"/>
      <c r="B2112" s="6" t="str">
        <f t="shared" si="1"/>
        <v>GUY</v>
      </c>
      <c r="C2112" s="6">
        <v>592.0</v>
      </c>
      <c r="D2112" s="7">
        <v>59203.0</v>
      </c>
      <c r="E2112" s="8" t="s">
        <v>2034</v>
      </c>
      <c r="F2112" s="7">
        <v>5920241.0</v>
      </c>
      <c r="G2112" s="9" t="s">
        <v>2053</v>
      </c>
      <c r="H2112" s="5"/>
      <c r="I2112" s="8"/>
      <c r="J2112" s="5"/>
      <c r="K2112" s="5"/>
      <c r="L2112" s="5"/>
      <c r="M2112" s="5"/>
      <c r="N2112" s="5"/>
      <c r="O2112" s="5"/>
      <c r="P2112" s="5"/>
    </row>
    <row r="2113" ht="15.75" customHeight="1">
      <c r="A2113" s="6"/>
      <c r="B2113" s="6" t="str">
        <f t="shared" si="1"/>
        <v>GUY</v>
      </c>
      <c r="C2113" s="6">
        <v>592.0</v>
      </c>
      <c r="D2113" s="7">
        <v>59203.0</v>
      </c>
      <c r="E2113" s="8" t="s">
        <v>2034</v>
      </c>
      <c r="F2113" s="7">
        <v>5920242.0</v>
      </c>
      <c r="G2113" s="9" t="s">
        <v>2054</v>
      </c>
      <c r="H2113" s="5"/>
      <c r="I2113" s="8"/>
      <c r="J2113" s="5"/>
      <c r="K2113" s="5"/>
      <c r="L2113" s="5"/>
      <c r="M2113" s="5"/>
      <c r="N2113" s="5"/>
      <c r="O2113" s="5"/>
      <c r="P2113" s="5"/>
    </row>
    <row r="2114" ht="15.75" customHeight="1">
      <c r="A2114" s="6"/>
      <c r="B2114" s="6" t="str">
        <f t="shared" si="1"/>
        <v>GUY</v>
      </c>
      <c r="C2114" s="6">
        <v>592.0</v>
      </c>
      <c r="D2114" s="7">
        <v>59203.0</v>
      </c>
      <c r="E2114" s="8" t="s">
        <v>2034</v>
      </c>
      <c r="F2114" s="7">
        <v>5920243.0</v>
      </c>
      <c r="G2114" s="9" t="s">
        <v>2055</v>
      </c>
      <c r="H2114" s="5"/>
      <c r="I2114" s="8"/>
      <c r="J2114" s="5"/>
      <c r="K2114" s="5"/>
      <c r="L2114" s="5"/>
      <c r="M2114" s="5"/>
      <c r="N2114" s="5"/>
      <c r="O2114" s="5"/>
      <c r="P2114" s="5"/>
    </row>
    <row r="2115" ht="15.75" customHeight="1">
      <c r="A2115" s="6"/>
      <c r="B2115" s="6" t="str">
        <f t="shared" si="1"/>
        <v>GUY</v>
      </c>
      <c r="C2115" s="6">
        <v>592.0</v>
      </c>
      <c r="D2115" s="7">
        <v>59203.0</v>
      </c>
      <c r="E2115" s="8" t="s">
        <v>2034</v>
      </c>
      <c r="F2115" s="7">
        <v>5920244.0</v>
      </c>
      <c r="G2115" s="9" t="s">
        <v>2056</v>
      </c>
      <c r="H2115" s="5"/>
      <c r="I2115" s="8"/>
      <c r="J2115" s="5"/>
      <c r="K2115" s="5"/>
      <c r="L2115" s="5"/>
      <c r="M2115" s="5"/>
      <c r="N2115" s="5"/>
      <c r="O2115" s="5"/>
      <c r="P2115" s="5"/>
    </row>
    <row r="2116" ht="15.75" customHeight="1">
      <c r="A2116" s="6"/>
      <c r="B2116" s="6" t="str">
        <f t="shared" si="1"/>
        <v>GUY</v>
      </c>
      <c r="C2116" s="6">
        <v>592.0</v>
      </c>
      <c r="D2116" s="7">
        <v>59203.0</v>
      </c>
      <c r="E2116" s="8" t="s">
        <v>2034</v>
      </c>
      <c r="F2116" s="7">
        <v>5920245.0</v>
      </c>
      <c r="G2116" s="9" t="s">
        <v>2057</v>
      </c>
      <c r="H2116" s="5"/>
      <c r="I2116" s="8"/>
      <c r="J2116" s="5"/>
      <c r="K2116" s="5"/>
      <c r="L2116" s="5"/>
      <c r="M2116" s="5"/>
      <c r="N2116" s="5"/>
      <c r="O2116" s="5"/>
      <c r="P2116" s="5"/>
    </row>
    <row r="2117" ht="15.75" customHeight="1">
      <c r="A2117" s="6"/>
      <c r="B2117" s="6" t="str">
        <f t="shared" si="1"/>
        <v>GUY</v>
      </c>
      <c r="C2117" s="6">
        <v>592.0</v>
      </c>
      <c r="D2117" s="7">
        <v>59203.0</v>
      </c>
      <c r="E2117" s="8" t="s">
        <v>2034</v>
      </c>
      <c r="F2117" s="7">
        <v>5920246.0</v>
      </c>
      <c r="G2117" s="9" t="s">
        <v>2058</v>
      </c>
      <c r="H2117" s="5"/>
      <c r="I2117" s="8"/>
      <c r="J2117" s="5"/>
      <c r="K2117" s="5"/>
      <c r="L2117" s="5"/>
      <c r="M2117" s="5"/>
      <c r="N2117" s="5"/>
      <c r="O2117" s="5"/>
      <c r="P2117" s="5"/>
    </row>
    <row r="2118" ht="15.75" customHeight="1">
      <c r="A2118" s="6"/>
      <c r="B2118" s="6" t="str">
        <f t="shared" si="1"/>
        <v>GUY</v>
      </c>
      <c r="C2118" s="6">
        <v>592.0</v>
      </c>
      <c r="D2118" s="7">
        <v>59203.0</v>
      </c>
      <c r="E2118" s="8" t="s">
        <v>2034</v>
      </c>
      <c r="F2118" s="7">
        <v>5920247.0</v>
      </c>
      <c r="G2118" s="9" t="s">
        <v>2059</v>
      </c>
      <c r="H2118" s="5"/>
      <c r="I2118" s="8"/>
      <c r="J2118" s="5"/>
      <c r="K2118" s="5"/>
      <c r="L2118" s="5"/>
      <c r="M2118" s="5"/>
      <c r="N2118" s="5"/>
      <c r="O2118" s="5"/>
      <c r="P2118" s="5"/>
    </row>
    <row r="2119" ht="15.75" customHeight="1">
      <c r="A2119" s="6"/>
      <c r="B2119" s="6" t="str">
        <f t="shared" si="1"/>
        <v>GUY</v>
      </c>
      <c r="C2119" s="6">
        <v>592.0</v>
      </c>
      <c r="D2119" s="7">
        <v>59203.0</v>
      </c>
      <c r="E2119" s="8" t="s">
        <v>2034</v>
      </c>
      <c r="F2119" s="7">
        <v>5920248.0</v>
      </c>
      <c r="G2119" s="9" t="s">
        <v>2060</v>
      </c>
      <c r="H2119" s="5"/>
      <c r="I2119" s="8"/>
      <c r="J2119" s="5"/>
      <c r="K2119" s="5"/>
      <c r="L2119" s="5"/>
      <c r="M2119" s="5"/>
      <c r="N2119" s="5"/>
      <c r="O2119" s="5"/>
      <c r="P2119" s="5"/>
    </row>
    <row r="2120" ht="15.75" customHeight="1">
      <c r="A2120" s="6"/>
      <c r="B2120" s="6" t="str">
        <f t="shared" si="1"/>
        <v>GUY</v>
      </c>
      <c r="C2120" s="6">
        <v>592.0</v>
      </c>
      <c r="D2120" s="7">
        <v>59203.0</v>
      </c>
      <c r="E2120" s="8" t="s">
        <v>2034</v>
      </c>
      <c r="F2120" s="7">
        <v>5920249.0</v>
      </c>
      <c r="G2120" s="9" t="s">
        <v>2061</v>
      </c>
      <c r="H2120" s="5"/>
      <c r="I2120" s="8"/>
      <c r="J2120" s="5"/>
      <c r="K2120" s="5"/>
      <c r="L2120" s="5"/>
      <c r="M2120" s="5"/>
      <c r="N2120" s="5"/>
      <c r="O2120" s="5"/>
      <c r="P2120" s="5"/>
    </row>
    <row r="2121" ht="15.75" customHeight="1">
      <c r="A2121" s="6"/>
      <c r="B2121" s="6" t="str">
        <f t="shared" si="1"/>
        <v>GUY</v>
      </c>
      <c r="C2121" s="6">
        <v>592.0</v>
      </c>
      <c r="D2121" s="7">
        <v>59203.0</v>
      </c>
      <c r="E2121" s="8" t="s">
        <v>2034</v>
      </c>
      <c r="F2121" s="7">
        <v>5920250.0</v>
      </c>
      <c r="G2121" s="9" t="s">
        <v>2062</v>
      </c>
      <c r="H2121" s="5"/>
      <c r="I2121" s="8"/>
      <c r="J2121" s="5"/>
      <c r="K2121" s="5"/>
      <c r="L2121" s="5"/>
      <c r="M2121" s="5"/>
      <c r="N2121" s="5"/>
      <c r="O2121" s="5"/>
      <c r="P2121" s="5"/>
    </row>
    <row r="2122" ht="15.75" customHeight="1">
      <c r="A2122" s="6"/>
      <c r="B2122" s="6" t="str">
        <f t="shared" si="1"/>
        <v>GUY</v>
      </c>
      <c r="C2122" s="6">
        <v>592.0</v>
      </c>
      <c r="D2122" s="7">
        <v>59203.0</v>
      </c>
      <c r="E2122" s="8" t="s">
        <v>2034</v>
      </c>
      <c r="F2122" s="7">
        <v>5920251.0</v>
      </c>
      <c r="G2122" s="9" t="s">
        <v>2063</v>
      </c>
      <c r="H2122" s="5"/>
      <c r="I2122" s="8"/>
      <c r="J2122" s="5"/>
      <c r="K2122" s="5"/>
      <c r="L2122" s="5"/>
      <c r="M2122" s="5"/>
      <c r="N2122" s="5"/>
      <c r="O2122" s="5"/>
      <c r="P2122" s="5"/>
    </row>
    <row r="2123" ht="15.75" customHeight="1">
      <c r="A2123" s="6"/>
      <c r="B2123" s="6" t="str">
        <f t="shared" si="1"/>
        <v>GUY</v>
      </c>
      <c r="C2123" s="6">
        <v>592.0</v>
      </c>
      <c r="D2123" s="7">
        <v>59203.0</v>
      </c>
      <c r="E2123" s="8" t="s">
        <v>2034</v>
      </c>
      <c r="F2123" s="7">
        <v>5920252.0</v>
      </c>
      <c r="G2123" s="9" t="s">
        <v>2064</v>
      </c>
      <c r="H2123" s="5"/>
      <c r="I2123" s="8"/>
      <c r="J2123" s="5"/>
      <c r="K2123" s="5"/>
      <c r="L2123" s="5"/>
      <c r="M2123" s="5"/>
      <c r="N2123" s="5"/>
      <c r="O2123" s="5"/>
      <c r="P2123" s="5"/>
    </row>
    <row r="2124" ht="15.75" customHeight="1">
      <c r="A2124" s="6"/>
      <c r="B2124" s="6" t="str">
        <f t="shared" si="1"/>
        <v>GUY</v>
      </c>
      <c r="C2124" s="6">
        <v>592.0</v>
      </c>
      <c r="D2124" s="7">
        <v>59203.0</v>
      </c>
      <c r="E2124" s="8" t="s">
        <v>2034</v>
      </c>
      <c r="F2124" s="7">
        <v>5920253.0</v>
      </c>
      <c r="G2124" s="9" t="s">
        <v>2065</v>
      </c>
      <c r="H2124" s="5"/>
      <c r="I2124" s="8"/>
      <c r="J2124" s="5"/>
      <c r="K2124" s="5"/>
      <c r="L2124" s="5"/>
      <c r="M2124" s="5"/>
      <c r="N2124" s="5"/>
      <c r="O2124" s="5"/>
      <c r="P2124" s="5"/>
    </row>
    <row r="2125" ht="15.75" customHeight="1">
      <c r="A2125" s="6"/>
      <c r="B2125" s="6" t="str">
        <f t="shared" si="1"/>
        <v>GUY</v>
      </c>
      <c r="C2125" s="6">
        <v>592.0</v>
      </c>
      <c r="D2125" s="7">
        <v>59203.0</v>
      </c>
      <c r="E2125" s="8" t="s">
        <v>2034</v>
      </c>
      <c r="F2125" s="7">
        <v>5920254.0</v>
      </c>
      <c r="G2125" s="9" t="s">
        <v>2066</v>
      </c>
      <c r="H2125" s="5"/>
      <c r="I2125" s="8"/>
      <c r="J2125" s="5"/>
      <c r="K2125" s="5"/>
      <c r="L2125" s="5"/>
      <c r="M2125" s="5"/>
      <c r="N2125" s="5"/>
      <c r="O2125" s="5"/>
      <c r="P2125" s="5"/>
    </row>
    <row r="2126" ht="15.75" customHeight="1">
      <c r="A2126" s="6"/>
      <c r="B2126" s="6" t="str">
        <f t="shared" si="1"/>
        <v>GUY</v>
      </c>
      <c r="C2126" s="6">
        <v>592.0</v>
      </c>
      <c r="D2126" s="7">
        <v>59203.0</v>
      </c>
      <c r="E2126" s="8" t="s">
        <v>2034</v>
      </c>
      <c r="F2126" s="7">
        <v>5920255.0</v>
      </c>
      <c r="G2126" s="9" t="s">
        <v>2067</v>
      </c>
      <c r="H2126" s="5"/>
      <c r="I2126" s="8"/>
      <c r="J2126" s="5"/>
      <c r="K2126" s="5"/>
      <c r="L2126" s="5"/>
      <c r="M2126" s="5"/>
      <c r="N2126" s="5"/>
      <c r="O2126" s="5"/>
      <c r="P2126" s="5"/>
    </row>
    <row r="2127" ht="15.75" customHeight="1">
      <c r="A2127" s="6"/>
      <c r="B2127" s="6" t="str">
        <f t="shared" si="1"/>
        <v>GUY</v>
      </c>
      <c r="C2127" s="6">
        <v>592.0</v>
      </c>
      <c r="D2127" s="7">
        <v>59203.0</v>
      </c>
      <c r="E2127" s="8" t="s">
        <v>2034</v>
      </c>
      <c r="F2127" s="7">
        <v>5920256.0</v>
      </c>
      <c r="G2127" s="9" t="s">
        <v>2068</v>
      </c>
      <c r="H2127" s="5"/>
      <c r="I2127" s="8"/>
      <c r="J2127" s="5"/>
      <c r="K2127" s="5"/>
      <c r="L2127" s="5"/>
      <c r="M2127" s="5"/>
      <c r="N2127" s="5"/>
      <c r="O2127" s="5"/>
      <c r="P2127" s="5"/>
    </row>
    <row r="2128" ht="15.75" customHeight="1">
      <c r="A2128" s="6"/>
      <c r="B2128" s="6" t="str">
        <f t="shared" si="1"/>
        <v>GUY</v>
      </c>
      <c r="C2128" s="6">
        <v>592.0</v>
      </c>
      <c r="D2128" s="7">
        <v>59203.0</v>
      </c>
      <c r="E2128" s="8" t="s">
        <v>2034</v>
      </c>
      <c r="F2128" s="7">
        <v>5920257.0</v>
      </c>
      <c r="G2128" s="9" t="s">
        <v>2069</v>
      </c>
      <c r="H2128" s="5"/>
      <c r="I2128" s="8"/>
      <c r="J2128" s="5"/>
      <c r="K2128" s="5"/>
      <c r="L2128" s="5"/>
      <c r="M2128" s="5"/>
      <c r="N2128" s="5"/>
      <c r="O2128" s="5"/>
      <c r="P2128" s="5"/>
    </row>
    <row r="2129" ht="15.75" customHeight="1">
      <c r="A2129" s="6"/>
      <c r="B2129" s="6" t="str">
        <f t="shared" si="1"/>
        <v>GUY</v>
      </c>
      <c r="C2129" s="6">
        <v>592.0</v>
      </c>
      <c r="D2129" s="7">
        <v>59203.0</v>
      </c>
      <c r="E2129" s="8" t="s">
        <v>2034</v>
      </c>
      <c r="F2129" s="7">
        <v>5920258.0</v>
      </c>
      <c r="G2129" s="9" t="s">
        <v>2070</v>
      </c>
      <c r="H2129" s="5"/>
      <c r="I2129" s="8"/>
      <c r="J2129" s="5"/>
      <c r="K2129" s="5"/>
      <c r="L2129" s="5"/>
      <c r="M2129" s="5"/>
      <c r="N2129" s="5"/>
      <c r="O2129" s="5"/>
      <c r="P2129" s="5"/>
    </row>
    <row r="2130" ht="15.75" customHeight="1">
      <c r="A2130" s="6"/>
      <c r="B2130" s="6" t="str">
        <f t="shared" si="1"/>
        <v>GUY</v>
      </c>
      <c r="C2130" s="6">
        <v>592.0</v>
      </c>
      <c r="D2130" s="7">
        <v>59203.0</v>
      </c>
      <c r="E2130" s="8" t="s">
        <v>2034</v>
      </c>
      <c r="F2130" s="7">
        <v>5920259.0</v>
      </c>
      <c r="G2130" s="9" t="s">
        <v>2071</v>
      </c>
      <c r="H2130" s="5"/>
      <c r="I2130" s="8"/>
      <c r="J2130" s="5"/>
      <c r="K2130" s="5"/>
      <c r="L2130" s="5"/>
      <c r="M2130" s="5"/>
      <c r="N2130" s="5"/>
      <c r="O2130" s="5"/>
      <c r="P2130" s="5"/>
    </row>
    <row r="2131" ht="15.75" customHeight="1">
      <c r="A2131" s="6"/>
      <c r="B2131" s="6" t="str">
        <f t="shared" si="1"/>
        <v>GUY</v>
      </c>
      <c r="C2131" s="6">
        <v>592.0</v>
      </c>
      <c r="D2131" s="7">
        <v>59203.0</v>
      </c>
      <c r="E2131" s="8" t="s">
        <v>2034</v>
      </c>
      <c r="F2131" s="7">
        <v>5920260.0</v>
      </c>
      <c r="G2131" s="9" t="s">
        <v>2072</v>
      </c>
      <c r="H2131" s="5"/>
      <c r="I2131" s="8"/>
      <c r="J2131" s="5"/>
      <c r="K2131" s="5"/>
      <c r="L2131" s="5"/>
      <c r="M2131" s="5"/>
      <c r="N2131" s="5"/>
      <c r="O2131" s="5"/>
      <c r="P2131" s="5"/>
    </row>
    <row r="2132" ht="15.75" customHeight="1">
      <c r="A2132" s="6"/>
      <c r="B2132" s="6" t="str">
        <f t="shared" si="1"/>
        <v>GUY</v>
      </c>
      <c r="C2132" s="6">
        <v>592.0</v>
      </c>
      <c r="D2132" s="7">
        <v>59203.0</v>
      </c>
      <c r="E2132" s="8" t="s">
        <v>2034</v>
      </c>
      <c r="F2132" s="7">
        <v>5920261.0</v>
      </c>
      <c r="G2132" s="9" t="s">
        <v>1894</v>
      </c>
      <c r="H2132" s="5"/>
      <c r="I2132" s="8"/>
      <c r="J2132" s="5"/>
      <c r="K2132" s="5"/>
      <c r="L2132" s="5"/>
      <c r="M2132" s="5"/>
      <c r="N2132" s="5"/>
      <c r="O2132" s="5"/>
      <c r="P2132" s="5"/>
    </row>
    <row r="2133" ht="15.75" customHeight="1">
      <c r="A2133" s="6"/>
      <c r="B2133" s="6" t="str">
        <f t="shared" si="1"/>
        <v>GUY</v>
      </c>
      <c r="C2133" s="6">
        <v>592.0</v>
      </c>
      <c r="D2133" s="7">
        <v>59203.0</v>
      </c>
      <c r="E2133" s="8" t="s">
        <v>2034</v>
      </c>
      <c r="F2133" s="7">
        <v>5920262.0</v>
      </c>
      <c r="G2133" s="9" t="s">
        <v>2073</v>
      </c>
      <c r="H2133" s="5"/>
      <c r="I2133" s="8"/>
      <c r="J2133" s="5"/>
      <c r="K2133" s="5"/>
      <c r="L2133" s="5"/>
      <c r="M2133" s="5"/>
      <c r="N2133" s="5"/>
      <c r="O2133" s="5"/>
      <c r="P2133" s="5"/>
    </row>
    <row r="2134" ht="15.75" customHeight="1">
      <c r="A2134" s="6"/>
      <c r="B2134" s="6" t="str">
        <f t="shared" si="1"/>
        <v>GUY</v>
      </c>
      <c r="C2134" s="6">
        <v>592.0</v>
      </c>
      <c r="D2134" s="7">
        <v>59203.0</v>
      </c>
      <c r="E2134" s="8" t="s">
        <v>2034</v>
      </c>
      <c r="F2134" s="7">
        <v>5920263.0</v>
      </c>
      <c r="G2134" s="9" t="s">
        <v>2074</v>
      </c>
      <c r="H2134" s="5"/>
      <c r="I2134" s="8"/>
      <c r="J2134" s="5"/>
      <c r="K2134" s="5"/>
      <c r="L2134" s="5"/>
      <c r="M2134" s="5"/>
      <c r="N2134" s="5"/>
      <c r="O2134" s="5"/>
      <c r="P2134" s="5"/>
    </row>
    <row r="2135" ht="15.75" customHeight="1">
      <c r="A2135" s="6"/>
      <c r="B2135" s="6" t="str">
        <f t="shared" si="1"/>
        <v>GUY</v>
      </c>
      <c r="C2135" s="6">
        <v>592.0</v>
      </c>
      <c r="D2135" s="7">
        <v>59203.0</v>
      </c>
      <c r="E2135" s="8" t="s">
        <v>2034</v>
      </c>
      <c r="F2135" s="7">
        <v>5920264.0</v>
      </c>
      <c r="G2135" s="9" t="s">
        <v>2075</v>
      </c>
      <c r="H2135" s="5"/>
      <c r="I2135" s="8"/>
      <c r="J2135" s="5"/>
      <c r="K2135" s="5"/>
      <c r="L2135" s="5"/>
      <c r="M2135" s="5"/>
      <c r="N2135" s="5"/>
      <c r="O2135" s="5"/>
      <c r="P2135" s="5"/>
    </row>
    <row r="2136" ht="15.75" customHeight="1">
      <c r="A2136" s="6"/>
      <c r="B2136" s="6" t="str">
        <f t="shared" si="1"/>
        <v>GUY</v>
      </c>
      <c r="C2136" s="6">
        <v>592.0</v>
      </c>
      <c r="D2136" s="7">
        <v>59203.0</v>
      </c>
      <c r="E2136" s="8" t="s">
        <v>2034</v>
      </c>
      <c r="F2136" s="7">
        <v>5920265.0</v>
      </c>
      <c r="G2136" s="9" t="s">
        <v>2076</v>
      </c>
      <c r="H2136" s="5"/>
      <c r="I2136" s="8"/>
      <c r="J2136" s="5"/>
      <c r="K2136" s="5"/>
      <c r="L2136" s="5"/>
      <c r="M2136" s="5"/>
      <c r="N2136" s="5"/>
      <c r="O2136" s="5"/>
      <c r="P2136" s="5"/>
    </row>
    <row r="2137" ht="15.75" customHeight="1">
      <c r="A2137" s="6"/>
      <c r="B2137" s="6" t="str">
        <f t="shared" si="1"/>
        <v>GUY</v>
      </c>
      <c r="C2137" s="6">
        <v>592.0</v>
      </c>
      <c r="D2137" s="7">
        <v>59203.0</v>
      </c>
      <c r="E2137" s="8" t="s">
        <v>2034</v>
      </c>
      <c r="F2137" s="7">
        <v>5920266.0</v>
      </c>
      <c r="G2137" s="9" t="s">
        <v>2077</v>
      </c>
      <c r="H2137" s="5"/>
      <c r="I2137" s="8"/>
      <c r="J2137" s="5"/>
      <c r="K2137" s="5"/>
      <c r="L2137" s="5"/>
      <c r="M2137" s="5"/>
      <c r="N2137" s="5"/>
      <c r="O2137" s="5"/>
      <c r="P2137" s="5"/>
    </row>
    <row r="2138" ht="15.75" customHeight="1">
      <c r="A2138" s="6"/>
      <c r="B2138" s="6" t="str">
        <f t="shared" si="1"/>
        <v>GUY</v>
      </c>
      <c r="C2138" s="6">
        <v>592.0</v>
      </c>
      <c r="D2138" s="7">
        <v>59203.0</v>
      </c>
      <c r="E2138" s="8" t="s">
        <v>2034</v>
      </c>
      <c r="F2138" s="7">
        <v>5920267.0</v>
      </c>
      <c r="G2138" s="9" t="s">
        <v>2078</v>
      </c>
      <c r="H2138" s="5"/>
      <c r="I2138" s="8"/>
      <c r="J2138" s="5"/>
      <c r="K2138" s="5"/>
      <c r="L2138" s="5"/>
      <c r="M2138" s="5"/>
      <c r="N2138" s="5"/>
      <c r="O2138" s="5"/>
      <c r="P2138" s="5"/>
    </row>
    <row r="2139" ht="15.75" customHeight="1">
      <c r="A2139" s="6"/>
      <c r="B2139" s="6" t="str">
        <f t="shared" si="1"/>
        <v>GUY</v>
      </c>
      <c r="C2139" s="6">
        <v>592.0</v>
      </c>
      <c r="D2139" s="7">
        <v>59203.0</v>
      </c>
      <c r="E2139" s="8" t="s">
        <v>2034</v>
      </c>
      <c r="F2139" s="7">
        <v>5920268.0</v>
      </c>
      <c r="G2139" s="9" t="s">
        <v>2079</v>
      </c>
      <c r="H2139" s="5"/>
      <c r="I2139" s="8"/>
      <c r="J2139" s="5"/>
      <c r="K2139" s="5"/>
      <c r="L2139" s="5"/>
      <c r="M2139" s="5"/>
      <c r="N2139" s="5"/>
      <c r="O2139" s="5"/>
      <c r="P2139" s="5"/>
    </row>
    <row r="2140" ht="15.75" customHeight="1">
      <c r="A2140" s="6"/>
      <c r="B2140" s="6" t="str">
        <f t="shared" si="1"/>
        <v>GUY</v>
      </c>
      <c r="C2140" s="6">
        <v>592.0</v>
      </c>
      <c r="D2140" s="7">
        <v>59203.0</v>
      </c>
      <c r="E2140" s="8" t="s">
        <v>2034</v>
      </c>
      <c r="F2140" s="7">
        <v>5920269.0</v>
      </c>
      <c r="G2140" s="9" t="s">
        <v>2080</v>
      </c>
      <c r="H2140" s="5"/>
      <c r="I2140" s="8"/>
      <c r="J2140" s="5"/>
      <c r="K2140" s="5"/>
      <c r="L2140" s="5"/>
      <c r="M2140" s="5"/>
      <c r="N2140" s="5"/>
      <c r="O2140" s="5"/>
      <c r="P2140" s="5"/>
    </row>
    <row r="2141" ht="15.75" customHeight="1">
      <c r="A2141" s="6"/>
      <c r="B2141" s="6" t="str">
        <f t="shared" si="1"/>
        <v>GUY</v>
      </c>
      <c r="C2141" s="6">
        <v>592.0</v>
      </c>
      <c r="D2141" s="7">
        <v>59203.0</v>
      </c>
      <c r="E2141" s="8" t="s">
        <v>2034</v>
      </c>
      <c r="F2141" s="7">
        <v>5920270.0</v>
      </c>
      <c r="G2141" s="9" t="s">
        <v>2081</v>
      </c>
      <c r="H2141" s="5"/>
      <c r="I2141" s="8"/>
      <c r="J2141" s="5"/>
      <c r="K2141" s="5"/>
      <c r="L2141" s="5"/>
      <c r="M2141" s="5"/>
      <c r="N2141" s="5"/>
      <c r="O2141" s="5"/>
      <c r="P2141" s="5"/>
    </row>
    <row r="2142" ht="15.75" customHeight="1">
      <c r="A2142" s="6"/>
      <c r="B2142" s="6" t="str">
        <f t="shared" si="1"/>
        <v>GUY</v>
      </c>
      <c r="C2142" s="6">
        <v>592.0</v>
      </c>
      <c r="D2142" s="7">
        <v>59203.0</v>
      </c>
      <c r="E2142" s="8" t="s">
        <v>2034</v>
      </c>
      <c r="F2142" s="7">
        <v>5920271.0</v>
      </c>
      <c r="G2142" s="9" t="s">
        <v>2082</v>
      </c>
      <c r="H2142" s="5"/>
      <c r="I2142" s="8"/>
      <c r="J2142" s="5"/>
      <c r="K2142" s="5"/>
      <c r="L2142" s="5"/>
      <c r="M2142" s="5"/>
      <c r="N2142" s="5"/>
      <c r="O2142" s="5"/>
      <c r="P2142" s="5"/>
    </row>
    <row r="2143" ht="15.75" customHeight="1">
      <c r="A2143" s="6"/>
      <c r="B2143" s="6" t="str">
        <f t="shared" si="1"/>
        <v>GUY</v>
      </c>
      <c r="C2143" s="6">
        <v>592.0</v>
      </c>
      <c r="D2143" s="7">
        <v>59203.0</v>
      </c>
      <c r="E2143" s="8" t="s">
        <v>2034</v>
      </c>
      <c r="F2143" s="7">
        <v>5920272.0</v>
      </c>
      <c r="G2143" s="9" t="s">
        <v>1929</v>
      </c>
      <c r="H2143" s="5"/>
      <c r="I2143" s="8"/>
      <c r="J2143" s="5"/>
      <c r="K2143" s="5"/>
      <c r="L2143" s="5"/>
      <c r="M2143" s="5"/>
      <c r="N2143" s="5"/>
      <c r="O2143" s="5"/>
      <c r="P2143" s="5"/>
    </row>
    <row r="2144" ht="15.75" customHeight="1">
      <c r="A2144" s="6"/>
      <c r="B2144" s="6" t="str">
        <f t="shared" si="1"/>
        <v>GUY</v>
      </c>
      <c r="C2144" s="6">
        <v>592.0</v>
      </c>
      <c r="D2144" s="7">
        <v>59203.0</v>
      </c>
      <c r="E2144" s="8" t="s">
        <v>2034</v>
      </c>
      <c r="F2144" s="7">
        <v>5920273.0</v>
      </c>
      <c r="G2144" s="9" t="s">
        <v>2083</v>
      </c>
      <c r="H2144" s="5"/>
      <c r="I2144" s="8"/>
      <c r="J2144" s="5"/>
      <c r="K2144" s="5"/>
      <c r="L2144" s="5"/>
      <c r="M2144" s="5"/>
      <c r="N2144" s="5"/>
      <c r="O2144" s="5"/>
      <c r="P2144" s="5"/>
    </row>
    <row r="2145" ht="15.75" customHeight="1">
      <c r="A2145" s="6"/>
      <c r="B2145" s="6" t="str">
        <f t="shared" si="1"/>
        <v>GUY</v>
      </c>
      <c r="C2145" s="6">
        <v>592.0</v>
      </c>
      <c r="D2145" s="7">
        <v>59203.0</v>
      </c>
      <c r="E2145" s="8" t="s">
        <v>2034</v>
      </c>
      <c r="F2145" s="7">
        <v>5920274.0</v>
      </c>
      <c r="G2145" s="9" t="s">
        <v>1901</v>
      </c>
      <c r="H2145" s="5"/>
      <c r="I2145" s="8"/>
      <c r="J2145" s="5"/>
      <c r="K2145" s="5"/>
      <c r="L2145" s="5"/>
      <c r="M2145" s="5"/>
      <c r="N2145" s="5"/>
      <c r="O2145" s="5"/>
      <c r="P2145" s="5"/>
    </row>
    <row r="2146" ht="15.75" customHeight="1">
      <c r="A2146" s="6"/>
      <c r="B2146" s="6" t="str">
        <f t="shared" si="1"/>
        <v>GUY</v>
      </c>
      <c r="C2146" s="6">
        <v>592.0</v>
      </c>
      <c r="D2146" s="7">
        <v>59203.0</v>
      </c>
      <c r="E2146" s="8" t="s">
        <v>2034</v>
      </c>
      <c r="F2146" s="7">
        <v>5920275.0</v>
      </c>
      <c r="G2146" s="9" t="s">
        <v>2084</v>
      </c>
      <c r="H2146" s="5"/>
      <c r="I2146" s="8"/>
      <c r="J2146" s="5"/>
      <c r="K2146" s="5"/>
      <c r="L2146" s="5"/>
      <c r="M2146" s="5"/>
      <c r="N2146" s="5"/>
      <c r="O2146" s="5"/>
      <c r="P2146" s="5"/>
    </row>
    <row r="2147" ht="15.75" customHeight="1">
      <c r="A2147" s="6"/>
      <c r="B2147" s="6" t="str">
        <f t="shared" si="1"/>
        <v>GUY</v>
      </c>
      <c r="C2147" s="6">
        <v>592.0</v>
      </c>
      <c r="D2147" s="7">
        <v>59203.0</v>
      </c>
      <c r="E2147" s="8" t="s">
        <v>2034</v>
      </c>
      <c r="F2147" s="7">
        <v>5920276.0</v>
      </c>
      <c r="G2147" s="9" t="s">
        <v>2085</v>
      </c>
      <c r="H2147" s="5"/>
      <c r="I2147" s="8"/>
      <c r="J2147" s="5"/>
      <c r="K2147" s="5"/>
      <c r="L2147" s="5"/>
      <c r="M2147" s="5"/>
      <c r="N2147" s="5"/>
      <c r="O2147" s="5"/>
      <c r="P2147" s="5"/>
    </row>
    <row r="2148" ht="15.75" customHeight="1">
      <c r="A2148" s="6"/>
      <c r="B2148" s="6" t="str">
        <f t="shared" si="1"/>
        <v>GUY</v>
      </c>
      <c r="C2148" s="6">
        <v>592.0</v>
      </c>
      <c r="D2148" s="7">
        <v>59203.0</v>
      </c>
      <c r="E2148" s="8" t="s">
        <v>2034</v>
      </c>
      <c r="F2148" s="7">
        <v>5920277.0</v>
      </c>
      <c r="G2148" s="9" t="s">
        <v>2086</v>
      </c>
      <c r="H2148" s="5"/>
      <c r="I2148" s="8"/>
      <c r="J2148" s="5"/>
      <c r="K2148" s="5"/>
      <c r="L2148" s="5"/>
      <c r="M2148" s="5"/>
      <c r="N2148" s="5"/>
      <c r="O2148" s="5"/>
      <c r="P2148" s="5"/>
    </row>
    <row r="2149" ht="15.75" customHeight="1">
      <c r="A2149" s="6"/>
      <c r="B2149" s="6" t="str">
        <f t="shared" si="1"/>
        <v>GUY</v>
      </c>
      <c r="C2149" s="6">
        <v>592.0</v>
      </c>
      <c r="D2149" s="7">
        <v>59203.0</v>
      </c>
      <c r="E2149" s="8" t="s">
        <v>2034</v>
      </c>
      <c r="F2149" s="7">
        <v>5920278.0</v>
      </c>
      <c r="G2149" s="9" t="s">
        <v>2087</v>
      </c>
      <c r="H2149" s="5"/>
      <c r="I2149" s="8"/>
      <c r="J2149" s="5"/>
      <c r="K2149" s="5"/>
      <c r="L2149" s="5"/>
      <c r="M2149" s="5"/>
      <c r="N2149" s="5"/>
      <c r="O2149" s="5"/>
      <c r="P2149" s="5"/>
    </row>
    <row r="2150" ht="15.75" customHeight="1">
      <c r="A2150" s="6"/>
      <c r="B2150" s="6" t="str">
        <f t="shared" si="1"/>
        <v>GUY</v>
      </c>
      <c r="C2150" s="6">
        <v>592.0</v>
      </c>
      <c r="D2150" s="7">
        <v>59203.0</v>
      </c>
      <c r="E2150" s="8" t="s">
        <v>2034</v>
      </c>
      <c r="F2150" s="7">
        <v>5920279.0</v>
      </c>
      <c r="G2150" s="9" t="s">
        <v>2088</v>
      </c>
      <c r="H2150" s="5"/>
      <c r="I2150" s="8"/>
      <c r="J2150" s="5"/>
      <c r="K2150" s="5"/>
      <c r="L2150" s="5"/>
      <c r="M2150" s="5"/>
      <c r="N2150" s="5"/>
      <c r="O2150" s="5"/>
      <c r="P2150" s="5"/>
    </row>
    <row r="2151" ht="15.75" customHeight="1">
      <c r="A2151" s="6"/>
      <c r="B2151" s="6" t="str">
        <f t="shared" si="1"/>
        <v>GUY</v>
      </c>
      <c r="C2151" s="6">
        <v>592.0</v>
      </c>
      <c r="D2151" s="7">
        <v>59203.0</v>
      </c>
      <c r="E2151" s="8" t="s">
        <v>2034</v>
      </c>
      <c r="F2151" s="7">
        <v>5920280.0</v>
      </c>
      <c r="G2151" s="9" t="s">
        <v>2089</v>
      </c>
      <c r="H2151" s="5"/>
      <c r="I2151" s="8"/>
      <c r="J2151" s="5"/>
      <c r="K2151" s="5"/>
      <c r="L2151" s="5"/>
      <c r="M2151" s="5"/>
      <c r="N2151" s="5"/>
      <c r="O2151" s="5"/>
      <c r="P2151" s="5"/>
    </row>
    <row r="2152" ht="15.75" customHeight="1">
      <c r="A2152" s="6"/>
      <c r="B2152" s="6" t="str">
        <f t="shared" si="1"/>
        <v>GUY</v>
      </c>
      <c r="C2152" s="6">
        <v>592.0</v>
      </c>
      <c r="D2152" s="7">
        <v>59203.0</v>
      </c>
      <c r="E2152" s="8" t="s">
        <v>2034</v>
      </c>
      <c r="F2152" s="7">
        <v>5920281.0</v>
      </c>
      <c r="G2152" s="9" t="s">
        <v>2090</v>
      </c>
      <c r="H2152" s="5"/>
      <c r="I2152" s="8"/>
      <c r="J2152" s="5"/>
      <c r="K2152" s="5"/>
      <c r="L2152" s="5"/>
      <c r="M2152" s="5"/>
      <c r="N2152" s="5"/>
      <c r="O2152" s="5"/>
      <c r="P2152" s="5"/>
    </row>
    <row r="2153" ht="15.75" customHeight="1">
      <c r="A2153" s="6"/>
      <c r="B2153" s="6" t="str">
        <f t="shared" si="1"/>
        <v>GUY</v>
      </c>
      <c r="C2153" s="6">
        <v>592.0</v>
      </c>
      <c r="D2153" s="7">
        <v>59203.0</v>
      </c>
      <c r="E2153" s="8" t="s">
        <v>2034</v>
      </c>
      <c r="F2153" s="7">
        <v>5920282.0</v>
      </c>
      <c r="G2153" s="9" t="s">
        <v>2091</v>
      </c>
      <c r="H2153" s="5"/>
      <c r="I2153" s="8"/>
      <c r="J2153" s="5"/>
      <c r="K2153" s="5"/>
      <c r="L2153" s="5"/>
      <c r="M2153" s="5"/>
      <c r="N2153" s="5"/>
      <c r="O2153" s="5"/>
      <c r="P2153" s="5"/>
    </row>
    <row r="2154" ht="15.75" customHeight="1">
      <c r="A2154" s="6"/>
      <c r="B2154" s="6" t="str">
        <f t="shared" si="1"/>
        <v>GUY</v>
      </c>
      <c r="C2154" s="6">
        <v>592.0</v>
      </c>
      <c r="D2154" s="7">
        <v>59203.0</v>
      </c>
      <c r="E2154" s="8" t="s">
        <v>2034</v>
      </c>
      <c r="F2154" s="7">
        <v>5920283.0</v>
      </c>
      <c r="G2154" s="9" t="s">
        <v>2092</v>
      </c>
      <c r="H2154" s="5"/>
      <c r="I2154" s="8"/>
      <c r="J2154" s="5"/>
      <c r="K2154" s="5"/>
      <c r="L2154" s="5"/>
      <c r="M2154" s="5"/>
      <c r="N2154" s="5"/>
      <c r="O2154" s="5"/>
      <c r="P2154" s="5"/>
    </row>
    <row r="2155" ht="15.75" customHeight="1">
      <c r="A2155" s="6"/>
      <c r="B2155" s="6" t="str">
        <f t="shared" si="1"/>
        <v>GUY</v>
      </c>
      <c r="C2155" s="6">
        <v>592.0</v>
      </c>
      <c r="D2155" s="7">
        <v>59203.0</v>
      </c>
      <c r="E2155" s="8" t="s">
        <v>2034</v>
      </c>
      <c r="F2155" s="7">
        <v>5920284.0</v>
      </c>
      <c r="G2155" s="9" t="s">
        <v>2093</v>
      </c>
      <c r="H2155" s="5"/>
      <c r="I2155" s="8"/>
      <c r="J2155" s="5"/>
      <c r="K2155" s="5"/>
      <c r="L2155" s="5"/>
      <c r="M2155" s="5"/>
      <c r="N2155" s="5"/>
      <c r="O2155" s="5"/>
      <c r="P2155" s="5"/>
    </row>
    <row r="2156" ht="15.75" customHeight="1">
      <c r="A2156" s="6"/>
      <c r="B2156" s="6" t="str">
        <f t="shared" si="1"/>
        <v>GUY</v>
      </c>
      <c r="C2156" s="6">
        <v>592.0</v>
      </c>
      <c r="D2156" s="7">
        <v>59203.0</v>
      </c>
      <c r="E2156" s="8" t="s">
        <v>2034</v>
      </c>
      <c r="F2156" s="7">
        <v>5920285.0</v>
      </c>
      <c r="G2156" s="9" t="s">
        <v>2094</v>
      </c>
      <c r="H2156" s="5"/>
      <c r="I2156" s="8"/>
      <c r="J2156" s="5"/>
      <c r="K2156" s="5"/>
      <c r="L2156" s="5"/>
      <c r="M2156" s="5"/>
      <c r="N2156" s="5"/>
      <c r="O2156" s="5"/>
      <c r="P2156" s="5"/>
    </row>
    <row r="2157" ht="15.75" customHeight="1">
      <c r="A2157" s="6"/>
      <c r="B2157" s="6" t="str">
        <f t="shared" si="1"/>
        <v>GUY</v>
      </c>
      <c r="C2157" s="6">
        <v>592.0</v>
      </c>
      <c r="D2157" s="7">
        <v>59203.0</v>
      </c>
      <c r="E2157" s="8" t="s">
        <v>2034</v>
      </c>
      <c r="F2157" s="7">
        <v>5920286.0</v>
      </c>
      <c r="G2157" s="9" t="s">
        <v>2095</v>
      </c>
      <c r="H2157" s="5"/>
      <c r="I2157" s="8"/>
      <c r="J2157" s="5"/>
      <c r="K2157" s="5"/>
      <c r="L2157" s="5"/>
      <c r="M2157" s="5"/>
      <c r="N2157" s="5"/>
      <c r="O2157" s="5"/>
      <c r="P2157" s="5"/>
    </row>
    <row r="2158" ht="15.75" customHeight="1">
      <c r="A2158" s="6"/>
      <c r="B2158" s="6" t="str">
        <f t="shared" si="1"/>
        <v>GUY</v>
      </c>
      <c r="C2158" s="6">
        <v>592.0</v>
      </c>
      <c r="D2158" s="7">
        <v>59203.0</v>
      </c>
      <c r="E2158" s="8" t="s">
        <v>2034</v>
      </c>
      <c r="F2158" s="7">
        <v>5920287.0</v>
      </c>
      <c r="G2158" s="9" t="s">
        <v>2096</v>
      </c>
      <c r="H2158" s="5"/>
      <c r="I2158" s="8"/>
      <c r="J2158" s="5"/>
      <c r="K2158" s="5"/>
      <c r="L2158" s="5"/>
      <c r="M2158" s="5"/>
      <c r="N2158" s="5"/>
      <c r="O2158" s="5"/>
      <c r="P2158" s="5"/>
    </row>
    <row r="2159" ht="15.75" customHeight="1">
      <c r="A2159" s="6"/>
      <c r="B2159" s="6" t="str">
        <f t="shared" si="1"/>
        <v>GUY</v>
      </c>
      <c r="C2159" s="6">
        <v>592.0</v>
      </c>
      <c r="D2159" s="7">
        <v>59203.0</v>
      </c>
      <c r="E2159" s="8" t="s">
        <v>2034</v>
      </c>
      <c r="F2159" s="7">
        <v>5920288.0</v>
      </c>
      <c r="G2159" s="9" t="s">
        <v>2097</v>
      </c>
      <c r="H2159" s="5"/>
      <c r="I2159" s="8"/>
      <c r="J2159" s="5"/>
      <c r="K2159" s="5"/>
      <c r="L2159" s="5"/>
      <c r="M2159" s="5"/>
      <c r="N2159" s="5"/>
      <c r="O2159" s="5"/>
      <c r="P2159" s="5"/>
    </row>
    <row r="2160" ht="15.75" customHeight="1">
      <c r="A2160" s="6"/>
      <c r="B2160" s="6" t="str">
        <f t="shared" si="1"/>
        <v>GUY</v>
      </c>
      <c r="C2160" s="6">
        <v>592.0</v>
      </c>
      <c r="D2160" s="7">
        <v>59203.0</v>
      </c>
      <c r="E2160" s="8" t="s">
        <v>2034</v>
      </c>
      <c r="F2160" s="7">
        <v>5920289.0</v>
      </c>
      <c r="G2160" s="9" t="s">
        <v>2098</v>
      </c>
      <c r="H2160" s="5"/>
      <c r="I2160" s="8"/>
      <c r="J2160" s="5"/>
      <c r="K2160" s="5"/>
      <c r="L2160" s="5"/>
      <c r="M2160" s="5"/>
      <c r="N2160" s="5"/>
      <c r="O2160" s="5"/>
      <c r="P2160" s="5"/>
    </row>
    <row r="2161" ht="15.75" customHeight="1">
      <c r="A2161" s="6"/>
      <c r="B2161" s="6" t="str">
        <f t="shared" si="1"/>
        <v>GUY</v>
      </c>
      <c r="C2161" s="6">
        <v>592.0</v>
      </c>
      <c r="D2161" s="7">
        <v>59203.0</v>
      </c>
      <c r="E2161" s="8" t="s">
        <v>2034</v>
      </c>
      <c r="F2161" s="7">
        <v>5920290.0</v>
      </c>
      <c r="G2161" s="9" t="s">
        <v>2099</v>
      </c>
      <c r="H2161" s="5"/>
      <c r="I2161" s="8"/>
      <c r="J2161" s="5"/>
      <c r="K2161" s="5"/>
      <c r="L2161" s="5"/>
      <c r="M2161" s="5"/>
      <c r="N2161" s="5"/>
      <c r="O2161" s="5"/>
      <c r="P2161" s="5"/>
    </row>
    <row r="2162" ht="15.75" customHeight="1">
      <c r="A2162" s="6"/>
      <c r="B2162" s="6" t="str">
        <f t="shared" si="1"/>
        <v>GUY</v>
      </c>
      <c r="C2162" s="6">
        <v>592.0</v>
      </c>
      <c r="D2162" s="7">
        <v>59203.0</v>
      </c>
      <c r="E2162" s="8" t="s">
        <v>2034</v>
      </c>
      <c r="F2162" s="7">
        <v>5920291.0</v>
      </c>
      <c r="G2162" s="9" t="s">
        <v>2100</v>
      </c>
      <c r="H2162" s="5"/>
      <c r="I2162" s="8"/>
      <c r="J2162" s="5"/>
      <c r="K2162" s="5"/>
      <c r="L2162" s="5"/>
      <c r="M2162" s="5"/>
      <c r="N2162" s="5"/>
      <c r="O2162" s="5"/>
      <c r="P2162" s="5"/>
    </row>
    <row r="2163" ht="15.75" customHeight="1">
      <c r="A2163" s="6"/>
      <c r="B2163" s="6" t="str">
        <f t="shared" si="1"/>
        <v>GUY</v>
      </c>
      <c r="C2163" s="6">
        <v>592.0</v>
      </c>
      <c r="D2163" s="7">
        <v>59203.0</v>
      </c>
      <c r="E2163" s="8" t="s">
        <v>2034</v>
      </c>
      <c r="F2163" s="7">
        <v>5920292.0</v>
      </c>
      <c r="G2163" s="9" t="s">
        <v>2101</v>
      </c>
      <c r="H2163" s="5"/>
      <c r="I2163" s="8"/>
      <c r="J2163" s="5"/>
      <c r="K2163" s="5"/>
      <c r="L2163" s="5"/>
      <c r="M2163" s="5"/>
      <c r="N2163" s="5"/>
      <c r="O2163" s="5"/>
      <c r="P2163" s="5"/>
    </row>
    <row r="2164" ht="15.75" customHeight="1">
      <c r="A2164" s="6"/>
      <c r="B2164" s="6" t="str">
        <f t="shared" si="1"/>
        <v>GUY</v>
      </c>
      <c r="C2164" s="6">
        <v>592.0</v>
      </c>
      <c r="D2164" s="7">
        <v>59203.0</v>
      </c>
      <c r="E2164" s="8" t="s">
        <v>2034</v>
      </c>
      <c r="F2164" s="7">
        <v>5920293.0</v>
      </c>
      <c r="G2164" s="9" t="s">
        <v>2102</v>
      </c>
      <c r="H2164" s="5"/>
      <c r="I2164" s="8"/>
      <c r="J2164" s="5"/>
      <c r="K2164" s="5"/>
      <c r="L2164" s="5"/>
      <c r="M2164" s="5"/>
      <c r="N2164" s="5"/>
      <c r="O2164" s="5"/>
      <c r="P2164" s="5"/>
    </row>
    <row r="2165" ht="15.75" customHeight="1">
      <c r="A2165" s="6"/>
      <c r="B2165" s="6" t="str">
        <f t="shared" si="1"/>
        <v>GUY</v>
      </c>
      <c r="C2165" s="6">
        <v>592.0</v>
      </c>
      <c r="D2165" s="7">
        <v>59203.0</v>
      </c>
      <c r="E2165" s="8" t="s">
        <v>2034</v>
      </c>
      <c r="F2165" s="7">
        <v>5920294.0</v>
      </c>
      <c r="G2165" s="9" t="s">
        <v>2103</v>
      </c>
      <c r="H2165" s="5"/>
      <c r="I2165" s="8"/>
      <c r="J2165" s="5"/>
      <c r="K2165" s="5"/>
      <c r="L2165" s="5"/>
      <c r="M2165" s="5"/>
      <c r="N2165" s="5"/>
      <c r="O2165" s="5"/>
      <c r="P2165" s="5"/>
    </row>
    <row r="2166" ht="15.75" customHeight="1">
      <c r="A2166" s="6"/>
      <c r="B2166" s="6" t="str">
        <f t="shared" si="1"/>
        <v>GUY</v>
      </c>
      <c r="C2166" s="6">
        <v>592.0</v>
      </c>
      <c r="D2166" s="7">
        <v>59203.0</v>
      </c>
      <c r="E2166" s="8" t="s">
        <v>2034</v>
      </c>
      <c r="F2166" s="7">
        <v>5920295.0</v>
      </c>
      <c r="G2166" s="9" t="s">
        <v>2104</v>
      </c>
      <c r="H2166" s="5"/>
      <c r="I2166" s="8"/>
      <c r="J2166" s="5"/>
      <c r="K2166" s="5"/>
      <c r="L2166" s="5"/>
      <c r="M2166" s="5"/>
      <c r="N2166" s="5"/>
      <c r="O2166" s="5"/>
      <c r="P2166" s="5"/>
    </row>
    <row r="2167" ht="15.75" customHeight="1">
      <c r="A2167" s="6"/>
      <c r="B2167" s="6" t="str">
        <f t="shared" si="1"/>
        <v>GUY</v>
      </c>
      <c r="C2167" s="6">
        <v>592.0</v>
      </c>
      <c r="D2167" s="7">
        <v>59203.0</v>
      </c>
      <c r="E2167" s="8" t="s">
        <v>2034</v>
      </c>
      <c r="F2167" s="7">
        <v>5920296.0</v>
      </c>
      <c r="G2167" s="9" t="s">
        <v>2105</v>
      </c>
      <c r="H2167" s="5"/>
      <c r="I2167" s="8"/>
      <c r="J2167" s="5"/>
      <c r="K2167" s="5"/>
      <c r="L2167" s="5"/>
      <c r="M2167" s="5"/>
      <c r="N2167" s="5"/>
      <c r="O2167" s="5"/>
      <c r="P2167" s="5"/>
    </row>
    <row r="2168" ht="15.75" customHeight="1">
      <c r="A2168" s="6"/>
      <c r="B2168" s="6" t="str">
        <f t="shared" si="1"/>
        <v>GUY</v>
      </c>
      <c r="C2168" s="6">
        <v>592.0</v>
      </c>
      <c r="D2168" s="7">
        <v>59203.0</v>
      </c>
      <c r="E2168" s="8" t="s">
        <v>2034</v>
      </c>
      <c r="F2168" s="7">
        <v>5920297.0</v>
      </c>
      <c r="G2168" s="9" t="s">
        <v>2077</v>
      </c>
      <c r="H2168" s="5"/>
      <c r="I2168" s="8"/>
      <c r="J2168" s="5"/>
      <c r="K2168" s="5"/>
      <c r="L2168" s="5"/>
      <c r="M2168" s="5"/>
      <c r="N2168" s="5"/>
      <c r="O2168" s="5"/>
      <c r="P2168" s="5"/>
    </row>
    <row r="2169" ht="15.75" customHeight="1">
      <c r="A2169" s="6"/>
      <c r="B2169" s="6" t="str">
        <f t="shared" si="1"/>
        <v>GUY</v>
      </c>
      <c r="C2169" s="6">
        <v>592.0</v>
      </c>
      <c r="D2169" s="7">
        <v>59203.0</v>
      </c>
      <c r="E2169" s="8" t="s">
        <v>2034</v>
      </c>
      <c r="F2169" s="7">
        <v>5920298.0</v>
      </c>
      <c r="G2169" s="9" t="s">
        <v>2106</v>
      </c>
      <c r="H2169" s="5"/>
      <c r="I2169" s="8"/>
      <c r="J2169" s="5"/>
      <c r="K2169" s="5"/>
      <c r="L2169" s="5"/>
      <c r="M2169" s="5"/>
      <c r="N2169" s="5"/>
      <c r="O2169" s="5"/>
      <c r="P2169" s="5"/>
    </row>
    <row r="2170" ht="15.75" customHeight="1">
      <c r="A2170" s="6"/>
      <c r="B2170" s="6" t="str">
        <f t="shared" si="1"/>
        <v>GUY</v>
      </c>
      <c r="C2170" s="6">
        <v>592.0</v>
      </c>
      <c r="D2170" s="7">
        <v>59203.0</v>
      </c>
      <c r="E2170" s="8" t="s">
        <v>2034</v>
      </c>
      <c r="F2170" s="7">
        <v>5920299.0</v>
      </c>
      <c r="G2170" s="9" t="s">
        <v>2107</v>
      </c>
      <c r="H2170" s="5"/>
      <c r="I2170" s="8"/>
      <c r="J2170" s="5"/>
      <c r="K2170" s="5"/>
      <c r="L2170" s="5"/>
      <c r="M2170" s="5"/>
      <c r="N2170" s="5"/>
      <c r="O2170" s="5"/>
      <c r="P2170" s="5"/>
    </row>
    <row r="2171" ht="15.75" customHeight="1">
      <c r="A2171" s="6"/>
      <c r="B2171" s="6" t="str">
        <f t="shared" si="1"/>
        <v>GUY</v>
      </c>
      <c r="C2171" s="6">
        <v>592.0</v>
      </c>
      <c r="D2171" s="7">
        <v>59203.0</v>
      </c>
      <c r="E2171" s="8" t="s">
        <v>2034</v>
      </c>
      <c r="F2171" s="7">
        <v>5920300.0</v>
      </c>
      <c r="G2171" s="9" t="s">
        <v>2108</v>
      </c>
      <c r="H2171" s="5"/>
      <c r="I2171" s="8"/>
      <c r="J2171" s="5"/>
      <c r="K2171" s="5"/>
      <c r="L2171" s="5"/>
      <c r="M2171" s="5"/>
      <c r="N2171" s="5"/>
      <c r="O2171" s="5"/>
      <c r="P2171" s="5"/>
    </row>
    <row r="2172" ht="15.75" customHeight="1">
      <c r="A2172" s="6"/>
      <c r="B2172" s="6" t="str">
        <f t="shared" si="1"/>
        <v>GUY</v>
      </c>
      <c r="C2172" s="6">
        <v>592.0</v>
      </c>
      <c r="D2172" s="7">
        <v>59203.0</v>
      </c>
      <c r="E2172" s="8" t="s">
        <v>2034</v>
      </c>
      <c r="F2172" s="7">
        <v>5920301.0</v>
      </c>
      <c r="G2172" s="9" t="s">
        <v>1979</v>
      </c>
      <c r="H2172" s="5"/>
      <c r="I2172" s="8"/>
      <c r="J2172" s="5"/>
      <c r="K2172" s="5"/>
      <c r="L2172" s="5"/>
      <c r="M2172" s="5"/>
      <c r="N2172" s="5"/>
      <c r="O2172" s="5"/>
      <c r="P2172" s="5"/>
    </row>
    <row r="2173" ht="15.75" customHeight="1">
      <c r="A2173" s="6"/>
      <c r="B2173" s="6" t="str">
        <f t="shared" si="1"/>
        <v>GUY</v>
      </c>
      <c r="C2173" s="6">
        <v>592.0</v>
      </c>
      <c r="D2173" s="7">
        <v>59203.0</v>
      </c>
      <c r="E2173" s="8" t="s">
        <v>2034</v>
      </c>
      <c r="F2173" s="7">
        <v>5920302.0</v>
      </c>
      <c r="G2173" s="9" t="s">
        <v>2109</v>
      </c>
      <c r="H2173" s="5"/>
      <c r="I2173" s="8"/>
      <c r="J2173" s="5"/>
      <c r="K2173" s="5"/>
      <c r="L2173" s="5"/>
      <c r="M2173" s="5"/>
      <c r="N2173" s="5"/>
      <c r="O2173" s="5"/>
      <c r="P2173" s="5"/>
    </row>
    <row r="2174" ht="15.75" customHeight="1">
      <c r="A2174" s="6"/>
      <c r="B2174" s="6" t="str">
        <f t="shared" si="1"/>
        <v>GUY</v>
      </c>
      <c r="C2174" s="6">
        <v>592.0</v>
      </c>
      <c r="D2174" s="7">
        <v>59203.0</v>
      </c>
      <c r="E2174" s="8" t="s">
        <v>2034</v>
      </c>
      <c r="F2174" s="7">
        <v>5920303.0</v>
      </c>
      <c r="G2174" s="9" t="s">
        <v>2110</v>
      </c>
      <c r="H2174" s="5"/>
      <c r="I2174" s="8"/>
      <c r="J2174" s="5"/>
      <c r="K2174" s="5"/>
      <c r="L2174" s="5"/>
      <c r="M2174" s="5"/>
      <c r="N2174" s="5"/>
      <c r="O2174" s="5"/>
      <c r="P2174" s="5"/>
    </row>
    <row r="2175" ht="15.75" customHeight="1">
      <c r="A2175" s="6"/>
      <c r="B2175" s="6" t="str">
        <f t="shared" si="1"/>
        <v>GUY</v>
      </c>
      <c r="C2175" s="6">
        <v>592.0</v>
      </c>
      <c r="D2175" s="7">
        <v>59203.0</v>
      </c>
      <c r="E2175" s="8" t="s">
        <v>2034</v>
      </c>
      <c r="F2175" s="7">
        <v>5920304.0</v>
      </c>
      <c r="G2175" s="9" t="s">
        <v>2111</v>
      </c>
      <c r="H2175" s="5"/>
      <c r="I2175" s="8"/>
      <c r="J2175" s="5"/>
      <c r="K2175" s="5"/>
      <c r="L2175" s="5"/>
      <c r="M2175" s="5"/>
      <c r="N2175" s="5"/>
      <c r="O2175" s="5"/>
      <c r="P2175" s="5"/>
    </row>
    <row r="2176" ht="15.75" customHeight="1">
      <c r="A2176" s="6"/>
      <c r="B2176" s="6" t="str">
        <f t="shared" si="1"/>
        <v>GUY</v>
      </c>
      <c r="C2176" s="6">
        <v>592.0</v>
      </c>
      <c r="D2176" s="7">
        <v>59203.0</v>
      </c>
      <c r="E2176" s="8" t="s">
        <v>2034</v>
      </c>
      <c r="F2176" s="7">
        <v>5920305.0</v>
      </c>
      <c r="G2176" s="9" t="s">
        <v>2112</v>
      </c>
      <c r="H2176" s="5"/>
      <c r="I2176" s="8"/>
      <c r="J2176" s="5"/>
      <c r="K2176" s="5"/>
      <c r="L2176" s="5"/>
      <c r="M2176" s="5"/>
      <c r="N2176" s="5"/>
      <c r="O2176" s="5"/>
      <c r="P2176" s="5"/>
    </row>
    <row r="2177" ht="15.75" customHeight="1">
      <c r="A2177" s="6"/>
      <c r="B2177" s="6" t="str">
        <f t="shared" si="1"/>
        <v>GUY</v>
      </c>
      <c r="C2177" s="6">
        <v>592.0</v>
      </c>
      <c r="D2177" s="7">
        <v>59203.0</v>
      </c>
      <c r="E2177" s="8" t="s">
        <v>2034</v>
      </c>
      <c r="F2177" s="7">
        <v>5920306.0</v>
      </c>
      <c r="G2177" s="9" t="s">
        <v>2113</v>
      </c>
      <c r="H2177" s="5"/>
      <c r="I2177" s="8"/>
      <c r="J2177" s="5"/>
      <c r="K2177" s="5"/>
      <c r="L2177" s="5"/>
      <c r="M2177" s="5"/>
      <c r="N2177" s="5"/>
      <c r="O2177" s="5"/>
      <c r="P2177" s="5"/>
    </row>
    <row r="2178" ht="15.75" customHeight="1">
      <c r="A2178" s="6"/>
      <c r="B2178" s="6" t="str">
        <f t="shared" si="1"/>
        <v>GUY</v>
      </c>
      <c r="C2178" s="6">
        <v>592.0</v>
      </c>
      <c r="D2178" s="7">
        <v>59203.0</v>
      </c>
      <c r="E2178" s="8" t="s">
        <v>2034</v>
      </c>
      <c r="F2178" s="7">
        <v>5920307.0</v>
      </c>
      <c r="G2178" s="9" t="s">
        <v>2114</v>
      </c>
      <c r="H2178" s="5"/>
      <c r="I2178" s="8"/>
      <c r="J2178" s="5"/>
      <c r="K2178" s="5"/>
      <c r="L2178" s="5"/>
      <c r="M2178" s="5"/>
      <c r="N2178" s="5"/>
      <c r="O2178" s="5"/>
      <c r="P2178" s="5"/>
    </row>
    <row r="2179" ht="15.75" customHeight="1">
      <c r="A2179" s="6"/>
      <c r="B2179" s="6" t="str">
        <f t="shared" si="1"/>
        <v>GUY</v>
      </c>
      <c r="C2179" s="6">
        <v>592.0</v>
      </c>
      <c r="D2179" s="7">
        <v>59203.0</v>
      </c>
      <c r="E2179" s="8" t="s">
        <v>2034</v>
      </c>
      <c r="F2179" s="7">
        <v>5920308.0</v>
      </c>
      <c r="G2179" s="9" t="s">
        <v>2115</v>
      </c>
      <c r="H2179" s="5"/>
      <c r="I2179" s="8"/>
      <c r="J2179" s="5"/>
      <c r="K2179" s="5"/>
      <c r="L2179" s="5"/>
      <c r="M2179" s="5"/>
      <c r="N2179" s="5"/>
      <c r="O2179" s="5"/>
      <c r="P2179" s="5"/>
    </row>
    <row r="2180" ht="15.75" customHeight="1">
      <c r="A2180" s="6"/>
      <c r="B2180" s="6" t="str">
        <f t="shared" si="1"/>
        <v>GUY</v>
      </c>
      <c r="C2180" s="6">
        <v>592.0</v>
      </c>
      <c r="D2180" s="7">
        <v>59203.0</v>
      </c>
      <c r="E2180" s="8" t="s">
        <v>2034</v>
      </c>
      <c r="F2180" s="7">
        <v>5920309.0</v>
      </c>
      <c r="G2180" s="9" t="s">
        <v>2116</v>
      </c>
      <c r="H2180" s="5"/>
      <c r="I2180" s="8"/>
      <c r="J2180" s="5"/>
      <c r="K2180" s="5"/>
      <c r="L2180" s="5"/>
      <c r="M2180" s="5"/>
      <c r="N2180" s="5"/>
      <c r="O2180" s="5"/>
      <c r="P2180" s="5"/>
    </row>
    <row r="2181" ht="15.75" customHeight="1">
      <c r="A2181" s="6"/>
      <c r="B2181" s="6" t="str">
        <f t="shared" si="1"/>
        <v>GUY</v>
      </c>
      <c r="C2181" s="6">
        <v>592.0</v>
      </c>
      <c r="D2181" s="7">
        <v>59203.0</v>
      </c>
      <c r="E2181" s="8" t="s">
        <v>2034</v>
      </c>
      <c r="F2181" s="7">
        <v>5920310.0</v>
      </c>
      <c r="G2181" s="9" t="s">
        <v>1906</v>
      </c>
      <c r="H2181" s="5"/>
      <c r="I2181" s="8"/>
      <c r="J2181" s="5"/>
      <c r="K2181" s="5"/>
      <c r="L2181" s="5"/>
      <c r="M2181" s="5"/>
      <c r="N2181" s="5"/>
      <c r="O2181" s="5"/>
      <c r="P2181" s="5"/>
    </row>
    <row r="2182" ht="15.75" customHeight="1">
      <c r="A2182" s="6"/>
      <c r="B2182" s="6" t="str">
        <f t="shared" si="1"/>
        <v>GUY</v>
      </c>
      <c r="C2182" s="6">
        <v>592.0</v>
      </c>
      <c r="D2182" s="7">
        <v>59203.0</v>
      </c>
      <c r="E2182" s="8" t="s">
        <v>2034</v>
      </c>
      <c r="F2182" s="7">
        <v>5920311.0</v>
      </c>
      <c r="G2182" s="9" t="s">
        <v>2117</v>
      </c>
      <c r="H2182" s="5"/>
      <c r="I2182" s="8"/>
      <c r="J2182" s="5"/>
      <c r="K2182" s="5"/>
      <c r="L2182" s="5"/>
      <c r="M2182" s="5"/>
      <c r="N2182" s="5"/>
      <c r="O2182" s="5"/>
      <c r="P2182" s="5"/>
    </row>
    <row r="2183" ht="15.75" customHeight="1">
      <c r="A2183" s="6"/>
      <c r="B2183" s="6" t="str">
        <f t="shared" si="1"/>
        <v>GUY</v>
      </c>
      <c r="C2183" s="6">
        <v>592.0</v>
      </c>
      <c r="D2183" s="7">
        <v>59203.0</v>
      </c>
      <c r="E2183" s="8" t="s">
        <v>2034</v>
      </c>
      <c r="F2183" s="7">
        <v>5920312.0</v>
      </c>
      <c r="G2183" s="9" t="s">
        <v>2118</v>
      </c>
      <c r="H2183" s="5"/>
      <c r="I2183" s="8"/>
      <c r="J2183" s="5"/>
      <c r="K2183" s="5"/>
      <c r="L2183" s="5"/>
      <c r="M2183" s="5"/>
      <c r="N2183" s="5"/>
      <c r="O2183" s="5"/>
      <c r="P2183" s="5"/>
    </row>
    <row r="2184" ht="15.75" customHeight="1">
      <c r="A2184" s="6"/>
      <c r="B2184" s="6" t="str">
        <f t="shared" si="1"/>
        <v>GUY</v>
      </c>
      <c r="C2184" s="6">
        <v>592.0</v>
      </c>
      <c r="D2184" s="7">
        <v>59203.0</v>
      </c>
      <c r="E2184" s="8" t="s">
        <v>2034</v>
      </c>
      <c r="F2184" s="7">
        <v>5920313.0</v>
      </c>
      <c r="G2184" s="9" t="s">
        <v>2119</v>
      </c>
      <c r="H2184" s="5"/>
      <c r="I2184" s="8"/>
      <c r="J2184" s="5"/>
      <c r="K2184" s="5"/>
      <c r="L2184" s="5"/>
      <c r="M2184" s="5"/>
      <c r="N2184" s="5"/>
      <c r="O2184" s="5"/>
      <c r="P2184" s="5"/>
    </row>
    <row r="2185" ht="15.75" customHeight="1">
      <c r="A2185" s="6"/>
      <c r="B2185" s="6" t="str">
        <f t="shared" si="1"/>
        <v>GUY</v>
      </c>
      <c r="C2185" s="6">
        <v>592.0</v>
      </c>
      <c r="D2185" s="7">
        <v>59203.0</v>
      </c>
      <c r="E2185" s="8" t="s">
        <v>2034</v>
      </c>
      <c r="F2185" s="7">
        <v>5920314.0</v>
      </c>
      <c r="G2185" s="9" t="s">
        <v>2120</v>
      </c>
      <c r="H2185" s="5"/>
      <c r="I2185" s="8"/>
      <c r="J2185" s="5"/>
      <c r="K2185" s="5"/>
      <c r="L2185" s="5"/>
      <c r="M2185" s="5"/>
      <c r="N2185" s="5"/>
      <c r="O2185" s="5"/>
      <c r="P2185" s="5"/>
    </row>
    <row r="2186" ht="15.75" customHeight="1">
      <c r="A2186" s="6"/>
      <c r="B2186" s="6" t="str">
        <f t="shared" si="1"/>
        <v>GUY</v>
      </c>
      <c r="C2186" s="6">
        <v>592.0</v>
      </c>
      <c r="D2186" s="7">
        <v>59203.0</v>
      </c>
      <c r="E2186" s="8" t="s">
        <v>2034</v>
      </c>
      <c r="F2186" s="7">
        <v>5920315.0</v>
      </c>
      <c r="G2186" s="9" t="s">
        <v>2121</v>
      </c>
      <c r="H2186" s="5"/>
      <c r="I2186" s="8"/>
      <c r="J2186" s="5"/>
      <c r="K2186" s="5"/>
      <c r="L2186" s="5"/>
      <c r="M2186" s="5"/>
      <c r="N2186" s="5"/>
      <c r="O2186" s="5"/>
      <c r="P2186" s="5"/>
    </row>
    <row r="2187" ht="15.75" customHeight="1">
      <c r="A2187" s="6"/>
      <c r="B2187" s="6" t="str">
        <f t="shared" si="1"/>
        <v>GUY</v>
      </c>
      <c r="C2187" s="6">
        <v>592.0</v>
      </c>
      <c r="D2187" s="7">
        <v>59203.0</v>
      </c>
      <c r="E2187" s="8" t="s">
        <v>2034</v>
      </c>
      <c r="F2187" s="7">
        <v>5920316.0</v>
      </c>
      <c r="G2187" s="9" t="s">
        <v>2122</v>
      </c>
      <c r="H2187" s="5"/>
      <c r="I2187" s="8"/>
      <c r="J2187" s="5"/>
      <c r="K2187" s="5"/>
      <c r="L2187" s="5"/>
      <c r="M2187" s="5"/>
      <c r="N2187" s="5"/>
      <c r="O2187" s="5"/>
      <c r="P2187" s="5"/>
    </row>
    <row r="2188" ht="15.75" customHeight="1">
      <c r="A2188" s="6"/>
      <c r="B2188" s="6" t="str">
        <f t="shared" si="1"/>
        <v>GUY</v>
      </c>
      <c r="C2188" s="6">
        <v>592.0</v>
      </c>
      <c r="D2188" s="7">
        <v>59203.0</v>
      </c>
      <c r="E2188" s="8" t="s">
        <v>2034</v>
      </c>
      <c r="F2188" s="7">
        <v>5920317.0</v>
      </c>
      <c r="G2188" s="9" t="s">
        <v>2123</v>
      </c>
      <c r="H2188" s="5"/>
      <c r="I2188" s="8"/>
      <c r="J2188" s="5"/>
      <c r="K2188" s="5"/>
      <c r="L2188" s="5"/>
      <c r="M2188" s="5"/>
      <c r="N2188" s="5"/>
      <c r="O2188" s="5"/>
      <c r="P2188" s="5"/>
    </row>
    <row r="2189" ht="15.75" customHeight="1">
      <c r="A2189" s="6"/>
      <c r="B2189" s="6" t="str">
        <f t="shared" si="1"/>
        <v>GUY</v>
      </c>
      <c r="C2189" s="6">
        <v>592.0</v>
      </c>
      <c r="D2189" s="7">
        <v>59203.0</v>
      </c>
      <c r="E2189" s="8" t="s">
        <v>2034</v>
      </c>
      <c r="F2189" s="7">
        <v>5920318.0</v>
      </c>
      <c r="G2189" s="9" t="s">
        <v>2124</v>
      </c>
      <c r="H2189" s="5"/>
      <c r="I2189" s="8"/>
      <c r="J2189" s="5"/>
      <c r="K2189" s="5"/>
      <c r="L2189" s="5"/>
      <c r="M2189" s="5"/>
      <c r="N2189" s="5"/>
      <c r="O2189" s="5"/>
      <c r="P2189" s="5"/>
    </row>
    <row r="2190" ht="15.75" customHeight="1">
      <c r="A2190" s="6"/>
      <c r="B2190" s="6" t="str">
        <f t="shared" si="1"/>
        <v>GUY</v>
      </c>
      <c r="C2190" s="6">
        <v>592.0</v>
      </c>
      <c r="D2190" s="7">
        <v>59203.0</v>
      </c>
      <c r="E2190" s="8" t="s">
        <v>2034</v>
      </c>
      <c r="F2190" s="7">
        <v>5920319.0</v>
      </c>
      <c r="G2190" s="9" t="s">
        <v>2125</v>
      </c>
      <c r="H2190" s="5"/>
      <c r="I2190" s="8"/>
      <c r="J2190" s="5"/>
      <c r="K2190" s="5"/>
      <c r="L2190" s="5"/>
      <c r="M2190" s="5"/>
      <c r="N2190" s="5"/>
      <c r="O2190" s="5"/>
      <c r="P2190" s="5"/>
    </row>
    <row r="2191" ht="15.75" customHeight="1">
      <c r="A2191" s="6"/>
      <c r="B2191" s="6" t="str">
        <f t="shared" si="1"/>
        <v>GUY</v>
      </c>
      <c r="C2191" s="6">
        <v>592.0</v>
      </c>
      <c r="D2191" s="7">
        <v>59203.0</v>
      </c>
      <c r="E2191" s="8" t="s">
        <v>2034</v>
      </c>
      <c r="F2191" s="7">
        <v>5920320.0</v>
      </c>
      <c r="G2191" s="9" t="s">
        <v>2126</v>
      </c>
      <c r="H2191" s="5"/>
      <c r="I2191" s="8"/>
      <c r="J2191" s="5"/>
      <c r="K2191" s="5"/>
      <c r="L2191" s="5"/>
      <c r="M2191" s="5"/>
      <c r="N2191" s="5"/>
      <c r="O2191" s="5"/>
      <c r="P2191" s="5"/>
    </row>
    <row r="2192" ht="15.75" customHeight="1">
      <c r="A2192" s="6"/>
      <c r="B2192" s="6" t="str">
        <f t="shared" si="1"/>
        <v>GUY</v>
      </c>
      <c r="C2192" s="6">
        <v>592.0</v>
      </c>
      <c r="D2192" s="7">
        <v>59203.0</v>
      </c>
      <c r="E2192" s="8" t="s">
        <v>2034</v>
      </c>
      <c r="F2192" s="7">
        <v>5920321.0</v>
      </c>
      <c r="G2192" s="9" t="s">
        <v>2127</v>
      </c>
      <c r="H2192" s="5"/>
      <c r="I2192" s="8"/>
      <c r="J2192" s="5"/>
      <c r="K2192" s="5"/>
      <c r="L2192" s="5"/>
      <c r="M2192" s="5"/>
      <c r="N2192" s="5"/>
      <c r="O2192" s="5"/>
      <c r="P2192" s="5"/>
    </row>
    <row r="2193" ht="15.75" customHeight="1">
      <c r="A2193" s="6"/>
      <c r="B2193" s="6" t="str">
        <f t="shared" si="1"/>
        <v>GUY</v>
      </c>
      <c r="C2193" s="6">
        <v>592.0</v>
      </c>
      <c r="D2193" s="7">
        <v>59203.0</v>
      </c>
      <c r="E2193" s="8" t="s">
        <v>2034</v>
      </c>
      <c r="F2193" s="7">
        <v>5920322.0</v>
      </c>
      <c r="G2193" s="9" t="s">
        <v>2128</v>
      </c>
      <c r="H2193" s="5"/>
      <c r="I2193" s="8"/>
      <c r="J2193" s="5"/>
      <c r="K2193" s="5"/>
      <c r="L2193" s="5"/>
      <c r="M2193" s="5"/>
      <c r="N2193" s="5"/>
      <c r="O2193" s="5"/>
      <c r="P2193" s="5"/>
    </row>
    <row r="2194" ht="15.75" customHeight="1">
      <c r="A2194" s="6"/>
      <c r="B2194" s="6" t="str">
        <f t="shared" si="1"/>
        <v>GUY</v>
      </c>
      <c r="C2194" s="6">
        <v>592.0</v>
      </c>
      <c r="D2194" s="7">
        <v>59203.0</v>
      </c>
      <c r="E2194" s="8" t="s">
        <v>2034</v>
      </c>
      <c r="F2194" s="7">
        <v>5920323.0</v>
      </c>
      <c r="G2194" s="9" t="s">
        <v>2129</v>
      </c>
      <c r="H2194" s="5"/>
      <c r="I2194" s="8"/>
      <c r="J2194" s="5"/>
      <c r="K2194" s="5"/>
      <c r="L2194" s="5"/>
      <c r="M2194" s="5"/>
      <c r="N2194" s="5"/>
      <c r="O2194" s="5"/>
      <c r="P2194" s="5"/>
    </row>
    <row r="2195" ht="15.75" customHeight="1">
      <c r="A2195" s="6"/>
      <c r="B2195" s="6" t="str">
        <f t="shared" si="1"/>
        <v>GUY</v>
      </c>
      <c r="C2195" s="6">
        <v>592.0</v>
      </c>
      <c r="D2195" s="7">
        <v>59203.0</v>
      </c>
      <c r="E2195" s="8" t="s">
        <v>2034</v>
      </c>
      <c r="F2195" s="7">
        <v>5920324.0</v>
      </c>
      <c r="G2195" s="9" t="s">
        <v>2130</v>
      </c>
      <c r="H2195" s="5"/>
      <c r="I2195" s="8"/>
      <c r="J2195" s="5"/>
      <c r="K2195" s="5"/>
      <c r="L2195" s="5"/>
      <c r="M2195" s="5"/>
      <c r="N2195" s="5"/>
      <c r="O2195" s="5"/>
      <c r="P2195" s="5"/>
    </row>
    <row r="2196" ht="15.75" customHeight="1">
      <c r="A2196" s="6"/>
      <c r="B2196" s="6" t="str">
        <f t="shared" si="1"/>
        <v>GUY</v>
      </c>
      <c r="C2196" s="6">
        <v>592.0</v>
      </c>
      <c r="D2196" s="7">
        <v>59203.0</v>
      </c>
      <c r="E2196" s="8" t="s">
        <v>2034</v>
      </c>
      <c r="F2196" s="7">
        <v>5920325.0</v>
      </c>
      <c r="G2196" s="9" t="s">
        <v>2131</v>
      </c>
      <c r="H2196" s="5"/>
      <c r="I2196" s="8"/>
      <c r="J2196" s="5"/>
      <c r="K2196" s="5"/>
      <c r="L2196" s="5"/>
      <c r="M2196" s="5"/>
      <c r="N2196" s="5"/>
      <c r="O2196" s="5"/>
      <c r="P2196" s="5"/>
    </row>
    <row r="2197" ht="15.75" customHeight="1">
      <c r="A2197" s="6"/>
      <c r="B2197" s="6" t="str">
        <f t="shared" si="1"/>
        <v>GUY</v>
      </c>
      <c r="C2197" s="6">
        <v>592.0</v>
      </c>
      <c r="D2197" s="7">
        <v>59203.0</v>
      </c>
      <c r="E2197" s="8" t="s">
        <v>2034</v>
      </c>
      <c r="F2197" s="7">
        <v>5920326.0</v>
      </c>
      <c r="G2197" s="9" t="s">
        <v>2132</v>
      </c>
      <c r="H2197" s="5"/>
      <c r="I2197" s="8"/>
      <c r="J2197" s="5"/>
      <c r="K2197" s="5"/>
      <c r="L2197" s="5"/>
      <c r="M2197" s="5"/>
      <c r="N2197" s="5"/>
      <c r="O2197" s="5"/>
      <c r="P2197" s="5"/>
    </row>
    <row r="2198" ht="15.75" customHeight="1">
      <c r="A2198" s="6"/>
      <c r="B2198" s="6" t="str">
        <f t="shared" si="1"/>
        <v>GUY</v>
      </c>
      <c r="C2198" s="6">
        <v>592.0</v>
      </c>
      <c r="D2198" s="7">
        <v>59203.0</v>
      </c>
      <c r="E2198" s="8" t="s">
        <v>2034</v>
      </c>
      <c r="F2198" s="7">
        <v>5920327.0</v>
      </c>
      <c r="G2198" s="9" t="s">
        <v>2133</v>
      </c>
      <c r="H2198" s="5"/>
      <c r="I2198" s="8"/>
      <c r="J2198" s="5"/>
      <c r="K2198" s="5"/>
      <c r="L2198" s="5"/>
      <c r="M2198" s="5"/>
      <c r="N2198" s="5"/>
      <c r="O2198" s="5"/>
      <c r="P2198" s="5"/>
    </row>
    <row r="2199" ht="15.75" customHeight="1">
      <c r="A2199" s="6"/>
      <c r="B2199" s="6" t="str">
        <f t="shared" si="1"/>
        <v>GUY</v>
      </c>
      <c r="C2199" s="6">
        <v>592.0</v>
      </c>
      <c r="D2199" s="7">
        <v>59203.0</v>
      </c>
      <c r="E2199" s="8" t="s">
        <v>2034</v>
      </c>
      <c r="F2199" s="7">
        <v>5920328.0</v>
      </c>
      <c r="G2199" s="9" t="s">
        <v>2134</v>
      </c>
      <c r="H2199" s="5"/>
      <c r="I2199" s="8"/>
      <c r="J2199" s="5"/>
      <c r="K2199" s="5"/>
      <c r="L2199" s="5"/>
      <c r="M2199" s="5"/>
      <c r="N2199" s="5"/>
      <c r="O2199" s="5"/>
      <c r="P2199" s="5"/>
    </row>
    <row r="2200" ht="15.75" customHeight="1">
      <c r="A2200" s="6"/>
      <c r="B2200" s="6" t="str">
        <f t="shared" si="1"/>
        <v>GUY</v>
      </c>
      <c r="C2200" s="6">
        <v>592.0</v>
      </c>
      <c r="D2200" s="7">
        <v>59203.0</v>
      </c>
      <c r="E2200" s="8" t="s">
        <v>2034</v>
      </c>
      <c r="F2200" s="7">
        <v>5920329.0</v>
      </c>
      <c r="G2200" s="9" t="s">
        <v>2135</v>
      </c>
      <c r="H2200" s="5"/>
      <c r="I2200" s="8"/>
      <c r="J2200" s="5"/>
      <c r="K2200" s="5"/>
      <c r="L2200" s="5"/>
      <c r="M2200" s="5"/>
      <c r="N2200" s="5"/>
      <c r="O2200" s="5"/>
      <c r="P2200" s="5"/>
    </row>
    <row r="2201" ht="15.75" customHeight="1">
      <c r="A2201" s="6"/>
      <c r="B2201" s="6" t="str">
        <f t="shared" si="1"/>
        <v>GUY</v>
      </c>
      <c r="C2201" s="6">
        <v>592.0</v>
      </c>
      <c r="D2201" s="7">
        <v>59203.0</v>
      </c>
      <c r="E2201" s="8" t="s">
        <v>2034</v>
      </c>
      <c r="F2201" s="7">
        <v>5920330.0</v>
      </c>
      <c r="G2201" s="9" t="s">
        <v>2014</v>
      </c>
      <c r="H2201" s="5"/>
      <c r="I2201" s="8"/>
      <c r="J2201" s="5"/>
      <c r="K2201" s="5"/>
      <c r="L2201" s="5"/>
      <c r="M2201" s="5"/>
      <c r="N2201" s="5"/>
      <c r="O2201" s="5"/>
      <c r="P2201" s="5"/>
    </row>
    <row r="2202" ht="15.75" customHeight="1">
      <c r="A2202" s="6"/>
      <c r="B2202" s="6" t="str">
        <f t="shared" si="1"/>
        <v>GUY</v>
      </c>
      <c r="C2202" s="6">
        <v>592.0</v>
      </c>
      <c r="D2202" s="7">
        <v>59203.0</v>
      </c>
      <c r="E2202" s="8" t="s">
        <v>2034</v>
      </c>
      <c r="F2202" s="7">
        <v>5920331.0</v>
      </c>
      <c r="G2202" s="9" t="s">
        <v>2136</v>
      </c>
      <c r="H2202" s="5"/>
      <c r="I2202" s="8"/>
      <c r="J2202" s="5"/>
      <c r="K2202" s="5"/>
      <c r="L2202" s="5"/>
      <c r="M2202" s="5"/>
      <c r="N2202" s="5"/>
      <c r="O2202" s="5"/>
      <c r="P2202" s="5"/>
    </row>
    <row r="2203" ht="15.75" customHeight="1">
      <c r="A2203" s="6"/>
      <c r="B2203" s="6" t="str">
        <f t="shared" si="1"/>
        <v>GUY</v>
      </c>
      <c r="C2203" s="6">
        <v>592.0</v>
      </c>
      <c r="D2203" s="7">
        <v>59203.0</v>
      </c>
      <c r="E2203" s="8" t="s">
        <v>2034</v>
      </c>
      <c r="F2203" s="7">
        <v>5920332.0</v>
      </c>
      <c r="G2203" s="9" t="s">
        <v>2137</v>
      </c>
      <c r="H2203" s="5"/>
      <c r="I2203" s="8"/>
      <c r="J2203" s="5"/>
      <c r="K2203" s="5"/>
      <c r="L2203" s="5"/>
      <c r="M2203" s="5"/>
      <c r="N2203" s="5"/>
      <c r="O2203" s="5"/>
      <c r="P2203" s="5"/>
    </row>
    <row r="2204" ht="15.75" customHeight="1">
      <c r="A2204" s="6"/>
      <c r="B2204" s="6" t="str">
        <f t="shared" si="1"/>
        <v>GUY</v>
      </c>
      <c r="C2204" s="6">
        <v>592.0</v>
      </c>
      <c r="D2204" s="7">
        <v>59203.0</v>
      </c>
      <c r="E2204" s="8" t="s">
        <v>2034</v>
      </c>
      <c r="F2204" s="7">
        <v>5920333.0</v>
      </c>
      <c r="G2204" s="9" t="s">
        <v>2138</v>
      </c>
      <c r="H2204" s="5"/>
      <c r="I2204" s="8"/>
      <c r="J2204" s="5"/>
      <c r="K2204" s="5"/>
      <c r="L2204" s="5"/>
      <c r="M2204" s="5"/>
      <c r="N2204" s="5"/>
      <c r="O2204" s="5"/>
      <c r="P2204" s="5"/>
    </row>
    <row r="2205" ht="15.75" customHeight="1">
      <c r="A2205" s="6"/>
      <c r="B2205" s="6" t="str">
        <f t="shared" si="1"/>
        <v>GUY</v>
      </c>
      <c r="C2205" s="6">
        <v>592.0</v>
      </c>
      <c r="D2205" s="7">
        <v>59203.0</v>
      </c>
      <c r="E2205" s="8" t="s">
        <v>2034</v>
      </c>
      <c r="F2205" s="7">
        <v>5920334.0</v>
      </c>
      <c r="G2205" s="9" t="s">
        <v>2139</v>
      </c>
      <c r="H2205" s="5"/>
      <c r="I2205" s="8"/>
      <c r="J2205" s="5"/>
      <c r="K2205" s="5"/>
      <c r="L2205" s="5"/>
      <c r="M2205" s="5"/>
      <c r="N2205" s="5"/>
      <c r="O2205" s="5"/>
      <c r="P2205" s="5"/>
    </row>
    <row r="2206" ht="15.75" customHeight="1">
      <c r="A2206" s="6"/>
      <c r="B2206" s="6" t="str">
        <f t="shared" si="1"/>
        <v>GUY</v>
      </c>
      <c r="C2206" s="6">
        <v>592.0</v>
      </c>
      <c r="D2206" s="7">
        <v>59203.0</v>
      </c>
      <c r="E2206" s="8" t="s">
        <v>2034</v>
      </c>
      <c r="F2206" s="7">
        <v>5920335.0</v>
      </c>
      <c r="G2206" s="9" t="s">
        <v>2140</v>
      </c>
      <c r="H2206" s="5"/>
      <c r="I2206" s="8"/>
      <c r="J2206" s="5"/>
      <c r="K2206" s="5"/>
      <c r="L2206" s="5"/>
      <c r="M2206" s="5"/>
      <c r="N2206" s="5"/>
      <c r="O2206" s="5"/>
      <c r="P2206" s="5"/>
    </row>
    <row r="2207" ht="15.75" customHeight="1">
      <c r="A2207" s="6"/>
      <c r="B2207" s="6" t="str">
        <f t="shared" si="1"/>
        <v>GUY</v>
      </c>
      <c r="C2207" s="6">
        <v>592.0</v>
      </c>
      <c r="D2207" s="7">
        <v>59203.0</v>
      </c>
      <c r="E2207" s="8" t="s">
        <v>2034</v>
      </c>
      <c r="F2207" s="7">
        <v>5920336.0</v>
      </c>
      <c r="G2207" s="9" t="s">
        <v>2141</v>
      </c>
      <c r="H2207" s="5"/>
      <c r="I2207" s="8"/>
      <c r="J2207" s="5"/>
      <c r="K2207" s="5"/>
      <c r="L2207" s="5"/>
      <c r="M2207" s="5"/>
      <c r="N2207" s="5"/>
      <c r="O2207" s="5"/>
      <c r="P2207" s="5"/>
    </row>
    <row r="2208" ht="15.75" customHeight="1">
      <c r="A2208" s="6"/>
      <c r="B2208" s="6" t="str">
        <f t="shared" si="1"/>
        <v>GUY</v>
      </c>
      <c r="C2208" s="6">
        <v>592.0</v>
      </c>
      <c r="D2208" s="7">
        <v>59203.0</v>
      </c>
      <c r="E2208" s="8" t="s">
        <v>2034</v>
      </c>
      <c r="F2208" s="7">
        <v>5920337.0</v>
      </c>
      <c r="G2208" s="9" t="s">
        <v>2098</v>
      </c>
      <c r="H2208" s="5"/>
      <c r="I2208" s="8"/>
      <c r="J2208" s="5"/>
      <c r="K2208" s="5"/>
      <c r="L2208" s="5"/>
      <c r="M2208" s="5"/>
      <c r="N2208" s="5"/>
      <c r="O2208" s="5"/>
      <c r="P2208" s="5"/>
    </row>
    <row r="2209" ht="15.75" customHeight="1">
      <c r="A2209" s="6"/>
      <c r="B2209" s="6" t="str">
        <f t="shared" si="1"/>
        <v>GUY</v>
      </c>
      <c r="C2209" s="6">
        <v>592.0</v>
      </c>
      <c r="D2209" s="7">
        <v>59203.0</v>
      </c>
      <c r="E2209" s="8" t="s">
        <v>2034</v>
      </c>
      <c r="F2209" s="7">
        <v>5920338.0</v>
      </c>
      <c r="G2209" s="9" t="s">
        <v>2142</v>
      </c>
      <c r="H2209" s="5"/>
      <c r="I2209" s="8"/>
      <c r="J2209" s="5"/>
      <c r="K2209" s="5"/>
      <c r="L2209" s="5"/>
      <c r="M2209" s="5"/>
      <c r="N2209" s="5"/>
      <c r="O2209" s="5"/>
      <c r="P2209" s="5"/>
    </row>
    <row r="2210" ht="15.75" customHeight="1">
      <c r="A2210" s="6"/>
      <c r="B2210" s="6" t="str">
        <f t="shared" si="1"/>
        <v>GUY</v>
      </c>
      <c r="C2210" s="6">
        <v>592.0</v>
      </c>
      <c r="D2210" s="7">
        <v>59203.0</v>
      </c>
      <c r="E2210" s="8" t="s">
        <v>2034</v>
      </c>
      <c r="F2210" s="7">
        <v>5920339.0</v>
      </c>
      <c r="G2210" s="9" t="s">
        <v>2143</v>
      </c>
      <c r="H2210" s="5"/>
      <c r="I2210" s="8"/>
      <c r="J2210" s="5"/>
      <c r="K2210" s="5"/>
      <c r="L2210" s="5"/>
      <c r="M2210" s="5"/>
      <c r="N2210" s="5"/>
      <c r="O2210" s="5"/>
      <c r="P2210" s="5"/>
    </row>
    <row r="2211" ht="15.75" customHeight="1">
      <c r="A2211" s="6"/>
      <c r="B2211" s="6" t="str">
        <f t="shared" si="1"/>
        <v>GUY</v>
      </c>
      <c r="C2211" s="6">
        <v>592.0</v>
      </c>
      <c r="D2211" s="7">
        <v>59203.0</v>
      </c>
      <c r="E2211" s="8" t="s">
        <v>2034</v>
      </c>
      <c r="F2211" s="7">
        <v>5920340.0</v>
      </c>
      <c r="G2211" s="9" t="s">
        <v>2144</v>
      </c>
      <c r="H2211" s="5"/>
      <c r="I2211" s="8"/>
      <c r="J2211" s="5"/>
      <c r="K2211" s="5"/>
      <c r="L2211" s="5"/>
      <c r="M2211" s="5"/>
      <c r="N2211" s="5"/>
      <c r="O2211" s="5"/>
      <c r="P2211" s="5"/>
    </row>
    <row r="2212" ht="15.75" customHeight="1">
      <c r="A2212" s="6"/>
      <c r="B2212" s="6" t="str">
        <f t="shared" si="1"/>
        <v>GUY</v>
      </c>
      <c r="C2212" s="6">
        <v>592.0</v>
      </c>
      <c r="D2212" s="7">
        <v>59203.0</v>
      </c>
      <c r="E2212" s="8" t="s">
        <v>2034</v>
      </c>
      <c r="F2212" s="7">
        <v>5920341.0</v>
      </c>
      <c r="G2212" s="9" t="s">
        <v>2145</v>
      </c>
      <c r="H2212" s="5"/>
      <c r="I2212" s="8"/>
      <c r="J2212" s="5"/>
      <c r="K2212" s="5"/>
      <c r="L2212" s="5"/>
      <c r="M2212" s="5"/>
      <c r="N2212" s="5"/>
      <c r="O2212" s="5"/>
      <c r="P2212" s="5"/>
    </row>
    <row r="2213" ht="15.75" customHeight="1">
      <c r="A2213" s="6"/>
      <c r="B2213" s="6" t="str">
        <f t="shared" si="1"/>
        <v>GUY</v>
      </c>
      <c r="C2213" s="6">
        <v>592.0</v>
      </c>
      <c r="D2213" s="7">
        <v>59203.0</v>
      </c>
      <c r="E2213" s="8" t="s">
        <v>2034</v>
      </c>
      <c r="F2213" s="7">
        <v>5920342.0</v>
      </c>
      <c r="G2213" s="9" t="s">
        <v>2146</v>
      </c>
      <c r="H2213" s="5"/>
      <c r="I2213" s="8"/>
      <c r="J2213" s="5"/>
      <c r="K2213" s="5"/>
      <c r="L2213" s="5"/>
      <c r="M2213" s="5"/>
      <c r="N2213" s="5"/>
      <c r="O2213" s="5"/>
      <c r="P2213" s="5"/>
    </row>
    <row r="2214" ht="15.75" customHeight="1">
      <c r="A2214" s="6"/>
      <c r="B2214" s="6" t="str">
        <f t="shared" si="1"/>
        <v>GUY</v>
      </c>
      <c r="C2214" s="6">
        <v>592.0</v>
      </c>
      <c r="D2214" s="7">
        <v>59203.0</v>
      </c>
      <c r="E2214" s="8" t="s">
        <v>2034</v>
      </c>
      <c r="F2214" s="7">
        <v>5920343.0</v>
      </c>
      <c r="G2214" s="9" t="s">
        <v>2147</v>
      </c>
      <c r="H2214" s="5"/>
      <c r="I2214" s="8"/>
      <c r="J2214" s="5"/>
      <c r="K2214" s="5"/>
      <c r="L2214" s="5"/>
      <c r="M2214" s="5"/>
      <c r="N2214" s="5"/>
      <c r="O2214" s="5"/>
      <c r="P2214" s="5"/>
    </row>
    <row r="2215" ht="15.75" customHeight="1">
      <c r="A2215" s="6"/>
      <c r="B2215" s="6" t="str">
        <f t="shared" si="1"/>
        <v>GUY</v>
      </c>
      <c r="C2215" s="6">
        <v>592.0</v>
      </c>
      <c r="D2215" s="7">
        <v>59203.0</v>
      </c>
      <c r="E2215" s="8" t="s">
        <v>2034</v>
      </c>
      <c r="F2215" s="7">
        <v>5920344.0</v>
      </c>
      <c r="G2215" s="9" t="s">
        <v>2148</v>
      </c>
      <c r="H2215" s="5"/>
      <c r="I2215" s="8"/>
      <c r="J2215" s="5"/>
      <c r="K2215" s="5"/>
      <c r="L2215" s="5"/>
      <c r="M2215" s="5"/>
      <c r="N2215" s="5"/>
      <c r="O2215" s="5"/>
      <c r="P2215" s="5"/>
    </row>
    <row r="2216" ht="15.75" customHeight="1">
      <c r="A2216" s="6"/>
      <c r="B2216" s="6" t="str">
        <f t="shared" si="1"/>
        <v>GUY</v>
      </c>
      <c r="C2216" s="6">
        <v>592.0</v>
      </c>
      <c r="D2216" s="7">
        <v>59203.0</v>
      </c>
      <c r="E2216" s="8" t="s">
        <v>2034</v>
      </c>
      <c r="F2216" s="7">
        <v>5920345.0</v>
      </c>
      <c r="G2216" s="9" t="s">
        <v>2149</v>
      </c>
      <c r="H2216" s="5"/>
      <c r="I2216" s="8"/>
      <c r="J2216" s="5"/>
      <c r="K2216" s="5"/>
      <c r="L2216" s="5"/>
      <c r="M2216" s="5"/>
      <c r="N2216" s="5"/>
      <c r="O2216" s="5"/>
      <c r="P2216" s="5"/>
    </row>
    <row r="2217" ht="15.75" customHeight="1">
      <c r="A2217" s="6"/>
      <c r="B2217" s="6" t="str">
        <f t="shared" si="1"/>
        <v>GUY</v>
      </c>
      <c r="C2217" s="6">
        <v>592.0</v>
      </c>
      <c r="D2217" s="7">
        <v>59203.0</v>
      </c>
      <c r="E2217" s="8" t="s">
        <v>2034</v>
      </c>
      <c r="F2217" s="7">
        <v>5920346.0</v>
      </c>
      <c r="G2217" s="9" t="s">
        <v>2112</v>
      </c>
      <c r="H2217" s="5"/>
      <c r="I2217" s="8"/>
      <c r="J2217" s="5"/>
      <c r="K2217" s="5"/>
      <c r="L2217" s="5"/>
      <c r="M2217" s="5"/>
      <c r="N2217" s="5"/>
      <c r="O2217" s="5"/>
      <c r="P2217" s="5"/>
    </row>
    <row r="2218" ht="15.75" customHeight="1">
      <c r="A2218" s="6"/>
      <c r="B2218" s="6" t="str">
        <f t="shared" si="1"/>
        <v>GUY</v>
      </c>
      <c r="C2218" s="6">
        <v>592.0</v>
      </c>
      <c r="D2218" s="7">
        <v>59203.0</v>
      </c>
      <c r="E2218" s="8" t="s">
        <v>2034</v>
      </c>
      <c r="F2218" s="7">
        <v>5920347.0</v>
      </c>
      <c r="G2218" s="9" t="s">
        <v>2150</v>
      </c>
      <c r="H2218" s="5"/>
      <c r="I2218" s="8"/>
      <c r="J2218" s="5"/>
      <c r="K2218" s="5"/>
      <c r="L2218" s="5"/>
      <c r="M2218" s="5"/>
      <c r="N2218" s="5"/>
      <c r="O2218" s="5"/>
      <c r="P2218" s="5"/>
    </row>
    <row r="2219" ht="15.75" customHeight="1">
      <c r="A2219" s="6"/>
      <c r="B2219" s="6" t="str">
        <f t="shared" si="1"/>
        <v>GUY</v>
      </c>
      <c r="C2219" s="6">
        <v>592.0</v>
      </c>
      <c r="D2219" s="7">
        <v>59203.0</v>
      </c>
      <c r="E2219" s="8" t="s">
        <v>2034</v>
      </c>
      <c r="F2219" s="7">
        <v>5920348.0</v>
      </c>
      <c r="G2219" s="9" t="s">
        <v>2151</v>
      </c>
      <c r="H2219" s="5"/>
      <c r="I2219" s="8"/>
      <c r="J2219" s="5"/>
      <c r="K2219" s="5"/>
      <c r="L2219" s="5"/>
      <c r="M2219" s="5"/>
      <c r="N2219" s="5"/>
      <c r="O2219" s="5"/>
      <c r="P2219" s="5"/>
    </row>
    <row r="2220" ht="15.75" customHeight="1">
      <c r="A2220" s="6"/>
      <c r="B2220" s="6" t="str">
        <f t="shared" si="1"/>
        <v>GUY</v>
      </c>
      <c r="C2220" s="6">
        <v>592.0</v>
      </c>
      <c r="D2220" s="7">
        <v>59203.0</v>
      </c>
      <c r="E2220" s="8" t="s">
        <v>2034</v>
      </c>
      <c r="F2220" s="7">
        <v>5920349.0</v>
      </c>
      <c r="G2220" s="9" t="s">
        <v>2152</v>
      </c>
      <c r="H2220" s="5"/>
      <c r="I2220" s="8"/>
      <c r="J2220" s="5"/>
      <c r="K2220" s="5"/>
      <c r="L2220" s="5"/>
      <c r="M2220" s="5"/>
      <c r="N2220" s="5"/>
      <c r="O2220" s="5"/>
      <c r="P2220" s="5"/>
    </row>
    <row r="2221" ht="15.75" customHeight="1">
      <c r="A2221" s="6"/>
      <c r="B2221" s="6" t="str">
        <f t="shared" si="1"/>
        <v>GUY</v>
      </c>
      <c r="C2221" s="6">
        <v>592.0</v>
      </c>
      <c r="D2221" s="7">
        <v>59203.0</v>
      </c>
      <c r="E2221" s="8" t="s">
        <v>2034</v>
      </c>
      <c r="F2221" s="7">
        <v>5920350.0</v>
      </c>
      <c r="G2221" s="9" t="s">
        <v>2153</v>
      </c>
      <c r="H2221" s="5"/>
      <c r="I2221" s="8"/>
      <c r="J2221" s="5"/>
      <c r="K2221" s="5"/>
      <c r="L2221" s="5"/>
      <c r="M2221" s="5"/>
      <c r="N2221" s="5"/>
      <c r="O2221" s="5"/>
      <c r="P2221" s="5"/>
    </row>
    <row r="2222" ht="15.75" customHeight="1">
      <c r="A2222" s="6"/>
      <c r="B2222" s="6" t="str">
        <f t="shared" si="1"/>
        <v>GUY</v>
      </c>
      <c r="C2222" s="6">
        <v>592.0</v>
      </c>
      <c r="D2222" s="7">
        <v>59203.0</v>
      </c>
      <c r="E2222" s="8" t="s">
        <v>2034</v>
      </c>
      <c r="F2222" s="7">
        <v>5920351.0</v>
      </c>
      <c r="G2222" s="9" t="s">
        <v>2154</v>
      </c>
      <c r="H2222" s="5"/>
      <c r="I2222" s="8"/>
      <c r="J2222" s="5"/>
      <c r="K2222" s="5"/>
      <c r="L2222" s="5"/>
      <c r="M2222" s="5"/>
      <c r="N2222" s="5"/>
      <c r="O2222" s="5"/>
      <c r="P2222" s="5"/>
    </row>
    <row r="2223" ht="15.75" customHeight="1">
      <c r="A2223" s="6"/>
      <c r="B2223" s="6" t="str">
        <f t="shared" si="1"/>
        <v>GUY</v>
      </c>
      <c r="C2223" s="6">
        <v>592.0</v>
      </c>
      <c r="D2223" s="7">
        <v>59203.0</v>
      </c>
      <c r="E2223" s="8" t="s">
        <v>2034</v>
      </c>
      <c r="F2223" s="7">
        <v>5920352.0</v>
      </c>
      <c r="G2223" s="9" t="s">
        <v>2155</v>
      </c>
      <c r="H2223" s="5"/>
      <c r="I2223" s="8"/>
      <c r="J2223" s="5"/>
      <c r="K2223" s="5"/>
      <c r="L2223" s="5"/>
      <c r="M2223" s="5"/>
      <c r="N2223" s="5"/>
      <c r="O2223" s="5"/>
      <c r="P2223" s="5"/>
    </row>
    <row r="2224" ht="15.75" customHeight="1">
      <c r="A2224" s="6"/>
      <c r="B2224" s="6" t="str">
        <f t="shared" si="1"/>
        <v>GUY</v>
      </c>
      <c r="C2224" s="6">
        <v>592.0</v>
      </c>
      <c r="D2224" s="7">
        <v>59203.0</v>
      </c>
      <c r="E2224" s="8" t="s">
        <v>2034</v>
      </c>
      <c r="F2224" s="7">
        <v>5920353.0</v>
      </c>
      <c r="G2224" s="9" t="s">
        <v>1892</v>
      </c>
      <c r="H2224" s="5"/>
      <c r="I2224" s="8"/>
      <c r="J2224" s="5"/>
      <c r="K2224" s="5"/>
      <c r="L2224" s="5"/>
      <c r="M2224" s="5"/>
      <c r="N2224" s="5"/>
      <c r="O2224" s="5"/>
      <c r="P2224" s="5"/>
    </row>
    <row r="2225" ht="15.75" customHeight="1">
      <c r="A2225" s="6"/>
      <c r="B2225" s="6" t="str">
        <f t="shared" si="1"/>
        <v>GUY</v>
      </c>
      <c r="C2225" s="6">
        <v>592.0</v>
      </c>
      <c r="D2225" s="7">
        <v>59203.0</v>
      </c>
      <c r="E2225" s="8" t="s">
        <v>2034</v>
      </c>
      <c r="F2225" s="7">
        <v>5920354.0</v>
      </c>
      <c r="G2225" s="9" t="s">
        <v>2156</v>
      </c>
      <c r="H2225" s="5"/>
      <c r="I2225" s="8"/>
      <c r="J2225" s="5"/>
      <c r="K2225" s="5"/>
      <c r="L2225" s="5"/>
      <c r="M2225" s="5"/>
      <c r="N2225" s="5"/>
      <c r="O2225" s="5"/>
      <c r="P2225" s="5"/>
    </row>
    <row r="2226" ht="15.75" customHeight="1">
      <c r="A2226" s="6"/>
      <c r="B2226" s="6" t="str">
        <f t="shared" si="1"/>
        <v>GUY</v>
      </c>
      <c r="C2226" s="6">
        <v>592.0</v>
      </c>
      <c r="D2226" s="7">
        <v>59203.0</v>
      </c>
      <c r="E2226" s="8" t="s">
        <v>2034</v>
      </c>
      <c r="F2226" s="7">
        <v>5920355.0</v>
      </c>
      <c r="G2226" s="9" t="s">
        <v>2157</v>
      </c>
      <c r="H2226" s="5"/>
      <c r="I2226" s="8"/>
      <c r="J2226" s="5"/>
      <c r="K2226" s="5"/>
      <c r="L2226" s="5"/>
      <c r="M2226" s="5"/>
      <c r="N2226" s="5"/>
      <c r="O2226" s="5"/>
      <c r="P2226" s="5"/>
    </row>
    <row r="2227" ht="15.75" customHeight="1">
      <c r="A2227" s="6"/>
      <c r="B2227" s="6" t="str">
        <f t="shared" si="1"/>
        <v>GUY</v>
      </c>
      <c r="C2227" s="6">
        <v>592.0</v>
      </c>
      <c r="D2227" s="7">
        <v>59203.0</v>
      </c>
      <c r="E2227" s="8" t="s">
        <v>2034</v>
      </c>
      <c r="F2227" s="7">
        <v>5920356.0</v>
      </c>
      <c r="G2227" s="9" t="s">
        <v>2158</v>
      </c>
      <c r="H2227" s="5"/>
      <c r="I2227" s="8"/>
      <c r="J2227" s="5"/>
      <c r="K2227" s="5"/>
      <c r="L2227" s="5"/>
      <c r="M2227" s="5"/>
      <c r="N2227" s="5"/>
      <c r="O2227" s="5"/>
      <c r="P2227" s="5"/>
    </row>
    <row r="2228" ht="15.75" customHeight="1">
      <c r="A2228" s="6"/>
      <c r="B2228" s="6" t="str">
        <f t="shared" si="1"/>
        <v>GUY</v>
      </c>
      <c r="C2228" s="6">
        <v>592.0</v>
      </c>
      <c r="D2228" s="7">
        <v>59203.0</v>
      </c>
      <c r="E2228" s="8" t="s">
        <v>2034</v>
      </c>
      <c r="F2228" s="7">
        <v>5920357.0</v>
      </c>
      <c r="G2228" s="9" t="s">
        <v>2159</v>
      </c>
      <c r="H2228" s="5"/>
      <c r="I2228" s="8"/>
      <c r="J2228" s="5"/>
      <c r="K2228" s="5"/>
      <c r="L2228" s="5"/>
      <c r="M2228" s="5"/>
      <c r="N2228" s="5"/>
      <c r="O2228" s="5"/>
      <c r="P2228" s="5"/>
    </row>
    <row r="2229" ht="15.75" customHeight="1">
      <c r="A2229" s="6"/>
      <c r="B2229" s="6" t="str">
        <f t="shared" si="1"/>
        <v>GUY</v>
      </c>
      <c r="C2229" s="6">
        <v>592.0</v>
      </c>
      <c r="D2229" s="7">
        <v>59203.0</v>
      </c>
      <c r="E2229" s="8" t="s">
        <v>2034</v>
      </c>
      <c r="F2229" s="7">
        <v>5920358.0</v>
      </c>
      <c r="G2229" s="9" t="s">
        <v>2160</v>
      </c>
      <c r="H2229" s="5"/>
      <c r="I2229" s="8"/>
      <c r="J2229" s="5"/>
      <c r="K2229" s="5"/>
      <c r="L2229" s="5"/>
      <c r="M2229" s="5"/>
      <c r="N2229" s="5"/>
      <c r="O2229" s="5"/>
      <c r="P2229" s="5"/>
    </row>
    <row r="2230" ht="15.75" customHeight="1">
      <c r="A2230" s="6"/>
      <c r="B2230" s="6" t="str">
        <f t="shared" si="1"/>
        <v>GUY</v>
      </c>
      <c r="C2230" s="6">
        <v>592.0</v>
      </c>
      <c r="D2230" s="7">
        <v>59203.0</v>
      </c>
      <c r="E2230" s="8" t="s">
        <v>2034</v>
      </c>
      <c r="F2230" s="7">
        <v>5920359.0</v>
      </c>
      <c r="G2230" s="9" t="s">
        <v>2161</v>
      </c>
      <c r="H2230" s="5"/>
      <c r="I2230" s="8"/>
      <c r="J2230" s="5"/>
      <c r="K2230" s="5"/>
      <c r="L2230" s="5"/>
      <c r="M2230" s="5"/>
      <c r="N2230" s="5"/>
      <c r="O2230" s="5"/>
      <c r="P2230" s="5"/>
    </row>
    <row r="2231" ht="15.75" customHeight="1">
      <c r="A2231" s="6"/>
      <c r="B2231" s="6" t="str">
        <f t="shared" si="1"/>
        <v>GUY</v>
      </c>
      <c r="C2231" s="6">
        <v>592.0</v>
      </c>
      <c r="D2231" s="7">
        <v>59203.0</v>
      </c>
      <c r="E2231" s="8" t="s">
        <v>2034</v>
      </c>
      <c r="F2231" s="7">
        <v>5920360.0</v>
      </c>
      <c r="G2231" s="9" t="s">
        <v>2162</v>
      </c>
      <c r="H2231" s="5"/>
      <c r="I2231" s="8"/>
      <c r="J2231" s="5"/>
      <c r="K2231" s="5"/>
      <c r="L2231" s="5"/>
      <c r="M2231" s="5"/>
      <c r="N2231" s="5"/>
      <c r="O2231" s="5"/>
      <c r="P2231" s="5"/>
    </row>
    <row r="2232" ht="15.75" customHeight="1">
      <c r="A2232" s="6"/>
      <c r="B2232" s="6" t="str">
        <f t="shared" si="1"/>
        <v>GUY</v>
      </c>
      <c r="C2232" s="6">
        <v>592.0</v>
      </c>
      <c r="D2232" s="7">
        <v>59203.0</v>
      </c>
      <c r="E2232" s="8" t="s">
        <v>2034</v>
      </c>
      <c r="F2232" s="7">
        <v>5920361.0</v>
      </c>
      <c r="G2232" s="9" t="s">
        <v>2163</v>
      </c>
      <c r="H2232" s="5"/>
      <c r="I2232" s="8"/>
      <c r="J2232" s="5"/>
      <c r="K2232" s="5"/>
      <c r="L2232" s="5"/>
      <c r="M2232" s="5"/>
      <c r="N2232" s="5"/>
      <c r="O2232" s="5"/>
      <c r="P2232" s="5"/>
    </row>
    <row r="2233" ht="15.75" customHeight="1">
      <c r="A2233" s="6"/>
      <c r="B2233" s="6" t="str">
        <f t="shared" si="1"/>
        <v>GUY</v>
      </c>
      <c r="C2233" s="6">
        <v>592.0</v>
      </c>
      <c r="D2233" s="7">
        <v>59203.0</v>
      </c>
      <c r="E2233" s="8" t="s">
        <v>2034</v>
      </c>
      <c r="F2233" s="7">
        <v>5920362.0</v>
      </c>
      <c r="G2233" s="9" t="s">
        <v>2164</v>
      </c>
      <c r="H2233" s="5"/>
      <c r="I2233" s="8"/>
      <c r="J2233" s="5"/>
      <c r="K2233" s="5"/>
      <c r="L2233" s="5"/>
      <c r="M2233" s="5"/>
      <c r="N2233" s="5"/>
      <c r="O2233" s="5"/>
      <c r="P2233" s="5"/>
    </row>
    <row r="2234" ht="15.75" customHeight="1">
      <c r="A2234" s="6"/>
      <c r="B2234" s="6" t="str">
        <f t="shared" si="1"/>
        <v>GUY</v>
      </c>
      <c r="C2234" s="6">
        <v>592.0</v>
      </c>
      <c r="D2234" s="7">
        <v>59203.0</v>
      </c>
      <c r="E2234" s="8" t="s">
        <v>2034</v>
      </c>
      <c r="F2234" s="7">
        <v>5920363.0</v>
      </c>
      <c r="G2234" s="9" t="s">
        <v>2165</v>
      </c>
      <c r="H2234" s="5"/>
      <c r="I2234" s="8"/>
      <c r="J2234" s="5"/>
      <c r="K2234" s="5"/>
      <c r="L2234" s="5"/>
      <c r="M2234" s="5"/>
      <c r="N2234" s="5"/>
      <c r="O2234" s="5"/>
      <c r="P2234" s="5"/>
    </row>
    <row r="2235" ht="15.75" customHeight="1">
      <c r="A2235" s="6"/>
      <c r="B2235" s="6" t="str">
        <f t="shared" si="1"/>
        <v>GUY</v>
      </c>
      <c r="C2235" s="6">
        <v>592.0</v>
      </c>
      <c r="D2235" s="7">
        <v>59203.0</v>
      </c>
      <c r="E2235" s="8" t="s">
        <v>2034</v>
      </c>
      <c r="F2235" s="7">
        <v>5920364.0</v>
      </c>
      <c r="G2235" s="9" t="s">
        <v>2166</v>
      </c>
      <c r="H2235" s="5"/>
      <c r="I2235" s="8"/>
      <c r="J2235" s="5"/>
      <c r="K2235" s="5"/>
      <c r="L2235" s="5"/>
      <c r="M2235" s="5"/>
      <c r="N2235" s="5"/>
      <c r="O2235" s="5"/>
      <c r="P2235" s="5"/>
    </row>
    <row r="2236" ht="15.75" customHeight="1">
      <c r="A2236" s="6"/>
      <c r="B2236" s="6" t="str">
        <f t="shared" si="1"/>
        <v>GUY</v>
      </c>
      <c r="C2236" s="6">
        <v>592.0</v>
      </c>
      <c r="D2236" s="7">
        <v>59203.0</v>
      </c>
      <c r="E2236" s="8" t="s">
        <v>2034</v>
      </c>
      <c r="F2236" s="7">
        <v>5920365.0</v>
      </c>
      <c r="G2236" s="9" t="s">
        <v>2167</v>
      </c>
      <c r="H2236" s="5"/>
      <c r="I2236" s="8"/>
      <c r="J2236" s="5"/>
      <c r="K2236" s="5"/>
      <c r="L2236" s="5"/>
      <c r="M2236" s="5"/>
      <c r="N2236" s="5"/>
      <c r="O2236" s="5"/>
      <c r="P2236" s="5"/>
    </row>
    <row r="2237" ht="15.75" customHeight="1">
      <c r="A2237" s="6"/>
      <c r="B2237" s="6" t="str">
        <f t="shared" si="1"/>
        <v>GUY</v>
      </c>
      <c r="C2237" s="6">
        <v>592.0</v>
      </c>
      <c r="D2237" s="7">
        <v>59203.0</v>
      </c>
      <c r="E2237" s="8" t="s">
        <v>2034</v>
      </c>
      <c r="F2237" s="7">
        <v>5920366.0</v>
      </c>
      <c r="G2237" s="9" t="s">
        <v>2168</v>
      </c>
      <c r="H2237" s="5"/>
      <c r="I2237" s="8"/>
      <c r="J2237" s="5"/>
      <c r="K2237" s="5"/>
      <c r="L2237" s="5"/>
      <c r="M2237" s="5"/>
      <c r="N2237" s="5"/>
      <c r="O2237" s="5"/>
      <c r="P2237" s="5"/>
    </row>
    <row r="2238" ht="15.75" customHeight="1">
      <c r="A2238" s="6"/>
      <c r="B2238" s="6" t="str">
        <f t="shared" si="1"/>
        <v>GUY</v>
      </c>
      <c r="C2238" s="6">
        <v>592.0</v>
      </c>
      <c r="D2238" s="7">
        <v>59203.0</v>
      </c>
      <c r="E2238" s="8" t="s">
        <v>2034</v>
      </c>
      <c r="F2238" s="7">
        <v>5920367.0</v>
      </c>
      <c r="G2238" s="9" t="s">
        <v>1946</v>
      </c>
      <c r="H2238" s="5"/>
      <c r="I2238" s="8"/>
      <c r="J2238" s="5"/>
      <c r="K2238" s="5"/>
      <c r="L2238" s="5"/>
      <c r="M2238" s="5"/>
      <c r="N2238" s="5"/>
      <c r="O2238" s="5"/>
      <c r="P2238" s="5"/>
    </row>
    <row r="2239" ht="15.75" customHeight="1">
      <c r="A2239" s="6"/>
      <c r="B2239" s="6" t="str">
        <f t="shared" si="1"/>
        <v>GUY</v>
      </c>
      <c r="C2239" s="6">
        <v>592.0</v>
      </c>
      <c r="D2239" s="7">
        <v>59203.0</v>
      </c>
      <c r="E2239" s="8" t="s">
        <v>2034</v>
      </c>
      <c r="F2239" s="7">
        <v>5920368.0</v>
      </c>
      <c r="G2239" s="9" t="s">
        <v>2169</v>
      </c>
      <c r="H2239" s="5"/>
      <c r="I2239" s="8"/>
      <c r="J2239" s="5"/>
      <c r="K2239" s="5"/>
      <c r="L2239" s="5"/>
      <c r="M2239" s="5"/>
      <c r="N2239" s="5"/>
      <c r="O2239" s="5"/>
      <c r="P2239" s="5"/>
    </row>
    <row r="2240" ht="15.75" customHeight="1">
      <c r="A2240" s="6"/>
      <c r="B2240" s="6" t="str">
        <f t="shared" si="1"/>
        <v>GUY</v>
      </c>
      <c r="C2240" s="6">
        <v>592.0</v>
      </c>
      <c r="D2240" s="7">
        <v>59203.0</v>
      </c>
      <c r="E2240" s="8" t="s">
        <v>2034</v>
      </c>
      <c r="F2240" s="7">
        <v>5920369.0</v>
      </c>
      <c r="G2240" s="9" t="s">
        <v>2170</v>
      </c>
      <c r="H2240" s="5"/>
      <c r="I2240" s="8"/>
      <c r="J2240" s="5"/>
      <c r="K2240" s="5"/>
      <c r="L2240" s="5"/>
      <c r="M2240" s="5"/>
      <c r="N2240" s="5"/>
      <c r="O2240" s="5"/>
      <c r="P2240" s="5"/>
    </row>
    <row r="2241" ht="15.75" customHeight="1">
      <c r="A2241" s="6"/>
      <c r="B2241" s="6" t="str">
        <f t="shared" si="1"/>
        <v>GUY</v>
      </c>
      <c r="C2241" s="6">
        <v>592.0</v>
      </c>
      <c r="D2241" s="7">
        <v>59203.0</v>
      </c>
      <c r="E2241" s="8" t="s">
        <v>2034</v>
      </c>
      <c r="F2241" s="7">
        <v>5920370.0</v>
      </c>
      <c r="G2241" s="9" t="s">
        <v>2171</v>
      </c>
      <c r="H2241" s="5"/>
      <c r="I2241" s="8"/>
      <c r="J2241" s="5"/>
      <c r="K2241" s="5"/>
      <c r="L2241" s="5"/>
      <c r="M2241" s="5"/>
      <c r="N2241" s="5"/>
      <c r="O2241" s="5"/>
      <c r="P2241" s="5"/>
    </row>
    <row r="2242" ht="15.75" customHeight="1">
      <c r="A2242" s="6"/>
      <c r="B2242" s="6" t="str">
        <f t="shared" si="1"/>
        <v>GUY</v>
      </c>
      <c r="C2242" s="6">
        <v>592.0</v>
      </c>
      <c r="D2242" s="7">
        <v>59203.0</v>
      </c>
      <c r="E2242" s="8" t="s">
        <v>2034</v>
      </c>
      <c r="F2242" s="7">
        <v>5920371.0</v>
      </c>
      <c r="G2242" s="9" t="s">
        <v>2172</v>
      </c>
      <c r="H2242" s="5"/>
      <c r="I2242" s="8"/>
      <c r="J2242" s="5"/>
      <c r="K2242" s="5"/>
      <c r="L2242" s="5"/>
      <c r="M2242" s="5"/>
      <c r="N2242" s="5"/>
      <c r="O2242" s="5"/>
      <c r="P2242" s="5"/>
    </row>
    <row r="2243" ht="15.75" customHeight="1">
      <c r="A2243" s="6"/>
      <c r="B2243" s="6" t="str">
        <f t="shared" si="1"/>
        <v>GUY</v>
      </c>
      <c r="C2243" s="6">
        <v>592.0</v>
      </c>
      <c r="D2243" s="7">
        <v>59203.0</v>
      </c>
      <c r="E2243" s="8" t="s">
        <v>2034</v>
      </c>
      <c r="F2243" s="7">
        <v>5920372.0</v>
      </c>
      <c r="G2243" s="9" t="s">
        <v>1969</v>
      </c>
      <c r="H2243" s="5"/>
      <c r="I2243" s="8"/>
      <c r="J2243" s="5"/>
      <c r="K2243" s="5"/>
      <c r="L2243" s="5"/>
      <c r="M2243" s="5"/>
      <c r="N2243" s="5"/>
      <c r="O2243" s="5"/>
      <c r="P2243" s="5"/>
    </row>
    <row r="2244" ht="15.75" customHeight="1">
      <c r="A2244" s="6"/>
      <c r="B2244" s="6" t="str">
        <f t="shared" si="1"/>
        <v>GUY</v>
      </c>
      <c r="C2244" s="6">
        <v>592.0</v>
      </c>
      <c r="D2244" s="7">
        <v>59203.0</v>
      </c>
      <c r="E2244" s="8" t="s">
        <v>2034</v>
      </c>
      <c r="F2244" s="7">
        <v>5920373.0</v>
      </c>
      <c r="G2244" s="9" t="s">
        <v>2173</v>
      </c>
      <c r="H2244" s="5"/>
      <c r="I2244" s="8"/>
      <c r="J2244" s="5"/>
      <c r="K2244" s="5"/>
      <c r="L2244" s="5"/>
      <c r="M2244" s="5"/>
      <c r="N2244" s="5"/>
      <c r="O2244" s="5"/>
      <c r="P2244" s="5"/>
    </row>
    <row r="2245" ht="15.75" customHeight="1">
      <c r="A2245" s="6"/>
      <c r="B2245" s="6" t="str">
        <f t="shared" si="1"/>
        <v>GUY</v>
      </c>
      <c r="C2245" s="6">
        <v>592.0</v>
      </c>
      <c r="D2245" s="7">
        <v>59203.0</v>
      </c>
      <c r="E2245" s="8" t="s">
        <v>2034</v>
      </c>
      <c r="F2245" s="7">
        <v>5920374.0</v>
      </c>
      <c r="G2245" s="9" t="s">
        <v>2174</v>
      </c>
      <c r="H2245" s="5"/>
      <c r="I2245" s="8"/>
      <c r="J2245" s="5"/>
      <c r="K2245" s="5"/>
      <c r="L2245" s="5"/>
      <c r="M2245" s="5"/>
      <c r="N2245" s="5"/>
      <c r="O2245" s="5"/>
      <c r="P2245" s="5"/>
    </row>
    <row r="2246" ht="15.75" customHeight="1">
      <c r="A2246" s="6"/>
      <c r="B2246" s="6" t="str">
        <f t="shared" si="1"/>
        <v>GUY</v>
      </c>
      <c r="C2246" s="6">
        <v>592.0</v>
      </c>
      <c r="D2246" s="7">
        <v>59203.0</v>
      </c>
      <c r="E2246" s="8" t="s">
        <v>2034</v>
      </c>
      <c r="F2246" s="7">
        <v>5920375.0</v>
      </c>
      <c r="G2246" s="9" t="s">
        <v>2175</v>
      </c>
      <c r="H2246" s="5"/>
      <c r="I2246" s="8"/>
      <c r="J2246" s="5"/>
      <c r="K2246" s="5"/>
      <c r="L2246" s="5"/>
      <c r="M2246" s="5"/>
      <c r="N2246" s="5"/>
      <c r="O2246" s="5"/>
      <c r="P2246" s="5"/>
    </row>
    <row r="2247" ht="15.75" customHeight="1">
      <c r="A2247" s="6"/>
      <c r="B2247" s="6" t="str">
        <f t="shared" si="1"/>
        <v>GUY</v>
      </c>
      <c r="C2247" s="6">
        <v>592.0</v>
      </c>
      <c r="D2247" s="7">
        <v>59203.0</v>
      </c>
      <c r="E2247" s="8" t="s">
        <v>2034</v>
      </c>
      <c r="F2247" s="7">
        <v>5920376.0</v>
      </c>
      <c r="G2247" s="9" t="s">
        <v>2176</v>
      </c>
      <c r="H2247" s="5"/>
      <c r="I2247" s="8"/>
      <c r="J2247" s="5"/>
      <c r="K2247" s="5"/>
      <c r="L2247" s="5"/>
      <c r="M2247" s="5"/>
      <c r="N2247" s="5"/>
      <c r="O2247" s="5"/>
      <c r="P2247" s="5"/>
    </row>
    <row r="2248" ht="15.75" customHeight="1">
      <c r="A2248" s="6"/>
      <c r="B2248" s="6" t="str">
        <f t="shared" si="1"/>
        <v>GUY</v>
      </c>
      <c r="C2248" s="6">
        <v>592.0</v>
      </c>
      <c r="D2248" s="7">
        <v>59203.0</v>
      </c>
      <c r="E2248" s="8" t="s">
        <v>2034</v>
      </c>
      <c r="F2248" s="7">
        <v>5920377.0</v>
      </c>
      <c r="G2248" s="9" t="s">
        <v>2177</v>
      </c>
      <c r="H2248" s="5"/>
      <c r="I2248" s="8"/>
      <c r="J2248" s="5"/>
      <c r="K2248" s="5"/>
      <c r="L2248" s="5"/>
      <c r="M2248" s="5"/>
      <c r="N2248" s="5"/>
      <c r="O2248" s="5"/>
      <c r="P2248" s="5"/>
    </row>
    <row r="2249" ht="15.75" customHeight="1">
      <c r="A2249" s="6"/>
      <c r="B2249" s="6" t="str">
        <f t="shared" si="1"/>
        <v>GUY</v>
      </c>
      <c r="C2249" s="6">
        <v>592.0</v>
      </c>
      <c r="D2249" s="7">
        <v>59203.0</v>
      </c>
      <c r="E2249" s="8" t="s">
        <v>2034</v>
      </c>
      <c r="F2249" s="7">
        <v>5920378.0</v>
      </c>
      <c r="G2249" s="9" t="s">
        <v>2178</v>
      </c>
      <c r="H2249" s="5"/>
      <c r="I2249" s="8"/>
      <c r="J2249" s="5"/>
      <c r="K2249" s="5"/>
      <c r="L2249" s="5"/>
      <c r="M2249" s="5"/>
      <c r="N2249" s="5"/>
      <c r="O2249" s="5"/>
      <c r="P2249" s="5"/>
    </row>
    <row r="2250" ht="15.75" customHeight="1">
      <c r="A2250" s="6"/>
      <c r="B2250" s="6" t="str">
        <f t="shared" si="1"/>
        <v>GUY</v>
      </c>
      <c r="C2250" s="6">
        <v>592.0</v>
      </c>
      <c r="D2250" s="7">
        <v>59203.0</v>
      </c>
      <c r="E2250" s="8" t="s">
        <v>2034</v>
      </c>
      <c r="F2250" s="7">
        <v>5920379.0</v>
      </c>
      <c r="G2250" s="9" t="s">
        <v>2179</v>
      </c>
      <c r="H2250" s="5"/>
      <c r="I2250" s="8"/>
      <c r="J2250" s="5"/>
      <c r="K2250" s="5"/>
      <c r="L2250" s="5"/>
      <c r="M2250" s="5"/>
      <c r="N2250" s="5"/>
      <c r="O2250" s="5"/>
      <c r="P2250" s="5"/>
    </row>
    <row r="2251" ht="15.75" customHeight="1">
      <c r="A2251" s="6"/>
      <c r="B2251" s="6" t="str">
        <f t="shared" si="1"/>
        <v>GUY</v>
      </c>
      <c r="C2251" s="6">
        <v>592.0</v>
      </c>
      <c r="D2251" s="7">
        <v>59203.0</v>
      </c>
      <c r="E2251" s="8" t="s">
        <v>2034</v>
      </c>
      <c r="F2251" s="7">
        <v>5920380.0</v>
      </c>
      <c r="G2251" s="9" t="s">
        <v>2180</v>
      </c>
      <c r="H2251" s="5"/>
      <c r="I2251" s="8"/>
      <c r="J2251" s="5"/>
      <c r="K2251" s="5"/>
      <c r="L2251" s="5"/>
      <c r="M2251" s="5"/>
      <c r="N2251" s="5"/>
      <c r="O2251" s="5"/>
      <c r="P2251" s="5"/>
    </row>
    <row r="2252" ht="15.75" customHeight="1">
      <c r="A2252" s="6"/>
      <c r="B2252" s="6" t="str">
        <f t="shared" si="1"/>
        <v>GUY</v>
      </c>
      <c r="C2252" s="6">
        <v>592.0</v>
      </c>
      <c r="D2252" s="7">
        <v>59203.0</v>
      </c>
      <c r="E2252" s="8" t="s">
        <v>2034</v>
      </c>
      <c r="F2252" s="7">
        <v>5920381.0</v>
      </c>
      <c r="G2252" s="9" t="s">
        <v>2181</v>
      </c>
      <c r="H2252" s="5"/>
      <c r="I2252" s="8"/>
      <c r="J2252" s="5"/>
      <c r="K2252" s="5"/>
      <c r="L2252" s="5"/>
      <c r="M2252" s="5"/>
      <c r="N2252" s="5"/>
      <c r="O2252" s="5"/>
      <c r="P2252" s="5"/>
    </row>
    <row r="2253" ht="15.75" customHeight="1">
      <c r="A2253" s="6"/>
      <c r="B2253" s="6" t="str">
        <f t="shared" si="1"/>
        <v>GUY</v>
      </c>
      <c r="C2253" s="6">
        <v>592.0</v>
      </c>
      <c r="D2253" s="7">
        <v>59203.0</v>
      </c>
      <c r="E2253" s="8" t="s">
        <v>2034</v>
      </c>
      <c r="F2253" s="7">
        <v>5920382.0</v>
      </c>
      <c r="G2253" s="9" t="s">
        <v>2182</v>
      </c>
      <c r="H2253" s="5"/>
      <c r="I2253" s="8"/>
      <c r="J2253" s="5"/>
      <c r="K2253" s="5"/>
      <c r="L2253" s="5"/>
      <c r="M2253" s="5"/>
      <c r="N2253" s="5"/>
      <c r="O2253" s="5"/>
      <c r="P2253" s="5"/>
    </row>
    <row r="2254" ht="15.75" customHeight="1">
      <c r="A2254" s="6"/>
      <c r="B2254" s="6" t="str">
        <f t="shared" si="1"/>
        <v>GUY</v>
      </c>
      <c r="C2254" s="6">
        <v>592.0</v>
      </c>
      <c r="D2254" s="7">
        <v>59203.0</v>
      </c>
      <c r="E2254" s="8" t="s">
        <v>2034</v>
      </c>
      <c r="F2254" s="7">
        <v>5920383.0</v>
      </c>
      <c r="G2254" s="9" t="s">
        <v>2183</v>
      </c>
      <c r="H2254" s="5"/>
      <c r="I2254" s="8"/>
      <c r="J2254" s="5"/>
      <c r="K2254" s="5"/>
      <c r="L2254" s="5"/>
      <c r="M2254" s="5"/>
      <c r="N2254" s="5"/>
      <c r="O2254" s="5"/>
      <c r="P2254" s="5"/>
    </row>
    <row r="2255" ht="15.75" customHeight="1">
      <c r="A2255" s="6"/>
      <c r="B2255" s="6" t="str">
        <f t="shared" si="1"/>
        <v>GUY</v>
      </c>
      <c r="C2255" s="6">
        <v>592.0</v>
      </c>
      <c r="D2255" s="7">
        <v>59203.0</v>
      </c>
      <c r="E2255" s="8" t="s">
        <v>2034</v>
      </c>
      <c r="F2255" s="7">
        <v>5920384.0</v>
      </c>
      <c r="G2255" s="9" t="s">
        <v>2184</v>
      </c>
      <c r="H2255" s="5"/>
      <c r="I2255" s="8"/>
      <c r="J2255" s="5"/>
      <c r="K2255" s="5"/>
      <c r="L2255" s="5"/>
      <c r="M2255" s="5"/>
      <c r="N2255" s="5"/>
      <c r="O2255" s="5"/>
      <c r="P2255" s="5"/>
    </row>
    <row r="2256" ht="15.75" customHeight="1">
      <c r="A2256" s="6"/>
      <c r="B2256" s="6" t="str">
        <f t="shared" si="1"/>
        <v>GUY</v>
      </c>
      <c r="C2256" s="6">
        <v>592.0</v>
      </c>
      <c r="D2256" s="7">
        <v>59203.0</v>
      </c>
      <c r="E2256" s="8" t="s">
        <v>2034</v>
      </c>
      <c r="F2256" s="7">
        <v>5920385.0</v>
      </c>
      <c r="G2256" s="9" t="s">
        <v>2185</v>
      </c>
      <c r="H2256" s="5"/>
      <c r="I2256" s="8"/>
      <c r="J2256" s="5"/>
      <c r="K2256" s="5"/>
      <c r="L2256" s="5"/>
      <c r="M2256" s="5"/>
      <c r="N2256" s="5"/>
      <c r="O2256" s="5"/>
      <c r="P2256" s="5"/>
    </row>
    <row r="2257" ht="15.75" customHeight="1">
      <c r="A2257" s="6"/>
      <c r="B2257" s="6" t="str">
        <f t="shared" si="1"/>
        <v>GUY</v>
      </c>
      <c r="C2257" s="6">
        <v>592.0</v>
      </c>
      <c r="D2257" s="7">
        <v>59203.0</v>
      </c>
      <c r="E2257" s="8" t="s">
        <v>2034</v>
      </c>
      <c r="F2257" s="7">
        <v>5920386.0</v>
      </c>
      <c r="G2257" s="9" t="s">
        <v>2186</v>
      </c>
      <c r="H2257" s="5"/>
      <c r="I2257" s="8"/>
      <c r="J2257" s="5"/>
      <c r="K2257" s="5"/>
      <c r="L2257" s="5"/>
      <c r="M2257" s="5"/>
      <c r="N2257" s="5"/>
      <c r="O2257" s="5"/>
      <c r="P2257" s="5"/>
    </row>
    <row r="2258" ht="15.75" customHeight="1">
      <c r="A2258" s="6"/>
      <c r="B2258" s="6" t="str">
        <f t="shared" si="1"/>
        <v>GUY</v>
      </c>
      <c r="C2258" s="6">
        <v>592.0</v>
      </c>
      <c r="D2258" s="7">
        <v>59203.0</v>
      </c>
      <c r="E2258" s="8" t="s">
        <v>2034</v>
      </c>
      <c r="F2258" s="7">
        <v>5920387.0</v>
      </c>
      <c r="G2258" s="9" t="s">
        <v>2187</v>
      </c>
      <c r="H2258" s="5"/>
      <c r="I2258" s="8"/>
      <c r="J2258" s="5"/>
      <c r="K2258" s="5"/>
      <c r="L2258" s="5"/>
      <c r="M2258" s="5"/>
      <c r="N2258" s="5"/>
      <c r="O2258" s="5"/>
      <c r="P2258" s="5"/>
    </row>
    <row r="2259" ht="15.75" customHeight="1">
      <c r="A2259" s="6"/>
      <c r="B2259" s="6" t="str">
        <f t="shared" si="1"/>
        <v>GUY</v>
      </c>
      <c r="C2259" s="6">
        <v>592.0</v>
      </c>
      <c r="D2259" s="7">
        <v>59203.0</v>
      </c>
      <c r="E2259" s="8" t="s">
        <v>2034</v>
      </c>
      <c r="F2259" s="7">
        <v>5920388.0</v>
      </c>
      <c r="G2259" s="9" t="s">
        <v>2188</v>
      </c>
      <c r="H2259" s="5"/>
      <c r="I2259" s="8"/>
      <c r="J2259" s="5"/>
      <c r="K2259" s="5"/>
      <c r="L2259" s="5"/>
      <c r="M2259" s="5"/>
      <c r="N2259" s="5"/>
      <c r="O2259" s="5"/>
      <c r="P2259" s="5"/>
    </row>
    <row r="2260" ht="15.75" customHeight="1">
      <c r="A2260" s="6"/>
      <c r="B2260" s="6" t="str">
        <f t="shared" si="1"/>
        <v>GUY</v>
      </c>
      <c r="C2260" s="6">
        <v>592.0</v>
      </c>
      <c r="D2260" s="7">
        <v>59203.0</v>
      </c>
      <c r="E2260" s="8" t="s">
        <v>2034</v>
      </c>
      <c r="F2260" s="7">
        <v>5920389.0</v>
      </c>
      <c r="G2260" s="9" t="s">
        <v>2189</v>
      </c>
      <c r="H2260" s="5"/>
      <c r="I2260" s="8"/>
      <c r="J2260" s="5"/>
      <c r="K2260" s="5"/>
      <c r="L2260" s="5"/>
      <c r="M2260" s="5"/>
      <c r="N2260" s="5"/>
      <c r="O2260" s="5"/>
      <c r="P2260" s="5"/>
    </row>
    <row r="2261" ht="15.75" customHeight="1">
      <c r="A2261" s="6"/>
      <c r="B2261" s="6" t="str">
        <f t="shared" si="1"/>
        <v>GUY</v>
      </c>
      <c r="C2261" s="6">
        <v>592.0</v>
      </c>
      <c r="D2261" s="7">
        <v>59203.0</v>
      </c>
      <c r="E2261" s="8" t="s">
        <v>2034</v>
      </c>
      <c r="F2261" s="7">
        <v>5920390.0</v>
      </c>
      <c r="G2261" s="9" t="s">
        <v>2190</v>
      </c>
      <c r="H2261" s="5"/>
      <c r="I2261" s="8"/>
      <c r="J2261" s="5"/>
      <c r="K2261" s="5"/>
      <c r="L2261" s="5"/>
      <c r="M2261" s="5"/>
      <c r="N2261" s="5"/>
      <c r="O2261" s="5"/>
      <c r="P2261" s="5"/>
    </row>
    <row r="2262" ht="15.75" customHeight="1">
      <c r="A2262" s="6"/>
      <c r="B2262" s="6" t="str">
        <f t="shared" si="1"/>
        <v>GUY</v>
      </c>
      <c r="C2262" s="6">
        <v>592.0</v>
      </c>
      <c r="D2262" s="7">
        <v>59203.0</v>
      </c>
      <c r="E2262" s="8" t="s">
        <v>2034</v>
      </c>
      <c r="F2262" s="7">
        <v>5920391.0</v>
      </c>
      <c r="G2262" s="9" t="s">
        <v>1999</v>
      </c>
      <c r="H2262" s="5"/>
      <c r="I2262" s="8"/>
      <c r="J2262" s="5"/>
      <c r="K2262" s="5"/>
      <c r="L2262" s="5"/>
      <c r="M2262" s="5"/>
      <c r="N2262" s="5"/>
      <c r="O2262" s="5"/>
      <c r="P2262" s="5"/>
    </row>
    <row r="2263" ht="15.75" customHeight="1">
      <c r="A2263" s="6"/>
      <c r="B2263" s="6" t="str">
        <f t="shared" si="1"/>
        <v>GUY</v>
      </c>
      <c r="C2263" s="6">
        <v>592.0</v>
      </c>
      <c r="D2263" s="7">
        <v>59203.0</v>
      </c>
      <c r="E2263" s="8" t="s">
        <v>2034</v>
      </c>
      <c r="F2263" s="7">
        <v>5920392.0</v>
      </c>
      <c r="G2263" s="9" t="s">
        <v>2191</v>
      </c>
      <c r="H2263" s="5"/>
      <c r="I2263" s="8"/>
      <c r="J2263" s="5"/>
      <c r="K2263" s="5"/>
      <c r="L2263" s="5"/>
      <c r="M2263" s="5"/>
      <c r="N2263" s="5"/>
      <c r="O2263" s="5"/>
      <c r="P2263" s="5"/>
    </row>
    <row r="2264" ht="15.75" customHeight="1">
      <c r="A2264" s="6"/>
      <c r="B2264" s="6" t="str">
        <f t="shared" si="1"/>
        <v>GUY</v>
      </c>
      <c r="C2264" s="6">
        <v>592.0</v>
      </c>
      <c r="D2264" s="7">
        <v>59203.0</v>
      </c>
      <c r="E2264" s="8" t="s">
        <v>2034</v>
      </c>
      <c r="F2264" s="7">
        <v>5920393.0</v>
      </c>
      <c r="G2264" s="9" t="s">
        <v>2066</v>
      </c>
      <c r="H2264" s="5"/>
      <c r="I2264" s="8"/>
      <c r="J2264" s="5"/>
      <c r="K2264" s="5"/>
      <c r="L2264" s="5"/>
      <c r="M2264" s="5"/>
      <c r="N2264" s="5"/>
      <c r="O2264" s="5"/>
      <c r="P2264" s="5"/>
    </row>
    <row r="2265" ht="15.75" customHeight="1">
      <c r="A2265" s="6"/>
      <c r="B2265" s="6" t="str">
        <f t="shared" si="1"/>
        <v>GUY</v>
      </c>
      <c r="C2265" s="6">
        <v>592.0</v>
      </c>
      <c r="D2265" s="7">
        <v>59203.0</v>
      </c>
      <c r="E2265" s="8" t="s">
        <v>2034</v>
      </c>
      <c r="F2265" s="7">
        <v>5920394.0</v>
      </c>
      <c r="G2265" s="9" t="s">
        <v>2192</v>
      </c>
      <c r="H2265" s="5"/>
      <c r="I2265" s="8"/>
      <c r="J2265" s="5"/>
      <c r="K2265" s="5"/>
      <c r="L2265" s="5"/>
      <c r="M2265" s="5"/>
      <c r="N2265" s="5"/>
      <c r="O2265" s="5"/>
      <c r="P2265" s="5"/>
    </row>
    <row r="2266" ht="15.75" customHeight="1">
      <c r="A2266" s="6"/>
      <c r="B2266" s="6" t="str">
        <f t="shared" si="1"/>
        <v>GUY</v>
      </c>
      <c r="C2266" s="6">
        <v>592.0</v>
      </c>
      <c r="D2266" s="7">
        <v>59203.0</v>
      </c>
      <c r="E2266" s="8" t="s">
        <v>2034</v>
      </c>
      <c r="F2266" s="7">
        <v>5920395.0</v>
      </c>
      <c r="G2266" s="9" t="s">
        <v>2193</v>
      </c>
      <c r="H2266" s="5"/>
      <c r="I2266" s="8"/>
      <c r="J2266" s="5"/>
      <c r="K2266" s="5"/>
      <c r="L2266" s="5"/>
      <c r="M2266" s="5"/>
      <c r="N2266" s="5"/>
      <c r="O2266" s="5"/>
      <c r="P2266" s="5"/>
    </row>
    <row r="2267" ht="15.75" customHeight="1">
      <c r="A2267" s="6"/>
      <c r="B2267" s="6" t="str">
        <f t="shared" si="1"/>
        <v>GUY</v>
      </c>
      <c r="C2267" s="6">
        <v>592.0</v>
      </c>
      <c r="D2267" s="7">
        <v>59203.0</v>
      </c>
      <c r="E2267" s="8" t="s">
        <v>2034</v>
      </c>
      <c r="F2267" s="7">
        <v>5920396.0</v>
      </c>
      <c r="G2267" s="9" t="s">
        <v>2178</v>
      </c>
      <c r="H2267" s="5"/>
      <c r="I2267" s="8"/>
      <c r="J2267" s="5"/>
      <c r="K2267" s="5"/>
      <c r="L2267" s="5"/>
      <c r="M2267" s="5"/>
      <c r="N2267" s="5"/>
      <c r="O2267" s="5"/>
      <c r="P2267" s="5"/>
    </row>
    <row r="2268" ht="15.75" customHeight="1">
      <c r="A2268" s="6"/>
      <c r="B2268" s="6" t="str">
        <f t="shared" si="1"/>
        <v>GUY</v>
      </c>
      <c r="C2268" s="6">
        <v>592.0</v>
      </c>
      <c r="D2268" s="7">
        <v>59203.0</v>
      </c>
      <c r="E2268" s="8" t="s">
        <v>2034</v>
      </c>
      <c r="F2268" s="7">
        <v>5920397.0</v>
      </c>
      <c r="G2268" s="9" t="s">
        <v>2194</v>
      </c>
      <c r="H2268" s="5"/>
      <c r="I2268" s="8"/>
      <c r="J2268" s="5"/>
      <c r="K2268" s="5"/>
      <c r="L2268" s="5"/>
      <c r="M2268" s="5"/>
      <c r="N2268" s="5"/>
      <c r="O2268" s="5"/>
      <c r="P2268" s="5"/>
    </row>
    <row r="2269" ht="15.75" customHeight="1">
      <c r="A2269" s="6"/>
      <c r="B2269" s="6" t="str">
        <f t="shared" si="1"/>
        <v>GUY</v>
      </c>
      <c r="C2269" s="6">
        <v>592.0</v>
      </c>
      <c r="D2269" s="7">
        <v>59203.0</v>
      </c>
      <c r="E2269" s="8" t="s">
        <v>2034</v>
      </c>
      <c r="F2269" s="7">
        <v>5920398.0</v>
      </c>
      <c r="G2269" s="9" t="s">
        <v>1990</v>
      </c>
      <c r="H2269" s="5"/>
      <c r="I2269" s="8"/>
      <c r="J2269" s="5"/>
      <c r="K2269" s="5"/>
      <c r="L2269" s="5"/>
      <c r="M2269" s="5"/>
      <c r="N2269" s="5"/>
      <c r="O2269" s="5"/>
      <c r="P2269" s="5"/>
    </row>
    <row r="2270" ht="15.75" customHeight="1">
      <c r="A2270" s="6"/>
      <c r="B2270" s="6" t="str">
        <f t="shared" si="1"/>
        <v>GUY</v>
      </c>
      <c r="C2270" s="6">
        <v>592.0</v>
      </c>
      <c r="D2270" s="7">
        <v>59203.0</v>
      </c>
      <c r="E2270" s="8" t="s">
        <v>2034</v>
      </c>
      <c r="F2270" s="7">
        <v>5920399.0</v>
      </c>
      <c r="G2270" s="9" t="s">
        <v>1987</v>
      </c>
      <c r="H2270" s="5"/>
      <c r="I2270" s="8"/>
      <c r="J2270" s="5"/>
      <c r="K2270" s="5"/>
      <c r="L2270" s="5"/>
      <c r="M2270" s="5"/>
      <c r="N2270" s="5"/>
      <c r="O2270" s="5"/>
      <c r="P2270" s="5"/>
    </row>
    <row r="2271" ht="15.75" customHeight="1">
      <c r="A2271" s="6"/>
      <c r="B2271" s="6" t="str">
        <f t="shared" si="1"/>
        <v>GUY</v>
      </c>
      <c r="C2271" s="6">
        <v>592.0</v>
      </c>
      <c r="D2271" s="7">
        <v>59203.0</v>
      </c>
      <c r="E2271" s="8" t="s">
        <v>2034</v>
      </c>
      <c r="F2271" s="7">
        <v>5920400.0</v>
      </c>
      <c r="G2271" s="9" t="s">
        <v>2195</v>
      </c>
      <c r="H2271" s="5"/>
      <c r="I2271" s="8"/>
      <c r="J2271" s="5"/>
      <c r="K2271" s="5"/>
      <c r="L2271" s="5"/>
      <c r="M2271" s="5"/>
      <c r="N2271" s="5"/>
      <c r="O2271" s="5"/>
      <c r="P2271" s="5"/>
    </row>
    <row r="2272" ht="15.75" customHeight="1">
      <c r="A2272" s="6"/>
      <c r="B2272" s="6" t="str">
        <f t="shared" si="1"/>
        <v>GUY</v>
      </c>
      <c r="C2272" s="6">
        <v>592.0</v>
      </c>
      <c r="D2272" s="7">
        <v>59203.0</v>
      </c>
      <c r="E2272" s="8" t="s">
        <v>2034</v>
      </c>
      <c r="F2272" s="7">
        <v>5920401.0</v>
      </c>
      <c r="G2272" s="9" t="s">
        <v>2196</v>
      </c>
      <c r="H2272" s="5"/>
      <c r="I2272" s="8"/>
      <c r="J2272" s="5"/>
      <c r="K2272" s="5"/>
      <c r="L2272" s="5"/>
      <c r="M2272" s="5"/>
      <c r="N2272" s="5"/>
      <c r="O2272" s="5"/>
      <c r="P2272" s="5"/>
    </row>
    <row r="2273" ht="15.75" customHeight="1">
      <c r="A2273" s="6"/>
      <c r="B2273" s="6" t="str">
        <f t="shared" si="1"/>
        <v>GUY</v>
      </c>
      <c r="C2273" s="6">
        <v>592.0</v>
      </c>
      <c r="D2273" s="7">
        <v>59203.0</v>
      </c>
      <c r="E2273" s="8" t="s">
        <v>2034</v>
      </c>
      <c r="F2273" s="7">
        <v>5920402.0</v>
      </c>
      <c r="G2273" s="9" t="s">
        <v>2197</v>
      </c>
      <c r="H2273" s="5"/>
      <c r="I2273" s="8"/>
      <c r="J2273" s="5"/>
      <c r="K2273" s="5"/>
      <c r="L2273" s="5"/>
      <c r="M2273" s="5"/>
      <c r="N2273" s="5"/>
      <c r="O2273" s="5"/>
      <c r="P2273" s="5"/>
    </row>
    <row r="2274" ht="15.75" customHeight="1">
      <c r="A2274" s="6"/>
      <c r="B2274" s="6" t="str">
        <f t="shared" si="1"/>
        <v>GUY</v>
      </c>
      <c r="C2274" s="6">
        <v>592.0</v>
      </c>
      <c r="D2274" s="7">
        <v>59203.0</v>
      </c>
      <c r="E2274" s="8" t="s">
        <v>2034</v>
      </c>
      <c r="F2274" s="7">
        <v>5920403.0</v>
      </c>
      <c r="G2274" s="9" t="s">
        <v>2198</v>
      </c>
      <c r="H2274" s="5"/>
      <c r="I2274" s="8"/>
      <c r="J2274" s="5"/>
      <c r="K2274" s="5"/>
      <c r="L2274" s="5"/>
      <c r="M2274" s="5"/>
      <c r="N2274" s="5"/>
      <c r="O2274" s="5"/>
      <c r="P2274" s="5"/>
    </row>
    <row r="2275" ht="15.75" customHeight="1">
      <c r="A2275" s="6"/>
      <c r="B2275" s="6" t="str">
        <f t="shared" si="1"/>
        <v>GUY</v>
      </c>
      <c r="C2275" s="6">
        <v>592.0</v>
      </c>
      <c r="D2275" s="7">
        <v>59203.0</v>
      </c>
      <c r="E2275" s="8" t="s">
        <v>2034</v>
      </c>
      <c r="F2275" s="7">
        <v>5920404.0</v>
      </c>
      <c r="G2275" s="9" t="s">
        <v>2199</v>
      </c>
      <c r="H2275" s="5"/>
      <c r="I2275" s="8"/>
      <c r="J2275" s="5"/>
      <c r="K2275" s="5"/>
      <c r="L2275" s="5"/>
      <c r="M2275" s="5"/>
      <c r="N2275" s="5"/>
      <c r="O2275" s="5"/>
      <c r="P2275" s="5"/>
    </row>
    <row r="2276" ht="15.75" customHeight="1">
      <c r="A2276" s="6"/>
      <c r="B2276" s="6" t="str">
        <f t="shared" si="1"/>
        <v>GUY</v>
      </c>
      <c r="C2276" s="6">
        <v>592.0</v>
      </c>
      <c r="D2276" s="7">
        <v>59203.0</v>
      </c>
      <c r="E2276" s="8" t="s">
        <v>2034</v>
      </c>
      <c r="F2276" s="7">
        <v>5920405.0</v>
      </c>
      <c r="G2276" s="9" t="s">
        <v>2101</v>
      </c>
      <c r="H2276" s="5"/>
      <c r="I2276" s="8"/>
      <c r="J2276" s="5"/>
      <c r="K2276" s="5"/>
      <c r="L2276" s="5"/>
      <c r="M2276" s="5"/>
      <c r="N2276" s="5"/>
      <c r="O2276" s="5"/>
      <c r="P2276" s="5"/>
    </row>
    <row r="2277" ht="15.75" customHeight="1">
      <c r="A2277" s="6"/>
      <c r="B2277" s="6" t="str">
        <f t="shared" si="1"/>
        <v>GUY</v>
      </c>
      <c r="C2277" s="6">
        <v>592.0</v>
      </c>
      <c r="D2277" s="7">
        <v>59203.0</v>
      </c>
      <c r="E2277" s="8" t="s">
        <v>2034</v>
      </c>
      <c r="F2277" s="7">
        <v>5920406.0</v>
      </c>
      <c r="G2277" s="9" t="s">
        <v>2099</v>
      </c>
      <c r="H2277" s="5"/>
      <c r="I2277" s="8"/>
      <c r="J2277" s="5"/>
      <c r="K2277" s="5"/>
      <c r="L2277" s="5"/>
      <c r="M2277" s="5"/>
      <c r="N2277" s="5"/>
      <c r="O2277" s="5"/>
      <c r="P2277" s="5"/>
    </row>
    <row r="2278" ht="15.75" customHeight="1">
      <c r="A2278" s="6"/>
      <c r="B2278" s="6" t="str">
        <f t="shared" si="1"/>
        <v>GUY</v>
      </c>
      <c r="C2278" s="6">
        <v>592.0</v>
      </c>
      <c r="D2278" s="7">
        <v>59203.0</v>
      </c>
      <c r="E2278" s="8" t="s">
        <v>2034</v>
      </c>
      <c r="F2278" s="7">
        <v>5920407.0</v>
      </c>
      <c r="G2278" s="9" t="s">
        <v>2200</v>
      </c>
      <c r="H2278" s="5"/>
      <c r="I2278" s="8"/>
      <c r="J2278" s="5"/>
      <c r="K2278" s="5"/>
      <c r="L2278" s="5"/>
      <c r="M2278" s="5"/>
      <c r="N2278" s="5"/>
      <c r="O2278" s="5"/>
      <c r="P2278" s="5"/>
    </row>
    <row r="2279" ht="15.75" customHeight="1">
      <c r="A2279" s="6"/>
      <c r="B2279" s="6" t="str">
        <f t="shared" si="1"/>
        <v>GUY</v>
      </c>
      <c r="C2279" s="6">
        <v>592.0</v>
      </c>
      <c r="D2279" s="7">
        <v>59203.0</v>
      </c>
      <c r="E2279" s="8" t="s">
        <v>2034</v>
      </c>
      <c r="F2279" s="7">
        <v>5920408.0</v>
      </c>
      <c r="G2279" s="9" t="s">
        <v>2201</v>
      </c>
      <c r="H2279" s="5"/>
      <c r="I2279" s="8"/>
      <c r="J2279" s="5"/>
      <c r="K2279" s="5"/>
      <c r="L2279" s="5"/>
      <c r="M2279" s="5"/>
      <c r="N2279" s="5"/>
      <c r="O2279" s="5"/>
      <c r="P2279" s="5"/>
    </row>
    <row r="2280" ht="15.75" customHeight="1">
      <c r="A2280" s="6"/>
      <c r="B2280" s="6" t="str">
        <f t="shared" si="1"/>
        <v>GUY</v>
      </c>
      <c r="C2280" s="6">
        <v>592.0</v>
      </c>
      <c r="D2280" s="7">
        <v>59203.0</v>
      </c>
      <c r="E2280" s="8" t="s">
        <v>2034</v>
      </c>
      <c r="F2280" s="7">
        <v>5920409.0</v>
      </c>
      <c r="G2280" s="9" t="s">
        <v>2202</v>
      </c>
      <c r="H2280" s="5"/>
      <c r="I2280" s="8"/>
      <c r="J2280" s="5"/>
      <c r="K2280" s="5"/>
      <c r="L2280" s="5"/>
      <c r="M2280" s="5"/>
      <c r="N2280" s="5"/>
      <c r="O2280" s="5"/>
      <c r="P2280" s="5"/>
    </row>
    <row r="2281" ht="15.75" customHeight="1">
      <c r="A2281" s="6"/>
      <c r="B2281" s="6" t="str">
        <f t="shared" si="1"/>
        <v>GUY</v>
      </c>
      <c r="C2281" s="6">
        <v>592.0</v>
      </c>
      <c r="D2281" s="7">
        <v>59203.0</v>
      </c>
      <c r="E2281" s="8" t="s">
        <v>2034</v>
      </c>
      <c r="F2281" s="7">
        <v>5920410.0</v>
      </c>
      <c r="G2281" s="9" t="s">
        <v>2203</v>
      </c>
      <c r="H2281" s="5"/>
      <c r="I2281" s="8"/>
      <c r="J2281" s="5"/>
      <c r="K2281" s="5"/>
      <c r="L2281" s="5"/>
      <c r="M2281" s="5"/>
      <c r="N2281" s="5"/>
      <c r="O2281" s="5"/>
      <c r="P2281" s="5"/>
    </row>
    <row r="2282" ht="15.75" customHeight="1">
      <c r="A2282" s="6"/>
      <c r="B2282" s="6" t="str">
        <f t="shared" si="1"/>
        <v>GUY</v>
      </c>
      <c r="C2282" s="6">
        <v>592.0</v>
      </c>
      <c r="D2282" s="7">
        <v>59203.0</v>
      </c>
      <c r="E2282" s="8" t="s">
        <v>2034</v>
      </c>
      <c r="F2282" s="7">
        <v>5920411.0</v>
      </c>
      <c r="G2282" s="9" t="s">
        <v>2204</v>
      </c>
      <c r="H2282" s="5"/>
      <c r="I2282" s="8"/>
      <c r="J2282" s="5"/>
      <c r="K2282" s="5"/>
      <c r="L2282" s="5"/>
      <c r="M2282" s="5"/>
      <c r="N2282" s="5"/>
      <c r="O2282" s="5"/>
      <c r="P2282" s="5"/>
    </row>
    <row r="2283" ht="15.75" customHeight="1">
      <c r="A2283" s="6"/>
      <c r="B2283" s="6" t="str">
        <f t="shared" si="1"/>
        <v>GUY</v>
      </c>
      <c r="C2283" s="6">
        <v>592.0</v>
      </c>
      <c r="D2283" s="7">
        <v>59203.0</v>
      </c>
      <c r="E2283" s="8" t="s">
        <v>2034</v>
      </c>
      <c r="F2283" s="7">
        <v>5920412.0</v>
      </c>
      <c r="G2283" s="9" t="s">
        <v>2205</v>
      </c>
      <c r="H2283" s="5"/>
      <c r="I2283" s="8"/>
      <c r="J2283" s="5"/>
      <c r="K2283" s="5"/>
      <c r="L2283" s="5"/>
      <c r="M2283" s="5"/>
      <c r="N2283" s="5"/>
      <c r="O2283" s="5"/>
      <c r="P2283" s="5"/>
    </row>
    <row r="2284" ht="15.75" customHeight="1">
      <c r="A2284" s="6"/>
      <c r="B2284" s="6" t="str">
        <f t="shared" si="1"/>
        <v>GUY</v>
      </c>
      <c r="C2284" s="6">
        <v>592.0</v>
      </c>
      <c r="D2284" s="7">
        <v>59203.0</v>
      </c>
      <c r="E2284" s="8" t="s">
        <v>2034</v>
      </c>
      <c r="F2284" s="7">
        <v>5920413.0</v>
      </c>
      <c r="G2284" s="9" t="s">
        <v>2206</v>
      </c>
      <c r="H2284" s="5"/>
      <c r="I2284" s="8"/>
      <c r="J2284" s="5"/>
      <c r="K2284" s="5"/>
      <c r="L2284" s="5"/>
      <c r="M2284" s="5"/>
      <c r="N2284" s="5"/>
      <c r="O2284" s="5"/>
      <c r="P2284" s="5"/>
    </row>
    <row r="2285" ht="15.75" customHeight="1">
      <c r="A2285" s="6"/>
      <c r="B2285" s="6" t="str">
        <f t="shared" si="1"/>
        <v>GUY</v>
      </c>
      <c r="C2285" s="6">
        <v>592.0</v>
      </c>
      <c r="D2285" s="7">
        <v>59203.0</v>
      </c>
      <c r="E2285" s="8" t="s">
        <v>2034</v>
      </c>
      <c r="F2285" s="7">
        <v>5920414.0</v>
      </c>
      <c r="G2285" s="9" t="s">
        <v>1940</v>
      </c>
      <c r="H2285" s="5"/>
      <c r="I2285" s="8"/>
      <c r="J2285" s="5"/>
      <c r="K2285" s="5"/>
      <c r="L2285" s="5"/>
      <c r="M2285" s="5"/>
      <c r="N2285" s="5"/>
      <c r="O2285" s="5"/>
      <c r="P2285" s="5"/>
    </row>
    <row r="2286" ht="15.75" customHeight="1">
      <c r="A2286" s="6"/>
      <c r="B2286" s="6" t="str">
        <f t="shared" si="1"/>
        <v>GUY</v>
      </c>
      <c r="C2286" s="6">
        <v>592.0</v>
      </c>
      <c r="D2286" s="7">
        <v>59203.0</v>
      </c>
      <c r="E2286" s="8" t="s">
        <v>2034</v>
      </c>
      <c r="F2286" s="7">
        <v>5920415.0</v>
      </c>
      <c r="G2286" s="9" t="s">
        <v>2207</v>
      </c>
      <c r="H2286" s="5"/>
      <c r="I2286" s="8"/>
      <c r="J2286" s="5"/>
      <c r="K2286" s="5"/>
      <c r="L2286" s="5"/>
      <c r="M2286" s="5"/>
      <c r="N2286" s="5"/>
      <c r="O2286" s="5"/>
      <c r="P2286" s="5"/>
    </row>
    <row r="2287" ht="15.75" customHeight="1">
      <c r="A2287" s="6"/>
      <c r="B2287" s="6" t="str">
        <f t="shared" si="1"/>
        <v>GUY</v>
      </c>
      <c r="C2287" s="6">
        <v>592.0</v>
      </c>
      <c r="D2287" s="7">
        <v>59203.0</v>
      </c>
      <c r="E2287" s="8" t="s">
        <v>2034</v>
      </c>
      <c r="F2287" s="7">
        <v>5920416.0</v>
      </c>
      <c r="G2287" s="9" t="s">
        <v>2208</v>
      </c>
      <c r="H2287" s="5"/>
      <c r="I2287" s="8"/>
      <c r="J2287" s="5"/>
      <c r="K2287" s="5"/>
      <c r="L2287" s="5"/>
      <c r="M2287" s="5"/>
      <c r="N2287" s="5"/>
      <c r="O2287" s="5"/>
      <c r="P2287" s="5"/>
    </row>
    <row r="2288" ht="15.75" customHeight="1">
      <c r="A2288" s="6"/>
      <c r="B2288" s="6" t="str">
        <f t="shared" si="1"/>
        <v>GUY</v>
      </c>
      <c r="C2288" s="6">
        <v>592.0</v>
      </c>
      <c r="D2288" s="7">
        <v>59203.0</v>
      </c>
      <c r="E2288" s="8" t="s">
        <v>2034</v>
      </c>
      <c r="F2288" s="7">
        <v>5920417.0</v>
      </c>
      <c r="G2288" s="9" t="s">
        <v>2209</v>
      </c>
      <c r="H2288" s="5"/>
      <c r="I2288" s="8"/>
      <c r="J2288" s="5"/>
      <c r="K2288" s="5"/>
      <c r="L2288" s="5"/>
      <c r="M2288" s="5"/>
      <c r="N2288" s="5"/>
      <c r="O2288" s="5"/>
      <c r="P2288" s="5"/>
    </row>
    <row r="2289" ht="15.75" customHeight="1">
      <c r="A2289" s="6"/>
      <c r="B2289" s="6" t="str">
        <f t="shared" si="1"/>
        <v>GUY</v>
      </c>
      <c r="C2289" s="6">
        <v>592.0</v>
      </c>
      <c r="D2289" s="7">
        <v>59203.0</v>
      </c>
      <c r="E2289" s="8" t="s">
        <v>2034</v>
      </c>
      <c r="F2289" s="7">
        <v>5920418.0</v>
      </c>
      <c r="G2289" s="9" t="s">
        <v>2210</v>
      </c>
      <c r="H2289" s="5"/>
      <c r="I2289" s="8"/>
      <c r="J2289" s="5"/>
      <c r="K2289" s="5"/>
      <c r="L2289" s="5"/>
      <c r="M2289" s="5"/>
      <c r="N2289" s="5"/>
      <c r="O2289" s="5"/>
      <c r="P2289" s="5"/>
    </row>
    <row r="2290" ht="15.75" customHeight="1">
      <c r="A2290" s="6"/>
      <c r="B2290" s="6" t="str">
        <f t="shared" si="1"/>
        <v>GUY</v>
      </c>
      <c r="C2290" s="6">
        <v>592.0</v>
      </c>
      <c r="D2290" s="7">
        <v>59203.0</v>
      </c>
      <c r="E2290" s="8" t="s">
        <v>2034</v>
      </c>
      <c r="F2290" s="7">
        <v>5920419.0</v>
      </c>
      <c r="G2290" s="9" t="s">
        <v>2211</v>
      </c>
      <c r="H2290" s="5"/>
      <c r="I2290" s="8"/>
      <c r="J2290" s="5"/>
      <c r="K2290" s="5"/>
      <c r="L2290" s="5"/>
      <c r="M2290" s="5"/>
      <c r="N2290" s="5"/>
      <c r="O2290" s="5"/>
      <c r="P2290" s="5"/>
    </row>
    <row r="2291" ht="15.75" customHeight="1">
      <c r="A2291" s="6"/>
      <c r="B2291" s="6" t="str">
        <f t="shared" si="1"/>
        <v>GUY</v>
      </c>
      <c r="C2291" s="6">
        <v>592.0</v>
      </c>
      <c r="D2291" s="7">
        <v>59203.0</v>
      </c>
      <c r="E2291" s="8" t="s">
        <v>2034</v>
      </c>
      <c r="F2291" s="7">
        <v>5920420.0</v>
      </c>
      <c r="G2291" s="9" t="s">
        <v>2212</v>
      </c>
      <c r="H2291" s="5"/>
      <c r="I2291" s="8"/>
      <c r="J2291" s="5"/>
      <c r="K2291" s="5"/>
      <c r="L2291" s="5"/>
      <c r="M2291" s="5"/>
      <c r="N2291" s="5"/>
      <c r="O2291" s="5"/>
      <c r="P2291" s="5"/>
    </row>
    <row r="2292" ht="15.75" customHeight="1">
      <c r="A2292" s="6"/>
      <c r="B2292" s="6" t="str">
        <f t="shared" si="1"/>
        <v>GUY</v>
      </c>
      <c r="C2292" s="6">
        <v>592.0</v>
      </c>
      <c r="D2292" s="7">
        <v>59203.0</v>
      </c>
      <c r="E2292" s="8" t="s">
        <v>2034</v>
      </c>
      <c r="F2292" s="7">
        <v>5920421.0</v>
      </c>
      <c r="G2292" s="9" t="s">
        <v>2213</v>
      </c>
      <c r="H2292" s="5"/>
      <c r="I2292" s="8"/>
      <c r="J2292" s="5"/>
      <c r="K2292" s="5"/>
      <c r="L2292" s="5"/>
      <c r="M2292" s="5"/>
      <c r="N2292" s="5"/>
      <c r="O2292" s="5"/>
      <c r="P2292" s="5"/>
    </row>
    <row r="2293" ht="15.75" customHeight="1">
      <c r="A2293" s="6"/>
      <c r="B2293" s="6" t="str">
        <f t="shared" si="1"/>
        <v>GUY</v>
      </c>
      <c r="C2293" s="6">
        <v>592.0</v>
      </c>
      <c r="D2293" s="7">
        <v>59203.0</v>
      </c>
      <c r="E2293" s="8" t="s">
        <v>2034</v>
      </c>
      <c r="F2293" s="7">
        <v>5920422.0</v>
      </c>
      <c r="G2293" s="9" t="s">
        <v>2214</v>
      </c>
      <c r="H2293" s="5"/>
      <c r="I2293" s="8"/>
      <c r="J2293" s="5"/>
      <c r="K2293" s="5"/>
      <c r="L2293" s="5"/>
      <c r="M2293" s="5"/>
      <c r="N2293" s="5"/>
      <c r="O2293" s="5"/>
      <c r="P2293" s="5"/>
    </row>
    <row r="2294" ht="15.75" customHeight="1">
      <c r="A2294" s="6"/>
      <c r="B2294" s="6" t="str">
        <f t="shared" si="1"/>
        <v>GUY</v>
      </c>
      <c r="C2294" s="6">
        <v>592.0</v>
      </c>
      <c r="D2294" s="7">
        <v>59203.0</v>
      </c>
      <c r="E2294" s="8" t="s">
        <v>2034</v>
      </c>
      <c r="F2294" s="7">
        <v>5920423.0</v>
      </c>
      <c r="G2294" s="9" t="s">
        <v>1908</v>
      </c>
      <c r="H2294" s="5"/>
      <c r="I2294" s="8"/>
      <c r="J2294" s="5"/>
      <c r="K2294" s="5"/>
      <c r="L2294" s="5"/>
      <c r="M2294" s="5"/>
      <c r="N2294" s="5"/>
      <c r="O2294" s="5"/>
      <c r="P2294" s="5"/>
    </row>
    <row r="2295" ht="15.75" customHeight="1">
      <c r="A2295" s="6"/>
      <c r="B2295" s="6" t="str">
        <f t="shared" si="1"/>
        <v>GUY</v>
      </c>
      <c r="C2295" s="6">
        <v>592.0</v>
      </c>
      <c r="D2295" s="7">
        <v>59203.0</v>
      </c>
      <c r="E2295" s="8" t="s">
        <v>2034</v>
      </c>
      <c r="F2295" s="7">
        <v>5920424.0</v>
      </c>
      <c r="G2295" s="9" t="s">
        <v>2215</v>
      </c>
      <c r="H2295" s="5"/>
      <c r="I2295" s="8"/>
      <c r="J2295" s="5"/>
      <c r="K2295" s="5"/>
      <c r="L2295" s="5"/>
      <c r="M2295" s="5"/>
      <c r="N2295" s="5"/>
      <c r="O2295" s="5"/>
      <c r="P2295" s="5"/>
    </row>
    <row r="2296" ht="15.75" customHeight="1">
      <c r="A2296" s="6"/>
      <c r="B2296" s="6" t="str">
        <f t="shared" si="1"/>
        <v>GUY</v>
      </c>
      <c r="C2296" s="6">
        <v>592.0</v>
      </c>
      <c r="D2296" s="7">
        <v>59203.0</v>
      </c>
      <c r="E2296" s="8" t="s">
        <v>2034</v>
      </c>
      <c r="F2296" s="7">
        <v>5920425.0</v>
      </c>
      <c r="G2296" s="9" t="s">
        <v>2216</v>
      </c>
      <c r="H2296" s="5"/>
      <c r="I2296" s="8"/>
      <c r="J2296" s="5"/>
      <c r="K2296" s="5"/>
      <c r="L2296" s="5"/>
      <c r="M2296" s="5"/>
      <c r="N2296" s="5"/>
      <c r="O2296" s="5"/>
      <c r="P2296" s="5"/>
    </row>
    <row r="2297" ht="15.75" customHeight="1">
      <c r="A2297" s="6"/>
      <c r="B2297" s="6" t="str">
        <f t="shared" si="1"/>
        <v>GUY</v>
      </c>
      <c r="C2297" s="6">
        <v>592.0</v>
      </c>
      <c r="D2297" s="7">
        <v>59203.0</v>
      </c>
      <c r="E2297" s="8" t="s">
        <v>2034</v>
      </c>
      <c r="F2297" s="7">
        <v>5920426.0</v>
      </c>
      <c r="G2297" s="9" t="s">
        <v>2217</v>
      </c>
      <c r="H2297" s="5"/>
      <c r="I2297" s="8"/>
      <c r="J2297" s="5"/>
      <c r="K2297" s="5"/>
      <c r="L2297" s="5"/>
      <c r="M2297" s="5"/>
      <c r="N2297" s="5"/>
      <c r="O2297" s="5"/>
      <c r="P2297" s="5"/>
    </row>
    <row r="2298" ht="15.75" customHeight="1">
      <c r="A2298" s="6"/>
      <c r="B2298" s="6" t="str">
        <f t="shared" si="1"/>
        <v>GUY</v>
      </c>
      <c r="C2298" s="6">
        <v>592.0</v>
      </c>
      <c r="D2298" s="7">
        <v>59203.0</v>
      </c>
      <c r="E2298" s="8" t="s">
        <v>2034</v>
      </c>
      <c r="F2298" s="7">
        <v>5920427.0</v>
      </c>
      <c r="G2298" s="9" t="s">
        <v>1993</v>
      </c>
      <c r="H2298" s="5"/>
      <c r="I2298" s="8"/>
      <c r="J2298" s="5"/>
      <c r="K2298" s="5"/>
      <c r="L2298" s="5"/>
      <c r="M2298" s="5"/>
      <c r="N2298" s="5"/>
      <c r="O2298" s="5"/>
      <c r="P2298" s="5"/>
    </row>
    <row r="2299" ht="15.75" customHeight="1">
      <c r="A2299" s="6"/>
      <c r="B2299" s="6" t="str">
        <f t="shared" si="1"/>
        <v>GUY</v>
      </c>
      <c r="C2299" s="6">
        <v>592.0</v>
      </c>
      <c r="D2299" s="7">
        <v>59203.0</v>
      </c>
      <c r="E2299" s="8" t="s">
        <v>2034</v>
      </c>
      <c r="F2299" s="7">
        <v>5920428.0</v>
      </c>
      <c r="G2299" s="9" t="s">
        <v>2038</v>
      </c>
      <c r="H2299" s="5"/>
      <c r="I2299" s="8"/>
      <c r="J2299" s="5"/>
      <c r="K2299" s="5"/>
      <c r="L2299" s="5"/>
      <c r="M2299" s="5"/>
      <c r="N2299" s="5"/>
      <c r="O2299" s="5"/>
      <c r="P2299" s="5"/>
    </row>
    <row r="2300" ht="15.75" customHeight="1">
      <c r="A2300" s="6"/>
      <c r="B2300" s="6" t="str">
        <f t="shared" si="1"/>
        <v>GUY</v>
      </c>
      <c r="C2300" s="6">
        <v>592.0</v>
      </c>
      <c r="D2300" s="7">
        <v>59203.0</v>
      </c>
      <c r="E2300" s="8" t="s">
        <v>2034</v>
      </c>
      <c r="F2300" s="7">
        <v>5920429.0</v>
      </c>
      <c r="G2300" s="9" t="s">
        <v>2218</v>
      </c>
      <c r="H2300" s="5"/>
      <c r="I2300" s="8"/>
      <c r="J2300" s="5"/>
      <c r="K2300" s="5"/>
      <c r="L2300" s="5"/>
      <c r="M2300" s="5"/>
      <c r="N2300" s="5"/>
      <c r="O2300" s="5"/>
      <c r="P2300" s="5"/>
    </row>
    <row r="2301" ht="15.75" customHeight="1">
      <c r="A2301" s="6"/>
      <c r="B2301" s="6" t="str">
        <f t="shared" si="1"/>
        <v>GUY</v>
      </c>
      <c r="C2301" s="6">
        <v>592.0</v>
      </c>
      <c r="D2301" s="7">
        <v>59203.0</v>
      </c>
      <c r="E2301" s="8" t="s">
        <v>2034</v>
      </c>
      <c r="F2301" s="7">
        <v>5920430.0</v>
      </c>
      <c r="G2301" s="9" t="s">
        <v>2219</v>
      </c>
      <c r="H2301" s="5"/>
      <c r="I2301" s="8"/>
      <c r="J2301" s="5"/>
      <c r="K2301" s="5"/>
      <c r="L2301" s="5"/>
      <c r="M2301" s="5"/>
      <c r="N2301" s="5"/>
      <c r="O2301" s="5"/>
      <c r="P2301" s="5"/>
    </row>
    <row r="2302" ht="15.75" customHeight="1">
      <c r="A2302" s="6"/>
      <c r="B2302" s="6" t="str">
        <f t="shared" si="1"/>
        <v>GUY</v>
      </c>
      <c r="C2302" s="6">
        <v>592.0</v>
      </c>
      <c r="D2302" s="7">
        <v>59203.0</v>
      </c>
      <c r="E2302" s="8" t="s">
        <v>2034</v>
      </c>
      <c r="F2302" s="7">
        <v>5920431.0</v>
      </c>
      <c r="G2302" s="9" t="s">
        <v>2220</v>
      </c>
      <c r="H2302" s="5"/>
      <c r="I2302" s="8"/>
      <c r="J2302" s="5"/>
      <c r="K2302" s="5"/>
      <c r="L2302" s="5"/>
      <c r="M2302" s="5"/>
      <c r="N2302" s="5"/>
      <c r="O2302" s="5"/>
      <c r="P2302" s="5"/>
    </row>
    <row r="2303" ht="15.75" customHeight="1">
      <c r="A2303" s="6"/>
      <c r="B2303" s="6" t="str">
        <f t="shared" si="1"/>
        <v>GUY</v>
      </c>
      <c r="C2303" s="6">
        <v>592.0</v>
      </c>
      <c r="D2303" s="7">
        <v>59203.0</v>
      </c>
      <c r="E2303" s="8" t="s">
        <v>2034</v>
      </c>
      <c r="F2303" s="7">
        <v>5920432.0</v>
      </c>
      <c r="G2303" s="9" t="s">
        <v>2077</v>
      </c>
      <c r="H2303" s="5"/>
      <c r="I2303" s="8"/>
      <c r="J2303" s="5"/>
      <c r="K2303" s="5"/>
      <c r="L2303" s="5"/>
      <c r="M2303" s="5"/>
      <c r="N2303" s="5"/>
      <c r="O2303" s="5"/>
      <c r="P2303" s="5"/>
    </row>
    <row r="2304" ht="15.75" customHeight="1">
      <c r="A2304" s="6"/>
      <c r="B2304" s="6" t="str">
        <f t="shared" si="1"/>
        <v>GUY</v>
      </c>
      <c r="C2304" s="6">
        <v>592.0</v>
      </c>
      <c r="D2304" s="7">
        <v>59203.0</v>
      </c>
      <c r="E2304" s="8" t="s">
        <v>2034</v>
      </c>
      <c r="F2304" s="7">
        <v>5920433.0</v>
      </c>
      <c r="G2304" s="9" t="s">
        <v>2221</v>
      </c>
      <c r="H2304" s="5"/>
      <c r="I2304" s="8"/>
      <c r="J2304" s="5"/>
      <c r="K2304" s="5"/>
      <c r="L2304" s="5"/>
      <c r="M2304" s="5"/>
      <c r="N2304" s="5"/>
      <c r="O2304" s="5"/>
      <c r="P2304" s="5"/>
    </row>
    <row r="2305" ht="15.75" customHeight="1">
      <c r="A2305" s="6"/>
      <c r="B2305" s="6" t="str">
        <f t="shared" si="1"/>
        <v>GUY</v>
      </c>
      <c r="C2305" s="6">
        <v>592.0</v>
      </c>
      <c r="D2305" s="7">
        <v>59203.0</v>
      </c>
      <c r="E2305" s="8" t="s">
        <v>2034</v>
      </c>
      <c r="F2305" s="7">
        <v>5920434.0</v>
      </c>
      <c r="G2305" s="9" t="s">
        <v>1894</v>
      </c>
      <c r="H2305" s="5"/>
      <c r="I2305" s="8"/>
      <c r="J2305" s="5"/>
      <c r="K2305" s="5"/>
      <c r="L2305" s="5"/>
      <c r="M2305" s="5"/>
      <c r="N2305" s="5"/>
      <c r="O2305" s="5"/>
      <c r="P2305" s="5"/>
    </row>
    <row r="2306" ht="15.75" customHeight="1">
      <c r="A2306" s="6"/>
      <c r="B2306" s="6" t="str">
        <f t="shared" si="1"/>
        <v>GUY</v>
      </c>
      <c r="C2306" s="6">
        <v>592.0</v>
      </c>
      <c r="D2306" s="7">
        <v>59203.0</v>
      </c>
      <c r="E2306" s="8" t="s">
        <v>2034</v>
      </c>
      <c r="F2306" s="7">
        <v>5920435.0</v>
      </c>
      <c r="G2306" s="9" t="s">
        <v>2222</v>
      </c>
      <c r="H2306" s="5"/>
      <c r="I2306" s="8"/>
      <c r="J2306" s="5"/>
      <c r="K2306" s="5"/>
      <c r="L2306" s="5"/>
      <c r="M2306" s="5"/>
      <c r="N2306" s="5"/>
      <c r="O2306" s="5"/>
      <c r="P2306" s="5"/>
    </row>
    <row r="2307" ht="15.75" customHeight="1">
      <c r="A2307" s="6"/>
      <c r="B2307" s="6" t="str">
        <f t="shared" si="1"/>
        <v>GUY</v>
      </c>
      <c r="C2307" s="6">
        <v>592.0</v>
      </c>
      <c r="D2307" s="7">
        <v>59203.0</v>
      </c>
      <c r="E2307" s="8" t="s">
        <v>2034</v>
      </c>
      <c r="F2307" s="7">
        <v>5920436.0</v>
      </c>
      <c r="G2307" s="9" t="s">
        <v>2223</v>
      </c>
      <c r="H2307" s="5"/>
      <c r="I2307" s="8"/>
      <c r="J2307" s="5"/>
      <c r="K2307" s="5"/>
      <c r="L2307" s="5"/>
      <c r="M2307" s="5"/>
      <c r="N2307" s="5"/>
      <c r="O2307" s="5"/>
      <c r="P2307" s="5"/>
    </row>
    <row r="2308" ht="15.75" customHeight="1">
      <c r="A2308" s="6"/>
      <c r="B2308" s="6" t="str">
        <f t="shared" si="1"/>
        <v>GUY</v>
      </c>
      <c r="C2308" s="6">
        <v>592.0</v>
      </c>
      <c r="D2308" s="7">
        <v>59203.0</v>
      </c>
      <c r="E2308" s="8" t="s">
        <v>2034</v>
      </c>
      <c r="F2308" s="7">
        <v>5920437.0</v>
      </c>
      <c r="G2308" s="9" t="s">
        <v>2224</v>
      </c>
      <c r="H2308" s="5"/>
      <c r="I2308" s="8"/>
      <c r="J2308" s="5"/>
      <c r="K2308" s="5"/>
      <c r="L2308" s="5"/>
      <c r="M2308" s="5"/>
      <c r="N2308" s="5"/>
      <c r="O2308" s="5"/>
      <c r="P2308" s="5"/>
    </row>
    <row r="2309" ht="15.75" customHeight="1">
      <c r="A2309" s="6"/>
      <c r="B2309" s="6" t="str">
        <f t="shared" si="1"/>
        <v>GUY</v>
      </c>
      <c r="C2309" s="6">
        <v>592.0</v>
      </c>
      <c r="D2309" s="7">
        <v>59203.0</v>
      </c>
      <c r="E2309" s="8" t="s">
        <v>2034</v>
      </c>
      <c r="F2309" s="7">
        <v>5920438.0</v>
      </c>
      <c r="G2309" s="9" t="s">
        <v>2225</v>
      </c>
      <c r="H2309" s="5"/>
      <c r="I2309" s="8"/>
      <c r="J2309" s="5"/>
      <c r="K2309" s="5"/>
      <c r="L2309" s="5"/>
      <c r="M2309" s="5"/>
      <c r="N2309" s="5"/>
      <c r="O2309" s="5"/>
      <c r="P2309" s="5"/>
    </row>
    <row r="2310" ht="15.75" customHeight="1">
      <c r="A2310" s="6"/>
      <c r="B2310" s="6" t="str">
        <f t="shared" si="1"/>
        <v>GUY</v>
      </c>
      <c r="C2310" s="6">
        <v>592.0</v>
      </c>
      <c r="D2310" s="7">
        <v>59203.0</v>
      </c>
      <c r="E2310" s="8" t="s">
        <v>2034</v>
      </c>
      <c r="F2310" s="7">
        <v>5920439.0</v>
      </c>
      <c r="G2310" s="9" t="s">
        <v>2226</v>
      </c>
      <c r="H2310" s="5"/>
      <c r="I2310" s="8"/>
      <c r="J2310" s="5"/>
      <c r="K2310" s="5"/>
      <c r="L2310" s="5"/>
      <c r="M2310" s="5"/>
      <c r="N2310" s="5"/>
      <c r="O2310" s="5"/>
      <c r="P2310" s="5"/>
    </row>
    <row r="2311" ht="15.75" customHeight="1">
      <c r="A2311" s="6"/>
      <c r="B2311" s="6" t="str">
        <f t="shared" si="1"/>
        <v>GUY</v>
      </c>
      <c r="C2311" s="6">
        <v>592.0</v>
      </c>
      <c r="D2311" s="7">
        <v>59204.0</v>
      </c>
      <c r="E2311" s="8" t="s">
        <v>2227</v>
      </c>
      <c r="F2311" s="7">
        <v>5920440.0</v>
      </c>
      <c r="G2311" s="9" t="s">
        <v>2228</v>
      </c>
      <c r="H2311" s="5"/>
      <c r="I2311" s="8"/>
      <c r="J2311" s="5"/>
      <c r="K2311" s="5"/>
      <c r="L2311" s="5"/>
      <c r="M2311" s="5"/>
      <c r="N2311" s="5"/>
      <c r="O2311" s="5"/>
      <c r="P2311" s="5"/>
    </row>
    <row r="2312" ht="15.75" customHeight="1">
      <c r="A2312" s="6"/>
      <c r="B2312" s="6" t="str">
        <f t="shared" si="1"/>
        <v>GUY</v>
      </c>
      <c r="C2312" s="6">
        <v>592.0</v>
      </c>
      <c r="D2312" s="7">
        <v>59204.0</v>
      </c>
      <c r="E2312" s="8" t="s">
        <v>2227</v>
      </c>
      <c r="F2312" s="7">
        <v>5920441.0</v>
      </c>
      <c r="G2312" s="9" t="s">
        <v>2229</v>
      </c>
      <c r="H2312" s="5"/>
      <c r="I2312" s="8"/>
      <c r="J2312" s="5"/>
      <c r="K2312" s="5"/>
      <c r="L2312" s="5"/>
      <c r="M2312" s="5"/>
      <c r="N2312" s="5"/>
      <c r="O2312" s="5"/>
      <c r="P2312" s="5"/>
    </row>
    <row r="2313" ht="15.75" customHeight="1">
      <c r="A2313" s="6"/>
      <c r="B2313" s="6" t="str">
        <f t="shared" si="1"/>
        <v>GUY</v>
      </c>
      <c r="C2313" s="6">
        <v>592.0</v>
      </c>
      <c r="D2313" s="7">
        <v>59204.0</v>
      </c>
      <c r="E2313" s="8" t="s">
        <v>2227</v>
      </c>
      <c r="F2313" s="7">
        <v>5920442.0</v>
      </c>
      <c r="G2313" s="9" t="s">
        <v>2230</v>
      </c>
      <c r="H2313" s="5"/>
      <c r="I2313" s="8"/>
      <c r="J2313" s="5"/>
      <c r="K2313" s="5"/>
      <c r="L2313" s="5"/>
      <c r="M2313" s="5"/>
      <c r="N2313" s="5"/>
      <c r="O2313" s="5"/>
      <c r="P2313" s="5"/>
    </row>
    <row r="2314" ht="15.75" customHeight="1">
      <c r="A2314" s="6"/>
      <c r="B2314" s="6" t="str">
        <f t="shared" si="1"/>
        <v>GUY</v>
      </c>
      <c r="C2314" s="6">
        <v>592.0</v>
      </c>
      <c r="D2314" s="7">
        <v>59204.0</v>
      </c>
      <c r="E2314" s="8" t="s">
        <v>2227</v>
      </c>
      <c r="F2314" s="7">
        <v>5920443.0</v>
      </c>
      <c r="G2314" s="9" t="s">
        <v>2231</v>
      </c>
      <c r="H2314" s="5"/>
      <c r="I2314" s="8"/>
      <c r="J2314" s="5"/>
      <c r="K2314" s="5"/>
      <c r="L2314" s="5"/>
      <c r="M2314" s="5"/>
      <c r="N2314" s="5"/>
      <c r="O2314" s="5"/>
      <c r="P2314" s="5"/>
    </row>
    <row r="2315" ht="15.75" customHeight="1">
      <c r="A2315" s="6"/>
      <c r="B2315" s="6" t="str">
        <f t="shared" si="1"/>
        <v>GUY</v>
      </c>
      <c r="C2315" s="6">
        <v>592.0</v>
      </c>
      <c r="D2315" s="7">
        <v>59204.0</v>
      </c>
      <c r="E2315" s="8" t="s">
        <v>2227</v>
      </c>
      <c r="F2315" s="7">
        <v>5920444.0</v>
      </c>
      <c r="G2315" s="9" t="s">
        <v>2232</v>
      </c>
      <c r="H2315" s="5"/>
      <c r="I2315" s="8"/>
      <c r="J2315" s="5"/>
      <c r="K2315" s="5"/>
      <c r="L2315" s="5"/>
      <c r="M2315" s="5"/>
      <c r="N2315" s="5"/>
      <c r="O2315" s="5"/>
      <c r="P2315" s="5"/>
    </row>
    <row r="2316" ht="15.75" customHeight="1">
      <c r="A2316" s="6"/>
      <c r="B2316" s="6" t="str">
        <f t="shared" si="1"/>
        <v>GUY</v>
      </c>
      <c r="C2316" s="6">
        <v>592.0</v>
      </c>
      <c r="D2316" s="7">
        <v>59204.0</v>
      </c>
      <c r="E2316" s="8" t="s">
        <v>2227</v>
      </c>
      <c r="F2316" s="7">
        <v>5920445.0</v>
      </c>
      <c r="G2316" s="9" t="s">
        <v>2233</v>
      </c>
      <c r="H2316" s="5"/>
      <c r="I2316" s="8"/>
      <c r="J2316" s="5"/>
      <c r="K2316" s="5"/>
      <c r="L2316" s="5"/>
      <c r="M2316" s="5"/>
      <c r="N2316" s="5"/>
      <c r="O2316" s="5"/>
      <c r="P2316" s="5"/>
    </row>
    <row r="2317" ht="15.75" customHeight="1">
      <c r="A2317" s="6"/>
      <c r="B2317" s="6" t="str">
        <f t="shared" si="1"/>
        <v>GUY</v>
      </c>
      <c r="C2317" s="6">
        <v>592.0</v>
      </c>
      <c r="D2317" s="7">
        <v>59204.0</v>
      </c>
      <c r="E2317" s="8" t="s">
        <v>2227</v>
      </c>
      <c r="F2317" s="7">
        <v>5920446.0</v>
      </c>
      <c r="G2317" s="9" t="s">
        <v>2234</v>
      </c>
      <c r="H2317" s="5"/>
      <c r="I2317" s="8"/>
      <c r="J2317" s="5"/>
      <c r="K2317" s="5"/>
      <c r="L2317" s="5"/>
      <c r="M2317" s="5"/>
      <c r="N2317" s="5"/>
      <c r="O2317" s="5"/>
      <c r="P2317" s="5"/>
    </row>
    <row r="2318" ht="15.75" customHeight="1">
      <c r="A2318" s="6"/>
      <c r="B2318" s="6" t="str">
        <f t="shared" si="1"/>
        <v>GUY</v>
      </c>
      <c r="C2318" s="6">
        <v>592.0</v>
      </c>
      <c r="D2318" s="7">
        <v>59204.0</v>
      </c>
      <c r="E2318" s="8" t="s">
        <v>2227</v>
      </c>
      <c r="F2318" s="7">
        <v>5920447.0</v>
      </c>
      <c r="G2318" s="9" t="s">
        <v>2235</v>
      </c>
      <c r="H2318" s="5"/>
      <c r="I2318" s="8"/>
      <c r="J2318" s="5"/>
      <c r="K2318" s="5"/>
      <c r="L2318" s="5"/>
      <c r="M2318" s="5"/>
      <c r="N2318" s="5"/>
      <c r="O2318" s="5"/>
      <c r="P2318" s="5"/>
    </row>
    <row r="2319" ht="15.75" customHeight="1">
      <c r="A2319" s="6"/>
      <c r="B2319" s="6" t="str">
        <f t="shared" si="1"/>
        <v>GUY</v>
      </c>
      <c r="C2319" s="6">
        <v>592.0</v>
      </c>
      <c r="D2319" s="7">
        <v>59204.0</v>
      </c>
      <c r="E2319" s="8" t="s">
        <v>2227</v>
      </c>
      <c r="F2319" s="7">
        <v>5920448.0</v>
      </c>
      <c r="G2319" s="9" t="s">
        <v>2236</v>
      </c>
      <c r="H2319" s="5"/>
      <c r="I2319" s="8"/>
      <c r="J2319" s="5"/>
      <c r="K2319" s="5"/>
      <c r="L2319" s="5"/>
      <c r="M2319" s="5"/>
      <c r="N2319" s="5"/>
      <c r="O2319" s="5"/>
      <c r="P2319" s="5"/>
    </row>
    <row r="2320" ht="15.75" customHeight="1">
      <c r="A2320" s="6"/>
      <c r="B2320" s="6" t="str">
        <f t="shared" si="1"/>
        <v>GUY</v>
      </c>
      <c r="C2320" s="6">
        <v>592.0</v>
      </c>
      <c r="D2320" s="7">
        <v>59204.0</v>
      </c>
      <c r="E2320" s="8" t="s">
        <v>2227</v>
      </c>
      <c r="F2320" s="7">
        <v>5920449.0</v>
      </c>
      <c r="G2320" s="9" t="s">
        <v>2237</v>
      </c>
      <c r="H2320" s="5"/>
      <c r="I2320" s="8"/>
      <c r="J2320" s="5"/>
      <c r="K2320" s="5"/>
      <c r="L2320" s="5"/>
      <c r="M2320" s="5"/>
      <c r="N2320" s="5"/>
      <c r="O2320" s="5"/>
      <c r="P2320" s="5"/>
    </row>
    <row r="2321" ht="15.75" customHeight="1">
      <c r="A2321" s="6"/>
      <c r="B2321" s="6" t="str">
        <f t="shared" si="1"/>
        <v>GUY</v>
      </c>
      <c r="C2321" s="6">
        <v>592.0</v>
      </c>
      <c r="D2321" s="7">
        <v>59204.0</v>
      </c>
      <c r="E2321" s="8" t="s">
        <v>2227</v>
      </c>
      <c r="F2321" s="7">
        <v>5920450.0</v>
      </c>
      <c r="G2321" s="9" t="s">
        <v>2238</v>
      </c>
      <c r="H2321" s="5"/>
      <c r="I2321" s="8"/>
      <c r="J2321" s="5"/>
      <c r="K2321" s="5"/>
      <c r="L2321" s="5"/>
      <c r="M2321" s="5"/>
      <c r="N2321" s="5"/>
      <c r="O2321" s="5"/>
      <c r="P2321" s="5"/>
    </row>
    <row r="2322" ht="15.75" customHeight="1">
      <c r="A2322" s="6"/>
      <c r="B2322" s="6" t="str">
        <f t="shared" si="1"/>
        <v>GUY</v>
      </c>
      <c r="C2322" s="6">
        <v>592.0</v>
      </c>
      <c r="D2322" s="7">
        <v>59204.0</v>
      </c>
      <c r="E2322" s="8" t="s">
        <v>2227</v>
      </c>
      <c r="F2322" s="7">
        <v>5920451.0</v>
      </c>
      <c r="G2322" s="9" t="s">
        <v>1892</v>
      </c>
      <c r="H2322" s="5"/>
      <c r="I2322" s="8"/>
      <c r="J2322" s="5"/>
      <c r="K2322" s="5"/>
      <c r="L2322" s="5"/>
      <c r="M2322" s="5"/>
      <c r="N2322" s="5"/>
      <c r="O2322" s="5"/>
      <c r="P2322" s="5"/>
    </row>
    <row r="2323" ht="15.75" customHeight="1">
      <c r="A2323" s="6"/>
      <c r="B2323" s="6" t="str">
        <f t="shared" si="1"/>
        <v>GUY</v>
      </c>
      <c r="C2323" s="6">
        <v>592.0</v>
      </c>
      <c r="D2323" s="7">
        <v>59204.0</v>
      </c>
      <c r="E2323" s="8" t="s">
        <v>2227</v>
      </c>
      <c r="F2323" s="7">
        <v>5920452.0</v>
      </c>
      <c r="G2323" s="9" t="s">
        <v>2239</v>
      </c>
      <c r="H2323" s="5"/>
      <c r="I2323" s="8"/>
      <c r="J2323" s="5"/>
      <c r="K2323" s="5"/>
      <c r="L2323" s="5"/>
      <c r="M2323" s="5"/>
      <c r="N2323" s="5"/>
      <c r="O2323" s="5"/>
      <c r="P2323" s="5"/>
    </row>
    <row r="2324" ht="15.75" customHeight="1">
      <c r="A2324" s="6"/>
      <c r="B2324" s="6" t="str">
        <f t="shared" si="1"/>
        <v>GUY</v>
      </c>
      <c r="C2324" s="6">
        <v>592.0</v>
      </c>
      <c r="D2324" s="7">
        <v>59204.0</v>
      </c>
      <c r="E2324" s="8" t="s">
        <v>2227</v>
      </c>
      <c r="F2324" s="7">
        <v>5920453.0</v>
      </c>
      <c r="G2324" s="9" t="s">
        <v>2240</v>
      </c>
      <c r="H2324" s="5"/>
      <c r="I2324" s="8"/>
      <c r="J2324" s="5"/>
      <c r="K2324" s="5"/>
      <c r="L2324" s="5"/>
      <c r="M2324" s="5"/>
      <c r="N2324" s="5"/>
      <c r="O2324" s="5"/>
      <c r="P2324" s="5"/>
    </row>
    <row r="2325" ht="15.75" customHeight="1">
      <c r="A2325" s="6"/>
      <c r="B2325" s="6" t="str">
        <f t="shared" si="1"/>
        <v>GUY</v>
      </c>
      <c r="C2325" s="6">
        <v>592.0</v>
      </c>
      <c r="D2325" s="7">
        <v>59204.0</v>
      </c>
      <c r="E2325" s="8" t="s">
        <v>2227</v>
      </c>
      <c r="F2325" s="7">
        <v>5920454.0</v>
      </c>
      <c r="G2325" s="9" t="s">
        <v>1894</v>
      </c>
      <c r="H2325" s="5"/>
      <c r="I2325" s="8"/>
      <c r="J2325" s="5"/>
      <c r="K2325" s="5"/>
      <c r="L2325" s="5"/>
      <c r="M2325" s="5"/>
      <c r="N2325" s="5"/>
      <c r="O2325" s="5"/>
      <c r="P2325" s="5"/>
    </row>
    <row r="2326" ht="15.75" customHeight="1">
      <c r="A2326" s="6"/>
      <c r="B2326" s="6" t="str">
        <f t="shared" si="1"/>
        <v>GUY</v>
      </c>
      <c r="C2326" s="6">
        <v>592.0</v>
      </c>
      <c r="D2326" s="7">
        <v>59204.0</v>
      </c>
      <c r="E2326" s="8" t="s">
        <v>2227</v>
      </c>
      <c r="F2326" s="7">
        <v>5920455.0</v>
      </c>
      <c r="G2326" s="9" t="s">
        <v>2241</v>
      </c>
      <c r="H2326" s="5"/>
      <c r="I2326" s="8"/>
      <c r="J2326" s="5"/>
      <c r="K2326" s="5"/>
      <c r="L2326" s="5"/>
      <c r="M2326" s="5"/>
      <c r="N2326" s="5"/>
      <c r="O2326" s="5"/>
      <c r="P2326" s="5"/>
    </row>
    <row r="2327" ht="15.75" customHeight="1">
      <c r="A2327" s="6"/>
      <c r="B2327" s="6" t="str">
        <f t="shared" si="1"/>
        <v>GUY</v>
      </c>
      <c r="C2327" s="6">
        <v>592.0</v>
      </c>
      <c r="D2327" s="7">
        <v>59204.0</v>
      </c>
      <c r="E2327" s="8" t="s">
        <v>2227</v>
      </c>
      <c r="F2327" s="7">
        <v>5920456.0</v>
      </c>
      <c r="G2327" s="9" t="s">
        <v>2242</v>
      </c>
      <c r="H2327" s="5"/>
      <c r="I2327" s="8"/>
      <c r="J2327" s="5"/>
      <c r="K2327" s="5"/>
      <c r="L2327" s="5"/>
      <c r="M2327" s="5"/>
      <c r="N2327" s="5"/>
      <c r="O2327" s="5"/>
      <c r="P2327" s="5"/>
    </row>
    <row r="2328" ht="15.75" customHeight="1">
      <c r="A2328" s="6"/>
      <c r="B2328" s="6" t="str">
        <f t="shared" si="1"/>
        <v>GUY</v>
      </c>
      <c r="C2328" s="6">
        <v>592.0</v>
      </c>
      <c r="D2328" s="7">
        <v>59204.0</v>
      </c>
      <c r="E2328" s="8" t="s">
        <v>2227</v>
      </c>
      <c r="F2328" s="7">
        <v>5920457.0</v>
      </c>
      <c r="G2328" s="9" t="s">
        <v>2243</v>
      </c>
      <c r="H2328" s="5"/>
      <c r="I2328" s="8"/>
      <c r="J2328" s="5"/>
      <c r="K2328" s="5"/>
      <c r="L2328" s="5"/>
      <c r="M2328" s="5"/>
      <c r="N2328" s="5"/>
      <c r="O2328" s="5"/>
      <c r="P2328" s="5"/>
    </row>
    <row r="2329" ht="15.75" customHeight="1">
      <c r="A2329" s="6"/>
      <c r="B2329" s="6" t="str">
        <f t="shared" si="1"/>
        <v>GUY</v>
      </c>
      <c r="C2329" s="6">
        <v>592.0</v>
      </c>
      <c r="D2329" s="7">
        <v>59204.0</v>
      </c>
      <c r="E2329" s="8" t="s">
        <v>2227</v>
      </c>
      <c r="F2329" s="7">
        <v>5920458.0</v>
      </c>
      <c r="G2329" s="9" t="s">
        <v>2244</v>
      </c>
      <c r="H2329" s="5"/>
      <c r="I2329" s="8"/>
      <c r="J2329" s="5"/>
      <c r="K2329" s="5"/>
      <c r="L2329" s="5"/>
      <c r="M2329" s="5"/>
      <c r="N2329" s="5"/>
      <c r="O2329" s="5"/>
      <c r="P2329" s="5"/>
    </row>
    <row r="2330" ht="15.75" customHeight="1">
      <c r="A2330" s="6"/>
      <c r="B2330" s="6" t="str">
        <f t="shared" si="1"/>
        <v>GUY</v>
      </c>
      <c r="C2330" s="6">
        <v>592.0</v>
      </c>
      <c r="D2330" s="7">
        <v>59204.0</v>
      </c>
      <c r="E2330" s="8" t="s">
        <v>2227</v>
      </c>
      <c r="F2330" s="7">
        <v>5920459.0</v>
      </c>
      <c r="G2330" s="9" t="s">
        <v>1969</v>
      </c>
      <c r="H2330" s="5"/>
      <c r="I2330" s="8"/>
      <c r="J2330" s="5"/>
      <c r="K2330" s="5"/>
      <c r="L2330" s="5"/>
      <c r="M2330" s="5"/>
      <c r="N2330" s="5"/>
      <c r="O2330" s="5"/>
      <c r="P2330" s="5"/>
    </row>
    <row r="2331" ht="15.75" customHeight="1">
      <c r="A2331" s="6"/>
      <c r="B2331" s="6" t="str">
        <f t="shared" si="1"/>
        <v>GUY</v>
      </c>
      <c r="C2331" s="6">
        <v>592.0</v>
      </c>
      <c r="D2331" s="7">
        <v>59204.0</v>
      </c>
      <c r="E2331" s="8" t="s">
        <v>2227</v>
      </c>
      <c r="F2331" s="7">
        <v>5920460.0</v>
      </c>
      <c r="G2331" s="9" t="s">
        <v>2164</v>
      </c>
      <c r="H2331" s="5"/>
      <c r="I2331" s="8"/>
      <c r="J2331" s="5"/>
      <c r="K2331" s="5"/>
      <c r="L2331" s="5"/>
      <c r="M2331" s="5"/>
      <c r="N2331" s="5"/>
      <c r="O2331" s="5"/>
      <c r="P2331" s="5"/>
    </row>
    <row r="2332" ht="15.75" customHeight="1">
      <c r="A2332" s="6"/>
      <c r="B2332" s="6" t="str">
        <f t="shared" si="1"/>
        <v>GUY</v>
      </c>
      <c r="C2332" s="6">
        <v>592.0</v>
      </c>
      <c r="D2332" s="7">
        <v>59204.0</v>
      </c>
      <c r="E2332" s="8" t="s">
        <v>2227</v>
      </c>
      <c r="F2332" s="7">
        <v>5920461.0</v>
      </c>
      <c r="G2332" s="9" t="s">
        <v>2245</v>
      </c>
      <c r="H2332" s="5"/>
      <c r="I2332" s="8"/>
      <c r="J2332" s="5"/>
      <c r="K2332" s="5"/>
      <c r="L2332" s="5"/>
      <c r="M2332" s="5"/>
      <c r="N2332" s="5"/>
      <c r="O2332" s="5"/>
      <c r="P2332" s="5"/>
    </row>
    <row r="2333" ht="15.75" customHeight="1">
      <c r="A2333" s="6"/>
      <c r="B2333" s="6" t="str">
        <f t="shared" si="1"/>
        <v>GUY</v>
      </c>
      <c r="C2333" s="6">
        <v>592.0</v>
      </c>
      <c r="D2333" s="7">
        <v>59204.0</v>
      </c>
      <c r="E2333" s="8" t="s">
        <v>2227</v>
      </c>
      <c r="F2333" s="7">
        <v>5920462.0</v>
      </c>
      <c r="G2333" s="9" t="s">
        <v>2004</v>
      </c>
      <c r="H2333" s="5"/>
      <c r="I2333" s="8"/>
      <c r="J2333" s="5"/>
      <c r="K2333" s="5"/>
      <c r="L2333" s="5"/>
      <c r="M2333" s="5"/>
      <c r="N2333" s="5"/>
      <c r="O2333" s="5"/>
      <c r="P2333" s="5"/>
    </row>
    <row r="2334" ht="15.75" customHeight="1">
      <c r="A2334" s="6"/>
      <c r="B2334" s="6" t="str">
        <f t="shared" si="1"/>
        <v>GUY</v>
      </c>
      <c r="C2334" s="6">
        <v>592.0</v>
      </c>
      <c r="D2334" s="7">
        <v>59204.0</v>
      </c>
      <c r="E2334" s="8" t="s">
        <v>2227</v>
      </c>
      <c r="F2334" s="7">
        <v>5920463.0</v>
      </c>
      <c r="G2334" s="9" t="s">
        <v>2246</v>
      </c>
      <c r="H2334" s="5"/>
      <c r="I2334" s="8"/>
      <c r="J2334" s="5"/>
      <c r="K2334" s="5"/>
      <c r="L2334" s="5"/>
      <c r="M2334" s="5"/>
      <c r="N2334" s="5"/>
      <c r="O2334" s="5"/>
      <c r="P2334" s="5"/>
    </row>
    <row r="2335" ht="15.75" customHeight="1">
      <c r="A2335" s="6"/>
      <c r="B2335" s="6" t="str">
        <f t="shared" si="1"/>
        <v>GUY</v>
      </c>
      <c r="C2335" s="6">
        <v>592.0</v>
      </c>
      <c r="D2335" s="7">
        <v>59204.0</v>
      </c>
      <c r="E2335" s="8" t="s">
        <v>2227</v>
      </c>
      <c r="F2335" s="7">
        <v>5920464.0</v>
      </c>
      <c r="G2335" s="9" t="s">
        <v>2247</v>
      </c>
      <c r="H2335" s="5"/>
      <c r="I2335" s="8"/>
      <c r="J2335" s="5"/>
      <c r="K2335" s="5"/>
      <c r="L2335" s="5"/>
      <c r="M2335" s="5"/>
      <c r="N2335" s="5"/>
      <c r="O2335" s="5"/>
      <c r="P2335" s="5"/>
    </row>
    <row r="2336" ht="15.75" customHeight="1">
      <c r="A2336" s="6"/>
      <c r="B2336" s="6" t="str">
        <f t="shared" si="1"/>
        <v>GUY</v>
      </c>
      <c r="C2336" s="6">
        <v>592.0</v>
      </c>
      <c r="D2336" s="7">
        <v>59204.0</v>
      </c>
      <c r="E2336" s="8" t="s">
        <v>2227</v>
      </c>
      <c r="F2336" s="7">
        <v>5920465.0</v>
      </c>
      <c r="G2336" s="9" t="s">
        <v>2248</v>
      </c>
      <c r="H2336" s="5"/>
      <c r="I2336" s="8"/>
      <c r="J2336" s="5"/>
      <c r="K2336" s="5"/>
      <c r="L2336" s="5"/>
      <c r="M2336" s="5"/>
      <c r="N2336" s="5"/>
      <c r="O2336" s="5"/>
      <c r="P2336" s="5"/>
    </row>
    <row r="2337" ht="15.75" customHeight="1">
      <c r="A2337" s="6"/>
      <c r="B2337" s="6" t="str">
        <f t="shared" si="1"/>
        <v>GUY</v>
      </c>
      <c r="C2337" s="6">
        <v>592.0</v>
      </c>
      <c r="D2337" s="7">
        <v>59204.0</v>
      </c>
      <c r="E2337" s="8" t="s">
        <v>2227</v>
      </c>
      <c r="F2337" s="7">
        <v>5920466.0</v>
      </c>
      <c r="G2337" s="9" t="s">
        <v>2249</v>
      </c>
      <c r="H2337" s="5"/>
      <c r="I2337" s="8"/>
      <c r="J2337" s="5"/>
      <c r="K2337" s="5"/>
      <c r="L2337" s="5"/>
      <c r="M2337" s="5"/>
      <c r="N2337" s="5"/>
      <c r="O2337" s="5"/>
      <c r="P2337" s="5"/>
    </row>
    <row r="2338" ht="15.75" customHeight="1">
      <c r="A2338" s="6"/>
      <c r="B2338" s="6" t="str">
        <f t="shared" si="1"/>
        <v>GUY</v>
      </c>
      <c r="C2338" s="6">
        <v>592.0</v>
      </c>
      <c r="D2338" s="7">
        <v>59204.0</v>
      </c>
      <c r="E2338" s="8" t="s">
        <v>2227</v>
      </c>
      <c r="F2338" s="7">
        <v>5920467.0</v>
      </c>
      <c r="G2338" s="9" t="s">
        <v>2250</v>
      </c>
      <c r="H2338" s="5"/>
      <c r="I2338" s="8"/>
      <c r="J2338" s="5"/>
      <c r="K2338" s="5"/>
      <c r="L2338" s="5"/>
      <c r="M2338" s="5"/>
      <c r="N2338" s="5"/>
      <c r="O2338" s="5"/>
      <c r="P2338" s="5"/>
    </row>
    <row r="2339" ht="15.75" customHeight="1">
      <c r="A2339" s="6"/>
      <c r="B2339" s="6" t="str">
        <f t="shared" si="1"/>
        <v>GUY</v>
      </c>
      <c r="C2339" s="6">
        <v>592.0</v>
      </c>
      <c r="D2339" s="7">
        <v>59204.0</v>
      </c>
      <c r="E2339" s="8" t="s">
        <v>2227</v>
      </c>
      <c r="F2339" s="7">
        <v>5920468.0</v>
      </c>
      <c r="G2339" s="9" t="s">
        <v>2251</v>
      </c>
      <c r="H2339" s="5"/>
      <c r="I2339" s="8"/>
      <c r="J2339" s="5"/>
      <c r="K2339" s="5"/>
      <c r="L2339" s="5"/>
      <c r="M2339" s="5"/>
      <c r="N2339" s="5"/>
      <c r="O2339" s="5"/>
      <c r="P2339" s="5"/>
    </row>
    <row r="2340" ht="15.75" customHeight="1">
      <c r="A2340" s="6"/>
      <c r="B2340" s="6" t="str">
        <f t="shared" si="1"/>
        <v>GUY</v>
      </c>
      <c r="C2340" s="6">
        <v>592.0</v>
      </c>
      <c r="D2340" s="7">
        <v>59204.0</v>
      </c>
      <c r="E2340" s="8" t="s">
        <v>2227</v>
      </c>
      <c r="F2340" s="7">
        <v>5920469.0</v>
      </c>
      <c r="G2340" s="9" t="s">
        <v>2252</v>
      </c>
      <c r="H2340" s="5"/>
      <c r="I2340" s="8"/>
      <c r="J2340" s="5"/>
      <c r="K2340" s="5"/>
      <c r="L2340" s="5"/>
      <c r="M2340" s="5"/>
      <c r="N2340" s="5"/>
      <c r="O2340" s="5"/>
      <c r="P2340" s="5"/>
    </row>
    <row r="2341" ht="15.75" customHeight="1">
      <c r="A2341" s="6"/>
      <c r="B2341" s="6" t="str">
        <f t="shared" si="1"/>
        <v>GUY</v>
      </c>
      <c r="C2341" s="6">
        <v>592.0</v>
      </c>
      <c r="D2341" s="7">
        <v>59204.0</v>
      </c>
      <c r="E2341" s="8" t="s">
        <v>2227</v>
      </c>
      <c r="F2341" s="7">
        <v>5920470.0</v>
      </c>
      <c r="G2341" s="9" t="s">
        <v>2253</v>
      </c>
      <c r="H2341" s="5"/>
      <c r="I2341" s="8"/>
      <c r="J2341" s="5"/>
      <c r="K2341" s="5"/>
      <c r="L2341" s="5"/>
      <c r="M2341" s="5"/>
      <c r="N2341" s="5"/>
      <c r="O2341" s="5"/>
      <c r="P2341" s="5"/>
    </row>
    <row r="2342" ht="15.75" customHeight="1">
      <c r="A2342" s="6"/>
      <c r="B2342" s="6" t="str">
        <f t="shared" si="1"/>
        <v>GUY</v>
      </c>
      <c r="C2342" s="6">
        <v>592.0</v>
      </c>
      <c r="D2342" s="7">
        <v>59204.0</v>
      </c>
      <c r="E2342" s="8" t="s">
        <v>2227</v>
      </c>
      <c r="F2342" s="7">
        <v>5920471.0</v>
      </c>
      <c r="G2342" s="9" t="s">
        <v>1908</v>
      </c>
      <c r="H2342" s="5"/>
      <c r="I2342" s="8"/>
      <c r="J2342" s="5"/>
      <c r="K2342" s="5"/>
      <c r="L2342" s="5"/>
      <c r="M2342" s="5"/>
      <c r="N2342" s="5"/>
      <c r="O2342" s="5"/>
      <c r="P2342" s="5"/>
    </row>
    <row r="2343" ht="15.75" customHeight="1">
      <c r="A2343" s="6"/>
      <c r="B2343" s="6" t="str">
        <f t="shared" si="1"/>
        <v>GUY</v>
      </c>
      <c r="C2343" s="6">
        <v>592.0</v>
      </c>
      <c r="D2343" s="7">
        <v>59204.0</v>
      </c>
      <c r="E2343" s="8" t="s">
        <v>2227</v>
      </c>
      <c r="F2343" s="7">
        <v>5920472.0</v>
      </c>
      <c r="G2343" s="9" t="s">
        <v>2254</v>
      </c>
      <c r="H2343" s="5"/>
      <c r="I2343" s="8"/>
      <c r="J2343" s="5"/>
      <c r="K2343" s="5"/>
      <c r="L2343" s="5"/>
      <c r="M2343" s="5"/>
      <c r="N2343" s="5"/>
      <c r="O2343" s="5"/>
      <c r="P2343" s="5"/>
    </row>
    <row r="2344" ht="15.75" customHeight="1">
      <c r="A2344" s="6"/>
      <c r="B2344" s="6" t="str">
        <f t="shared" si="1"/>
        <v>GUY</v>
      </c>
      <c r="C2344" s="6">
        <v>592.0</v>
      </c>
      <c r="D2344" s="7">
        <v>59204.0</v>
      </c>
      <c r="E2344" s="8" t="s">
        <v>2227</v>
      </c>
      <c r="F2344" s="7">
        <v>5920473.0</v>
      </c>
      <c r="G2344" s="9" t="s">
        <v>2255</v>
      </c>
      <c r="H2344" s="5"/>
      <c r="I2344" s="8"/>
      <c r="J2344" s="5"/>
      <c r="K2344" s="5"/>
      <c r="L2344" s="5"/>
      <c r="M2344" s="5"/>
      <c r="N2344" s="5"/>
      <c r="O2344" s="5"/>
      <c r="P2344" s="5"/>
    </row>
    <row r="2345" ht="15.75" customHeight="1">
      <c r="A2345" s="6"/>
      <c r="B2345" s="6" t="str">
        <f t="shared" si="1"/>
        <v>GUY</v>
      </c>
      <c r="C2345" s="6">
        <v>592.0</v>
      </c>
      <c r="D2345" s="7">
        <v>59204.0</v>
      </c>
      <c r="E2345" s="8" t="s">
        <v>2227</v>
      </c>
      <c r="F2345" s="7">
        <v>5920474.0</v>
      </c>
      <c r="G2345" s="9" t="s">
        <v>2256</v>
      </c>
      <c r="H2345" s="5"/>
      <c r="I2345" s="8"/>
      <c r="J2345" s="5"/>
      <c r="K2345" s="5"/>
      <c r="L2345" s="5"/>
      <c r="M2345" s="5"/>
      <c r="N2345" s="5"/>
      <c r="O2345" s="5"/>
      <c r="P2345" s="5"/>
    </row>
    <row r="2346" ht="15.75" customHeight="1">
      <c r="A2346" s="6"/>
      <c r="B2346" s="6" t="str">
        <f t="shared" si="1"/>
        <v>GUY</v>
      </c>
      <c r="C2346" s="6">
        <v>592.0</v>
      </c>
      <c r="D2346" s="7">
        <v>59204.0</v>
      </c>
      <c r="E2346" s="8" t="s">
        <v>2227</v>
      </c>
      <c r="F2346" s="7">
        <v>5920475.0</v>
      </c>
      <c r="G2346" s="9" t="s">
        <v>2257</v>
      </c>
      <c r="H2346" s="5"/>
      <c r="I2346" s="8"/>
      <c r="J2346" s="5"/>
      <c r="K2346" s="5"/>
      <c r="L2346" s="5"/>
      <c r="M2346" s="5"/>
      <c r="N2346" s="5"/>
      <c r="O2346" s="5"/>
      <c r="P2346" s="5"/>
    </row>
    <row r="2347" ht="15.75" customHeight="1">
      <c r="A2347" s="6"/>
      <c r="B2347" s="6" t="str">
        <f t="shared" si="1"/>
        <v>GUY</v>
      </c>
      <c r="C2347" s="6">
        <v>592.0</v>
      </c>
      <c r="D2347" s="7">
        <v>59204.0</v>
      </c>
      <c r="E2347" s="8" t="s">
        <v>2227</v>
      </c>
      <c r="F2347" s="7">
        <v>5920476.0</v>
      </c>
      <c r="G2347" s="9" t="s">
        <v>2258</v>
      </c>
      <c r="H2347" s="5"/>
      <c r="I2347" s="8"/>
      <c r="J2347" s="5"/>
      <c r="K2347" s="5"/>
      <c r="L2347" s="5"/>
      <c r="M2347" s="5"/>
      <c r="N2347" s="5"/>
      <c r="O2347" s="5"/>
      <c r="P2347" s="5"/>
    </row>
    <row r="2348" ht="15.75" customHeight="1">
      <c r="A2348" s="6"/>
      <c r="B2348" s="6" t="str">
        <f t="shared" si="1"/>
        <v>GUY</v>
      </c>
      <c r="C2348" s="6">
        <v>592.0</v>
      </c>
      <c r="D2348" s="7">
        <v>59204.0</v>
      </c>
      <c r="E2348" s="8" t="s">
        <v>2227</v>
      </c>
      <c r="F2348" s="7">
        <v>5920477.0</v>
      </c>
      <c r="G2348" s="9" t="s">
        <v>2259</v>
      </c>
      <c r="H2348" s="5"/>
      <c r="I2348" s="8"/>
      <c r="J2348" s="5"/>
      <c r="K2348" s="5"/>
      <c r="L2348" s="5"/>
      <c r="M2348" s="5"/>
      <c r="N2348" s="5"/>
      <c r="O2348" s="5"/>
      <c r="P2348" s="5"/>
    </row>
    <row r="2349" ht="15.75" customHeight="1">
      <c r="A2349" s="6"/>
      <c r="B2349" s="6" t="str">
        <f t="shared" si="1"/>
        <v>GUY</v>
      </c>
      <c r="C2349" s="6">
        <v>592.0</v>
      </c>
      <c r="D2349" s="7">
        <v>59204.0</v>
      </c>
      <c r="E2349" s="8" t="s">
        <v>2227</v>
      </c>
      <c r="F2349" s="7">
        <v>5920478.0</v>
      </c>
      <c r="G2349" s="9" t="s">
        <v>2260</v>
      </c>
      <c r="H2349" s="5"/>
      <c r="I2349" s="8"/>
      <c r="J2349" s="5"/>
      <c r="K2349" s="5"/>
      <c r="L2349" s="5"/>
      <c r="M2349" s="5"/>
      <c r="N2349" s="5"/>
      <c r="O2349" s="5"/>
      <c r="P2349" s="5"/>
    </row>
    <row r="2350" ht="15.75" customHeight="1">
      <c r="A2350" s="6"/>
      <c r="B2350" s="6" t="str">
        <f t="shared" si="1"/>
        <v>GUY</v>
      </c>
      <c r="C2350" s="6">
        <v>592.0</v>
      </c>
      <c r="D2350" s="7">
        <v>59204.0</v>
      </c>
      <c r="E2350" s="8" t="s">
        <v>2227</v>
      </c>
      <c r="F2350" s="7">
        <v>5920479.0</v>
      </c>
      <c r="G2350" s="9" t="s">
        <v>2006</v>
      </c>
      <c r="H2350" s="5"/>
      <c r="I2350" s="8"/>
      <c r="J2350" s="5"/>
      <c r="K2350" s="5"/>
      <c r="L2350" s="5"/>
      <c r="M2350" s="5"/>
      <c r="N2350" s="5"/>
      <c r="O2350" s="5"/>
      <c r="P2350" s="5"/>
    </row>
    <row r="2351" ht="15.75" customHeight="1">
      <c r="A2351" s="6"/>
      <c r="B2351" s="6" t="str">
        <f t="shared" si="1"/>
        <v>GUY</v>
      </c>
      <c r="C2351" s="6">
        <v>592.0</v>
      </c>
      <c r="D2351" s="7">
        <v>59204.0</v>
      </c>
      <c r="E2351" s="8" t="s">
        <v>2227</v>
      </c>
      <c r="F2351" s="7">
        <v>5920480.0</v>
      </c>
      <c r="G2351" s="9" t="s">
        <v>2251</v>
      </c>
      <c r="H2351" s="5"/>
      <c r="I2351" s="8"/>
      <c r="J2351" s="5"/>
      <c r="K2351" s="5"/>
      <c r="L2351" s="5"/>
      <c r="M2351" s="5"/>
      <c r="N2351" s="5"/>
      <c r="O2351" s="5"/>
      <c r="P2351" s="5"/>
    </row>
    <row r="2352" ht="15.75" customHeight="1">
      <c r="A2352" s="6"/>
      <c r="B2352" s="6" t="str">
        <f t="shared" si="1"/>
        <v>GUY</v>
      </c>
      <c r="C2352" s="6">
        <v>592.0</v>
      </c>
      <c r="D2352" s="7">
        <v>59204.0</v>
      </c>
      <c r="E2352" s="8" t="s">
        <v>2227</v>
      </c>
      <c r="F2352" s="7">
        <v>5920481.0</v>
      </c>
      <c r="G2352" s="9" t="s">
        <v>2261</v>
      </c>
      <c r="H2352" s="5"/>
      <c r="I2352" s="8"/>
      <c r="J2352" s="5"/>
      <c r="K2352" s="5"/>
      <c r="L2352" s="5"/>
      <c r="M2352" s="5"/>
      <c r="N2352" s="5"/>
      <c r="O2352" s="5"/>
      <c r="P2352" s="5"/>
    </row>
    <row r="2353" ht="15.75" customHeight="1">
      <c r="A2353" s="6"/>
      <c r="B2353" s="6" t="str">
        <f t="shared" si="1"/>
        <v>GUY</v>
      </c>
      <c r="C2353" s="6">
        <v>592.0</v>
      </c>
      <c r="D2353" s="7">
        <v>59204.0</v>
      </c>
      <c r="E2353" s="8" t="s">
        <v>2227</v>
      </c>
      <c r="F2353" s="7">
        <v>5920482.0</v>
      </c>
      <c r="G2353" s="9" t="s">
        <v>1951</v>
      </c>
      <c r="H2353" s="5"/>
      <c r="I2353" s="8"/>
      <c r="J2353" s="5"/>
      <c r="K2353" s="5"/>
      <c r="L2353" s="5"/>
      <c r="M2353" s="5"/>
      <c r="N2353" s="5"/>
      <c r="O2353" s="5"/>
      <c r="P2353" s="5"/>
    </row>
    <row r="2354" ht="15.75" customHeight="1">
      <c r="A2354" s="6"/>
      <c r="B2354" s="6" t="str">
        <f t="shared" si="1"/>
        <v>GUY</v>
      </c>
      <c r="C2354" s="6">
        <v>592.0</v>
      </c>
      <c r="D2354" s="7">
        <v>59204.0</v>
      </c>
      <c r="E2354" s="8" t="s">
        <v>2227</v>
      </c>
      <c r="F2354" s="7">
        <v>5920483.0</v>
      </c>
      <c r="G2354" s="9" t="s">
        <v>2262</v>
      </c>
      <c r="H2354" s="5"/>
      <c r="I2354" s="8"/>
      <c r="J2354" s="5"/>
      <c r="K2354" s="5"/>
      <c r="L2354" s="5"/>
      <c r="M2354" s="5"/>
      <c r="N2354" s="5"/>
      <c r="O2354" s="5"/>
      <c r="P2354" s="5"/>
    </row>
    <row r="2355" ht="15.75" customHeight="1">
      <c r="A2355" s="6"/>
      <c r="B2355" s="6" t="str">
        <f t="shared" si="1"/>
        <v>GUY</v>
      </c>
      <c r="C2355" s="6">
        <v>592.0</v>
      </c>
      <c r="D2355" s="7">
        <v>59204.0</v>
      </c>
      <c r="E2355" s="8" t="s">
        <v>2227</v>
      </c>
      <c r="F2355" s="7">
        <v>5920484.0</v>
      </c>
      <c r="G2355" s="9" t="s">
        <v>2263</v>
      </c>
      <c r="H2355" s="5"/>
      <c r="I2355" s="8"/>
      <c r="J2355" s="5"/>
      <c r="K2355" s="5"/>
      <c r="L2355" s="5"/>
      <c r="M2355" s="5"/>
      <c r="N2355" s="5"/>
      <c r="O2355" s="5"/>
      <c r="P2355" s="5"/>
    </row>
    <row r="2356" ht="15.75" customHeight="1">
      <c r="A2356" s="6"/>
      <c r="B2356" s="6" t="str">
        <f t="shared" si="1"/>
        <v>GUY</v>
      </c>
      <c r="C2356" s="6">
        <v>592.0</v>
      </c>
      <c r="D2356" s="7">
        <v>59204.0</v>
      </c>
      <c r="E2356" s="8" t="s">
        <v>2227</v>
      </c>
      <c r="F2356" s="7">
        <v>5920485.0</v>
      </c>
      <c r="G2356" s="9" t="s">
        <v>1993</v>
      </c>
      <c r="H2356" s="5"/>
      <c r="I2356" s="8"/>
      <c r="J2356" s="5"/>
      <c r="K2356" s="5"/>
      <c r="L2356" s="5"/>
      <c r="M2356" s="5"/>
      <c r="N2356" s="5"/>
      <c r="O2356" s="5"/>
      <c r="P2356" s="5"/>
    </row>
    <row r="2357" ht="15.75" customHeight="1">
      <c r="A2357" s="6"/>
      <c r="B2357" s="6" t="str">
        <f t="shared" si="1"/>
        <v>GUY</v>
      </c>
      <c r="C2357" s="6">
        <v>592.0</v>
      </c>
      <c r="D2357" s="7">
        <v>59204.0</v>
      </c>
      <c r="E2357" s="8" t="s">
        <v>2227</v>
      </c>
      <c r="F2357" s="7">
        <v>5920486.0</v>
      </c>
      <c r="G2357" s="9" t="s">
        <v>2264</v>
      </c>
      <c r="H2357" s="5"/>
      <c r="I2357" s="8"/>
      <c r="J2357" s="5"/>
      <c r="K2357" s="5"/>
      <c r="L2357" s="5"/>
      <c r="M2357" s="5"/>
      <c r="N2357" s="5"/>
      <c r="O2357" s="5"/>
      <c r="P2357" s="5"/>
    </row>
    <row r="2358" ht="15.75" customHeight="1">
      <c r="A2358" s="6"/>
      <c r="B2358" s="6" t="str">
        <f t="shared" si="1"/>
        <v>GUY</v>
      </c>
      <c r="C2358" s="6">
        <v>592.0</v>
      </c>
      <c r="D2358" s="7">
        <v>59204.0</v>
      </c>
      <c r="E2358" s="8" t="s">
        <v>2227</v>
      </c>
      <c r="F2358" s="7">
        <v>5920487.0</v>
      </c>
      <c r="G2358" s="9" t="s">
        <v>2265</v>
      </c>
      <c r="H2358" s="5"/>
      <c r="I2358" s="8"/>
      <c r="J2358" s="5"/>
      <c r="K2358" s="5"/>
      <c r="L2358" s="5"/>
      <c r="M2358" s="5"/>
      <c r="N2358" s="5"/>
      <c r="O2358" s="5"/>
      <c r="P2358" s="5"/>
    </row>
    <row r="2359" ht="15.75" customHeight="1">
      <c r="A2359" s="6"/>
      <c r="B2359" s="6" t="str">
        <f t="shared" si="1"/>
        <v>GUY</v>
      </c>
      <c r="C2359" s="6">
        <v>592.0</v>
      </c>
      <c r="D2359" s="7">
        <v>59204.0</v>
      </c>
      <c r="E2359" s="8" t="s">
        <v>2227</v>
      </c>
      <c r="F2359" s="7">
        <v>5920488.0</v>
      </c>
      <c r="G2359" s="9" t="s">
        <v>2266</v>
      </c>
      <c r="H2359" s="5"/>
      <c r="I2359" s="8"/>
      <c r="J2359" s="5"/>
      <c r="K2359" s="5"/>
      <c r="L2359" s="5"/>
      <c r="M2359" s="5"/>
      <c r="N2359" s="5"/>
      <c r="O2359" s="5"/>
      <c r="P2359" s="5"/>
    </row>
    <row r="2360" ht="15.75" customHeight="1">
      <c r="A2360" s="6"/>
      <c r="B2360" s="6" t="str">
        <f t="shared" si="1"/>
        <v>GUY</v>
      </c>
      <c r="C2360" s="6">
        <v>592.0</v>
      </c>
      <c r="D2360" s="7">
        <v>59204.0</v>
      </c>
      <c r="E2360" s="8" t="s">
        <v>2227</v>
      </c>
      <c r="F2360" s="7">
        <v>5920489.0</v>
      </c>
      <c r="G2360" s="9" t="s">
        <v>2267</v>
      </c>
      <c r="H2360" s="5"/>
      <c r="I2360" s="8"/>
      <c r="J2360" s="5"/>
      <c r="K2360" s="5"/>
      <c r="L2360" s="5"/>
      <c r="M2360" s="5"/>
      <c r="N2360" s="5"/>
      <c r="O2360" s="5"/>
      <c r="P2360" s="5"/>
    </row>
    <row r="2361" ht="15.75" customHeight="1">
      <c r="A2361" s="6"/>
      <c r="B2361" s="6" t="str">
        <f t="shared" si="1"/>
        <v>GUY</v>
      </c>
      <c r="C2361" s="6">
        <v>592.0</v>
      </c>
      <c r="D2361" s="7">
        <v>59204.0</v>
      </c>
      <c r="E2361" s="8" t="s">
        <v>2227</v>
      </c>
      <c r="F2361" s="7">
        <v>5920490.0</v>
      </c>
      <c r="G2361" s="9" t="s">
        <v>2268</v>
      </c>
      <c r="H2361" s="5"/>
      <c r="I2361" s="8"/>
      <c r="J2361" s="5"/>
      <c r="K2361" s="5"/>
      <c r="L2361" s="5"/>
      <c r="M2361" s="5"/>
      <c r="N2361" s="5"/>
      <c r="O2361" s="5"/>
      <c r="P2361" s="5"/>
    </row>
    <row r="2362" ht="15.75" customHeight="1">
      <c r="A2362" s="6"/>
      <c r="B2362" s="6" t="str">
        <f t="shared" si="1"/>
        <v>GUY</v>
      </c>
      <c r="C2362" s="6">
        <v>592.0</v>
      </c>
      <c r="D2362" s="7">
        <v>59204.0</v>
      </c>
      <c r="E2362" s="8" t="s">
        <v>2227</v>
      </c>
      <c r="F2362" s="7">
        <v>5920491.0</v>
      </c>
      <c r="G2362" s="9" t="s">
        <v>1990</v>
      </c>
      <c r="H2362" s="5"/>
      <c r="I2362" s="8"/>
      <c r="J2362" s="5"/>
      <c r="K2362" s="5"/>
      <c r="L2362" s="5"/>
      <c r="M2362" s="5"/>
      <c r="N2362" s="5"/>
      <c r="O2362" s="5"/>
      <c r="P2362" s="5"/>
    </row>
    <row r="2363" ht="15.75" customHeight="1">
      <c r="A2363" s="6"/>
      <c r="B2363" s="6" t="str">
        <f t="shared" si="1"/>
        <v>GUY</v>
      </c>
      <c r="C2363" s="6">
        <v>592.0</v>
      </c>
      <c r="D2363" s="7">
        <v>59204.0</v>
      </c>
      <c r="E2363" s="8" t="s">
        <v>2227</v>
      </c>
      <c r="F2363" s="7">
        <v>5920492.0</v>
      </c>
      <c r="G2363" s="9" t="s">
        <v>1972</v>
      </c>
      <c r="H2363" s="5"/>
      <c r="I2363" s="8"/>
      <c r="J2363" s="5"/>
      <c r="K2363" s="5"/>
      <c r="L2363" s="5"/>
      <c r="M2363" s="5"/>
      <c r="N2363" s="5"/>
      <c r="O2363" s="5"/>
      <c r="P2363" s="5"/>
    </row>
    <row r="2364" ht="15.75" customHeight="1">
      <c r="A2364" s="6"/>
      <c r="B2364" s="6" t="str">
        <f t="shared" si="1"/>
        <v>GUY</v>
      </c>
      <c r="C2364" s="6">
        <v>592.0</v>
      </c>
      <c r="D2364" s="7">
        <v>59204.0</v>
      </c>
      <c r="E2364" s="8" t="s">
        <v>2227</v>
      </c>
      <c r="F2364" s="7">
        <v>5920493.0</v>
      </c>
      <c r="G2364" s="9" t="s">
        <v>2269</v>
      </c>
      <c r="H2364" s="5"/>
      <c r="I2364" s="8"/>
      <c r="J2364" s="5"/>
      <c r="K2364" s="5"/>
      <c r="L2364" s="5"/>
      <c r="M2364" s="5"/>
      <c r="N2364" s="5"/>
      <c r="O2364" s="5"/>
      <c r="P2364" s="5"/>
    </row>
    <row r="2365" ht="15.75" customHeight="1">
      <c r="A2365" s="6"/>
      <c r="B2365" s="6" t="str">
        <f t="shared" si="1"/>
        <v>GUY</v>
      </c>
      <c r="C2365" s="6">
        <v>592.0</v>
      </c>
      <c r="D2365" s="7">
        <v>59204.0</v>
      </c>
      <c r="E2365" s="8" t="s">
        <v>2227</v>
      </c>
      <c r="F2365" s="7">
        <v>5920494.0</v>
      </c>
      <c r="G2365" s="9" t="s">
        <v>1922</v>
      </c>
      <c r="H2365" s="5"/>
      <c r="I2365" s="8"/>
      <c r="J2365" s="5"/>
      <c r="K2365" s="5"/>
      <c r="L2365" s="5"/>
      <c r="M2365" s="5"/>
      <c r="N2365" s="5"/>
      <c r="O2365" s="5"/>
      <c r="P2365" s="5"/>
    </row>
    <row r="2366" ht="15.75" customHeight="1">
      <c r="A2366" s="6"/>
      <c r="B2366" s="6" t="str">
        <f t="shared" si="1"/>
        <v>GUY</v>
      </c>
      <c r="C2366" s="6">
        <v>592.0</v>
      </c>
      <c r="D2366" s="7">
        <v>59204.0</v>
      </c>
      <c r="E2366" s="8" t="s">
        <v>2227</v>
      </c>
      <c r="F2366" s="7">
        <v>5920495.0</v>
      </c>
      <c r="G2366" s="9" t="s">
        <v>2270</v>
      </c>
      <c r="H2366" s="5"/>
      <c r="I2366" s="8"/>
      <c r="J2366" s="5"/>
      <c r="K2366" s="5"/>
      <c r="L2366" s="5"/>
      <c r="M2366" s="5"/>
      <c r="N2366" s="5"/>
      <c r="O2366" s="5"/>
      <c r="P2366" s="5"/>
    </row>
    <row r="2367" ht="15.75" customHeight="1">
      <c r="A2367" s="6"/>
      <c r="B2367" s="6" t="str">
        <f t="shared" si="1"/>
        <v>GUY</v>
      </c>
      <c r="C2367" s="6">
        <v>592.0</v>
      </c>
      <c r="D2367" s="7">
        <v>59204.0</v>
      </c>
      <c r="E2367" s="8" t="s">
        <v>2227</v>
      </c>
      <c r="F2367" s="7">
        <v>5920496.0</v>
      </c>
      <c r="G2367" s="9" t="s">
        <v>2271</v>
      </c>
      <c r="H2367" s="5"/>
      <c r="I2367" s="8"/>
      <c r="J2367" s="5"/>
      <c r="K2367" s="5"/>
      <c r="L2367" s="5"/>
      <c r="M2367" s="5"/>
      <c r="N2367" s="5"/>
      <c r="O2367" s="5"/>
      <c r="P2367" s="5"/>
    </row>
    <row r="2368" ht="15.75" customHeight="1">
      <c r="A2368" s="6"/>
      <c r="B2368" s="6" t="str">
        <f t="shared" si="1"/>
        <v>GUY</v>
      </c>
      <c r="C2368" s="6">
        <v>592.0</v>
      </c>
      <c r="D2368" s="7">
        <v>59204.0</v>
      </c>
      <c r="E2368" s="8" t="s">
        <v>2227</v>
      </c>
      <c r="F2368" s="7">
        <v>5920497.0</v>
      </c>
      <c r="G2368" s="9" t="s">
        <v>1892</v>
      </c>
      <c r="H2368" s="5"/>
      <c r="I2368" s="8"/>
      <c r="J2368" s="5"/>
      <c r="K2368" s="5"/>
      <c r="L2368" s="5"/>
      <c r="M2368" s="5"/>
      <c r="N2368" s="5"/>
      <c r="O2368" s="5"/>
      <c r="P2368" s="5"/>
    </row>
    <row r="2369" ht="15.75" customHeight="1">
      <c r="A2369" s="6"/>
      <c r="B2369" s="6" t="str">
        <f t="shared" si="1"/>
        <v>GUY</v>
      </c>
      <c r="C2369" s="6">
        <v>592.0</v>
      </c>
      <c r="D2369" s="7">
        <v>59204.0</v>
      </c>
      <c r="E2369" s="8" t="s">
        <v>2227</v>
      </c>
      <c r="F2369" s="7">
        <v>5920498.0</v>
      </c>
      <c r="G2369" s="9" t="s">
        <v>2272</v>
      </c>
      <c r="H2369" s="5"/>
      <c r="I2369" s="8"/>
      <c r="J2369" s="5"/>
      <c r="K2369" s="5"/>
      <c r="L2369" s="5"/>
      <c r="M2369" s="5"/>
      <c r="N2369" s="5"/>
      <c r="O2369" s="5"/>
      <c r="P2369" s="5"/>
    </row>
    <row r="2370" ht="15.75" customHeight="1">
      <c r="A2370" s="6"/>
      <c r="B2370" s="6" t="str">
        <f t="shared" si="1"/>
        <v>GUY</v>
      </c>
      <c r="C2370" s="6">
        <v>592.0</v>
      </c>
      <c r="D2370" s="7">
        <v>59204.0</v>
      </c>
      <c r="E2370" s="8" t="s">
        <v>2227</v>
      </c>
      <c r="F2370" s="7">
        <v>5920499.0</v>
      </c>
      <c r="G2370" s="9" t="s">
        <v>2273</v>
      </c>
      <c r="H2370" s="5"/>
      <c r="I2370" s="8"/>
      <c r="J2370" s="5"/>
      <c r="K2370" s="5"/>
      <c r="L2370" s="5"/>
      <c r="M2370" s="5"/>
      <c r="N2370" s="5"/>
      <c r="O2370" s="5"/>
      <c r="P2370" s="5"/>
    </row>
    <row r="2371" ht="15.75" customHeight="1">
      <c r="A2371" s="6"/>
      <c r="B2371" s="6" t="str">
        <f t="shared" si="1"/>
        <v>GUY</v>
      </c>
      <c r="C2371" s="6">
        <v>592.0</v>
      </c>
      <c r="D2371" s="7">
        <v>59204.0</v>
      </c>
      <c r="E2371" s="8" t="s">
        <v>2227</v>
      </c>
      <c r="F2371" s="7">
        <v>5920500.0</v>
      </c>
      <c r="G2371" s="9" t="s">
        <v>2274</v>
      </c>
      <c r="H2371" s="5"/>
      <c r="I2371" s="8"/>
      <c r="J2371" s="5"/>
      <c r="K2371" s="5"/>
      <c r="L2371" s="5"/>
      <c r="M2371" s="5"/>
      <c r="N2371" s="5"/>
      <c r="O2371" s="5"/>
      <c r="P2371" s="5"/>
    </row>
    <row r="2372" ht="15.75" customHeight="1">
      <c r="A2372" s="6"/>
      <c r="B2372" s="6" t="str">
        <f t="shared" si="1"/>
        <v>GUY</v>
      </c>
      <c r="C2372" s="6">
        <v>592.0</v>
      </c>
      <c r="D2372" s="7">
        <v>59204.0</v>
      </c>
      <c r="E2372" s="8" t="s">
        <v>2227</v>
      </c>
      <c r="F2372" s="7">
        <v>5920501.0</v>
      </c>
      <c r="G2372" s="9" t="s">
        <v>2275</v>
      </c>
      <c r="H2372" s="5"/>
      <c r="I2372" s="8"/>
      <c r="J2372" s="5"/>
      <c r="K2372" s="5"/>
      <c r="L2372" s="5"/>
      <c r="M2372" s="5"/>
      <c r="N2372" s="5"/>
      <c r="O2372" s="5"/>
      <c r="P2372" s="5"/>
    </row>
    <row r="2373" ht="15.75" customHeight="1">
      <c r="A2373" s="6"/>
      <c r="B2373" s="6" t="str">
        <f t="shared" si="1"/>
        <v>GUY</v>
      </c>
      <c r="C2373" s="6">
        <v>592.0</v>
      </c>
      <c r="D2373" s="7">
        <v>59204.0</v>
      </c>
      <c r="E2373" s="8" t="s">
        <v>2227</v>
      </c>
      <c r="F2373" s="7">
        <v>5920502.0</v>
      </c>
      <c r="G2373" s="9" t="s">
        <v>2276</v>
      </c>
      <c r="H2373" s="5"/>
      <c r="I2373" s="8"/>
      <c r="J2373" s="5"/>
      <c r="K2373" s="5"/>
      <c r="L2373" s="5"/>
      <c r="M2373" s="5"/>
      <c r="N2373" s="5"/>
      <c r="O2373" s="5"/>
      <c r="P2373" s="5"/>
    </row>
    <row r="2374" ht="15.75" customHeight="1">
      <c r="A2374" s="6"/>
      <c r="B2374" s="6" t="str">
        <f t="shared" si="1"/>
        <v>GUY</v>
      </c>
      <c r="C2374" s="6">
        <v>592.0</v>
      </c>
      <c r="D2374" s="7">
        <v>59204.0</v>
      </c>
      <c r="E2374" s="8" t="s">
        <v>2227</v>
      </c>
      <c r="F2374" s="7">
        <v>5920503.0</v>
      </c>
      <c r="G2374" s="9" t="s">
        <v>2277</v>
      </c>
      <c r="H2374" s="5"/>
      <c r="I2374" s="8"/>
      <c r="J2374" s="5"/>
      <c r="K2374" s="5"/>
      <c r="L2374" s="5"/>
      <c r="M2374" s="5"/>
      <c r="N2374" s="5"/>
      <c r="O2374" s="5"/>
      <c r="P2374" s="5"/>
    </row>
    <row r="2375" ht="15.75" customHeight="1">
      <c r="A2375" s="6"/>
      <c r="B2375" s="6" t="str">
        <f t="shared" si="1"/>
        <v>GUY</v>
      </c>
      <c r="C2375" s="6">
        <v>592.0</v>
      </c>
      <c r="D2375" s="7">
        <v>59204.0</v>
      </c>
      <c r="E2375" s="8" t="s">
        <v>2227</v>
      </c>
      <c r="F2375" s="7">
        <v>5920504.0</v>
      </c>
      <c r="G2375" s="9" t="s">
        <v>2211</v>
      </c>
      <c r="H2375" s="5"/>
      <c r="I2375" s="8"/>
      <c r="J2375" s="5"/>
      <c r="K2375" s="5"/>
      <c r="L2375" s="5"/>
      <c r="M2375" s="5"/>
      <c r="N2375" s="5"/>
      <c r="O2375" s="5"/>
      <c r="P2375" s="5"/>
    </row>
    <row r="2376" ht="15.75" customHeight="1">
      <c r="A2376" s="6"/>
      <c r="B2376" s="6" t="str">
        <f t="shared" si="1"/>
        <v>GUY</v>
      </c>
      <c r="C2376" s="6">
        <v>592.0</v>
      </c>
      <c r="D2376" s="7">
        <v>59204.0</v>
      </c>
      <c r="E2376" s="8" t="s">
        <v>2227</v>
      </c>
      <c r="F2376" s="7">
        <v>5920505.0</v>
      </c>
      <c r="G2376" s="9" t="s">
        <v>2278</v>
      </c>
      <c r="H2376" s="5"/>
      <c r="I2376" s="8"/>
      <c r="J2376" s="5"/>
      <c r="K2376" s="5"/>
      <c r="L2376" s="5"/>
      <c r="M2376" s="5"/>
      <c r="N2376" s="5"/>
      <c r="O2376" s="5"/>
      <c r="P2376" s="5"/>
    </row>
    <row r="2377" ht="15.75" customHeight="1">
      <c r="A2377" s="6"/>
      <c r="B2377" s="6" t="str">
        <f t="shared" si="1"/>
        <v>GUY</v>
      </c>
      <c r="C2377" s="6">
        <v>592.0</v>
      </c>
      <c r="D2377" s="7">
        <v>59204.0</v>
      </c>
      <c r="E2377" s="8" t="s">
        <v>2227</v>
      </c>
      <c r="F2377" s="7">
        <v>5920506.0</v>
      </c>
      <c r="G2377" s="9" t="s">
        <v>2279</v>
      </c>
      <c r="H2377" s="5"/>
      <c r="I2377" s="8"/>
      <c r="J2377" s="5"/>
      <c r="K2377" s="5"/>
      <c r="L2377" s="5"/>
      <c r="M2377" s="5"/>
      <c r="N2377" s="5"/>
      <c r="O2377" s="5"/>
      <c r="P2377" s="5"/>
    </row>
    <row r="2378" ht="15.75" customHeight="1">
      <c r="A2378" s="6"/>
      <c r="B2378" s="6" t="str">
        <f t="shared" si="1"/>
        <v>GUY</v>
      </c>
      <c r="C2378" s="6">
        <v>592.0</v>
      </c>
      <c r="D2378" s="7">
        <v>59204.0</v>
      </c>
      <c r="E2378" s="8" t="s">
        <v>2227</v>
      </c>
      <c r="F2378" s="7">
        <v>5920507.0</v>
      </c>
      <c r="G2378" s="9" t="s">
        <v>2280</v>
      </c>
      <c r="H2378" s="5"/>
      <c r="I2378" s="8"/>
      <c r="J2378" s="5"/>
      <c r="K2378" s="5"/>
      <c r="L2378" s="5"/>
      <c r="M2378" s="5"/>
      <c r="N2378" s="5"/>
      <c r="O2378" s="5"/>
      <c r="P2378" s="5"/>
    </row>
    <row r="2379" ht="15.75" customHeight="1">
      <c r="A2379" s="6"/>
      <c r="B2379" s="6" t="str">
        <f t="shared" si="1"/>
        <v>GUY</v>
      </c>
      <c r="C2379" s="6">
        <v>592.0</v>
      </c>
      <c r="D2379" s="7">
        <v>59204.0</v>
      </c>
      <c r="E2379" s="8" t="s">
        <v>2227</v>
      </c>
      <c r="F2379" s="7">
        <v>5920508.0</v>
      </c>
      <c r="G2379" s="9" t="s">
        <v>2281</v>
      </c>
      <c r="H2379" s="5"/>
      <c r="I2379" s="8"/>
      <c r="J2379" s="5"/>
      <c r="K2379" s="5"/>
      <c r="L2379" s="5"/>
      <c r="M2379" s="5"/>
      <c r="N2379" s="5"/>
      <c r="O2379" s="5"/>
      <c r="P2379" s="5"/>
    </row>
    <row r="2380" ht="15.75" customHeight="1">
      <c r="A2380" s="6"/>
      <c r="B2380" s="6" t="str">
        <f t="shared" si="1"/>
        <v>GUY</v>
      </c>
      <c r="C2380" s="6">
        <v>592.0</v>
      </c>
      <c r="D2380" s="7">
        <v>59204.0</v>
      </c>
      <c r="E2380" s="8" t="s">
        <v>2227</v>
      </c>
      <c r="F2380" s="7">
        <v>5920509.0</v>
      </c>
      <c r="G2380" s="9" t="s">
        <v>2282</v>
      </c>
      <c r="H2380" s="5"/>
      <c r="I2380" s="8"/>
      <c r="J2380" s="5"/>
      <c r="K2380" s="5"/>
      <c r="L2380" s="5"/>
      <c r="M2380" s="5"/>
      <c r="N2380" s="5"/>
      <c r="O2380" s="5"/>
      <c r="P2380" s="5"/>
    </row>
    <row r="2381" ht="15.75" customHeight="1">
      <c r="A2381" s="6"/>
      <c r="B2381" s="6" t="str">
        <f t="shared" si="1"/>
        <v>GUY</v>
      </c>
      <c r="C2381" s="6">
        <v>592.0</v>
      </c>
      <c r="D2381" s="7">
        <v>59204.0</v>
      </c>
      <c r="E2381" s="8" t="s">
        <v>2227</v>
      </c>
      <c r="F2381" s="7">
        <v>5920510.0</v>
      </c>
      <c r="G2381" s="9" t="s">
        <v>1961</v>
      </c>
      <c r="H2381" s="5"/>
      <c r="I2381" s="8"/>
      <c r="J2381" s="5"/>
      <c r="K2381" s="5"/>
      <c r="L2381" s="5"/>
      <c r="M2381" s="5"/>
      <c r="N2381" s="5"/>
      <c r="O2381" s="5"/>
      <c r="P2381" s="5"/>
    </row>
    <row r="2382" ht="15.75" customHeight="1">
      <c r="A2382" s="6"/>
      <c r="B2382" s="6" t="str">
        <f t="shared" si="1"/>
        <v>GUY</v>
      </c>
      <c r="C2382" s="6">
        <v>592.0</v>
      </c>
      <c r="D2382" s="7">
        <v>59204.0</v>
      </c>
      <c r="E2382" s="8" t="s">
        <v>2227</v>
      </c>
      <c r="F2382" s="7">
        <v>5920511.0</v>
      </c>
      <c r="G2382" s="9" t="s">
        <v>2283</v>
      </c>
      <c r="H2382" s="5"/>
      <c r="I2382" s="8"/>
      <c r="J2382" s="5"/>
      <c r="K2382" s="5"/>
      <c r="L2382" s="5"/>
      <c r="M2382" s="5"/>
      <c r="N2382" s="5"/>
      <c r="O2382" s="5"/>
      <c r="P2382" s="5"/>
    </row>
    <row r="2383" ht="15.75" customHeight="1">
      <c r="A2383" s="6"/>
      <c r="B2383" s="6" t="str">
        <f t="shared" si="1"/>
        <v>GUY</v>
      </c>
      <c r="C2383" s="6">
        <v>592.0</v>
      </c>
      <c r="D2383" s="7">
        <v>59204.0</v>
      </c>
      <c r="E2383" s="8" t="s">
        <v>2227</v>
      </c>
      <c r="F2383" s="7">
        <v>5920512.0</v>
      </c>
      <c r="G2383" s="9" t="s">
        <v>2284</v>
      </c>
      <c r="H2383" s="5"/>
      <c r="I2383" s="8"/>
      <c r="J2383" s="5"/>
      <c r="K2383" s="5"/>
      <c r="L2383" s="5"/>
      <c r="M2383" s="5"/>
      <c r="N2383" s="5"/>
      <c r="O2383" s="5"/>
      <c r="P2383" s="5"/>
    </row>
    <row r="2384" ht="15.75" customHeight="1">
      <c r="A2384" s="6"/>
      <c r="B2384" s="6" t="str">
        <f t="shared" si="1"/>
        <v>GUY</v>
      </c>
      <c r="C2384" s="6">
        <v>592.0</v>
      </c>
      <c r="D2384" s="7">
        <v>59204.0</v>
      </c>
      <c r="E2384" s="8" t="s">
        <v>2227</v>
      </c>
      <c r="F2384" s="7">
        <v>5920513.0</v>
      </c>
      <c r="G2384" s="9" t="s">
        <v>2071</v>
      </c>
      <c r="H2384" s="5"/>
      <c r="I2384" s="8"/>
      <c r="J2384" s="5"/>
      <c r="K2384" s="5"/>
      <c r="L2384" s="5"/>
      <c r="M2384" s="5"/>
      <c r="N2384" s="5"/>
      <c r="O2384" s="5"/>
      <c r="P2384" s="5"/>
    </row>
    <row r="2385" ht="15.75" customHeight="1">
      <c r="A2385" s="6"/>
      <c r="B2385" s="6" t="str">
        <f t="shared" si="1"/>
        <v>GUY</v>
      </c>
      <c r="C2385" s="6">
        <v>592.0</v>
      </c>
      <c r="D2385" s="7">
        <v>59204.0</v>
      </c>
      <c r="E2385" s="8" t="s">
        <v>2227</v>
      </c>
      <c r="F2385" s="7">
        <v>5920514.0</v>
      </c>
      <c r="G2385" s="9" t="s">
        <v>2285</v>
      </c>
      <c r="H2385" s="5"/>
      <c r="I2385" s="8"/>
      <c r="J2385" s="5"/>
      <c r="K2385" s="5"/>
      <c r="L2385" s="5"/>
      <c r="M2385" s="5"/>
      <c r="N2385" s="5"/>
      <c r="O2385" s="5"/>
      <c r="P2385" s="5"/>
    </row>
    <row r="2386" ht="15.75" customHeight="1">
      <c r="A2386" s="6"/>
      <c r="B2386" s="6" t="str">
        <f t="shared" si="1"/>
        <v>GUY</v>
      </c>
      <c r="C2386" s="6">
        <v>592.0</v>
      </c>
      <c r="D2386" s="7">
        <v>59204.0</v>
      </c>
      <c r="E2386" s="8" t="s">
        <v>2227</v>
      </c>
      <c r="F2386" s="7">
        <v>5920515.0</v>
      </c>
      <c r="G2386" s="9" t="s">
        <v>2286</v>
      </c>
      <c r="H2386" s="5"/>
      <c r="I2386" s="8"/>
      <c r="J2386" s="5"/>
      <c r="K2386" s="5"/>
      <c r="L2386" s="5"/>
      <c r="M2386" s="5"/>
      <c r="N2386" s="5"/>
      <c r="O2386" s="5"/>
      <c r="P2386" s="5"/>
    </row>
    <row r="2387" ht="15.75" customHeight="1">
      <c r="A2387" s="6"/>
      <c r="B2387" s="6" t="str">
        <f t="shared" si="1"/>
        <v>GUY</v>
      </c>
      <c r="C2387" s="6">
        <v>592.0</v>
      </c>
      <c r="D2387" s="7">
        <v>59204.0</v>
      </c>
      <c r="E2387" s="8" t="s">
        <v>2227</v>
      </c>
      <c r="F2387" s="7">
        <v>5920516.0</v>
      </c>
      <c r="G2387" s="9" t="s">
        <v>2287</v>
      </c>
      <c r="H2387" s="5"/>
      <c r="I2387" s="8"/>
      <c r="J2387" s="5"/>
      <c r="K2387" s="5"/>
      <c r="L2387" s="5"/>
      <c r="M2387" s="5"/>
      <c r="N2387" s="5"/>
      <c r="O2387" s="5"/>
      <c r="P2387" s="5"/>
    </row>
    <row r="2388" ht="15.75" customHeight="1">
      <c r="A2388" s="6"/>
      <c r="B2388" s="6" t="str">
        <f t="shared" si="1"/>
        <v>GUY</v>
      </c>
      <c r="C2388" s="6">
        <v>592.0</v>
      </c>
      <c r="D2388" s="7">
        <v>59204.0</v>
      </c>
      <c r="E2388" s="8" t="s">
        <v>2227</v>
      </c>
      <c r="F2388" s="7">
        <v>5920517.0</v>
      </c>
      <c r="G2388" s="9" t="s">
        <v>2288</v>
      </c>
      <c r="H2388" s="5"/>
      <c r="I2388" s="8"/>
      <c r="J2388" s="5"/>
      <c r="K2388" s="5"/>
      <c r="L2388" s="5"/>
      <c r="M2388" s="5"/>
      <c r="N2388" s="5"/>
      <c r="O2388" s="5"/>
      <c r="P2388" s="5"/>
    </row>
    <row r="2389" ht="15.75" customHeight="1">
      <c r="A2389" s="6"/>
      <c r="B2389" s="6" t="str">
        <f t="shared" si="1"/>
        <v>GUY</v>
      </c>
      <c r="C2389" s="6">
        <v>592.0</v>
      </c>
      <c r="D2389" s="7">
        <v>59204.0</v>
      </c>
      <c r="E2389" s="8" t="s">
        <v>2227</v>
      </c>
      <c r="F2389" s="7">
        <v>5920518.0</v>
      </c>
      <c r="G2389" s="9" t="s">
        <v>2289</v>
      </c>
      <c r="H2389" s="5"/>
      <c r="I2389" s="8"/>
      <c r="J2389" s="5"/>
      <c r="K2389" s="5"/>
      <c r="L2389" s="5"/>
      <c r="M2389" s="5"/>
      <c r="N2389" s="5"/>
      <c r="O2389" s="5"/>
      <c r="P2389" s="5"/>
    </row>
    <row r="2390" ht="15.75" customHeight="1">
      <c r="A2390" s="6"/>
      <c r="B2390" s="6" t="str">
        <f t="shared" si="1"/>
        <v>GUY</v>
      </c>
      <c r="C2390" s="6">
        <v>592.0</v>
      </c>
      <c r="D2390" s="7">
        <v>59204.0</v>
      </c>
      <c r="E2390" s="8" t="s">
        <v>2227</v>
      </c>
      <c r="F2390" s="7">
        <v>5920519.0</v>
      </c>
      <c r="G2390" s="9" t="s">
        <v>2290</v>
      </c>
      <c r="H2390" s="5"/>
      <c r="I2390" s="8"/>
      <c r="J2390" s="5"/>
      <c r="K2390" s="5"/>
      <c r="L2390" s="5"/>
      <c r="M2390" s="5"/>
      <c r="N2390" s="5"/>
      <c r="O2390" s="5"/>
      <c r="P2390" s="5"/>
    </row>
    <row r="2391" ht="15.75" customHeight="1">
      <c r="A2391" s="6"/>
      <c r="B2391" s="6" t="str">
        <f t="shared" si="1"/>
        <v>GUY</v>
      </c>
      <c r="C2391" s="6">
        <v>592.0</v>
      </c>
      <c r="D2391" s="7">
        <v>59204.0</v>
      </c>
      <c r="E2391" s="8" t="s">
        <v>2227</v>
      </c>
      <c r="F2391" s="7">
        <v>5920520.0</v>
      </c>
      <c r="G2391" s="9" t="s">
        <v>2291</v>
      </c>
      <c r="H2391" s="5"/>
      <c r="I2391" s="8"/>
      <c r="J2391" s="5"/>
      <c r="K2391" s="5"/>
      <c r="L2391" s="5"/>
      <c r="M2391" s="5"/>
      <c r="N2391" s="5"/>
      <c r="O2391" s="5"/>
      <c r="P2391" s="5"/>
    </row>
    <row r="2392" ht="15.75" customHeight="1">
      <c r="A2392" s="6"/>
      <c r="B2392" s="6" t="str">
        <f t="shared" si="1"/>
        <v>GUY</v>
      </c>
      <c r="C2392" s="6">
        <v>592.0</v>
      </c>
      <c r="D2392" s="7">
        <v>59204.0</v>
      </c>
      <c r="E2392" s="8" t="s">
        <v>2227</v>
      </c>
      <c r="F2392" s="7">
        <v>5920521.0</v>
      </c>
      <c r="G2392" s="9" t="s">
        <v>2292</v>
      </c>
      <c r="H2392" s="5"/>
      <c r="I2392" s="8"/>
      <c r="J2392" s="5"/>
      <c r="K2392" s="5"/>
      <c r="L2392" s="5"/>
      <c r="M2392" s="5"/>
      <c r="N2392" s="5"/>
      <c r="O2392" s="5"/>
      <c r="P2392" s="5"/>
    </row>
    <row r="2393" ht="15.75" customHeight="1">
      <c r="A2393" s="6"/>
      <c r="B2393" s="6" t="str">
        <f t="shared" si="1"/>
        <v>GUY</v>
      </c>
      <c r="C2393" s="6">
        <v>592.0</v>
      </c>
      <c r="D2393" s="7">
        <v>59204.0</v>
      </c>
      <c r="E2393" s="8" t="s">
        <v>2227</v>
      </c>
      <c r="F2393" s="7">
        <v>5920522.0</v>
      </c>
      <c r="G2393" s="9" t="s">
        <v>2293</v>
      </c>
      <c r="H2393" s="5"/>
      <c r="I2393" s="8"/>
      <c r="J2393" s="5"/>
      <c r="K2393" s="5"/>
      <c r="L2393" s="5"/>
      <c r="M2393" s="5"/>
      <c r="N2393" s="5"/>
      <c r="O2393" s="5"/>
      <c r="P2393" s="5"/>
    </row>
    <row r="2394" ht="15.75" customHeight="1">
      <c r="A2394" s="6"/>
      <c r="B2394" s="6" t="str">
        <f t="shared" si="1"/>
        <v>GUY</v>
      </c>
      <c r="C2394" s="6">
        <v>592.0</v>
      </c>
      <c r="D2394" s="7">
        <v>59204.0</v>
      </c>
      <c r="E2394" s="8" t="s">
        <v>2227</v>
      </c>
      <c r="F2394" s="7">
        <v>5920523.0</v>
      </c>
      <c r="G2394" s="9" t="s">
        <v>2294</v>
      </c>
      <c r="H2394" s="5"/>
      <c r="I2394" s="8"/>
      <c r="J2394" s="5"/>
      <c r="K2394" s="5"/>
      <c r="L2394" s="5"/>
      <c r="M2394" s="5"/>
      <c r="N2394" s="5"/>
      <c r="O2394" s="5"/>
      <c r="P2394" s="5"/>
    </row>
    <row r="2395" ht="15.75" customHeight="1">
      <c r="A2395" s="6"/>
      <c r="B2395" s="6" t="str">
        <f t="shared" si="1"/>
        <v>GUY</v>
      </c>
      <c r="C2395" s="6">
        <v>592.0</v>
      </c>
      <c r="D2395" s="7">
        <v>59204.0</v>
      </c>
      <c r="E2395" s="8" t="s">
        <v>2227</v>
      </c>
      <c r="F2395" s="7">
        <v>5920524.0</v>
      </c>
      <c r="G2395" s="9" t="s">
        <v>2295</v>
      </c>
      <c r="H2395" s="5"/>
      <c r="I2395" s="8"/>
      <c r="J2395" s="5"/>
      <c r="K2395" s="5"/>
      <c r="L2395" s="5"/>
      <c r="M2395" s="5"/>
      <c r="N2395" s="5"/>
      <c r="O2395" s="5"/>
      <c r="P2395" s="5"/>
    </row>
    <row r="2396" ht="15.75" customHeight="1">
      <c r="A2396" s="6"/>
      <c r="B2396" s="6" t="str">
        <f t="shared" si="1"/>
        <v>GUY</v>
      </c>
      <c r="C2396" s="6">
        <v>592.0</v>
      </c>
      <c r="D2396" s="7">
        <v>59204.0</v>
      </c>
      <c r="E2396" s="8" t="s">
        <v>2227</v>
      </c>
      <c r="F2396" s="7">
        <v>5920525.0</v>
      </c>
      <c r="G2396" s="9" t="s">
        <v>2296</v>
      </c>
      <c r="H2396" s="5"/>
      <c r="I2396" s="8"/>
      <c r="J2396" s="5"/>
      <c r="K2396" s="5"/>
      <c r="L2396" s="5"/>
      <c r="M2396" s="5"/>
      <c r="N2396" s="5"/>
      <c r="O2396" s="5"/>
      <c r="P2396" s="5"/>
    </row>
    <row r="2397" ht="15.75" customHeight="1">
      <c r="A2397" s="6"/>
      <c r="B2397" s="6" t="str">
        <f t="shared" si="1"/>
        <v>GUY</v>
      </c>
      <c r="C2397" s="6">
        <v>592.0</v>
      </c>
      <c r="D2397" s="7">
        <v>59204.0</v>
      </c>
      <c r="E2397" s="8" t="s">
        <v>2227</v>
      </c>
      <c r="F2397" s="7">
        <v>5920526.0</v>
      </c>
      <c r="G2397" s="9" t="s">
        <v>2297</v>
      </c>
      <c r="H2397" s="5"/>
      <c r="I2397" s="8"/>
      <c r="J2397" s="5"/>
      <c r="K2397" s="5"/>
      <c r="L2397" s="5"/>
      <c r="M2397" s="5"/>
      <c r="N2397" s="5"/>
      <c r="O2397" s="5"/>
      <c r="P2397" s="5"/>
    </row>
    <row r="2398" ht="15.75" customHeight="1">
      <c r="A2398" s="6"/>
      <c r="B2398" s="6" t="str">
        <f t="shared" si="1"/>
        <v>GUY</v>
      </c>
      <c r="C2398" s="6">
        <v>592.0</v>
      </c>
      <c r="D2398" s="7">
        <v>59204.0</v>
      </c>
      <c r="E2398" s="8" t="s">
        <v>2227</v>
      </c>
      <c r="F2398" s="7">
        <v>5920527.0</v>
      </c>
      <c r="G2398" s="9" t="s">
        <v>2298</v>
      </c>
      <c r="H2398" s="5"/>
      <c r="I2398" s="8"/>
      <c r="J2398" s="5"/>
      <c r="K2398" s="5"/>
      <c r="L2398" s="5"/>
      <c r="M2398" s="5"/>
      <c r="N2398" s="5"/>
      <c r="O2398" s="5"/>
      <c r="P2398" s="5"/>
    </row>
    <row r="2399" ht="15.75" customHeight="1">
      <c r="A2399" s="6"/>
      <c r="B2399" s="6" t="str">
        <f t="shared" si="1"/>
        <v>GUY</v>
      </c>
      <c r="C2399" s="6">
        <v>592.0</v>
      </c>
      <c r="D2399" s="7">
        <v>59204.0</v>
      </c>
      <c r="E2399" s="8" t="s">
        <v>2227</v>
      </c>
      <c r="F2399" s="7">
        <v>5920528.0</v>
      </c>
      <c r="G2399" s="9" t="s">
        <v>2299</v>
      </c>
      <c r="H2399" s="5"/>
      <c r="I2399" s="8"/>
      <c r="J2399" s="5"/>
      <c r="K2399" s="5"/>
      <c r="L2399" s="5"/>
      <c r="M2399" s="5"/>
      <c r="N2399" s="5"/>
      <c r="O2399" s="5"/>
      <c r="P2399" s="5"/>
    </row>
    <row r="2400" ht="15.75" customHeight="1">
      <c r="A2400" s="6"/>
      <c r="B2400" s="6" t="str">
        <f t="shared" si="1"/>
        <v>GUY</v>
      </c>
      <c r="C2400" s="6">
        <v>592.0</v>
      </c>
      <c r="D2400" s="7">
        <v>59204.0</v>
      </c>
      <c r="E2400" s="8" t="s">
        <v>2227</v>
      </c>
      <c r="F2400" s="7">
        <v>5920529.0</v>
      </c>
      <c r="G2400" s="9" t="s">
        <v>2300</v>
      </c>
      <c r="H2400" s="5"/>
      <c r="I2400" s="8"/>
      <c r="J2400" s="5"/>
      <c r="K2400" s="5"/>
      <c r="L2400" s="5"/>
      <c r="M2400" s="5"/>
      <c r="N2400" s="5"/>
      <c r="O2400" s="5"/>
      <c r="P2400" s="5"/>
    </row>
    <row r="2401" ht="15.75" customHeight="1">
      <c r="A2401" s="6"/>
      <c r="B2401" s="6" t="str">
        <f t="shared" si="1"/>
        <v>GUY</v>
      </c>
      <c r="C2401" s="6">
        <v>592.0</v>
      </c>
      <c r="D2401" s="7">
        <v>59204.0</v>
      </c>
      <c r="E2401" s="8" t="s">
        <v>2227</v>
      </c>
      <c r="F2401" s="7">
        <v>5920530.0</v>
      </c>
      <c r="G2401" s="9" t="s">
        <v>2301</v>
      </c>
      <c r="H2401" s="5"/>
      <c r="I2401" s="8"/>
      <c r="J2401" s="5"/>
      <c r="K2401" s="5"/>
      <c r="L2401" s="5"/>
      <c r="M2401" s="5"/>
      <c r="N2401" s="5"/>
      <c r="O2401" s="5"/>
      <c r="P2401" s="5"/>
    </row>
    <row r="2402" ht="15.75" customHeight="1">
      <c r="A2402" s="6"/>
      <c r="B2402" s="6" t="str">
        <f t="shared" si="1"/>
        <v>GUY</v>
      </c>
      <c r="C2402" s="6">
        <v>592.0</v>
      </c>
      <c r="D2402" s="7">
        <v>59204.0</v>
      </c>
      <c r="E2402" s="8" t="s">
        <v>2227</v>
      </c>
      <c r="F2402" s="7">
        <v>5920531.0</v>
      </c>
      <c r="G2402" s="9" t="s">
        <v>2302</v>
      </c>
      <c r="H2402" s="5"/>
      <c r="I2402" s="8"/>
      <c r="J2402" s="5"/>
      <c r="K2402" s="5"/>
      <c r="L2402" s="5"/>
      <c r="M2402" s="5"/>
      <c r="N2402" s="5"/>
      <c r="O2402" s="5"/>
      <c r="P2402" s="5"/>
    </row>
    <row r="2403" ht="15.75" customHeight="1">
      <c r="A2403" s="6"/>
      <c r="B2403" s="6" t="str">
        <f t="shared" si="1"/>
        <v>GUY</v>
      </c>
      <c r="C2403" s="6">
        <v>592.0</v>
      </c>
      <c r="D2403" s="7">
        <v>59204.0</v>
      </c>
      <c r="E2403" s="8" t="s">
        <v>2227</v>
      </c>
      <c r="F2403" s="7">
        <v>5920532.0</v>
      </c>
      <c r="G2403" s="9" t="s">
        <v>2303</v>
      </c>
      <c r="H2403" s="5"/>
      <c r="I2403" s="8"/>
      <c r="J2403" s="5"/>
      <c r="K2403" s="5"/>
      <c r="L2403" s="5"/>
      <c r="M2403" s="5"/>
      <c r="N2403" s="5"/>
      <c r="O2403" s="5"/>
      <c r="P2403" s="5"/>
    </row>
    <row r="2404" ht="15.75" customHeight="1">
      <c r="A2404" s="6"/>
      <c r="B2404" s="6" t="str">
        <f t="shared" si="1"/>
        <v>GUY</v>
      </c>
      <c r="C2404" s="6">
        <v>592.0</v>
      </c>
      <c r="D2404" s="7">
        <v>59204.0</v>
      </c>
      <c r="E2404" s="8" t="s">
        <v>2227</v>
      </c>
      <c r="F2404" s="7">
        <v>5920533.0</v>
      </c>
      <c r="G2404" s="9" t="s">
        <v>1995</v>
      </c>
      <c r="H2404" s="5"/>
      <c r="I2404" s="8"/>
      <c r="J2404" s="5"/>
      <c r="K2404" s="5"/>
      <c r="L2404" s="5"/>
      <c r="M2404" s="5"/>
      <c r="N2404" s="5"/>
      <c r="O2404" s="5"/>
      <c r="P2404" s="5"/>
    </row>
    <row r="2405" ht="15.75" customHeight="1">
      <c r="A2405" s="6"/>
      <c r="B2405" s="6" t="str">
        <f t="shared" si="1"/>
        <v>GUY</v>
      </c>
      <c r="C2405" s="6">
        <v>592.0</v>
      </c>
      <c r="D2405" s="7">
        <v>59204.0</v>
      </c>
      <c r="E2405" s="8" t="s">
        <v>2227</v>
      </c>
      <c r="F2405" s="7">
        <v>5920534.0</v>
      </c>
      <c r="G2405" s="9" t="s">
        <v>2304</v>
      </c>
      <c r="H2405" s="5"/>
      <c r="I2405" s="8"/>
      <c r="J2405" s="5"/>
      <c r="K2405" s="5"/>
      <c r="L2405" s="5"/>
      <c r="M2405" s="5"/>
      <c r="N2405" s="5"/>
      <c r="O2405" s="5"/>
      <c r="P2405" s="5"/>
    </row>
    <row r="2406" ht="15.75" customHeight="1">
      <c r="A2406" s="6"/>
      <c r="B2406" s="6" t="str">
        <f t="shared" si="1"/>
        <v>GUY</v>
      </c>
      <c r="C2406" s="6">
        <v>592.0</v>
      </c>
      <c r="D2406" s="7">
        <v>59204.0</v>
      </c>
      <c r="E2406" s="8" t="s">
        <v>2227</v>
      </c>
      <c r="F2406" s="7">
        <v>5920535.0</v>
      </c>
      <c r="G2406" s="9" t="s">
        <v>2218</v>
      </c>
      <c r="H2406" s="5"/>
      <c r="I2406" s="8"/>
      <c r="J2406" s="5"/>
      <c r="K2406" s="5"/>
      <c r="L2406" s="5"/>
      <c r="M2406" s="5"/>
      <c r="N2406" s="5"/>
      <c r="O2406" s="5"/>
      <c r="P2406" s="5"/>
    </row>
    <row r="2407" ht="15.75" customHeight="1">
      <c r="A2407" s="6"/>
      <c r="B2407" s="6" t="str">
        <f t="shared" si="1"/>
        <v>GUY</v>
      </c>
      <c r="C2407" s="6">
        <v>592.0</v>
      </c>
      <c r="D2407" s="7">
        <v>59204.0</v>
      </c>
      <c r="E2407" s="8" t="s">
        <v>2227</v>
      </c>
      <c r="F2407" s="7">
        <v>5920536.0</v>
      </c>
      <c r="G2407" s="9" t="s">
        <v>2305</v>
      </c>
      <c r="H2407" s="5"/>
      <c r="I2407" s="8"/>
      <c r="J2407" s="5"/>
      <c r="K2407" s="5"/>
      <c r="L2407" s="5"/>
      <c r="M2407" s="5"/>
      <c r="N2407" s="5"/>
      <c r="O2407" s="5"/>
      <c r="P2407" s="5"/>
    </row>
    <row r="2408" ht="15.75" customHeight="1">
      <c r="A2408" s="6"/>
      <c r="B2408" s="6" t="str">
        <f t="shared" si="1"/>
        <v>GUY</v>
      </c>
      <c r="C2408" s="6">
        <v>592.0</v>
      </c>
      <c r="D2408" s="7">
        <v>59204.0</v>
      </c>
      <c r="E2408" s="8" t="s">
        <v>2227</v>
      </c>
      <c r="F2408" s="7">
        <v>5920537.0</v>
      </c>
      <c r="G2408" s="9" t="s">
        <v>2306</v>
      </c>
      <c r="H2408" s="5"/>
      <c r="I2408" s="8"/>
      <c r="J2408" s="5"/>
      <c r="K2408" s="5"/>
      <c r="L2408" s="5"/>
      <c r="M2408" s="5"/>
      <c r="N2408" s="5"/>
      <c r="O2408" s="5"/>
      <c r="P2408" s="5"/>
    </row>
    <row r="2409" ht="15.75" customHeight="1">
      <c r="A2409" s="6"/>
      <c r="B2409" s="6" t="str">
        <f t="shared" si="1"/>
        <v>GUY</v>
      </c>
      <c r="C2409" s="6">
        <v>592.0</v>
      </c>
      <c r="D2409" s="7">
        <v>59204.0</v>
      </c>
      <c r="E2409" s="8" t="s">
        <v>2227</v>
      </c>
      <c r="F2409" s="7">
        <v>5920538.0</v>
      </c>
      <c r="G2409" s="9" t="s">
        <v>2307</v>
      </c>
      <c r="H2409" s="5"/>
      <c r="I2409" s="8"/>
      <c r="J2409" s="5"/>
      <c r="K2409" s="5"/>
      <c r="L2409" s="5"/>
      <c r="M2409" s="5"/>
      <c r="N2409" s="5"/>
      <c r="O2409" s="5"/>
      <c r="P2409" s="5"/>
    </row>
    <row r="2410" ht="15.75" customHeight="1">
      <c r="A2410" s="6"/>
      <c r="B2410" s="6" t="str">
        <f t="shared" si="1"/>
        <v>GUY</v>
      </c>
      <c r="C2410" s="6">
        <v>592.0</v>
      </c>
      <c r="D2410" s="7">
        <v>59204.0</v>
      </c>
      <c r="E2410" s="8" t="s">
        <v>2227</v>
      </c>
      <c r="F2410" s="7">
        <v>5920539.0</v>
      </c>
      <c r="G2410" s="9" t="s">
        <v>2308</v>
      </c>
      <c r="H2410" s="5"/>
      <c r="I2410" s="8"/>
      <c r="J2410" s="5"/>
      <c r="K2410" s="5"/>
      <c r="L2410" s="5"/>
      <c r="M2410" s="5"/>
      <c r="N2410" s="5"/>
      <c r="O2410" s="5"/>
      <c r="P2410" s="5"/>
    </row>
    <row r="2411" ht="15.75" customHeight="1">
      <c r="A2411" s="6"/>
      <c r="B2411" s="6" t="str">
        <f t="shared" si="1"/>
        <v>GUY</v>
      </c>
      <c r="C2411" s="6">
        <v>592.0</v>
      </c>
      <c r="D2411" s="7">
        <v>59204.0</v>
      </c>
      <c r="E2411" s="8" t="s">
        <v>2227</v>
      </c>
      <c r="F2411" s="7">
        <v>5920540.0</v>
      </c>
      <c r="G2411" s="9" t="s">
        <v>2309</v>
      </c>
      <c r="H2411" s="5"/>
      <c r="I2411" s="8"/>
      <c r="J2411" s="5"/>
      <c r="K2411" s="5"/>
      <c r="L2411" s="5"/>
      <c r="M2411" s="5"/>
      <c r="N2411" s="5"/>
      <c r="O2411" s="5"/>
      <c r="P2411" s="5"/>
    </row>
    <row r="2412" ht="15.75" customHeight="1">
      <c r="A2412" s="6"/>
      <c r="B2412" s="6" t="str">
        <f t="shared" si="1"/>
        <v>GUY</v>
      </c>
      <c r="C2412" s="6">
        <v>592.0</v>
      </c>
      <c r="D2412" s="7">
        <v>59204.0</v>
      </c>
      <c r="E2412" s="8" t="s">
        <v>2227</v>
      </c>
      <c r="F2412" s="7">
        <v>5920541.0</v>
      </c>
      <c r="G2412" s="9" t="s">
        <v>2310</v>
      </c>
      <c r="H2412" s="5"/>
      <c r="I2412" s="8"/>
      <c r="J2412" s="5"/>
      <c r="K2412" s="5"/>
      <c r="L2412" s="5"/>
      <c r="M2412" s="5"/>
      <c r="N2412" s="5"/>
      <c r="O2412" s="5"/>
      <c r="P2412" s="5"/>
    </row>
    <row r="2413" ht="15.75" customHeight="1">
      <c r="A2413" s="6"/>
      <c r="B2413" s="6" t="str">
        <f t="shared" si="1"/>
        <v>GUY</v>
      </c>
      <c r="C2413" s="6">
        <v>592.0</v>
      </c>
      <c r="D2413" s="7">
        <v>59204.0</v>
      </c>
      <c r="E2413" s="8" t="s">
        <v>2227</v>
      </c>
      <c r="F2413" s="7">
        <v>5920542.0</v>
      </c>
      <c r="G2413" s="9" t="s">
        <v>2311</v>
      </c>
      <c r="H2413" s="5"/>
      <c r="I2413" s="8"/>
      <c r="J2413" s="5"/>
      <c r="K2413" s="5"/>
      <c r="L2413" s="5"/>
      <c r="M2413" s="5"/>
      <c r="N2413" s="5"/>
      <c r="O2413" s="5"/>
      <c r="P2413" s="5"/>
    </row>
    <row r="2414" ht="15.75" customHeight="1">
      <c r="A2414" s="6"/>
      <c r="B2414" s="6" t="str">
        <f t="shared" si="1"/>
        <v>GUY</v>
      </c>
      <c r="C2414" s="6">
        <v>592.0</v>
      </c>
      <c r="D2414" s="7">
        <v>59204.0</v>
      </c>
      <c r="E2414" s="8" t="s">
        <v>2227</v>
      </c>
      <c r="F2414" s="7">
        <v>5920543.0</v>
      </c>
      <c r="G2414" s="9" t="s">
        <v>2312</v>
      </c>
      <c r="H2414" s="5"/>
      <c r="I2414" s="8"/>
      <c r="J2414" s="5"/>
      <c r="K2414" s="5"/>
      <c r="L2414" s="5"/>
      <c r="M2414" s="5"/>
      <c r="N2414" s="5"/>
      <c r="O2414" s="5"/>
      <c r="P2414" s="5"/>
    </row>
    <row r="2415" ht="15.75" customHeight="1">
      <c r="A2415" s="6"/>
      <c r="B2415" s="6" t="str">
        <f t="shared" si="1"/>
        <v>GUY</v>
      </c>
      <c r="C2415" s="6">
        <v>592.0</v>
      </c>
      <c r="D2415" s="7">
        <v>59204.0</v>
      </c>
      <c r="E2415" s="8" t="s">
        <v>2227</v>
      </c>
      <c r="F2415" s="7">
        <v>5920544.0</v>
      </c>
      <c r="G2415" s="9" t="s">
        <v>2313</v>
      </c>
      <c r="H2415" s="5"/>
      <c r="I2415" s="8"/>
      <c r="J2415" s="5"/>
      <c r="K2415" s="5"/>
      <c r="L2415" s="5"/>
      <c r="M2415" s="5"/>
      <c r="N2415" s="5"/>
      <c r="O2415" s="5"/>
      <c r="P2415" s="5"/>
    </row>
    <row r="2416" ht="15.75" customHeight="1">
      <c r="A2416" s="6"/>
      <c r="B2416" s="6" t="str">
        <f t="shared" si="1"/>
        <v>GUY</v>
      </c>
      <c r="C2416" s="6">
        <v>592.0</v>
      </c>
      <c r="D2416" s="7">
        <v>59204.0</v>
      </c>
      <c r="E2416" s="8" t="s">
        <v>2227</v>
      </c>
      <c r="F2416" s="7">
        <v>5920545.0</v>
      </c>
      <c r="G2416" s="9" t="s">
        <v>2314</v>
      </c>
      <c r="H2416" s="5"/>
      <c r="I2416" s="8"/>
      <c r="J2416" s="5"/>
      <c r="K2416" s="5"/>
      <c r="L2416" s="5"/>
      <c r="M2416" s="5"/>
      <c r="N2416" s="5"/>
      <c r="O2416" s="5"/>
      <c r="P2416" s="5"/>
    </row>
    <row r="2417" ht="15.75" customHeight="1">
      <c r="A2417" s="6"/>
      <c r="B2417" s="6" t="str">
        <f t="shared" si="1"/>
        <v>GUY</v>
      </c>
      <c r="C2417" s="6">
        <v>592.0</v>
      </c>
      <c r="D2417" s="7">
        <v>59204.0</v>
      </c>
      <c r="E2417" s="8" t="s">
        <v>2227</v>
      </c>
      <c r="F2417" s="7">
        <v>5920546.0</v>
      </c>
      <c r="G2417" s="9" t="s">
        <v>2315</v>
      </c>
      <c r="H2417" s="5"/>
      <c r="I2417" s="8"/>
      <c r="J2417" s="5"/>
      <c r="K2417" s="5"/>
      <c r="L2417" s="5"/>
      <c r="M2417" s="5"/>
      <c r="N2417" s="5"/>
      <c r="O2417" s="5"/>
      <c r="P2417" s="5"/>
    </row>
    <row r="2418" ht="15.75" customHeight="1">
      <c r="A2418" s="6"/>
      <c r="B2418" s="6" t="str">
        <f t="shared" si="1"/>
        <v>GUY</v>
      </c>
      <c r="C2418" s="6">
        <v>592.0</v>
      </c>
      <c r="D2418" s="7">
        <v>59204.0</v>
      </c>
      <c r="E2418" s="8" t="s">
        <v>2227</v>
      </c>
      <c r="F2418" s="7">
        <v>5920547.0</v>
      </c>
      <c r="G2418" s="9" t="s">
        <v>2316</v>
      </c>
      <c r="H2418" s="5"/>
      <c r="I2418" s="8"/>
      <c r="J2418" s="5"/>
      <c r="K2418" s="5"/>
      <c r="L2418" s="5"/>
      <c r="M2418" s="5"/>
      <c r="N2418" s="5"/>
      <c r="O2418" s="5"/>
      <c r="P2418" s="5"/>
    </row>
    <row r="2419" ht="15.75" customHeight="1">
      <c r="A2419" s="6"/>
      <c r="B2419" s="6" t="str">
        <f t="shared" si="1"/>
        <v>GUY</v>
      </c>
      <c r="C2419" s="6">
        <v>592.0</v>
      </c>
      <c r="D2419" s="7">
        <v>59204.0</v>
      </c>
      <c r="E2419" s="8" t="s">
        <v>2227</v>
      </c>
      <c r="F2419" s="7">
        <v>5920548.0</v>
      </c>
      <c r="G2419" s="9" t="s">
        <v>2317</v>
      </c>
      <c r="H2419" s="5"/>
      <c r="I2419" s="8"/>
      <c r="J2419" s="5"/>
      <c r="K2419" s="5"/>
      <c r="L2419" s="5"/>
      <c r="M2419" s="5"/>
      <c r="N2419" s="5"/>
      <c r="O2419" s="5"/>
      <c r="P2419" s="5"/>
    </row>
    <row r="2420" ht="15.75" customHeight="1">
      <c r="A2420" s="6"/>
      <c r="B2420" s="6" t="str">
        <f t="shared" si="1"/>
        <v>GUY</v>
      </c>
      <c r="C2420" s="6">
        <v>592.0</v>
      </c>
      <c r="D2420" s="7">
        <v>59204.0</v>
      </c>
      <c r="E2420" s="8" t="s">
        <v>2227</v>
      </c>
      <c r="F2420" s="7">
        <v>5920549.0</v>
      </c>
      <c r="G2420" s="9" t="s">
        <v>2318</v>
      </c>
      <c r="H2420" s="5"/>
      <c r="I2420" s="8"/>
      <c r="J2420" s="5"/>
      <c r="K2420" s="5"/>
      <c r="L2420" s="5"/>
      <c r="M2420" s="5"/>
      <c r="N2420" s="5"/>
      <c r="O2420" s="5"/>
      <c r="P2420" s="5"/>
    </row>
    <row r="2421" ht="15.75" customHeight="1">
      <c r="A2421" s="6"/>
      <c r="B2421" s="6" t="str">
        <f t="shared" si="1"/>
        <v>GUY</v>
      </c>
      <c r="C2421" s="6">
        <v>592.0</v>
      </c>
      <c r="D2421" s="7">
        <v>59204.0</v>
      </c>
      <c r="E2421" s="8" t="s">
        <v>2227</v>
      </c>
      <c r="F2421" s="7">
        <v>5920550.0</v>
      </c>
      <c r="G2421" s="9" t="s">
        <v>2319</v>
      </c>
      <c r="H2421" s="5"/>
      <c r="I2421" s="8"/>
      <c r="J2421" s="5"/>
      <c r="K2421" s="5"/>
      <c r="L2421" s="5"/>
      <c r="M2421" s="5"/>
      <c r="N2421" s="5"/>
      <c r="O2421" s="5"/>
      <c r="P2421" s="5"/>
    </row>
    <row r="2422" ht="15.75" customHeight="1">
      <c r="A2422" s="6"/>
      <c r="B2422" s="6" t="str">
        <f t="shared" si="1"/>
        <v>GUY</v>
      </c>
      <c r="C2422" s="6">
        <v>592.0</v>
      </c>
      <c r="D2422" s="7">
        <v>59204.0</v>
      </c>
      <c r="E2422" s="8" t="s">
        <v>2227</v>
      </c>
      <c r="F2422" s="7">
        <v>5920551.0</v>
      </c>
      <c r="G2422" s="9" t="s">
        <v>2320</v>
      </c>
      <c r="H2422" s="5"/>
      <c r="I2422" s="8"/>
      <c r="J2422" s="5"/>
      <c r="K2422" s="5"/>
      <c r="L2422" s="5"/>
      <c r="M2422" s="5"/>
      <c r="N2422" s="5"/>
      <c r="O2422" s="5"/>
      <c r="P2422" s="5"/>
    </row>
    <row r="2423" ht="15.75" customHeight="1">
      <c r="A2423" s="6"/>
      <c r="B2423" s="6" t="str">
        <f t="shared" si="1"/>
        <v>GUY</v>
      </c>
      <c r="C2423" s="6">
        <v>592.0</v>
      </c>
      <c r="D2423" s="7">
        <v>59204.0</v>
      </c>
      <c r="E2423" s="8" t="s">
        <v>2227</v>
      </c>
      <c r="F2423" s="7">
        <v>5920552.0</v>
      </c>
      <c r="G2423" s="9" t="s">
        <v>2321</v>
      </c>
      <c r="H2423" s="5"/>
      <c r="I2423" s="8"/>
      <c r="J2423" s="5"/>
      <c r="K2423" s="5"/>
      <c r="L2423" s="5"/>
      <c r="M2423" s="5"/>
      <c r="N2423" s="5"/>
      <c r="O2423" s="5"/>
      <c r="P2423" s="5"/>
    </row>
    <row r="2424" ht="15.75" customHeight="1">
      <c r="A2424" s="6"/>
      <c r="B2424" s="6" t="str">
        <f t="shared" si="1"/>
        <v>GUY</v>
      </c>
      <c r="C2424" s="6">
        <v>592.0</v>
      </c>
      <c r="D2424" s="7">
        <v>59204.0</v>
      </c>
      <c r="E2424" s="8" t="s">
        <v>2227</v>
      </c>
      <c r="F2424" s="7">
        <v>5920553.0</v>
      </c>
      <c r="G2424" s="9" t="s">
        <v>2322</v>
      </c>
      <c r="H2424" s="5"/>
      <c r="I2424" s="8"/>
      <c r="J2424" s="5"/>
      <c r="K2424" s="5"/>
      <c r="L2424" s="5"/>
      <c r="M2424" s="5"/>
      <c r="N2424" s="5"/>
      <c r="O2424" s="5"/>
      <c r="P2424" s="5"/>
    </row>
    <row r="2425" ht="15.75" customHeight="1">
      <c r="A2425" s="6"/>
      <c r="B2425" s="6" t="str">
        <f t="shared" si="1"/>
        <v>GUY</v>
      </c>
      <c r="C2425" s="6">
        <v>592.0</v>
      </c>
      <c r="D2425" s="7">
        <v>59204.0</v>
      </c>
      <c r="E2425" s="8" t="s">
        <v>2227</v>
      </c>
      <c r="F2425" s="7">
        <v>5920554.0</v>
      </c>
      <c r="G2425" s="9" t="s">
        <v>2323</v>
      </c>
      <c r="H2425" s="5"/>
      <c r="I2425" s="8"/>
      <c r="J2425" s="5"/>
      <c r="K2425" s="5"/>
      <c r="L2425" s="5"/>
      <c r="M2425" s="5"/>
      <c r="N2425" s="5"/>
      <c r="O2425" s="5"/>
      <c r="P2425" s="5"/>
    </row>
    <row r="2426" ht="15.75" customHeight="1">
      <c r="A2426" s="6"/>
      <c r="B2426" s="6" t="str">
        <f t="shared" si="1"/>
        <v>GUY</v>
      </c>
      <c r="C2426" s="6">
        <v>592.0</v>
      </c>
      <c r="D2426" s="7">
        <v>59204.0</v>
      </c>
      <c r="E2426" s="8" t="s">
        <v>2227</v>
      </c>
      <c r="F2426" s="7">
        <v>5920555.0</v>
      </c>
      <c r="G2426" s="9" t="s">
        <v>2324</v>
      </c>
      <c r="H2426" s="5"/>
      <c r="I2426" s="8"/>
      <c r="J2426" s="5"/>
      <c r="K2426" s="5"/>
      <c r="L2426" s="5"/>
      <c r="M2426" s="5"/>
      <c r="N2426" s="5"/>
      <c r="O2426" s="5"/>
      <c r="P2426" s="5"/>
    </row>
    <row r="2427" ht="15.75" customHeight="1">
      <c r="A2427" s="6"/>
      <c r="B2427" s="6" t="str">
        <f t="shared" si="1"/>
        <v>GUY</v>
      </c>
      <c r="C2427" s="6">
        <v>592.0</v>
      </c>
      <c r="D2427" s="7">
        <v>59204.0</v>
      </c>
      <c r="E2427" s="8" t="s">
        <v>2227</v>
      </c>
      <c r="F2427" s="7">
        <v>5920556.0</v>
      </c>
      <c r="G2427" s="9" t="s">
        <v>2325</v>
      </c>
      <c r="H2427" s="5"/>
      <c r="I2427" s="8"/>
      <c r="J2427" s="5"/>
      <c r="K2427" s="5"/>
      <c r="L2427" s="5"/>
      <c r="M2427" s="5"/>
      <c r="N2427" s="5"/>
      <c r="O2427" s="5"/>
      <c r="P2427" s="5"/>
    </row>
    <row r="2428" ht="15.75" customHeight="1">
      <c r="A2428" s="6"/>
      <c r="B2428" s="6" t="str">
        <f t="shared" si="1"/>
        <v>GUY</v>
      </c>
      <c r="C2428" s="6">
        <v>592.0</v>
      </c>
      <c r="D2428" s="7">
        <v>59204.0</v>
      </c>
      <c r="E2428" s="8" t="s">
        <v>2227</v>
      </c>
      <c r="F2428" s="7">
        <v>5920557.0</v>
      </c>
      <c r="G2428" s="9" t="s">
        <v>2326</v>
      </c>
      <c r="H2428" s="5"/>
      <c r="I2428" s="8"/>
      <c r="J2428" s="5"/>
      <c r="K2428" s="5"/>
      <c r="L2428" s="5"/>
      <c r="M2428" s="5"/>
      <c r="N2428" s="5"/>
      <c r="O2428" s="5"/>
      <c r="P2428" s="5"/>
    </row>
    <row r="2429" ht="15.75" customHeight="1">
      <c r="A2429" s="6"/>
      <c r="B2429" s="6" t="str">
        <f t="shared" si="1"/>
        <v>GUY</v>
      </c>
      <c r="C2429" s="6">
        <v>592.0</v>
      </c>
      <c r="D2429" s="7">
        <v>59204.0</v>
      </c>
      <c r="E2429" s="8" t="s">
        <v>2227</v>
      </c>
      <c r="F2429" s="7">
        <v>5920558.0</v>
      </c>
      <c r="G2429" s="9" t="s">
        <v>2327</v>
      </c>
      <c r="H2429" s="5"/>
      <c r="I2429" s="8"/>
      <c r="J2429" s="5"/>
      <c r="K2429" s="5"/>
      <c r="L2429" s="5"/>
      <c r="M2429" s="5"/>
      <c r="N2429" s="5"/>
      <c r="O2429" s="5"/>
      <c r="P2429" s="5"/>
    </row>
    <row r="2430" ht="15.75" customHeight="1">
      <c r="A2430" s="6"/>
      <c r="B2430" s="6" t="str">
        <f t="shared" si="1"/>
        <v>GUY</v>
      </c>
      <c r="C2430" s="6">
        <v>592.0</v>
      </c>
      <c r="D2430" s="7">
        <v>59204.0</v>
      </c>
      <c r="E2430" s="8" t="s">
        <v>2227</v>
      </c>
      <c r="F2430" s="7">
        <v>5920559.0</v>
      </c>
      <c r="G2430" s="9" t="s">
        <v>2328</v>
      </c>
      <c r="H2430" s="5"/>
      <c r="I2430" s="8"/>
      <c r="J2430" s="5"/>
      <c r="K2430" s="5"/>
      <c r="L2430" s="5"/>
      <c r="M2430" s="5"/>
      <c r="N2430" s="5"/>
      <c r="O2430" s="5"/>
      <c r="P2430" s="5"/>
    </row>
    <row r="2431" ht="15.75" customHeight="1">
      <c r="A2431" s="6"/>
      <c r="B2431" s="6" t="str">
        <f t="shared" si="1"/>
        <v>GUY</v>
      </c>
      <c r="C2431" s="6">
        <v>592.0</v>
      </c>
      <c r="D2431" s="7">
        <v>59204.0</v>
      </c>
      <c r="E2431" s="8" t="s">
        <v>2227</v>
      </c>
      <c r="F2431" s="7">
        <v>5920560.0</v>
      </c>
      <c r="G2431" s="9" t="s">
        <v>2329</v>
      </c>
      <c r="H2431" s="5"/>
      <c r="I2431" s="8"/>
      <c r="J2431" s="5"/>
      <c r="K2431" s="5"/>
      <c r="L2431" s="5"/>
      <c r="M2431" s="5"/>
      <c r="N2431" s="5"/>
      <c r="O2431" s="5"/>
      <c r="P2431" s="5"/>
    </row>
    <row r="2432" ht="15.75" customHeight="1">
      <c r="A2432" s="6"/>
      <c r="B2432" s="6" t="str">
        <f t="shared" si="1"/>
        <v>GUY</v>
      </c>
      <c r="C2432" s="6">
        <v>592.0</v>
      </c>
      <c r="D2432" s="7">
        <v>59204.0</v>
      </c>
      <c r="E2432" s="8" t="s">
        <v>2227</v>
      </c>
      <c r="F2432" s="7">
        <v>5920561.0</v>
      </c>
      <c r="G2432" s="9" t="s">
        <v>2330</v>
      </c>
      <c r="H2432" s="5"/>
      <c r="I2432" s="8"/>
      <c r="J2432" s="5"/>
      <c r="K2432" s="5"/>
      <c r="L2432" s="5"/>
      <c r="M2432" s="5"/>
      <c r="N2432" s="5"/>
      <c r="O2432" s="5"/>
      <c r="P2432" s="5"/>
    </row>
    <row r="2433" ht="15.75" customHeight="1">
      <c r="A2433" s="6"/>
      <c r="B2433" s="6" t="str">
        <f t="shared" si="1"/>
        <v>GUY</v>
      </c>
      <c r="C2433" s="6">
        <v>592.0</v>
      </c>
      <c r="D2433" s="7">
        <v>59204.0</v>
      </c>
      <c r="E2433" s="8" t="s">
        <v>2227</v>
      </c>
      <c r="F2433" s="7">
        <v>5920562.0</v>
      </c>
      <c r="G2433" s="9" t="s">
        <v>2331</v>
      </c>
      <c r="H2433" s="5"/>
      <c r="I2433" s="8"/>
      <c r="J2433" s="5"/>
      <c r="K2433" s="5"/>
      <c r="L2433" s="5"/>
      <c r="M2433" s="5"/>
      <c r="N2433" s="5"/>
      <c r="O2433" s="5"/>
      <c r="P2433" s="5"/>
    </row>
    <row r="2434" ht="15.75" customHeight="1">
      <c r="A2434" s="6"/>
      <c r="B2434" s="6" t="str">
        <f t="shared" si="1"/>
        <v>GUY</v>
      </c>
      <c r="C2434" s="6">
        <v>592.0</v>
      </c>
      <c r="D2434" s="7">
        <v>59204.0</v>
      </c>
      <c r="E2434" s="8" t="s">
        <v>2227</v>
      </c>
      <c r="F2434" s="7">
        <v>5920563.0</v>
      </c>
      <c r="G2434" s="9" t="s">
        <v>2332</v>
      </c>
      <c r="H2434" s="5"/>
      <c r="I2434" s="8"/>
      <c r="J2434" s="5"/>
      <c r="K2434" s="5"/>
      <c r="L2434" s="5"/>
      <c r="M2434" s="5"/>
      <c r="N2434" s="5"/>
      <c r="O2434" s="5"/>
      <c r="P2434" s="5"/>
    </row>
    <row r="2435" ht="15.75" customHeight="1">
      <c r="A2435" s="6"/>
      <c r="B2435" s="6" t="str">
        <f t="shared" si="1"/>
        <v>GUY</v>
      </c>
      <c r="C2435" s="6">
        <v>592.0</v>
      </c>
      <c r="D2435" s="7">
        <v>59204.0</v>
      </c>
      <c r="E2435" s="8" t="s">
        <v>2227</v>
      </c>
      <c r="F2435" s="7">
        <v>5920564.0</v>
      </c>
      <c r="G2435" s="9" t="s">
        <v>2333</v>
      </c>
      <c r="H2435" s="5"/>
      <c r="I2435" s="8"/>
      <c r="J2435" s="5"/>
      <c r="K2435" s="5"/>
      <c r="L2435" s="5"/>
      <c r="M2435" s="5"/>
      <c r="N2435" s="5"/>
      <c r="O2435" s="5"/>
      <c r="P2435" s="5"/>
    </row>
    <row r="2436" ht="15.75" customHeight="1">
      <c r="A2436" s="6"/>
      <c r="B2436" s="6" t="str">
        <f t="shared" si="1"/>
        <v>GUY</v>
      </c>
      <c r="C2436" s="6">
        <v>592.0</v>
      </c>
      <c r="D2436" s="7">
        <v>59204.0</v>
      </c>
      <c r="E2436" s="8" t="s">
        <v>2227</v>
      </c>
      <c r="F2436" s="7">
        <v>5920565.0</v>
      </c>
      <c r="G2436" s="9" t="s">
        <v>2334</v>
      </c>
      <c r="H2436" s="5"/>
      <c r="I2436" s="8"/>
      <c r="J2436" s="5"/>
      <c r="K2436" s="5"/>
      <c r="L2436" s="5"/>
      <c r="M2436" s="5"/>
      <c r="N2436" s="5"/>
      <c r="O2436" s="5"/>
      <c r="P2436" s="5"/>
    </row>
    <row r="2437" ht="15.75" customHeight="1">
      <c r="A2437" s="6"/>
      <c r="B2437" s="6" t="str">
        <f t="shared" si="1"/>
        <v>GUY</v>
      </c>
      <c r="C2437" s="6">
        <v>592.0</v>
      </c>
      <c r="D2437" s="7">
        <v>59204.0</v>
      </c>
      <c r="E2437" s="8" t="s">
        <v>2227</v>
      </c>
      <c r="F2437" s="7">
        <v>5920566.0</v>
      </c>
      <c r="G2437" s="9" t="s">
        <v>2335</v>
      </c>
      <c r="H2437" s="5"/>
      <c r="I2437" s="8"/>
      <c r="J2437" s="5"/>
      <c r="K2437" s="5"/>
      <c r="L2437" s="5"/>
      <c r="M2437" s="5"/>
      <c r="N2437" s="5"/>
      <c r="O2437" s="5"/>
      <c r="P2437" s="5"/>
    </row>
    <row r="2438" ht="15.75" customHeight="1">
      <c r="A2438" s="6"/>
      <c r="B2438" s="6" t="str">
        <f t="shared" si="1"/>
        <v>GUY</v>
      </c>
      <c r="C2438" s="6">
        <v>592.0</v>
      </c>
      <c r="D2438" s="7">
        <v>59204.0</v>
      </c>
      <c r="E2438" s="8" t="s">
        <v>2227</v>
      </c>
      <c r="F2438" s="7">
        <v>5920567.0</v>
      </c>
      <c r="G2438" s="9" t="s">
        <v>2336</v>
      </c>
      <c r="H2438" s="5"/>
      <c r="I2438" s="8"/>
      <c r="J2438" s="5"/>
      <c r="K2438" s="5"/>
      <c r="L2438" s="5"/>
      <c r="M2438" s="5"/>
      <c r="N2438" s="5"/>
      <c r="O2438" s="5"/>
      <c r="P2438" s="5"/>
    </row>
    <row r="2439" ht="15.75" customHeight="1">
      <c r="A2439" s="6"/>
      <c r="B2439" s="6" t="str">
        <f t="shared" si="1"/>
        <v>GUY</v>
      </c>
      <c r="C2439" s="6">
        <v>592.0</v>
      </c>
      <c r="D2439" s="7">
        <v>59204.0</v>
      </c>
      <c r="E2439" s="8" t="s">
        <v>2227</v>
      </c>
      <c r="F2439" s="7">
        <v>5920568.0</v>
      </c>
      <c r="G2439" s="9" t="s">
        <v>2337</v>
      </c>
      <c r="H2439" s="5"/>
      <c r="I2439" s="8"/>
      <c r="J2439" s="5"/>
      <c r="K2439" s="5"/>
      <c r="L2439" s="5"/>
      <c r="M2439" s="5"/>
      <c r="N2439" s="5"/>
      <c r="O2439" s="5"/>
      <c r="P2439" s="5"/>
    </row>
    <row r="2440" ht="15.75" customHeight="1">
      <c r="A2440" s="6"/>
      <c r="B2440" s="6" t="str">
        <f t="shared" si="1"/>
        <v>GUY</v>
      </c>
      <c r="C2440" s="6">
        <v>592.0</v>
      </c>
      <c r="D2440" s="7">
        <v>59204.0</v>
      </c>
      <c r="E2440" s="8" t="s">
        <v>2227</v>
      </c>
      <c r="F2440" s="7">
        <v>5920569.0</v>
      </c>
      <c r="G2440" s="9" t="s">
        <v>2338</v>
      </c>
      <c r="H2440" s="5"/>
      <c r="I2440" s="8"/>
      <c r="J2440" s="5"/>
      <c r="K2440" s="5"/>
      <c r="L2440" s="5"/>
      <c r="M2440" s="5"/>
      <c r="N2440" s="5"/>
      <c r="O2440" s="5"/>
      <c r="P2440" s="5"/>
    </row>
    <row r="2441" ht="15.75" customHeight="1">
      <c r="A2441" s="6"/>
      <c r="B2441" s="6" t="str">
        <f t="shared" si="1"/>
        <v>GUY</v>
      </c>
      <c r="C2441" s="6">
        <v>592.0</v>
      </c>
      <c r="D2441" s="7">
        <v>59204.0</v>
      </c>
      <c r="E2441" s="8" t="s">
        <v>2227</v>
      </c>
      <c r="F2441" s="7">
        <v>5920570.0</v>
      </c>
      <c r="G2441" s="9" t="s">
        <v>2339</v>
      </c>
      <c r="H2441" s="5"/>
      <c r="I2441" s="8"/>
      <c r="J2441" s="5"/>
      <c r="K2441" s="5"/>
      <c r="L2441" s="5"/>
      <c r="M2441" s="5"/>
      <c r="N2441" s="5"/>
      <c r="O2441" s="5"/>
      <c r="P2441" s="5"/>
    </row>
    <row r="2442" ht="15.75" customHeight="1">
      <c r="A2442" s="6"/>
      <c r="B2442" s="6" t="str">
        <f t="shared" si="1"/>
        <v>GUY</v>
      </c>
      <c r="C2442" s="6">
        <v>592.0</v>
      </c>
      <c r="D2442" s="7">
        <v>59204.0</v>
      </c>
      <c r="E2442" s="8" t="s">
        <v>2227</v>
      </c>
      <c r="F2442" s="7">
        <v>5920571.0</v>
      </c>
      <c r="G2442" s="9" t="s">
        <v>2340</v>
      </c>
      <c r="H2442" s="5"/>
      <c r="I2442" s="8"/>
      <c r="J2442" s="5"/>
      <c r="K2442" s="5"/>
      <c r="L2442" s="5"/>
      <c r="M2442" s="5"/>
      <c r="N2442" s="5"/>
      <c r="O2442" s="5"/>
      <c r="P2442" s="5"/>
    </row>
    <row r="2443" ht="15.75" customHeight="1">
      <c r="A2443" s="6"/>
      <c r="B2443" s="6" t="str">
        <f t="shared" si="1"/>
        <v>GUY</v>
      </c>
      <c r="C2443" s="6">
        <v>592.0</v>
      </c>
      <c r="D2443" s="7">
        <v>59204.0</v>
      </c>
      <c r="E2443" s="8" t="s">
        <v>2227</v>
      </c>
      <c r="F2443" s="7">
        <v>5920572.0</v>
      </c>
      <c r="G2443" s="9" t="s">
        <v>2341</v>
      </c>
      <c r="H2443" s="5"/>
      <c r="I2443" s="8"/>
      <c r="J2443" s="5"/>
      <c r="K2443" s="5"/>
      <c r="L2443" s="5"/>
      <c r="M2443" s="5"/>
      <c r="N2443" s="5"/>
      <c r="O2443" s="5"/>
      <c r="P2443" s="5"/>
    </row>
    <row r="2444" ht="15.75" customHeight="1">
      <c r="A2444" s="6"/>
      <c r="B2444" s="6" t="str">
        <f t="shared" si="1"/>
        <v>GUY</v>
      </c>
      <c r="C2444" s="6">
        <v>592.0</v>
      </c>
      <c r="D2444" s="7">
        <v>59204.0</v>
      </c>
      <c r="E2444" s="8" t="s">
        <v>2227</v>
      </c>
      <c r="F2444" s="7">
        <v>5920573.0</v>
      </c>
      <c r="G2444" s="9" t="s">
        <v>2342</v>
      </c>
      <c r="H2444" s="5"/>
      <c r="I2444" s="8"/>
      <c r="J2444" s="5"/>
      <c r="K2444" s="5"/>
      <c r="L2444" s="5"/>
      <c r="M2444" s="5"/>
      <c r="N2444" s="5"/>
      <c r="O2444" s="5"/>
      <c r="P2444" s="5"/>
    </row>
    <row r="2445" ht="15.75" customHeight="1">
      <c r="A2445" s="6"/>
      <c r="B2445" s="6" t="str">
        <f t="shared" si="1"/>
        <v>GUY</v>
      </c>
      <c r="C2445" s="6">
        <v>592.0</v>
      </c>
      <c r="D2445" s="7">
        <v>59204.0</v>
      </c>
      <c r="E2445" s="8" t="s">
        <v>2227</v>
      </c>
      <c r="F2445" s="7">
        <v>5920574.0</v>
      </c>
      <c r="G2445" s="9" t="s">
        <v>2343</v>
      </c>
      <c r="H2445" s="5"/>
      <c r="I2445" s="8"/>
      <c r="J2445" s="5"/>
      <c r="K2445" s="5"/>
      <c r="L2445" s="5"/>
      <c r="M2445" s="5"/>
      <c r="N2445" s="5"/>
      <c r="O2445" s="5"/>
      <c r="P2445" s="5"/>
    </row>
    <row r="2446" ht="15.75" customHeight="1">
      <c r="A2446" s="6"/>
      <c r="B2446" s="6" t="str">
        <f t="shared" si="1"/>
        <v>GUY</v>
      </c>
      <c r="C2446" s="6">
        <v>592.0</v>
      </c>
      <c r="D2446" s="7">
        <v>59204.0</v>
      </c>
      <c r="E2446" s="8" t="s">
        <v>2227</v>
      </c>
      <c r="F2446" s="7">
        <v>5920575.0</v>
      </c>
      <c r="G2446" s="9" t="s">
        <v>2344</v>
      </c>
      <c r="H2446" s="5"/>
      <c r="I2446" s="8"/>
      <c r="J2446" s="5"/>
      <c r="K2446" s="5"/>
      <c r="L2446" s="5"/>
      <c r="M2446" s="5"/>
      <c r="N2446" s="5"/>
      <c r="O2446" s="5"/>
      <c r="P2446" s="5"/>
    </row>
    <row r="2447" ht="15.75" customHeight="1">
      <c r="A2447" s="6"/>
      <c r="B2447" s="6" t="str">
        <f t="shared" si="1"/>
        <v>GUY</v>
      </c>
      <c r="C2447" s="6">
        <v>592.0</v>
      </c>
      <c r="D2447" s="7">
        <v>59204.0</v>
      </c>
      <c r="E2447" s="8" t="s">
        <v>2227</v>
      </c>
      <c r="F2447" s="7">
        <v>5920576.0</v>
      </c>
      <c r="G2447" s="9" t="s">
        <v>2345</v>
      </c>
      <c r="H2447" s="5"/>
      <c r="I2447" s="8"/>
      <c r="J2447" s="5"/>
      <c r="K2447" s="5"/>
      <c r="L2447" s="5"/>
      <c r="M2447" s="5"/>
      <c r="N2447" s="5"/>
      <c r="O2447" s="5"/>
      <c r="P2447" s="5"/>
    </row>
    <row r="2448" ht="15.75" customHeight="1">
      <c r="A2448" s="6"/>
      <c r="B2448" s="6" t="str">
        <f t="shared" si="1"/>
        <v>GUY</v>
      </c>
      <c r="C2448" s="6">
        <v>592.0</v>
      </c>
      <c r="D2448" s="7">
        <v>59204.0</v>
      </c>
      <c r="E2448" s="8" t="s">
        <v>2227</v>
      </c>
      <c r="F2448" s="7">
        <v>5920577.0</v>
      </c>
      <c r="G2448" s="9" t="s">
        <v>2346</v>
      </c>
      <c r="H2448" s="5"/>
      <c r="I2448" s="8"/>
      <c r="J2448" s="5"/>
      <c r="K2448" s="5"/>
      <c r="L2448" s="5"/>
      <c r="M2448" s="5"/>
      <c r="N2448" s="5"/>
      <c r="O2448" s="5"/>
      <c r="P2448" s="5"/>
    </row>
    <row r="2449" ht="15.75" customHeight="1">
      <c r="A2449" s="6"/>
      <c r="B2449" s="6" t="str">
        <f t="shared" si="1"/>
        <v>GUY</v>
      </c>
      <c r="C2449" s="6">
        <v>592.0</v>
      </c>
      <c r="D2449" s="7">
        <v>59204.0</v>
      </c>
      <c r="E2449" s="8" t="s">
        <v>2227</v>
      </c>
      <c r="F2449" s="7">
        <v>5920578.0</v>
      </c>
      <c r="G2449" s="9" t="s">
        <v>2347</v>
      </c>
      <c r="H2449" s="5"/>
      <c r="I2449" s="8"/>
      <c r="J2449" s="5"/>
      <c r="K2449" s="5"/>
      <c r="L2449" s="5"/>
      <c r="M2449" s="5"/>
      <c r="N2449" s="5"/>
      <c r="O2449" s="5"/>
      <c r="P2449" s="5"/>
    </row>
    <row r="2450" ht="15.75" customHeight="1">
      <c r="A2450" s="6"/>
      <c r="B2450" s="6" t="str">
        <f t="shared" si="1"/>
        <v>GUY</v>
      </c>
      <c r="C2450" s="6">
        <v>592.0</v>
      </c>
      <c r="D2450" s="7">
        <v>59204.0</v>
      </c>
      <c r="E2450" s="8" t="s">
        <v>2227</v>
      </c>
      <c r="F2450" s="7">
        <v>5920579.0</v>
      </c>
      <c r="G2450" s="9" t="s">
        <v>2348</v>
      </c>
      <c r="H2450" s="5"/>
      <c r="I2450" s="8"/>
      <c r="J2450" s="5"/>
      <c r="K2450" s="5"/>
      <c r="L2450" s="5"/>
      <c r="M2450" s="5"/>
      <c r="N2450" s="5"/>
      <c r="O2450" s="5"/>
      <c r="P2450" s="5"/>
    </row>
    <row r="2451" ht="15.75" customHeight="1">
      <c r="A2451" s="6"/>
      <c r="B2451" s="6" t="str">
        <f t="shared" si="1"/>
        <v>GUY</v>
      </c>
      <c r="C2451" s="6">
        <v>592.0</v>
      </c>
      <c r="D2451" s="7">
        <v>59204.0</v>
      </c>
      <c r="E2451" s="8" t="s">
        <v>2227</v>
      </c>
      <c r="F2451" s="7">
        <v>5920580.0</v>
      </c>
      <c r="G2451" s="9" t="s">
        <v>2349</v>
      </c>
      <c r="H2451" s="5"/>
      <c r="I2451" s="8"/>
      <c r="J2451" s="5"/>
      <c r="K2451" s="5"/>
      <c r="L2451" s="5"/>
      <c r="M2451" s="5"/>
      <c r="N2451" s="5"/>
      <c r="O2451" s="5"/>
      <c r="P2451" s="5"/>
    </row>
    <row r="2452" ht="15.75" customHeight="1">
      <c r="A2452" s="6"/>
      <c r="B2452" s="6" t="str">
        <f t="shared" si="1"/>
        <v>GUY</v>
      </c>
      <c r="C2452" s="6">
        <v>592.0</v>
      </c>
      <c r="D2452" s="7">
        <v>59204.0</v>
      </c>
      <c r="E2452" s="8" t="s">
        <v>2227</v>
      </c>
      <c r="F2452" s="7">
        <v>5920581.0</v>
      </c>
      <c r="G2452" s="9" t="s">
        <v>1978</v>
      </c>
      <c r="H2452" s="5"/>
      <c r="I2452" s="8"/>
      <c r="J2452" s="5"/>
      <c r="K2452" s="5"/>
      <c r="L2452" s="5"/>
      <c r="M2452" s="5"/>
      <c r="N2452" s="5"/>
      <c r="O2452" s="5"/>
      <c r="P2452" s="5"/>
    </row>
    <row r="2453" ht="15.75" customHeight="1">
      <c r="A2453" s="6"/>
      <c r="B2453" s="6" t="str">
        <f t="shared" si="1"/>
        <v>GUY</v>
      </c>
      <c r="C2453" s="6">
        <v>592.0</v>
      </c>
      <c r="D2453" s="7">
        <v>59204.0</v>
      </c>
      <c r="E2453" s="8" t="s">
        <v>2227</v>
      </c>
      <c r="F2453" s="7">
        <v>5920582.0</v>
      </c>
      <c r="G2453" s="9" t="s">
        <v>2350</v>
      </c>
      <c r="H2453" s="5"/>
      <c r="I2453" s="8"/>
      <c r="J2453" s="5"/>
      <c r="K2453" s="5"/>
      <c r="L2453" s="5"/>
      <c r="M2453" s="5"/>
      <c r="N2453" s="5"/>
      <c r="O2453" s="5"/>
      <c r="P2453" s="5"/>
    </row>
    <row r="2454" ht="15.75" customHeight="1">
      <c r="A2454" s="6"/>
      <c r="B2454" s="6" t="str">
        <f t="shared" si="1"/>
        <v>GUY</v>
      </c>
      <c r="C2454" s="6">
        <v>592.0</v>
      </c>
      <c r="D2454" s="7">
        <v>59204.0</v>
      </c>
      <c r="E2454" s="8" t="s">
        <v>2227</v>
      </c>
      <c r="F2454" s="7">
        <v>5920583.0</v>
      </c>
      <c r="G2454" s="9" t="s">
        <v>2351</v>
      </c>
      <c r="H2454" s="5"/>
      <c r="I2454" s="8"/>
      <c r="J2454" s="5"/>
      <c r="K2454" s="5"/>
      <c r="L2454" s="5"/>
      <c r="M2454" s="5"/>
      <c r="N2454" s="5"/>
      <c r="O2454" s="5"/>
      <c r="P2454" s="5"/>
    </row>
    <row r="2455" ht="15.75" customHeight="1">
      <c r="A2455" s="6"/>
      <c r="B2455" s="6" t="str">
        <f t="shared" si="1"/>
        <v>GUY</v>
      </c>
      <c r="C2455" s="6">
        <v>592.0</v>
      </c>
      <c r="D2455" s="7">
        <v>59204.0</v>
      </c>
      <c r="E2455" s="8" t="s">
        <v>2227</v>
      </c>
      <c r="F2455" s="7">
        <v>5920584.0</v>
      </c>
      <c r="G2455" s="9" t="s">
        <v>2352</v>
      </c>
      <c r="H2455" s="5"/>
      <c r="I2455" s="8"/>
      <c r="J2455" s="5"/>
      <c r="K2455" s="5"/>
      <c r="L2455" s="5"/>
      <c r="M2455" s="5"/>
      <c r="N2455" s="5"/>
      <c r="O2455" s="5"/>
      <c r="P2455" s="5"/>
    </row>
    <row r="2456" ht="15.75" customHeight="1">
      <c r="A2456" s="6"/>
      <c r="B2456" s="6" t="str">
        <f t="shared" si="1"/>
        <v>GUY</v>
      </c>
      <c r="C2456" s="6">
        <v>592.0</v>
      </c>
      <c r="D2456" s="7">
        <v>59204.0</v>
      </c>
      <c r="E2456" s="8" t="s">
        <v>2227</v>
      </c>
      <c r="F2456" s="7">
        <v>5920585.0</v>
      </c>
      <c r="G2456" s="9" t="s">
        <v>2353</v>
      </c>
      <c r="H2456" s="5"/>
      <c r="I2456" s="8"/>
      <c r="J2456" s="5"/>
      <c r="K2456" s="5"/>
      <c r="L2456" s="5"/>
      <c r="M2456" s="5"/>
      <c r="N2456" s="5"/>
      <c r="O2456" s="5"/>
      <c r="P2456" s="5"/>
    </row>
    <row r="2457" ht="15.75" customHeight="1">
      <c r="A2457" s="6"/>
      <c r="B2457" s="6" t="str">
        <f t="shared" si="1"/>
        <v>GUY</v>
      </c>
      <c r="C2457" s="6">
        <v>592.0</v>
      </c>
      <c r="D2457" s="7">
        <v>59204.0</v>
      </c>
      <c r="E2457" s="8" t="s">
        <v>2227</v>
      </c>
      <c r="F2457" s="7">
        <v>5920586.0</v>
      </c>
      <c r="G2457" s="9" t="s">
        <v>2354</v>
      </c>
      <c r="H2457" s="5"/>
      <c r="I2457" s="8"/>
      <c r="J2457" s="5"/>
      <c r="K2457" s="5"/>
      <c r="L2457" s="5"/>
      <c r="M2457" s="5"/>
      <c r="N2457" s="5"/>
      <c r="O2457" s="5"/>
      <c r="P2457" s="5"/>
    </row>
    <row r="2458" ht="15.75" customHeight="1">
      <c r="A2458" s="6"/>
      <c r="B2458" s="6" t="str">
        <f t="shared" si="1"/>
        <v>GUY</v>
      </c>
      <c r="C2458" s="6">
        <v>592.0</v>
      </c>
      <c r="D2458" s="7">
        <v>59204.0</v>
      </c>
      <c r="E2458" s="8" t="s">
        <v>2227</v>
      </c>
      <c r="F2458" s="7">
        <v>5920587.0</v>
      </c>
      <c r="G2458" s="9" t="s">
        <v>2355</v>
      </c>
      <c r="H2458" s="5"/>
      <c r="I2458" s="8"/>
      <c r="J2458" s="5"/>
      <c r="K2458" s="5"/>
      <c r="L2458" s="5"/>
      <c r="M2458" s="5"/>
      <c r="N2458" s="5"/>
      <c r="O2458" s="5"/>
      <c r="P2458" s="5"/>
    </row>
    <row r="2459" ht="15.75" customHeight="1">
      <c r="A2459" s="6"/>
      <c r="B2459" s="6" t="str">
        <f t="shared" si="1"/>
        <v>GUY</v>
      </c>
      <c r="C2459" s="6">
        <v>592.0</v>
      </c>
      <c r="D2459" s="7">
        <v>59204.0</v>
      </c>
      <c r="E2459" s="8" t="s">
        <v>2227</v>
      </c>
      <c r="F2459" s="7">
        <v>5920588.0</v>
      </c>
      <c r="G2459" s="9" t="s">
        <v>2016</v>
      </c>
      <c r="H2459" s="5"/>
      <c r="I2459" s="8"/>
      <c r="J2459" s="5"/>
      <c r="K2459" s="5"/>
      <c r="L2459" s="5"/>
      <c r="M2459" s="5"/>
      <c r="N2459" s="5"/>
      <c r="O2459" s="5"/>
      <c r="P2459" s="5"/>
    </row>
    <row r="2460" ht="15.75" customHeight="1">
      <c r="A2460" s="6"/>
      <c r="B2460" s="6" t="str">
        <f t="shared" si="1"/>
        <v>GUY</v>
      </c>
      <c r="C2460" s="6">
        <v>592.0</v>
      </c>
      <c r="D2460" s="7">
        <v>59204.0</v>
      </c>
      <c r="E2460" s="8" t="s">
        <v>2227</v>
      </c>
      <c r="F2460" s="7">
        <v>5920589.0</v>
      </c>
      <c r="G2460" s="9" t="s">
        <v>2356</v>
      </c>
      <c r="H2460" s="5"/>
      <c r="I2460" s="8"/>
      <c r="J2460" s="5"/>
      <c r="K2460" s="5"/>
      <c r="L2460" s="5"/>
      <c r="M2460" s="5"/>
      <c r="N2460" s="5"/>
      <c r="O2460" s="5"/>
      <c r="P2460" s="5"/>
    </row>
    <row r="2461" ht="15.75" customHeight="1">
      <c r="A2461" s="6"/>
      <c r="B2461" s="6" t="str">
        <f t="shared" si="1"/>
        <v>GUY</v>
      </c>
      <c r="C2461" s="6">
        <v>592.0</v>
      </c>
      <c r="D2461" s="7">
        <v>59204.0</v>
      </c>
      <c r="E2461" s="8" t="s">
        <v>2227</v>
      </c>
      <c r="F2461" s="7">
        <v>5920590.0</v>
      </c>
      <c r="G2461" s="9" t="s">
        <v>2357</v>
      </c>
      <c r="H2461" s="5"/>
      <c r="I2461" s="8"/>
      <c r="J2461" s="5"/>
      <c r="K2461" s="5"/>
      <c r="L2461" s="5"/>
      <c r="M2461" s="5"/>
      <c r="N2461" s="5"/>
      <c r="O2461" s="5"/>
      <c r="P2461" s="5"/>
    </row>
    <row r="2462" ht="15.75" customHeight="1">
      <c r="A2462" s="6"/>
      <c r="B2462" s="6" t="str">
        <f t="shared" si="1"/>
        <v>GUY</v>
      </c>
      <c r="C2462" s="6">
        <v>592.0</v>
      </c>
      <c r="D2462" s="7">
        <v>59204.0</v>
      </c>
      <c r="E2462" s="8" t="s">
        <v>2227</v>
      </c>
      <c r="F2462" s="7">
        <v>5920591.0</v>
      </c>
      <c r="G2462" s="9" t="s">
        <v>2358</v>
      </c>
      <c r="H2462" s="5"/>
      <c r="I2462" s="8"/>
      <c r="J2462" s="5"/>
      <c r="K2462" s="5"/>
      <c r="L2462" s="5"/>
      <c r="M2462" s="5"/>
      <c r="N2462" s="5"/>
      <c r="O2462" s="5"/>
      <c r="P2462" s="5"/>
    </row>
    <row r="2463" ht="15.75" customHeight="1">
      <c r="A2463" s="6"/>
      <c r="B2463" s="6" t="str">
        <f t="shared" si="1"/>
        <v>GUY</v>
      </c>
      <c r="C2463" s="6">
        <v>592.0</v>
      </c>
      <c r="D2463" s="7">
        <v>59204.0</v>
      </c>
      <c r="E2463" s="8" t="s">
        <v>2227</v>
      </c>
      <c r="F2463" s="7">
        <v>5920592.0</v>
      </c>
      <c r="G2463" s="9" t="s">
        <v>2259</v>
      </c>
      <c r="H2463" s="5"/>
      <c r="I2463" s="8"/>
      <c r="J2463" s="5"/>
      <c r="K2463" s="5"/>
      <c r="L2463" s="5"/>
      <c r="M2463" s="5"/>
      <c r="N2463" s="5"/>
      <c r="O2463" s="5"/>
      <c r="P2463" s="5"/>
    </row>
    <row r="2464" ht="15.75" customHeight="1">
      <c r="A2464" s="6"/>
      <c r="B2464" s="6" t="str">
        <f t="shared" si="1"/>
        <v>GUY</v>
      </c>
      <c r="C2464" s="6">
        <v>592.0</v>
      </c>
      <c r="D2464" s="7">
        <v>59204.0</v>
      </c>
      <c r="E2464" s="8" t="s">
        <v>2227</v>
      </c>
      <c r="F2464" s="7">
        <v>5920593.0</v>
      </c>
      <c r="G2464" s="9" t="s">
        <v>2200</v>
      </c>
      <c r="H2464" s="5"/>
      <c r="I2464" s="8"/>
      <c r="J2464" s="5"/>
      <c r="K2464" s="5"/>
      <c r="L2464" s="5"/>
      <c r="M2464" s="5"/>
      <c r="N2464" s="5"/>
      <c r="O2464" s="5"/>
      <c r="P2464" s="5"/>
    </row>
    <row r="2465" ht="15.75" customHeight="1">
      <c r="A2465" s="6"/>
      <c r="B2465" s="6" t="str">
        <f t="shared" si="1"/>
        <v>GUY</v>
      </c>
      <c r="C2465" s="6">
        <v>592.0</v>
      </c>
      <c r="D2465" s="7">
        <v>59204.0</v>
      </c>
      <c r="E2465" s="8" t="s">
        <v>2227</v>
      </c>
      <c r="F2465" s="7">
        <v>5920594.0</v>
      </c>
      <c r="G2465" s="9" t="s">
        <v>2359</v>
      </c>
      <c r="H2465" s="5"/>
      <c r="I2465" s="8"/>
      <c r="J2465" s="5"/>
      <c r="K2465" s="5"/>
      <c r="L2465" s="5"/>
      <c r="M2465" s="5"/>
      <c r="N2465" s="5"/>
      <c r="O2465" s="5"/>
      <c r="P2465" s="5"/>
    </row>
    <row r="2466" ht="15.75" customHeight="1">
      <c r="A2466" s="6"/>
      <c r="B2466" s="6" t="str">
        <f t="shared" si="1"/>
        <v>GUY</v>
      </c>
      <c r="C2466" s="6">
        <v>592.0</v>
      </c>
      <c r="D2466" s="7">
        <v>59204.0</v>
      </c>
      <c r="E2466" s="8" t="s">
        <v>2227</v>
      </c>
      <c r="F2466" s="7">
        <v>5920595.0</v>
      </c>
      <c r="G2466" s="9" t="s">
        <v>2008</v>
      </c>
      <c r="H2466" s="5"/>
      <c r="I2466" s="8"/>
      <c r="J2466" s="5"/>
      <c r="K2466" s="5"/>
      <c r="L2466" s="5"/>
      <c r="M2466" s="5"/>
      <c r="N2466" s="5"/>
      <c r="O2466" s="5"/>
      <c r="P2466" s="5"/>
    </row>
    <row r="2467" ht="15.75" customHeight="1">
      <c r="A2467" s="6"/>
      <c r="B2467" s="6" t="str">
        <f t="shared" si="1"/>
        <v>GUY</v>
      </c>
      <c r="C2467" s="6">
        <v>592.0</v>
      </c>
      <c r="D2467" s="7">
        <v>59204.0</v>
      </c>
      <c r="E2467" s="8" t="s">
        <v>2227</v>
      </c>
      <c r="F2467" s="7">
        <v>5920596.0</v>
      </c>
      <c r="G2467" s="9" t="s">
        <v>1990</v>
      </c>
      <c r="H2467" s="5"/>
      <c r="I2467" s="8"/>
      <c r="J2467" s="5"/>
      <c r="K2467" s="5"/>
      <c r="L2467" s="5"/>
      <c r="M2467" s="5"/>
      <c r="N2467" s="5"/>
      <c r="O2467" s="5"/>
      <c r="P2467" s="5"/>
    </row>
    <row r="2468" ht="15.75" customHeight="1">
      <c r="A2468" s="6"/>
      <c r="B2468" s="6" t="str">
        <f t="shared" si="1"/>
        <v>GUY</v>
      </c>
      <c r="C2468" s="6">
        <v>592.0</v>
      </c>
      <c r="D2468" s="7">
        <v>59204.0</v>
      </c>
      <c r="E2468" s="8" t="s">
        <v>2227</v>
      </c>
      <c r="F2468" s="7">
        <v>5920597.0</v>
      </c>
      <c r="G2468" s="9" t="s">
        <v>2360</v>
      </c>
      <c r="H2468" s="5"/>
      <c r="I2468" s="8"/>
      <c r="J2468" s="5"/>
      <c r="K2468" s="5"/>
      <c r="L2468" s="5"/>
      <c r="M2468" s="5"/>
      <c r="N2468" s="5"/>
      <c r="O2468" s="5"/>
      <c r="P2468" s="5"/>
    </row>
    <row r="2469" ht="15.75" customHeight="1">
      <c r="A2469" s="6"/>
      <c r="B2469" s="6" t="str">
        <f t="shared" si="1"/>
        <v>GUY</v>
      </c>
      <c r="C2469" s="6">
        <v>592.0</v>
      </c>
      <c r="D2469" s="7">
        <v>59204.0</v>
      </c>
      <c r="E2469" s="8" t="s">
        <v>2227</v>
      </c>
      <c r="F2469" s="7">
        <v>5920598.0</v>
      </c>
      <c r="G2469" s="9" t="s">
        <v>2361</v>
      </c>
      <c r="H2469" s="5"/>
      <c r="I2469" s="8"/>
      <c r="J2469" s="5"/>
      <c r="K2469" s="5"/>
      <c r="L2469" s="5"/>
      <c r="M2469" s="5"/>
      <c r="N2469" s="5"/>
      <c r="O2469" s="5"/>
      <c r="P2469" s="5"/>
    </row>
    <row r="2470" ht="15.75" customHeight="1">
      <c r="A2470" s="6"/>
      <c r="B2470" s="6" t="str">
        <f t="shared" si="1"/>
        <v>GUY</v>
      </c>
      <c r="C2470" s="6">
        <v>592.0</v>
      </c>
      <c r="D2470" s="7">
        <v>59204.0</v>
      </c>
      <c r="E2470" s="8" t="s">
        <v>2227</v>
      </c>
      <c r="F2470" s="7">
        <v>5920599.0</v>
      </c>
      <c r="G2470" s="9" t="s">
        <v>2235</v>
      </c>
      <c r="H2470" s="5"/>
      <c r="I2470" s="8"/>
      <c r="J2470" s="5"/>
      <c r="K2470" s="5"/>
      <c r="L2470" s="5"/>
      <c r="M2470" s="5"/>
      <c r="N2470" s="5"/>
      <c r="O2470" s="5"/>
      <c r="P2470" s="5"/>
    </row>
    <row r="2471" ht="15.75" customHeight="1">
      <c r="A2471" s="6"/>
      <c r="B2471" s="6" t="str">
        <f t="shared" si="1"/>
        <v>GUY</v>
      </c>
      <c r="C2471" s="6">
        <v>592.0</v>
      </c>
      <c r="D2471" s="7">
        <v>59204.0</v>
      </c>
      <c r="E2471" s="8" t="s">
        <v>2227</v>
      </c>
      <c r="F2471" s="7">
        <v>5920600.0</v>
      </c>
      <c r="G2471" s="9" t="s">
        <v>2362</v>
      </c>
      <c r="H2471" s="5"/>
      <c r="I2471" s="8"/>
      <c r="J2471" s="5"/>
      <c r="K2471" s="5"/>
      <c r="L2471" s="5"/>
      <c r="M2471" s="5"/>
      <c r="N2471" s="5"/>
      <c r="O2471" s="5"/>
      <c r="P2471" s="5"/>
    </row>
    <row r="2472" ht="15.75" customHeight="1">
      <c r="A2472" s="6"/>
      <c r="B2472" s="6" t="str">
        <f t="shared" si="1"/>
        <v>GUY</v>
      </c>
      <c r="C2472" s="6">
        <v>592.0</v>
      </c>
      <c r="D2472" s="7">
        <v>59204.0</v>
      </c>
      <c r="E2472" s="8" t="s">
        <v>2227</v>
      </c>
      <c r="F2472" s="7">
        <v>5920601.0</v>
      </c>
      <c r="G2472" s="9" t="s">
        <v>2005</v>
      </c>
      <c r="H2472" s="5"/>
      <c r="I2472" s="8"/>
      <c r="J2472" s="5"/>
      <c r="K2472" s="5"/>
      <c r="L2472" s="5"/>
      <c r="M2472" s="5"/>
      <c r="N2472" s="5"/>
      <c r="O2472" s="5"/>
      <c r="P2472" s="5"/>
    </row>
    <row r="2473" ht="15.75" customHeight="1">
      <c r="A2473" s="6"/>
      <c r="B2473" s="6" t="str">
        <f t="shared" si="1"/>
        <v>GUY</v>
      </c>
      <c r="C2473" s="6">
        <v>592.0</v>
      </c>
      <c r="D2473" s="7">
        <v>59204.0</v>
      </c>
      <c r="E2473" s="8" t="s">
        <v>2227</v>
      </c>
      <c r="F2473" s="7">
        <v>5920602.0</v>
      </c>
      <c r="G2473" s="9" t="s">
        <v>2363</v>
      </c>
      <c r="H2473" s="5"/>
      <c r="I2473" s="8"/>
      <c r="J2473" s="5"/>
      <c r="K2473" s="5"/>
      <c r="L2473" s="5"/>
      <c r="M2473" s="5"/>
      <c r="N2473" s="5"/>
      <c r="O2473" s="5"/>
      <c r="P2473" s="5"/>
    </row>
    <row r="2474" ht="15.75" customHeight="1">
      <c r="A2474" s="6"/>
      <c r="B2474" s="6" t="str">
        <f t="shared" si="1"/>
        <v>GUY</v>
      </c>
      <c r="C2474" s="6">
        <v>592.0</v>
      </c>
      <c r="D2474" s="7">
        <v>59204.0</v>
      </c>
      <c r="E2474" s="8" t="s">
        <v>2227</v>
      </c>
      <c r="F2474" s="7">
        <v>5920603.0</v>
      </c>
      <c r="G2474" s="9" t="s">
        <v>2364</v>
      </c>
      <c r="H2474" s="5"/>
      <c r="I2474" s="8"/>
      <c r="J2474" s="5"/>
      <c r="K2474" s="5"/>
      <c r="L2474" s="5"/>
      <c r="M2474" s="5"/>
      <c r="N2474" s="5"/>
      <c r="O2474" s="5"/>
      <c r="P2474" s="5"/>
    </row>
    <row r="2475" ht="15.75" customHeight="1">
      <c r="A2475" s="6"/>
      <c r="B2475" s="6" t="str">
        <f t="shared" si="1"/>
        <v>GUY</v>
      </c>
      <c r="C2475" s="6">
        <v>592.0</v>
      </c>
      <c r="D2475" s="7">
        <v>59204.0</v>
      </c>
      <c r="E2475" s="8" t="s">
        <v>2227</v>
      </c>
      <c r="F2475" s="7">
        <v>5920604.0</v>
      </c>
      <c r="G2475" s="9" t="s">
        <v>2365</v>
      </c>
      <c r="H2475" s="5"/>
      <c r="I2475" s="8"/>
      <c r="J2475" s="5"/>
      <c r="K2475" s="5"/>
      <c r="L2475" s="5"/>
      <c r="M2475" s="5"/>
      <c r="N2475" s="5"/>
      <c r="O2475" s="5"/>
      <c r="P2475" s="5"/>
    </row>
    <row r="2476" ht="15.75" customHeight="1">
      <c r="A2476" s="6"/>
      <c r="B2476" s="6" t="str">
        <f t="shared" si="1"/>
        <v>GUY</v>
      </c>
      <c r="C2476" s="6">
        <v>592.0</v>
      </c>
      <c r="D2476" s="7">
        <v>59204.0</v>
      </c>
      <c r="E2476" s="8" t="s">
        <v>2227</v>
      </c>
      <c r="F2476" s="7">
        <v>5920605.0</v>
      </c>
      <c r="G2476" s="9" t="s">
        <v>1999</v>
      </c>
      <c r="H2476" s="5"/>
      <c r="I2476" s="8"/>
      <c r="J2476" s="5"/>
      <c r="K2476" s="5"/>
      <c r="L2476" s="5"/>
      <c r="M2476" s="5"/>
      <c r="N2476" s="5"/>
      <c r="O2476" s="5"/>
      <c r="P2476" s="5"/>
    </row>
    <row r="2477" ht="15.75" customHeight="1">
      <c r="A2477" s="6"/>
      <c r="B2477" s="6" t="str">
        <f t="shared" si="1"/>
        <v>GUY</v>
      </c>
      <c r="C2477" s="6">
        <v>592.0</v>
      </c>
      <c r="D2477" s="7">
        <v>59204.0</v>
      </c>
      <c r="E2477" s="8" t="s">
        <v>2227</v>
      </c>
      <c r="F2477" s="7">
        <v>5920606.0</v>
      </c>
      <c r="G2477" s="9" t="s">
        <v>2366</v>
      </c>
      <c r="H2477" s="5"/>
      <c r="I2477" s="8"/>
      <c r="J2477" s="5"/>
      <c r="K2477" s="5"/>
      <c r="L2477" s="5"/>
      <c r="M2477" s="5"/>
      <c r="N2477" s="5"/>
      <c r="O2477" s="5"/>
      <c r="P2477" s="5"/>
    </row>
    <row r="2478" ht="15.75" customHeight="1">
      <c r="A2478" s="6"/>
      <c r="B2478" s="6" t="str">
        <f t="shared" si="1"/>
        <v>GUY</v>
      </c>
      <c r="C2478" s="6">
        <v>592.0</v>
      </c>
      <c r="D2478" s="7">
        <v>59204.0</v>
      </c>
      <c r="E2478" s="8" t="s">
        <v>2227</v>
      </c>
      <c r="F2478" s="7">
        <v>5920607.0</v>
      </c>
      <c r="G2478" s="9" t="s">
        <v>2367</v>
      </c>
      <c r="H2478" s="5"/>
      <c r="I2478" s="8"/>
      <c r="J2478" s="5"/>
      <c r="K2478" s="5"/>
      <c r="L2478" s="5"/>
      <c r="M2478" s="5"/>
      <c r="N2478" s="5"/>
      <c r="O2478" s="5"/>
      <c r="P2478" s="5"/>
    </row>
    <row r="2479" ht="15.75" customHeight="1">
      <c r="A2479" s="6"/>
      <c r="B2479" s="6" t="str">
        <f t="shared" si="1"/>
        <v>GUY</v>
      </c>
      <c r="C2479" s="6">
        <v>592.0</v>
      </c>
      <c r="D2479" s="7">
        <v>59204.0</v>
      </c>
      <c r="E2479" s="8" t="s">
        <v>2227</v>
      </c>
      <c r="F2479" s="7">
        <v>5920608.0</v>
      </c>
      <c r="G2479" s="9" t="s">
        <v>2105</v>
      </c>
      <c r="H2479" s="5"/>
      <c r="I2479" s="8"/>
      <c r="J2479" s="5"/>
      <c r="K2479" s="5"/>
      <c r="L2479" s="5"/>
      <c r="M2479" s="5"/>
      <c r="N2479" s="5"/>
      <c r="O2479" s="5"/>
      <c r="P2479" s="5"/>
    </row>
    <row r="2480" ht="15.75" customHeight="1">
      <c r="A2480" s="6"/>
      <c r="B2480" s="6" t="str">
        <f t="shared" si="1"/>
        <v>GUY</v>
      </c>
      <c r="C2480" s="6">
        <v>592.0</v>
      </c>
      <c r="D2480" s="7">
        <v>59204.0</v>
      </c>
      <c r="E2480" s="8" t="s">
        <v>2227</v>
      </c>
      <c r="F2480" s="7">
        <v>5920609.0</v>
      </c>
      <c r="G2480" s="9" t="s">
        <v>2368</v>
      </c>
      <c r="H2480" s="5"/>
      <c r="I2480" s="8"/>
      <c r="J2480" s="5"/>
      <c r="K2480" s="5"/>
      <c r="L2480" s="5"/>
      <c r="M2480" s="5"/>
      <c r="N2480" s="5"/>
      <c r="O2480" s="5"/>
      <c r="P2480" s="5"/>
    </row>
    <row r="2481" ht="15.75" customHeight="1">
      <c r="A2481" s="6"/>
      <c r="B2481" s="6" t="str">
        <f t="shared" si="1"/>
        <v>GUY</v>
      </c>
      <c r="C2481" s="6">
        <v>592.0</v>
      </c>
      <c r="D2481" s="7">
        <v>59204.0</v>
      </c>
      <c r="E2481" s="8" t="s">
        <v>2227</v>
      </c>
      <c r="F2481" s="7">
        <v>5920610.0</v>
      </c>
      <c r="G2481" s="9" t="s">
        <v>2369</v>
      </c>
      <c r="H2481" s="5"/>
      <c r="I2481" s="8"/>
      <c r="J2481" s="5"/>
      <c r="K2481" s="5"/>
      <c r="L2481" s="5"/>
      <c r="M2481" s="5"/>
      <c r="N2481" s="5"/>
      <c r="O2481" s="5"/>
      <c r="P2481" s="5"/>
    </row>
    <row r="2482" ht="15.75" customHeight="1">
      <c r="A2482" s="6"/>
      <c r="B2482" s="6" t="str">
        <f t="shared" si="1"/>
        <v>GUY</v>
      </c>
      <c r="C2482" s="6">
        <v>592.0</v>
      </c>
      <c r="D2482" s="7">
        <v>59204.0</v>
      </c>
      <c r="E2482" s="8" t="s">
        <v>2227</v>
      </c>
      <c r="F2482" s="7">
        <v>5920611.0</v>
      </c>
      <c r="G2482" s="9" t="s">
        <v>2370</v>
      </c>
      <c r="H2482" s="5"/>
      <c r="I2482" s="8"/>
      <c r="J2482" s="5"/>
      <c r="K2482" s="5"/>
      <c r="L2482" s="5"/>
      <c r="M2482" s="5"/>
      <c r="N2482" s="5"/>
      <c r="O2482" s="5"/>
      <c r="P2482" s="5"/>
    </row>
    <row r="2483" ht="15.75" customHeight="1">
      <c r="A2483" s="6"/>
      <c r="B2483" s="6" t="str">
        <f t="shared" si="1"/>
        <v>GUY</v>
      </c>
      <c r="C2483" s="6">
        <v>592.0</v>
      </c>
      <c r="D2483" s="7">
        <v>59204.0</v>
      </c>
      <c r="E2483" s="8" t="s">
        <v>2227</v>
      </c>
      <c r="F2483" s="7">
        <v>5920612.0</v>
      </c>
      <c r="G2483" s="9" t="s">
        <v>2101</v>
      </c>
      <c r="H2483" s="5"/>
      <c r="I2483" s="8"/>
      <c r="J2483" s="5"/>
      <c r="K2483" s="5"/>
      <c r="L2483" s="5"/>
      <c r="M2483" s="5"/>
      <c r="N2483" s="5"/>
      <c r="O2483" s="5"/>
      <c r="P2483" s="5"/>
    </row>
    <row r="2484" ht="15.75" customHeight="1">
      <c r="A2484" s="6"/>
      <c r="B2484" s="6" t="str">
        <f t="shared" si="1"/>
        <v>GUY</v>
      </c>
      <c r="C2484" s="6">
        <v>592.0</v>
      </c>
      <c r="D2484" s="7">
        <v>59204.0</v>
      </c>
      <c r="E2484" s="8" t="s">
        <v>2227</v>
      </c>
      <c r="F2484" s="7">
        <v>5920613.0</v>
      </c>
      <c r="G2484" s="9" t="s">
        <v>2371</v>
      </c>
      <c r="H2484" s="5"/>
      <c r="I2484" s="8"/>
      <c r="J2484" s="5"/>
      <c r="K2484" s="5"/>
      <c r="L2484" s="5"/>
      <c r="M2484" s="5"/>
      <c r="N2484" s="5"/>
      <c r="O2484" s="5"/>
      <c r="P2484" s="5"/>
    </row>
    <row r="2485" ht="15.75" customHeight="1">
      <c r="A2485" s="6"/>
      <c r="B2485" s="6" t="str">
        <f t="shared" si="1"/>
        <v>GUY</v>
      </c>
      <c r="C2485" s="6">
        <v>592.0</v>
      </c>
      <c r="D2485" s="7">
        <v>59204.0</v>
      </c>
      <c r="E2485" s="8" t="s">
        <v>2227</v>
      </c>
      <c r="F2485" s="7">
        <v>5920614.0</v>
      </c>
      <c r="G2485" s="9" t="s">
        <v>2372</v>
      </c>
      <c r="H2485" s="5"/>
      <c r="I2485" s="8"/>
      <c r="J2485" s="5"/>
      <c r="K2485" s="5"/>
      <c r="L2485" s="5"/>
      <c r="M2485" s="5"/>
      <c r="N2485" s="5"/>
      <c r="O2485" s="5"/>
      <c r="P2485" s="5"/>
    </row>
    <row r="2486" ht="15.75" customHeight="1">
      <c r="A2486" s="6"/>
      <c r="B2486" s="6" t="str">
        <f t="shared" si="1"/>
        <v>GUY</v>
      </c>
      <c r="C2486" s="6">
        <v>592.0</v>
      </c>
      <c r="D2486" s="7">
        <v>59204.0</v>
      </c>
      <c r="E2486" s="8" t="s">
        <v>2227</v>
      </c>
      <c r="F2486" s="7">
        <v>5920615.0</v>
      </c>
      <c r="G2486" s="9" t="s">
        <v>2373</v>
      </c>
      <c r="H2486" s="5"/>
      <c r="I2486" s="8"/>
      <c r="J2486" s="5"/>
      <c r="K2486" s="5"/>
      <c r="L2486" s="5"/>
      <c r="M2486" s="5"/>
      <c r="N2486" s="5"/>
      <c r="O2486" s="5"/>
      <c r="P2486" s="5"/>
    </row>
    <row r="2487" ht="15.75" customHeight="1">
      <c r="A2487" s="6"/>
      <c r="B2487" s="6" t="str">
        <f t="shared" si="1"/>
        <v>GUY</v>
      </c>
      <c r="C2487" s="6">
        <v>592.0</v>
      </c>
      <c r="D2487" s="7">
        <v>59204.0</v>
      </c>
      <c r="E2487" s="8" t="s">
        <v>2227</v>
      </c>
      <c r="F2487" s="7">
        <v>5920616.0</v>
      </c>
      <c r="G2487" s="9" t="s">
        <v>2077</v>
      </c>
      <c r="H2487" s="5"/>
      <c r="I2487" s="8"/>
      <c r="J2487" s="5"/>
      <c r="K2487" s="5"/>
      <c r="L2487" s="5"/>
      <c r="M2487" s="5"/>
      <c r="N2487" s="5"/>
      <c r="O2487" s="5"/>
      <c r="P2487" s="5"/>
    </row>
    <row r="2488" ht="15.75" customHeight="1">
      <c r="A2488" s="6"/>
      <c r="B2488" s="6" t="str">
        <f t="shared" si="1"/>
        <v>GUY</v>
      </c>
      <c r="C2488" s="6">
        <v>592.0</v>
      </c>
      <c r="D2488" s="7">
        <v>59204.0</v>
      </c>
      <c r="E2488" s="8" t="s">
        <v>2227</v>
      </c>
      <c r="F2488" s="7">
        <v>5920617.0</v>
      </c>
      <c r="G2488" s="9" t="s">
        <v>2374</v>
      </c>
      <c r="H2488" s="5"/>
      <c r="I2488" s="8"/>
      <c r="J2488" s="5"/>
      <c r="K2488" s="5"/>
      <c r="L2488" s="5"/>
      <c r="M2488" s="5"/>
      <c r="N2488" s="5"/>
      <c r="O2488" s="5"/>
      <c r="P2488" s="5"/>
    </row>
    <row r="2489" ht="15.75" customHeight="1">
      <c r="A2489" s="6"/>
      <c r="B2489" s="6" t="str">
        <f t="shared" si="1"/>
        <v>GUY</v>
      </c>
      <c r="C2489" s="6">
        <v>592.0</v>
      </c>
      <c r="D2489" s="7">
        <v>59204.0</v>
      </c>
      <c r="E2489" s="8" t="s">
        <v>2227</v>
      </c>
      <c r="F2489" s="7">
        <v>5920618.0</v>
      </c>
      <c r="G2489" s="9" t="s">
        <v>2375</v>
      </c>
      <c r="H2489" s="5"/>
      <c r="I2489" s="8"/>
      <c r="J2489" s="5"/>
      <c r="K2489" s="5"/>
      <c r="L2489" s="5"/>
      <c r="M2489" s="5"/>
      <c r="N2489" s="5"/>
      <c r="O2489" s="5"/>
      <c r="P2489" s="5"/>
    </row>
    <row r="2490" ht="15.75" customHeight="1">
      <c r="A2490" s="6"/>
      <c r="B2490" s="6" t="str">
        <f t="shared" si="1"/>
        <v>GUY</v>
      </c>
      <c r="C2490" s="6">
        <v>592.0</v>
      </c>
      <c r="D2490" s="7">
        <v>59204.0</v>
      </c>
      <c r="E2490" s="8" t="s">
        <v>2227</v>
      </c>
      <c r="F2490" s="7">
        <v>5920619.0</v>
      </c>
      <c r="G2490" s="9" t="s">
        <v>2376</v>
      </c>
      <c r="H2490" s="5"/>
      <c r="I2490" s="8"/>
      <c r="J2490" s="5"/>
      <c r="K2490" s="5"/>
      <c r="L2490" s="5"/>
      <c r="M2490" s="5"/>
      <c r="N2490" s="5"/>
      <c r="O2490" s="5"/>
      <c r="P2490" s="5"/>
    </row>
    <row r="2491" ht="15.75" customHeight="1">
      <c r="A2491" s="6"/>
      <c r="B2491" s="6" t="str">
        <f t="shared" si="1"/>
        <v>GUY</v>
      </c>
      <c r="C2491" s="6">
        <v>592.0</v>
      </c>
      <c r="D2491" s="7">
        <v>59204.0</v>
      </c>
      <c r="E2491" s="8" t="s">
        <v>2227</v>
      </c>
      <c r="F2491" s="7">
        <v>5920620.0</v>
      </c>
      <c r="G2491" s="9" t="s">
        <v>2377</v>
      </c>
      <c r="H2491" s="5"/>
      <c r="I2491" s="8"/>
      <c r="J2491" s="5"/>
      <c r="K2491" s="5"/>
      <c r="L2491" s="5"/>
      <c r="M2491" s="5"/>
      <c r="N2491" s="5"/>
      <c r="O2491" s="5"/>
      <c r="P2491" s="5"/>
    </row>
    <row r="2492" ht="15.75" customHeight="1">
      <c r="A2492" s="6"/>
      <c r="B2492" s="6" t="str">
        <f t="shared" si="1"/>
        <v>GUY</v>
      </c>
      <c r="C2492" s="6">
        <v>592.0</v>
      </c>
      <c r="D2492" s="7">
        <v>59204.0</v>
      </c>
      <c r="E2492" s="8" t="s">
        <v>2227</v>
      </c>
      <c r="F2492" s="7">
        <v>5920621.0</v>
      </c>
      <c r="G2492" s="9" t="s">
        <v>2378</v>
      </c>
      <c r="H2492" s="5"/>
      <c r="I2492" s="8"/>
      <c r="J2492" s="5"/>
      <c r="K2492" s="5"/>
      <c r="L2492" s="5"/>
      <c r="M2492" s="5"/>
      <c r="N2492" s="5"/>
      <c r="O2492" s="5"/>
      <c r="P2492" s="5"/>
    </row>
    <row r="2493" ht="15.75" customHeight="1">
      <c r="A2493" s="6"/>
      <c r="B2493" s="6" t="str">
        <f t="shared" si="1"/>
        <v>GUY</v>
      </c>
      <c r="C2493" s="6">
        <v>592.0</v>
      </c>
      <c r="D2493" s="7">
        <v>59204.0</v>
      </c>
      <c r="E2493" s="8" t="s">
        <v>2227</v>
      </c>
      <c r="F2493" s="7">
        <v>5920622.0</v>
      </c>
      <c r="G2493" s="9" t="s">
        <v>2379</v>
      </c>
      <c r="H2493" s="5"/>
      <c r="I2493" s="8"/>
      <c r="J2493" s="5"/>
      <c r="K2493" s="5"/>
      <c r="L2493" s="5"/>
      <c r="M2493" s="5"/>
      <c r="N2493" s="5"/>
      <c r="O2493" s="5"/>
      <c r="P2493" s="5"/>
    </row>
    <row r="2494" ht="15.75" customHeight="1">
      <c r="A2494" s="6"/>
      <c r="B2494" s="6" t="str">
        <f t="shared" si="1"/>
        <v>GUY</v>
      </c>
      <c r="C2494" s="6">
        <v>592.0</v>
      </c>
      <c r="D2494" s="7">
        <v>59204.0</v>
      </c>
      <c r="E2494" s="8" t="s">
        <v>2227</v>
      </c>
      <c r="F2494" s="7">
        <v>5920623.0</v>
      </c>
      <c r="G2494" s="9" t="s">
        <v>2380</v>
      </c>
      <c r="H2494" s="5"/>
      <c r="I2494" s="8"/>
      <c r="J2494" s="5"/>
      <c r="K2494" s="5"/>
      <c r="L2494" s="5"/>
      <c r="M2494" s="5"/>
      <c r="N2494" s="5"/>
      <c r="O2494" s="5"/>
      <c r="P2494" s="5"/>
    </row>
    <row r="2495" ht="15.75" customHeight="1">
      <c r="A2495" s="6"/>
      <c r="B2495" s="6" t="str">
        <f t="shared" si="1"/>
        <v>GUY</v>
      </c>
      <c r="C2495" s="6">
        <v>592.0</v>
      </c>
      <c r="D2495" s="7">
        <v>59204.0</v>
      </c>
      <c r="E2495" s="8" t="s">
        <v>2227</v>
      </c>
      <c r="F2495" s="7">
        <v>5920624.0</v>
      </c>
      <c r="G2495" s="9" t="s">
        <v>2381</v>
      </c>
      <c r="H2495" s="5"/>
      <c r="I2495" s="8"/>
      <c r="J2495" s="5"/>
      <c r="K2495" s="5"/>
      <c r="L2495" s="5"/>
      <c r="M2495" s="5"/>
      <c r="N2495" s="5"/>
      <c r="O2495" s="5"/>
      <c r="P2495" s="5"/>
    </row>
    <row r="2496" ht="15.75" customHeight="1">
      <c r="A2496" s="6"/>
      <c r="B2496" s="6" t="str">
        <f t="shared" si="1"/>
        <v>GUY</v>
      </c>
      <c r="C2496" s="6">
        <v>592.0</v>
      </c>
      <c r="D2496" s="7">
        <v>59204.0</v>
      </c>
      <c r="E2496" s="8" t="s">
        <v>2227</v>
      </c>
      <c r="F2496" s="7">
        <v>5920625.0</v>
      </c>
      <c r="G2496" s="9" t="s">
        <v>2382</v>
      </c>
      <c r="H2496" s="5"/>
      <c r="I2496" s="8"/>
      <c r="J2496" s="5"/>
      <c r="K2496" s="5"/>
      <c r="L2496" s="5"/>
      <c r="M2496" s="5"/>
      <c r="N2496" s="5"/>
      <c r="O2496" s="5"/>
      <c r="P2496" s="5"/>
    </row>
    <row r="2497" ht="15.75" customHeight="1">
      <c r="A2497" s="6"/>
      <c r="B2497" s="6" t="str">
        <f t="shared" si="1"/>
        <v>GUY</v>
      </c>
      <c r="C2497" s="6">
        <v>592.0</v>
      </c>
      <c r="D2497" s="7">
        <v>59204.0</v>
      </c>
      <c r="E2497" s="8" t="s">
        <v>2227</v>
      </c>
      <c r="F2497" s="7">
        <v>5920626.0</v>
      </c>
      <c r="G2497" s="9" t="s">
        <v>2383</v>
      </c>
      <c r="H2497" s="5"/>
      <c r="I2497" s="8"/>
      <c r="J2497" s="5"/>
      <c r="K2497" s="5"/>
      <c r="L2497" s="5"/>
      <c r="M2497" s="5"/>
      <c r="N2497" s="5"/>
      <c r="O2497" s="5"/>
      <c r="P2497" s="5"/>
    </row>
    <row r="2498" ht="15.75" customHeight="1">
      <c r="A2498" s="6"/>
      <c r="B2498" s="6" t="str">
        <f t="shared" si="1"/>
        <v>GUY</v>
      </c>
      <c r="C2498" s="6">
        <v>592.0</v>
      </c>
      <c r="D2498" s="7">
        <v>59204.0</v>
      </c>
      <c r="E2498" s="8" t="s">
        <v>2227</v>
      </c>
      <c r="F2498" s="7">
        <v>5920627.0</v>
      </c>
      <c r="G2498" s="9" t="s">
        <v>2384</v>
      </c>
      <c r="H2498" s="5"/>
      <c r="I2498" s="8"/>
      <c r="J2498" s="5"/>
      <c r="K2498" s="5"/>
      <c r="L2498" s="5"/>
      <c r="M2498" s="5"/>
      <c r="N2498" s="5"/>
      <c r="O2498" s="5"/>
      <c r="P2498" s="5"/>
    </row>
    <row r="2499" ht="15.75" customHeight="1">
      <c r="A2499" s="6"/>
      <c r="B2499" s="6" t="str">
        <f t="shared" si="1"/>
        <v>GUY</v>
      </c>
      <c r="C2499" s="6">
        <v>592.0</v>
      </c>
      <c r="D2499" s="7">
        <v>59204.0</v>
      </c>
      <c r="E2499" s="8" t="s">
        <v>2227</v>
      </c>
      <c r="F2499" s="7">
        <v>5920628.0</v>
      </c>
      <c r="G2499" s="9" t="s">
        <v>2385</v>
      </c>
      <c r="H2499" s="5"/>
      <c r="I2499" s="8"/>
      <c r="J2499" s="5"/>
      <c r="K2499" s="5"/>
      <c r="L2499" s="5"/>
      <c r="M2499" s="5"/>
      <c r="N2499" s="5"/>
      <c r="O2499" s="5"/>
      <c r="P2499" s="5"/>
    </row>
    <row r="2500" ht="15.75" customHeight="1">
      <c r="A2500" s="6"/>
      <c r="B2500" s="6" t="str">
        <f t="shared" si="1"/>
        <v>GUY</v>
      </c>
      <c r="C2500" s="6">
        <v>592.0</v>
      </c>
      <c r="D2500" s="7">
        <v>59204.0</v>
      </c>
      <c r="E2500" s="8" t="s">
        <v>2227</v>
      </c>
      <c r="F2500" s="7">
        <v>5920629.0</v>
      </c>
      <c r="G2500" s="9" t="s">
        <v>2386</v>
      </c>
      <c r="H2500" s="5"/>
      <c r="I2500" s="8"/>
      <c r="J2500" s="5"/>
      <c r="K2500" s="5"/>
      <c r="L2500" s="5"/>
      <c r="M2500" s="5"/>
      <c r="N2500" s="5"/>
      <c r="O2500" s="5"/>
      <c r="P2500" s="5"/>
    </row>
    <row r="2501" ht="15.75" customHeight="1">
      <c r="A2501" s="6"/>
      <c r="B2501" s="6" t="str">
        <f t="shared" si="1"/>
        <v>GUY</v>
      </c>
      <c r="C2501" s="6">
        <v>592.0</v>
      </c>
      <c r="D2501" s="7">
        <v>59204.0</v>
      </c>
      <c r="E2501" s="8" t="s">
        <v>2227</v>
      </c>
      <c r="F2501" s="7">
        <v>5920630.0</v>
      </c>
      <c r="G2501" s="9" t="s">
        <v>2387</v>
      </c>
      <c r="H2501" s="5"/>
      <c r="I2501" s="8"/>
      <c r="J2501" s="5"/>
      <c r="K2501" s="5"/>
      <c r="L2501" s="5"/>
      <c r="M2501" s="5"/>
      <c r="N2501" s="5"/>
      <c r="O2501" s="5"/>
      <c r="P2501" s="5"/>
    </row>
    <row r="2502" ht="15.75" customHeight="1">
      <c r="A2502" s="6"/>
      <c r="B2502" s="6" t="str">
        <f t="shared" si="1"/>
        <v>GUY</v>
      </c>
      <c r="C2502" s="6">
        <v>592.0</v>
      </c>
      <c r="D2502" s="7">
        <v>59204.0</v>
      </c>
      <c r="E2502" s="8" t="s">
        <v>2227</v>
      </c>
      <c r="F2502" s="7">
        <v>5920631.0</v>
      </c>
      <c r="G2502" s="9" t="s">
        <v>2388</v>
      </c>
      <c r="H2502" s="5"/>
      <c r="I2502" s="8"/>
      <c r="J2502" s="5"/>
      <c r="K2502" s="5"/>
      <c r="L2502" s="5"/>
      <c r="M2502" s="5"/>
      <c r="N2502" s="5"/>
      <c r="O2502" s="5"/>
      <c r="P2502" s="5"/>
    </row>
    <row r="2503" ht="15.75" customHeight="1">
      <c r="A2503" s="6"/>
      <c r="B2503" s="6" t="str">
        <f t="shared" si="1"/>
        <v>GUY</v>
      </c>
      <c r="C2503" s="6">
        <v>592.0</v>
      </c>
      <c r="D2503" s="7">
        <v>59204.0</v>
      </c>
      <c r="E2503" s="8" t="s">
        <v>2227</v>
      </c>
      <c r="F2503" s="7">
        <v>5920632.0</v>
      </c>
      <c r="G2503" s="9" t="s">
        <v>2389</v>
      </c>
      <c r="H2503" s="5"/>
      <c r="I2503" s="8"/>
      <c r="J2503" s="5"/>
      <c r="K2503" s="5"/>
      <c r="L2503" s="5"/>
      <c r="M2503" s="5"/>
      <c r="N2503" s="5"/>
      <c r="O2503" s="5"/>
      <c r="P2503" s="5"/>
    </row>
    <row r="2504" ht="15.75" customHeight="1">
      <c r="A2504" s="6"/>
      <c r="B2504" s="6" t="str">
        <f t="shared" si="1"/>
        <v>GUY</v>
      </c>
      <c r="C2504" s="6">
        <v>592.0</v>
      </c>
      <c r="D2504" s="7">
        <v>59204.0</v>
      </c>
      <c r="E2504" s="8" t="s">
        <v>2227</v>
      </c>
      <c r="F2504" s="7">
        <v>5920633.0</v>
      </c>
      <c r="G2504" s="9" t="s">
        <v>2390</v>
      </c>
      <c r="H2504" s="5"/>
      <c r="I2504" s="8"/>
      <c r="J2504" s="5"/>
      <c r="K2504" s="5"/>
      <c r="L2504" s="5"/>
      <c r="M2504" s="5"/>
      <c r="N2504" s="5"/>
      <c r="O2504" s="5"/>
      <c r="P2504" s="5"/>
    </row>
    <row r="2505" ht="15.75" customHeight="1">
      <c r="A2505" s="6"/>
      <c r="B2505" s="6" t="str">
        <f t="shared" si="1"/>
        <v>GUY</v>
      </c>
      <c r="C2505" s="6">
        <v>592.0</v>
      </c>
      <c r="D2505" s="7">
        <v>59204.0</v>
      </c>
      <c r="E2505" s="8" t="s">
        <v>2227</v>
      </c>
      <c r="F2505" s="7">
        <v>5920634.0</v>
      </c>
      <c r="G2505" s="9" t="s">
        <v>2391</v>
      </c>
      <c r="H2505" s="5"/>
      <c r="I2505" s="8"/>
      <c r="J2505" s="5"/>
      <c r="K2505" s="5"/>
      <c r="L2505" s="5"/>
      <c r="M2505" s="5"/>
      <c r="N2505" s="5"/>
      <c r="O2505" s="5"/>
      <c r="P2505" s="5"/>
    </row>
    <row r="2506" ht="15.75" customHeight="1">
      <c r="A2506" s="6"/>
      <c r="B2506" s="6" t="str">
        <f t="shared" si="1"/>
        <v>GUY</v>
      </c>
      <c r="C2506" s="6">
        <v>592.0</v>
      </c>
      <c r="D2506" s="7">
        <v>59204.0</v>
      </c>
      <c r="E2506" s="8" t="s">
        <v>2227</v>
      </c>
      <c r="F2506" s="7">
        <v>5920635.0</v>
      </c>
      <c r="G2506" s="9" t="s">
        <v>2392</v>
      </c>
      <c r="H2506" s="5"/>
      <c r="I2506" s="8"/>
      <c r="J2506" s="5"/>
      <c r="K2506" s="5"/>
      <c r="L2506" s="5"/>
      <c r="M2506" s="5"/>
      <c r="N2506" s="5"/>
      <c r="O2506" s="5"/>
      <c r="P2506" s="5"/>
    </row>
    <row r="2507" ht="15.75" customHeight="1">
      <c r="A2507" s="6"/>
      <c r="B2507" s="6" t="str">
        <f t="shared" si="1"/>
        <v>GUY</v>
      </c>
      <c r="C2507" s="6">
        <v>592.0</v>
      </c>
      <c r="D2507" s="7">
        <v>59204.0</v>
      </c>
      <c r="E2507" s="8" t="s">
        <v>2227</v>
      </c>
      <c r="F2507" s="7">
        <v>5920636.0</v>
      </c>
      <c r="G2507" s="9" t="s">
        <v>2393</v>
      </c>
      <c r="H2507" s="5"/>
      <c r="I2507" s="8"/>
      <c r="J2507" s="5"/>
      <c r="K2507" s="5"/>
      <c r="L2507" s="5"/>
      <c r="M2507" s="5"/>
      <c r="N2507" s="5"/>
      <c r="O2507" s="5"/>
      <c r="P2507" s="5"/>
    </row>
    <row r="2508" ht="15.75" customHeight="1">
      <c r="A2508" s="6"/>
      <c r="B2508" s="6" t="str">
        <f t="shared" si="1"/>
        <v>GUY</v>
      </c>
      <c r="C2508" s="6">
        <v>592.0</v>
      </c>
      <c r="D2508" s="7">
        <v>59204.0</v>
      </c>
      <c r="E2508" s="8" t="s">
        <v>2227</v>
      </c>
      <c r="F2508" s="7">
        <v>5920637.0</v>
      </c>
      <c r="G2508" s="9" t="s">
        <v>2245</v>
      </c>
      <c r="H2508" s="5"/>
      <c r="I2508" s="8"/>
      <c r="J2508" s="5"/>
      <c r="K2508" s="5"/>
      <c r="L2508" s="5"/>
      <c r="M2508" s="5"/>
      <c r="N2508" s="5"/>
      <c r="O2508" s="5"/>
      <c r="P2508" s="5"/>
    </row>
    <row r="2509" ht="15.75" customHeight="1">
      <c r="A2509" s="6"/>
      <c r="B2509" s="6" t="str">
        <f t="shared" si="1"/>
        <v>GUY</v>
      </c>
      <c r="C2509" s="6">
        <v>592.0</v>
      </c>
      <c r="D2509" s="7">
        <v>59205.0</v>
      </c>
      <c r="E2509" s="8" t="s">
        <v>2394</v>
      </c>
      <c r="F2509" s="7">
        <v>5920638.0</v>
      </c>
      <c r="G2509" s="9" t="s">
        <v>2353</v>
      </c>
      <c r="H2509" s="5"/>
      <c r="I2509" s="8"/>
      <c r="J2509" s="5"/>
      <c r="K2509" s="5"/>
      <c r="L2509" s="5"/>
      <c r="M2509" s="5"/>
      <c r="N2509" s="5"/>
      <c r="O2509" s="5"/>
      <c r="P2509" s="5"/>
    </row>
    <row r="2510" ht="15.75" customHeight="1">
      <c r="A2510" s="6"/>
      <c r="B2510" s="6" t="str">
        <f t="shared" si="1"/>
        <v>GUY</v>
      </c>
      <c r="C2510" s="6">
        <v>592.0</v>
      </c>
      <c r="D2510" s="7">
        <v>59205.0</v>
      </c>
      <c r="E2510" s="8" t="s">
        <v>2394</v>
      </c>
      <c r="F2510" s="7">
        <v>5920639.0</v>
      </c>
      <c r="G2510" s="9" t="s">
        <v>2395</v>
      </c>
      <c r="H2510" s="5"/>
      <c r="I2510" s="8"/>
      <c r="J2510" s="5"/>
      <c r="K2510" s="5"/>
      <c r="L2510" s="5"/>
      <c r="M2510" s="5"/>
      <c r="N2510" s="5"/>
      <c r="O2510" s="5"/>
      <c r="P2510" s="5"/>
    </row>
    <row r="2511" ht="15.75" customHeight="1">
      <c r="A2511" s="6"/>
      <c r="B2511" s="6" t="str">
        <f t="shared" si="1"/>
        <v>GUY</v>
      </c>
      <c r="C2511" s="6">
        <v>592.0</v>
      </c>
      <c r="D2511" s="7">
        <v>59205.0</v>
      </c>
      <c r="E2511" s="8" t="s">
        <v>2394</v>
      </c>
      <c r="F2511" s="7">
        <v>5920640.0</v>
      </c>
      <c r="G2511" s="9" t="s">
        <v>2396</v>
      </c>
      <c r="H2511" s="5"/>
      <c r="I2511" s="8"/>
      <c r="J2511" s="5"/>
      <c r="K2511" s="5"/>
      <c r="L2511" s="5"/>
      <c r="M2511" s="5"/>
      <c r="N2511" s="5"/>
      <c r="O2511" s="5"/>
      <c r="P2511" s="5"/>
    </row>
    <row r="2512" ht="15.75" customHeight="1">
      <c r="A2512" s="6"/>
      <c r="B2512" s="6" t="str">
        <f t="shared" si="1"/>
        <v>GUY</v>
      </c>
      <c r="C2512" s="6">
        <v>592.0</v>
      </c>
      <c r="D2512" s="7">
        <v>59205.0</v>
      </c>
      <c r="E2512" s="8" t="s">
        <v>2394</v>
      </c>
      <c r="F2512" s="7">
        <v>5920641.0</v>
      </c>
      <c r="G2512" s="9" t="s">
        <v>2397</v>
      </c>
      <c r="H2512" s="5"/>
      <c r="I2512" s="8"/>
      <c r="J2512" s="5"/>
      <c r="K2512" s="5"/>
      <c r="L2512" s="5"/>
      <c r="M2512" s="5"/>
      <c r="N2512" s="5"/>
      <c r="O2512" s="5"/>
      <c r="P2512" s="5"/>
    </row>
    <row r="2513" ht="15.75" customHeight="1">
      <c r="A2513" s="6"/>
      <c r="B2513" s="6" t="str">
        <f t="shared" si="1"/>
        <v>GUY</v>
      </c>
      <c r="C2513" s="6">
        <v>592.0</v>
      </c>
      <c r="D2513" s="7">
        <v>59205.0</v>
      </c>
      <c r="E2513" s="8" t="s">
        <v>2394</v>
      </c>
      <c r="F2513" s="7">
        <v>5920642.0</v>
      </c>
      <c r="G2513" s="9" t="s">
        <v>2398</v>
      </c>
      <c r="H2513" s="5"/>
      <c r="I2513" s="8"/>
      <c r="J2513" s="5"/>
      <c r="K2513" s="5"/>
      <c r="L2513" s="5"/>
      <c r="M2513" s="5"/>
      <c r="N2513" s="5"/>
      <c r="O2513" s="5"/>
      <c r="P2513" s="5"/>
    </row>
    <row r="2514" ht="15.75" customHeight="1">
      <c r="A2514" s="6"/>
      <c r="B2514" s="6" t="str">
        <f t="shared" si="1"/>
        <v>GUY</v>
      </c>
      <c r="C2514" s="6">
        <v>592.0</v>
      </c>
      <c r="D2514" s="7">
        <v>59205.0</v>
      </c>
      <c r="E2514" s="8" t="s">
        <v>2394</v>
      </c>
      <c r="F2514" s="7">
        <v>5920643.0</v>
      </c>
      <c r="G2514" s="9" t="s">
        <v>2399</v>
      </c>
      <c r="H2514" s="5"/>
      <c r="I2514" s="8"/>
      <c r="J2514" s="5"/>
      <c r="K2514" s="5"/>
      <c r="L2514" s="5"/>
      <c r="M2514" s="5"/>
      <c r="N2514" s="5"/>
      <c r="O2514" s="5"/>
      <c r="P2514" s="5"/>
    </row>
    <row r="2515" ht="15.75" customHeight="1">
      <c r="A2515" s="6"/>
      <c r="B2515" s="6" t="str">
        <f t="shared" si="1"/>
        <v>GUY</v>
      </c>
      <c r="C2515" s="6">
        <v>592.0</v>
      </c>
      <c r="D2515" s="7">
        <v>59205.0</v>
      </c>
      <c r="E2515" s="8" t="s">
        <v>2394</v>
      </c>
      <c r="F2515" s="7">
        <v>5920644.0</v>
      </c>
      <c r="G2515" s="9" t="s">
        <v>2400</v>
      </c>
      <c r="H2515" s="5"/>
      <c r="I2515" s="8"/>
      <c r="J2515" s="5"/>
      <c r="K2515" s="5"/>
      <c r="L2515" s="5"/>
      <c r="M2515" s="5"/>
      <c r="N2515" s="5"/>
      <c r="O2515" s="5"/>
      <c r="P2515" s="5"/>
    </row>
    <row r="2516" ht="15.75" customHeight="1">
      <c r="A2516" s="6"/>
      <c r="B2516" s="6" t="str">
        <f t="shared" si="1"/>
        <v>GUY</v>
      </c>
      <c r="C2516" s="6">
        <v>592.0</v>
      </c>
      <c r="D2516" s="7">
        <v>59205.0</v>
      </c>
      <c r="E2516" s="8" t="s">
        <v>2394</v>
      </c>
      <c r="F2516" s="7">
        <v>5920645.0</v>
      </c>
      <c r="G2516" s="9" t="s">
        <v>2401</v>
      </c>
      <c r="H2516" s="5"/>
      <c r="I2516" s="8"/>
      <c r="J2516" s="5"/>
      <c r="K2516" s="5"/>
      <c r="L2516" s="5"/>
      <c r="M2516" s="5"/>
      <c r="N2516" s="5"/>
      <c r="O2516" s="5"/>
      <c r="P2516" s="5"/>
    </row>
    <row r="2517" ht="15.75" customHeight="1">
      <c r="A2517" s="6"/>
      <c r="B2517" s="6" t="str">
        <f t="shared" si="1"/>
        <v>GUY</v>
      </c>
      <c r="C2517" s="6">
        <v>592.0</v>
      </c>
      <c r="D2517" s="7">
        <v>59205.0</v>
      </c>
      <c r="E2517" s="8" t="s">
        <v>2394</v>
      </c>
      <c r="F2517" s="7">
        <v>5920646.0</v>
      </c>
      <c r="G2517" s="9" t="s">
        <v>2402</v>
      </c>
      <c r="H2517" s="5"/>
      <c r="I2517" s="8"/>
      <c r="J2517" s="5"/>
      <c r="K2517" s="5"/>
      <c r="L2517" s="5"/>
      <c r="M2517" s="5"/>
      <c r="N2517" s="5"/>
      <c r="O2517" s="5"/>
      <c r="P2517" s="5"/>
    </row>
    <row r="2518" ht="15.75" customHeight="1">
      <c r="A2518" s="6"/>
      <c r="B2518" s="6" t="str">
        <f t="shared" si="1"/>
        <v>GUY</v>
      </c>
      <c r="C2518" s="6">
        <v>592.0</v>
      </c>
      <c r="D2518" s="7">
        <v>59205.0</v>
      </c>
      <c r="E2518" s="8" t="s">
        <v>2394</v>
      </c>
      <c r="F2518" s="7">
        <v>5920647.0</v>
      </c>
      <c r="G2518" s="9" t="s">
        <v>2403</v>
      </c>
      <c r="H2518" s="5"/>
      <c r="I2518" s="8"/>
      <c r="J2518" s="5"/>
      <c r="K2518" s="5"/>
      <c r="L2518" s="5"/>
      <c r="M2518" s="5"/>
      <c r="N2518" s="5"/>
      <c r="O2518" s="5"/>
      <c r="P2518" s="5"/>
    </row>
    <row r="2519" ht="15.75" customHeight="1">
      <c r="A2519" s="6"/>
      <c r="B2519" s="6" t="str">
        <f t="shared" si="1"/>
        <v>GUY</v>
      </c>
      <c r="C2519" s="6">
        <v>592.0</v>
      </c>
      <c r="D2519" s="7">
        <v>59205.0</v>
      </c>
      <c r="E2519" s="8" t="s">
        <v>2394</v>
      </c>
      <c r="F2519" s="7">
        <v>5920648.0</v>
      </c>
      <c r="G2519" s="9" t="s">
        <v>2404</v>
      </c>
      <c r="H2519" s="5"/>
      <c r="I2519" s="8"/>
      <c r="J2519" s="5"/>
      <c r="K2519" s="5"/>
      <c r="L2519" s="5"/>
      <c r="M2519" s="5"/>
      <c r="N2519" s="5"/>
      <c r="O2519" s="5"/>
      <c r="P2519" s="5"/>
    </row>
    <row r="2520" ht="15.75" customHeight="1">
      <c r="A2520" s="6"/>
      <c r="B2520" s="6" t="str">
        <f t="shared" si="1"/>
        <v>GUY</v>
      </c>
      <c r="C2520" s="6">
        <v>592.0</v>
      </c>
      <c r="D2520" s="7">
        <v>59205.0</v>
      </c>
      <c r="E2520" s="8" t="s">
        <v>2394</v>
      </c>
      <c r="F2520" s="7">
        <v>5920649.0</v>
      </c>
      <c r="G2520" s="9" t="s">
        <v>2405</v>
      </c>
      <c r="H2520" s="5"/>
      <c r="I2520" s="8"/>
      <c r="J2520" s="5"/>
      <c r="K2520" s="5"/>
      <c r="L2520" s="5"/>
      <c r="M2520" s="5"/>
      <c r="N2520" s="5"/>
      <c r="O2520" s="5"/>
      <c r="P2520" s="5"/>
    </row>
    <row r="2521" ht="15.75" customHeight="1">
      <c r="A2521" s="6"/>
      <c r="B2521" s="6" t="str">
        <f t="shared" si="1"/>
        <v>GUY</v>
      </c>
      <c r="C2521" s="6">
        <v>592.0</v>
      </c>
      <c r="D2521" s="7">
        <v>59205.0</v>
      </c>
      <c r="E2521" s="8" t="s">
        <v>2394</v>
      </c>
      <c r="F2521" s="7">
        <v>5920650.0</v>
      </c>
      <c r="G2521" s="9" t="s">
        <v>2406</v>
      </c>
      <c r="H2521" s="5"/>
      <c r="I2521" s="8"/>
      <c r="J2521" s="5"/>
      <c r="K2521" s="5"/>
      <c r="L2521" s="5"/>
      <c r="M2521" s="5"/>
      <c r="N2521" s="5"/>
      <c r="O2521" s="5"/>
      <c r="P2521" s="5"/>
    </row>
    <row r="2522" ht="15.75" customHeight="1">
      <c r="A2522" s="6"/>
      <c r="B2522" s="6" t="str">
        <f t="shared" si="1"/>
        <v>GUY</v>
      </c>
      <c r="C2522" s="6">
        <v>592.0</v>
      </c>
      <c r="D2522" s="7">
        <v>59205.0</v>
      </c>
      <c r="E2522" s="8" t="s">
        <v>2394</v>
      </c>
      <c r="F2522" s="7">
        <v>5920651.0</v>
      </c>
      <c r="G2522" s="9" t="s">
        <v>2407</v>
      </c>
      <c r="H2522" s="5"/>
      <c r="I2522" s="8"/>
      <c r="J2522" s="5"/>
      <c r="K2522" s="5"/>
      <c r="L2522" s="5"/>
      <c r="M2522" s="5"/>
      <c r="N2522" s="5"/>
      <c r="O2522" s="5"/>
      <c r="P2522" s="5"/>
    </row>
    <row r="2523" ht="15.75" customHeight="1">
      <c r="A2523" s="6"/>
      <c r="B2523" s="6" t="str">
        <f t="shared" si="1"/>
        <v>GUY</v>
      </c>
      <c r="C2523" s="6">
        <v>592.0</v>
      </c>
      <c r="D2523" s="7">
        <v>59205.0</v>
      </c>
      <c r="E2523" s="8" t="s">
        <v>2394</v>
      </c>
      <c r="F2523" s="7">
        <v>5920652.0</v>
      </c>
      <c r="G2523" s="9" t="s">
        <v>2408</v>
      </c>
      <c r="H2523" s="5"/>
      <c r="I2523" s="8"/>
      <c r="J2523" s="5"/>
      <c r="K2523" s="5"/>
      <c r="L2523" s="5"/>
      <c r="M2523" s="5"/>
      <c r="N2523" s="5"/>
      <c r="O2523" s="5"/>
      <c r="P2523" s="5"/>
    </row>
    <row r="2524" ht="15.75" customHeight="1">
      <c r="A2524" s="6"/>
      <c r="B2524" s="6" t="str">
        <f t="shared" si="1"/>
        <v>GUY</v>
      </c>
      <c r="C2524" s="6">
        <v>592.0</v>
      </c>
      <c r="D2524" s="7">
        <v>59205.0</v>
      </c>
      <c r="E2524" s="8" t="s">
        <v>2394</v>
      </c>
      <c r="F2524" s="7">
        <v>5920653.0</v>
      </c>
      <c r="G2524" s="9" t="s">
        <v>2409</v>
      </c>
      <c r="H2524" s="5"/>
      <c r="I2524" s="8"/>
      <c r="J2524" s="5"/>
      <c r="K2524" s="5"/>
      <c r="L2524" s="5"/>
      <c r="M2524" s="5"/>
      <c r="N2524" s="5"/>
      <c r="O2524" s="5"/>
      <c r="P2524" s="5"/>
    </row>
    <row r="2525" ht="15.75" customHeight="1">
      <c r="A2525" s="6"/>
      <c r="B2525" s="6" t="str">
        <f t="shared" si="1"/>
        <v>GUY</v>
      </c>
      <c r="C2525" s="6">
        <v>592.0</v>
      </c>
      <c r="D2525" s="7">
        <v>59205.0</v>
      </c>
      <c r="E2525" s="8" t="s">
        <v>2394</v>
      </c>
      <c r="F2525" s="7">
        <v>5920654.0</v>
      </c>
      <c r="G2525" s="9" t="s">
        <v>2293</v>
      </c>
      <c r="H2525" s="5"/>
      <c r="I2525" s="8"/>
      <c r="J2525" s="5"/>
      <c r="K2525" s="5"/>
      <c r="L2525" s="5"/>
      <c r="M2525" s="5"/>
      <c r="N2525" s="5"/>
      <c r="O2525" s="5"/>
      <c r="P2525" s="5"/>
    </row>
    <row r="2526" ht="15.75" customHeight="1">
      <c r="A2526" s="6"/>
      <c r="B2526" s="6" t="str">
        <f t="shared" si="1"/>
        <v>GUY</v>
      </c>
      <c r="C2526" s="6">
        <v>592.0</v>
      </c>
      <c r="D2526" s="7">
        <v>59205.0</v>
      </c>
      <c r="E2526" s="8" t="s">
        <v>2394</v>
      </c>
      <c r="F2526" s="7">
        <v>5920655.0</v>
      </c>
      <c r="G2526" s="9" t="s">
        <v>2410</v>
      </c>
      <c r="H2526" s="5"/>
      <c r="I2526" s="8"/>
      <c r="J2526" s="5"/>
      <c r="K2526" s="5"/>
      <c r="L2526" s="5"/>
      <c r="M2526" s="5"/>
      <c r="N2526" s="5"/>
      <c r="O2526" s="5"/>
      <c r="P2526" s="5"/>
    </row>
    <row r="2527" ht="15.75" customHeight="1">
      <c r="A2527" s="6"/>
      <c r="B2527" s="6" t="str">
        <f t="shared" si="1"/>
        <v>GUY</v>
      </c>
      <c r="C2527" s="6">
        <v>592.0</v>
      </c>
      <c r="D2527" s="7">
        <v>59205.0</v>
      </c>
      <c r="E2527" s="8" t="s">
        <v>2394</v>
      </c>
      <c r="F2527" s="7">
        <v>5920656.0</v>
      </c>
      <c r="G2527" s="9" t="s">
        <v>2411</v>
      </c>
      <c r="H2527" s="5"/>
      <c r="I2527" s="8"/>
      <c r="J2527" s="5"/>
      <c r="K2527" s="5"/>
      <c r="L2527" s="5"/>
      <c r="M2527" s="5"/>
      <c r="N2527" s="5"/>
      <c r="O2527" s="5"/>
      <c r="P2527" s="5"/>
    </row>
    <row r="2528" ht="15.75" customHeight="1">
      <c r="A2528" s="6"/>
      <c r="B2528" s="6" t="str">
        <f t="shared" si="1"/>
        <v>GUY</v>
      </c>
      <c r="C2528" s="6">
        <v>592.0</v>
      </c>
      <c r="D2528" s="7">
        <v>59205.0</v>
      </c>
      <c r="E2528" s="8" t="s">
        <v>2394</v>
      </c>
      <c r="F2528" s="7">
        <v>5920657.0</v>
      </c>
      <c r="G2528" s="9" t="s">
        <v>2412</v>
      </c>
      <c r="H2528" s="5"/>
      <c r="I2528" s="8"/>
      <c r="J2528" s="5"/>
      <c r="K2528" s="5"/>
      <c r="L2528" s="5"/>
      <c r="M2528" s="5"/>
      <c r="N2528" s="5"/>
      <c r="O2528" s="5"/>
      <c r="P2528" s="5"/>
    </row>
    <row r="2529" ht="15.75" customHeight="1">
      <c r="A2529" s="6"/>
      <c r="B2529" s="6" t="str">
        <f t="shared" si="1"/>
        <v>GUY</v>
      </c>
      <c r="C2529" s="6">
        <v>592.0</v>
      </c>
      <c r="D2529" s="7">
        <v>59205.0</v>
      </c>
      <c r="E2529" s="8" t="s">
        <v>2394</v>
      </c>
      <c r="F2529" s="7">
        <v>5920658.0</v>
      </c>
      <c r="G2529" s="9" t="s">
        <v>2413</v>
      </c>
      <c r="H2529" s="5"/>
      <c r="I2529" s="8"/>
      <c r="J2529" s="5"/>
      <c r="K2529" s="5"/>
      <c r="L2529" s="5"/>
      <c r="M2529" s="5"/>
      <c r="N2529" s="5"/>
      <c r="O2529" s="5"/>
      <c r="P2529" s="5"/>
    </row>
    <row r="2530" ht="15.75" customHeight="1">
      <c r="A2530" s="6"/>
      <c r="B2530" s="6" t="str">
        <f t="shared" si="1"/>
        <v>GUY</v>
      </c>
      <c r="C2530" s="6">
        <v>592.0</v>
      </c>
      <c r="D2530" s="7">
        <v>59205.0</v>
      </c>
      <c r="E2530" s="8" t="s">
        <v>2394</v>
      </c>
      <c r="F2530" s="7">
        <v>5920659.0</v>
      </c>
      <c r="G2530" s="9" t="s">
        <v>2414</v>
      </c>
      <c r="H2530" s="5"/>
      <c r="I2530" s="8"/>
      <c r="J2530" s="5"/>
      <c r="K2530" s="5"/>
      <c r="L2530" s="5"/>
      <c r="M2530" s="5"/>
      <c r="N2530" s="5"/>
      <c r="O2530" s="5"/>
      <c r="P2530" s="5"/>
    </row>
    <row r="2531" ht="15.75" customHeight="1">
      <c r="A2531" s="6"/>
      <c r="B2531" s="6" t="str">
        <f t="shared" si="1"/>
        <v>GUY</v>
      </c>
      <c r="C2531" s="6">
        <v>592.0</v>
      </c>
      <c r="D2531" s="7">
        <v>59205.0</v>
      </c>
      <c r="E2531" s="8" t="s">
        <v>2394</v>
      </c>
      <c r="F2531" s="7">
        <v>5920660.0</v>
      </c>
      <c r="G2531" s="9" t="s">
        <v>2415</v>
      </c>
      <c r="H2531" s="5"/>
      <c r="I2531" s="8"/>
      <c r="J2531" s="5"/>
      <c r="K2531" s="5"/>
      <c r="L2531" s="5"/>
      <c r="M2531" s="5"/>
      <c r="N2531" s="5"/>
      <c r="O2531" s="5"/>
      <c r="P2531" s="5"/>
    </row>
    <row r="2532" ht="15.75" customHeight="1">
      <c r="A2532" s="6"/>
      <c r="B2532" s="6" t="str">
        <f t="shared" si="1"/>
        <v>GUY</v>
      </c>
      <c r="C2532" s="6">
        <v>592.0</v>
      </c>
      <c r="D2532" s="7">
        <v>59205.0</v>
      </c>
      <c r="E2532" s="8" t="s">
        <v>2394</v>
      </c>
      <c r="F2532" s="7">
        <v>5920661.0</v>
      </c>
      <c r="G2532" s="9" t="s">
        <v>2416</v>
      </c>
      <c r="H2532" s="5"/>
      <c r="I2532" s="8"/>
      <c r="J2532" s="5"/>
      <c r="K2532" s="5"/>
      <c r="L2532" s="5"/>
      <c r="M2532" s="5"/>
      <c r="N2532" s="5"/>
      <c r="O2532" s="5"/>
      <c r="P2532" s="5"/>
    </row>
    <row r="2533" ht="15.75" customHeight="1">
      <c r="A2533" s="6"/>
      <c r="B2533" s="6" t="str">
        <f t="shared" si="1"/>
        <v>GUY</v>
      </c>
      <c r="C2533" s="6">
        <v>592.0</v>
      </c>
      <c r="D2533" s="7">
        <v>59205.0</v>
      </c>
      <c r="E2533" s="8" t="s">
        <v>2394</v>
      </c>
      <c r="F2533" s="7">
        <v>5920662.0</v>
      </c>
      <c r="G2533" s="9" t="s">
        <v>2417</v>
      </c>
      <c r="H2533" s="5"/>
      <c r="I2533" s="8"/>
      <c r="J2533" s="5"/>
      <c r="K2533" s="5"/>
      <c r="L2533" s="5"/>
      <c r="M2533" s="5"/>
      <c r="N2533" s="5"/>
      <c r="O2533" s="5"/>
      <c r="P2533" s="5"/>
    </row>
    <row r="2534" ht="15.75" customHeight="1">
      <c r="A2534" s="6"/>
      <c r="B2534" s="6" t="str">
        <f t="shared" si="1"/>
        <v>GUY</v>
      </c>
      <c r="C2534" s="6">
        <v>592.0</v>
      </c>
      <c r="D2534" s="7">
        <v>59205.0</v>
      </c>
      <c r="E2534" s="8" t="s">
        <v>2394</v>
      </c>
      <c r="F2534" s="7">
        <v>5920663.0</v>
      </c>
      <c r="G2534" s="9" t="s">
        <v>2418</v>
      </c>
      <c r="H2534" s="5"/>
      <c r="I2534" s="8"/>
      <c r="J2534" s="5"/>
      <c r="K2534" s="5"/>
      <c r="L2534" s="5"/>
      <c r="M2534" s="5"/>
      <c r="N2534" s="5"/>
      <c r="O2534" s="5"/>
      <c r="P2534" s="5"/>
    </row>
    <row r="2535" ht="15.75" customHeight="1">
      <c r="A2535" s="6"/>
      <c r="B2535" s="6" t="str">
        <f t="shared" si="1"/>
        <v>GUY</v>
      </c>
      <c r="C2535" s="6">
        <v>592.0</v>
      </c>
      <c r="D2535" s="7">
        <v>59205.0</v>
      </c>
      <c r="E2535" s="8" t="s">
        <v>2394</v>
      </c>
      <c r="F2535" s="7">
        <v>5920664.0</v>
      </c>
      <c r="G2535" s="9" t="s">
        <v>2251</v>
      </c>
      <c r="H2535" s="5"/>
      <c r="I2535" s="8"/>
      <c r="J2535" s="5"/>
      <c r="K2535" s="5"/>
      <c r="L2535" s="5"/>
      <c r="M2535" s="5"/>
      <c r="N2535" s="5"/>
      <c r="O2535" s="5"/>
      <c r="P2535" s="5"/>
    </row>
    <row r="2536" ht="15.75" customHeight="1">
      <c r="A2536" s="6"/>
      <c r="B2536" s="6" t="str">
        <f t="shared" si="1"/>
        <v>GUY</v>
      </c>
      <c r="C2536" s="6">
        <v>592.0</v>
      </c>
      <c r="D2536" s="7">
        <v>59205.0</v>
      </c>
      <c r="E2536" s="8" t="s">
        <v>2394</v>
      </c>
      <c r="F2536" s="7">
        <v>5920665.0</v>
      </c>
      <c r="G2536" s="9" t="s">
        <v>2419</v>
      </c>
      <c r="H2536" s="5"/>
      <c r="I2536" s="8"/>
      <c r="J2536" s="5"/>
      <c r="K2536" s="5"/>
      <c r="L2536" s="5"/>
      <c r="M2536" s="5"/>
      <c r="N2536" s="5"/>
      <c r="O2536" s="5"/>
      <c r="P2536" s="5"/>
    </row>
    <row r="2537" ht="15.75" customHeight="1">
      <c r="A2537" s="6"/>
      <c r="B2537" s="6" t="str">
        <f t="shared" si="1"/>
        <v>GUY</v>
      </c>
      <c r="C2537" s="6">
        <v>592.0</v>
      </c>
      <c r="D2537" s="7">
        <v>59205.0</v>
      </c>
      <c r="E2537" s="8" t="s">
        <v>2394</v>
      </c>
      <c r="F2537" s="7">
        <v>5920666.0</v>
      </c>
      <c r="G2537" s="9" t="s">
        <v>2420</v>
      </c>
      <c r="H2537" s="5"/>
      <c r="I2537" s="8"/>
      <c r="J2537" s="5"/>
      <c r="K2537" s="5"/>
      <c r="L2537" s="5"/>
      <c r="M2537" s="5"/>
      <c r="N2537" s="5"/>
      <c r="O2537" s="5"/>
      <c r="P2537" s="5"/>
    </row>
    <row r="2538" ht="15.75" customHeight="1">
      <c r="A2538" s="6"/>
      <c r="B2538" s="6" t="str">
        <f t="shared" si="1"/>
        <v>GUY</v>
      </c>
      <c r="C2538" s="6">
        <v>592.0</v>
      </c>
      <c r="D2538" s="7">
        <v>59205.0</v>
      </c>
      <c r="E2538" s="8" t="s">
        <v>2394</v>
      </c>
      <c r="F2538" s="7">
        <v>5920667.0</v>
      </c>
      <c r="G2538" s="9" t="s">
        <v>2421</v>
      </c>
      <c r="H2538" s="5"/>
      <c r="I2538" s="8"/>
      <c r="J2538" s="5"/>
      <c r="K2538" s="5"/>
      <c r="L2538" s="5"/>
      <c r="M2538" s="5"/>
      <c r="N2538" s="5"/>
      <c r="O2538" s="5"/>
      <c r="P2538" s="5"/>
    </row>
    <row r="2539" ht="15.75" customHeight="1">
      <c r="A2539" s="6"/>
      <c r="B2539" s="6" t="str">
        <f t="shared" si="1"/>
        <v>GUY</v>
      </c>
      <c r="C2539" s="6">
        <v>592.0</v>
      </c>
      <c r="D2539" s="7">
        <v>59205.0</v>
      </c>
      <c r="E2539" s="8" t="s">
        <v>2394</v>
      </c>
      <c r="F2539" s="7">
        <v>5920668.0</v>
      </c>
      <c r="G2539" s="9" t="s">
        <v>2422</v>
      </c>
      <c r="H2539" s="5"/>
      <c r="I2539" s="8"/>
      <c r="J2539" s="5"/>
      <c r="K2539" s="5"/>
      <c r="L2539" s="5"/>
      <c r="M2539" s="5"/>
      <c r="N2539" s="5"/>
      <c r="O2539" s="5"/>
      <c r="P2539" s="5"/>
    </row>
    <row r="2540" ht="15.75" customHeight="1">
      <c r="A2540" s="6"/>
      <c r="B2540" s="6" t="str">
        <f t="shared" si="1"/>
        <v>GUY</v>
      </c>
      <c r="C2540" s="6">
        <v>592.0</v>
      </c>
      <c r="D2540" s="7">
        <v>59205.0</v>
      </c>
      <c r="E2540" s="8" t="s">
        <v>2394</v>
      </c>
      <c r="F2540" s="7">
        <v>5920669.0</v>
      </c>
      <c r="G2540" s="9" t="s">
        <v>2423</v>
      </c>
      <c r="H2540" s="5"/>
      <c r="I2540" s="8"/>
      <c r="J2540" s="5"/>
      <c r="K2540" s="5"/>
      <c r="L2540" s="5"/>
      <c r="M2540" s="5"/>
      <c r="N2540" s="5"/>
      <c r="O2540" s="5"/>
      <c r="P2540" s="5"/>
    </row>
    <row r="2541" ht="15.75" customHeight="1">
      <c r="A2541" s="6"/>
      <c r="B2541" s="6" t="str">
        <f t="shared" si="1"/>
        <v>GUY</v>
      </c>
      <c r="C2541" s="6">
        <v>592.0</v>
      </c>
      <c r="D2541" s="7">
        <v>59205.0</v>
      </c>
      <c r="E2541" s="8" t="s">
        <v>2394</v>
      </c>
      <c r="F2541" s="7">
        <v>5920670.0</v>
      </c>
      <c r="G2541" s="9" t="s">
        <v>2424</v>
      </c>
      <c r="H2541" s="5"/>
      <c r="I2541" s="8"/>
      <c r="J2541" s="5"/>
      <c r="K2541" s="5"/>
      <c r="L2541" s="5"/>
      <c r="M2541" s="5"/>
      <c r="N2541" s="5"/>
      <c r="O2541" s="5"/>
      <c r="P2541" s="5"/>
    </row>
    <row r="2542" ht="15.75" customHeight="1">
      <c r="A2542" s="6"/>
      <c r="B2542" s="6" t="str">
        <f t="shared" si="1"/>
        <v>GUY</v>
      </c>
      <c r="C2542" s="6">
        <v>592.0</v>
      </c>
      <c r="D2542" s="7">
        <v>59205.0</v>
      </c>
      <c r="E2542" s="8" t="s">
        <v>2394</v>
      </c>
      <c r="F2542" s="7">
        <v>5920671.0</v>
      </c>
      <c r="G2542" s="9" t="s">
        <v>2425</v>
      </c>
      <c r="H2542" s="5"/>
      <c r="I2542" s="8"/>
      <c r="J2542" s="5"/>
      <c r="K2542" s="5"/>
      <c r="L2542" s="5"/>
      <c r="M2542" s="5"/>
      <c r="N2542" s="5"/>
      <c r="O2542" s="5"/>
      <c r="P2542" s="5"/>
    </row>
    <row r="2543" ht="15.75" customHeight="1">
      <c r="A2543" s="6"/>
      <c r="B2543" s="6" t="str">
        <f t="shared" si="1"/>
        <v>GUY</v>
      </c>
      <c r="C2543" s="6">
        <v>592.0</v>
      </c>
      <c r="D2543" s="7">
        <v>59205.0</v>
      </c>
      <c r="E2543" s="8" t="s">
        <v>2394</v>
      </c>
      <c r="F2543" s="7">
        <v>5920672.0</v>
      </c>
      <c r="G2543" s="9" t="s">
        <v>2293</v>
      </c>
      <c r="H2543" s="5"/>
      <c r="I2543" s="8"/>
      <c r="J2543" s="5"/>
      <c r="K2543" s="5"/>
      <c r="L2543" s="5"/>
      <c r="M2543" s="5"/>
      <c r="N2543" s="5"/>
      <c r="O2543" s="5"/>
      <c r="P2543" s="5"/>
    </row>
    <row r="2544" ht="15.75" customHeight="1">
      <c r="A2544" s="6"/>
      <c r="B2544" s="6" t="str">
        <f t="shared" si="1"/>
        <v>GUY</v>
      </c>
      <c r="C2544" s="6">
        <v>592.0</v>
      </c>
      <c r="D2544" s="7">
        <v>59205.0</v>
      </c>
      <c r="E2544" s="8" t="s">
        <v>2394</v>
      </c>
      <c r="F2544" s="7">
        <v>5920673.0</v>
      </c>
      <c r="G2544" s="9" t="s">
        <v>2426</v>
      </c>
      <c r="H2544" s="5"/>
      <c r="I2544" s="8"/>
      <c r="J2544" s="5"/>
      <c r="K2544" s="5"/>
      <c r="L2544" s="5"/>
      <c r="M2544" s="5"/>
      <c r="N2544" s="5"/>
      <c r="O2544" s="5"/>
      <c r="P2544" s="5"/>
    </row>
    <row r="2545" ht="15.75" customHeight="1">
      <c r="A2545" s="6"/>
      <c r="B2545" s="6" t="str">
        <f t="shared" si="1"/>
        <v>GUY</v>
      </c>
      <c r="C2545" s="6">
        <v>592.0</v>
      </c>
      <c r="D2545" s="7">
        <v>59205.0</v>
      </c>
      <c r="E2545" s="8" t="s">
        <v>2394</v>
      </c>
      <c r="F2545" s="7">
        <v>5920674.0</v>
      </c>
      <c r="G2545" s="9" t="s">
        <v>1938</v>
      </c>
      <c r="H2545" s="5"/>
      <c r="I2545" s="8"/>
      <c r="J2545" s="5"/>
      <c r="K2545" s="5"/>
      <c r="L2545" s="5"/>
      <c r="M2545" s="5"/>
      <c r="N2545" s="5"/>
      <c r="O2545" s="5"/>
      <c r="P2545" s="5"/>
    </row>
    <row r="2546" ht="15.75" customHeight="1">
      <c r="A2546" s="6"/>
      <c r="B2546" s="6" t="str">
        <f t="shared" si="1"/>
        <v>GUY</v>
      </c>
      <c r="C2546" s="6">
        <v>592.0</v>
      </c>
      <c r="D2546" s="7">
        <v>59205.0</v>
      </c>
      <c r="E2546" s="8" t="s">
        <v>2394</v>
      </c>
      <c r="F2546" s="7">
        <v>5920675.0</v>
      </c>
      <c r="G2546" s="9" t="s">
        <v>2259</v>
      </c>
      <c r="H2546" s="5"/>
      <c r="I2546" s="8"/>
      <c r="J2546" s="5"/>
      <c r="K2546" s="5"/>
      <c r="L2546" s="5"/>
      <c r="M2546" s="5"/>
      <c r="N2546" s="5"/>
      <c r="O2546" s="5"/>
      <c r="P2546" s="5"/>
    </row>
    <row r="2547" ht="15.75" customHeight="1">
      <c r="A2547" s="6"/>
      <c r="B2547" s="6" t="str">
        <f t="shared" si="1"/>
        <v>GUY</v>
      </c>
      <c r="C2547" s="6">
        <v>592.0</v>
      </c>
      <c r="D2547" s="7">
        <v>59205.0</v>
      </c>
      <c r="E2547" s="8" t="s">
        <v>2394</v>
      </c>
      <c r="F2547" s="7">
        <v>5920676.0</v>
      </c>
      <c r="G2547" s="9" t="s">
        <v>2427</v>
      </c>
      <c r="H2547" s="5"/>
      <c r="I2547" s="8"/>
      <c r="J2547" s="5"/>
      <c r="K2547" s="5"/>
      <c r="L2547" s="5"/>
      <c r="M2547" s="5"/>
      <c r="N2547" s="5"/>
      <c r="O2547" s="5"/>
      <c r="P2547" s="5"/>
    </row>
    <row r="2548" ht="15.75" customHeight="1">
      <c r="A2548" s="6"/>
      <c r="B2548" s="6" t="str">
        <f t="shared" si="1"/>
        <v>GUY</v>
      </c>
      <c r="C2548" s="6">
        <v>592.0</v>
      </c>
      <c r="D2548" s="7">
        <v>59205.0</v>
      </c>
      <c r="E2548" s="8" t="s">
        <v>2394</v>
      </c>
      <c r="F2548" s="7">
        <v>5920677.0</v>
      </c>
      <c r="G2548" s="9" t="s">
        <v>2428</v>
      </c>
      <c r="H2548" s="5"/>
      <c r="I2548" s="8"/>
      <c r="J2548" s="5"/>
      <c r="K2548" s="5"/>
      <c r="L2548" s="5"/>
      <c r="M2548" s="5"/>
      <c r="N2548" s="5"/>
      <c r="O2548" s="5"/>
      <c r="P2548" s="5"/>
    </row>
    <row r="2549" ht="15.75" customHeight="1">
      <c r="A2549" s="6"/>
      <c r="B2549" s="6" t="str">
        <f t="shared" si="1"/>
        <v>GUY</v>
      </c>
      <c r="C2549" s="6">
        <v>592.0</v>
      </c>
      <c r="D2549" s="7">
        <v>59205.0</v>
      </c>
      <c r="E2549" s="8" t="s">
        <v>2394</v>
      </c>
      <c r="F2549" s="7">
        <v>5920678.0</v>
      </c>
      <c r="G2549" s="9" t="s">
        <v>2429</v>
      </c>
      <c r="H2549" s="5"/>
      <c r="I2549" s="8"/>
      <c r="J2549" s="5"/>
      <c r="K2549" s="5"/>
      <c r="L2549" s="5"/>
      <c r="M2549" s="5"/>
      <c r="N2549" s="5"/>
      <c r="O2549" s="5"/>
      <c r="P2549" s="5"/>
    </row>
    <row r="2550" ht="15.75" customHeight="1">
      <c r="A2550" s="6"/>
      <c r="B2550" s="6" t="str">
        <f t="shared" si="1"/>
        <v>GUY</v>
      </c>
      <c r="C2550" s="6">
        <v>592.0</v>
      </c>
      <c r="D2550" s="7">
        <v>59205.0</v>
      </c>
      <c r="E2550" s="8" t="s">
        <v>2394</v>
      </c>
      <c r="F2550" s="7">
        <v>5920679.0</v>
      </c>
      <c r="G2550" s="9" t="s">
        <v>2430</v>
      </c>
      <c r="H2550" s="5"/>
      <c r="I2550" s="8"/>
      <c r="J2550" s="5"/>
      <c r="K2550" s="5"/>
      <c r="L2550" s="5"/>
      <c r="M2550" s="5"/>
      <c r="N2550" s="5"/>
      <c r="O2550" s="5"/>
      <c r="P2550" s="5"/>
    </row>
    <row r="2551" ht="15.75" customHeight="1">
      <c r="A2551" s="6"/>
      <c r="B2551" s="6" t="str">
        <f t="shared" si="1"/>
        <v>GUY</v>
      </c>
      <c r="C2551" s="6">
        <v>592.0</v>
      </c>
      <c r="D2551" s="7">
        <v>59205.0</v>
      </c>
      <c r="E2551" s="8" t="s">
        <v>2394</v>
      </c>
      <c r="F2551" s="7">
        <v>5920680.0</v>
      </c>
      <c r="G2551" s="9" t="s">
        <v>2431</v>
      </c>
      <c r="H2551" s="5"/>
      <c r="I2551" s="8"/>
      <c r="J2551" s="5"/>
      <c r="K2551" s="5"/>
      <c r="L2551" s="5"/>
      <c r="M2551" s="5"/>
      <c r="N2551" s="5"/>
      <c r="O2551" s="5"/>
      <c r="P2551" s="5"/>
    </row>
    <row r="2552" ht="15.75" customHeight="1">
      <c r="A2552" s="6"/>
      <c r="B2552" s="6" t="str">
        <f t="shared" si="1"/>
        <v>GUY</v>
      </c>
      <c r="C2552" s="6">
        <v>592.0</v>
      </c>
      <c r="D2552" s="7">
        <v>59205.0</v>
      </c>
      <c r="E2552" s="8" t="s">
        <v>2394</v>
      </c>
      <c r="F2552" s="7">
        <v>5920681.0</v>
      </c>
      <c r="G2552" s="9" t="s">
        <v>2432</v>
      </c>
      <c r="H2552" s="5"/>
      <c r="I2552" s="8"/>
      <c r="J2552" s="5"/>
      <c r="K2552" s="5"/>
      <c r="L2552" s="5"/>
      <c r="M2552" s="5"/>
      <c r="N2552" s="5"/>
      <c r="O2552" s="5"/>
      <c r="P2552" s="5"/>
    </row>
    <row r="2553" ht="15.75" customHeight="1">
      <c r="A2553" s="6"/>
      <c r="B2553" s="6" t="str">
        <f t="shared" si="1"/>
        <v>GUY</v>
      </c>
      <c r="C2553" s="6">
        <v>592.0</v>
      </c>
      <c r="D2553" s="7">
        <v>59205.0</v>
      </c>
      <c r="E2553" s="8" t="s">
        <v>2394</v>
      </c>
      <c r="F2553" s="7">
        <v>5920682.0</v>
      </c>
      <c r="G2553" s="9" t="s">
        <v>2433</v>
      </c>
      <c r="H2553" s="5"/>
      <c r="I2553" s="8"/>
      <c r="J2553" s="5"/>
      <c r="K2553" s="5"/>
      <c r="L2553" s="5"/>
      <c r="M2553" s="5"/>
      <c r="N2553" s="5"/>
      <c r="O2553" s="5"/>
      <c r="P2553" s="5"/>
    </row>
    <row r="2554" ht="15.75" customHeight="1">
      <c r="A2554" s="6"/>
      <c r="B2554" s="6" t="str">
        <f t="shared" si="1"/>
        <v>GUY</v>
      </c>
      <c r="C2554" s="6">
        <v>592.0</v>
      </c>
      <c r="D2554" s="7">
        <v>59205.0</v>
      </c>
      <c r="E2554" s="8" t="s">
        <v>2394</v>
      </c>
      <c r="F2554" s="7">
        <v>5920683.0</v>
      </c>
      <c r="G2554" s="9" t="s">
        <v>2434</v>
      </c>
      <c r="H2554" s="5"/>
      <c r="I2554" s="8"/>
      <c r="J2554" s="5"/>
      <c r="K2554" s="5"/>
      <c r="L2554" s="5"/>
      <c r="M2554" s="5"/>
      <c r="N2554" s="5"/>
      <c r="O2554" s="5"/>
      <c r="P2554" s="5"/>
    </row>
    <row r="2555" ht="15.75" customHeight="1">
      <c r="A2555" s="6"/>
      <c r="B2555" s="6" t="str">
        <f t="shared" si="1"/>
        <v>GUY</v>
      </c>
      <c r="C2555" s="6">
        <v>592.0</v>
      </c>
      <c r="D2555" s="7">
        <v>59205.0</v>
      </c>
      <c r="E2555" s="8" t="s">
        <v>2394</v>
      </c>
      <c r="F2555" s="7">
        <v>5920684.0</v>
      </c>
      <c r="G2555" s="9" t="s">
        <v>2435</v>
      </c>
      <c r="H2555" s="5"/>
      <c r="I2555" s="8"/>
      <c r="J2555" s="5"/>
      <c r="K2555" s="5"/>
      <c r="L2555" s="5"/>
      <c r="M2555" s="5"/>
      <c r="N2555" s="5"/>
      <c r="O2555" s="5"/>
      <c r="P2555" s="5"/>
    </row>
    <row r="2556" ht="15.75" customHeight="1">
      <c r="A2556" s="6"/>
      <c r="B2556" s="6" t="str">
        <f t="shared" si="1"/>
        <v>GUY</v>
      </c>
      <c r="C2556" s="6">
        <v>592.0</v>
      </c>
      <c r="D2556" s="7">
        <v>59205.0</v>
      </c>
      <c r="E2556" s="8" t="s">
        <v>2394</v>
      </c>
      <c r="F2556" s="7">
        <v>5920685.0</v>
      </c>
      <c r="G2556" s="9" t="s">
        <v>2436</v>
      </c>
      <c r="H2556" s="5"/>
      <c r="I2556" s="8"/>
      <c r="J2556" s="5"/>
      <c r="K2556" s="5"/>
      <c r="L2556" s="5"/>
      <c r="M2556" s="5"/>
      <c r="N2556" s="5"/>
      <c r="O2556" s="5"/>
      <c r="P2556" s="5"/>
    </row>
    <row r="2557" ht="15.75" customHeight="1">
      <c r="A2557" s="6"/>
      <c r="B2557" s="6" t="str">
        <f t="shared" si="1"/>
        <v>GUY</v>
      </c>
      <c r="C2557" s="6">
        <v>592.0</v>
      </c>
      <c r="D2557" s="7">
        <v>59205.0</v>
      </c>
      <c r="E2557" s="8" t="s">
        <v>2394</v>
      </c>
      <c r="F2557" s="7">
        <v>5920686.0</v>
      </c>
      <c r="G2557" s="9" t="s">
        <v>2437</v>
      </c>
      <c r="H2557" s="5"/>
      <c r="I2557" s="8"/>
      <c r="J2557" s="5"/>
      <c r="K2557" s="5"/>
      <c r="L2557" s="5"/>
      <c r="M2557" s="5"/>
      <c r="N2557" s="5"/>
      <c r="O2557" s="5"/>
      <c r="P2557" s="5"/>
    </row>
    <row r="2558" ht="15.75" customHeight="1">
      <c r="A2558" s="6"/>
      <c r="B2558" s="6" t="str">
        <f t="shared" si="1"/>
        <v>GUY</v>
      </c>
      <c r="C2558" s="6">
        <v>592.0</v>
      </c>
      <c r="D2558" s="7">
        <v>59205.0</v>
      </c>
      <c r="E2558" s="8" t="s">
        <v>2394</v>
      </c>
      <c r="F2558" s="7">
        <v>5920687.0</v>
      </c>
      <c r="G2558" s="9" t="s">
        <v>2438</v>
      </c>
      <c r="H2558" s="5"/>
      <c r="I2558" s="8"/>
      <c r="J2558" s="5"/>
      <c r="K2558" s="5"/>
      <c r="L2558" s="5"/>
      <c r="M2558" s="5"/>
      <c r="N2558" s="5"/>
      <c r="O2558" s="5"/>
      <c r="P2558" s="5"/>
    </row>
    <row r="2559" ht="15.75" customHeight="1">
      <c r="A2559" s="6"/>
      <c r="B2559" s="6" t="str">
        <f t="shared" si="1"/>
        <v>GUY</v>
      </c>
      <c r="C2559" s="6">
        <v>592.0</v>
      </c>
      <c r="D2559" s="7">
        <v>59205.0</v>
      </c>
      <c r="E2559" s="8" t="s">
        <v>2394</v>
      </c>
      <c r="F2559" s="7">
        <v>5920688.0</v>
      </c>
      <c r="G2559" s="9" t="s">
        <v>2439</v>
      </c>
      <c r="H2559" s="5"/>
      <c r="I2559" s="8"/>
      <c r="J2559" s="5"/>
      <c r="K2559" s="5"/>
      <c r="L2559" s="5"/>
      <c r="M2559" s="5"/>
      <c r="N2559" s="5"/>
      <c r="O2559" s="5"/>
      <c r="P2559" s="5"/>
    </row>
    <row r="2560" ht="15.75" customHeight="1">
      <c r="A2560" s="6"/>
      <c r="B2560" s="6" t="str">
        <f t="shared" si="1"/>
        <v>GUY</v>
      </c>
      <c r="C2560" s="6">
        <v>592.0</v>
      </c>
      <c r="D2560" s="7">
        <v>59205.0</v>
      </c>
      <c r="E2560" s="8" t="s">
        <v>2394</v>
      </c>
      <c r="F2560" s="7">
        <v>5920689.0</v>
      </c>
      <c r="G2560" s="9" t="s">
        <v>2440</v>
      </c>
      <c r="H2560" s="5"/>
      <c r="I2560" s="8"/>
      <c r="J2560" s="5"/>
      <c r="K2560" s="5"/>
      <c r="L2560" s="5"/>
      <c r="M2560" s="5"/>
      <c r="N2560" s="5"/>
      <c r="O2560" s="5"/>
      <c r="P2560" s="5"/>
    </row>
    <row r="2561" ht="15.75" customHeight="1">
      <c r="A2561" s="6"/>
      <c r="B2561" s="6" t="str">
        <f t="shared" si="1"/>
        <v>GUY</v>
      </c>
      <c r="C2561" s="6">
        <v>592.0</v>
      </c>
      <c r="D2561" s="7">
        <v>59205.0</v>
      </c>
      <c r="E2561" s="8" t="s">
        <v>2394</v>
      </c>
      <c r="F2561" s="7">
        <v>5920690.0</v>
      </c>
      <c r="G2561" s="9" t="s">
        <v>2441</v>
      </c>
      <c r="H2561" s="5"/>
      <c r="I2561" s="8"/>
      <c r="J2561" s="5"/>
      <c r="K2561" s="5"/>
      <c r="L2561" s="5"/>
      <c r="M2561" s="5"/>
      <c r="N2561" s="5"/>
      <c r="O2561" s="5"/>
      <c r="P2561" s="5"/>
    </row>
    <row r="2562" ht="15.75" customHeight="1">
      <c r="A2562" s="6"/>
      <c r="B2562" s="6" t="str">
        <f t="shared" si="1"/>
        <v>GUY</v>
      </c>
      <c r="C2562" s="6">
        <v>592.0</v>
      </c>
      <c r="D2562" s="7">
        <v>59205.0</v>
      </c>
      <c r="E2562" s="8" t="s">
        <v>2394</v>
      </c>
      <c r="F2562" s="7">
        <v>5920691.0</v>
      </c>
      <c r="G2562" s="9" t="s">
        <v>2442</v>
      </c>
      <c r="H2562" s="5"/>
      <c r="I2562" s="8"/>
      <c r="J2562" s="5"/>
      <c r="K2562" s="5"/>
      <c r="L2562" s="5"/>
      <c r="M2562" s="5"/>
      <c r="N2562" s="5"/>
      <c r="O2562" s="5"/>
      <c r="P2562" s="5"/>
    </row>
    <row r="2563" ht="15.75" customHeight="1">
      <c r="A2563" s="6"/>
      <c r="B2563" s="6" t="str">
        <f t="shared" si="1"/>
        <v>GUY</v>
      </c>
      <c r="C2563" s="6">
        <v>592.0</v>
      </c>
      <c r="D2563" s="7">
        <v>59205.0</v>
      </c>
      <c r="E2563" s="8" t="s">
        <v>2394</v>
      </c>
      <c r="F2563" s="7">
        <v>5920692.0</v>
      </c>
      <c r="G2563" s="9" t="s">
        <v>2443</v>
      </c>
      <c r="H2563" s="5"/>
      <c r="I2563" s="8"/>
      <c r="J2563" s="5"/>
      <c r="K2563" s="5"/>
      <c r="L2563" s="5"/>
      <c r="M2563" s="5"/>
      <c r="N2563" s="5"/>
      <c r="O2563" s="5"/>
      <c r="P2563" s="5"/>
    </row>
    <row r="2564" ht="15.75" customHeight="1">
      <c r="A2564" s="6"/>
      <c r="B2564" s="6" t="str">
        <f t="shared" si="1"/>
        <v>GUY</v>
      </c>
      <c r="C2564" s="6">
        <v>592.0</v>
      </c>
      <c r="D2564" s="7">
        <v>59205.0</v>
      </c>
      <c r="E2564" s="8" t="s">
        <v>2394</v>
      </c>
      <c r="F2564" s="7">
        <v>5920693.0</v>
      </c>
      <c r="G2564" s="9" t="s">
        <v>2444</v>
      </c>
      <c r="H2564" s="5"/>
      <c r="I2564" s="8"/>
      <c r="J2564" s="5"/>
      <c r="K2564" s="5"/>
      <c r="L2564" s="5"/>
      <c r="M2564" s="5"/>
      <c r="N2564" s="5"/>
      <c r="O2564" s="5"/>
      <c r="P2564" s="5"/>
    </row>
    <row r="2565" ht="15.75" customHeight="1">
      <c r="A2565" s="6"/>
      <c r="B2565" s="6" t="str">
        <f t="shared" si="1"/>
        <v>GUY</v>
      </c>
      <c r="C2565" s="6">
        <v>592.0</v>
      </c>
      <c r="D2565" s="7">
        <v>59205.0</v>
      </c>
      <c r="E2565" s="8" t="s">
        <v>2394</v>
      </c>
      <c r="F2565" s="7">
        <v>5920694.0</v>
      </c>
      <c r="G2565" s="9" t="s">
        <v>2445</v>
      </c>
      <c r="H2565" s="5"/>
      <c r="I2565" s="8"/>
      <c r="J2565" s="5"/>
      <c r="K2565" s="5"/>
      <c r="L2565" s="5"/>
      <c r="M2565" s="5"/>
      <c r="N2565" s="5"/>
      <c r="O2565" s="5"/>
      <c r="P2565" s="5"/>
    </row>
    <row r="2566" ht="15.75" customHeight="1">
      <c r="A2566" s="6"/>
      <c r="B2566" s="6" t="str">
        <f t="shared" si="1"/>
        <v>GUY</v>
      </c>
      <c r="C2566" s="6">
        <v>592.0</v>
      </c>
      <c r="D2566" s="7">
        <v>59205.0</v>
      </c>
      <c r="E2566" s="8" t="s">
        <v>2394</v>
      </c>
      <c r="F2566" s="7">
        <v>5920695.0</v>
      </c>
      <c r="G2566" s="9" t="s">
        <v>2446</v>
      </c>
      <c r="H2566" s="5"/>
      <c r="I2566" s="8"/>
      <c r="J2566" s="5"/>
      <c r="K2566" s="5"/>
      <c r="L2566" s="5"/>
      <c r="M2566" s="5"/>
      <c r="N2566" s="5"/>
      <c r="O2566" s="5"/>
      <c r="P2566" s="5"/>
    </row>
    <row r="2567" ht="15.75" customHeight="1">
      <c r="A2567" s="6"/>
      <c r="B2567" s="6" t="str">
        <f t="shared" si="1"/>
        <v>GUY</v>
      </c>
      <c r="C2567" s="6">
        <v>592.0</v>
      </c>
      <c r="D2567" s="7">
        <v>59205.0</v>
      </c>
      <c r="E2567" s="8" t="s">
        <v>2394</v>
      </c>
      <c r="F2567" s="7">
        <v>5920696.0</v>
      </c>
      <c r="G2567" s="9" t="s">
        <v>2447</v>
      </c>
      <c r="H2567" s="5"/>
      <c r="I2567" s="8"/>
      <c r="J2567" s="5"/>
      <c r="K2567" s="5"/>
      <c r="L2567" s="5"/>
      <c r="M2567" s="5"/>
      <c r="N2567" s="5"/>
      <c r="O2567" s="5"/>
      <c r="P2567" s="5"/>
    </row>
    <row r="2568" ht="15.75" customHeight="1">
      <c r="A2568" s="6"/>
      <c r="B2568" s="6" t="str">
        <f t="shared" si="1"/>
        <v>GUY</v>
      </c>
      <c r="C2568" s="6">
        <v>592.0</v>
      </c>
      <c r="D2568" s="7">
        <v>59205.0</v>
      </c>
      <c r="E2568" s="8" t="s">
        <v>2394</v>
      </c>
      <c r="F2568" s="7">
        <v>5920697.0</v>
      </c>
      <c r="G2568" s="9" t="s">
        <v>2251</v>
      </c>
      <c r="H2568" s="5"/>
      <c r="I2568" s="8"/>
      <c r="J2568" s="5"/>
      <c r="K2568" s="5"/>
      <c r="L2568" s="5"/>
      <c r="M2568" s="5"/>
      <c r="N2568" s="5"/>
      <c r="O2568" s="5"/>
      <c r="P2568" s="5"/>
    </row>
    <row r="2569" ht="15.75" customHeight="1">
      <c r="A2569" s="6"/>
      <c r="B2569" s="6" t="str">
        <f t="shared" si="1"/>
        <v>GUY</v>
      </c>
      <c r="C2569" s="6">
        <v>592.0</v>
      </c>
      <c r="D2569" s="7">
        <v>59205.0</v>
      </c>
      <c r="E2569" s="8" t="s">
        <v>2394</v>
      </c>
      <c r="F2569" s="7">
        <v>5920698.0</v>
      </c>
      <c r="G2569" s="9" t="s">
        <v>2448</v>
      </c>
      <c r="H2569" s="5"/>
      <c r="I2569" s="8"/>
      <c r="J2569" s="5"/>
      <c r="K2569" s="5"/>
      <c r="L2569" s="5"/>
      <c r="M2569" s="5"/>
      <c r="N2569" s="5"/>
      <c r="O2569" s="5"/>
      <c r="P2569" s="5"/>
    </row>
    <row r="2570" ht="15.75" customHeight="1">
      <c r="A2570" s="6"/>
      <c r="B2570" s="6" t="str">
        <f t="shared" si="1"/>
        <v>GUY</v>
      </c>
      <c r="C2570" s="6">
        <v>592.0</v>
      </c>
      <c r="D2570" s="7">
        <v>59205.0</v>
      </c>
      <c r="E2570" s="8" t="s">
        <v>2394</v>
      </c>
      <c r="F2570" s="7">
        <v>5920699.0</v>
      </c>
      <c r="G2570" s="9" t="s">
        <v>1912</v>
      </c>
      <c r="H2570" s="5"/>
      <c r="I2570" s="8"/>
      <c r="J2570" s="5"/>
      <c r="K2570" s="5"/>
      <c r="L2570" s="5"/>
      <c r="M2570" s="5"/>
      <c r="N2570" s="5"/>
      <c r="O2570" s="5"/>
      <c r="P2570" s="5"/>
    </row>
    <row r="2571" ht="15.75" customHeight="1">
      <c r="A2571" s="6"/>
      <c r="B2571" s="6" t="str">
        <f t="shared" si="1"/>
        <v>GUY</v>
      </c>
      <c r="C2571" s="6">
        <v>592.0</v>
      </c>
      <c r="D2571" s="7">
        <v>59205.0</v>
      </c>
      <c r="E2571" s="8" t="s">
        <v>2394</v>
      </c>
      <c r="F2571" s="7">
        <v>5920700.0</v>
      </c>
      <c r="G2571" s="9" t="s">
        <v>1951</v>
      </c>
      <c r="H2571" s="5"/>
      <c r="I2571" s="8"/>
      <c r="J2571" s="5"/>
      <c r="K2571" s="5"/>
      <c r="L2571" s="5"/>
      <c r="M2571" s="5"/>
      <c r="N2571" s="5"/>
      <c r="O2571" s="5"/>
      <c r="P2571" s="5"/>
    </row>
    <row r="2572" ht="15.75" customHeight="1">
      <c r="A2572" s="6"/>
      <c r="B2572" s="6" t="str">
        <f t="shared" si="1"/>
        <v>GUY</v>
      </c>
      <c r="C2572" s="6">
        <v>592.0</v>
      </c>
      <c r="D2572" s="7">
        <v>59205.0</v>
      </c>
      <c r="E2572" s="8" t="s">
        <v>2394</v>
      </c>
      <c r="F2572" s="7">
        <v>5920701.0</v>
      </c>
      <c r="G2572" s="9" t="s">
        <v>2449</v>
      </c>
      <c r="H2572" s="5"/>
      <c r="I2572" s="8"/>
      <c r="J2572" s="5"/>
      <c r="K2572" s="5"/>
      <c r="L2572" s="5"/>
      <c r="M2572" s="5"/>
      <c r="N2572" s="5"/>
      <c r="O2572" s="5"/>
      <c r="P2572" s="5"/>
    </row>
    <row r="2573" ht="15.75" customHeight="1">
      <c r="A2573" s="6"/>
      <c r="B2573" s="6" t="str">
        <f t="shared" si="1"/>
        <v>GUY</v>
      </c>
      <c r="C2573" s="6">
        <v>592.0</v>
      </c>
      <c r="D2573" s="7">
        <v>59205.0</v>
      </c>
      <c r="E2573" s="8" t="s">
        <v>2394</v>
      </c>
      <c r="F2573" s="7">
        <v>5920702.0</v>
      </c>
      <c r="G2573" s="9" t="s">
        <v>2450</v>
      </c>
      <c r="H2573" s="5"/>
      <c r="I2573" s="8"/>
      <c r="J2573" s="5"/>
      <c r="K2573" s="5"/>
      <c r="L2573" s="5"/>
      <c r="M2573" s="5"/>
      <c r="N2573" s="5"/>
      <c r="O2573" s="5"/>
      <c r="P2573" s="5"/>
    </row>
    <row r="2574" ht="15.75" customHeight="1">
      <c r="A2574" s="6"/>
      <c r="B2574" s="6" t="str">
        <f t="shared" si="1"/>
        <v>GUY</v>
      </c>
      <c r="C2574" s="6">
        <v>592.0</v>
      </c>
      <c r="D2574" s="7">
        <v>59205.0</v>
      </c>
      <c r="E2574" s="8" t="s">
        <v>2394</v>
      </c>
      <c r="F2574" s="7">
        <v>5920703.0</v>
      </c>
      <c r="G2574" s="9" t="s">
        <v>2261</v>
      </c>
      <c r="H2574" s="5"/>
      <c r="I2574" s="8"/>
      <c r="J2574" s="5"/>
      <c r="K2574" s="5"/>
      <c r="L2574" s="5"/>
      <c r="M2574" s="5"/>
      <c r="N2574" s="5"/>
      <c r="O2574" s="5"/>
      <c r="P2574" s="5"/>
    </row>
    <row r="2575" ht="15.75" customHeight="1">
      <c r="A2575" s="6"/>
      <c r="B2575" s="6" t="str">
        <f t="shared" si="1"/>
        <v>GUY</v>
      </c>
      <c r="C2575" s="6">
        <v>592.0</v>
      </c>
      <c r="D2575" s="7">
        <v>59205.0</v>
      </c>
      <c r="E2575" s="8" t="s">
        <v>2394</v>
      </c>
      <c r="F2575" s="7">
        <v>5920704.0</v>
      </c>
      <c r="G2575" s="9" t="s">
        <v>2451</v>
      </c>
      <c r="H2575" s="5"/>
      <c r="I2575" s="8"/>
      <c r="J2575" s="5"/>
      <c r="K2575" s="5"/>
      <c r="L2575" s="5"/>
      <c r="M2575" s="5"/>
      <c r="N2575" s="5"/>
      <c r="O2575" s="5"/>
      <c r="P2575" s="5"/>
    </row>
    <row r="2576" ht="15.75" customHeight="1">
      <c r="A2576" s="6"/>
      <c r="B2576" s="6" t="str">
        <f t="shared" si="1"/>
        <v>GUY</v>
      </c>
      <c r="C2576" s="6">
        <v>592.0</v>
      </c>
      <c r="D2576" s="7">
        <v>59205.0</v>
      </c>
      <c r="E2576" s="8" t="s">
        <v>2394</v>
      </c>
      <c r="F2576" s="7">
        <v>5920705.0</v>
      </c>
      <c r="G2576" s="9" t="s">
        <v>2452</v>
      </c>
      <c r="H2576" s="5"/>
      <c r="I2576" s="8"/>
      <c r="J2576" s="5"/>
      <c r="K2576" s="5"/>
      <c r="L2576" s="5"/>
      <c r="M2576" s="5"/>
      <c r="N2576" s="5"/>
      <c r="O2576" s="5"/>
      <c r="P2576" s="5"/>
    </row>
    <row r="2577" ht="15.75" customHeight="1">
      <c r="A2577" s="6"/>
      <c r="B2577" s="6" t="str">
        <f t="shared" si="1"/>
        <v>GUY</v>
      </c>
      <c r="C2577" s="6">
        <v>592.0</v>
      </c>
      <c r="D2577" s="7">
        <v>59205.0</v>
      </c>
      <c r="E2577" s="8" t="s">
        <v>2394</v>
      </c>
      <c r="F2577" s="7">
        <v>5920706.0</v>
      </c>
      <c r="G2577" s="9" t="s">
        <v>2453</v>
      </c>
      <c r="H2577" s="5"/>
      <c r="I2577" s="8"/>
      <c r="J2577" s="5"/>
      <c r="K2577" s="5"/>
      <c r="L2577" s="5"/>
      <c r="M2577" s="5"/>
      <c r="N2577" s="5"/>
      <c r="O2577" s="5"/>
      <c r="P2577" s="5"/>
    </row>
    <row r="2578" ht="15.75" customHeight="1">
      <c r="A2578" s="6"/>
      <c r="B2578" s="6" t="str">
        <f t="shared" si="1"/>
        <v>GUY</v>
      </c>
      <c r="C2578" s="6">
        <v>592.0</v>
      </c>
      <c r="D2578" s="7">
        <v>59205.0</v>
      </c>
      <c r="E2578" s="8" t="s">
        <v>2394</v>
      </c>
      <c r="F2578" s="7">
        <v>5920707.0</v>
      </c>
      <c r="G2578" s="9" t="s">
        <v>2454</v>
      </c>
      <c r="H2578" s="5"/>
      <c r="I2578" s="8"/>
      <c r="J2578" s="5"/>
      <c r="K2578" s="5"/>
      <c r="L2578" s="5"/>
      <c r="M2578" s="5"/>
      <c r="N2578" s="5"/>
      <c r="O2578" s="5"/>
      <c r="P2578" s="5"/>
    </row>
    <row r="2579" ht="15.75" customHeight="1">
      <c r="A2579" s="6"/>
      <c r="B2579" s="6" t="str">
        <f t="shared" si="1"/>
        <v>GUY</v>
      </c>
      <c r="C2579" s="6">
        <v>592.0</v>
      </c>
      <c r="D2579" s="7">
        <v>59205.0</v>
      </c>
      <c r="E2579" s="8" t="s">
        <v>2394</v>
      </c>
      <c r="F2579" s="7">
        <v>5920708.0</v>
      </c>
      <c r="G2579" s="9" t="s">
        <v>2455</v>
      </c>
      <c r="H2579" s="5"/>
      <c r="I2579" s="8"/>
      <c r="J2579" s="5"/>
      <c r="K2579" s="5"/>
      <c r="L2579" s="5"/>
      <c r="M2579" s="5"/>
      <c r="N2579" s="5"/>
      <c r="O2579" s="5"/>
      <c r="P2579" s="5"/>
    </row>
    <row r="2580" ht="15.75" customHeight="1">
      <c r="A2580" s="6"/>
      <c r="B2580" s="6" t="str">
        <f t="shared" si="1"/>
        <v>GUY</v>
      </c>
      <c r="C2580" s="6">
        <v>592.0</v>
      </c>
      <c r="D2580" s="7">
        <v>59205.0</v>
      </c>
      <c r="E2580" s="8" t="s">
        <v>2394</v>
      </c>
      <c r="F2580" s="7">
        <v>5920709.0</v>
      </c>
      <c r="G2580" s="9" t="s">
        <v>2456</v>
      </c>
      <c r="H2580" s="5"/>
      <c r="I2580" s="8"/>
      <c r="J2580" s="5"/>
      <c r="K2580" s="5"/>
      <c r="L2580" s="5"/>
      <c r="M2580" s="5"/>
      <c r="N2580" s="5"/>
      <c r="O2580" s="5"/>
      <c r="P2580" s="5"/>
    </row>
    <row r="2581" ht="15.75" customHeight="1">
      <c r="A2581" s="6"/>
      <c r="B2581" s="6" t="str">
        <f t="shared" si="1"/>
        <v>GUY</v>
      </c>
      <c r="C2581" s="6">
        <v>592.0</v>
      </c>
      <c r="D2581" s="7">
        <v>59205.0</v>
      </c>
      <c r="E2581" s="8" t="s">
        <v>2394</v>
      </c>
      <c r="F2581" s="7">
        <v>5920710.0</v>
      </c>
      <c r="G2581" s="9" t="s">
        <v>2457</v>
      </c>
      <c r="H2581" s="5"/>
      <c r="I2581" s="8"/>
      <c r="J2581" s="5"/>
      <c r="K2581" s="5"/>
      <c r="L2581" s="5"/>
      <c r="M2581" s="5"/>
      <c r="N2581" s="5"/>
      <c r="O2581" s="5"/>
      <c r="P2581" s="5"/>
    </row>
    <row r="2582" ht="15.75" customHeight="1">
      <c r="A2582" s="6"/>
      <c r="B2582" s="6" t="str">
        <f t="shared" si="1"/>
        <v>GUY</v>
      </c>
      <c r="C2582" s="6">
        <v>592.0</v>
      </c>
      <c r="D2582" s="7">
        <v>59205.0</v>
      </c>
      <c r="E2582" s="8" t="s">
        <v>2394</v>
      </c>
      <c r="F2582" s="7">
        <v>5920711.0</v>
      </c>
      <c r="G2582" s="9" t="s">
        <v>2458</v>
      </c>
      <c r="H2582" s="5"/>
      <c r="I2582" s="8"/>
      <c r="J2582" s="5"/>
      <c r="K2582" s="5"/>
      <c r="L2582" s="5"/>
      <c r="M2582" s="5"/>
      <c r="N2582" s="5"/>
      <c r="O2582" s="5"/>
      <c r="P2582" s="5"/>
    </row>
    <row r="2583" ht="15.75" customHeight="1">
      <c r="A2583" s="6"/>
      <c r="B2583" s="6" t="str">
        <f t="shared" si="1"/>
        <v>GUY</v>
      </c>
      <c r="C2583" s="6">
        <v>592.0</v>
      </c>
      <c r="D2583" s="7">
        <v>59205.0</v>
      </c>
      <c r="E2583" s="8" t="s">
        <v>2394</v>
      </c>
      <c r="F2583" s="7">
        <v>5920712.0</v>
      </c>
      <c r="G2583" s="9" t="s">
        <v>2459</v>
      </c>
      <c r="H2583" s="5"/>
      <c r="I2583" s="8"/>
      <c r="J2583" s="5"/>
      <c r="K2583" s="5"/>
      <c r="L2583" s="5"/>
      <c r="M2583" s="5"/>
      <c r="N2583" s="5"/>
      <c r="O2583" s="5"/>
      <c r="P2583" s="5"/>
    </row>
    <row r="2584" ht="15.75" customHeight="1">
      <c r="A2584" s="6"/>
      <c r="B2584" s="6" t="str">
        <f t="shared" si="1"/>
        <v>GUY</v>
      </c>
      <c r="C2584" s="6">
        <v>592.0</v>
      </c>
      <c r="D2584" s="7">
        <v>59205.0</v>
      </c>
      <c r="E2584" s="8" t="s">
        <v>2394</v>
      </c>
      <c r="F2584" s="7">
        <v>5920713.0</v>
      </c>
      <c r="G2584" s="9" t="s">
        <v>2460</v>
      </c>
      <c r="H2584" s="5"/>
      <c r="I2584" s="8"/>
      <c r="J2584" s="5"/>
      <c r="K2584" s="5"/>
      <c r="L2584" s="5"/>
      <c r="M2584" s="5"/>
      <c r="N2584" s="5"/>
      <c r="O2584" s="5"/>
      <c r="P2584" s="5"/>
    </row>
    <row r="2585" ht="15.75" customHeight="1">
      <c r="A2585" s="6"/>
      <c r="B2585" s="6" t="str">
        <f t="shared" si="1"/>
        <v>GUY</v>
      </c>
      <c r="C2585" s="6">
        <v>592.0</v>
      </c>
      <c r="D2585" s="7">
        <v>59205.0</v>
      </c>
      <c r="E2585" s="8" t="s">
        <v>2394</v>
      </c>
      <c r="F2585" s="7">
        <v>5920714.0</v>
      </c>
      <c r="G2585" s="9" t="s">
        <v>2461</v>
      </c>
      <c r="H2585" s="5"/>
      <c r="I2585" s="8"/>
      <c r="J2585" s="5"/>
      <c r="K2585" s="5"/>
      <c r="L2585" s="5"/>
      <c r="M2585" s="5"/>
      <c r="N2585" s="5"/>
      <c r="O2585" s="5"/>
      <c r="P2585" s="5"/>
    </row>
    <row r="2586" ht="15.75" customHeight="1">
      <c r="A2586" s="6"/>
      <c r="B2586" s="6" t="str">
        <f t="shared" si="1"/>
        <v>GUY</v>
      </c>
      <c r="C2586" s="6">
        <v>592.0</v>
      </c>
      <c r="D2586" s="7">
        <v>59205.0</v>
      </c>
      <c r="E2586" s="8" t="s">
        <v>2394</v>
      </c>
      <c r="F2586" s="7">
        <v>5920715.0</v>
      </c>
      <c r="G2586" s="9" t="s">
        <v>2462</v>
      </c>
      <c r="H2586" s="5"/>
      <c r="I2586" s="8"/>
      <c r="J2586" s="5"/>
      <c r="K2586" s="5"/>
      <c r="L2586" s="5"/>
      <c r="M2586" s="5"/>
      <c r="N2586" s="5"/>
      <c r="O2586" s="5"/>
      <c r="P2586" s="5"/>
    </row>
    <row r="2587" ht="15.75" customHeight="1">
      <c r="A2587" s="6"/>
      <c r="B2587" s="6" t="str">
        <f t="shared" si="1"/>
        <v>GUY</v>
      </c>
      <c r="C2587" s="6">
        <v>592.0</v>
      </c>
      <c r="D2587" s="7">
        <v>59205.0</v>
      </c>
      <c r="E2587" s="8" t="s">
        <v>2394</v>
      </c>
      <c r="F2587" s="7">
        <v>5920716.0</v>
      </c>
      <c r="G2587" s="9" t="s">
        <v>2164</v>
      </c>
      <c r="H2587" s="5"/>
      <c r="I2587" s="8"/>
      <c r="J2587" s="5"/>
      <c r="K2587" s="5"/>
      <c r="L2587" s="5"/>
      <c r="M2587" s="5"/>
      <c r="N2587" s="5"/>
      <c r="O2587" s="5"/>
      <c r="P2587" s="5"/>
    </row>
    <row r="2588" ht="15.75" customHeight="1">
      <c r="A2588" s="6"/>
      <c r="B2588" s="6" t="str">
        <f t="shared" si="1"/>
        <v>GUY</v>
      </c>
      <c r="C2588" s="6">
        <v>592.0</v>
      </c>
      <c r="D2588" s="7">
        <v>59205.0</v>
      </c>
      <c r="E2588" s="8" t="s">
        <v>2394</v>
      </c>
      <c r="F2588" s="7">
        <v>5920717.0</v>
      </c>
      <c r="G2588" s="9" t="s">
        <v>2139</v>
      </c>
      <c r="H2588" s="5"/>
      <c r="I2588" s="8"/>
      <c r="J2588" s="5"/>
      <c r="K2588" s="5"/>
      <c r="L2588" s="5"/>
      <c r="M2588" s="5"/>
      <c r="N2588" s="5"/>
      <c r="O2588" s="5"/>
      <c r="P2588" s="5"/>
    </row>
    <row r="2589" ht="15.75" customHeight="1">
      <c r="A2589" s="6"/>
      <c r="B2589" s="6" t="str">
        <f t="shared" si="1"/>
        <v>GUY</v>
      </c>
      <c r="C2589" s="6">
        <v>592.0</v>
      </c>
      <c r="D2589" s="7">
        <v>59205.0</v>
      </c>
      <c r="E2589" s="8" t="s">
        <v>2394</v>
      </c>
      <c r="F2589" s="7">
        <v>5920718.0</v>
      </c>
      <c r="G2589" s="9" t="s">
        <v>2463</v>
      </c>
      <c r="H2589" s="5"/>
      <c r="I2589" s="8"/>
      <c r="J2589" s="5"/>
      <c r="K2589" s="5"/>
      <c r="L2589" s="5"/>
      <c r="M2589" s="5"/>
      <c r="N2589" s="5"/>
      <c r="O2589" s="5"/>
      <c r="P2589" s="5"/>
    </row>
    <row r="2590" ht="15.75" customHeight="1">
      <c r="A2590" s="6"/>
      <c r="B2590" s="6" t="str">
        <f t="shared" si="1"/>
        <v>GUY</v>
      </c>
      <c r="C2590" s="6">
        <v>592.0</v>
      </c>
      <c r="D2590" s="7">
        <v>59205.0</v>
      </c>
      <c r="E2590" s="8" t="s">
        <v>2394</v>
      </c>
      <c r="F2590" s="7">
        <v>5920719.0</v>
      </c>
      <c r="G2590" s="9" t="s">
        <v>2464</v>
      </c>
      <c r="H2590" s="5"/>
      <c r="I2590" s="8"/>
      <c r="J2590" s="5"/>
      <c r="K2590" s="5"/>
      <c r="L2590" s="5"/>
      <c r="M2590" s="5"/>
      <c r="N2590" s="5"/>
      <c r="O2590" s="5"/>
      <c r="P2590" s="5"/>
    </row>
    <row r="2591" ht="15.75" customHeight="1">
      <c r="A2591" s="6"/>
      <c r="B2591" s="6" t="str">
        <f t="shared" si="1"/>
        <v>GUY</v>
      </c>
      <c r="C2591" s="6">
        <v>592.0</v>
      </c>
      <c r="D2591" s="7">
        <v>59205.0</v>
      </c>
      <c r="E2591" s="8" t="s">
        <v>2394</v>
      </c>
      <c r="F2591" s="7">
        <v>5920720.0</v>
      </c>
      <c r="G2591" s="9" t="s">
        <v>2465</v>
      </c>
      <c r="H2591" s="5"/>
      <c r="I2591" s="8"/>
      <c r="J2591" s="5"/>
      <c r="K2591" s="5"/>
      <c r="L2591" s="5"/>
      <c r="M2591" s="5"/>
      <c r="N2591" s="5"/>
      <c r="O2591" s="5"/>
      <c r="P2591" s="5"/>
    </row>
    <row r="2592" ht="15.75" customHeight="1">
      <c r="A2592" s="6"/>
      <c r="B2592" s="6" t="str">
        <f t="shared" si="1"/>
        <v>GUY</v>
      </c>
      <c r="C2592" s="6">
        <v>592.0</v>
      </c>
      <c r="D2592" s="7">
        <v>59205.0</v>
      </c>
      <c r="E2592" s="8" t="s">
        <v>2394</v>
      </c>
      <c r="F2592" s="7">
        <v>5920721.0</v>
      </c>
      <c r="G2592" s="9" t="s">
        <v>2466</v>
      </c>
      <c r="H2592" s="5"/>
      <c r="I2592" s="8"/>
      <c r="J2592" s="5"/>
      <c r="K2592" s="5"/>
      <c r="L2592" s="5"/>
      <c r="M2592" s="5"/>
      <c r="N2592" s="5"/>
      <c r="O2592" s="5"/>
      <c r="P2592" s="5"/>
    </row>
    <row r="2593" ht="15.75" customHeight="1">
      <c r="A2593" s="6"/>
      <c r="B2593" s="6" t="str">
        <f t="shared" si="1"/>
        <v>GUY</v>
      </c>
      <c r="C2593" s="6">
        <v>592.0</v>
      </c>
      <c r="D2593" s="7">
        <v>59205.0</v>
      </c>
      <c r="E2593" s="8" t="s">
        <v>2394</v>
      </c>
      <c r="F2593" s="7">
        <v>5920722.0</v>
      </c>
      <c r="G2593" s="9" t="s">
        <v>2467</v>
      </c>
      <c r="H2593" s="5"/>
      <c r="I2593" s="8"/>
      <c r="J2593" s="5"/>
      <c r="K2593" s="5"/>
      <c r="L2593" s="5"/>
      <c r="M2593" s="5"/>
      <c r="N2593" s="5"/>
      <c r="O2593" s="5"/>
      <c r="P2593" s="5"/>
    </row>
    <row r="2594" ht="15.75" customHeight="1">
      <c r="A2594" s="6"/>
      <c r="B2594" s="6" t="str">
        <f t="shared" si="1"/>
        <v>GUY</v>
      </c>
      <c r="C2594" s="6">
        <v>592.0</v>
      </c>
      <c r="D2594" s="7">
        <v>59205.0</v>
      </c>
      <c r="E2594" s="8" t="s">
        <v>2394</v>
      </c>
      <c r="F2594" s="7">
        <v>5920723.0</v>
      </c>
      <c r="G2594" s="9" t="s">
        <v>2468</v>
      </c>
      <c r="H2594" s="5"/>
      <c r="I2594" s="8"/>
      <c r="J2594" s="5"/>
      <c r="K2594" s="5"/>
      <c r="L2594" s="5"/>
      <c r="M2594" s="5"/>
      <c r="N2594" s="5"/>
      <c r="O2594" s="5"/>
      <c r="P2594" s="5"/>
    </row>
    <row r="2595" ht="15.75" customHeight="1">
      <c r="A2595" s="6"/>
      <c r="B2595" s="6" t="str">
        <f t="shared" si="1"/>
        <v>GUY</v>
      </c>
      <c r="C2595" s="6">
        <v>592.0</v>
      </c>
      <c r="D2595" s="7">
        <v>59205.0</v>
      </c>
      <c r="E2595" s="8" t="s">
        <v>2394</v>
      </c>
      <c r="F2595" s="7">
        <v>5920724.0</v>
      </c>
      <c r="G2595" s="9" t="s">
        <v>2469</v>
      </c>
      <c r="H2595" s="5"/>
      <c r="I2595" s="8"/>
      <c r="J2595" s="5"/>
      <c r="K2595" s="5"/>
      <c r="L2595" s="5"/>
      <c r="M2595" s="5"/>
      <c r="N2595" s="5"/>
      <c r="O2595" s="5"/>
      <c r="P2595" s="5"/>
    </row>
    <row r="2596" ht="15.75" customHeight="1">
      <c r="A2596" s="6"/>
      <c r="B2596" s="6" t="str">
        <f t="shared" si="1"/>
        <v>GUY</v>
      </c>
      <c r="C2596" s="6">
        <v>592.0</v>
      </c>
      <c r="D2596" s="7">
        <v>59205.0</v>
      </c>
      <c r="E2596" s="8" t="s">
        <v>2394</v>
      </c>
      <c r="F2596" s="7">
        <v>5920725.0</v>
      </c>
      <c r="G2596" s="9" t="s">
        <v>2470</v>
      </c>
      <c r="H2596" s="5"/>
      <c r="I2596" s="8"/>
      <c r="J2596" s="5"/>
      <c r="K2596" s="5"/>
      <c r="L2596" s="5"/>
      <c r="M2596" s="5"/>
      <c r="N2596" s="5"/>
      <c r="O2596" s="5"/>
      <c r="P2596" s="5"/>
    </row>
    <row r="2597" ht="15.75" customHeight="1">
      <c r="A2597" s="6"/>
      <c r="B2597" s="6" t="str">
        <f t="shared" si="1"/>
        <v>GUY</v>
      </c>
      <c r="C2597" s="6">
        <v>592.0</v>
      </c>
      <c r="D2597" s="7">
        <v>59205.0</v>
      </c>
      <c r="E2597" s="8" t="s">
        <v>2394</v>
      </c>
      <c r="F2597" s="7">
        <v>5920726.0</v>
      </c>
      <c r="G2597" s="9" t="s">
        <v>2471</v>
      </c>
      <c r="H2597" s="5"/>
      <c r="I2597" s="8"/>
      <c r="J2597" s="5"/>
      <c r="K2597" s="5"/>
      <c r="L2597" s="5"/>
      <c r="M2597" s="5"/>
      <c r="N2597" s="5"/>
      <c r="O2597" s="5"/>
      <c r="P2597" s="5"/>
    </row>
    <row r="2598" ht="15.75" customHeight="1">
      <c r="A2598" s="6"/>
      <c r="B2598" s="6" t="str">
        <f t="shared" si="1"/>
        <v>GUY</v>
      </c>
      <c r="C2598" s="6">
        <v>592.0</v>
      </c>
      <c r="D2598" s="7">
        <v>59205.0</v>
      </c>
      <c r="E2598" s="8" t="s">
        <v>2394</v>
      </c>
      <c r="F2598" s="7">
        <v>5920727.0</v>
      </c>
      <c r="G2598" s="9" t="s">
        <v>2472</v>
      </c>
      <c r="H2598" s="5"/>
      <c r="I2598" s="8"/>
      <c r="J2598" s="5"/>
      <c r="K2598" s="5"/>
      <c r="L2598" s="5"/>
      <c r="M2598" s="5"/>
      <c r="N2598" s="5"/>
      <c r="O2598" s="5"/>
      <c r="P2598" s="5"/>
    </row>
    <row r="2599" ht="15.75" customHeight="1">
      <c r="A2599" s="6"/>
      <c r="B2599" s="6" t="str">
        <f t="shared" si="1"/>
        <v>GUY</v>
      </c>
      <c r="C2599" s="6">
        <v>592.0</v>
      </c>
      <c r="D2599" s="7">
        <v>59205.0</v>
      </c>
      <c r="E2599" s="8" t="s">
        <v>2394</v>
      </c>
      <c r="F2599" s="7">
        <v>5920728.0</v>
      </c>
      <c r="G2599" s="9" t="s">
        <v>2473</v>
      </c>
      <c r="H2599" s="5"/>
      <c r="I2599" s="8"/>
      <c r="J2599" s="5"/>
      <c r="K2599" s="5"/>
      <c r="L2599" s="5"/>
      <c r="M2599" s="5"/>
      <c r="N2599" s="5"/>
      <c r="O2599" s="5"/>
      <c r="P2599" s="5"/>
    </row>
    <row r="2600" ht="15.75" customHeight="1">
      <c r="A2600" s="6"/>
      <c r="B2600" s="6" t="str">
        <f t="shared" si="1"/>
        <v>GUY</v>
      </c>
      <c r="C2600" s="6">
        <v>592.0</v>
      </c>
      <c r="D2600" s="7">
        <v>59205.0</v>
      </c>
      <c r="E2600" s="8" t="s">
        <v>2394</v>
      </c>
      <c r="F2600" s="7">
        <v>5920729.0</v>
      </c>
      <c r="G2600" s="9" t="s">
        <v>2474</v>
      </c>
      <c r="H2600" s="5"/>
      <c r="I2600" s="8"/>
      <c r="J2600" s="5"/>
      <c r="K2600" s="5"/>
      <c r="L2600" s="5"/>
      <c r="M2600" s="5"/>
      <c r="N2600" s="5"/>
      <c r="O2600" s="5"/>
      <c r="P2600" s="5"/>
    </row>
    <row r="2601" ht="15.75" customHeight="1">
      <c r="A2601" s="6"/>
      <c r="B2601" s="6" t="str">
        <f t="shared" si="1"/>
        <v>GUY</v>
      </c>
      <c r="C2601" s="6">
        <v>592.0</v>
      </c>
      <c r="D2601" s="7">
        <v>59205.0</v>
      </c>
      <c r="E2601" s="8" t="s">
        <v>2394</v>
      </c>
      <c r="F2601" s="7">
        <v>5920730.0</v>
      </c>
      <c r="G2601" s="9" t="s">
        <v>2279</v>
      </c>
      <c r="H2601" s="5"/>
      <c r="I2601" s="8"/>
      <c r="J2601" s="5"/>
      <c r="K2601" s="5"/>
      <c r="L2601" s="5"/>
      <c r="M2601" s="5"/>
      <c r="N2601" s="5"/>
      <c r="O2601" s="5"/>
      <c r="P2601" s="5"/>
    </row>
    <row r="2602" ht="15.75" customHeight="1">
      <c r="A2602" s="6"/>
      <c r="B2602" s="6" t="str">
        <f t="shared" si="1"/>
        <v>GUY</v>
      </c>
      <c r="C2602" s="6">
        <v>592.0</v>
      </c>
      <c r="D2602" s="7">
        <v>59205.0</v>
      </c>
      <c r="E2602" s="8" t="s">
        <v>2394</v>
      </c>
      <c r="F2602" s="7">
        <v>5920731.0</v>
      </c>
      <c r="G2602" s="9" t="s">
        <v>2475</v>
      </c>
      <c r="H2602" s="5"/>
      <c r="I2602" s="8"/>
      <c r="J2602" s="5"/>
      <c r="K2602" s="5"/>
      <c r="L2602" s="5"/>
      <c r="M2602" s="5"/>
      <c r="N2602" s="5"/>
      <c r="O2602" s="5"/>
      <c r="P2602" s="5"/>
    </row>
    <row r="2603" ht="15.75" customHeight="1">
      <c r="A2603" s="6"/>
      <c r="B2603" s="6" t="str">
        <f t="shared" si="1"/>
        <v>GUY</v>
      </c>
      <c r="C2603" s="6">
        <v>592.0</v>
      </c>
      <c r="D2603" s="7">
        <v>59205.0</v>
      </c>
      <c r="E2603" s="8" t="s">
        <v>2394</v>
      </c>
      <c r="F2603" s="7">
        <v>5920732.0</v>
      </c>
      <c r="G2603" s="9" t="s">
        <v>2235</v>
      </c>
      <c r="H2603" s="5"/>
      <c r="I2603" s="8"/>
      <c r="J2603" s="5"/>
      <c r="K2603" s="5"/>
      <c r="L2603" s="5"/>
      <c r="M2603" s="5"/>
      <c r="N2603" s="5"/>
      <c r="O2603" s="5"/>
      <c r="P2603" s="5"/>
    </row>
    <row r="2604" ht="15.75" customHeight="1">
      <c r="A2604" s="6"/>
      <c r="B2604" s="6" t="str">
        <f t="shared" si="1"/>
        <v>GUY</v>
      </c>
      <c r="C2604" s="6">
        <v>592.0</v>
      </c>
      <c r="D2604" s="7">
        <v>59205.0</v>
      </c>
      <c r="E2604" s="8" t="s">
        <v>2394</v>
      </c>
      <c r="F2604" s="7">
        <v>5920733.0</v>
      </c>
      <c r="G2604" s="9" t="s">
        <v>2476</v>
      </c>
      <c r="H2604" s="5"/>
      <c r="I2604" s="8"/>
      <c r="J2604" s="5"/>
      <c r="K2604" s="5"/>
      <c r="L2604" s="5"/>
      <c r="M2604" s="5"/>
      <c r="N2604" s="5"/>
      <c r="O2604" s="5"/>
      <c r="P2604" s="5"/>
    </row>
    <row r="2605" ht="15.75" customHeight="1">
      <c r="A2605" s="6"/>
      <c r="B2605" s="6" t="str">
        <f t="shared" si="1"/>
        <v>GUY</v>
      </c>
      <c r="C2605" s="6">
        <v>592.0</v>
      </c>
      <c r="D2605" s="7">
        <v>59205.0</v>
      </c>
      <c r="E2605" s="8" t="s">
        <v>2394</v>
      </c>
      <c r="F2605" s="7">
        <v>5920734.0</v>
      </c>
      <c r="G2605" s="9" t="s">
        <v>2468</v>
      </c>
      <c r="H2605" s="5"/>
      <c r="I2605" s="8"/>
      <c r="J2605" s="5"/>
      <c r="K2605" s="5"/>
      <c r="L2605" s="5"/>
      <c r="M2605" s="5"/>
      <c r="N2605" s="5"/>
      <c r="O2605" s="5"/>
      <c r="P2605" s="5"/>
    </row>
    <row r="2606" ht="15.75" customHeight="1">
      <c r="A2606" s="6"/>
      <c r="B2606" s="6" t="str">
        <f t="shared" si="1"/>
        <v>GUY</v>
      </c>
      <c r="C2606" s="6">
        <v>592.0</v>
      </c>
      <c r="D2606" s="7">
        <v>59205.0</v>
      </c>
      <c r="E2606" s="8" t="s">
        <v>2394</v>
      </c>
      <c r="F2606" s="7">
        <v>5920735.0</v>
      </c>
      <c r="G2606" s="9" t="s">
        <v>2477</v>
      </c>
      <c r="H2606" s="5"/>
      <c r="I2606" s="8"/>
      <c r="J2606" s="5"/>
      <c r="K2606" s="5"/>
      <c r="L2606" s="5"/>
      <c r="M2606" s="5"/>
      <c r="N2606" s="5"/>
      <c r="O2606" s="5"/>
      <c r="P2606" s="5"/>
    </row>
    <row r="2607" ht="15.75" customHeight="1">
      <c r="A2607" s="6"/>
      <c r="B2607" s="6" t="str">
        <f t="shared" si="1"/>
        <v>GUY</v>
      </c>
      <c r="C2607" s="6">
        <v>592.0</v>
      </c>
      <c r="D2607" s="7">
        <v>59205.0</v>
      </c>
      <c r="E2607" s="8" t="s">
        <v>2394</v>
      </c>
      <c r="F2607" s="7">
        <v>5920736.0</v>
      </c>
      <c r="G2607" s="9" t="s">
        <v>2478</v>
      </c>
      <c r="H2607" s="5"/>
      <c r="I2607" s="8"/>
      <c r="J2607" s="5"/>
      <c r="K2607" s="5"/>
      <c r="L2607" s="5"/>
      <c r="M2607" s="5"/>
      <c r="N2607" s="5"/>
      <c r="O2607" s="5"/>
      <c r="P2607" s="5"/>
    </row>
    <row r="2608" ht="15.75" customHeight="1">
      <c r="A2608" s="6"/>
      <c r="B2608" s="6" t="str">
        <f t="shared" si="1"/>
        <v>GUY</v>
      </c>
      <c r="C2608" s="6">
        <v>592.0</v>
      </c>
      <c r="D2608" s="7">
        <v>59205.0</v>
      </c>
      <c r="E2608" s="8" t="s">
        <v>2394</v>
      </c>
      <c r="F2608" s="7">
        <v>5920737.0</v>
      </c>
      <c r="G2608" s="9" t="s">
        <v>2479</v>
      </c>
      <c r="H2608" s="5"/>
      <c r="I2608" s="8"/>
      <c r="J2608" s="5"/>
      <c r="K2608" s="5"/>
      <c r="L2608" s="5"/>
      <c r="M2608" s="5"/>
      <c r="N2608" s="5"/>
      <c r="O2608" s="5"/>
      <c r="P2608" s="5"/>
    </row>
    <row r="2609" ht="15.75" customHeight="1">
      <c r="A2609" s="6"/>
      <c r="B2609" s="6" t="str">
        <f t="shared" si="1"/>
        <v>GUY</v>
      </c>
      <c r="C2609" s="6">
        <v>592.0</v>
      </c>
      <c r="D2609" s="7">
        <v>59205.0</v>
      </c>
      <c r="E2609" s="8" t="s">
        <v>2394</v>
      </c>
      <c r="F2609" s="7">
        <v>5920738.0</v>
      </c>
      <c r="G2609" s="9" t="s">
        <v>2291</v>
      </c>
      <c r="H2609" s="5"/>
      <c r="I2609" s="8"/>
      <c r="J2609" s="5"/>
      <c r="K2609" s="5"/>
      <c r="L2609" s="5"/>
      <c r="M2609" s="5"/>
      <c r="N2609" s="5"/>
      <c r="O2609" s="5"/>
      <c r="P2609" s="5"/>
    </row>
    <row r="2610" ht="15.75" customHeight="1">
      <c r="A2610" s="6"/>
      <c r="B2610" s="6" t="str">
        <f t="shared" si="1"/>
        <v>GUY</v>
      </c>
      <c r="C2610" s="6">
        <v>592.0</v>
      </c>
      <c r="D2610" s="7">
        <v>59205.0</v>
      </c>
      <c r="E2610" s="8" t="s">
        <v>2394</v>
      </c>
      <c r="F2610" s="7">
        <v>5920739.0</v>
      </c>
      <c r="G2610" s="9" t="s">
        <v>2480</v>
      </c>
      <c r="H2610" s="5"/>
      <c r="I2610" s="8"/>
      <c r="J2610" s="5"/>
      <c r="K2610" s="5"/>
      <c r="L2610" s="5"/>
      <c r="M2610" s="5"/>
      <c r="N2610" s="5"/>
      <c r="O2610" s="5"/>
      <c r="P2610" s="5"/>
    </row>
    <row r="2611" ht="15.75" customHeight="1">
      <c r="A2611" s="6"/>
      <c r="B2611" s="6" t="str">
        <f t="shared" si="1"/>
        <v>GUY</v>
      </c>
      <c r="C2611" s="6">
        <v>592.0</v>
      </c>
      <c r="D2611" s="7">
        <v>59205.0</v>
      </c>
      <c r="E2611" s="8" t="s">
        <v>2394</v>
      </c>
      <c r="F2611" s="7">
        <v>5920740.0</v>
      </c>
      <c r="G2611" s="9" t="s">
        <v>2481</v>
      </c>
      <c r="H2611" s="5"/>
      <c r="I2611" s="8"/>
      <c r="J2611" s="5"/>
      <c r="K2611" s="5"/>
      <c r="L2611" s="5"/>
      <c r="M2611" s="5"/>
      <c r="N2611" s="5"/>
      <c r="O2611" s="5"/>
      <c r="P2611" s="5"/>
    </row>
    <row r="2612" ht="15.75" customHeight="1">
      <c r="A2612" s="6"/>
      <c r="B2612" s="6" t="str">
        <f t="shared" si="1"/>
        <v>GUY</v>
      </c>
      <c r="C2612" s="6">
        <v>592.0</v>
      </c>
      <c r="D2612" s="7">
        <v>59205.0</v>
      </c>
      <c r="E2612" s="8" t="s">
        <v>2394</v>
      </c>
      <c r="F2612" s="7">
        <v>5920741.0</v>
      </c>
      <c r="G2612" s="9" t="s">
        <v>2038</v>
      </c>
      <c r="H2612" s="5"/>
      <c r="I2612" s="8"/>
      <c r="J2612" s="5"/>
      <c r="K2612" s="5"/>
      <c r="L2612" s="5"/>
      <c r="M2612" s="5"/>
      <c r="N2612" s="5"/>
      <c r="O2612" s="5"/>
      <c r="P2612" s="5"/>
    </row>
    <row r="2613" ht="15.75" customHeight="1">
      <c r="A2613" s="6"/>
      <c r="B2613" s="6" t="str">
        <f t="shared" si="1"/>
        <v>GUY</v>
      </c>
      <c r="C2613" s="6">
        <v>592.0</v>
      </c>
      <c r="D2613" s="7">
        <v>59205.0</v>
      </c>
      <c r="E2613" s="8" t="s">
        <v>2394</v>
      </c>
      <c r="F2613" s="7">
        <v>5920742.0</v>
      </c>
      <c r="G2613" s="9" t="s">
        <v>2133</v>
      </c>
      <c r="H2613" s="5"/>
      <c r="I2613" s="8"/>
      <c r="J2613" s="5"/>
      <c r="K2613" s="5"/>
      <c r="L2613" s="5"/>
      <c r="M2613" s="5"/>
      <c r="N2613" s="5"/>
      <c r="O2613" s="5"/>
      <c r="P2613" s="5"/>
    </row>
    <row r="2614" ht="15.75" customHeight="1">
      <c r="A2614" s="6"/>
      <c r="B2614" s="6" t="str">
        <f t="shared" si="1"/>
        <v>GUY</v>
      </c>
      <c r="C2614" s="6">
        <v>592.0</v>
      </c>
      <c r="D2614" s="7">
        <v>59205.0</v>
      </c>
      <c r="E2614" s="8" t="s">
        <v>2394</v>
      </c>
      <c r="F2614" s="7">
        <v>5920743.0</v>
      </c>
      <c r="G2614" s="9" t="s">
        <v>1930</v>
      </c>
      <c r="H2614" s="5"/>
      <c r="I2614" s="8"/>
      <c r="J2614" s="5"/>
      <c r="K2614" s="5"/>
      <c r="L2614" s="5"/>
      <c r="M2614" s="5"/>
      <c r="N2614" s="5"/>
      <c r="O2614" s="5"/>
      <c r="P2614" s="5"/>
    </row>
    <row r="2615" ht="15.75" customHeight="1">
      <c r="A2615" s="6"/>
      <c r="B2615" s="6" t="str">
        <f t="shared" si="1"/>
        <v>GUY</v>
      </c>
      <c r="C2615" s="6">
        <v>592.0</v>
      </c>
      <c r="D2615" s="7">
        <v>59205.0</v>
      </c>
      <c r="E2615" s="8" t="s">
        <v>2394</v>
      </c>
      <c r="F2615" s="7">
        <v>5920744.0</v>
      </c>
      <c r="G2615" s="9" t="s">
        <v>2482</v>
      </c>
      <c r="H2615" s="5"/>
      <c r="I2615" s="8"/>
      <c r="J2615" s="5"/>
      <c r="K2615" s="5"/>
      <c r="L2615" s="5"/>
      <c r="M2615" s="5"/>
      <c r="N2615" s="5"/>
      <c r="O2615" s="5"/>
      <c r="P2615" s="5"/>
    </row>
    <row r="2616" ht="15.75" customHeight="1">
      <c r="A2616" s="6"/>
      <c r="B2616" s="6" t="str">
        <f t="shared" si="1"/>
        <v>GUY</v>
      </c>
      <c r="C2616" s="6">
        <v>592.0</v>
      </c>
      <c r="D2616" s="7">
        <v>59205.0</v>
      </c>
      <c r="E2616" s="8" t="s">
        <v>2394</v>
      </c>
      <c r="F2616" s="7">
        <v>5920745.0</v>
      </c>
      <c r="G2616" s="9" t="s">
        <v>2483</v>
      </c>
      <c r="H2616" s="5"/>
      <c r="I2616" s="8"/>
      <c r="J2616" s="5"/>
      <c r="K2616" s="5"/>
      <c r="L2616" s="5"/>
      <c r="M2616" s="5"/>
      <c r="N2616" s="5"/>
      <c r="O2616" s="5"/>
      <c r="P2616" s="5"/>
    </row>
    <row r="2617" ht="15.75" customHeight="1">
      <c r="A2617" s="6"/>
      <c r="B2617" s="6" t="str">
        <f t="shared" si="1"/>
        <v>GUY</v>
      </c>
      <c r="C2617" s="6">
        <v>592.0</v>
      </c>
      <c r="D2617" s="7">
        <v>59205.0</v>
      </c>
      <c r="E2617" s="8" t="s">
        <v>2394</v>
      </c>
      <c r="F2617" s="7">
        <v>5920746.0</v>
      </c>
      <c r="G2617" s="9" t="s">
        <v>2484</v>
      </c>
      <c r="H2617" s="5"/>
      <c r="I2617" s="8"/>
      <c r="J2617" s="5"/>
      <c r="K2617" s="5"/>
      <c r="L2617" s="5"/>
      <c r="M2617" s="5"/>
      <c r="N2617" s="5"/>
      <c r="O2617" s="5"/>
      <c r="P2617" s="5"/>
    </row>
    <row r="2618" ht="15.75" customHeight="1">
      <c r="A2618" s="6"/>
      <c r="B2618" s="6" t="str">
        <f t="shared" si="1"/>
        <v>GUY</v>
      </c>
      <c r="C2618" s="6">
        <v>592.0</v>
      </c>
      <c r="D2618" s="7">
        <v>59205.0</v>
      </c>
      <c r="E2618" s="8" t="s">
        <v>2394</v>
      </c>
      <c r="F2618" s="7">
        <v>5920747.0</v>
      </c>
      <c r="G2618" s="9" t="s">
        <v>2485</v>
      </c>
      <c r="H2618" s="5"/>
      <c r="I2618" s="8"/>
      <c r="J2618" s="5"/>
      <c r="K2618" s="5"/>
      <c r="L2618" s="5"/>
      <c r="M2618" s="5"/>
      <c r="N2618" s="5"/>
      <c r="O2618" s="5"/>
      <c r="P2618" s="5"/>
    </row>
    <row r="2619" ht="15.75" customHeight="1">
      <c r="A2619" s="6"/>
      <c r="B2619" s="6" t="str">
        <f t="shared" si="1"/>
        <v>GUY</v>
      </c>
      <c r="C2619" s="6">
        <v>592.0</v>
      </c>
      <c r="D2619" s="7">
        <v>59205.0</v>
      </c>
      <c r="E2619" s="8" t="s">
        <v>2394</v>
      </c>
      <c r="F2619" s="7">
        <v>5920748.0</v>
      </c>
      <c r="G2619" s="9" t="s">
        <v>1987</v>
      </c>
      <c r="H2619" s="5"/>
      <c r="I2619" s="8"/>
      <c r="J2619" s="5"/>
      <c r="K2619" s="5"/>
      <c r="L2619" s="5"/>
      <c r="M2619" s="5"/>
      <c r="N2619" s="5"/>
      <c r="O2619" s="5"/>
      <c r="P2619" s="5"/>
    </row>
    <row r="2620" ht="15.75" customHeight="1">
      <c r="A2620" s="6"/>
      <c r="B2620" s="6" t="str">
        <f t="shared" si="1"/>
        <v>GUY</v>
      </c>
      <c r="C2620" s="6">
        <v>592.0</v>
      </c>
      <c r="D2620" s="7">
        <v>59205.0</v>
      </c>
      <c r="E2620" s="8" t="s">
        <v>2394</v>
      </c>
      <c r="F2620" s="7">
        <v>5920749.0</v>
      </c>
      <c r="G2620" s="9" t="s">
        <v>2486</v>
      </c>
      <c r="H2620" s="5"/>
      <c r="I2620" s="8"/>
      <c r="J2620" s="5"/>
      <c r="K2620" s="5"/>
      <c r="L2620" s="5"/>
      <c r="M2620" s="5"/>
      <c r="N2620" s="5"/>
      <c r="O2620" s="5"/>
      <c r="P2620" s="5"/>
    </row>
    <row r="2621" ht="15.75" customHeight="1">
      <c r="A2621" s="6"/>
      <c r="B2621" s="6" t="str">
        <f t="shared" si="1"/>
        <v>GUY</v>
      </c>
      <c r="C2621" s="6">
        <v>592.0</v>
      </c>
      <c r="D2621" s="7">
        <v>59205.0</v>
      </c>
      <c r="E2621" s="8" t="s">
        <v>2394</v>
      </c>
      <c r="F2621" s="7">
        <v>5920750.0</v>
      </c>
      <c r="G2621" s="9" t="s">
        <v>2487</v>
      </c>
      <c r="H2621" s="5"/>
      <c r="I2621" s="8"/>
      <c r="J2621" s="5"/>
      <c r="K2621" s="5"/>
      <c r="L2621" s="5"/>
      <c r="M2621" s="5"/>
      <c r="N2621" s="5"/>
      <c r="O2621" s="5"/>
      <c r="P2621" s="5"/>
    </row>
    <row r="2622" ht="15.75" customHeight="1">
      <c r="A2622" s="6"/>
      <c r="B2622" s="6" t="str">
        <f t="shared" si="1"/>
        <v>GUY</v>
      </c>
      <c r="C2622" s="6">
        <v>592.0</v>
      </c>
      <c r="D2622" s="7">
        <v>59205.0</v>
      </c>
      <c r="E2622" s="8" t="s">
        <v>2394</v>
      </c>
      <c r="F2622" s="7">
        <v>5920751.0</v>
      </c>
      <c r="G2622" s="9" t="s">
        <v>1913</v>
      </c>
      <c r="H2622" s="5"/>
      <c r="I2622" s="8"/>
      <c r="J2622" s="5"/>
      <c r="K2622" s="5"/>
      <c r="L2622" s="5"/>
      <c r="M2622" s="5"/>
      <c r="N2622" s="5"/>
      <c r="O2622" s="5"/>
      <c r="P2622" s="5"/>
    </row>
    <row r="2623" ht="15.75" customHeight="1">
      <c r="A2623" s="6"/>
      <c r="B2623" s="6" t="str">
        <f t="shared" si="1"/>
        <v>GUY</v>
      </c>
      <c r="C2623" s="6">
        <v>592.0</v>
      </c>
      <c r="D2623" s="7">
        <v>59205.0</v>
      </c>
      <c r="E2623" s="8" t="s">
        <v>2394</v>
      </c>
      <c r="F2623" s="7">
        <v>5920752.0</v>
      </c>
      <c r="G2623" s="9" t="s">
        <v>2236</v>
      </c>
      <c r="H2623" s="5"/>
      <c r="I2623" s="8"/>
      <c r="J2623" s="5"/>
      <c r="K2623" s="5"/>
      <c r="L2623" s="5"/>
      <c r="M2623" s="5"/>
      <c r="N2623" s="5"/>
      <c r="O2623" s="5"/>
      <c r="P2623" s="5"/>
    </row>
    <row r="2624" ht="15.75" customHeight="1">
      <c r="A2624" s="6"/>
      <c r="B2624" s="6" t="str">
        <f t="shared" si="1"/>
        <v>GUY</v>
      </c>
      <c r="C2624" s="6">
        <v>592.0</v>
      </c>
      <c r="D2624" s="7">
        <v>59205.0</v>
      </c>
      <c r="E2624" s="8" t="s">
        <v>2394</v>
      </c>
      <c r="F2624" s="7">
        <v>5920753.0</v>
      </c>
      <c r="G2624" s="9" t="s">
        <v>2440</v>
      </c>
      <c r="H2624" s="5"/>
      <c r="I2624" s="8"/>
      <c r="J2624" s="5"/>
      <c r="K2624" s="5"/>
      <c r="L2624" s="5"/>
      <c r="M2624" s="5"/>
      <c r="N2624" s="5"/>
      <c r="O2624" s="5"/>
      <c r="P2624" s="5"/>
    </row>
    <row r="2625" ht="15.75" customHeight="1">
      <c r="A2625" s="6"/>
      <c r="B2625" s="6" t="str">
        <f t="shared" si="1"/>
        <v>GUY</v>
      </c>
      <c r="C2625" s="6">
        <v>592.0</v>
      </c>
      <c r="D2625" s="7">
        <v>59205.0</v>
      </c>
      <c r="E2625" s="8" t="s">
        <v>2394</v>
      </c>
      <c r="F2625" s="7">
        <v>5920754.0</v>
      </c>
      <c r="G2625" s="9" t="s">
        <v>2488</v>
      </c>
      <c r="H2625" s="5"/>
      <c r="I2625" s="8"/>
      <c r="J2625" s="5"/>
      <c r="K2625" s="5"/>
      <c r="L2625" s="5"/>
      <c r="M2625" s="5"/>
      <c r="N2625" s="5"/>
      <c r="O2625" s="5"/>
      <c r="P2625" s="5"/>
    </row>
    <row r="2626" ht="15.75" customHeight="1">
      <c r="A2626" s="6"/>
      <c r="B2626" s="6" t="str">
        <f t="shared" si="1"/>
        <v>GUY</v>
      </c>
      <c r="C2626" s="6">
        <v>592.0</v>
      </c>
      <c r="D2626" s="7">
        <v>59205.0</v>
      </c>
      <c r="E2626" s="8" t="s">
        <v>2394</v>
      </c>
      <c r="F2626" s="7">
        <v>5920755.0</v>
      </c>
      <c r="G2626" s="9" t="s">
        <v>2489</v>
      </c>
      <c r="H2626" s="5"/>
      <c r="I2626" s="8"/>
      <c r="J2626" s="5"/>
      <c r="K2626" s="5"/>
      <c r="L2626" s="5"/>
      <c r="M2626" s="5"/>
      <c r="N2626" s="5"/>
      <c r="O2626" s="5"/>
      <c r="P2626" s="5"/>
    </row>
    <row r="2627" ht="15.75" customHeight="1">
      <c r="A2627" s="6"/>
      <c r="B2627" s="6" t="str">
        <f t="shared" si="1"/>
        <v>GUY</v>
      </c>
      <c r="C2627" s="6">
        <v>592.0</v>
      </c>
      <c r="D2627" s="7">
        <v>59205.0</v>
      </c>
      <c r="E2627" s="8" t="s">
        <v>2394</v>
      </c>
      <c r="F2627" s="7">
        <v>5920756.0</v>
      </c>
      <c r="G2627" s="9" t="s">
        <v>2112</v>
      </c>
      <c r="H2627" s="5"/>
      <c r="I2627" s="8"/>
      <c r="J2627" s="5"/>
      <c r="K2627" s="5"/>
      <c r="L2627" s="5"/>
      <c r="M2627" s="5"/>
      <c r="N2627" s="5"/>
      <c r="O2627" s="5"/>
      <c r="P2627" s="5"/>
    </row>
    <row r="2628" ht="15.75" customHeight="1">
      <c r="A2628" s="6"/>
      <c r="B2628" s="6" t="str">
        <f t="shared" si="1"/>
        <v>GUY</v>
      </c>
      <c r="C2628" s="6">
        <v>592.0</v>
      </c>
      <c r="D2628" s="7">
        <v>59205.0</v>
      </c>
      <c r="E2628" s="8" t="s">
        <v>2394</v>
      </c>
      <c r="F2628" s="7">
        <v>5920757.0</v>
      </c>
      <c r="G2628" s="9" t="s">
        <v>2490</v>
      </c>
      <c r="H2628" s="5"/>
      <c r="I2628" s="8"/>
      <c r="J2628" s="5"/>
      <c r="K2628" s="5"/>
      <c r="L2628" s="5"/>
      <c r="M2628" s="5"/>
      <c r="N2628" s="5"/>
      <c r="O2628" s="5"/>
      <c r="P2628" s="5"/>
    </row>
    <row r="2629" ht="15.75" customHeight="1">
      <c r="A2629" s="6"/>
      <c r="B2629" s="6" t="str">
        <f t="shared" si="1"/>
        <v>GUY</v>
      </c>
      <c r="C2629" s="6">
        <v>592.0</v>
      </c>
      <c r="D2629" s="7">
        <v>59205.0</v>
      </c>
      <c r="E2629" s="8" t="s">
        <v>2394</v>
      </c>
      <c r="F2629" s="7">
        <v>5920758.0</v>
      </c>
      <c r="G2629" s="9" t="s">
        <v>2420</v>
      </c>
      <c r="H2629" s="5"/>
      <c r="I2629" s="8"/>
      <c r="J2629" s="5"/>
      <c r="K2629" s="5"/>
      <c r="L2629" s="5"/>
      <c r="M2629" s="5"/>
      <c r="N2629" s="5"/>
      <c r="O2629" s="5"/>
      <c r="P2629" s="5"/>
    </row>
    <row r="2630" ht="15.75" customHeight="1">
      <c r="A2630" s="6"/>
      <c r="B2630" s="6" t="str">
        <f t="shared" si="1"/>
        <v>GUY</v>
      </c>
      <c r="C2630" s="6">
        <v>592.0</v>
      </c>
      <c r="D2630" s="7">
        <v>59205.0</v>
      </c>
      <c r="E2630" s="8" t="s">
        <v>2394</v>
      </c>
      <c r="F2630" s="7">
        <v>5920759.0</v>
      </c>
      <c r="G2630" s="9" t="s">
        <v>1899</v>
      </c>
      <c r="H2630" s="5"/>
      <c r="I2630" s="8"/>
      <c r="J2630" s="5"/>
      <c r="K2630" s="5"/>
      <c r="L2630" s="5"/>
      <c r="M2630" s="5"/>
      <c r="N2630" s="5"/>
      <c r="O2630" s="5"/>
      <c r="P2630" s="5"/>
    </row>
    <row r="2631" ht="15.75" customHeight="1">
      <c r="A2631" s="6"/>
      <c r="B2631" s="6" t="str">
        <f t="shared" si="1"/>
        <v>GUY</v>
      </c>
      <c r="C2631" s="6">
        <v>592.0</v>
      </c>
      <c r="D2631" s="7">
        <v>59205.0</v>
      </c>
      <c r="E2631" s="8" t="s">
        <v>2394</v>
      </c>
      <c r="F2631" s="7">
        <v>5920760.0</v>
      </c>
      <c r="G2631" s="9" t="s">
        <v>2491</v>
      </c>
      <c r="H2631" s="5"/>
      <c r="I2631" s="8"/>
      <c r="J2631" s="5"/>
      <c r="K2631" s="5"/>
      <c r="L2631" s="5"/>
      <c r="M2631" s="5"/>
      <c r="N2631" s="5"/>
      <c r="O2631" s="5"/>
      <c r="P2631" s="5"/>
    </row>
    <row r="2632" ht="15.75" customHeight="1">
      <c r="A2632" s="6"/>
      <c r="B2632" s="6" t="str">
        <f t="shared" si="1"/>
        <v>GUY</v>
      </c>
      <c r="C2632" s="6">
        <v>592.0</v>
      </c>
      <c r="D2632" s="7">
        <v>59205.0</v>
      </c>
      <c r="E2632" s="8" t="s">
        <v>2394</v>
      </c>
      <c r="F2632" s="7">
        <v>5920761.0</v>
      </c>
      <c r="G2632" s="9" t="s">
        <v>2492</v>
      </c>
      <c r="H2632" s="5"/>
      <c r="I2632" s="8"/>
      <c r="J2632" s="5"/>
      <c r="K2632" s="5"/>
      <c r="L2632" s="5"/>
      <c r="M2632" s="5"/>
      <c r="N2632" s="5"/>
      <c r="O2632" s="5"/>
      <c r="P2632" s="5"/>
    </row>
    <row r="2633" ht="15.75" customHeight="1">
      <c r="A2633" s="6"/>
      <c r="B2633" s="6" t="str">
        <f t="shared" si="1"/>
        <v>GUY</v>
      </c>
      <c r="C2633" s="6">
        <v>592.0</v>
      </c>
      <c r="D2633" s="7">
        <v>59205.0</v>
      </c>
      <c r="E2633" s="8" t="s">
        <v>2394</v>
      </c>
      <c r="F2633" s="7">
        <v>5920762.0</v>
      </c>
      <c r="G2633" s="9" t="s">
        <v>2493</v>
      </c>
      <c r="H2633" s="5"/>
      <c r="I2633" s="8"/>
      <c r="J2633" s="5"/>
      <c r="K2633" s="5"/>
      <c r="L2633" s="5"/>
      <c r="M2633" s="5"/>
      <c r="N2633" s="5"/>
      <c r="O2633" s="5"/>
      <c r="P2633" s="5"/>
    </row>
    <row r="2634" ht="15.75" customHeight="1">
      <c r="A2634" s="6"/>
      <c r="B2634" s="6" t="str">
        <f t="shared" si="1"/>
        <v>GUY</v>
      </c>
      <c r="C2634" s="6">
        <v>592.0</v>
      </c>
      <c r="D2634" s="7">
        <v>59205.0</v>
      </c>
      <c r="E2634" s="8" t="s">
        <v>2394</v>
      </c>
      <c r="F2634" s="7">
        <v>5920763.0</v>
      </c>
      <c r="G2634" s="9" t="s">
        <v>2494</v>
      </c>
      <c r="H2634" s="5"/>
      <c r="I2634" s="8"/>
      <c r="J2634" s="5"/>
      <c r="K2634" s="5"/>
      <c r="L2634" s="5"/>
      <c r="M2634" s="5"/>
      <c r="N2634" s="5"/>
      <c r="O2634" s="5"/>
      <c r="P2634" s="5"/>
    </row>
    <row r="2635" ht="15.75" customHeight="1">
      <c r="A2635" s="6"/>
      <c r="B2635" s="6" t="str">
        <f t="shared" si="1"/>
        <v>GUY</v>
      </c>
      <c r="C2635" s="6">
        <v>592.0</v>
      </c>
      <c r="D2635" s="7">
        <v>59205.0</v>
      </c>
      <c r="E2635" s="8" t="s">
        <v>2394</v>
      </c>
      <c r="F2635" s="7">
        <v>5920764.0</v>
      </c>
      <c r="G2635" s="9" t="s">
        <v>2356</v>
      </c>
      <c r="H2635" s="5"/>
      <c r="I2635" s="8"/>
      <c r="J2635" s="5"/>
      <c r="K2635" s="5"/>
      <c r="L2635" s="5"/>
      <c r="M2635" s="5"/>
      <c r="N2635" s="5"/>
      <c r="O2635" s="5"/>
      <c r="P2635" s="5"/>
    </row>
    <row r="2636" ht="15.75" customHeight="1">
      <c r="A2636" s="6"/>
      <c r="B2636" s="6" t="str">
        <f t="shared" si="1"/>
        <v>GUY</v>
      </c>
      <c r="C2636" s="6">
        <v>592.0</v>
      </c>
      <c r="D2636" s="7">
        <v>59205.0</v>
      </c>
      <c r="E2636" s="8" t="s">
        <v>2394</v>
      </c>
      <c r="F2636" s="7">
        <v>5920765.0</v>
      </c>
      <c r="G2636" s="9" t="s">
        <v>2495</v>
      </c>
      <c r="H2636" s="5"/>
      <c r="I2636" s="8"/>
      <c r="J2636" s="5"/>
      <c r="K2636" s="5"/>
      <c r="L2636" s="5"/>
      <c r="M2636" s="5"/>
      <c r="N2636" s="5"/>
      <c r="O2636" s="5"/>
      <c r="P2636" s="5"/>
    </row>
    <row r="2637" ht="15.75" customHeight="1">
      <c r="A2637" s="6"/>
      <c r="B2637" s="6" t="str">
        <f t="shared" si="1"/>
        <v>GUY</v>
      </c>
      <c r="C2637" s="6">
        <v>592.0</v>
      </c>
      <c r="D2637" s="7">
        <v>59205.0</v>
      </c>
      <c r="E2637" s="8" t="s">
        <v>2394</v>
      </c>
      <c r="F2637" s="7">
        <v>5920766.0</v>
      </c>
      <c r="G2637" s="9" t="s">
        <v>1932</v>
      </c>
      <c r="H2637" s="5"/>
      <c r="I2637" s="8"/>
      <c r="J2637" s="5"/>
      <c r="K2637" s="5"/>
      <c r="L2637" s="5"/>
      <c r="M2637" s="5"/>
      <c r="N2637" s="5"/>
      <c r="O2637" s="5"/>
      <c r="P2637" s="5"/>
    </row>
    <row r="2638" ht="15.75" customHeight="1">
      <c r="A2638" s="6"/>
      <c r="B2638" s="6" t="str">
        <f t="shared" si="1"/>
        <v>GUY</v>
      </c>
      <c r="C2638" s="6">
        <v>592.0</v>
      </c>
      <c r="D2638" s="7">
        <v>59205.0</v>
      </c>
      <c r="E2638" s="8" t="s">
        <v>2394</v>
      </c>
      <c r="F2638" s="7">
        <v>5920767.0</v>
      </c>
      <c r="G2638" s="9" t="s">
        <v>2496</v>
      </c>
      <c r="H2638" s="5"/>
      <c r="I2638" s="8"/>
      <c r="J2638" s="5"/>
      <c r="K2638" s="5"/>
      <c r="L2638" s="5"/>
      <c r="M2638" s="5"/>
      <c r="N2638" s="5"/>
      <c r="O2638" s="5"/>
      <c r="P2638" s="5"/>
    </row>
    <row r="2639" ht="15.75" customHeight="1">
      <c r="A2639" s="6"/>
      <c r="B2639" s="6" t="str">
        <f t="shared" si="1"/>
        <v>GUY</v>
      </c>
      <c r="C2639" s="6">
        <v>592.0</v>
      </c>
      <c r="D2639" s="7">
        <v>59205.0</v>
      </c>
      <c r="E2639" s="8" t="s">
        <v>2394</v>
      </c>
      <c r="F2639" s="7">
        <v>5920768.0</v>
      </c>
      <c r="G2639" s="9" t="s">
        <v>2497</v>
      </c>
      <c r="H2639" s="5"/>
      <c r="I2639" s="8"/>
      <c r="J2639" s="5"/>
      <c r="K2639" s="5"/>
      <c r="L2639" s="5"/>
      <c r="M2639" s="5"/>
      <c r="N2639" s="5"/>
      <c r="O2639" s="5"/>
      <c r="P2639" s="5"/>
    </row>
    <row r="2640" ht="15.75" customHeight="1">
      <c r="A2640" s="6"/>
      <c r="B2640" s="6" t="str">
        <f t="shared" si="1"/>
        <v>GUY</v>
      </c>
      <c r="C2640" s="6">
        <v>592.0</v>
      </c>
      <c r="D2640" s="7">
        <v>59205.0</v>
      </c>
      <c r="E2640" s="8" t="s">
        <v>2394</v>
      </c>
      <c r="F2640" s="7">
        <v>5920769.0</v>
      </c>
      <c r="G2640" s="9" t="s">
        <v>2095</v>
      </c>
      <c r="H2640" s="5"/>
      <c r="I2640" s="8"/>
      <c r="J2640" s="5"/>
      <c r="K2640" s="5"/>
      <c r="L2640" s="5"/>
      <c r="M2640" s="5"/>
      <c r="N2640" s="5"/>
      <c r="O2640" s="5"/>
      <c r="P2640" s="5"/>
    </row>
    <row r="2641" ht="15.75" customHeight="1">
      <c r="A2641" s="6"/>
      <c r="B2641" s="6" t="str">
        <f t="shared" si="1"/>
        <v>GUY</v>
      </c>
      <c r="C2641" s="6">
        <v>592.0</v>
      </c>
      <c r="D2641" s="7">
        <v>59205.0</v>
      </c>
      <c r="E2641" s="8" t="s">
        <v>2394</v>
      </c>
      <c r="F2641" s="7">
        <v>5920770.0</v>
      </c>
      <c r="G2641" s="9" t="s">
        <v>2498</v>
      </c>
      <c r="H2641" s="5"/>
      <c r="I2641" s="8"/>
      <c r="J2641" s="5"/>
      <c r="K2641" s="5"/>
      <c r="L2641" s="5"/>
      <c r="M2641" s="5"/>
      <c r="N2641" s="5"/>
      <c r="O2641" s="5"/>
      <c r="P2641" s="5"/>
    </row>
    <row r="2642" ht="15.75" customHeight="1">
      <c r="A2642" s="6"/>
      <c r="B2642" s="6" t="str">
        <f t="shared" si="1"/>
        <v>GUY</v>
      </c>
      <c r="C2642" s="6">
        <v>592.0</v>
      </c>
      <c r="D2642" s="7">
        <v>59205.0</v>
      </c>
      <c r="E2642" s="8" t="s">
        <v>2394</v>
      </c>
      <c r="F2642" s="7">
        <v>5920771.0</v>
      </c>
      <c r="G2642" s="9" t="s">
        <v>2499</v>
      </c>
      <c r="H2642" s="5"/>
      <c r="I2642" s="8"/>
      <c r="J2642" s="5"/>
      <c r="K2642" s="5"/>
      <c r="L2642" s="5"/>
      <c r="M2642" s="5"/>
      <c r="N2642" s="5"/>
      <c r="O2642" s="5"/>
      <c r="P2642" s="5"/>
    </row>
    <row r="2643" ht="15.75" customHeight="1">
      <c r="A2643" s="6"/>
      <c r="B2643" s="6" t="str">
        <f t="shared" si="1"/>
        <v>GUY</v>
      </c>
      <c r="C2643" s="6">
        <v>592.0</v>
      </c>
      <c r="D2643" s="7">
        <v>59205.0</v>
      </c>
      <c r="E2643" s="8" t="s">
        <v>2394</v>
      </c>
      <c r="F2643" s="7">
        <v>5920772.0</v>
      </c>
      <c r="G2643" s="9" t="s">
        <v>2500</v>
      </c>
      <c r="H2643" s="5"/>
      <c r="I2643" s="8"/>
      <c r="J2643" s="5"/>
      <c r="K2643" s="5"/>
      <c r="L2643" s="5"/>
      <c r="M2643" s="5"/>
      <c r="N2643" s="5"/>
      <c r="O2643" s="5"/>
      <c r="P2643" s="5"/>
    </row>
    <row r="2644" ht="15.75" customHeight="1">
      <c r="A2644" s="6"/>
      <c r="B2644" s="6" t="str">
        <f t="shared" si="1"/>
        <v>GUY</v>
      </c>
      <c r="C2644" s="6">
        <v>592.0</v>
      </c>
      <c r="D2644" s="7">
        <v>59205.0</v>
      </c>
      <c r="E2644" s="8" t="s">
        <v>2394</v>
      </c>
      <c r="F2644" s="7">
        <v>5920773.0</v>
      </c>
      <c r="G2644" s="9" t="s">
        <v>2501</v>
      </c>
      <c r="H2644" s="5"/>
      <c r="I2644" s="8"/>
      <c r="J2644" s="5"/>
      <c r="K2644" s="5"/>
      <c r="L2644" s="5"/>
      <c r="M2644" s="5"/>
      <c r="N2644" s="5"/>
      <c r="O2644" s="5"/>
      <c r="P2644" s="5"/>
    </row>
    <row r="2645" ht="15.75" customHeight="1">
      <c r="A2645" s="6"/>
      <c r="B2645" s="6" t="str">
        <f t="shared" si="1"/>
        <v>GUY</v>
      </c>
      <c r="C2645" s="6">
        <v>592.0</v>
      </c>
      <c r="D2645" s="7">
        <v>59205.0</v>
      </c>
      <c r="E2645" s="8" t="s">
        <v>2394</v>
      </c>
      <c r="F2645" s="7">
        <v>5920774.0</v>
      </c>
      <c r="G2645" s="9" t="s">
        <v>2502</v>
      </c>
      <c r="H2645" s="5"/>
      <c r="I2645" s="8"/>
      <c r="J2645" s="5"/>
      <c r="K2645" s="5"/>
      <c r="L2645" s="5"/>
      <c r="M2645" s="5"/>
      <c r="N2645" s="5"/>
      <c r="O2645" s="5"/>
      <c r="P2645" s="5"/>
    </row>
    <row r="2646" ht="15.75" customHeight="1">
      <c r="A2646" s="6"/>
      <c r="B2646" s="6" t="str">
        <f t="shared" si="1"/>
        <v>GUY</v>
      </c>
      <c r="C2646" s="6">
        <v>592.0</v>
      </c>
      <c r="D2646" s="7">
        <v>59205.0</v>
      </c>
      <c r="E2646" s="8" t="s">
        <v>2394</v>
      </c>
      <c r="F2646" s="7">
        <v>5920775.0</v>
      </c>
      <c r="G2646" s="9" t="s">
        <v>2503</v>
      </c>
      <c r="H2646" s="5"/>
      <c r="I2646" s="8"/>
      <c r="J2646" s="5"/>
      <c r="K2646" s="5"/>
      <c r="L2646" s="5"/>
      <c r="M2646" s="5"/>
      <c r="N2646" s="5"/>
      <c r="O2646" s="5"/>
      <c r="P2646" s="5"/>
    </row>
    <row r="2647" ht="15.75" customHeight="1">
      <c r="A2647" s="6"/>
      <c r="B2647" s="6" t="str">
        <f t="shared" si="1"/>
        <v>GUY</v>
      </c>
      <c r="C2647" s="6">
        <v>592.0</v>
      </c>
      <c r="D2647" s="7">
        <v>59205.0</v>
      </c>
      <c r="E2647" s="8" t="s">
        <v>2394</v>
      </c>
      <c r="F2647" s="7">
        <v>5920776.0</v>
      </c>
      <c r="G2647" s="9" t="s">
        <v>2504</v>
      </c>
      <c r="H2647" s="5"/>
      <c r="I2647" s="8"/>
      <c r="J2647" s="5"/>
      <c r="K2647" s="5"/>
      <c r="L2647" s="5"/>
      <c r="M2647" s="5"/>
      <c r="N2647" s="5"/>
      <c r="O2647" s="5"/>
      <c r="P2647" s="5"/>
    </row>
    <row r="2648" ht="15.75" customHeight="1">
      <c r="A2648" s="6"/>
      <c r="B2648" s="6" t="str">
        <f t="shared" si="1"/>
        <v>GUY</v>
      </c>
      <c r="C2648" s="6">
        <v>592.0</v>
      </c>
      <c r="D2648" s="7">
        <v>59205.0</v>
      </c>
      <c r="E2648" s="8" t="s">
        <v>2394</v>
      </c>
      <c r="F2648" s="7">
        <v>5920777.0</v>
      </c>
      <c r="G2648" s="9" t="s">
        <v>1905</v>
      </c>
      <c r="H2648" s="5"/>
      <c r="I2648" s="8"/>
      <c r="J2648" s="5"/>
      <c r="K2648" s="5"/>
      <c r="L2648" s="5"/>
      <c r="M2648" s="5"/>
      <c r="N2648" s="5"/>
      <c r="O2648" s="5"/>
      <c r="P2648" s="5"/>
    </row>
    <row r="2649" ht="15.75" customHeight="1">
      <c r="A2649" s="6"/>
      <c r="B2649" s="6" t="str">
        <f t="shared" si="1"/>
        <v>GUY</v>
      </c>
      <c r="C2649" s="6">
        <v>592.0</v>
      </c>
      <c r="D2649" s="7">
        <v>59205.0</v>
      </c>
      <c r="E2649" s="8" t="s">
        <v>2394</v>
      </c>
      <c r="F2649" s="7">
        <v>5920778.0</v>
      </c>
      <c r="G2649" s="9" t="s">
        <v>2077</v>
      </c>
      <c r="H2649" s="5"/>
      <c r="I2649" s="8"/>
      <c r="J2649" s="5"/>
      <c r="K2649" s="5"/>
      <c r="L2649" s="5"/>
      <c r="M2649" s="5"/>
      <c r="N2649" s="5"/>
      <c r="O2649" s="5"/>
      <c r="P2649" s="5"/>
    </row>
    <row r="2650" ht="15.75" customHeight="1">
      <c r="A2650" s="6"/>
      <c r="B2650" s="6" t="str">
        <f t="shared" si="1"/>
        <v>GUY</v>
      </c>
      <c r="C2650" s="6">
        <v>592.0</v>
      </c>
      <c r="D2650" s="7">
        <v>59205.0</v>
      </c>
      <c r="E2650" s="8" t="s">
        <v>2394</v>
      </c>
      <c r="F2650" s="7">
        <v>5920779.0</v>
      </c>
      <c r="G2650" s="9" t="s">
        <v>2099</v>
      </c>
      <c r="H2650" s="5"/>
      <c r="I2650" s="8"/>
      <c r="J2650" s="5"/>
      <c r="K2650" s="5"/>
      <c r="L2650" s="5"/>
      <c r="M2650" s="5"/>
      <c r="N2650" s="5"/>
      <c r="O2650" s="5"/>
      <c r="P2650" s="5"/>
    </row>
    <row r="2651" ht="15.75" customHeight="1">
      <c r="A2651" s="6"/>
      <c r="B2651" s="6" t="str">
        <f t="shared" si="1"/>
        <v>GUY</v>
      </c>
      <c r="C2651" s="6">
        <v>592.0</v>
      </c>
      <c r="D2651" s="7">
        <v>59205.0</v>
      </c>
      <c r="E2651" s="8" t="s">
        <v>2394</v>
      </c>
      <c r="F2651" s="7">
        <v>5920780.0</v>
      </c>
      <c r="G2651" s="9" t="s">
        <v>2505</v>
      </c>
      <c r="H2651" s="5"/>
      <c r="I2651" s="8"/>
      <c r="J2651" s="5"/>
      <c r="K2651" s="5"/>
      <c r="L2651" s="5"/>
      <c r="M2651" s="5"/>
      <c r="N2651" s="5"/>
      <c r="O2651" s="5"/>
      <c r="P2651" s="5"/>
    </row>
    <row r="2652" ht="15.75" customHeight="1">
      <c r="A2652" s="6"/>
      <c r="B2652" s="6" t="str">
        <f t="shared" si="1"/>
        <v>GUY</v>
      </c>
      <c r="C2652" s="6">
        <v>592.0</v>
      </c>
      <c r="D2652" s="7">
        <v>59205.0</v>
      </c>
      <c r="E2652" s="8" t="s">
        <v>2394</v>
      </c>
      <c r="F2652" s="7">
        <v>5920781.0</v>
      </c>
      <c r="G2652" s="9" t="s">
        <v>2506</v>
      </c>
      <c r="H2652" s="5"/>
      <c r="I2652" s="8"/>
      <c r="J2652" s="5"/>
      <c r="K2652" s="5"/>
      <c r="L2652" s="5"/>
      <c r="M2652" s="5"/>
      <c r="N2652" s="5"/>
      <c r="O2652" s="5"/>
      <c r="P2652" s="5"/>
    </row>
    <row r="2653" ht="15.75" customHeight="1">
      <c r="A2653" s="6"/>
      <c r="B2653" s="6" t="str">
        <f t="shared" si="1"/>
        <v>GUY</v>
      </c>
      <c r="C2653" s="6">
        <v>592.0</v>
      </c>
      <c r="D2653" s="7">
        <v>59205.0</v>
      </c>
      <c r="E2653" s="8" t="s">
        <v>2394</v>
      </c>
      <c r="F2653" s="7">
        <v>5920782.0</v>
      </c>
      <c r="G2653" s="9" t="s">
        <v>2507</v>
      </c>
      <c r="H2653" s="5"/>
      <c r="I2653" s="8"/>
      <c r="J2653" s="5"/>
      <c r="K2653" s="5"/>
      <c r="L2653" s="5"/>
      <c r="M2653" s="5"/>
      <c r="N2653" s="5"/>
      <c r="O2653" s="5"/>
      <c r="P2653" s="5"/>
    </row>
    <row r="2654" ht="15.75" customHeight="1">
      <c r="A2654" s="6"/>
      <c r="B2654" s="6" t="str">
        <f t="shared" si="1"/>
        <v>GUY</v>
      </c>
      <c r="C2654" s="6">
        <v>592.0</v>
      </c>
      <c r="D2654" s="7">
        <v>59205.0</v>
      </c>
      <c r="E2654" s="8" t="s">
        <v>2394</v>
      </c>
      <c r="F2654" s="7">
        <v>5920783.0</v>
      </c>
      <c r="G2654" s="9" t="s">
        <v>2508</v>
      </c>
      <c r="H2654" s="5"/>
      <c r="I2654" s="8"/>
      <c r="J2654" s="5"/>
      <c r="K2654" s="5"/>
      <c r="L2654" s="5"/>
      <c r="M2654" s="5"/>
      <c r="N2654" s="5"/>
      <c r="O2654" s="5"/>
      <c r="P2654" s="5"/>
    </row>
    <row r="2655" ht="15.75" customHeight="1">
      <c r="A2655" s="6"/>
      <c r="B2655" s="6" t="str">
        <f t="shared" si="1"/>
        <v>GUY</v>
      </c>
      <c r="C2655" s="6">
        <v>592.0</v>
      </c>
      <c r="D2655" s="7">
        <v>59205.0</v>
      </c>
      <c r="E2655" s="8" t="s">
        <v>2394</v>
      </c>
      <c r="F2655" s="7">
        <v>5920784.0</v>
      </c>
      <c r="G2655" s="9" t="s">
        <v>2112</v>
      </c>
      <c r="H2655" s="5"/>
      <c r="I2655" s="8"/>
      <c r="J2655" s="5"/>
      <c r="K2655" s="5"/>
      <c r="L2655" s="5"/>
      <c r="M2655" s="5"/>
      <c r="N2655" s="5"/>
      <c r="O2655" s="5"/>
      <c r="P2655" s="5"/>
    </row>
    <row r="2656" ht="15.75" customHeight="1">
      <c r="A2656" s="6"/>
      <c r="B2656" s="6" t="str">
        <f t="shared" si="1"/>
        <v>GUY</v>
      </c>
      <c r="C2656" s="6">
        <v>592.0</v>
      </c>
      <c r="D2656" s="7">
        <v>59205.0</v>
      </c>
      <c r="E2656" s="8" t="s">
        <v>2394</v>
      </c>
      <c r="F2656" s="7">
        <v>5920785.0</v>
      </c>
      <c r="G2656" s="9" t="s">
        <v>2509</v>
      </c>
      <c r="H2656" s="5"/>
      <c r="I2656" s="8"/>
      <c r="J2656" s="5"/>
      <c r="K2656" s="5"/>
      <c r="L2656" s="5"/>
      <c r="M2656" s="5"/>
      <c r="N2656" s="5"/>
      <c r="O2656" s="5"/>
      <c r="P2656" s="5"/>
    </row>
    <row r="2657" ht="15.75" customHeight="1">
      <c r="A2657" s="6"/>
      <c r="B2657" s="6" t="str">
        <f t="shared" si="1"/>
        <v>GUY</v>
      </c>
      <c r="C2657" s="6">
        <v>592.0</v>
      </c>
      <c r="D2657" s="7">
        <v>59205.0</v>
      </c>
      <c r="E2657" s="8" t="s">
        <v>2394</v>
      </c>
      <c r="F2657" s="7">
        <v>5920786.0</v>
      </c>
      <c r="G2657" s="9" t="s">
        <v>2510</v>
      </c>
      <c r="H2657" s="5"/>
      <c r="I2657" s="8"/>
      <c r="J2657" s="5"/>
      <c r="K2657" s="5"/>
      <c r="L2657" s="5"/>
      <c r="M2657" s="5"/>
      <c r="N2657" s="5"/>
      <c r="O2657" s="5"/>
      <c r="P2657" s="5"/>
    </row>
    <row r="2658" ht="15.75" customHeight="1">
      <c r="A2658" s="6"/>
      <c r="B2658" s="6" t="str">
        <f t="shared" si="1"/>
        <v>GUY</v>
      </c>
      <c r="C2658" s="6">
        <v>592.0</v>
      </c>
      <c r="D2658" s="7">
        <v>59205.0</v>
      </c>
      <c r="E2658" s="8" t="s">
        <v>2394</v>
      </c>
      <c r="F2658" s="7">
        <v>5920787.0</v>
      </c>
      <c r="G2658" s="9" t="s">
        <v>2511</v>
      </c>
      <c r="H2658" s="5"/>
      <c r="I2658" s="8"/>
      <c r="J2658" s="5"/>
      <c r="K2658" s="5"/>
      <c r="L2658" s="5"/>
      <c r="M2658" s="5"/>
      <c r="N2658" s="5"/>
      <c r="O2658" s="5"/>
      <c r="P2658" s="5"/>
    </row>
    <row r="2659" ht="15.75" customHeight="1">
      <c r="A2659" s="6"/>
      <c r="B2659" s="6" t="str">
        <f t="shared" si="1"/>
        <v>GUY</v>
      </c>
      <c r="C2659" s="6">
        <v>592.0</v>
      </c>
      <c r="D2659" s="7">
        <v>59205.0</v>
      </c>
      <c r="E2659" s="8" t="s">
        <v>2394</v>
      </c>
      <c r="F2659" s="7">
        <v>5920788.0</v>
      </c>
      <c r="G2659" s="9" t="s">
        <v>2512</v>
      </c>
      <c r="H2659" s="5"/>
      <c r="I2659" s="8"/>
      <c r="J2659" s="5"/>
      <c r="K2659" s="5"/>
      <c r="L2659" s="5"/>
      <c r="M2659" s="5"/>
      <c r="N2659" s="5"/>
      <c r="O2659" s="5"/>
      <c r="P2659" s="5"/>
    </row>
    <row r="2660" ht="15.75" customHeight="1">
      <c r="A2660" s="6"/>
      <c r="B2660" s="6" t="str">
        <f t="shared" si="1"/>
        <v>GUY</v>
      </c>
      <c r="C2660" s="6">
        <v>592.0</v>
      </c>
      <c r="D2660" s="7">
        <v>59205.0</v>
      </c>
      <c r="E2660" s="8" t="s">
        <v>2394</v>
      </c>
      <c r="F2660" s="7">
        <v>5920789.0</v>
      </c>
      <c r="G2660" s="9" t="s">
        <v>2513</v>
      </c>
      <c r="H2660" s="5"/>
      <c r="I2660" s="8"/>
      <c r="J2660" s="5"/>
      <c r="K2660" s="5"/>
      <c r="L2660" s="5"/>
      <c r="M2660" s="5"/>
      <c r="N2660" s="5"/>
      <c r="O2660" s="5"/>
      <c r="P2660" s="5"/>
    </row>
    <row r="2661" ht="15.75" customHeight="1">
      <c r="A2661" s="6"/>
      <c r="B2661" s="6" t="str">
        <f t="shared" si="1"/>
        <v>GUY</v>
      </c>
      <c r="C2661" s="6">
        <v>592.0</v>
      </c>
      <c r="D2661" s="7">
        <v>59205.0</v>
      </c>
      <c r="E2661" s="8" t="s">
        <v>2394</v>
      </c>
      <c r="F2661" s="7">
        <v>5920790.0</v>
      </c>
      <c r="G2661" s="9" t="s">
        <v>2514</v>
      </c>
      <c r="H2661" s="5"/>
      <c r="I2661" s="8"/>
      <c r="J2661" s="5"/>
      <c r="K2661" s="5"/>
      <c r="L2661" s="5"/>
      <c r="M2661" s="5"/>
      <c r="N2661" s="5"/>
      <c r="O2661" s="5"/>
      <c r="P2661" s="5"/>
    </row>
    <row r="2662" ht="15.75" customHeight="1">
      <c r="A2662" s="6"/>
      <c r="B2662" s="6" t="str">
        <f t="shared" si="1"/>
        <v>GUY</v>
      </c>
      <c r="C2662" s="6">
        <v>592.0</v>
      </c>
      <c r="D2662" s="7">
        <v>59205.0</v>
      </c>
      <c r="E2662" s="8" t="s">
        <v>2394</v>
      </c>
      <c r="F2662" s="7">
        <v>5920791.0</v>
      </c>
      <c r="G2662" s="9" t="s">
        <v>2164</v>
      </c>
      <c r="H2662" s="5"/>
      <c r="I2662" s="8"/>
      <c r="J2662" s="5"/>
      <c r="K2662" s="5"/>
      <c r="L2662" s="5"/>
      <c r="M2662" s="5"/>
      <c r="N2662" s="5"/>
      <c r="O2662" s="5"/>
      <c r="P2662" s="5"/>
    </row>
    <row r="2663" ht="15.75" customHeight="1">
      <c r="A2663" s="6"/>
      <c r="B2663" s="6" t="str">
        <f t="shared" si="1"/>
        <v>GUY</v>
      </c>
      <c r="C2663" s="6">
        <v>592.0</v>
      </c>
      <c r="D2663" s="7">
        <v>59205.0</v>
      </c>
      <c r="E2663" s="8" t="s">
        <v>2394</v>
      </c>
      <c r="F2663" s="7">
        <v>5920792.0</v>
      </c>
      <c r="G2663" s="9" t="s">
        <v>2515</v>
      </c>
      <c r="H2663" s="5"/>
      <c r="I2663" s="8"/>
      <c r="J2663" s="5"/>
      <c r="K2663" s="5"/>
      <c r="L2663" s="5"/>
      <c r="M2663" s="5"/>
      <c r="N2663" s="5"/>
      <c r="O2663" s="5"/>
      <c r="P2663" s="5"/>
    </row>
    <row r="2664" ht="15.75" customHeight="1">
      <c r="A2664" s="6"/>
      <c r="B2664" s="6" t="str">
        <f t="shared" si="1"/>
        <v>GUY</v>
      </c>
      <c r="C2664" s="6">
        <v>592.0</v>
      </c>
      <c r="D2664" s="7">
        <v>59205.0</v>
      </c>
      <c r="E2664" s="8" t="s">
        <v>2394</v>
      </c>
      <c r="F2664" s="7">
        <v>5920793.0</v>
      </c>
      <c r="G2664" s="9" t="s">
        <v>2516</v>
      </c>
      <c r="H2664" s="5"/>
      <c r="I2664" s="8"/>
      <c r="J2664" s="5"/>
      <c r="K2664" s="5"/>
      <c r="L2664" s="5"/>
      <c r="M2664" s="5"/>
      <c r="N2664" s="5"/>
      <c r="O2664" s="5"/>
      <c r="P2664" s="5"/>
    </row>
    <row r="2665" ht="15.75" customHeight="1">
      <c r="A2665" s="6"/>
      <c r="B2665" s="6" t="str">
        <f t="shared" si="1"/>
        <v>GUY</v>
      </c>
      <c r="C2665" s="6">
        <v>592.0</v>
      </c>
      <c r="D2665" s="7">
        <v>59205.0</v>
      </c>
      <c r="E2665" s="8" t="s">
        <v>2394</v>
      </c>
      <c r="F2665" s="7">
        <v>5920794.0</v>
      </c>
      <c r="G2665" s="9" t="s">
        <v>2517</v>
      </c>
      <c r="H2665" s="5"/>
      <c r="I2665" s="8"/>
      <c r="J2665" s="5"/>
      <c r="K2665" s="5"/>
      <c r="L2665" s="5"/>
      <c r="M2665" s="5"/>
      <c r="N2665" s="5"/>
      <c r="O2665" s="5"/>
      <c r="P2665" s="5"/>
    </row>
    <row r="2666" ht="15.75" customHeight="1">
      <c r="A2666" s="6"/>
      <c r="B2666" s="6" t="str">
        <f t="shared" si="1"/>
        <v>GUY</v>
      </c>
      <c r="C2666" s="6">
        <v>592.0</v>
      </c>
      <c r="D2666" s="7">
        <v>59205.0</v>
      </c>
      <c r="E2666" s="8" t="s">
        <v>2394</v>
      </c>
      <c r="F2666" s="7">
        <v>5920795.0</v>
      </c>
      <c r="G2666" s="9" t="s">
        <v>2518</v>
      </c>
      <c r="H2666" s="5"/>
      <c r="I2666" s="8"/>
      <c r="J2666" s="5"/>
      <c r="K2666" s="5"/>
      <c r="L2666" s="5"/>
      <c r="M2666" s="5"/>
      <c r="N2666" s="5"/>
      <c r="O2666" s="5"/>
      <c r="P2666" s="5"/>
    </row>
    <row r="2667" ht="15.75" customHeight="1">
      <c r="A2667" s="6"/>
      <c r="B2667" s="6" t="str">
        <f t="shared" si="1"/>
        <v>GUY</v>
      </c>
      <c r="C2667" s="6">
        <v>592.0</v>
      </c>
      <c r="D2667" s="7">
        <v>59205.0</v>
      </c>
      <c r="E2667" s="8" t="s">
        <v>2394</v>
      </c>
      <c r="F2667" s="7">
        <v>5920796.0</v>
      </c>
      <c r="G2667" s="9" t="s">
        <v>2390</v>
      </c>
      <c r="H2667" s="5"/>
      <c r="I2667" s="8"/>
      <c r="J2667" s="5"/>
      <c r="K2667" s="5"/>
      <c r="L2667" s="5"/>
      <c r="M2667" s="5"/>
      <c r="N2667" s="5"/>
      <c r="O2667" s="5"/>
      <c r="P2667" s="5"/>
    </row>
    <row r="2668" ht="15.75" customHeight="1">
      <c r="A2668" s="6"/>
      <c r="B2668" s="6" t="str">
        <f t="shared" si="1"/>
        <v>GUY</v>
      </c>
      <c r="C2668" s="6">
        <v>592.0</v>
      </c>
      <c r="D2668" s="7">
        <v>59205.0</v>
      </c>
      <c r="E2668" s="8" t="s">
        <v>2394</v>
      </c>
      <c r="F2668" s="7">
        <v>5920797.0</v>
      </c>
      <c r="G2668" s="9" t="s">
        <v>2389</v>
      </c>
      <c r="H2668" s="5"/>
      <c r="I2668" s="8"/>
      <c r="J2668" s="5"/>
      <c r="K2668" s="5"/>
      <c r="L2668" s="5"/>
      <c r="M2668" s="5"/>
      <c r="N2668" s="5"/>
      <c r="O2668" s="5"/>
      <c r="P2668" s="5"/>
    </row>
    <row r="2669" ht="15.75" customHeight="1">
      <c r="A2669" s="6"/>
      <c r="B2669" s="6" t="str">
        <f t="shared" si="1"/>
        <v>GUY</v>
      </c>
      <c r="C2669" s="6">
        <v>592.0</v>
      </c>
      <c r="D2669" s="7">
        <v>59205.0</v>
      </c>
      <c r="E2669" s="8" t="s">
        <v>2394</v>
      </c>
      <c r="F2669" s="7">
        <v>5920798.0</v>
      </c>
      <c r="G2669" s="9" t="s">
        <v>2519</v>
      </c>
      <c r="H2669" s="5"/>
      <c r="I2669" s="8"/>
      <c r="J2669" s="5"/>
      <c r="K2669" s="5"/>
      <c r="L2669" s="5"/>
      <c r="M2669" s="5"/>
      <c r="N2669" s="5"/>
      <c r="O2669" s="5"/>
      <c r="P2669" s="5"/>
    </row>
    <row r="2670" ht="15.75" customHeight="1">
      <c r="A2670" s="6"/>
      <c r="B2670" s="6" t="str">
        <f t="shared" si="1"/>
        <v>GUY</v>
      </c>
      <c r="C2670" s="6">
        <v>592.0</v>
      </c>
      <c r="D2670" s="7">
        <v>59205.0</v>
      </c>
      <c r="E2670" s="8" t="s">
        <v>2394</v>
      </c>
      <c r="F2670" s="7">
        <v>5920799.0</v>
      </c>
      <c r="G2670" s="9" t="s">
        <v>2520</v>
      </c>
      <c r="H2670" s="5"/>
      <c r="I2670" s="8"/>
      <c r="J2670" s="5"/>
      <c r="K2670" s="5"/>
      <c r="L2670" s="5"/>
      <c r="M2670" s="5"/>
      <c r="N2670" s="5"/>
      <c r="O2670" s="5"/>
      <c r="P2670" s="5"/>
    </row>
    <row r="2671" ht="15.75" customHeight="1">
      <c r="A2671" s="6"/>
      <c r="B2671" s="6" t="str">
        <f t="shared" si="1"/>
        <v>GUY</v>
      </c>
      <c r="C2671" s="6">
        <v>592.0</v>
      </c>
      <c r="D2671" s="7">
        <v>59205.0</v>
      </c>
      <c r="E2671" s="8" t="s">
        <v>2394</v>
      </c>
      <c r="F2671" s="7">
        <v>5920800.0</v>
      </c>
      <c r="G2671" s="9" t="s">
        <v>2521</v>
      </c>
      <c r="H2671" s="5"/>
      <c r="I2671" s="8"/>
      <c r="J2671" s="5"/>
      <c r="K2671" s="5"/>
      <c r="L2671" s="5"/>
      <c r="M2671" s="5"/>
      <c r="N2671" s="5"/>
      <c r="O2671" s="5"/>
      <c r="P2671" s="5"/>
    </row>
    <row r="2672" ht="15.75" customHeight="1">
      <c r="A2672" s="6"/>
      <c r="B2672" s="6" t="str">
        <f t="shared" si="1"/>
        <v>GUY</v>
      </c>
      <c r="C2672" s="6">
        <v>592.0</v>
      </c>
      <c r="D2672" s="7">
        <v>59205.0</v>
      </c>
      <c r="E2672" s="8" t="s">
        <v>2394</v>
      </c>
      <c r="F2672" s="7">
        <v>5920801.0</v>
      </c>
      <c r="G2672" s="9" t="s">
        <v>2522</v>
      </c>
      <c r="H2672" s="5"/>
      <c r="I2672" s="8"/>
      <c r="J2672" s="5"/>
      <c r="K2672" s="5"/>
      <c r="L2672" s="5"/>
      <c r="M2672" s="5"/>
      <c r="N2672" s="5"/>
      <c r="O2672" s="5"/>
      <c r="P2672" s="5"/>
    </row>
    <row r="2673" ht="15.75" customHeight="1">
      <c r="A2673" s="6"/>
      <c r="B2673" s="6" t="str">
        <f t="shared" si="1"/>
        <v>GUY</v>
      </c>
      <c r="C2673" s="6">
        <v>592.0</v>
      </c>
      <c r="D2673" s="7">
        <v>59205.0</v>
      </c>
      <c r="E2673" s="8" t="s">
        <v>2394</v>
      </c>
      <c r="F2673" s="7">
        <v>5920802.0</v>
      </c>
      <c r="G2673" s="9" t="s">
        <v>2523</v>
      </c>
      <c r="H2673" s="5"/>
      <c r="I2673" s="8"/>
      <c r="J2673" s="5"/>
      <c r="K2673" s="5"/>
      <c r="L2673" s="5"/>
      <c r="M2673" s="5"/>
      <c r="N2673" s="5"/>
      <c r="O2673" s="5"/>
      <c r="P2673" s="5"/>
    </row>
    <row r="2674" ht="15.75" customHeight="1">
      <c r="A2674" s="6"/>
      <c r="B2674" s="6" t="str">
        <f t="shared" si="1"/>
        <v>GUY</v>
      </c>
      <c r="C2674" s="6">
        <v>592.0</v>
      </c>
      <c r="D2674" s="7">
        <v>59205.0</v>
      </c>
      <c r="E2674" s="8" t="s">
        <v>2394</v>
      </c>
      <c r="F2674" s="7">
        <v>5920803.0</v>
      </c>
      <c r="G2674" s="9" t="s">
        <v>2524</v>
      </c>
      <c r="H2674" s="5"/>
      <c r="I2674" s="8"/>
      <c r="J2674" s="5"/>
      <c r="K2674" s="5"/>
      <c r="L2674" s="5"/>
      <c r="M2674" s="5"/>
      <c r="N2674" s="5"/>
      <c r="O2674" s="5"/>
      <c r="P2674" s="5"/>
    </row>
    <row r="2675" ht="15.75" customHeight="1">
      <c r="A2675" s="6"/>
      <c r="B2675" s="6" t="str">
        <f t="shared" si="1"/>
        <v>GUY</v>
      </c>
      <c r="C2675" s="6">
        <v>592.0</v>
      </c>
      <c r="D2675" s="7">
        <v>59205.0</v>
      </c>
      <c r="E2675" s="8" t="s">
        <v>2394</v>
      </c>
      <c r="F2675" s="7">
        <v>5920804.0</v>
      </c>
      <c r="G2675" s="9" t="s">
        <v>2525</v>
      </c>
      <c r="H2675" s="5"/>
      <c r="I2675" s="8"/>
      <c r="J2675" s="5"/>
      <c r="K2675" s="5"/>
      <c r="L2675" s="5"/>
      <c r="M2675" s="5"/>
      <c r="N2675" s="5"/>
      <c r="O2675" s="5"/>
      <c r="P2675" s="5"/>
    </row>
    <row r="2676" ht="15.75" customHeight="1">
      <c r="A2676" s="6"/>
      <c r="B2676" s="6" t="str">
        <f t="shared" si="1"/>
        <v>GUY</v>
      </c>
      <c r="C2676" s="6">
        <v>592.0</v>
      </c>
      <c r="D2676" s="7">
        <v>59205.0</v>
      </c>
      <c r="E2676" s="8" t="s">
        <v>2394</v>
      </c>
      <c r="F2676" s="7">
        <v>5920805.0</v>
      </c>
      <c r="G2676" s="9" t="s">
        <v>2526</v>
      </c>
      <c r="H2676" s="5"/>
      <c r="I2676" s="8"/>
      <c r="J2676" s="5"/>
      <c r="K2676" s="5"/>
      <c r="L2676" s="5"/>
      <c r="M2676" s="5"/>
      <c r="N2676" s="5"/>
      <c r="O2676" s="5"/>
      <c r="P2676" s="5"/>
    </row>
    <row r="2677" ht="15.75" customHeight="1">
      <c r="A2677" s="6"/>
      <c r="B2677" s="6" t="str">
        <f t="shared" si="1"/>
        <v>GUY</v>
      </c>
      <c r="C2677" s="6">
        <v>592.0</v>
      </c>
      <c r="D2677" s="7">
        <v>59205.0</v>
      </c>
      <c r="E2677" s="8" t="s">
        <v>2394</v>
      </c>
      <c r="F2677" s="7">
        <v>5920806.0</v>
      </c>
      <c r="G2677" s="9" t="s">
        <v>2527</v>
      </c>
      <c r="H2677" s="5"/>
      <c r="I2677" s="8"/>
      <c r="J2677" s="5"/>
      <c r="K2677" s="5"/>
      <c r="L2677" s="5"/>
      <c r="M2677" s="5"/>
      <c r="N2677" s="5"/>
      <c r="O2677" s="5"/>
      <c r="P2677" s="5"/>
    </row>
    <row r="2678" ht="15.75" customHeight="1">
      <c r="A2678" s="6"/>
      <c r="B2678" s="6" t="str">
        <f t="shared" si="1"/>
        <v>GUY</v>
      </c>
      <c r="C2678" s="6">
        <v>592.0</v>
      </c>
      <c r="D2678" s="7">
        <v>59205.0</v>
      </c>
      <c r="E2678" s="8" t="s">
        <v>2394</v>
      </c>
      <c r="F2678" s="7">
        <v>5920807.0</v>
      </c>
      <c r="G2678" s="9" t="s">
        <v>2528</v>
      </c>
      <c r="H2678" s="5"/>
      <c r="I2678" s="8"/>
      <c r="J2678" s="5"/>
      <c r="K2678" s="5"/>
      <c r="L2678" s="5"/>
      <c r="M2678" s="5"/>
      <c r="N2678" s="5"/>
      <c r="O2678" s="5"/>
      <c r="P2678" s="5"/>
    </row>
    <row r="2679" ht="15.75" customHeight="1">
      <c r="A2679" s="6"/>
      <c r="B2679" s="6" t="str">
        <f t="shared" si="1"/>
        <v>GUY</v>
      </c>
      <c r="C2679" s="6">
        <v>592.0</v>
      </c>
      <c r="D2679" s="7">
        <v>59205.0</v>
      </c>
      <c r="E2679" s="8" t="s">
        <v>2394</v>
      </c>
      <c r="F2679" s="7">
        <v>5920808.0</v>
      </c>
      <c r="G2679" s="9" t="s">
        <v>2529</v>
      </c>
      <c r="H2679" s="5"/>
      <c r="I2679" s="8"/>
      <c r="J2679" s="5"/>
      <c r="K2679" s="5"/>
      <c r="L2679" s="5"/>
      <c r="M2679" s="5"/>
      <c r="N2679" s="5"/>
      <c r="O2679" s="5"/>
      <c r="P2679" s="5"/>
    </row>
    <row r="2680" ht="15.75" customHeight="1">
      <c r="A2680" s="6"/>
      <c r="B2680" s="6" t="str">
        <f t="shared" si="1"/>
        <v>GUY</v>
      </c>
      <c r="C2680" s="6">
        <v>592.0</v>
      </c>
      <c r="D2680" s="7">
        <v>59205.0</v>
      </c>
      <c r="E2680" s="8" t="s">
        <v>2394</v>
      </c>
      <c r="F2680" s="7">
        <v>5920809.0</v>
      </c>
      <c r="G2680" s="9" t="s">
        <v>2530</v>
      </c>
      <c r="H2680" s="5"/>
      <c r="I2680" s="8"/>
      <c r="J2680" s="5"/>
      <c r="K2680" s="5"/>
      <c r="L2680" s="5"/>
      <c r="M2680" s="5"/>
      <c r="N2680" s="5"/>
      <c r="O2680" s="5"/>
      <c r="P2680" s="5"/>
    </row>
    <row r="2681" ht="15.75" customHeight="1">
      <c r="A2681" s="6"/>
      <c r="B2681" s="6" t="str">
        <f t="shared" si="1"/>
        <v>GUY</v>
      </c>
      <c r="C2681" s="6">
        <v>592.0</v>
      </c>
      <c r="D2681" s="7">
        <v>59205.0</v>
      </c>
      <c r="E2681" s="8" t="s">
        <v>2394</v>
      </c>
      <c r="F2681" s="7">
        <v>5920810.0</v>
      </c>
      <c r="G2681" s="9" t="s">
        <v>2531</v>
      </c>
      <c r="H2681" s="5"/>
      <c r="I2681" s="8"/>
      <c r="J2681" s="5"/>
      <c r="K2681" s="5"/>
      <c r="L2681" s="5"/>
      <c r="M2681" s="5"/>
      <c r="N2681" s="5"/>
      <c r="O2681" s="5"/>
      <c r="P2681" s="5"/>
    </row>
    <row r="2682" ht="15.75" customHeight="1">
      <c r="A2682" s="6"/>
      <c r="B2682" s="6" t="str">
        <f t="shared" si="1"/>
        <v>GUY</v>
      </c>
      <c r="C2682" s="6">
        <v>592.0</v>
      </c>
      <c r="D2682" s="7">
        <v>59206.0</v>
      </c>
      <c r="E2682" s="8" t="s">
        <v>2532</v>
      </c>
      <c r="F2682" s="7">
        <v>5920811.0</v>
      </c>
      <c r="G2682" s="9" t="s">
        <v>2533</v>
      </c>
      <c r="H2682" s="5"/>
      <c r="I2682" s="8"/>
      <c r="J2682" s="5"/>
      <c r="K2682" s="5"/>
      <c r="L2682" s="5"/>
      <c r="M2682" s="5"/>
      <c r="N2682" s="5"/>
      <c r="O2682" s="5"/>
      <c r="P2682" s="5"/>
    </row>
    <row r="2683" ht="15.75" customHeight="1">
      <c r="A2683" s="6"/>
      <c r="B2683" s="6" t="str">
        <f t="shared" si="1"/>
        <v>GUY</v>
      </c>
      <c r="C2683" s="6">
        <v>592.0</v>
      </c>
      <c r="D2683" s="7">
        <v>59206.0</v>
      </c>
      <c r="E2683" s="8" t="s">
        <v>2532</v>
      </c>
      <c r="F2683" s="7">
        <v>5920812.0</v>
      </c>
      <c r="G2683" s="9" t="s">
        <v>2534</v>
      </c>
      <c r="H2683" s="5"/>
      <c r="I2683" s="8"/>
      <c r="J2683" s="5"/>
      <c r="K2683" s="5"/>
      <c r="L2683" s="5"/>
      <c r="M2683" s="5"/>
      <c r="N2683" s="5"/>
      <c r="O2683" s="5"/>
      <c r="P2683" s="5"/>
    </row>
    <row r="2684" ht="15.75" customHeight="1">
      <c r="A2684" s="6"/>
      <c r="B2684" s="6" t="str">
        <f t="shared" si="1"/>
        <v>GUY</v>
      </c>
      <c r="C2684" s="6">
        <v>592.0</v>
      </c>
      <c r="D2684" s="7">
        <v>59206.0</v>
      </c>
      <c r="E2684" s="8" t="s">
        <v>2532</v>
      </c>
      <c r="F2684" s="7">
        <v>5920813.0</v>
      </c>
      <c r="G2684" s="9" t="s">
        <v>2535</v>
      </c>
      <c r="H2684" s="5"/>
      <c r="I2684" s="8"/>
      <c r="J2684" s="5"/>
      <c r="K2684" s="5"/>
      <c r="L2684" s="5"/>
      <c r="M2684" s="5"/>
      <c r="N2684" s="5"/>
      <c r="O2684" s="5"/>
      <c r="P2684" s="5"/>
    </row>
    <row r="2685" ht="15.75" customHeight="1">
      <c r="A2685" s="6"/>
      <c r="B2685" s="6" t="str">
        <f t="shared" si="1"/>
        <v>GUY</v>
      </c>
      <c r="C2685" s="6">
        <v>592.0</v>
      </c>
      <c r="D2685" s="7">
        <v>59206.0</v>
      </c>
      <c r="E2685" s="8" t="s">
        <v>2532</v>
      </c>
      <c r="F2685" s="7">
        <v>5920814.0</v>
      </c>
      <c r="G2685" s="9" t="s">
        <v>2536</v>
      </c>
      <c r="H2685" s="5"/>
      <c r="I2685" s="8"/>
      <c r="J2685" s="5"/>
      <c r="K2685" s="5"/>
      <c r="L2685" s="5"/>
      <c r="M2685" s="5"/>
      <c r="N2685" s="5"/>
      <c r="O2685" s="5"/>
      <c r="P2685" s="5"/>
    </row>
    <row r="2686" ht="15.75" customHeight="1">
      <c r="A2686" s="6"/>
      <c r="B2686" s="6" t="str">
        <f t="shared" si="1"/>
        <v>GUY</v>
      </c>
      <c r="C2686" s="6">
        <v>592.0</v>
      </c>
      <c r="D2686" s="7">
        <v>59206.0</v>
      </c>
      <c r="E2686" s="8" t="s">
        <v>2532</v>
      </c>
      <c r="F2686" s="7">
        <v>5920815.0</v>
      </c>
      <c r="G2686" s="9" t="s">
        <v>2537</v>
      </c>
      <c r="H2686" s="5"/>
      <c r="I2686" s="8"/>
      <c r="J2686" s="5"/>
      <c r="K2686" s="5"/>
      <c r="L2686" s="5"/>
      <c r="M2686" s="5"/>
      <c r="N2686" s="5"/>
      <c r="O2686" s="5"/>
      <c r="P2686" s="5"/>
    </row>
    <row r="2687" ht="15.75" customHeight="1">
      <c r="A2687" s="6"/>
      <c r="B2687" s="6" t="str">
        <f t="shared" si="1"/>
        <v>GUY</v>
      </c>
      <c r="C2687" s="6">
        <v>592.0</v>
      </c>
      <c r="D2687" s="7">
        <v>59206.0</v>
      </c>
      <c r="E2687" s="8" t="s">
        <v>2532</v>
      </c>
      <c r="F2687" s="7">
        <v>5920816.0</v>
      </c>
      <c r="G2687" s="9" t="s">
        <v>2538</v>
      </c>
      <c r="H2687" s="5"/>
      <c r="I2687" s="8"/>
      <c r="J2687" s="5"/>
      <c r="K2687" s="5"/>
      <c r="L2687" s="5"/>
      <c r="M2687" s="5"/>
      <c r="N2687" s="5"/>
      <c r="O2687" s="5"/>
      <c r="P2687" s="5"/>
    </row>
    <row r="2688" ht="15.75" customHeight="1">
      <c r="A2688" s="6"/>
      <c r="B2688" s="6" t="str">
        <f t="shared" si="1"/>
        <v>GUY</v>
      </c>
      <c r="C2688" s="6">
        <v>592.0</v>
      </c>
      <c r="D2688" s="7">
        <v>59206.0</v>
      </c>
      <c r="E2688" s="8" t="s">
        <v>2532</v>
      </c>
      <c r="F2688" s="7">
        <v>5920817.0</v>
      </c>
      <c r="G2688" s="9" t="s">
        <v>2539</v>
      </c>
      <c r="H2688" s="5"/>
      <c r="I2688" s="8"/>
      <c r="J2688" s="5"/>
      <c r="K2688" s="5"/>
      <c r="L2688" s="5"/>
      <c r="M2688" s="5"/>
      <c r="N2688" s="5"/>
      <c r="O2688" s="5"/>
      <c r="P2688" s="5"/>
    </row>
    <row r="2689" ht="15.75" customHeight="1">
      <c r="A2689" s="6"/>
      <c r="B2689" s="6" t="str">
        <f t="shared" si="1"/>
        <v>GUY</v>
      </c>
      <c r="C2689" s="6">
        <v>592.0</v>
      </c>
      <c r="D2689" s="7">
        <v>59206.0</v>
      </c>
      <c r="E2689" s="8" t="s">
        <v>2532</v>
      </c>
      <c r="F2689" s="7">
        <v>5920818.0</v>
      </c>
      <c r="G2689" s="9" t="s">
        <v>2540</v>
      </c>
      <c r="H2689" s="5"/>
      <c r="I2689" s="8"/>
      <c r="J2689" s="5"/>
      <c r="K2689" s="5"/>
      <c r="L2689" s="5"/>
      <c r="M2689" s="5"/>
      <c r="N2689" s="5"/>
      <c r="O2689" s="5"/>
      <c r="P2689" s="5"/>
    </row>
    <row r="2690" ht="15.75" customHeight="1">
      <c r="A2690" s="6"/>
      <c r="B2690" s="6" t="str">
        <f t="shared" si="1"/>
        <v>GUY</v>
      </c>
      <c r="C2690" s="6">
        <v>592.0</v>
      </c>
      <c r="D2690" s="7">
        <v>59206.0</v>
      </c>
      <c r="E2690" s="8" t="s">
        <v>2532</v>
      </c>
      <c r="F2690" s="7">
        <v>5920819.0</v>
      </c>
      <c r="G2690" s="9" t="s">
        <v>2541</v>
      </c>
      <c r="H2690" s="5"/>
      <c r="I2690" s="8"/>
      <c r="J2690" s="5"/>
      <c r="K2690" s="5"/>
      <c r="L2690" s="5"/>
      <c r="M2690" s="5"/>
      <c r="N2690" s="5"/>
      <c r="O2690" s="5"/>
      <c r="P2690" s="5"/>
    </row>
    <row r="2691" ht="15.75" customHeight="1">
      <c r="A2691" s="6"/>
      <c r="B2691" s="6" t="str">
        <f t="shared" si="1"/>
        <v>GUY</v>
      </c>
      <c r="C2691" s="6">
        <v>592.0</v>
      </c>
      <c r="D2691" s="7">
        <v>59206.0</v>
      </c>
      <c r="E2691" s="8" t="s">
        <v>2532</v>
      </c>
      <c r="F2691" s="7">
        <v>5920820.0</v>
      </c>
      <c r="G2691" s="9" t="s">
        <v>2542</v>
      </c>
      <c r="H2691" s="5"/>
      <c r="I2691" s="8"/>
      <c r="J2691" s="5"/>
      <c r="K2691" s="5"/>
      <c r="L2691" s="5"/>
      <c r="M2691" s="5"/>
      <c r="N2691" s="5"/>
      <c r="O2691" s="5"/>
      <c r="P2691" s="5"/>
    </row>
    <row r="2692" ht="15.75" customHeight="1">
      <c r="A2692" s="6"/>
      <c r="B2692" s="6" t="str">
        <f t="shared" si="1"/>
        <v>GUY</v>
      </c>
      <c r="C2692" s="6">
        <v>592.0</v>
      </c>
      <c r="D2692" s="7">
        <v>59206.0</v>
      </c>
      <c r="E2692" s="8" t="s">
        <v>2532</v>
      </c>
      <c r="F2692" s="7">
        <v>5920821.0</v>
      </c>
      <c r="G2692" s="9" t="s">
        <v>2543</v>
      </c>
      <c r="H2692" s="5"/>
      <c r="I2692" s="8"/>
      <c r="J2692" s="5"/>
      <c r="K2692" s="5"/>
      <c r="L2692" s="5"/>
      <c r="M2692" s="5"/>
      <c r="N2692" s="5"/>
      <c r="O2692" s="5"/>
      <c r="P2692" s="5"/>
    </row>
    <row r="2693" ht="15.75" customHeight="1">
      <c r="A2693" s="6"/>
      <c r="B2693" s="6" t="str">
        <f t="shared" si="1"/>
        <v>GUY</v>
      </c>
      <c r="C2693" s="6">
        <v>592.0</v>
      </c>
      <c r="D2693" s="7">
        <v>59206.0</v>
      </c>
      <c r="E2693" s="8" t="s">
        <v>2532</v>
      </c>
      <c r="F2693" s="7">
        <v>5920822.0</v>
      </c>
      <c r="G2693" s="9" t="s">
        <v>2544</v>
      </c>
      <c r="H2693" s="5"/>
      <c r="I2693" s="8"/>
      <c r="J2693" s="5"/>
      <c r="K2693" s="5"/>
      <c r="L2693" s="5"/>
      <c r="M2693" s="5"/>
      <c r="N2693" s="5"/>
      <c r="O2693" s="5"/>
      <c r="P2693" s="5"/>
    </row>
    <row r="2694" ht="15.75" customHeight="1">
      <c r="A2694" s="6"/>
      <c r="B2694" s="6" t="str">
        <f t="shared" si="1"/>
        <v>GUY</v>
      </c>
      <c r="C2694" s="6">
        <v>592.0</v>
      </c>
      <c r="D2694" s="7">
        <v>59206.0</v>
      </c>
      <c r="E2694" s="8" t="s">
        <v>2532</v>
      </c>
      <c r="F2694" s="7">
        <v>5920823.0</v>
      </c>
      <c r="G2694" s="9" t="s">
        <v>2545</v>
      </c>
      <c r="H2694" s="5"/>
      <c r="I2694" s="8"/>
      <c r="J2694" s="5"/>
      <c r="K2694" s="5"/>
      <c r="L2694" s="5"/>
      <c r="M2694" s="5"/>
      <c r="N2694" s="5"/>
      <c r="O2694" s="5"/>
      <c r="P2694" s="5"/>
    </row>
    <row r="2695" ht="15.75" customHeight="1">
      <c r="A2695" s="6"/>
      <c r="B2695" s="6" t="str">
        <f t="shared" si="1"/>
        <v>GUY</v>
      </c>
      <c r="C2695" s="6">
        <v>592.0</v>
      </c>
      <c r="D2695" s="7">
        <v>59206.0</v>
      </c>
      <c r="E2695" s="8" t="s">
        <v>2532</v>
      </c>
      <c r="F2695" s="7">
        <v>5920824.0</v>
      </c>
      <c r="G2695" s="9" t="s">
        <v>2546</v>
      </c>
      <c r="H2695" s="5"/>
      <c r="I2695" s="8"/>
      <c r="J2695" s="5"/>
      <c r="K2695" s="5"/>
      <c r="L2695" s="5"/>
      <c r="M2695" s="5"/>
      <c r="N2695" s="5"/>
      <c r="O2695" s="5"/>
      <c r="P2695" s="5"/>
    </row>
    <row r="2696" ht="15.75" customHeight="1">
      <c r="A2696" s="6"/>
      <c r="B2696" s="6" t="str">
        <f t="shared" si="1"/>
        <v>GUY</v>
      </c>
      <c r="C2696" s="6">
        <v>592.0</v>
      </c>
      <c r="D2696" s="7">
        <v>59206.0</v>
      </c>
      <c r="E2696" s="8" t="s">
        <v>2532</v>
      </c>
      <c r="F2696" s="7">
        <v>5920825.0</v>
      </c>
      <c r="G2696" s="9" t="s">
        <v>2547</v>
      </c>
      <c r="H2696" s="5"/>
      <c r="I2696" s="8"/>
      <c r="J2696" s="5"/>
      <c r="K2696" s="5"/>
      <c r="L2696" s="5"/>
      <c r="M2696" s="5"/>
      <c r="N2696" s="5"/>
      <c r="O2696" s="5"/>
      <c r="P2696" s="5"/>
    </row>
    <row r="2697" ht="15.75" customHeight="1">
      <c r="A2697" s="6"/>
      <c r="B2697" s="6" t="str">
        <f t="shared" si="1"/>
        <v>GUY</v>
      </c>
      <c r="C2697" s="6">
        <v>592.0</v>
      </c>
      <c r="D2697" s="7">
        <v>59206.0</v>
      </c>
      <c r="E2697" s="8" t="s">
        <v>2532</v>
      </c>
      <c r="F2697" s="7">
        <v>5920826.0</v>
      </c>
      <c r="G2697" s="9" t="s">
        <v>2548</v>
      </c>
      <c r="H2697" s="5"/>
      <c r="I2697" s="8"/>
      <c r="J2697" s="5"/>
      <c r="K2697" s="5"/>
      <c r="L2697" s="5"/>
      <c r="M2697" s="5"/>
      <c r="N2697" s="5"/>
      <c r="O2697" s="5"/>
      <c r="P2697" s="5"/>
    </row>
    <row r="2698" ht="15.75" customHeight="1">
      <c r="A2698" s="6"/>
      <c r="B2698" s="6" t="str">
        <f t="shared" si="1"/>
        <v>GUY</v>
      </c>
      <c r="C2698" s="6">
        <v>592.0</v>
      </c>
      <c r="D2698" s="7">
        <v>59206.0</v>
      </c>
      <c r="E2698" s="8" t="s">
        <v>2532</v>
      </c>
      <c r="F2698" s="7">
        <v>5920827.0</v>
      </c>
      <c r="G2698" s="9" t="s">
        <v>2549</v>
      </c>
      <c r="H2698" s="5"/>
      <c r="I2698" s="8"/>
      <c r="J2698" s="5"/>
      <c r="K2698" s="5"/>
      <c r="L2698" s="5"/>
      <c r="M2698" s="5"/>
      <c r="N2698" s="5"/>
      <c r="O2698" s="5"/>
      <c r="P2698" s="5"/>
    </row>
    <row r="2699" ht="15.75" customHeight="1">
      <c r="A2699" s="6"/>
      <c r="B2699" s="6" t="str">
        <f t="shared" si="1"/>
        <v>GUY</v>
      </c>
      <c r="C2699" s="6">
        <v>592.0</v>
      </c>
      <c r="D2699" s="7">
        <v>59206.0</v>
      </c>
      <c r="E2699" s="8" t="s">
        <v>2532</v>
      </c>
      <c r="F2699" s="7">
        <v>5920828.0</v>
      </c>
      <c r="G2699" s="9" t="s">
        <v>2550</v>
      </c>
      <c r="H2699" s="5"/>
      <c r="I2699" s="8"/>
      <c r="J2699" s="5"/>
      <c r="K2699" s="5"/>
      <c r="L2699" s="5"/>
      <c r="M2699" s="5"/>
      <c r="N2699" s="5"/>
      <c r="O2699" s="5"/>
      <c r="P2699" s="5"/>
    </row>
    <row r="2700" ht="15.75" customHeight="1">
      <c r="A2700" s="6"/>
      <c r="B2700" s="6" t="str">
        <f t="shared" si="1"/>
        <v>GUY</v>
      </c>
      <c r="C2700" s="6">
        <v>592.0</v>
      </c>
      <c r="D2700" s="7">
        <v>59206.0</v>
      </c>
      <c r="E2700" s="8" t="s">
        <v>2532</v>
      </c>
      <c r="F2700" s="7">
        <v>5920829.0</v>
      </c>
      <c r="G2700" s="9" t="s">
        <v>2551</v>
      </c>
      <c r="H2700" s="5"/>
      <c r="I2700" s="8"/>
      <c r="J2700" s="5"/>
      <c r="K2700" s="5"/>
      <c r="L2700" s="5"/>
      <c r="M2700" s="5"/>
      <c r="N2700" s="5"/>
      <c r="O2700" s="5"/>
      <c r="P2700" s="5"/>
    </row>
    <row r="2701" ht="15.75" customHeight="1">
      <c r="A2701" s="6"/>
      <c r="B2701" s="6" t="str">
        <f t="shared" si="1"/>
        <v>GUY</v>
      </c>
      <c r="C2701" s="6">
        <v>592.0</v>
      </c>
      <c r="D2701" s="7">
        <v>59206.0</v>
      </c>
      <c r="E2701" s="8" t="s">
        <v>2532</v>
      </c>
      <c r="F2701" s="7">
        <v>5920830.0</v>
      </c>
      <c r="G2701" s="9" t="s">
        <v>2552</v>
      </c>
      <c r="H2701" s="5"/>
      <c r="I2701" s="8"/>
      <c r="J2701" s="5"/>
      <c r="K2701" s="5"/>
      <c r="L2701" s="5"/>
      <c r="M2701" s="5"/>
      <c r="N2701" s="5"/>
      <c r="O2701" s="5"/>
      <c r="P2701" s="5"/>
    </row>
    <row r="2702" ht="15.75" customHeight="1">
      <c r="A2702" s="6"/>
      <c r="B2702" s="6" t="str">
        <f t="shared" si="1"/>
        <v>GUY</v>
      </c>
      <c r="C2702" s="6">
        <v>592.0</v>
      </c>
      <c r="D2702" s="7">
        <v>59206.0</v>
      </c>
      <c r="E2702" s="8" t="s">
        <v>2532</v>
      </c>
      <c r="F2702" s="7">
        <v>5920831.0</v>
      </c>
      <c r="G2702" s="9" t="s">
        <v>2553</v>
      </c>
      <c r="H2702" s="5"/>
      <c r="I2702" s="8"/>
      <c r="J2702" s="5"/>
      <c r="K2702" s="5"/>
      <c r="L2702" s="5"/>
      <c r="M2702" s="5"/>
      <c r="N2702" s="5"/>
      <c r="O2702" s="5"/>
      <c r="P2702" s="5"/>
    </row>
    <row r="2703" ht="15.75" customHeight="1">
      <c r="A2703" s="6"/>
      <c r="B2703" s="6" t="str">
        <f t="shared" si="1"/>
        <v>GUY</v>
      </c>
      <c r="C2703" s="6">
        <v>592.0</v>
      </c>
      <c r="D2703" s="7">
        <v>59206.0</v>
      </c>
      <c r="E2703" s="8" t="s">
        <v>2532</v>
      </c>
      <c r="F2703" s="7">
        <v>5920832.0</v>
      </c>
      <c r="G2703" s="9" t="s">
        <v>2554</v>
      </c>
      <c r="H2703" s="5"/>
      <c r="I2703" s="8"/>
      <c r="J2703" s="5"/>
      <c r="K2703" s="5"/>
      <c r="L2703" s="5"/>
      <c r="M2703" s="5"/>
      <c r="N2703" s="5"/>
      <c r="O2703" s="5"/>
      <c r="P2703" s="5"/>
    </row>
    <row r="2704" ht="15.75" customHeight="1">
      <c r="A2704" s="6"/>
      <c r="B2704" s="6" t="str">
        <f t="shared" si="1"/>
        <v>GUY</v>
      </c>
      <c r="C2704" s="6">
        <v>592.0</v>
      </c>
      <c r="D2704" s="7">
        <v>59206.0</v>
      </c>
      <c r="E2704" s="8" t="s">
        <v>2532</v>
      </c>
      <c r="F2704" s="7">
        <v>5920833.0</v>
      </c>
      <c r="G2704" s="9" t="s">
        <v>2555</v>
      </c>
      <c r="H2704" s="5"/>
      <c r="I2704" s="8"/>
      <c r="J2704" s="5"/>
      <c r="K2704" s="5"/>
      <c r="L2704" s="5"/>
      <c r="M2704" s="5"/>
      <c r="N2704" s="5"/>
      <c r="O2704" s="5"/>
      <c r="P2704" s="5"/>
    </row>
    <row r="2705" ht="15.75" customHeight="1">
      <c r="A2705" s="6"/>
      <c r="B2705" s="6" t="str">
        <f t="shared" si="1"/>
        <v>GUY</v>
      </c>
      <c r="C2705" s="6">
        <v>592.0</v>
      </c>
      <c r="D2705" s="7">
        <v>59206.0</v>
      </c>
      <c r="E2705" s="8" t="s">
        <v>2532</v>
      </c>
      <c r="F2705" s="7">
        <v>5920834.0</v>
      </c>
      <c r="G2705" s="9" t="s">
        <v>2556</v>
      </c>
      <c r="H2705" s="5"/>
      <c r="I2705" s="8"/>
      <c r="J2705" s="5"/>
      <c r="K2705" s="5"/>
      <c r="L2705" s="5"/>
      <c r="M2705" s="5"/>
      <c r="N2705" s="5"/>
      <c r="O2705" s="5"/>
      <c r="P2705" s="5"/>
    </row>
    <row r="2706" ht="15.75" customHeight="1">
      <c r="A2706" s="6"/>
      <c r="B2706" s="6" t="str">
        <f t="shared" si="1"/>
        <v>GUY</v>
      </c>
      <c r="C2706" s="6">
        <v>592.0</v>
      </c>
      <c r="D2706" s="7">
        <v>59206.0</v>
      </c>
      <c r="E2706" s="8" t="s">
        <v>2532</v>
      </c>
      <c r="F2706" s="7">
        <v>5920835.0</v>
      </c>
      <c r="G2706" s="9" t="s">
        <v>2557</v>
      </c>
      <c r="H2706" s="5"/>
      <c r="I2706" s="8"/>
      <c r="J2706" s="5"/>
      <c r="K2706" s="5"/>
      <c r="L2706" s="5"/>
      <c r="M2706" s="5"/>
      <c r="N2706" s="5"/>
      <c r="O2706" s="5"/>
      <c r="P2706" s="5"/>
    </row>
    <row r="2707" ht="15.75" customHeight="1">
      <c r="A2707" s="6"/>
      <c r="B2707" s="6" t="str">
        <f t="shared" si="1"/>
        <v>GUY</v>
      </c>
      <c r="C2707" s="6">
        <v>592.0</v>
      </c>
      <c r="D2707" s="7">
        <v>59206.0</v>
      </c>
      <c r="E2707" s="8" t="s">
        <v>2532</v>
      </c>
      <c r="F2707" s="7">
        <v>5920836.0</v>
      </c>
      <c r="G2707" s="9" t="s">
        <v>2558</v>
      </c>
      <c r="H2707" s="5"/>
      <c r="I2707" s="8"/>
      <c r="J2707" s="5"/>
      <c r="K2707" s="5"/>
      <c r="L2707" s="5"/>
      <c r="M2707" s="5"/>
      <c r="N2707" s="5"/>
      <c r="O2707" s="5"/>
      <c r="P2707" s="5"/>
    </row>
    <row r="2708" ht="15.75" customHeight="1">
      <c r="A2708" s="6"/>
      <c r="B2708" s="6" t="str">
        <f t="shared" si="1"/>
        <v>GUY</v>
      </c>
      <c r="C2708" s="6">
        <v>592.0</v>
      </c>
      <c r="D2708" s="7">
        <v>59206.0</v>
      </c>
      <c r="E2708" s="8" t="s">
        <v>2532</v>
      </c>
      <c r="F2708" s="7">
        <v>5920837.0</v>
      </c>
      <c r="G2708" s="9" t="s">
        <v>2559</v>
      </c>
      <c r="H2708" s="5"/>
      <c r="I2708" s="8"/>
      <c r="J2708" s="5"/>
      <c r="K2708" s="5"/>
      <c r="L2708" s="5"/>
      <c r="M2708" s="5"/>
      <c r="N2708" s="5"/>
      <c r="O2708" s="5"/>
      <c r="P2708" s="5"/>
    </row>
    <row r="2709" ht="15.75" customHeight="1">
      <c r="A2709" s="6"/>
      <c r="B2709" s="6" t="str">
        <f t="shared" si="1"/>
        <v>GUY</v>
      </c>
      <c r="C2709" s="6">
        <v>592.0</v>
      </c>
      <c r="D2709" s="7">
        <v>59206.0</v>
      </c>
      <c r="E2709" s="8" t="s">
        <v>2532</v>
      </c>
      <c r="F2709" s="7">
        <v>5920838.0</v>
      </c>
      <c r="G2709" s="9" t="s">
        <v>2560</v>
      </c>
      <c r="H2709" s="5"/>
      <c r="I2709" s="8"/>
      <c r="J2709" s="5"/>
      <c r="K2709" s="5"/>
      <c r="L2709" s="5"/>
      <c r="M2709" s="5"/>
      <c r="N2709" s="5"/>
      <c r="O2709" s="5"/>
      <c r="P2709" s="5"/>
    </row>
    <row r="2710" ht="15.75" customHeight="1">
      <c r="A2710" s="6"/>
      <c r="B2710" s="6" t="str">
        <f t="shared" si="1"/>
        <v>GUY</v>
      </c>
      <c r="C2710" s="6">
        <v>592.0</v>
      </c>
      <c r="D2710" s="7">
        <v>59206.0</v>
      </c>
      <c r="E2710" s="8" t="s">
        <v>2532</v>
      </c>
      <c r="F2710" s="7">
        <v>5920839.0</v>
      </c>
      <c r="G2710" s="9" t="s">
        <v>2561</v>
      </c>
      <c r="H2710" s="5"/>
      <c r="I2710" s="8"/>
      <c r="J2710" s="5"/>
      <c r="K2710" s="5"/>
      <c r="L2710" s="5"/>
      <c r="M2710" s="5"/>
      <c r="N2710" s="5"/>
      <c r="O2710" s="5"/>
      <c r="P2710" s="5"/>
    </row>
    <row r="2711" ht="15.75" customHeight="1">
      <c r="A2711" s="6"/>
      <c r="B2711" s="6" t="str">
        <f t="shared" si="1"/>
        <v>GUY</v>
      </c>
      <c r="C2711" s="6">
        <v>592.0</v>
      </c>
      <c r="D2711" s="7">
        <v>59206.0</v>
      </c>
      <c r="E2711" s="8" t="s">
        <v>2532</v>
      </c>
      <c r="F2711" s="7">
        <v>5920840.0</v>
      </c>
      <c r="G2711" s="9" t="s">
        <v>2562</v>
      </c>
      <c r="H2711" s="5"/>
      <c r="I2711" s="8"/>
      <c r="J2711" s="5"/>
      <c r="K2711" s="5"/>
      <c r="L2711" s="5"/>
      <c r="M2711" s="5"/>
      <c r="N2711" s="5"/>
      <c r="O2711" s="5"/>
      <c r="P2711" s="5"/>
    </row>
    <row r="2712" ht="15.75" customHeight="1">
      <c r="A2712" s="6"/>
      <c r="B2712" s="6" t="str">
        <f t="shared" si="1"/>
        <v>GUY</v>
      </c>
      <c r="C2712" s="6">
        <v>592.0</v>
      </c>
      <c r="D2712" s="7">
        <v>59206.0</v>
      </c>
      <c r="E2712" s="8" t="s">
        <v>2532</v>
      </c>
      <c r="F2712" s="7">
        <v>5920841.0</v>
      </c>
      <c r="G2712" s="9" t="s">
        <v>2563</v>
      </c>
      <c r="H2712" s="5"/>
      <c r="I2712" s="8"/>
      <c r="J2712" s="5"/>
      <c r="K2712" s="5"/>
      <c r="L2712" s="5"/>
      <c r="M2712" s="5"/>
      <c r="N2712" s="5"/>
      <c r="O2712" s="5"/>
      <c r="P2712" s="5"/>
    </row>
    <row r="2713" ht="15.75" customHeight="1">
      <c r="A2713" s="6"/>
      <c r="B2713" s="6" t="str">
        <f t="shared" si="1"/>
        <v>GUY</v>
      </c>
      <c r="C2713" s="6">
        <v>592.0</v>
      </c>
      <c r="D2713" s="7">
        <v>59206.0</v>
      </c>
      <c r="E2713" s="8" t="s">
        <v>2532</v>
      </c>
      <c r="F2713" s="7">
        <v>5920842.0</v>
      </c>
      <c r="G2713" s="9" t="s">
        <v>2564</v>
      </c>
      <c r="H2713" s="5"/>
      <c r="I2713" s="8"/>
      <c r="J2713" s="5"/>
      <c r="K2713" s="5"/>
      <c r="L2713" s="5"/>
      <c r="M2713" s="5"/>
      <c r="N2713" s="5"/>
      <c r="O2713" s="5"/>
      <c r="P2713" s="5"/>
    </row>
    <row r="2714" ht="15.75" customHeight="1">
      <c r="A2714" s="6"/>
      <c r="B2714" s="6" t="str">
        <f t="shared" si="1"/>
        <v>GUY</v>
      </c>
      <c r="C2714" s="6">
        <v>592.0</v>
      </c>
      <c r="D2714" s="7">
        <v>59206.0</v>
      </c>
      <c r="E2714" s="8" t="s">
        <v>2532</v>
      </c>
      <c r="F2714" s="7">
        <v>5920843.0</v>
      </c>
      <c r="G2714" s="9" t="s">
        <v>2565</v>
      </c>
      <c r="H2714" s="5"/>
      <c r="I2714" s="8"/>
      <c r="J2714" s="5"/>
      <c r="K2714" s="5"/>
      <c r="L2714" s="5"/>
      <c r="M2714" s="5"/>
      <c r="N2714" s="5"/>
      <c r="O2714" s="5"/>
      <c r="P2714" s="5"/>
    </row>
    <row r="2715" ht="15.75" customHeight="1">
      <c r="A2715" s="6"/>
      <c r="B2715" s="6" t="str">
        <f t="shared" si="1"/>
        <v>GUY</v>
      </c>
      <c r="C2715" s="6">
        <v>592.0</v>
      </c>
      <c r="D2715" s="7">
        <v>59206.0</v>
      </c>
      <c r="E2715" s="8" t="s">
        <v>2532</v>
      </c>
      <c r="F2715" s="7">
        <v>5920844.0</v>
      </c>
      <c r="G2715" s="9" t="s">
        <v>2566</v>
      </c>
      <c r="H2715" s="5"/>
      <c r="I2715" s="8"/>
      <c r="J2715" s="5"/>
      <c r="K2715" s="5"/>
      <c r="L2715" s="5"/>
      <c r="M2715" s="5"/>
      <c r="N2715" s="5"/>
      <c r="O2715" s="5"/>
      <c r="P2715" s="5"/>
    </row>
    <row r="2716" ht="15.75" customHeight="1">
      <c r="A2716" s="6"/>
      <c r="B2716" s="6" t="str">
        <f t="shared" si="1"/>
        <v>GUY</v>
      </c>
      <c r="C2716" s="6">
        <v>592.0</v>
      </c>
      <c r="D2716" s="7">
        <v>59206.0</v>
      </c>
      <c r="E2716" s="8" t="s">
        <v>2532</v>
      </c>
      <c r="F2716" s="7">
        <v>5920845.0</v>
      </c>
      <c r="G2716" s="9" t="s">
        <v>2567</v>
      </c>
      <c r="H2716" s="5"/>
      <c r="I2716" s="8"/>
      <c r="J2716" s="5"/>
      <c r="K2716" s="5"/>
      <c r="L2716" s="5"/>
      <c r="M2716" s="5"/>
      <c r="N2716" s="5"/>
      <c r="O2716" s="5"/>
      <c r="P2716" s="5"/>
    </row>
    <row r="2717" ht="15.75" customHeight="1">
      <c r="A2717" s="6"/>
      <c r="B2717" s="6" t="str">
        <f t="shared" si="1"/>
        <v>GUY</v>
      </c>
      <c r="C2717" s="6">
        <v>592.0</v>
      </c>
      <c r="D2717" s="7">
        <v>59206.0</v>
      </c>
      <c r="E2717" s="8" t="s">
        <v>2532</v>
      </c>
      <c r="F2717" s="7">
        <v>5920846.0</v>
      </c>
      <c r="G2717" s="9" t="s">
        <v>2568</v>
      </c>
      <c r="H2717" s="5"/>
      <c r="I2717" s="8"/>
      <c r="J2717" s="5"/>
      <c r="K2717" s="5"/>
      <c r="L2717" s="5"/>
      <c r="M2717" s="5"/>
      <c r="N2717" s="5"/>
      <c r="O2717" s="5"/>
      <c r="P2717" s="5"/>
    </row>
    <row r="2718" ht="15.75" customHeight="1">
      <c r="A2718" s="6"/>
      <c r="B2718" s="6" t="str">
        <f t="shared" si="1"/>
        <v>GUY</v>
      </c>
      <c r="C2718" s="6">
        <v>592.0</v>
      </c>
      <c r="D2718" s="7">
        <v>59206.0</v>
      </c>
      <c r="E2718" s="8" t="s">
        <v>2532</v>
      </c>
      <c r="F2718" s="7">
        <v>5920847.0</v>
      </c>
      <c r="G2718" s="9" t="s">
        <v>2569</v>
      </c>
      <c r="H2718" s="5"/>
      <c r="I2718" s="8"/>
      <c r="J2718" s="5"/>
      <c r="K2718" s="5"/>
      <c r="L2718" s="5"/>
      <c r="M2718" s="5"/>
      <c r="N2718" s="5"/>
      <c r="O2718" s="5"/>
      <c r="P2718" s="5"/>
    </row>
    <row r="2719" ht="15.75" customHeight="1">
      <c r="A2719" s="6"/>
      <c r="B2719" s="6" t="str">
        <f t="shared" si="1"/>
        <v>GUY</v>
      </c>
      <c r="C2719" s="6">
        <v>592.0</v>
      </c>
      <c r="D2719" s="7">
        <v>59206.0</v>
      </c>
      <c r="E2719" s="8" t="s">
        <v>2532</v>
      </c>
      <c r="F2719" s="7">
        <v>5920848.0</v>
      </c>
      <c r="G2719" s="9" t="s">
        <v>2570</v>
      </c>
      <c r="H2719" s="5"/>
      <c r="I2719" s="8"/>
      <c r="J2719" s="5"/>
      <c r="K2719" s="5"/>
      <c r="L2719" s="5"/>
      <c r="M2719" s="5"/>
      <c r="N2719" s="5"/>
      <c r="O2719" s="5"/>
      <c r="P2719" s="5"/>
    </row>
    <row r="2720" ht="15.75" customHeight="1">
      <c r="A2720" s="6"/>
      <c r="B2720" s="6" t="str">
        <f t="shared" si="1"/>
        <v>GUY</v>
      </c>
      <c r="C2720" s="6">
        <v>592.0</v>
      </c>
      <c r="D2720" s="7">
        <v>59206.0</v>
      </c>
      <c r="E2720" s="8" t="s">
        <v>2532</v>
      </c>
      <c r="F2720" s="7">
        <v>5920849.0</v>
      </c>
      <c r="G2720" s="9" t="s">
        <v>2571</v>
      </c>
      <c r="H2720" s="5"/>
      <c r="I2720" s="8"/>
      <c r="J2720" s="5"/>
      <c r="K2720" s="5"/>
      <c r="L2720" s="5"/>
      <c r="M2720" s="5"/>
      <c r="N2720" s="5"/>
      <c r="O2720" s="5"/>
      <c r="P2720" s="5"/>
    </row>
    <row r="2721" ht="15.75" customHeight="1">
      <c r="A2721" s="6"/>
      <c r="B2721" s="6" t="str">
        <f t="shared" si="1"/>
        <v>GUY</v>
      </c>
      <c r="C2721" s="6">
        <v>592.0</v>
      </c>
      <c r="D2721" s="7">
        <v>59206.0</v>
      </c>
      <c r="E2721" s="8" t="s">
        <v>2532</v>
      </c>
      <c r="F2721" s="7">
        <v>5920850.0</v>
      </c>
      <c r="G2721" s="9" t="s">
        <v>2572</v>
      </c>
      <c r="H2721" s="5"/>
      <c r="I2721" s="8"/>
      <c r="J2721" s="5"/>
      <c r="K2721" s="5"/>
      <c r="L2721" s="5"/>
      <c r="M2721" s="5"/>
      <c r="N2721" s="5"/>
      <c r="O2721" s="5"/>
      <c r="P2721" s="5"/>
    </row>
    <row r="2722" ht="15.75" customHeight="1">
      <c r="A2722" s="6"/>
      <c r="B2722" s="6" t="str">
        <f t="shared" si="1"/>
        <v>GUY</v>
      </c>
      <c r="C2722" s="6">
        <v>592.0</v>
      </c>
      <c r="D2722" s="7">
        <v>59206.0</v>
      </c>
      <c r="E2722" s="8" t="s">
        <v>2532</v>
      </c>
      <c r="F2722" s="7">
        <v>5920851.0</v>
      </c>
      <c r="G2722" s="9" t="s">
        <v>2573</v>
      </c>
      <c r="H2722" s="5"/>
      <c r="I2722" s="8"/>
      <c r="J2722" s="5"/>
      <c r="K2722" s="5"/>
      <c r="L2722" s="5"/>
      <c r="M2722" s="5"/>
      <c r="N2722" s="5"/>
      <c r="O2722" s="5"/>
      <c r="P2722" s="5"/>
    </row>
    <row r="2723" ht="15.75" customHeight="1">
      <c r="A2723" s="6"/>
      <c r="B2723" s="6" t="str">
        <f t="shared" si="1"/>
        <v>GUY</v>
      </c>
      <c r="C2723" s="6">
        <v>592.0</v>
      </c>
      <c r="D2723" s="7">
        <v>59206.0</v>
      </c>
      <c r="E2723" s="8" t="s">
        <v>2532</v>
      </c>
      <c r="F2723" s="7">
        <v>5920852.0</v>
      </c>
      <c r="G2723" s="9" t="s">
        <v>2574</v>
      </c>
      <c r="H2723" s="5"/>
      <c r="I2723" s="8"/>
      <c r="J2723" s="5"/>
      <c r="K2723" s="5"/>
      <c r="L2723" s="5"/>
      <c r="M2723" s="5"/>
      <c r="N2723" s="5"/>
      <c r="O2723" s="5"/>
      <c r="P2723" s="5"/>
    </row>
    <row r="2724" ht="15.75" customHeight="1">
      <c r="A2724" s="6"/>
      <c r="B2724" s="6" t="str">
        <f t="shared" si="1"/>
        <v>GUY</v>
      </c>
      <c r="C2724" s="6">
        <v>592.0</v>
      </c>
      <c r="D2724" s="7">
        <v>59206.0</v>
      </c>
      <c r="E2724" s="8" t="s">
        <v>2532</v>
      </c>
      <c r="F2724" s="7">
        <v>5920853.0</v>
      </c>
      <c r="G2724" s="9" t="s">
        <v>2575</v>
      </c>
      <c r="H2724" s="5"/>
      <c r="I2724" s="8"/>
      <c r="J2724" s="5"/>
      <c r="K2724" s="5"/>
      <c r="L2724" s="5"/>
      <c r="M2724" s="5"/>
      <c r="N2724" s="5"/>
      <c r="O2724" s="5"/>
      <c r="P2724" s="5"/>
    </row>
    <row r="2725" ht="15.75" customHeight="1">
      <c r="A2725" s="6"/>
      <c r="B2725" s="6" t="str">
        <f t="shared" si="1"/>
        <v>GUY</v>
      </c>
      <c r="C2725" s="6">
        <v>592.0</v>
      </c>
      <c r="D2725" s="7">
        <v>59206.0</v>
      </c>
      <c r="E2725" s="8" t="s">
        <v>2532</v>
      </c>
      <c r="F2725" s="7">
        <v>5920854.0</v>
      </c>
      <c r="G2725" s="9" t="s">
        <v>2576</v>
      </c>
      <c r="H2725" s="5"/>
      <c r="I2725" s="8"/>
      <c r="J2725" s="5"/>
      <c r="K2725" s="5"/>
      <c r="L2725" s="5"/>
      <c r="M2725" s="5"/>
      <c r="N2725" s="5"/>
      <c r="O2725" s="5"/>
      <c r="P2725" s="5"/>
    </row>
    <row r="2726" ht="15.75" customHeight="1">
      <c r="A2726" s="6"/>
      <c r="B2726" s="6" t="str">
        <f t="shared" si="1"/>
        <v>GUY</v>
      </c>
      <c r="C2726" s="6">
        <v>592.0</v>
      </c>
      <c r="D2726" s="7">
        <v>59206.0</v>
      </c>
      <c r="E2726" s="8" t="s">
        <v>2532</v>
      </c>
      <c r="F2726" s="7">
        <v>5920855.0</v>
      </c>
      <c r="G2726" s="9" t="s">
        <v>2577</v>
      </c>
      <c r="H2726" s="5"/>
      <c r="I2726" s="8"/>
      <c r="J2726" s="5"/>
      <c r="K2726" s="5"/>
      <c r="L2726" s="5"/>
      <c r="M2726" s="5"/>
      <c r="N2726" s="5"/>
      <c r="O2726" s="5"/>
      <c r="P2726" s="5"/>
    </row>
    <row r="2727" ht="15.75" customHeight="1">
      <c r="A2727" s="6"/>
      <c r="B2727" s="6" t="str">
        <f t="shared" si="1"/>
        <v>GUY</v>
      </c>
      <c r="C2727" s="6">
        <v>592.0</v>
      </c>
      <c r="D2727" s="7">
        <v>59206.0</v>
      </c>
      <c r="E2727" s="8" t="s">
        <v>2532</v>
      </c>
      <c r="F2727" s="7">
        <v>5920856.0</v>
      </c>
      <c r="G2727" s="9" t="s">
        <v>2578</v>
      </c>
      <c r="H2727" s="5"/>
      <c r="I2727" s="8"/>
      <c r="J2727" s="5"/>
      <c r="K2727" s="5"/>
      <c r="L2727" s="5"/>
      <c r="M2727" s="5"/>
      <c r="N2727" s="5"/>
      <c r="O2727" s="5"/>
      <c r="P2727" s="5"/>
    </row>
    <row r="2728" ht="15.75" customHeight="1">
      <c r="A2728" s="6"/>
      <c r="B2728" s="6" t="str">
        <f t="shared" si="1"/>
        <v>GUY</v>
      </c>
      <c r="C2728" s="6">
        <v>592.0</v>
      </c>
      <c r="D2728" s="7">
        <v>59206.0</v>
      </c>
      <c r="E2728" s="8" t="s">
        <v>2532</v>
      </c>
      <c r="F2728" s="7">
        <v>5920857.0</v>
      </c>
      <c r="G2728" s="9" t="s">
        <v>2579</v>
      </c>
      <c r="H2728" s="5"/>
      <c r="I2728" s="8"/>
      <c r="J2728" s="5"/>
      <c r="K2728" s="5"/>
      <c r="L2728" s="5"/>
      <c r="M2728" s="5"/>
      <c r="N2728" s="5"/>
      <c r="O2728" s="5"/>
      <c r="P2728" s="5"/>
    </row>
    <row r="2729" ht="15.75" customHeight="1">
      <c r="A2729" s="6"/>
      <c r="B2729" s="6" t="str">
        <f t="shared" si="1"/>
        <v>GUY</v>
      </c>
      <c r="C2729" s="6">
        <v>592.0</v>
      </c>
      <c r="D2729" s="7">
        <v>59206.0</v>
      </c>
      <c r="E2729" s="8" t="s">
        <v>2532</v>
      </c>
      <c r="F2729" s="7">
        <v>5920858.0</v>
      </c>
      <c r="G2729" s="9" t="s">
        <v>2580</v>
      </c>
      <c r="H2729" s="5"/>
      <c r="I2729" s="8"/>
      <c r="J2729" s="5"/>
      <c r="K2729" s="5"/>
      <c r="L2729" s="5"/>
      <c r="M2729" s="5"/>
      <c r="N2729" s="5"/>
      <c r="O2729" s="5"/>
      <c r="P2729" s="5"/>
    </row>
    <row r="2730" ht="15.75" customHeight="1">
      <c r="A2730" s="6"/>
      <c r="B2730" s="6" t="str">
        <f t="shared" si="1"/>
        <v>GUY</v>
      </c>
      <c r="C2730" s="6">
        <v>592.0</v>
      </c>
      <c r="D2730" s="7">
        <v>59206.0</v>
      </c>
      <c r="E2730" s="8" t="s">
        <v>2532</v>
      </c>
      <c r="F2730" s="7">
        <v>5920859.0</v>
      </c>
      <c r="G2730" s="9" t="s">
        <v>2581</v>
      </c>
      <c r="H2730" s="5"/>
      <c r="I2730" s="8"/>
      <c r="J2730" s="5"/>
      <c r="K2730" s="5"/>
      <c r="L2730" s="5"/>
      <c r="M2730" s="5"/>
      <c r="N2730" s="5"/>
      <c r="O2730" s="5"/>
      <c r="P2730" s="5"/>
    </row>
    <row r="2731" ht="15.75" customHeight="1">
      <c r="A2731" s="6"/>
      <c r="B2731" s="6" t="str">
        <f t="shared" si="1"/>
        <v>GUY</v>
      </c>
      <c r="C2731" s="6">
        <v>592.0</v>
      </c>
      <c r="D2731" s="7">
        <v>59206.0</v>
      </c>
      <c r="E2731" s="8" t="s">
        <v>2532</v>
      </c>
      <c r="F2731" s="7">
        <v>5920860.0</v>
      </c>
      <c r="G2731" s="9" t="s">
        <v>2582</v>
      </c>
      <c r="H2731" s="5"/>
      <c r="I2731" s="8"/>
      <c r="J2731" s="5"/>
      <c r="K2731" s="5"/>
      <c r="L2731" s="5"/>
      <c r="M2731" s="5"/>
      <c r="N2731" s="5"/>
      <c r="O2731" s="5"/>
      <c r="P2731" s="5"/>
    </row>
    <row r="2732" ht="15.75" customHeight="1">
      <c r="A2732" s="6"/>
      <c r="B2732" s="6" t="str">
        <f t="shared" si="1"/>
        <v>GUY</v>
      </c>
      <c r="C2732" s="6">
        <v>592.0</v>
      </c>
      <c r="D2732" s="7">
        <v>59206.0</v>
      </c>
      <c r="E2732" s="8" t="s">
        <v>2532</v>
      </c>
      <c r="F2732" s="7">
        <v>5920861.0</v>
      </c>
      <c r="G2732" s="9" t="s">
        <v>2583</v>
      </c>
      <c r="H2732" s="5"/>
      <c r="I2732" s="8"/>
      <c r="J2732" s="5"/>
      <c r="K2732" s="5"/>
      <c r="L2732" s="5"/>
      <c r="M2732" s="5"/>
      <c r="N2732" s="5"/>
      <c r="O2732" s="5"/>
      <c r="P2732" s="5"/>
    </row>
    <row r="2733" ht="15.75" customHeight="1">
      <c r="A2733" s="6"/>
      <c r="B2733" s="6" t="str">
        <f t="shared" si="1"/>
        <v>GUY</v>
      </c>
      <c r="C2733" s="6">
        <v>592.0</v>
      </c>
      <c r="D2733" s="7">
        <v>59206.0</v>
      </c>
      <c r="E2733" s="8" t="s">
        <v>2532</v>
      </c>
      <c r="F2733" s="7">
        <v>5920862.0</v>
      </c>
      <c r="G2733" s="9" t="s">
        <v>2584</v>
      </c>
      <c r="H2733" s="5"/>
      <c r="I2733" s="8"/>
      <c r="J2733" s="5"/>
      <c r="K2733" s="5"/>
      <c r="L2733" s="5"/>
      <c r="M2733" s="5"/>
      <c r="N2733" s="5"/>
      <c r="O2733" s="5"/>
      <c r="P2733" s="5"/>
    </row>
    <row r="2734" ht="15.75" customHeight="1">
      <c r="A2734" s="6"/>
      <c r="B2734" s="6" t="str">
        <f t="shared" si="1"/>
        <v>GUY</v>
      </c>
      <c r="C2734" s="6">
        <v>592.0</v>
      </c>
      <c r="D2734" s="7">
        <v>59206.0</v>
      </c>
      <c r="E2734" s="8" t="s">
        <v>2532</v>
      </c>
      <c r="F2734" s="7">
        <v>5920863.0</v>
      </c>
      <c r="G2734" s="9" t="s">
        <v>2585</v>
      </c>
      <c r="H2734" s="5"/>
      <c r="I2734" s="8"/>
      <c r="J2734" s="5"/>
      <c r="K2734" s="5"/>
      <c r="L2734" s="5"/>
      <c r="M2734" s="5"/>
      <c r="N2734" s="5"/>
      <c r="O2734" s="5"/>
      <c r="P2734" s="5"/>
    </row>
    <row r="2735" ht="15.75" customHeight="1">
      <c r="A2735" s="6"/>
      <c r="B2735" s="6" t="str">
        <f t="shared" si="1"/>
        <v>GUY</v>
      </c>
      <c r="C2735" s="6">
        <v>592.0</v>
      </c>
      <c r="D2735" s="7">
        <v>59206.0</v>
      </c>
      <c r="E2735" s="8" t="s">
        <v>2532</v>
      </c>
      <c r="F2735" s="7">
        <v>5920864.0</v>
      </c>
      <c r="G2735" s="9" t="s">
        <v>2586</v>
      </c>
      <c r="H2735" s="5"/>
      <c r="I2735" s="8"/>
      <c r="J2735" s="5"/>
      <c r="K2735" s="5"/>
      <c r="L2735" s="5"/>
      <c r="M2735" s="5"/>
      <c r="N2735" s="5"/>
      <c r="O2735" s="5"/>
      <c r="P2735" s="5"/>
    </row>
    <row r="2736" ht="15.75" customHeight="1">
      <c r="A2736" s="6"/>
      <c r="B2736" s="6" t="str">
        <f t="shared" si="1"/>
        <v>GUY</v>
      </c>
      <c r="C2736" s="6">
        <v>592.0</v>
      </c>
      <c r="D2736" s="7">
        <v>59206.0</v>
      </c>
      <c r="E2736" s="8" t="s">
        <v>2532</v>
      </c>
      <c r="F2736" s="7">
        <v>5920865.0</v>
      </c>
      <c r="G2736" s="9" t="s">
        <v>2587</v>
      </c>
      <c r="H2736" s="5"/>
      <c r="I2736" s="8"/>
      <c r="J2736" s="5"/>
      <c r="K2736" s="5"/>
      <c r="L2736" s="5"/>
      <c r="M2736" s="5"/>
      <c r="N2736" s="5"/>
      <c r="O2736" s="5"/>
      <c r="P2736" s="5"/>
    </row>
    <row r="2737" ht="15.75" customHeight="1">
      <c r="A2737" s="6"/>
      <c r="B2737" s="6" t="str">
        <f t="shared" si="1"/>
        <v>GUY</v>
      </c>
      <c r="C2737" s="6">
        <v>592.0</v>
      </c>
      <c r="D2737" s="7">
        <v>59206.0</v>
      </c>
      <c r="E2737" s="8" t="s">
        <v>2532</v>
      </c>
      <c r="F2737" s="7">
        <v>5920866.0</v>
      </c>
      <c r="G2737" s="9" t="s">
        <v>2588</v>
      </c>
      <c r="H2737" s="5"/>
      <c r="I2737" s="8"/>
      <c r="J2737" s="5"/>
      <c r="K2737" s="5"/>
      <c r="L2737" s="5"/>
      <c r="M2737" s="5"/>
      <c r="N2737" s="5"/>
      <c r="O2737" s="5"/>
      <c r="P2737" s="5"/>
    </row>
    <row r="2738" ht="15.75" customHeight="1">
      <c r="A2738" s="6"/>
      <c r="B2738" s="6" t="str">
        <f t="shared" si="1"/>
        <v>GUY</v>
      </c>
      <c r="C2738" s="6">
        <v>592.0</v>
      </c>
      <c r="D2738" s="7">
        <v>59206.0</v>
      </c>
      <c r="E2738" s="8" t="s">
        <v>2532</v>
      </c>
      <c r="F2738" s="7">
        <v>5920867.0</v>
      </c>
      <c r="G2738" s="9" t="s">
        <v>2589</v>
      </c>
      <c r="H2738" s="5"/>
      <c r="I2738" s="8"/>
      <c r="J2738" s="5"/>
      <c r="K2738" s="5"/>
      <c r="L2738" s="5"/>
      <c r="M2738" s="5"/>
      <c r="N2738" s="5"/>
      <c r="O2738" s="5"/>
      <c r="P2738" s="5"/>
    </row>
    <row r="2739" ht="15.75" customHeight="1">
      <c r="A2739" s="6"/>
      <c r="B2739" s="6" t="str">
        <f t="shared" si="1"/>
        <v>GUY</v>
      </c>
      <c r="C2739" s="6">
        <v>592.0</v>
      </c>
      <c r="D2739" s="7">
        <v>59206.0</v>
      </c>
      <c r="E2739" s="8" t="s">
        <v>2532</v>
      </c>
      <c r="F2739" s="7">
        <v>5920868.0</v>
      </c>
      <c r="G2739" s="9" t="s">
        <v>2590</v>
      </c>
      <c r="H2739" s="5"/>
      <c r="I2739" s="8"/>
      <c r="J2739" s="5"/>
      <c r="K2739" s="5"/>
      <c r="L2739" s="5"/>
      <c r="M2739" s="5"/>
      <c r="N2739" s="5"/>
      <c r="O2739" s="5"/>
      <c r="P2739" s="5"/>
    </row>
    <row r="2740" ht="15.75" customHeight="1">
      <c r="A2740" s="6"/>
      <c r="B2740" s="6" t="str">
        <f t="shared" si="1"/>
        <v>GUY</v>
      </c>
      <c r="C2740" s="6">
        <v>592.0</v>
      </c>
      <c r="D2740" s="7">
        <v>59206.0</v>
      </c>
      <c r="E2740" s="8" t="s">
        <v>2532</v>
      </c>
      <c r="F2740" s="7">
        <v>5920869.0</v>
      </c>
      <c r="G2740" s="9" t="s">
        <v>2591</v>
      </c>
      <c r="H2740" s="5"/>
      <c r="I2740" s="8"/>
      <c r="J2740" s="5"/>
      <c r="K2740" s="5"/>
      <c r="L2740" s="5"/>
      <c r="M2740" s="5"/>
      <c r="N2740" s="5"/>
      <c r="O2740" s="5"/>
      <c r="P2740" s="5"/>
    </row>
    <row r="2741" ht="15.75" customHeight="1">
      <c r="A2741" s="6"/>
      <c r="B2741" s="6" t="str">
        <f t="shared" si="1"/>
        <v>GUY</v>
      </c>
      <c r="C2741" s="6">
        <v>592.0</v>
      </c>
      <c r="D2741" s="7">
        <v>59206.0</v>
      </c>
      <c r="E2741" s="8" t="s">
        <v>2532</v>
      </c>
      <c r="F2741" s="7">
        <v>5920870.0</v>
      </c>
      <c r="G2741" s="9" t="s">
        <v>2592</v>
      </c>
      <c r="H2741" s="5"/>
      <c r="I2741" s="8"/>
      <c r="J2741" s="5"/>
      <c r="K2741" s="5"/>
      <c r="L2741" s="5"/>
      <c r="M2741" s="5"/>
      <c r="N2741" s="5"/>
      <c r="O2741" s="5"/>
      <c r="P2741" s="5"/>
    </row>
    <row r="2742" ht="15.75" customHeight="1">
      <c r="A2742" s="6"/>
      <c r="B2742" s="6" t="str">
        <f t="shared" si="1"/>
        <v>GUY</v>
      </c>
      <c r="C2742" s="6">
        <v>592.0</v>
      </c>
      <c r="D2742" s="7">
        <v>59206.0</v>
      </c>
      <c r="E2742" s="8" t="s">
        <v>2532</v>
      </c>
      <c r="F2742" s="7">
        <v>5920871.0</v>
      </c>
      <c r="G2742" s="9" t="s">
        <v>2593</v>
      </c>
      <c r="H2742" s="5"/>
      <c r="I2742" s="8"/>
      <c r="J2742" s="5"/>
      <c r="K2742" s="5"/>
      <c r="L2742" s="5"/>
      <c r="M2742" s="5"/>
      <c r="N2742" s="5"/>
      <c r="O2742" s="5"/>
      <c r="P2742" s="5"/>
    </row>
    <row r="2743" ht="15.75" customHeight="1">
      <c r="A2743" s="6"/>
      <c r="B2743" s="6" t="str">
        <f t="shared" si="1"/>
        <v>GUY</v>
      </c>
      <c r="C2743" s="6">
        <v>592.0</v>
      </c>
      <c r="D2743" s="7">
        <v>59206.0</v>
      </c>
      <c r="E2743" s="8" t="s">
        <v>2532</v>
      </c>
      <c r="F2743" s="7">
        <v>5920872.0</v>
      </c>
      <c r="G2743" s="9" t="s">
        <v>2594</v>
      </c>
      <c r="H2743" s="5"/>
      <c r="I2743" s="8"/>
      <c r="J2743" s="5"/>
      <c r="K2743" s="5"/>
      <c r="L2743" s="5"/>
      <c r="M2743" s="5"/>
      <c r="N2743" s="5"/>
      <c r="O2743" s="5"/>
      <c r="P2743" s="5"/>
    </row>
    <row r="2744" ht="15.75" customHeight="1">
      <c r="A2744" s="6"/>
      <c r="B2744" s="6" t="str">
        <f t="shared" si="1"/>
        <v>GUY</v>
      </c>
      <c r="C2744" s="6">
        <v>592.0</v>
      </c>
      <c r="D2744" s="7">
        <v>59206.0</v>
      </c>
      <c r="E2744" s="8" t="s">
        <v>2532</v>
      </c>
      <c r="F2744" s="7">
        <v>5920873.0</v>
      </c>
      <c r="G2744" s="9" t="s">
        <v>2595</v>
      </c>
      <c r="H2744" s="5"/>
      <c r="I2744" s="8"/>
      <c r="J2744" s="5"/>
      <c r="K2744" s="5"/>
      <c r="L2744" s="5"/>
      <c r="M2744" s="5"/>
      <c r="N2744" s="5"/>
      <c r="O2744" s="5"/>
      <c r="P2744" s="5"/>
    </row>
    <row r="2745" ht="15.75" customHeight="1">
      <c r="A2745" s="6"/>
      <c r="B2745" s="6" t="str">
        <f t="shared" si="1"/>
        <v>GUY</v>
      </c>
      <c r="C2745" s="6">
        <v>592.0</v>
      </c>
      <c r="D2745" s="7">
        <v>59206.0</v>
      </c>
      <c r="E2745" s="8" t="s">
        <v>2532</v>
      </c>
      <c r="F2745" s="7">
        <v>5920874.0</v>
      </c>
      <c r="G2745" s="9" t="s">
        <v>2596</v>
      </c>
      <c r="H2745" s="5"/>
      <c r="I2745" s="8"/>
      <c r="J2745" s="5"/>
      <c r="K2745" s="5"/>
      <c r="L2745" s="5"/>
      <c r="M2745" s="5"/>
      <c r="N2745" s="5"/>
      <c r="O2745" s="5"/>
      <c r="P2745" s="5"/>
    </row>
    <row r="2746" ht="15.75" customHeight="1">
      <c r="A2746" s="6"/>
      <c r="B2746" s="6" t="str">
        <f t="shared" si="1"/>
        <v>GUY</v>
      </c>
      <c r="C2746" s="6">
        <v>592.0</v>
      </c>
      <c r="D2746" s="7">
        <v>59206.0</v>
      </c>
      <c r="E2746" s="8" t="s">
        <v>2532</v>
      </c>
      <c r="F2746" s="7">
        <v>5920875.0</v>
      </c>
      <c r="G2746" s="9" t="s">
        <v>2597</v>
      </c>
      <c r="H2746" s="5"/>
      <c r="I2746" s="8"/>
      <c r="J2746" s="5"/>
      <c r="K2746" s="5"/>
      <c r="L2746" s="5"/>
      <c r="M2746" s="5"/>
      <c r="N2746" s="5"/>
      <c r="O2746" s="5"/>
      <c r="P2746" s="5"/>
    </row>
    <row r="2747" ht="15.75" customHeight="1">
      <c r="A2747" s="6"/>
      <c r="B2747" s="6" t="str">
        <f t="shared" si="1"/>
        <v>GUY</v>
      </c>
      <c r="C2747" s="6">
        <v>592.0</v>
      </c>
      <c r="D2747" s="7">
        <v>59206.0</v>
      </c>
      <c r="E2747" s="8" t="s">
        <v>2532</v>
      </c>
      <c r="F2747" s="7">
        <v>5920876.0</v>
      </c>
      <c r="G2747" s="9" t="s">
        <v>1990</v>
      </c>
      <c r="H2747" s="5"/>
      <c r="I2747" s="8"/>
      <c r="J2747" s="5"/>
      <c r="K2747" s="5"/>
      <c r="L2747" s="5"/>
      <c r="M2747" s="5"/>
      <c r="N2747" s="5"/>
      <c r="O2747" s="5"/>
      <c r="P2747" s="5"/>
    </row>
    <row r="2748" ht="15.75" customHeight="1">
      <c r="A2748" s="6"/>
      <c r="B2748" s="6" t="str">
        <f t="shared" si="1"/>
        <v>GUY</v>
      </c>
      <c r="C2748" s="6">
        <v>592.0</v>
      </c>
      <c r="D2748" s="7">
        <v>59206.0</v>
      </c>
      <c r="E2748" s="8" t="s">
        <v>2532</v>
      </c>
      <c r="F2748" s="7">
        <v>5920877.0</v>
      </c>
      <c r="G2748" s="9" t="s">
        <v>2598</v>
      </c>
      <c r="H2748" s="5"/>
      <c r="I2748" s="8"/>
      <c r="J2748" s="5"/>
      <c r="K2748" s="5"/>
      <c r="L2748" s="5"/>
      <c r="M2748" s="5"/>
      <c r="N2748" s="5"/>
      <c r="O2748" s="5"/>
      <c r="P2748" s="5"/>
    </row>
    <row r="2749" ht="15.75" customHeight="1">
      <c r="A2749" s="6"/>
      <c r="B2749" s="6" t="str">
        <f t="shared" si="1"/>
        <v>GUY</v>
      </c>
      <c r="C2749" s="6">
        <v>592.0</v>
      </c>
      <c r="D2749" s="7">
        <v>59206.0</v>
      </c>
      <c r="E2749" s="8" t="s">
        <v>2532</v>
      </c>
      <c r="F2749" s="7">
        <v>5920878.0</v>
      </c>
      <c r="G2749" s="9" t="s">
        <v>1905</v>
      </c>
      <c r="H2749" s="5"/>
      <c r="I2749" s="8"/>
      <c r="J2749" s="5"/>
      <c r="K2749" s="5"/>
      <c r="L2749" s="5"/>
      <c r="M2749" s="5"/>
      <c r="N2749" s="5"/>
      <c r="O2749" s="5"/>
      <c r="P2749" s="5"/>
    </row>
    <row r="2750" ht="15.75" customHeight="1">
      <c r="A2750" s="6"/>
      <c r="B2750" s="6" t="str">
        <f t="shared" si="1"/>
        <v>GUY</v>
      </c>
      <c r="C2750" s="6">
        <v>592.0</v>
      </c>
      <c r="D2750" s="7">
        <v>59206.0</v>
      </c>
      <c r="E2750" s="8" t="s">
        <v>2532</v>
      </c>
      <c r="F2750" s="7">
        <v>5920879.0</v>
      </c>
      <c r="G2750" s="9" t="s">
        <v>2599</v>
      </c>
      <c r="H2750" s="5"/>
      <c r="I2750" s="8"/>
      <c r="J2750" s="5"/>
      <c r="K2750" s="5"/>
      <c r="L2750" s="5"/>
      <c r="M2750" s="5"/>
      <c r="N2750" s="5"/>
      <c r="O2750" s="5"/>
      <c r="P2750" s="5"/>
    </row>
    <row r="2751" ht="15.75" customHeight="1">
      <c r="A2751" s="6"/>
      <c r="B2751" s="6" t="str">
        <f t="shared" si="1"/>
        <v>GUY</v>
      </c>
      <c r="C2751" s="6">
        <v>592.0</v>
      </c>
      <c r="D2751" s="7">
        <v>59206.0</v>
      </c>
      <c r="E2751" s="8" t="s">
        <v>2532</v>
      </c>
      <c r="F2751" s="7">
        <v>5920880.0</v>
      </c>
      <c r="G2751" s="9" t="s">
        <v>2600</v>
      </c>
      <c r="H2751" s="5"/>
      <c r="I2751" s="8"/>
      <c r="J2751" s="5"/>
      <c r="K2751" s="5"/>
      <c r="L2751" s="5"/>
      <c r="M2751" s="5"/>
      <c r="N2751" s="5"/>
      <c r="O2751" s="5"/>
      <c r="P2751" s="5"/>
    </row>
    <row r="2752" ht="15.75" customHeight="1">
      <c r="A2752" s="6"/>
      <c r="B2752" s="6" t="str">
        <f t="shared" si="1"/>
        <v>GUY</v>
      </c>
      <c r="C2752" s="6">
        <v>592.0</v>
      </c>
      <c r="D2752" s="7">
        <v>59206.0</v>
      </c>
      <c r="E2752" s="8" t="s">
        <v>2532</v>
      </c>
      <c r="F2752" s="7">
        <v>5920881.0</v>
      </c>
      <c r="G2752" s="9" t="s">
        <v>2601</v>
      </c>
      <c r="H2752" s="5"/>
      <c r="I2752" s="8"/>
      <c r="J2752" s="5"/>
      <c r="K2752" s="5"/>
      <c r="L2752" s="5"/>
      <c r="M2752" s="5"/>
      <c r="N2752" s="5"/>
      <c r="O2752" s="5"/>
      <c r="P2752" s="5"/>
    </row>
    <row r="2753" ht="15.75" customHeight="1">
      <c r="A2753" s="6"/>
      <c r="B2753" s="6" t="str">
        <f t="shared" si="1"/>
        <v>GUY</v>
      </c>
      <c r="C2753" s="6">
        <v>592.0</v>
      </c>
      <c r="D2753" s="7">
        <v>59206.0</v>
      </c>
      <c r="E2753" s="8" t="s">
        <v>2532</v>
      </c>
      <c r="F2753" s="7">
        <v>5920882.0</v>
      </c>
      <c r="G2753" s="9" t="s">
        <v>2602</v>
      </c>
      <c r="H2753" s="5"/>
      <c r="I2753" s="8"/>
      <c r="J2753" s="5"/>
      <c r="K2753" s="5"/>
      <c r="L2753" s="5"/>
      <c r="M2753" s="5"/>
      <c r="N2753" s="5"/>
      <c r="O2753" s="5"/>
      <c r="P2753" s="5"/>
    </row>
    <row r="2754" ht="15.75" customHeight="1">
      <c r="A2754" s="6"/>
      <c r="B2754" s="6" t="str">
        <f t="shared" si="1"/>
        <v>GUY</v>
      </c>
      <c r="C2754" s="6">
        <v>592.0</v>
      </c>
      <c r="D2754" s="7">
        <v>59206.0</v>
      </c>
      <c r="E2754" s="8" t="s">
        <v>2532</v>
      </c>
      <c r="F2754" s="7">
        <v>5920883.0</v>
      </c>
      <c r="G2754" s="9" t="s">
        <v>2603</v>
      </c>
      <c r="H2754" s="5"/>
      <c r="I2754" s="8"/>
      <c r="J2754" s="5"/>
      <c r="K2754" s="5"/>
      <c r="L2754" s="5"/>
      <c r="M2754" s="5"/>
      <c r="N2754" s="5"/>
      <c r="O2754" s="5"/>
      <c r="P2754" s="5"/>
    </row>
    <row r="2755" ht="15.75" customHeight="1">
      <c r="A2755" s="6"/>
      <c r="B2755" s="6" t="str">
        <f t="shared" si="1"/>
        <v>GUY</v>
      </c>
      <c r="C2755" s="6">
        <v>592.0</v>
      </c>
      <c r="D2755" s="7">
        <v>59206.0</v>
      </c>
      <c r="E2755" s="8" t="s">
        <v>2532</v>
      </c>
      <c r="F2755" s="7">
        <v>5920884.0</v>
      </c>
      <c r="G2755" s="9" t="s">
        <v>2604</v>
      </c>
      <c r="H2755" s="5"/>
      <c r="I2755" s="8"/>
      <c r="J2755" s="5"/>
      <c r="K2755" s="5"/>
      <c r="L2755" s="5"/>
      <c r="M2755" s="5"/>
      <c r="N2755" s="5"/>
      <c r="O2755" s="5"/>
      <c r="P2755" s="5"/>
    </row>
    <row r="2756" ht="15.75" customHeight="1">
      <c r="A2756" s="6"/>
      <c r="B2756" s="6" t="str">
        <f t="shared" si="1"/>
        <v>GUY</v>
      </c>
      <c r="C2756" s="6">
        <v>592.0</v>
      </c>
      <c r="D2756" s="7">
        <v>59206.0</v>
      </c>
      <c r="E2756" s="8" t="s">
        <v>2532</v>
      </c>
      <c r="F2756" s="7">
        <v>5920885.0</v>
      </c>
      <c r="G2756" s="9" t="s">
        <v>2244</v>
      </c>
      <c r="H2756" s="5"/>
      <c r="I2756" s="8"/>
      <c r="J2756" s="5"/>
      <c r="K2756" s="5"/>
      <c r="L2756" s="5"/>
      <c r="M2756" s="5"/>
      <c r="N2756" s="5"/>
      <c r="O2756" s="5"/>
      <c r="P2756" s="5"/>
    </row>
    <row r="2757" ht="15.75" customHeight="1">
      <c r="A2757" s="6"/>
      <c r="B2757" s="6" t="str">
        <f t="shared" si="1"/>
        <v>GUY</v>
      </c>
      <c r="C2757" s="6">
        <v>592.0</v>
      </c>
      <c r="D2757" s="7">
        <v>59206.0</v>
      </c>
      <c r="E2757" s="8" t="s">
        <v>2532</v>
      </c>
      <c r="F2757" s="7">
        <v>5920886.0</v>
      </c>
      <c r="G2757" s="9" t="s">
        <v>2605</v>
      </c>
      <c r="H2757" s="5"/>
      <c r="I2757" s="8"/>
      <c r="J2757" s="5"/>
      <c r="K2757" s="5"/>
      <c r="L2757" s="5"/>
      <c r="M2757" s="5"/>
      <c r="N2757" s="5"/>
      <c r="O2757" s="5"/>
      <c r="P2757" s="5"/>
    </row>
    <row r="2758" ht="15.75" customHeight="1">
      <c r="A2758" s="6"/>
      <c r="B2758" s="6" t="str">
        <f t="shared" si="1"/>
        <v>GUY</v>
      </c>
      <c r="C2758" s="6">
        <v>592.0</v>
      </c>
      <c r="D2758" s="7">
        <v>59206.0</v>
      </c>
      <c r="E2758" s="8" t="s">
        <v>2532</v>
      </c>
      <c r="F2758" s="7">
        <v>5920887.0</v>
      </c>
      <c r="G2758" s="9" t="s">
        <v>2606</v>
      </c>
      <c r="H2758" s="5"/>
      <c r="I2758" s="8"/>
      <c r="J2758" s="5"/>
      <c r="K2758" s="5"/>
      <c r="L2758" s="5"/>
      <c r="M2758" s="5"/>
      <c r="N2758" s="5"/>
      <c r="O2758" s="5"/>
      <c r="P2758" s="5"/>
    </row>
    <row r="2759" ht="15.75" customHeight="1">
      <c r="A2759" s="6"/>
      <c r="B2759" s="6" t="str">
        <f t="shared" si="1"/>
        <v>GUY</v>
      </c>
      <c r="C2759" s="6">
        <v>592.0</v>
      </c>
      <c r="D2759" s="7">
        <v>59206.0</v>
      </c>
      <c r="E2759" s="8" t="s">
        <v>2532</v>
      </c>
      <c r="F2759" s="7">
        <v>5920888.0</v>
      </c>
      <c r="G2759" s="9" t="s">
        <v>2607</v>
      </c>
      <c r="H2759" s="5"/>
      <c r="I2759" s="8"/>
      <c r="J2759" s="5"/>
      <c r="K2759" s="5"/>
      <c r="L2759" s="5"/>
      <c r="M2759" s="5"/>
      <c r="N2759" s="5"/>
      <c r="O2759" s="5"/>
      <c r="P2759" s="5"/>
    </row>
    <row r="2760" ht="15.75" customHeight="1">
      <c r="A2760" s="6"/>
      <c r="B2760" s="6" t="str">
        <f t="shared" si="1"/>
        <v>GUY</v>
      </c>
      <c r="C2760" s="6">
        <v>592.0</v>
      </c>
      <c r="D2760" s="7">
        <v>59206.0</v>
      </c>
      <c r="E2760" s="8" t="s">
        <v>2532</v>
      </c>
      <c r="F2760" s="7">
        <v>5920889.0</v>
      </c>
      <c r="G2760" s="9" t="s">
        <v>2608</v>
      </c>
      <c r="H2760" s="5"/>
      <c r="I2760" s="8"/>
      <c r="J2760" s="5"/>
      <c r="K2760" s="5"/>
      <c r="L2760" s="5"/>
      <c r="M2760" s="5"/>
      <c r="N2760" s="5"/>
      <c r="O2760" s="5"/>
      <c r="P2760" s="5"/>
    </row>
    <row r="2761" ht="15.75" customHeight="1">
      <c r="A2761" s="6"/>
      <c r="B2761" s="6" t="str">
        <f t="shared" si="1"/>
        <v>GUY</v>
      </c>
      <c r="C2761" s="6">
        <v>592.0</v>
      </c>
      <c r="D2761" s="7">
        <v>59206.0</v>
      </c>
      <c r="E2761" s="8" t="s">
        <v>2532</v>
      </c>
      <c r="F2761" s="7">
        <v>5920890.0</v>
      </c>
      <c r="G2761" s="9" t="s">
        <v>2609</v>
      </c>
      <c r="H2761" s="5"/>
      <c r="I2761" s="8"/>
      <c r="J2761" s="5"/>
      <c r="K2761" s="5"/>
      <c r="L2761" s="5"/>
      <c r="M2761" s="5"/>
      <c r="N2761" s="5"/>
      <c r="O2761" s="5"/>
      <c r="P2761" s="5"/>
    </row>
    <row r="2762" ht="15.75" customHeight="1">
      <c r="A2762" s="6"/>
      <c r="B2762" s="6" t="str">
        <f t="shared" si="1"/>
        <v>GUY</v>
      </c>
      <c r="C2762" s="6">
        <v>592.0</v>
      </c>
      <c r="D2762" s="7">
        <v>59206.0</v>
      </c>
      <c r="E2762" s="8" t="s">
        <v>2532</v>
      </c>
      <c r="F2762" s="7">
        <v>5920891.0</v>
      </c>
      <c r="G2762" s="9" t="s">
        <v>2610</v>
      </c>
      <c r="H2762" s="5"/>
      <c r="I2762" s="8"/>
      <c r="J2762" s="5"/>
      <c r="K2762" s="5"/>
      <c r="L2762" s="5"/>
      <c r="M2762" s="5"/>
      <c r="N2762" s="5"/>
      <c r="O2762" s="5"/>
      <c r="P2762" s="5"/>
    </row>
    <row r="2763" ht="15.75" customHeight="1">
      <c r="A2763" s="6"/>
      <c r="B2763" s="6" t="str">
        <f t="shared" si="1"/>
        <v>GUY</v>
      </c>
      <c r="C2763" s="6">
        <v>592.0</v>
      </c>
      <c r="D2763" s="7">
        <v>59206.0</v>
      </c>
      <c r="E2763" s="8" t="s">
        <v>2532</v>
      </c>
      <c r="F2763" s="7">
        <v>5920892.0</v>
      </c>
      <c r="G2763" s="9" t="s">
        <v>2611</v>
      </c>
      <c r="H2763" s="5"/>
      <c r="I2763" s="8"/>
      <c r="J2763" s="5"/>
      <c r="K2763" s="5"/>
      <c r="L2763" s="5"/>
      <c r="M2763" s="5"/>
      <c r="N2763" s="5"/>
      <c r="O2763" s="5"/>
      <c r="P2763" s="5"/>
    </row>
    <row r="2764" ht="15.75" customHeight="1">
      <c r="A2764" s="6"/>
      <c r="B2764" s="6" t="str">
        <f t="shared" si="1"/>
        <v>GUY</v>
      </c>
      <c r="C2764" s="6">
        <v>592.0</v>
      </c>
      <c r="D2764" s="7">
        <v>59206.0</v>
      </c>
      <c r="E2764" s="8" t="s">
        <v>2532</v>
      </c>
      <c r="F2764" s="7">
        <v>5920893.0</v>
      </c>
      <c r="G2764" s="9" t="s">
        <v>2083</v>
      </c>
      <c r="H2764" s="5"/>
      <c r="I2764" s="8"/>
      <c r="J2764" s="5"/>
      <c r="K2764" s="5"/>
      <c r="L2764" s="5"/>
      <c r="M2764" s="5"/>
      <c r="N2764" s="5"/>
      <c r="O2764" s="5"/>
      <c r="P2764" s="5"/>
    </row>
    <row r="2765" ht="15.75" customHeight="1">
      <c r="A2765" s="6"/>
      <c r="B2765" s="6" t="str">
        <f t="shared" si="1"/>
        <v>GUY</v>
      </c>
      <c r="C2765" s="6">
        <v>592.0</v>
      </c>
      <c r="D2765" s="7">
        <v>59206.0</v>
      </c>
      <c r="E2765" s="8" t="s">
        <v>2532</v>
      </c>
      <c r="F2765" s="7">
        <v>5920894.0</v>
      </c>
      <c r="G2765" s="9" t="s">
        <v>2612</v>
      </c>
      <c r="H2765" s="5"/>
      <c r="I2765" s="8"/>
      <c r="J2765" s="5"/>
      <c r="K2765" s="5"/>
      <c r="L2765" s="5"/>
      <c r="M2765" s="5"/>
      <c r="N2765" s="5"/>
      <c r="O2765" s="5"/>
      <c r="P2765" s="5"/>
    </row>
    <row r="2766" ht="15.75" customHeight="1">
      <c r="A2766" s="6"/>
      <c r="B2766" s="6" t="str">
        <f t="shared" si="1"/>
        <v>GUY</v>
      </c>
      <c r="C2766" s="6">
        <v>592.0</v>
      </c>
      <c r="D2766" s="7">
        <v>59206.0</v>
      </c>
      <c r="E2766" s="8" t="s">
        <v>2532</v>
      </c>
      <c r="F2766" s="7">
        <v>5920895.0</v>
      </c>
      <c r="G2766" s="9" t="s">
        <v>2613</v>
      </c>
      <c r="H2766" s="5"/>
      <c r="I2766" s="8"/>
      <c r="J2766" s="5"/>
      <c r="K2766" s="5"/>
      <c r="L2766" s="5"/>
      <c r="M2766" s="5"/>
      <c r="N2766" s="5"/>
      <c r="O2766" s="5"/>
      <c r="P2766" s="5"/>
    </row>
    <row r="2767" ht="15.75" customHeight="1">
      <c r="A2767" s="6"/>
      <c r="B2767" s="6" t="str">
        <f t="shared" si="1"/>
        <v>GUY</v>
      </c>
      <c r="C2767" s="6">
        <v>592.0</v>
      </c>
      <c r="D2767" s="7">
        <v>59206.0</v>
      </c>
      <c r="E2767" s="8" t="s">
        <v>2532</v>
      </c>
      <c r="F2767" s="7">
        <v>5920896.0</v>
      </c>
      <c r="G2767" s="9" t="s">
        <v>2614</v>
      </c>
      <c r="H2767" s="5"/>
      <c r="I2767" s="8"/>
      <c r="J2767" s="5"/>
      <c r="K2767" s="5"/>
      <c r="L2767" s="5"/>
      <c r="M2767" s="5"/>
      <c r="N2767" s="5"/>
      <c r="O2767" s="5"/>
      <c r="P2767" s="5"/>
    </row>
    <row r="2768" ht="15.75" customHeight="1">
      <c r="A2768" s="6"/>
      <c r="B2768" s="6" t="str">
        <f t="shared" si="1"/>
        <v>GUY</v>
      </c>
      <c r="C2768" s="6">
        <v>592.0</v>
      </c>
      <c r="D2768" s="7">
        <v>59206.0</v>
      </c>
      <c r="E2768" s="8" t="s">
        <v>2532</v>
      </c>
      <c r="F2768" s="7">
        <v>5920897.0</v>
      </c>
      <c r="G2768" s="9" t="s">
        <v>2615</v>
      </c>
      <c r="H2768" s="5"/>
      <c r="I2768" s="8"/>
      <c r="J2768" s="5"/>
      <c r="K2768" s="5"/>
      <c r="L2768" s="5"/>
      <c r="M2768" s="5"/>
      <c r="N2768" s="5"/>
      <c r="O2768" s="5"/>
      <c r="P2768" s="5"/>
    </row>
    <row r="2769" ht="15.75" customHeight="1">
      <c r="A2769" s="6"/>
      <c r="B2769" s="6" t="str">
        <f t="shared" si="1"/>
        <v>GUY</v>
      </c>
      <c r="C2769" s="6">
        <v>592.0</v>
      </c>
      <c r="D2769" s="7">
        <v>59206.0</v>
      </c>
      <c r="E2769" s="8" t="s">
        <v>2532</v>
      </c>
      <c r="F2769" s="7">
        <v>5920898.0</v>
      </c>
      <c r="G2769" s="9" t="s">
        <v>2616</v>
      </c>
      <c r="H2769" s="5"/>
      <c r="I2769" s="8"/>
      <c r="J2769" s="5"/>
      <c r="K2769" s="5"/>
      <c r="L2769" s="5"/>
      <c r="M2769" s="5"/>
      <c r="N2769" s="5"/>
      <c r="O2769" s="5"/>
      <c r="P2769" s="5"/>
    </row>
    <row r="2770" ht="15.75" customHeight="1">
      <c r="A2770" s="6"/>
      <c r="B2770" s="6" t="str">
        <f t="shared" si="1"/>
        <v>GUY</v>
      </c>
      <c r="C2770" s="6">
        <v>592.0</v>
      </c>
      <c r="D2770" s="7">
        <v>59206.0</v>
      </c>
      <c r="E2770" s="8" t="s">
        <v>2532</v>
      </c>
      <c r="F2770" s="7">
        <v>5920899.0</v>
      </c>
      <c r="G2770" s="9" t="s">
        <v>2617</v>
      </c>
      <c r="H2770" s="5"/>
      <c r="I2770" s="8"/>
      <c r="J2770" s="5"/>
      <c r="K2770" s="5"/>
      <c r="L2770" s="5"/>
      <c r="M2770" s="5"/>
      <c r="N2770" s="5"/>
      <c r="O2770" s="5"/>
      <c r="P2770" s="5"/>
    </row>
    <row r="2771" ht="15.75" customHeight="1">
      <c r="A2771" s="6"/>
      <c r="B2771" s="6" t="str">
        <f t="shared" si="1"/>
        <v>GUY</v>
      </c>
      <c r="C2771" s="6">
        <v>592.0</v>
      </c>
      <c r="D2771" s="7">
        <v>59206.0</v>
      </c>
      <c r="E2771" s="8" t="s">
        <v>2532</v>
      </c>
      <c r="F2771" s="7">
        <v>5920900.0</v>
      </c>
      <c r="G2771" s="9" t="s">
        <v>2618</v>
      </c>
      <c r="H2771" s="5"/>
      <c r="I2771" s="8"/>
      <c r="J2771" s="5"/>
      <c r="K2771" s="5"/>
      <c r="L2771" s="5"/>
      <c r="M2771" s="5"/>
      <c r="N2771" s="5"/>
      <c r="O2771" s="5"/>
      <c r="P2771" s="5"/>
    </row>
    <row r="2772" ht="15.75" customHeight="1">
      <c r="A2772" s="6"/>
      <c r="B2772" s="6" t="str">
        <f t="shared" si="1"/>
        <v>GUY</v>
      </c>
      <c r="C2772" s="6">
        <v>592.0</v>
      </c>
      <c r="D2772" s="7">
        <v>59206.0</v>
      </c>
      <c r="E2772" s="8" t="s">
        <v>2532</v>
      </c>
      <c r="F2772" s="7">
        <v>5920901.0</v>
      </c>
      <c r="G2772" s="9" t="s">
        <v>2619</v>
      </c>
      <c r="H2772" s="5"/>
      <c r="I2772" s="8"/>
      <c r="J2772" s="5"/>
      <c r="K2772" s="5"/>
      <c r="L2772" s="5"/>
      <c r="M2772" s="5"/>
      <c r="N2772" s="5"/>
      <c r="O2772" s="5"/>
      <c r="P2772" s="5"/>
    </row>
    <row r="2773" ht="15.75" customHeight="1">
      <c r="A2773" s="6"/>
      <c r="B2773" s="6" t="str">
        <f t="shared" si="1"/>
        <v>GUY</v>
      </c>
      <c r="C2773" s="6">
        <v>592.0</v>
      </c>
      <c r="D2773" s="7">
        <v>59206.0</v>
      </c>
      <c r="E2773" s="8" t="s">
        <v>2532</v>
      </c>
      <c r="F2773" s="7">
        <v>5920902.0</v>
      </c>
      <c r="G2773" s="9" t="s">
        <v>2620</v>
      </c>
      <c r="H2773" s="5"/>
      <c r="I2773" s="8"/>
      <c r="J2773" s="5"/>
      <c r="K2773" s="5"/>
      <c r="L2773" s="5"/>
      <c r="M2773" s="5"/>
      <c r="N2773" s="5"/>
      <c r="O2773" s="5"/>
      <c r="P2773" s="5"/>
    </row>
    <row r="2774" ht="15.75" customHeight="1">
      <c r="A2774" s="6"/>
      <c r="B2774" s="6" t="str">
        <f t="shared" si="1"/>
        <v>GUY</v>
      </c>
      <c r="C2774" s="6">
        <v>592.0</v>
      </c>
      <c r="D2774" s="7">
        <v>59206.0</v>
      </c>
      <c r="E2774" s="8" t="s">
        <v>2532</v>
      </c>
      <c r="F2774" s="7">
        <v>5920903.0</v>
      </c>
      <c r="G2774" s="9" t="s">
        <v>2621</v>
      </c>
      <c r="H2774" s="5"/>
      <c r="I2774" s="8"/>
      <c r="J2774" s="5"/>
      <c r="K2774" s="5"/>
      <c r="L2774" s="5"/>
      <c r="M2774" s="5"/>
      <c r="N2774" s="5"/>
      <c r="O2774" s="5"/>
      <c r="P2774" s="5"/>
    </row>
    <row r="2775" ht="15.75" customHeight="1">
      <c r="A2775" s="6"/>
      <c r="B2775" s="6" t="str">
        <f t="shared" si="1"/>
        <v>GUY</v>
      </c>
      <c r="C2775" s="6">
        <v>592.0</v>
      </c>
      <c r="D2775" s="7">
        <v>59206.0</v>
      </c>
      <c r="E2775" s="8" t="s">
        <v>2532</v>
      </c>
      <c r="F2775" s="7">
        <v>5920904.0</v>
      </c>
      <c r="G2775" s="9" t="s">
        <v>2622</v>
      </c>
      <c r="H2775" s="5"/>
      <c r="I2775" s="8"/>
      <c r="J2775" s="5"/>
      <c r="K2775" s="5"/>
      <c r="L2775" s="5"/>
      <c r="M2775" s="5"/>
      <c r="N2775" s="5"/>
      <c r="O2775" s="5"/>
      <c r="P2775" s="5"/>
    </row>
    <row r="2776" ht="15.75" customHeight="1">
      <c r="A2776" s="6"/>
      <c r="B2776" s="6" t="str">
        <f t="shared" si="1"/>
        <v>GUY</v>
      </c>
      <c r="C2776" s="6">
        <v>592.0</v>
      </c>
      <c r="D2776" s="7">
        <v>59206.0</v>
      </c>
      <c r="E2776" s="8" t="s">
        <v>2532</v>
      </c>
      <c r="F2776" s="7">
        <v>5920905.0</v>
      </c>
      <c r="G2776" s="9" t="s">
        <v>2623</v>
      </c>
      <c r="H2776" s="5"/>
      <c r="I2776" s="8"/>
      <c r="J2776" s="5"/>
      <c r="K2776" s="5"/>
      <c r="L2776" s="5"/>
      <c r="M2776" s="5"/>
      <c r="N2776" s="5"/>
      <c r="O2776" s="5"/>
      <c r="P2776" s="5"/>
    </row>
    <row r="2777" ht="15.75" customHeight="1">
      <c r="A2777" s="6"/>
      <c r="B2777" s="6" t="str">
        <f t="shared" si="1"/>
        <v>GUY</v>
      </c>
      <c r="C2777" s="6">
        <v>592.0</v>
      </c>
      <c r="D2777" s="7">
        <v>59206.0</v>
      </c>
      <c r="E2777" s="8" t="s">
        <v>2532</v>
      </c>
      <c r="F2777" s="7">
        <v>5920906.0</v>
      </c>
      <c r="G2777" s="9" t="s">
        <v>2624</v>
      </c>
      <c r="H2777" s="5"/>
      <c r="I2777" s="8"/>
      <c r="J2777" s="5"/>
      <c r="K2777" s="5"/>
      <c r="L2777" s="5"/>
      <c r="M2777" s="5"/>
      <c r="N2777" s="5"/>
      <c r="O2777" s="5"/>
      <c r="P2777" s="5"/>
    </row>
    <row r="2778" ht="15.75" customHeight="1">
      <c r="A2778" s="6"/>
      <c r="B2778" s="6" t="str">
        <f t="shared" si="1"/>
        <v>GUY</v>
      </c>
      <c r="C2778" s="6">
        <v>592.0</v>
      </c>
      <c r="D2778" s="7">
        <v>59206.0</v>
      </c>
      <c r="E2778" s="8" t="s">
        <v>2532</v>
      </c>
      <c r="F2778" s="7">
        <v>5920907.0</v>
      </c>
      <c r="G2778" s="9" t="s">
        <v>2625</v>
      </c>
      <c r="H2778" s="5"/>
      <c r="I2778" s="8"/>
      <c r="J2778" s="5"/>
      <c r="K2778" s="5"/>
      <c r="L2778" s="5"/>
      <c r="M2778" s="5"/>
      <c r="N2778" s="5"/>
      <c r="O2778" s="5"/>
      <c r="P2778" s="5"/>
    </row>
    <row r="2779" ht="15.75" customHeight="1">
      <c r="A2779" s="6"/>
      <c r="B2779" s="6" t="str">
        <f t="shared" si="1"/>
        <v>GUY</v>
      </c>
      <c r="C2779" s="6">
        <v>592.0</v>
      </c>
      <c r="D2779" s="7">
        <v>59206.0</v>
      </c>
      <c r="E2779" s="8" t="s">
        <v>2532</v>
      </c>
      <c r="F2779" s="7">
        <v>5920908.0</v>
      </c>
      <c r="G2779" s="9" t="s">
        <v>2626</v>
      </c>
      <c r="H2779" s="5"/>
      <c r="I2779" s="8"/>
      <c r="J2779" s="5"/>
      <c r="K2779" s="5"/>
      <c r="L2779" s="5"/>
      <c r="M2779" s="5"/>
      <c r="N2779" s="5"/>
      <c r="O2779" s="5"/>
      <c r="P2779" s="5"/>
    </row>
    <row r="2780" ht="15.75" customHeight="1">
      <c r="A2780" s="6"/>
      <c r="B2780" s="6" t="str">
        <f t="shared" si="1"/>
        <v>GUY</v>
      </c>
      <c r="C2780" s="6">
        <v>592.0</v>
      </c>
      <c r="D2780" s="7">
        <v>59206.0</v>
      </c>
      <c r="E2780" s="8" t="s">
        <v>2532</v>
      </c>
      <c r="F2780" s="7">
        <v>5920909.0</v>
      </c>
      <c r="G2780" s="9" t="s">
        <v>2627</v>
      </c>
      <c r="H2780" s="5"/>
      <c r="I2780" s="8"/>
      <c r="J2780" s="5"/>
      <c r="K2780" s="5"/>
      <c r="L2780" s="5"/>
      <c r="M2780" s="5"/>
      <c r="N2780" s="5"/>
      <c r="O2780" s="5"/>
      <c r="P2780" s="5"/>
    </row>
    <row r="2781" ht="15.75" customHeight="1">
      <c r="A2781" s="6"/>
      <c r="B2781" s="6" t="str">
        <f t="shared" si="1"/>
        <v>GUY</v>
      </c>
      <c r="C2781" s="6">
        <v>592.0</v>
      </c>
      <c r="D2781" s="7">
        <v>59206.0</v>
      </c>
      <c r="E2781" s="8" t="s">
        <v>2532</v>
      </c>
      <c r="F2781" s="7">
        <v>5920910.0</v>
      </c>
      <c r="G2781" s="9" t="s">
        <v>2628</v>
      </c>
      <c r="H2781" s="5"/>
      <c r="I2781" s="8"/>
      <c r="J2781" s="5"/>
      <c r="K2781" s="5"/>
      <c r="L2781" s="5"/>
      <c r="M2781" s="5"/>
      <c r="N2781" s="5"/>
      <c r="O2781" s="5"/>
      <c r="P2781" s="5"/>
    </row>
    <row r="2782" ht="15.75" customHeight="1">
      <c r="A2782" s="6"/>
      <c r="B2782" s="6" t="str">
        <f t="shared" si="1"/>
        <v>GUY</v>
      </c>
      <c r="C2782" s="6">
        <v>592.0</v>
      </c>
      <c r="D2782" s="7">
        <v>59206.0</v>
      </c>
      <c r="E2782" s="8" t="s">
        <v>2532</v>
      </c>
      <c r="F2782" s="7">
        <v>5920911.0</v>
      </c>
      <c r="G2782" s="9" t="s">
        <v>2629</v>
      </c>
      <c r="H2782" s="5"/>
      <c r="I2782" s="8"/>
      <c r="J2782" s="5"/>
      <c r="K2782" s="5"/>
      <c r="L2782" s="5"/>
      <c r="M2782" s="5"/>
      <c r="N2782" s="5"/>
      <c r="O2782" s="5"/>
      <c r="P2782" s="5"/>
    </row>
    <row r="2783" ht="15.75" customHeight="1">
      <c r="A2783" s="6"/>
      <c r="B2783" s="6" t="str">
        <f t="shared" si="1"/>
        <v>GUY</v>
      </c>
      <c r="C2783" s="6">
        <v>592.0</v>
      </c>
      <c r="D2783" s="7">
        <v>59206.0</v>
      </c>
      <c r="E2783" s="8" t="s">
        <v>2532</v>
      </c>
      <c r="F2783" s="7">
        <v>5920912.0</v>
      </c>
      <c r="G2783" s="9" t="s">
        <v>2630</v>
      </c>
      <c r="H2783" s="5"/>
      <c r="I2783" s="8"/>
      <c r="J2783" s="5"/>
      <c r="K2783" s="5"/>
      <c r="L2783" s="5"/>
      <c r="M2783" s="5"/>
      <c r="N2783" s="5"/>
      <c r="O2783" s="5"/>
      <c r="P2783" s="5"/>
    </row>
    <row r="2784" ht="15.75" customHeight="1">
      <c r="A2784" s="6"/>
      <c r="B2784" s="6" t="str">
        <f t="shared" si="1"/>
        <v>GUY</v>
      </c>
      <c r="C2784" s="6">
        <v>592.0</v>
      </c>
      <c r="D2784" s="7">
        <v>59206.0</v>
      </c>
      <c r="E2784" s="8" t="s">
        <v>2532</v>
      </c>
      <c r="F2784" s="7">
        <v>5920913.0</v>
      </c>
      <c r="G2784" s="9" t="s">
        <v>2631</v>
      </c>
      <c r="H2784" s="5"/>
      <c r="I2784" s="8"/>
      <c r="J2784" s="5"/>
      <c r="K2784" s="5"/>
      <c r="L2784" s="5"/>
      <c r="M2784" s="5"/>
      <c r="N2784" s="5"/>
      <c r="O2784" s="5"/>
      <c r="P2784" s="5"/>
    </row>
    <row r="2785" ht="15.75" customHeight="1">
      <c r="A2785" s="6"/>
      <c r="B2785" s="6" t="str">
        <f t="shared" si="1"/>
        <v>GUY</v>
      </c>
      <c r="C2785" s="6">
        <v>592.0</v>
      </c>
      <c r="D2785" s="7">
        <v>59206.0</v>
      </c>
      <c r="E2785" s="8" t="s">
        <v>2532</v>
      </c>
      <c r="F2785" s="7">
        <v>5920914.0</v>
      </c>
      <c r="G2785" s="9" t="s">
        <v>2632</v>
      </c>
      <c r="H2785" s="5"/>
      <c r="I2785" s="8"/>
      <c r="J2785" s="5"/>
      <c r="K2785" s="5"/>
      <c r="L2785" s="5"/>
      <c r="M2785" s="5"/>
      <c r="N2785" s="5"/>
      <c r="O2785" s="5"/>
      <c r="P2785" s="5"/>
    </row>
    <row r="2786" ht="15.75" customHeight="1">
      <c r="A2786" s="6"/>
      <c r="B2786" s="6" t="str">
        <f t="shared" si="1"/>
        <v>GUY</v>
      </c>
      <c r="C2786" s="6">
        <v>592.0</v>
      </c>
      <c r="D2786" s="7">
        <v>59206.0</v>
      </c>
      <c r="E2786" s="8" t="s">
        <v>2532</v>
      </c>
      <c r="F2786" s="7">
        <v>5920915.0</v>
      </c>
      <c r="G2786" s="9" t="s">
        <v>2633</v>
      </c>
      <c r="H2786" s="5"/>
      <c r="I2786" s="8"/>
      <c r="J2786" s="5"/>
      <c r="K2786" s="5"/>
      <c r="L2786" s="5"/>
      <c r="M2786" s="5"/>
      <c r="N2786" s="5"/>
      <c r="O2786" s="5"/>
      <c r="P2786" s="5"/>
    </row>
    <row r="2787" ht="15.75" customHeight="1">
      <c r="A2787" s="6"/>
      <c r="B2787" s="6" t="str">
        <f t="shared" si="1"/>
        <v>GUY</v>
      </c>
      <c r="C2787" s="6">
        <v>592.0</v>
      </c>
      <c r="D2787" s="7">
        <v>59206.0</v>
      </c>
      <c r="E2787" s="8" t="s">
        <v>2532</v>
      </c>
      <c r="F2787" s="7">
        <v>5920916.0</v>
      </c>
      <c r="G2787" s="9" t="s">
        <v>2634</v>
      </c>
      <c r="H2787" s="5"/>
      <c r="I2787" s="8"/>
      <c r="J2787" s="5"/>
      <c r="K2787" s="5"/>
      <c r="L2787" s="5"/>
      <c r="M2787" s="5"/>
      <c r="N2787" s="5"/>
      <c r="O2787" s="5"/>
      <c r="P2787" s="5"/>
    </row>
    <row r="2788" ht="15.75" customHeight="1">
      <c r="A2788" s="6"/>
      <c r="B2788" s="6" t="str">
        <f t="shared" si="1"/>
        <v>GUY</v>
      </c>
      <c r="C2788" s="6">
        <v>592.0</v>
      </c>
      <c r="D2788" s="7">
        <v>59206.0</v>
      </c>
      <c r="E2788" s="8" t="s">
        <v>2532</v>
      </c>
      <c r="F2788" s="7">
        <v>5920917.0</v>
      </c>
      <c r="G2788" s="9" t="s">
        <v>2635</v>
      </c>
      <c r="H2788" s="5"/>
      <c r="I2788" s="8"/>
      <c r="J2788" s="5"/>
      <c r="K2788" s="5"/>
      <c r="L2788" s="5"/>
      <c r="M2788" s="5"/>
      <c r="N2788" s="5"/>
      <c r="O2788" s="5"/>
      <c r="P2788" s="5"/>
    </row>
    <row r="2789" ht="15.75" customHeight="1">
      <c r="A2789" s="6"/>
      <c r="B2789" s="6" t="str">
        <f t="shared" si="1"/>
        <v>GUY</v>
      </c>
      <c r="C2789" s="6">
        <v>592.0</v>
      </c>
      <c r="D2789" s="7">
        <v>59206.0</v>
      </c>
      <c r="E2789" s="8" t="s">
        <v>2532</v>
      </c>
      <c r="F2789" s="7">
        <v>5920918.0</v>
      </c>
      <c r="G2789" s="9" t="s">
        <v>2636</v>
      </c>
      <c r="H2789" s="5"/>
      <c r="I2789" s="8"/>
      <c r="J2789" s="5"/>
      <c r="K2789" s="5"/>
      <c r="L2789" s="5"/>
      <c r="M2789" s="5"/>
      <c r="N2789" s="5"/>
      <c r="O2789" s="5"/>
      <c r="P2789" s="5"/>
    </row>
    <row r="2790" ht="15.75" customHeight="1">
      <c r="A2790" s="6"/>
      <c r="B2790" s="6" t="str">
        <f t="shared" si="1"/>
        <v>GUY</v>
      </c>
      <c r="C2790" s="6">
        <v>592.0</v>
      </c>
      <c r="D2790" s="7">
        <v>59206.0</v>
      </c>
      <c r="E2790" s="8" t="s">
        <v>2532</v>
      </c>
      <c r="F2790" s="7">
        <v>5920919.0</v>
      </c>
      <c r="G2790" s="9" t="s">
        <v>2637</v>
      </c>
      <c r="H2790" s="5"/>
      <c r="I2790" s="8"/>
      <c r="J2790" s="5"/>
      <c r="K2790" s="5"/>
      <c r="L2790" s="5"/>
      <c r="M2790" s="5"/>
      <c r="N2790" s="5"/>
      <c r="O2790" s="5"/>
      <c r="P2790" s="5"/>
    </row>
    <row r="2791" ht="15.75" customHeight="1">
      <c r="A2791" s="6"/>
      <c r="B2791" s="6" t="str">
        <f t="shared" si="1"/>
        <v>GUY</v>
      </c>
      <c r="C2791" s="6">
        <v>592.0</v>
      </c>
      <c r="D2791" s="7">
        <v>59206.0</v>
      </c>
      <c r="E2791" s="8" t="s">
        <v>2532</v>
      </c>
      <c r="F2791" s="7">
        <v>5920920.0</v>
      </c>
      <c r="G2791" s="9" t="s">
        <v>2638</v>
      </c>
      <c r="H2791" s="5"/>
      <c r="I2791" s="8"/>
      <c r="J2791" s="5"/>
      <c r="K2791" s="5"/>
      <c r="L2791" s="5"/>
      <c r="M2791" s="5"/>
      <c r="N2791" s="5"/>
      <c r="O2791" s="5"/>
      <c r="P2791" s="5"/>
    </row>
    <row r="2792" ht="15.75" customHeight="1">
      <c r="A2792" s="6"/>
      <c r="B2792" s="6" t="str">
        <f t="shared" si="1"/>
        <v>GUY</v>
      </c>
      <c r="C2792" s="6">
        <v>592.0</v>
      </c>
      <c r="D2792" s="7">
        <v>59206.0</v>
      </c>
      <c r="E2792" s="8" t="s">
        <v>2532</v>
      </c>
      <c r="F2792" s="7">
        <v>5920921.0</v>
      </c>
      <c r="G2792" s="9" t="s">
        <v>2639</v>
      </c>
      <c r="H2792" s="5"/>
      <c r="I2792" s="8"/>
      <c r="J2792" s="5"/>
      <c r="K2792" s="5"/>
      <c r="L2792" s="5"/>
      <c r="M2792" s="5"/>
      <c r="N2792" s="5"/>
      <c r="O2792" s="5"/>
      <c r="P2792" s="5"/>
    </row>
    <row r="2793" ht="15.75" customHeight="1">
      <c r="A2793" s="6"/>
      <c r="B2793" s="6" t="str">
        <f t="shared" si="1"/>
        <v>GUY</v>
      </c>
      <c r="C2793" s="6">
        <v>592.0</v>
      </c>
      <c r="D2793" s="7">
        <v>59206.0</v>
      </c>
      <c r="E2793" s="8" t="s">
        <v>2532</v>
      </c>
      <c r="F2793" s="7">
        <v>5920922.0</v>
      </c>
      <c r="G2793" s="9" t="s">
        <v>2640</v>
      </c>
      <c r="H2793" s="5"/>
      <c r="I2793" s="8"/>
      <c r="J2793" s="5"/>
      <c r="K2793" s="5"/>
      <c r="L2793" s="5"/>
      <c r="M2793" s="5"/>
      <c r="N2793" s="5"/>
      <c r="O2793" s="5"/>
      <c r="P2793" s="5"/>
    </row>
    <row r="2794" ht="15.75" customHeight="1">
      <c r="A2794" s="6"/>
      <c r="B2794" s="6" t="str">
        <f t="shared" si="1"/>
        <v>GUY</v>
      </c>
      <c r="C2794" s="6">
        <v>592.0</v>
      </c>
      <c r="D2794" s="7">
        <v>59206.0</v>
      </c>
      <c r="E2794" s="8" t="s">
        <v>2532</v>
      </c>
      <c r="F2794" s="7">
        <v>5920923.0</v>
      </c>
      <c r="G2794" s="9" t="s">
        <v>2641</v>
      </c>
      <c r="H2794" s="5"/>
      <c r="I2794" s="8"/>
      <c r="J2794" s="5"/>
      <c r="K2794" s="5"/>
      <c r="L2794" s="5"/>
      <c r="M2794" s="5"/>
      <c r="N2794" s="5"/>
      <c r="O2794" s="5"/>
      <c r="P2794" s="5"/>
    </row>
    <row r="2795" ht="15.75" customHeight="1">
      <c r="A2795" s="6"/>
      <c r="B2795" s="6" t="str">
        <f t="shared" si="1"/>
        <v>GUY</v>
      </c>
      <c r="C2795" s="6">
        <v>592.0</v>
      </c>
      <c r="D2795" s="7">
        <v>59206.0</v>
      </c>
      <c r="E2795" s="8" t="s">
        <v>2532</v>
      </c>
      <c r="F2795" s="7">
        <v>5920924.0</v>
      </c>
      <c r="G2795" s="9" t="s">
        <v>2642</v>
      </c>
      <c r="H2795" s="5"/>
      <c r="I2795" s="8"/>
      <c r="J2795" s="5"/>
      <c r="K2795" s="5"/>
      <c r="L2795" s="5"/>
      <c r="M2795" s="5"/>
      <c r="N2795" s="5"/>
      <c r="O2795" s="5"/>
      <c r="P2795" s="5"/>
    </row>
    <row r="2796" ht="15.75" customHeight="1">
      <c r="A2796" s="6"/>
      <c r="B2796" s="6" t="str">
        <f t="shared" si="1"/>
        <v>GUY</v>
      </c>
      <c r="C2796" s="6">
        <v>592.0</v>
      </c>
      <c r="D2796" s="7">
        <v>59206.0</v>
      </c>
      <c r="E2796" s="8" t="s">
        <v>2532</v>
      </c>
      <c r="F2796" s="7">
        <v>5920925.0</v>
      </c>
      <c r="G2796" s="9" t="s">
        <v>2643</v>
      </c>
      <c r="H2796" s="5"/>
      <c r="I2796" s="8"/>
      <c r="J2796" s="5"/>
      <c r="K2796" s="5"/>
      <c r="L2796" s="5"/>
      <c r="M2796" s="5"/>
      <c r="N2796" s="5"/>
      <c r="O2796" s="5"/>
      <c r="P2796" s="5"/>
    </row>
    <row r="2797" ht="15.75" customHeight="1">
      <c r="A2797" s="6"/>
      <c r="B2797" s="6" t="str">
        <f t="shared" si="1"/>
        <v>GUY</v>
      </c>
      <c r="C2797" s="6">
        <v>592.0</v>
      </c>
      <c r="D2797" s="7">
        <v>59206.0</v>
      </c>
      <c r="E2797" s="8" t="s">
        <v>2532</v>
      </c>
      <c r="F2797" s="7">
        <v>5920926.0</v>
      </c>
      <c r="G2797" s="9" t="s">
        <v>2644</v>
      </c>
      <c r="H2797" s="5"/>
      <c r="I2797" s="8"/>
      <c r="J2797" s="5"/>
      <c r="K2797" s="5"/>
      <c r="L2797" s="5"/>
      <c r="M2797" s="5"/>
      <c r="N2797" s="5"/>
      <c r="O2797" s="5"/>
      <c r="P2797" s="5"/>
    </row>
    <row r="2798" ht="15.75" customHeight="1">
      <c r="A2798" s="6"/>
      <c r="B2798" s="6" t="str">
        <f t="shared" si="1"/>
        <v>GUY</v>
      </c>
      <c r="C2798" s="6">
        <v>592.0</v>
      </c>
      <c r="D2798" s="7">
        <v>59206.0</v>
      </c>
      <c r="E2798" s="8" t="s">
        <v>2532</v>
      </c>
      <c r="F2798" s="7">
        <v>5920927.0</v>
      </c>
      <c r="G2798" s="9" t="s">
        <v>2645</v>
      </c>
      <c r="H2798" s="5"/>
      <c r="I2798" s="8"/>
      <c r="J2798" s="5"/>
      <c r="K2798" s="5"/>
      <c r="L2798" s="5"/>
      <c r="M2798" s="5"/>
      <c r="N2798" s="5"/>
      <c r="O2798" s="5"/>
      <c r="P2798" s="5"/>
    </row>
    <row r="2799" ht="15.75" customHeight="1">
      <c r="A2799" s="6"/>
      <c r="B2799" s="6" t="str">
        <f t="shared" si="1"/>
        <v>GUY</v>
      </c>
      <c r="C2799" s="6">
        <v>592.0</v>
      </c>
      <c r="D2799" s="7">
        <v>59206.0</v>
      </c>
      <c r="E2799" s="8" t="s">
        <v>2532</v>
      </c>
      <c r="F2799" s="7">
        <v>5920928.0</v>
      </c>
      <c r="G2799" s="9" t="s">
        <v>2646</v>
      </c>
      <c r="H2799" s="5"/>
      <c r="I2799" s="8"/>
      <c r="J2799" s="5"/>
      <c r="K2799" s="5"/>
      <c r="L2799" s="5"/>
      <c r="M2799" s="5"/>
      <c r="N2799" s="5"/>
      <c r="O2799" s="5"/>
      <c r="P2799" s="5"/>
    </row>
    <row r="2800" ht="15.75" customHeight="1">
      <c r="A2800" s="6"/>
      <c r="B2800" s="6" t="str">
        <f t="shared" si="1"/>
        <v>GUY</v>
      </c>
      <c r="C2800" s="6">
        <v>592.0</v>
      </c>
      <c r="D2800" s="7">
        <v>59206.0</v>
      </c>
      <c r="E2800" s="8" t="s">
        <v>2532</v>
      </c>
      <c r="F2800" s="7">
        <v>5920929.0</v>
      </c>
      <c r="G2800" s="9" t="s">
        <v>2223</v>
      </c>
      <c r="H2800" s="5"/>
      <c r="I2800" s="8"/>
      <c r="J2800" s="5"/>
      <c r="K2800" s="5"/>
      <c r="L2800" s="5"/>
      <c r="M2800" s="5"/>
      <c r="N2800" s="5"/>
      <c r="O2800" s="5"/>
      <c r="P2800" s="5"/>
    </row>
    <row r="2801" ht="15.75" customHeight="1">
      <c r="A2801" s="6"/>
      <c r="B2801" s="6" t="str">
        <f t="shared" si="1"/>
        <v>GUY</v>
      </c>
      <c r="C2801" s="6">
        <v>592.0</v>
      </c>
      <c r="D2801" s="7">
        <v>59206.0</v>
      </c>
      <c r="E2801" s="8" t="s">
        <v>2532</v>
      </c>
      <c r="F2801" s="7">
        <v>5920930.0</v>
      </c>
      <c r="G2801" s="9" t="s">
        <v>2615</v>
      </c>
      <c r="H2801" s="5"/>
      <c r="I2801" s="8"/>
      <c r="J2801" s="5"/>
      <c r="K2801" s="5"/>
      <c r="L2801" s="5"/>
      <c r="M2801" s="5"/>
      <c r="N2801" s="5"/>
      <c r="O2801" s="5"/>
      <c r="P2801" s="5"/>
    </row>
    <row r="2802" ht="15.75" customHeight="1">
      <c r="A2802" s="6"/>
      <c r="B2802" s="6" t="str">
        <f t="shared" si="1"/>
        <v>GUY</v>
      </c>
      <c r="C2802" s="6">
        <v>592.0</v>
      </c>
      <c r="D2802" s="7">
        <v>59206.0</v>
      </c>
      <c r="E2802" s="8" t="s">
        <v>2532</v>
      </c>
      <c r="F2802" s="7">
        <v>5920931.0</v>
      </c>
      <c r="G2802" s="9" t="s">
        <v>1937</v>
      </c>
      <c r="H2802" s="5"/>
      <c r="I2802" s="8"/>
      <c r="J2802" s="5"/>
      <c r="K2802" s="5"/>
      <c r="L2802" s="5"/>
      <c r="M2802" s="5"/>
      <c r="N2802" s="5"/>
      <c r="O2802" s="5"/>
      <c r="P2802" s="5"/>
    </row>
    <row r="2803" ht="15.75" customHeight="1">
      <c r="A2803" s="6"/>
      <c r="B2803" s="6" t="str">
        <f t="shared" si="1"/>
        <v>GUY</v>
      </c>
      <c r="C2803" s="6">
        <v>592.0</v>
      </c>
      <c r="D2803" s="7">
        <v>59206.0</v>
      </c>
      <c r="E2803" s="8" t="s">
        <v>2532</v>
      </c>
      <c r="F2803" s="7">
        <v>5920932.0</v>
      </c>
      <c r="G2803" s="9" t="s">
        <v>2647</v>
      </c>
      <c r="H2803" s="5"/>
      <c r="I2803" s="8"/>
      <c r="J2803" s="5"/>
      <c r="K2803" s="5"/>
      <c r="L2803" s="5"/>
      <c r="M2803" s="5"/>
      <c r="N2803" s="5"/>
      <c r="O2803" s="5"/>
      <c r="P2803" s="5"/>
    </row>
    <row r="2804" ht="15.75" customHeight="1">
      <c r="A2804" s="6"/>
      <c r="B2804" s="6" t="str">
        <f t="shared" si="1"/>
        <v>GUY</v>
      </c>
      <c r="C2804" s="6">
        <v>592.0</v>
      </c>
      <c r="D2804" s="7">
        <v>59206.0</v>
      </c>
      <c r="E2804" s="8" t="s">
        <v>2532</v>
      </c>
      <c r="F2804" s="7">
        <v>5920933.0</v>
      </c>
      <c r="G2804" s="9" t="s">
        <v>2648</v>
      </c>
      <c r="H2804" s="5"/>
      <c r="I2804" s="8"/>
      <c r="J2804" s="5"/>
      <c r="K2804" s="5"/>
      <c r="L2804" s="5"/>
      <c r="M2804" s="5"/>
      <c r="N2804" s="5"/>
      <c r="O2804" s="5"/>
      <c r="P2804" s="5"/>
    </row>
    <row r="2805" ht="15.75" customHeight="1">
      <c r="A2805" s="6"/>
      <c r="B2805" s="6" t="str">
        <f t="shared" si="1"/>
        <v>GUY</v>
      </c>
      <c r="C2805" s="6">
        <v>592.0</v>
      </c>
      <c r="D2805" s="7">
        <v>59206.0</v>
      </c>
      <c r="E2805" s="8" t="s">
        <v>2532</v>
      </c>
      <c r="F2805" s="7">
        <v>5920934.0</v>
      </c>
      <c r="G2805" s="9" t="s">
        <v>2649</v>
      </c>
      <c r="H2805" s="5"/>
      <c r="I2805" s="8"/>
      <c r="J2805" s="5"/>
      <c r="K2805" s="5"/>
      <c r="L2805" s="5"/>
      <c r="M2805" s="5"/>
      <c r="N2805" s="5"/>
      <c r="O2805" s="5"/>
      <c r="P2805" s="5"/>
    </row>
    <row r="2806" ht="15.75" customHeight="1">
      <c r="A2806" s="6"/>
      <c r="B2806" s="6" t="str">
        <f t="shared" si="1"/>
        <v>GUY</v>
      </c>
      <c r="C2806" s="6">
        <v>592.0</v>
      </c>
      <c r="D2806" s="7">
        <v>59206.0</v>
      </c>
      <c r="E2806" s="8" t="s">
        <v>2532</v>
      </c>
      <c r="F2806" s="7">
        <v>5920935.0</v>
      </c>
      <c r="G2806" s="9" t="s">
        <v>2475</v>
      </c>
      <c r="H2806" s="5"/>
      <c r="I2806" s="8"/>
      <c r="J2806" s="5"/>
      <c r="K2806" s="5"/>
      <c r="L2806" s="5"/>
      <c r="M2806" s="5"/>
      <c r="N2806" s="5"/>
      <c r="O2806" s="5"/>
      <c r="P2806" s="5"/>
    </row>
    <row r="2807" ht="15.75" customHeight="1">
      <c r="A2807" s="6"/>
      <c r="B2807" s="6" t="str">
        <f t="shared" si="1"/>
        <v>GUY</v>
      </c>
      <c r="C2807" s="6">
        <v>592.0</v>
      </c>
      <c r="D2807" s="7">
        <v>59206.0</v>
      </c>
      <c r="E2807" s="8" t="s">
        <v>2532</v>
      </c>
      <c r="F2807" s="7">
        <v>5920936.0</v>
      </c>
      <c r="G2807" s="9" t="s">
        <v>2650</v>
      </c>
      <c r="H2807" s="5"/>
      <c r="I2807" s="8"/>
      <c r="J2807" s="5"/>
      <c r="K2807" s="5"/>
      <c r="L2807" s="5"/>
      <c r="M2807" s="5"/>
      <c r="N2807" s="5"/>
      <c r="O2807" s="5"/>
      <c r="P2807" s="5"/>
    </row>
    <row r="2808" ht="15.75" customHeight="1">
      <c r="A2808" s="6"/>
      <c r="B2808" s="6" t="str">
        <f t="shared" si="1"/>
        <v>GUY</v>
      </c>
      <c r="C2808" s="6">
        <v>592.0</v>
      </c>
      <c r="D2808" s="7">
        <v>59206.0</v>
      </c>
      <c r="E2808" s="8" t="s">
        <v>2532</v>
      </c>
      <c r="F2808" s="7">
        <v>5920937.0</v>
      </c>
      <c r="G2808" s="9" t="s">
        <v>2651</v>
      </c>
      <c r="H2808" s="5"/>
      <c r="I2808" s="8"/>
      <c r="J2808" s="5"/>
      <c r="K2808" s="5"/>
      <c r="L2808" s="5"/>
      <c r="M2808" s="5"/>
      <c r="N2808" s="5"/>
      <c r="O2808" s="5"/>
      <c r="P2808" s="5"/>
    </row>
    <row r="2809" ht="15.75" customHeight="1">
      <c r="A2809" s="6"/>
      <c r="B2809" s="6" t="str">
        <f t="shared" si="1"/>
        <v>GUY</v>
      </c>
      <c r="C2809" s="6">
        <v>592.0</v>
      </c>
      <c r="D2809" s="7">
        <v>59206.0</v>
      </c>
      <c r="E2809" s="8" t="s">
        <v>2532</v>
      </c>
      <c r="F2809" s="7">
        <v>5920938.0</v>
      </c>
      <c r="G2809" s="9" t="s">
        <v>2652</v>
      </c>
      <c r="H2809" s="5"/>
      <c r="I2809" s="8"/>
      <c r="J2809" s="5"/>
      <c r="K2809" s="5"/>
      <c r="L2809" s="5"/>
      <c r="M2809" s="5"/>
      <c r="N2809" s="5"/>
      <c r="O2809" s="5"/>
      <c r="P2809" s="5"/>
    </row>
    <row r="2810" ht="15.75" customHeight="1">
      <c r="A2810" s="6"/>
      <c r="B2810" s="6" t="str">
        <f t="shared" si="1"/>
        <v>GUY</v>
      </c>
      <c r="C2810" s="6">
        <v>592.0</v>
      </c>
      <c r="D2810" s="7">
        <v>59206.0</v>
      </c>
      <c r="E2810" s="8" t="s">
        <v>2532</v>
      </c>
      <c r="F2810" s="7">
        <v>5920939.0</v>
      </c>
      <c r="G2810" s="9" t="s">
        <v>2262</v>
      </c>
      <c r="H2810" s="5"/>
      <c r="I2810" s="8"/>
      <c r="J2810" s="5"/>
      <c r="K2810" s="5"/>
      <c r="L2810" s="5"/>
      <c r="M2810" s="5"/>
      <c r="N2810" s="5"/>
      <c r="O2810" s="5"/>
      <c r="P2810" s="5"/>
    </row>
    <row r="2811" ht="15.75" customHeight="1">
      <c r="A2811" s="6"/>
      <c r="B2811" s="6" t="str">
        <f t="shared" si="1"/>
        <v>GUY</v>
      </c>
      <c r="C2811" s="6">
        <v>592.0</v>
      </c>
      <c r="D2811" s="7">
        <v>59206.0</v>
      </c>
      <c r="E2811" s="8" t="s">
        <v>2532</v>
      </c>
      <c r="F2811" s="7">
        <v>5920940.0</v>
      </c>
      <c r="G2811" s="9" t="s">
        <v>1911</v>
      </c>
      <c r="H2811" s="5"/>
      <c r="I2811" s="8"/>
      <c r="J2811" s="5"/>
      <c r="K2811" s="5"/>
      <c r="L2811" s="5"/>
      <c r="M2811" s="5"/>
      <c r="N2811" s="5"/>
      <c r="O2811" s="5"/>
      <c r="P2811" s="5"/>
    </row>
    <row r="2812" ht="15.75" customHeight="1">
      <c r="A2812" s="6"/>
      <c r="B2812" s="6" t="str">
        <f t="shared" si="1"/>
        <v>GUY</v>
      </c>
      <c r="C2812" s="6">
        <v>592.0</v>
      </c>
      <c r="D2812" s="7">
        <v>59206.0</v>
      </c>
      <c r="E2812" s="8" t="s">
        <v>2532</v>
      </c>
      <c r="F2812" s="7">
        <v>5920941.0</v>
      </c>
      <c r="G2812" s="9" t="s">
        <v>2653</v>
      </c>
      <c r="H2812" s="5"/>
      <c r="I2812" s="8"/>
      <c r="J2812" s="5"/>
      <c r="K2812" s="5"/>
      <c r="L2812" s="5"/>
      <c r="M2812" s="5"/>
      <c r="N2812" s="5"/>
      <c r="O2812" s="5"/>
      <c r="P2812" s="5"/>
    </row>
    <row r="2813" ht="15.75" customHeight="1">
      <c r="A2813" s="6"/>
      <c r="B2813" s="6" t="str">
        <f t="shared" si="1"/>
        <v>GUY</v>
      </c>
      <c r="C2813" s="6">
        <v>592.0</v>
      </c>
      <c r="D2813" s="7">
        <v>59206.0</v>
      </c>
      <c r="E2813" s="8" t="s">
        <v>2532</v>
      </c>
      <c r="F2813" s="7">
        <v>5920942.0</v>
      </c>
      <c r="G2813" s="9" t="s">
        <v>2654</v>
      </c>
      <c r="H2813" s="5"/>
      <c r="I2813" s="8"/>
      <c r="J2813" s="5"/>
      <c r="K2813" s="5"/>
      <c r="L2813" s="5"/>
      <c r="M2813" s="5"/>
      <c r="N2813" s="5"/>
      <c r="O2813" s="5"/>
      <c r="P2813" s="5"/>
    </row>
    <row r="2814" ht="15.75" customHeight="1">
      <c r="A2814" s="6"/>
      <c r="B2814" s="6" t="str">
        <f t="shared" si="1"/>
        <v>GUY</v>
      </c>
      <c r="C2814" s="6">
        <v>592.0</v>
      </c>
      <c r="D2814" s="7">
        <v>59206.0</v>
      </c>
      <c r="E2814" s="8" t="s">
        <v>2532</v>
      </c>
      <c r="F2814" s="7">
        <v>5920943.0</v>
      </c>
      <c r="G2814" s="9" t="s">
        <v>2655</v>
      </c>
      <c r="H2814" s="5"/>
      <c r="I2814" s="8"/>
      <c r="J2814" s="5"/>
      <c r="K2814" s="5"/>
      <c r="L2814" s="5"/>
      <c r="M2814" s="5"/>
      <c r="N2814" s="5"/>
      <c r="O2814" s="5"/>
      <c r="P2814" s="5"/>
    </row>
    <row r="2815" ht="15.75" customHeight="1">
      <c r="A2815" s="6"/>
      <c r="B2815" s="6" t="str">
        <f t="shared" si="1"/>
        <v>GUY</v>
      </c>
      <c r="C2815" s="6">
        <v>592.0</v>
      </c>
      <c r="D2815" s="7">
        <v>59206.0</v>
      </c>
      <c r="E2815" s="8" t="s">
        <v>2532</v>
      </c>
      <c r="F2815" s="7">
        <v>5920944.0</v>
      </c>
      <c r="G2815" s="9" t="s">
        <v>2656</v>
      </c>
      <c r="H2815" s="5"/>
      <c r="I2815" s="8"/>
      <c r="J2815" s="5"/>
      <c r="K2815" s="5"/>
      <c r="L2815" s="5"/>
      <c r="M2815" s="5"/>
      <c r="N2815" s="5"/>
      <c r="O2815" s="5"/>
      <c r="P2815" s="5"/>
    </row>
    <row r="2816" ht="15.75" customHeight="1">
      <c r="A2816" s="6"/>
      <c r="B2816" s="6" t="str">
        <f t="shared" si="1"/>
        <v>GUY</v>
      </c>
      <c r="C2816" s="6">
        <v>592.0</v>
      </c>
      <c r="D2816" s="7">
        <v>59206.0</v>
      </c>
      <c r="E2816" s="8" t="s">
        <v>2532</v>
      </c>
      <c r="F2816" s="7">
        <v>5920945.0</v>
      </c>
      <c r="G2816" s="9" t="s">
        <v>2657</v>
      </c>
      <c r="H2816" s="5"/>
      <c r="I2816" s="8"/>
      <c r="J2816" s="5"/>
      <c r="K2816" s="5"/>
      <c r="L2816" s="5"/>
      <c r="M2816" s="5"/>
      <c r="N2816" s="5"/>
      <c r="O2816" s="5"/>
      <c r="P2816" s="5"/>
    </row>
    <row r="2817" ht="15.75" customHeight="1">
      <c r="A2817" s="6"/>
      <c r="B2817" s="6" t="str">
        <f t="shared" si="1"/>
        <v>GUY</v>
      </c>
      <c r="C2817" s="6">
        <v>592.0</v>
      </c>
      <c r="D2817" s="7">
        <v>59206.0</v>
      </c>
      <c r="E2817" s="8" t="s">
        <v>2532</v>
      </c>
      <c r="F2817" s="7">
        <v>5920946.0</v>
      </c>
      <c r="G2817" s="9" t="s">
        <v>2658</v>
      </c>
      <c r="H2817" s="5"/>
      <c r="I2817" s="8"/>
      <c r="J2817" s="5"/>
      <c r="K2817" s="5"/>
      <c r="L2817" s="5"/>
      <c r="M2817" s="5"/>
      <c r="N2817" s="5"/>
      <c r="O2817" s="5"/>
      <c r="P2817" s="5"/>
    </row>
    <row r="2818" ht="15.75" customHeight="1">
      <c r="A2818" s="6"/>
      <c r="B2818" s="6" t="str">
        <f t="shared" si="1"/>
        <v>GUY</v>
      </c>
      <c r="C2818" s="6">
        <v>592.0</v>
      </c>
      <c r="D2818" s="7">
        <v>59206.0</v>
      </c>
      <c r="E2818" s="8" t="s">
        <v>2532</v>
      </c>
      <c r="F2818" s="7">
        <v>5920947.0</v>
      </c>
      <c r="G2818" s="9" t="s">
        <v>2659</v>
      </c>
      <c r="H2818" s="5"/>
      <c r="I2818" s="8"/>
      <c r="J2818" s="5"/>
      <c r="K2818" s="5"/>
      <c r="L2818" s="5"/>
      <c r="M2818" s="5"/>
      <c r="N2818" s="5"/>
      <c r="O2818" s="5"/>
      <c r="P2818" s="5"/>
    </row>
    <row r="2819" ht="15.75" customHeight="1">
      <c r="A2819" s="6"/>
      <c r="B2819" s="6" t="str">
        <f t="shared" si="1"/>
        <v>GUY</v>
      </c>
      <c r="C2819" s="6">
        <v>592.0</v>
      </c>
      <c r="D2819" s="7">
        <v>59206.0</v>
      </c>
      <c r="E2819" s="8" t="s">
        <v>2532</v>
      </c>
      <c r="F2819" s="7">
        <v>5920948.0</v>
      </c>
      <c r="G2819" s="9" t="s">
        <v>2660</v>
      </c>
      <c r="H2819" s="5"/>
      <c r="I2819" s="8"/>
      <c r="J2819" s="5"/>
      <c r="K2819" s="5"/>
      <c r="L2819" s="5"/>
      <c r="M2819" s="5"/>
      <c r="N2819" s="5"/>
      <c r="O2819" s="5"/>
      <c r="P2819" s="5"/>
    </row>
    <row r="2820" ht="15.75" customHeight="1">
      <c r="A2820" s="6"/>
      <c r="B2820" s="6" t="str">
        <f t="shared" si="1"/>
        <v>GUY</v>
      </c>
      <c r="C2820" s="6">
        <v>592.0</v>
      </c>
      <c r="D2820" s="7">
        <v>59206.0</v>
      </c>
      <c r="E2820" s="8" t="s">
        <v>2532</v>
      </c>
      <c r="F2820" s="7">
        <v>5920949.0</v>
      </c>
      <c r="G2820" s="9" t="s">
        <v>2661</v>
      </c>
      <c r="H2820" s="5"/>
      <c r="I2820" s="8"/>
      <c r="J2820" s="5"/>
      <c r="K2820" s="5"/>
      <c r="L2820" s="5"/>
      <c r="M2820" s="5"/>
      <c r="N2820" s="5"/>
      <c r="O2820" s="5"/>
      <c r="P2820" s="5"/>
    </row>
    <row r="2821" ht="15.75" customHeight="1">
      <c r="A2821" s="6"/>
      <c r="B2821" s="6" t="str">
        <f t="shared" si="1"/>
        <v>GUY</v>
      </c>
      <c r="C2821" s="6">
        <v>592.0</v>
      </c>
      <c r="D2821" s="7">
        <v>59206.0</v>
      </c>
      <c r="E2821" s="8" t="s">
        <v>2532</v>
      </c>
      <c r="F2821" s="7">
        <v>5920950.0</v>
      </c>
      <c r="G2821" s="9" t="s">
        <v>2530</v>
      </c>
      <c r="H2821" s="5"/>
      <c r="I2821" s="8"/>
      <c r="J2821" s="5"/>
      <c r="K2821" s="5"/>
      <c r="L2821" s="5"/>
      <c r="M2821" s="5"/>
      <c r="N2821" s="5"/>
      <c r="O2821" s="5"/>
      <c r="P2821" s="5"/>
    </row>
    <row r="2822" ht="15.75" customHeight="1">
      <c r="A2822" s="6"/>
      <c r="B2822" s="6" t="str">
        <f t="shared" si="1"/>
        <v>GUY</v>
      </c>
      <c r="C2822" s="6">
        <v>592.0</v>
      </c>
      <c r="D2822" s="7">
        <v>59206.0</v>
      </c>
      <c r="E2822" s="8" t="s">
        <v>2532</v>
      </c>
      <c r="F2822" s="7">
        <v>5920951.0</v>
      </c>
      <c r="G2822" s="9" t="s">
        <v>2662</v>
      </c>
      <c r="H2822" s="5"/>
      <c r="I2822" s="8"/>
      <c r="J2822" s="5"/>
      <c r="K2822" s="5"/>
      <c r="L2822" s="5"/>
      <c r="M2822" s="5"/>
      <c r="N2822" s="5"/>
      <c r="O2822" s="5"/>
      <c r="P2822" s="5"/>
    </row>
    <row r="2823" ht="15.75" customHeight="1">
      <c r="A2823" s="6"/>
      <c r="B2823" s="6" t="str">
        <f t="shared" si="1"/>
        <v>GUY</v>
      </c>
      <c r="C2823" s="6">
        <v>592.0</v>
      </c>
      <c r="D2823" s="7">
        <v>59206.0</v>
      </c>
      <c r="E2823" s="8" t="s">
        <v>2532</v>
      </c>
      <c r="F2823" s="7">
        <v>5920952.0</v>
      </c>
      <c r="G2823" s="9" t="s">
        <v>2663</v>
      </c>
      <c r="H2823" s="5"/>
      <c r="I2823" s="8"/>
      <c r="J2823" s="5"/>
      <c r="K2823" s="5"/>
      <c r="L2823" s="5"/>
      <c r="M2823" s="5"/>
      <c r="N2823" s="5"/>
      <c r="O2823" s="5"/>
      <c r="P2823" s="5"/>
    </row>
    <row r="2824" ht="15.75" customHeight="1">
      <c r="A2824" s="6"/>
      <c r="B2824" s="6" t="str">
        <f t="shared" si="1"/>
        <v>GUY</v>
      </c>
      <c r="C2824" s="6">
        <v>592.0</v>
      </c>
      <c r="D2824" s="7">
        <v>59206.0</v>
      </c>
      <c r="E2824" s="8" t="s">
        <v>2532</v>
      </c>
      <c r="F2824" s="7">
        <v>5920953.0</v>
      </c>
      <c r="G2824" s="9" t="s">
        <v>2664</v>
      </c>
      <c r="H2824" s="5"/>
      <c r="I2824" s="8"/>
      <c r="J2824" s="5"/>
      <c r="K2824" s="5"/>
      <c r="L2824" s="5"/>
      <c r="M2824" s="5"/>
      <c r="N2824" s="5"/>
      <c r="O2824" s="5"/>
      <c r="P2824" s="5"/>
    </row>
    <row r="2825" ht="15.75" customHeight="1">
      <c r="A2825" s="6"/>
      <c r="B2825" s="6" t="str">
        <f t="shared" si="1"/>
        <v>GUY</v>
      </c>
      <c r="C2825" s="6">
        <v>592.0</v>
      </c>
      <c r="D2825" s="7">
        <v>59206.0</v>
      </c>
      <c r="E2825" s="8" t="s">
        <v>2532</v>
      </c>
      <c r="F2825" s="7">
        <v>5920954.0</v>
      </c>
      <c r="G2825" s="9" t="s">
        <v>2665</v>
      </c>
      <c r="H2825" s="5"/>
      <c r="I2825" s="8"/>
      <c r="J2825" s="5"/>
      <c r="K2825" s="5"/>
      <c r="L2825" s="5"/>
      <c r="M2825" s="5"/>
      <c r="N2825" s="5"/>
      <c r="O2825" s="5"/>
      <c r="P2825" s="5"/>
    </row>
    <row r="2826" ht="15.75" customHeight="1">
      <c r="A2826" s="6"/>
      <c r="B2826" s="6" t="str">
        <f t="shared" si="1"/>
        <v>GUY</v>
      </c>
      <c r="C2826" s="6">
        <v>592.0</v>
      </c>
      <c r="D2826" s="7">
        <v>59206.0</v>
      </c>
      <c r="E2826" s="8" t="s">
        <v>2532</v>
      </c>
      <c r="F2826" s="7">
        <v>5920955.0</v>
      </c>
      <c r="G2826" s="9" t="s">
        <v>2666</v>
      </c>
      <c r="H2826" s="5"/>
      <c r="I2826" s="8"/>
      <c r="J2826" s="5"/>
      <c r="K2826" s="5"/>
      <c r="L2826" s="5"/>
      <c r="M2826" s="5"/>
      <c r="N2826" s="5"/>
      <c r="O2826" s="5"/>
      <c r="P2826" s="5"/>
    </row>
    <row r="2827" ht="15.75" customHeight="1">
      <c r="A2827" s="6"/>
      <c r="B2827" s="6" t="str">
        <f t="shared" si="1"/>
        <v>GUY</v>
      </c>
      <c r="C2827" s="6">
        <v>592.0</v>
      </c>
      <c r="D2827" s="7">
        <v>59206.0</v>
      </c>
      <c r="E2827" s="8" t="s">
        <v>2532</v>
      </c>
      <c r="F2827" s="7">
        <v>5920956.0</v>
      </c>
      <c r="G2827" s="9" t="s">
        <v>2667</v>
      </c>
      <c r="H2827" s="5"/>
      <c r="I2827" s="8"/>
      <c r="J2827" s="5"/>
      <c r="K2827" s="5"/>
      <c r="L2827" s="5"/>
      <c r="M2827" s="5"/>
      <c r="N2827" s="5"/>
      <c r="O2827" s="5"/>
      <c r="P2827" s="5"/>
    </row>
    <row r="2828" ht="15.75" customHeight="1">
      <c r="A2828" s="6"/>
      <c r="B2828" s="6" t="str">
        <f t="shared" si="1"/>
        <v>GUY</v>
      </c>
      <c r="C2828" s="6">
        <v>592.0</v>
      </c>
      <c r="D2828" s="7">
        <v>59206.0</v>
      </c>
      <c r="E2828" s="8" t="s">
        <v>2532</v>
      </c>
      <c r="F2828" s="7">
        <v>5920957.0</v>
      </c>
      <c r="G2828" s="9" t="s">
        <v>2306</v>
      </c>
      <c r="H2828" s="5"/>
      <c r="I2828" s="8"/>
      <c r="J2828" s="5"/>
      <c r="K2828" s="5"/>
      <c r="L2828" s="5"/>
      <c r="M2828" s="5"/>
      <c r="N2828" s="5"/>
      <c r="O2828" s="5"/>
      <c r="P2828" s="5"/>
    </row>
    <row r="2829" ht="15.75" customHeight="1">
      <c r="A2829" s="6"/>
      <c r="B2829" s="6" t="str">
        <f t="shared" si="1"/>
        <v>GUY</v>
      </c>
      <c r="C2829" s="6">
        <v>592.0</v>
      </c>
      <c r="D2829" s="7">
        <v>59206.0</v>
      </c>
      <c r="E2829" s="8" t="s">
        <v>2532</v>
      </c>
      <c r="F2829" s="7">
        <v>5920958.0</v>
      </c>
      <c r="G2829" s="9" t="s">
        <v>2668</v>
      </c>
      <c r="H2829" s="5"/>
      <c r="I2829" s="8"/>
      <c r="J2829" s="5"/>
      <c r="K2829" s="5"/>
      <c r="L2829" s="5"/>
      <c r="M2829" s="5"/>
      <c r="N2829" s="5"/>
      <c r="O2829" s="5"/>
      <c r="P2829" s="5"/>
    </row>
    <row r="2830" ht="15.75" customHeight="1">
      <c r="A2830" s="6"/>
      <c r="B2830" s="6" t="str">
        <f t="shared" si="1"/>
        <v>GUY</v>
      </c>
      <c r="C2830" s="6">
        <v>592.0</v>
      </c>
      <c r="D2830" s="7">
        <v>59206.0</v>
      </c>
      <c r="E2830" s="8" t="s">
        <v>2532</v>
      </c>
      <c r="F2830" s="7">
        <v>5920959.0</v>
      </c>
      <c r="G2830" s="9" t="s">
        <v>2669</v>
      </c>
      <c r="H2830" s="5"/>
      <c r="I2830" s="8"/>
      <c r="J2830" s="5"/>
      <c r="K2830" s="5"/>
      <c r="L2830" s="5"/>
      <c r="M2830" s="5"/>
      <c r="N2830" s="5"/>
      <c r="O2830" s="5"/>
      <c r="P2830" s="5"/>
    </row>
    <row r="2831" ht="15.75" customHeight="1">
      <c r="A2831" s="6"/>
      <c r="B2831" s="6" t="str">
        <f t="shared" si="1"/>
        <v>GUY</v>
      </c>
      <c r="C2831" s="6">
        <v>592.0</v>
      </c>
      <c r="D2831" s="7">
        <v>59206.0</v>
      </c>
      <c r="E2831" s="8" t="s">
        <v>2532</v>
      </c>
      <c r="F2831" s="7">
        <v>5920960.0</v>
      </c>
      <c r="G2831" s="9" t="s">
        <v>2084</v>
      </c>
      <c r="H2831" s="5"/>
      <c r="I2831" s="8"/>
      <c r="J2831" s="5"/>
      <c r="K2831" s="5"/>
      <c r="L2831" s="5"/>
      <c r="M2831" s="5"/>
      <c r="N2831" s="5"/>
      <c r="O2831" s="5"/>
      <c r="P2831" s="5"/>
    </row>
    <row r="2832" ht="15.75" customHeight="1">
      <c r="A2832" s="6"/>
      <c r="B2832" s="6" t="str">
        <f t="shared" si="1"/>
        <v>GUY</v>
      </c>
      <c r="C2832" s="6">
        <v>592.0</v>
      </c>
      <c r="D2832" s="7">
        <v>59206.0</v>
      </c>
      <c r="E2832" s="8" t="s">
        <v>2532</v>
      </c>
      <c r="F2832" s="7">
        <v>5920961.0</v>
      </c>
      <c r="G2832" s="9" t="s">
        <v>2670</v>
      </c>
      <c r="H2832" s="5"/>
      <c r="I2832" s="8"/>
      <c r="J2832" s="5"/>
      <c r="K2832" s="5"/>
      <c r="L2832" s="5"/>
      <c r="M2832" s="5"/>
      <c r="N2832" s="5"/>
      <c r="O2832" s="5"/>
      <c r="P2832" s="5"/>
    </row>
    <row r="2833" ht="15.75" customHeight="1">
      <c r="A2833" s="6"/>
      <c r="B2833" s="6" t="str">
        <f t="shared" si="1"/>
        <v>GUY</v>
      </c>
      <c r="C2833" s="6">
        <v>592.0</v>
      </c>
      <c r="D2833" s="7">
        <v>59206.0</v>
      </c>
      <c r="E2833" s="8" t="s">
        <v>2532</v>
      </c>
      <c r="F2833" s="7">
        <v>5920962.0</v>
      </c>
      <c r="G2833" s="9" t="s">
        <v>2671</v>
      </c>
      <c r="H2833" s="5"/>
      <c r="I2833" s="8"/>
      <c r="J2833" s="5"/>
      <c r="K2833" s="5"/>
      <c r="L2833" s="5"/>
      <c r="M2833" s="5"/>
      <c r="N2833" s="5"/>
      <c r="O2833" s="5"/>
      <c r="P2833" s="5"/>
    </row>
    <row r="2834" ht="15.75" customHeight="1">
      <c r="A2834" s="6"/>
      <c r="B2834" s="6" t="str">
        <f t="shared" si="1"/>
        <v>GUY</v>
      </c>
      <c r="C2834" s="6">
        <v>592.0</v>
      </c>
      <c r="D2834" s="7">
        <v>59206.0</v>
      </c>
      <c r="E2834" s="8" t="s">
        <v>2532</v>
      </c>
      <c r="F2834" s="7">
        <v>5920963.0</v>
      </c>
      <c r="G2834" s="9" t="s">
        <v>2672</v>
      </c>
      <c r="H2834" s="5"/>
      <c r="I2834" s="8"/>
      <c r="J2834" s="5"/>
      <c r="K2834" s="5"/>
      <c r="L2834" s="5"/>
      <c r="M2834" s="5"/>
      <c r="N2834" s="5"/>
      <c r="O2834" s="5"/>
      <c r="P2834" s="5"/>
    </row>
    <row r="2835" ht="15.75" customHeight="1">
      <c r="A2835" s="6"/>
      <c r="B2835" s="6" t="str">
        <f t="shared" si="1"/>
        <v>GUY</v>
      </c>
      <c r="C2835" s="6">
        <v>592.0</v>
      </c>
      <c r="D2835" s="7">
        <v>59206.0</v>
      </c>
      <c r="E2835" s="8" t="s">
        <v>2532</v>
      </c>
      <c r="F2835" s="7">
        <v>5920964.0</v>
      </c>
      <c r="G2835" s="9" t="s">
        <v>2673</v>
      </c>
      <c r="H2835" s="5"/>
      <c r="I2835" s="8"/>
      <c r="J2835" s="5"/>
      <c r="K2835" s="5"/>
      <c r="L2835" s="5"/>
      <c r="M2835" s="5"/>
      <c r="N2835" s="5"/>
      <c r="O2835" s="5"/>
      <c r="P2835" s="5"/>
    </row>
    <row r="2836" ht="15.75" customHeight="1">
      <c r="A2836" s="6"/>
      <c r="B2836" s="6" t="str">
        <f t="shared" si="1"/>
        <v>GUY</v>
      </c>
      <c r="C2836" s="6">
        <v>592.0</v>
      </c>
      <c r="D2836" s="7">
        <v>59206.0</v>
      </c>
      <c r="E2836" s="8" t="s">
        <v>2532</v>
      </c>
      <c r="F2836" s="7">
        <v>5920965.0</v>
      </c>
      <c r="G2836" s="9" t="s">
        <v>2674</v>
      </c>
      <c r="H2836" s="5"/>
      <c r="I2836" s="8"/>
      <c r="J2836" s="5"/>
      <c r="K2836" s="5"/>
      <c r="L2836" s="5"/>
      <c r="M2836" s="5"/>
      <c r="N2836" s="5"/>
      <c r="O2836" s="5"/>
      <c r="P2836" s="5"/>
    </row>
    <row r="2837" ht="15.75" customHeight="1">
      <c r="A2837" s="6"/>
      <c r="B2837" s="6" t="str">
        <f t="shared" si="1"/>
        <v>GUY</v>
      </c>
      <c r="C2837" s="6">
        <v>592.0</v>
      </c>
      <c r="D2837" s="7">
        <v>59206.0</v>
      </c>
      <c r="E2837" s="8" t="s">
        <v>2532</v>
      </c>
      <c r="F2837" s="7">
        <v>5920966.0</v>
      </c>
      <c r="G2837" s="9" t="s">
        <v>2675</v>
      </c>
      <c r="H2837" s="5"/>
      <c r="I2837" s="8"/>
      <c r="J2837" s="5"/>
      <c r="K2837" s="5"/>
      <c r="L2837" s="5"/>
      <c r="M2837" s="5"/>
      <c r="N2837" s="5"/>
      <c r="O2837" s="5"/>
      <c r="P2837" s="5"/>
    </row>
    <row r="2838" ht="15.75" customHeight="1">
      <c r="A2838" s="6"/>
      <c r="B2838" s="6" t="str">
        <f t="shared" si="1"/>
        <v>GUY</v>
      </c>
      <c r="C2838" s="6">
        <v>592.0</v>
      </c>
      <c r="D2838" s="7">
        <v>59206.0</v>
      </c>
      <c r="E2838" s="8" t="s">
        <v>2532</v>
      </c>
      <c r="F2838" s="7">
        <v>5920967.0</v>
      </c>
      <c r="G2838" s="9" t="s">
        <v>1978</v>
      </c>
      <c r="H2838" s="5"/>
      <c r="I2838" s="8"/>
      <c r="J2838" s="5"/>
      <c r="K2838" s="5"/>
      <c r="L2838" s="5"/>
      <c r="M2838" s="5"/>
      <c r="N2838" s="5"/>
      <c r="O2838" s="5"/>
      <c r="P2838" s="5"/>
    </row>
    <row r="2839" ht="15.75" customHeight="1">
      <c r="A2839" s="6"/>
      <c r="B2839" s="6" t="str">
        <f t="shared" si="1"/>
        <v>GUY</v>
      </c>
      <c r="C2839" s="6">
        <v>592.0</v>
      </c>
      <c r="D2839" s="7">
        <v>59206.0</v>
      </c>
      <c r="E2839" s="8" t="s">
        <v>2532</v>
      </c>
      <c r="F2839" s="7">
        <v>5920968.0</v>
      </c>
      <c r="G2839" s="9" t="s">
        <v>2142</v>
      </c>
      <c r="H2839" s="5"/>
      <c r="I2839" s="8"/>
      <c r="J2839" s="5"/>
      <c r="K2839" s="5"/>
      <c r="L2839" s="5"/>
      <c r="M2839" s="5"/>
      <c r="N2839" s="5"/>
      <c r="O2839" s="5"/>
      <c r="P2839" s="5"/>
    </row>
    <row r="2840" ht="15.75" customHeight="1">
      <c r="A2840" s="6"/>
      <c r="B2840" s="6" t="str">
        <f t="shared" si="1"/>
        <v>GUY</v>
      </c>
      <c r="C2840" s="6">
        <v>592.0</v>
      </c>
      <c r="D2840" s="7">
        <v>59206.0</v>
      </c>
      <c r="E2840" s="8" t="s">
        <v>2532</v>
      </c>
      <c r="F2840" s="7">
        <v>5920969.0</v>
      </c>
      <c r="G2840" s="9" t="s">
        <v>2676</v>
      </c>
      <c r="H2840" s="5"/>
      <c r="I2840" s="8"/>
      <c r="J2840" s="5"/>
      <c r="K2840" s="5"/>
      <c r="L2840" s="5"/>
      <c r="M2840" s="5"/>
      <c r="N2840" s="5"/>
      <c r="O2840" s="5"/>
      <c r="P2840" s="5"/>
    </row>
    <row r="2841" ht="15.75" customHeight="1">
      <c r="A2841" s="6"/>
      <c r="B2841" s="6" t="str">
        <f t="shared" si="1"/>
        <v>GUY</v>
      </c>
      <c r="C2841" s="6">
        <v>592.0</v>
      </c>
      <c r="D2841" s="7">
        <v>59206.0</v>
      </c>
      <c r="E2841" s="8" t="s">
        <v>2532</v>
      </c>
      <c r="F2841" s="7">
        <v>5920970.0</v>
      </c>
      <c r="G2841" s="9" t="s">
        <v>2131</v>
      </c>
      <c r="H2841" s="5"/>
      <c r="I2841" s="8"/>
      <c r="J2841" s="5"/>
      <c r="K2841" s="5"/>
      <c r="L2841" s="5"/>
      <c r="M2841" s="5"/>
      <c r="N2841" s="5"/>
      <c r="O2841" s="5"/>
      <c r="P2841" s="5"/>
    </row>
    <row r="2842" ht="15.75" customHeight="1">
      <c r="A2842" s="6"/>
      <c r="B2842" s="6" t="str">
        <f t="shared" si="1"/>
        <v>GUY</v>
      </c>
      <c r="C2842" s="6">
        <v>592.0</v>
      </c>
      <c r="D2842" s="7">
        <v>59206.0</v>
      </c>
      <c r="E2842" s="8" t="s">
        <v>2532</v>
      </c>
      <c r="F2842" s="7">
        <v>5920971.0</v>
      </c>
      <c r="G2842" s="9" t="s">
        <v>2677</v>
      </c>
      <c r="H2842" s="5"/>
      <c r="I2842" s="8"/>
      <c r="J2842" s="5"/>
      <c r="K2842" s="5"/>
      <c r="L2842" s="5"/>
      <c r="M2842" s="5"/>
      <c r="N2842" s="5"/>
      <c r="O2842" s="5"/>
      <c r="P2842" s="5"/>
    </row>
    <row r="2843" ht="15.75" customHeight="1">
      <c r="A2843" s="6"/>
      <c r="B2843" s="6" t="str">
        <f t="shared" si="1"/>
        <v>GUY</v>
      </c>
      <c r="C2843" s="6">
        <v>592.0</v>
      </c>
      <c r="D2843" s="7">
        <v>59206.0</v>
      </c>
      <c r="E2843" s="8" t="s">
        <v>2532</v>
      </c>
      <c r="F2843" s="7">
        <v>5920972.0</v>
      </c>
      <c r="G2843" s="9" t="s">
        <v>2281</v>
      </c>
      <c r="H2843" s="5"/>
      <c r="I2843" s="8"/>
      <c r="J2843" s="5"/>
      <c r="K2843" s="5"/>
      <c r="L2843" s="5"/>
      <c r="M2843" s="5"/>
      <c r="N2843" s="5"/>
      <c r="O2843" s="5"/>
      <c r="P2843" s="5"/>
    </row>
    <row r="2844" ht="15.75" customHeight="1">
      <c r="A2844" s="6"/>
      <c r="B2844" s="6" t="str">
        <f t="shared" si="1"/>
        <v>GUY</v>
      </c>
      <c r="C2844" s="6">
        <v>592.0</v>
      </c>
      <c r="D2844" s="7">
        <v>59206.0</v>
      </c>
      <c r="E2844" s="8" t="s">
        <v>2532</v>
      </c>
      <c r="F2844" s="7">
        <v>5920973.0</v>
      </c>
      <c r="G2844" s="9" t="s">
        <v>2678</v>
      </c>
      <c r="H2844" s="5"/>
      <c r="I2844" s="8"/>
      <c r="J2844" s="5"/>
      <c r="K2844" s="5"/>
      <c r="L2844" s="5"/>
      <c r="M2844" s="5"/>
      <c r="N2844" s="5"/>
      <c r="O2844" s="5"/>
      <c r="P2844" s="5"/>
    </row>
    <row r="2845" ht="15.75" customHeight="1">
      <c r="A2845" s="6"/>
      <c r="B2845" s="6" t="str">
        <f t="shared" si="1"/>
        <v>GUY</v>
      </c>
      <c r="C2845" s="6">
        <v>592.0</v>
      </c>
      <c r="D2845" s="7">
        <v>59206.0</v>
      </c>
      <c r="E2845" s="8" t="s">
        <v>2532</v>
      </c>
      <c r="F2845" s="7">
        <v>5920974.0</v>
      </c>
      <c r="G2845" s="9" t="s">
        <v>2679</v>
      </c>
      <c r="H2845" s="5"/>
      <c r="I2845" s="8"/>
      <c r="J2845" s="5"/>
      <c r="K2845" s="5"/>
      <c r="L2845" s="5"/>
      <c r="M2845" s="5"/>
      <c r="N2845" s="5"/>
      <c r="O2845" s="5"/>
      <c r="P2845" s="5"/>
    </row>
    <row r="2846" ht="15.75" customHeight="1">
      <c r="A2846" s="6"/>
      <c r="B2846" s="6" t="str">
        <f t="shared" si="1"/>
        <v>GUY</v>
      </c>
      <c r="C2846" s="6">
        <v>592.0</v>
      </c>
      <c r="D2846" s="7">
        <v>59206.0</v>
      </c>
      <c r="E2846" s="8" t="s">
        <v>2532</v>
      </c>
      <c r="F2846" s="7">
        <v>5920975.0</v>
      </c>
      <c r="G2846" s="9" t="s">
        <v>2680</v>
      </c>
      <c r="H2846" s="5"/>
      <c r="I2846" s="8"/>
      <c r="J2846" s="5"/>
      <c r="K2846" s="5"/>
      <c r="L2846" s="5"/>
      <c r="M2846" s="5"/>
      <c r="N2846" s="5"/>
      <c r="O2846" s="5"/>
      <c r="P2846" s="5"/>
    </row>
    <row r="2847" ht="15.75" customHeight="1">
      <c r="A2847" s="6"/>
      <c r="B2847" s="6" t="str">
        <f t="shared" si="1"/>
        <v>GUY</v>
      </c>
      <c r="C2847" s="6">
        <v>592.0</v>
      </c>
      <c r="D2847" s="7">
        <v>59206.0</v>
      </c>
      <c r="E2847" s="8" t="s">
        <v>2532</v>
      </c>
      <c r="F2847" s="7">
        <v>5920976.0</v>
      </c>
      <c r="G2847" s="9" t="s">
        <v>2681</v>
      </c>
      <c r="H2847" s="5"/>
      <c r="I2847" s="8"/>
      <c r="J2847" s="5"/>
      <c r="K2847" s="5"/>
      <c r="L2847" s="5"/>
      <c r="M2847" s="5"/>
      <c r="N2847" s="5"/>
      <c r="O2847" s="5"/>
      <c r="P2847" s="5"/>
    </row>
    <row r="2848" ht="15.75" customHeight="1">
      <c r="A2848" s="6"/>
      <c r="B2848" s="6" t="str">
        <f t="shared" si="1"/>
        <v>GUY</v>
      </c>
      <c r="C2848" s="6">
        <v>592.0</v>
      </c>
      <c r="D2848" s="7">
        <v>59206.0</v>
      </c>
      <c r="E2848" s="8" t="s">
        <v>2532</v>
      </c>
      <c r="F2848" s="7">
        <v>5920977.0</v>
      </c>
      <c r="G2848" s="9" t="s">
        <v>2682</v>
      </c>
      <c r="H2848" s="5"/>
      <c r="I2848" s="8"/>
      <c r="J2848" s="5"/>
      <c r="K2848" s="5"/>
      <c r="L2848" s="5"/>
      <c r="M2848" s="5"/>
      <c r="N2848" s="5"/>
      <c r="O2848" s="5"/>
      <c r="P2848" s="5"/>
    </row>
    <row r="2849" ht="15.75" customHeight="1">
      <c r="A2849" s="6"/>
      <c r="B2849" s="6" t="str">
        <f t="shared" si="1"/>
        <v>GUY</v>
      </c>
      <c r="C2849" s="6">
        <v>592.0</v>
      </c>
      <c r="D2849" s="7">
        <v>59206.0</v>
      </c>
      <c r="E2849" s="8" t="s">
        <v>2532</v>
      </c>
      <c r="F2849" s="7">
        <v>5920978.0</v>
      </c>
      <c r="G2849" s="9" t="s">
        <v>2112</v>
      </c>
      <c r="H2849" s="5"/>
      <c r="I2849" s="8"/>
      <c r="J2849" s="5"/>
      <c r="K2849" s="5"/>
      <c r="L2849" s="5"/>
      <c r="M2849" s="5"/>
      <c r="N2849" s="5"/>
      <c r="O2849" s="5"/>
      <c r="P2849" s="5"/>
    </row>
    <row r="2850" ht="15.75" customHeight="1">
      <c r="A2850" s="6"/>
      <c r="B2850" s="6" t="str">
        <f t="shared" si="1"/>
        <v>GUY</v>
      </c>
      <c r="C2850" s="6">
        <v>592.0</v>
      </c>
      <c r="D2850" s="7">
        <v>59206.0</v>
      </c>
      <c r="E2850" s="8" t="s">
        <v>2532</v>
      </c>
      <c r="F2850" s="7">
        <v>5920979.0</v>
      </c>
      <c r="G2850" s="9" t="s">
        <v>2683</v>
      </c>
      <c r="H2850" s="5"/>
      <c r="I2850" s="8"/>
      <c r="J2850" s="5"/>
      <c r="K2850" s="5"/>
      <c r="L2850" s="5"/>
      <c r="M2850" s="5"/>
      <c r="N2850" s="5"/>
      <c r="O2850" s="5"/>
      <c r="P2850" s="5"/>
    </row>
    <row r="2851" ht="15.75" customHeight="1">
      <c r="A2851" s="6"/>
      <c r="B2851" s="6" t="str">
        <f t="shared" si="1"/>
        <v>GUY</v>
      </c>
      <c r="C2851" s="6">
        <v>592.0</v>
      </c>
      <c r="D2851" s="7">
        <v>59206.0</v>
      </c>
      <c r="E2851" s="8" t="s">
        <v>2532</v>
      </c>
      <c r="F2851" s="7">
        <v>5920980.0</v>
      </c>
      <c r="G2851" s="9" t="s">
        <v>2684</v>
      </c>
      <c r="H2851" s="5"/>
      <c r="I2851" s="8"/>
      <c r="J2851" s="5"/>
      <c r="K2851" s="5"/>
      <c r="L2851" s="5"/>
      <c r="M2851" s="5"/>
      <c r="N2851" s="5"/>
      <c r="O2851" s="5"/>
      <c r="P2851" s="5"/>
    </row>
    <row r="2852" ht="15.75" customHeight="1">
      <c r="A2852" s="6"/>
      <c r="B2852" s="6" t="str">
        <f t="shared" si="1"/>
        <v>GUY</v>
      </c>
      <c r="C2852" s="6">
        <v>592.0</v>
      </c>
      <c r="D2852" s="7">
        <v>59206.0</v>
      </c>
      <c r="E2852" s="8" t="s">
        <v>2532</v>
      </c>
      <c r="F2852" s="7">
        <v>5920981.0</v>
      </c>
      <c r="G2852" s="9" t="s">
        <v>2685</v>
      </c>
      <c r="H2852" s="5"/>
      <c r="I2852" s="8"/>
      <c r="J2852" s="5"/>
      <c r="K2852" s="5"/>
      <c r="L2852" s="5"/>
      <c r="M2852" s="5"/>
      <c r="N2852" s="5"/>
      <c r="O2852" s="5"/>
      <c r="P2852" s="5"/>
    </row>
    <row r="2853" ht="15.75" customHeight="1">
      <c r="A2853" s="6"/>
      <c r="B2853" s="6" t="str">
        <f t="shared" si="1"/>
        <v>GUY</v>
      </c>
      <c r="C2853" s="6">
        <v>592.0</v>
      </c>
      <c r="D2853" s="7">
        <v>59206.0</v>
      </c>
      <c r="E2853" s="8" t="s">
        <v>2532</v>
      </c>
      <c r="F2853" s="7">
        <v>5920982.0</v>
      </c>
      <c r="G2853" s="9" t="s">
        <v>2424</v>
      </c>
      <c r="H2853" s="5"/>
      <c r="I2853" s="8"/>
      <c r="J2853" s="5"/>
      <c r="K2853" s="5"/>
      <c r="L2853" s="5"/>
      <c r="M2853" s="5"/>
      <c r="N2853" s="5"/>
      <c r="O2853" s="5"/>
      <c r="P2853" s="5"/>
    </row>
    <row r="2854" ht="15.75" customHeight="1">
      <c r="A2854" s="6"/>
      <c r="B2854" s="6" t="str">
        <f t="shared" si="1"/>
        <v>GUY</v>
      </c>
      <c r="C2854" s="6">
        <v>592.0</v>
      </c>
      <c r="D2854" s="7">
        <v>59206.0</v>
      </c>
      <c r="E2854" s="8" t="s">
        <v>2532</v>
      </c>
      <c r="F2854" s="7">
        <v>5920983.0</v>
      </c>
      <c r="G2854" s="9" t="s">
        <v>2686</v>
      </c>
      <c r="H2854" s="5"/>
      <c r="I2854" s="8"/>
      <c r="J2854" s="5"/>
      <c r="K2854" s="5"/>
      <c r="L2854" s="5"/>
      <c r="M2854" s="5"/>
      <c r="N2854" s="5"/>
      <c r="O2854" s="5"/>
      <c r="P2854" s="5"/>
    </row>
    <row r="2855" ht="15.75" customHeight="1">
      <c r="A2855" s="6"/>
      <c r="B2855" s="6" t="str">
        <f t="shared" si="1"/>
        <v>GUY</v>
      </c>
      <c r="C2855" s="6">
        <v>592.0</v>
      </c>
      <c r="D2855" s="7">
        <v>59206.0</v>
      </c>
      <c r="E2855" s="8" t="s">
        <v>2532</v>
      </c>
      <c r="F2855" s="7">
        <v>5920984.0</v>
      </c>
      <c r="G2855" s="9" t="s">
        <v>2687</v>
      </c>
      <c r="H2855" s="5"/>
      <c r="I2855" s="8"/>
      <c r="J2855" s="5"/>
      <c r="K2855" s="5"/>
      <c r="L2855" s="5"/>
      <c r="M2855" s="5"/>
      <c r="N2855" s="5"/>
      <c r="O2855" s="5"/>
      <c r="P2855" s="5"/>
    </row>
    <row r="2856" ht="15.75" customHeight="1">
      <c r="A2856" s="6"/>
      <c r="B2856" s="6" t="str">
        <f t="shared" si="1"/>
        <v>GUY</v>
      </c>
      <c r="C2856" s="6">
        <v>592.0</v>
      </c>
      <c r="D2856" s="7">
        <v>59206.0</v>
      </c>
      <c r="E2856" s="8" t="s">
        <v>2532</v>
      </c>
      <c r="F2856" s="7">
        <v>5920985.0</v>
      </c>
      <c r="G2856" s="9" t="s">
        <v>2688</v>
      </c>
      <c r="H2856" s="5"/>
      <c r="I2856" s="8"/>
      <c r="J2856" s="5"/>
      <c r="K2856" s="5"/>
      <c r="L2856" s="5"/>
      <c r="M2856" s="5"/>
      <c r="N2856" s="5"/>
      <c r="O2856" s="5"/>
      <c r="P2856" s="5"/>
    </row>
    <row r="2857" ht="15.75" customHeight="1">
      <c r="A2857" s="6"/>
      <c r="B2857" s="6" t="str">
        <f t="shared" si="1"/>
        <v>GUY</v>
      </c>
      <c r="C2857" s="6">
        <v>592.0</v>
      </c>
      <c r="D2857" s="7">
        <v>59206.0</v>
      </c>
      <c r="E2857" s="8" t="s">
        <v>2532</v>
      </c>
      <c r="F2857" s="7">
        <v>5920986.0</v>
      </c>
      <c r="G2857" s="9" t="s">
        <v>1923</v>
      </c>
      <c r="H2857" s="5"/>
      <c r="I2857" s="8"/>
      <c r="J2857" s="5"/>
      <c r="K2857" s="5"/>
      <c r="L2857" s="5"/>
      <c r="M2857" s="5"/>
      <c r="N2857" s="5"/>
      <c r="O2857" s="5"/>
      <c r="P2857" s="5"/>
    </row>
    <row r="2858" ht="15.75" customHeight="1">
      <c r="A2858" s="6"/>
      <c r="B2858" s="6" t="str">
        <f t="shared" si="1"/>
        <v>GUY</v>
      </c>
      <c r="C2858" s="6">
        <v>592.0</v>
      </c>
      <c r="D2858" s="7">
        <v>59206.0</v>
      </c>
      <c r="E2858" s="8" t="s">
        <v>2532</v>
      </c>
      <c r="F2858" s="7">
        <v>5920987.0</v>
      </c>
      <c r="G2858" s="9" t="s">
        <v>2689</v>
      </c>
      <c r="H2858" s="5"/>
      <c r="I2858" s="8"/>
      <c r="J2858" s="5"/>
      <c r="K2858" s="5"/>
      <c r="L2858" s="5"/>
      <c r="M2858" s="5"/>
      <c r="N2858" s="5"/>
      <c r="O2858" s="5"/>
      <c r="P2858" s="5"/>
    </row>
    <row r="2859" ht="15.75" customHeight="1">
      <c r="A2859" s="6"/>
      <c r="B2859" s="6" t="str">
        <f t="shared" si="1"/>
        <v>GUY</v>
      </c>
      <c r="C2859" s="6">
        <v>592.0</v>
      </c>
      <c r="D2859" s="7">
        <v>59206.0</v>
      </c>
      <c r="E2859" s="8" t="s">
        <v>2532</v>
      </c>
      <c r="F2859" s="7">
        <v>5920988.0</v>
      </c>
      <c r="G2859" s="9" t="s">
        <v>2690</v>
      </c>
      <c r="H2859" s="5"/>
      <c r="I2859" s="8"/>
      <c r="J2859" s="5"/>
      <c r="K2859" s="5"/>
      <c r="L2859" s="5"/>
      <c r="M2859" s="5"/>
      <c r="N2859" s="5"/>
      <c r="O2859" s="5"/>
      <c r="P2859" s="5"/>
    </row>
    <row r="2860" ht="15.75" customHeight="1">
      <c r="A2860" s="6"/>
      <c r="B2860" s="6" t="str">
        <f t="shared" si="1"/>
        <v>GUY</v>
      </c>
      <c r="C2860" s="6">
        <v>592.0</v>
      </c>
      <c r="D2860" s="7">
        <v>59206.0</v>
      </c>
      <c r="E2860" s="8" t="s">
        <v>2532</v>
      </c>
      <c r="F2860" s="7">
        <v>5920989.0</v>
      </c>
      <c r="G2860" s="9" t="s">
        <v>2691</v>
      </c>
      <c r="H2860" s="5"/>
      <c r="I2860" s="8"/>
      <c r="J2860" s="5"/>
      <c r="K2860" s="5"/>
      <c r="L2860" s="5"/>
      <c r="M2860" s="5"/>
      <c r="N2860" s="5"/>
      <c r="O2860" s="5"/>
      <c r="P2860" s="5"/>
    </row>
    <row r="2861" ht="15.75" customHeight="1">
      <c r="A2861" s="6"/>
      <c r="B2861" s="6" t="str">
        <f t="shared" si="1"/>
        <v>GUY</v>
      </c>
      <c r="C2861" s="6">
        <v>592.0</v>
      </c>
      <c r="D2861" s="7">
        <v>59206.0</v>
      </c>
      <c r="E2861" s="8" t="s">
        <v>2532</v>
      </c>
      <c r="F2861" s="7">
        <v>5920990.0</v>
      </c>
      <c r="G2861" s="9" t="s">
        <v>2692</v>
      </c>
      <c r="H2861" s="5"/>
      <c r="I2861" s="8"/>
      <c r="J2861" s="5"/>
      <c r="K2861" s="5"/>
      <c r="L2861" s="5"/>
      <c r="M2861" s="5"/>
      <c r="N2861" s="5"/>
      <c r="O2861" s="5"/>
      <c r="P2861" s="5"/>
    </row>
    <row r="2862" ht="15.75" customHeight="1">
      <c r="A2862" s="6"/>
      <c r="B2862" s="6" t="str">
        <f t="shared" si="1"/>
        <v>GUY</v>
      </c>
      <c r="C2862" s="6">
        <v>592.0</v>
      </c>
      <c r="D2862" s="7">
        <v>59206.0</v>
      </c>
      <c r="E2862" s="8" t="s">
        <v>2532</v>
      </c>
      <c r="F2862" s="7">
        <v>5920991.0</v>
      </c>
      <c r="G2862" s="9" t="s">
        <v>2236</v>
      </c>
      <c r="H2862" s="5"/>
      <c r="I2862" s="8"/>
      <c r="J2862" s="5"/>
      <c r="K2862" s="5"/>
      <c r="L2862" s="5"/>
      <c r="M2862" s="5"/>
      <c r="N2862" s="5"/>
      <c r="O2862" s="5"/>
      <c r="P2862" s="5"/>
    </row>
    <row r="2863" ht="15.75" customHeight="1">
      <c r="A2863" s="6"/>
      <c r="B2863" s="6" t="str">
        <f t="shared" si="1"/>
        <v>GUY</v>
      </c>
      <c r="C2863" s="6">
        <v>592.0</v>
      </c>
      <c r="D2863" s="7">
        <v>59206.0</v>
      </c>
      <c r="E2863" s="8" t="s">
        <v>2532</v>
      </c>
      <c r="F2863" s="7">
        <v>5920992.0</v>
      </c>
      <c r="G2863" s="9" t="s">
        <v>2693</v>
      </c>
      <c r="H2863" s="5"/>
      <c r="I2863" s="8"/>
      <c r="J2863" s="5"/>
      <c r="K2863" s="5"/>
      <c r="L2863" s="5"/>
      <c r="M2863" s="5"/>
      <c r="N2863" s="5"/>
      <c r="O2863" s="5"/>
      <c r="P2863" s="5"/>
    </row>
    <row r="2864" ht="15.75" customHeight="1">
      <c r="A2864" s="6"/>
      <c r="B2864" s="6" t="str">
        <f t="shared" si="1"/>
        <v>GUY</v>
      </c>
      <c r="C2864" s="6">
        <v>592.0</v>
      </c>
      <c r="D2864" s="7">
        <v>59206.0</v>
      </c>
      <c r="E2864" s="8" t="s">
        <v>2532</v>
      </c>
      <c r="F2864" s="7">
        <v>5920993.0</v>
      </c>
      <c r="G2864" s="9" t="s">
        <v>2694</v>
      </c>
      <c r="H2864" s="5"/>
      <c r="I2864" s="8"/>
      <c r="J2864" s="5"/>
      <c r="K2864" s="5"/>
      <c r="L2864" s="5"/>
      <c r="M2864" s="5"/>
      <c r="N2864" s="5"/>
      <c r="O2864" s="5"/>
      <c r="P2864" s="5"/>
    </row>
    <row r="2865" ht="15.75" customHeight="1">
      <c r="A2865" s="6"/>
      <c r="B2865" s="6" t="str">
        <f t="shared" si="1"/>
        <v>GUY</v>
      </c>
      <c r="C2865" s="6">
        <v>592.0</v>
      </c>
      <c r="D2865" s="7">
        <v>59206.0</v>
      </c>
      <c r="E2865" s="8" t="s">
        <v>2532</v>
      </c>
      <c r="F2865" s="7">
        <v>5920994.0</v>
      </c>
      <c r="G2865" s="9" t="s">
        <v>2695</v>
      </c>
      <c r="H2865" s="5"/>
      <c r="I2865" s="8"/>
      <c r="J2865" s="5"/>
      <c r="K2865" s="5"/>
      <c r="L2865" s="5"/>
      <c r="M2865" s="5"/>
      <c r="N2865" s="5"/>
      <c r="O2865" s="5"/>
      <c r="P2865" s="5"/>
    </row>
    <row r="2866" ht="15.75" customHeight="1">
      <c r="A2866" s="6"/>
      <c r="B2866" s="6" t="str">
        <f t="shared" si="1"/>
        <v>GUY</v>
      </c>
      <c r="C2866" s="6">
        <v>592.0</v>
      </c>
      <c r="D2866" s="7">
        <v>59206.0</v>
      </c>
      <c r="E2866" s="8" t="s">
        <v>2532</v>
      </c>
      <c r="F2866" s="7">
        <v>5920995.0</v>
      </c>
      <c r="G2866" s="9" t="s">
        <v>2696</v>
      </c>
      <c r="H2866" s="5"/>
      <c r="I2866" s="8"/>
      <c r="J2866" s="5"/>
      <c r="K2866" s="5"/>
      <c r="L2866" s="5"/>
      <c r="M2866" s="5"/>
      <c r="N2866" s="5"/>
      <c r="O2866" s="5"/>
      <c r="P2866" s="5"/>
    </row>
    <row r="2867" ht="15.75" customHeight="1">
      <c r="A2867" s="6"/>
      <c r="B2867" s="6" t="str">
        <f t="shared" si="1"/>
        <v>GUY</v>
      </c>
      <c r="C2867" s="6">
        <v>592.0</v>
      </c>
      <c r="D2867" s="7">
        <v>59206.0</v>
      </c>
      <c r="E2867" s="8" t="s">
        <v>2532</v>
      </c>
      <c r="F2867" s="7">
        <v>5920996.0</v>
      </c>
      <c r="G2867" s="9" t="s">
        <v>2697</v>
      </c>
      <c r="H2867" s="5"/>
      <c r="I2867" s="8"/>
      <c r="J2867" s="5"/>
      <c r="K2867" s="5"/>
      <c r="L2867" s="5"/>
      <c r="M2867" s="5"/>
      <c r="N2867" s="5"/>
      <c r="O2867" s="5"/>
      <c r="P2867" s="5"/>
    </row>
    <row r="2868" ht="15.75" customHeight="1">
      <c r="A2868" s="6"/>
      <c r="B2868" s="6" t="str">
        <f t="shared" si="1"/>
        <v>GUY</v>
      </c>
      <c r="C2868" s="6">
        <v>592.0</v>
      </c>
      <c r="D2868" s="7">
        <v>59206.0</v>
      </c>
      <c r="E2868" s="8" t="s">
        <v>2532</v>
      </c>
      <c r="F2868" s="7">
        <v>5920997.0</v>
      </c>
      <c r="G2868" s="9" t="s">
        <v>1895</v>
      </c>
      <c r="H2868" s="5"/>
      <c r="I2868" s="8"/>
      <c r="J2868" s="5"/>
      <c r="K2868" s="5"/>
      <c r="L2868" s="5"/>
      <c r="M2868" s="5"/>
      <c r="N2868" s="5"/>
      <c r="O2868" s="5"/>
      <c r="P2868" s="5"/>
    </row>
    <row r="2869" ht="15.75" customHeight="1">
      <c r="A2869" s="6"/>
      <c r="B2869" s="6" t="str">
        <f t="shared" si="1"/>
        <v>GUY</v>
      </c>
      <c r="C2869" s="6">
        <v>592.0</v>
      </c>
      <c r="D2869" s="7">
        <v>59207.0</v>
      </c>
      <c r="E2869" s="8" t="s">
        <v>2698</v>
      </c>
      <c r="F2869" s="7">
        <v>5920998.0</v>
      </c>
      <c r="G2869" s="9" t="s">
        <v>2699</v>
      </c>
      <c r="H2869" s="5"/>
      <c r="I2869" s="8"/>
      <c r="J2869" s="5"/>
      <c r="K2869" s="5"/>
      <c r="L2869" s="5"/>
      <c r="M2869" s="5"/>
      <c r="N2869" s="5"/>
      <c r="O2869" s="5"/>
      <c r="P2869" s="5"/>
    </row>
    <row r="2870" ht="15.75" customHeight="1">
      <c r="A2870" s="6"/>
      <c r="B2870" s="6" t="str">
        <f t="shared" si="1"/>
        <v>GUY</v>
      </c>
      <c r="C2870" s="6">
        <v>592.0</v>
      </c>
      <c r="D2870" s="7">
        <v>59207.0</v>
      </c>
      <c r="E2870" s="8" t="s">
        <v>2698</v>
      </c>
      <c r="F2870" s="7">
        <v>5920999.0</v>
      </c>
      <c r="G2870" s="9" t="s">
        <v>2700</v>
      </c>
      <c r="H2870" s="5"/>
      <c r="I2870" s="8"/>
      <c r="J2870" s="5"/>
      <c r="K2870" s="5"/>
      <c r="L2870" s="5"/>
      <c r="M2870" s="5"/>
      <c r="N2870" s="5"/>
      <c r="O2870" s="5"/>
      <c r="P2870" s="5"/>
    </row>
    <row r="2871" ht="15.75" customHeight="1">
      <c r="A2871" s="6"/>
      <c r="B2871" s="6" t="str">
        <f t="shared" si="1"/>
        <v>GUY</v>
      </c>
      <c r="C2871" s="6">
        <v>592.0</v>
      </c>
      <c r="D2871" s="7">
        <v>59207.0</v>
      </c>
      <c r="E2871" s="8" t="s">
        <v>2698</v>
      </c>
      <c r="F2871" s="7">
        <v>5921000.0</v>
      </c>
      <c r="G2871" s="9" t="s">
        <v>2701</v>
      </c>
      <c r="H2871" s="5"/>
      <c r="I2871" s="8"/>
      <c r="J2871" s="5"/>
      <c r="K2871" s="5"/>
      <c r="L2871" s="5"/>
      <c r="M2871" s="5"/>
      <c r="N2871" s="5"/>
      <c r="O2871" s="5"/>
      <c r="P2871" s="5"/>
    </row>
    <row r="2872" ht="15.75" customHeight="1">
      <c r="A2872" s="6"/>
      <c r="B2872" s="6" t="str">
        <f t="shared" si="1"/>
        <v>GUY</v>
      </c>
      <c r="C2872" s="6">
        <v>592.0</v>
      </c>
      <c r="D2872" s="7">
        <v>59207.0</v>
      </c>
      <c r="E2872" s="8" t="s">
        <v>2698</v>
      </c>
      <c r="F2872" s="7">
        <v>5921001.0</v>
      </c>
      <c r="G2872" s="9" t="s">
        <v>2702</v>
      </c>
      <c r="H2872" s="5"/>
      <c r="I2872" s="8"/>
      <c r="J2872" s="5"/>
      <c r="K2872" s="5"/>
      <c r="L2872" s="5"/>
      <c r="M2872" s="5"/>
      <c r="N2872" s="5"/>
      <c r="O2872" s="5"/>
      <c r="P2872" s="5"/>
    </row>
    <row r="2873" ht="15.75" customHeight="1">
      <c r="A2873" s="6"/>
      <c r="B2873" s="6" t="str">
        <f t="shared" si="1"/>
        <v>GUY</v>
      </c>
      <c r="C2873" s="6">
        <v>592.0</v>
      </c>
      <c r="D2873" s="7">
        <v>59207.0</v>
      </c>
      <c r="E2873" s="8" t="s">
        <v>2698</v>
      </c>
      <c r="F2873" s="7">
        <v>5921002.0</v>
      </c>
      <c r="G2873" s="9" t="s">
        <v>2703</v>
      </c>
      <c r="H2873" s="5"/>
      <c r="I2873" s="8"/>
      <c r="J2873" s="5"/>
      <c r="K2873" s="5"/>
      <c r="L2873" s="5"/>
      <c r="M2873" s="5"/>
      <c r="N2873" s="5"/>
      <c r="O2873" s="5"/>
      <c r="P2873" s="5"/>
    </row>
    <row r="2874" ht="15.75" customHeight="1">
      <c r="A2874" s="6"/>
      <c r="B2874" s="6" t="str">
        <f t="shared" si="1"/>
        <v>GUY</v>
      </c>
      <c r="C2874" s="6">
        <v>592.0</v>
      </c>
      <c r="D2874" s="7">
        <v>59207.0</v>
      </c>
      <c r="E2874" s="8" t="s">
        <v>2698</v>
      </c>
      <c r="F2874" s="7">
        <v>5921003.0</v>
      </c>
      <c r="G2874" s="9" t="s">
        <v>2704</v>
      </c>
      <c r="H2874" s="5"/>
      <c r="I2874" s="8"/>
      <c r="J2874" s="5"/>
      <c r="K2874" s="5"/>
      <c r="L2874" s="5"/>
      <c r="M2874" s="5"/>
      <c r="N2874" s="5"/>
      <c r="O2874" s="5"/>
      <c r="P2874" s="5"/>
    </row>
    <row r="2875" ht="15.75" customHeight="1">
      <c r="A2875" s="6"/>
      <c r="B2875" s="6" t="str">
        <f t="shared" si="1"/>
        <v>GUY</v>
      </c>
      <c r="C2875" s="6">
        <v>592.0</v>
      </c>
      <c r="D2875" s="7">
        <v>59207.0</v>
      </c>
      <c r="E2875" s="8" t="s">
        <v>2698</v>
      </c>
      <c r="F2875" s="7">
        <v>5921004.0</v>
      </c>
      <c r="G2875" s="9" t="s">
        <v>2705</v>
      </c>
      <c r="H2875" s="5"/>
      <c r="I2875" s="8"/>
      <c r="J2875" s="5"/>
      <c r="K2875" s="5"/>
      <c r="L2875" s="5"/>
      <c r="M2875" s="5"/>
      <c r="N2875" s="5"/>
      <c r="O2875" s="5"/>
      <c r="P2875" s="5"/>
    </row>
    <row r="2876" ht="15.75" customHeight="1">
      <c r="A2876" s="6"/>
      <c r="B2876" s="6" t="str">
        <f t="shared" si="1"/>
        <v>GUY</v>
      </c>
      <c r="C2876" s="6">
        <v>592.0</v>
      </c>
      <c r="D2876" s="7">
        <v>59207.0</v>
      </c>
      <c r="E2876" s="8" t="s">
        <v>2698</v>
      </c>
      <c r="F2876" s="7">
        <v>5921005.0</v>
      </c>
      <c r="G2876" s="9" t="s">
        <v>2706</v>
      </c>
      <c r="H2876" s="5"/>
      <c r="I2876" s="8"/>
      <c r="J2876" s="5"/>
      <c r="K2876" s="5"/>
      <c r="L2876" s="5"/>
      <c r="M2876" s="5"/>
      <c r="N2876" s="5"/>
      <c r="O2876" s="5"/>
      <c r="P2876" s="5"/>
    </row>
    <row r="2877" ht="15.75" customHeight="1">
      <c r="A2877" s="6"/>
      <c r="B2877" s="6" t="str">
        <f t="shared" si="1"/>
        <v>GUY</v>
      </c>
      <c r="C2877" s="6">
        <v>592.0</v>
      </c>
      <c r="D2877" s="7">
        <v>59207.0</v>
      </c>
      <c r="E2877" s="8" t="s">
        <v>2698</v>
      </c>
      <c r="F2877" s="7">
        <v>5921006.0</v>
      </c>
      <c r="G2877" s="9" t="s">
        <v>2707</v>
      </c>
      <c r="H2877" s="5"/>
      <c r="I2877" s="8"/>
      <c r="J2877" s="5"/>
      <c r="K2877" s="5"/>
      <c r="L2877" s="5"/>
      <c r="M2877" s="5"/>
      <c r="N2877" s="5"/>
      <c r="O2877" s="5"/>
      <c r="P2877" s="5"/>
    </row>
    <row r="2878" ht="15.75" customHeight="1">
      <c r="A2878" s="6"/>
      <c r="B2878" s="6" t="str">
        <f t="shared" si="1"/>
        <v>GUY</v>
      </c>
      <c r="C2878" s="6">
        <v>592.0</v>
      </c>
      <c r="D2878" s="7">
        <v>59207.0</v>
      </c>
      <c r="E2878" s="8" t="s">
        <v>2698</v>
      </c>
      <c r="F2878" s="7">
        <v>5921007.0</v>
      </c>
      <c r="G2878" s="9" t="s">
        <v>2708</v>
      </c>
      <c r="H2878" s="5"/>
      <c r="I2878" s="8"/>
      <c r="J2878" s="5"/>
      <c r="K2878" s="5"/>
      <c r="L2878" s="5"/>
      <c r="M2878" s="5"/>
      <c r="N2878" s="5"/>
      <c r="O2878" s="5"/>
      <c r="P2878" s="5"/>
    </row>
    <row r="2879" ht="15.75" customHeight="1">
      <c r="A2879" s="6"/>
      <c r="B2879" s="6" t="str">
        <f t="shared" si="1"/>
        <v>GUY</v>
      </c>
      <c r="C2879" s="6">
        <v>592.0</v>
      </c>
      <c r="D2879" s="7">
        <v>59207.0</v>
      </c>
      <c r="E2879" s="8" t="s">
        <v>2698</v>
      </c>
      <c r="F2879" s="7">
        <v>5921008.0</v>
      </c>
      <c r="G2879" s="9" t="s">
        <v>2709</v>
      </c>
      <c r="H2879" s="5"/>
      <c r="I2879" s="8"/>
      <c r="J2879" s="5"/>
      <c r="K2879" s="5"/>
      <c r="L2879" s="5"/>
      <c r="M2879" s="5"/>
      <c r="N2879" s="5"/>
      <c r="O2879" s="5"/>
      <c r="P2879" s="5"/>
    </row>
    <row r="2880" ht="15.75" customHeight="1">
      <c r="A2880" s="6"/>
      <c r="B2880" s="6" t="str">
        <f t="shared" si="1"/>
        <v>GUY</v>
      </c>
      <c r="C2880" s="6">
        <v>592.0</v>
      </c>
      <c r="D2880" s="7">
        <v>59207.0</v>
      </c>
      <c r="E2880" s="8" t="s">
        <v>2698</v>
      </c>
      <c r="F2880" s="7">
        <v>5921009.0</v>
      </c>
      <c r="G2880" s="9" t="s">
        <v>2710</v>
      </c>
      <c r="H2880" s="5"/>
      <c r="I2880" s="8"/>
      <c r="J2880" s="5"/>
      <c r="K2880" s="5"/>
      <c r="L2880" s="5"/>
      <c r="M2880" s="5"/>
      <c r="N2880" s="5"/>
      <c r="O2880" s="5"/>
      <c r="P2880" s="5"/>
    </row>
    <row r="2881" ht="15.75" customHeight="1">
      <c r="A2881" s="6"/>
      <c r="B2881" s="6" t="str">
        <f t="shared" si="1"/>
        <v>GUY</v>
      </c>
      <c r="C2881" s="6">
        <v>592.0</v>
      </c>
      <c r="D2881" s="7">
        <v>59207.0</v>
      </c>
      <c r="E2881" s="8" t="s">
        <v>2698</v>
      </c>
      <c r="F2881" s="7">
        <v>5921010.0</v>
      </c>
      <c r="G2881" s="9" t="s">
        <v>2711</v>
      </c>
      <c r="H2881" s="5"/>
      <c r="I2881" s="8"/>
      <c r="J2881" s="5"/>
      <c r="K2881" s="5"/>
      <c r="L2881" s="5"/>
      <c r="M2881" s="5"/>
      <c r="N2881" s="5"/>
      <c r="O2881" s="5"/>
      <c r="P2881" s="5"/>
    </row>
    <row r="2882" ht="15.75" customHeight="1">
      <c r="A2882" s="6"/>
      <c r="B2882" s="6" t="str">
        <f t="shared" si="1"/>
        <v>GUY</v>
      </c>
      <c r="C2882" s="6">
        <v>592.0</v>
      </c>
      <c r="D2882" s="7">
        <v>59207.0</v>
      </c>
      <c r="E2882" s="8" t="s">
        <v>2698</v>
      </c>
      <c r="F2882" s="7">
        <v>5921011.0</v>
      </c>
      <c r="G2882" s="9" t="s">
        <v>2712</v>
      </c>
      <c r="H2882" s="5"/>
      <c r="I2882" s="8"/>
      <c r="J2882" s="5"/>
      <c r="K2882" s="5"/>
      <c r="L2882" s="5"/>
      <c r="M2882" s="5"/>
      <c r="N2882" s="5"/>
      <c r="O2882" s="5"/>
      <c r="P2882" s="5"/>
    </row>
    <row r="2883" ht="15.75" customHeight="1">
      <c r="A2883" s="6"/>
      <c r="B2883" s="6" t="str">
        <f t="shared" si="1"/>
        <v>GUY</v>
      </c>
      <c r="C2883" s="6">
        <v>592.0</v>
      </c>
      <c r="D2883" s="7">
        <v>59207.0</v>
      </c>
      <c r="E2883" s="8" t="s">
        <v>2698</v>
      </c>
      <c r="F2883" s="7">
        <v>5921012.0</v>
      </c>
      <c r="G2883" s="9" t="s">
        <v>2713</v>
      </c>
      <c r="H2883" s="5"/>
      <c r="I2883" s="8"/>
      <c r="J2883" s="5"/>
      <c r="K2883" s="5"/>
      <c r="L2883" s="5"/>
      <c r="M2883" s="5"/>
      <c r="N2883" s="5"/>
      <c r="O2883" s="5"/>
      <c r="P2883" s="5"/>
    </row>
    <row r="2884" ht="15.75" customHeight="1">
      <c r="A2884" s="6"/>
      <c r="B2884" s="6" t="str">
        <f t="shared" si="1"/>
        <v>GUY</v>
      </c>
      <c r="C2884" s="6">
        <v>592.0</v>
      </c>
      <c r="D2884" s="7">
        <v>59207.0</v>
      </c>
      <c r="E2884" s="8" t="s">
        <v>2698</v>
      </c>
      <c r="F2884" s="7">
        <v>5921013.0</v>
      </c>
      <c r="G2884" s="9" t="s">
        <v>2714</v>
      </c>
      <c r="H2884" s="5"/>
      <c r="I2884" s="8"/>
      <c r="J2884" s="5"/>
      <c r="K2884" s="5"/>
      <c r="L2884" s="5"/>
      <c r="M2884" s="5"/>
      <c r="N2884" s="5"/>
      <c r="O2884" s="5"/>
      <c r="P2884" s="5"/>
    </row>
    <row r="2885" ht="15.75" customHeight="1">
      <c r="A2885" s="6"/>
      <c r="B2885" s="6" t="str">
        <f t="shared" si="1"/>
        <v>GUY</v>
      </c>
      <c r="C2885" s="6">
        <v>592.0</v>
      </c>
      <c r="D2885" s="7">
        <v>59207.0</v>
      </c>
      <c r="E2885" s="8" t="s">
        <v>2698</v>
      </c>
      <c r="F2885" s="7">
        <v>5921014.0</v>
      </c>
      <c r="G2885" s="9" t="s">
        <v>2715</v>
      </c>
      <c r="H2885" s="5"/>
      <c r="I2885" s="8"/>
      <c r="J2885" s="5"/>
      <c r="K2885" s="5"/>
      <c r="L2885" s="5"/>
      <c r="M2885" s="5"/>
      <c r="N2885" s="5"/>
      <c r="O2885" s="5"/>
      <c r="P2885" s="5"/>
    </row>
    <row r="2886" ht="15.75" customHeight="1">
      <c r="A2886" s="6"/>
      <c r="B2886" s="6" t="str">
        <f t="shared" si="1"/>
        <v>GUY</v>
      </c>
      <c r="C2886" s="6">
        <v>592.0</v>
      </c>
      <c r="D2886" s="7">
        <v>59207.0</v>
      </c>
      <c r="E2886" s="8" t="s">
        <v>2698</v>
      </c>
      <c r="F2886" s="7">
        <v>5921015.0</v>
      </c>
      <c r="G2886" s="9" t="s">
        <v>2716</v>
      </c>
      <c r="H2886" s="5"/>
      <c r="I2886" s="8"/>
      <c r="J2886" s="5"/>
      <c r="K2886" s="5"/>
      <c r="L2886" s="5"/>
      <c r="M2886" s="5"/>
      <c r="N2886" s="5"/>
      <c r="O2886" s="5"/>
      <c r="P2886" s="5"/>
    </row>
    <row r="2887" ht="15.75" customHeight="1">
      <c r="A2887" s="6"/>
      <c r="B2887" s="6" t="str">
        <f t="shared" si="1"/>
        <v>GUY</v>
      </c>
      <c r="C2887" s="6">
        <v>592.0</v>
      </c>
      <c r="D2887" s="7">
        <v>59207.0</v>
      </c>
      <c r="E2887" s="8" t="s">
        <v>2698</v>
      </c>
      <c r="F2887" s="7">
        <v>5921016.0</v>
      </c>
      <c r="G2887" s="9" t="s">
        <v>2717</v>
      </c>
      <c r="H2887" s="5"/>
      <c r="I2887" s="8"/>
      <c r="J2887" s="5"/>
      <c r="K2887" s="5"/>
      <c r="L2887" s="5"/>
      <c r="M2887" s="5"/>
      <c r="N2887" s="5"/>
      <c r="O2887" s="5"/>
      <c r="P2887" s="5"/>
    </row>
    <row r="2888" ht="15.75" customHeight="1">
      <c r="A2888" s="6"/>
      <c r="B2888" s="6" t="str">
        <f t="shared" si="1"/>
        <v>GUY</v>
      </c>
      <c r="C2888" s="6">
        <v>592.0</v>
      </c>
      <c r="D2888" s="7">
        <v>59207.0</v>
      </c>
      <c r="E2888" s="8" t="s">
        <v>2698</v>
      </c>
      <c r="F2888" s="7">
        <v>5921017.0</v>
      </c>
      <c r="G2888" s="9" t="s">
        <v>2718</v>
      </c>
      <c r="H2888" s="5"/>
      <c r="I2888" s="8"/>
      <c r="J2888" s="5"/>
      <c r="K2888" s="5"/>
      <c r="L2888" s="5"/>
      <c r="M2888" s="5"/>
      <c r="N2888" s="5"/>
      <c r="O2888" s="5"/>
      <c r="P2888" s="5"/>
    </row>
    <row r="2889" ht="15.75" customHeight="1">
      <c r="A2889" s="6"/>
      <c r="B2889" s="6" t="str">
        <f t="shared" si="1"/>
        <v>GUY</v>
      </c>
      <c r="C2889" s="6">
        <v>592.0</v>
      </c>
      <c r="D2889" s="7">
        <v>59207.0</v>
      </c>
      <c r="E2889" s="8" t="s">
        <v>2698</v>
      </c>
      <c r="F2889" s="7">
        <v>5921018.0</v>
      </c>
      <c r="G2889" s="9" t="s">
        <v>2719</v>
      </c>
      <c r="H2889" s="5"/>
      <c r="I2889" s="8"/>
      <c r="J2889" s="5"/>
      <c r="K2889" s="5"/>
      <c r="L2889" s="5"/>
      <c r="M2889" s="5"/>
      <c r="N2889" s="5"/>
      <c r="O2889" s="5"/>
      <c r="P2889" s="5"/>
    </row>
    <row r="2890" ht="15.75" customHeight="1">
      <c r="A2890" s="6"/>
      <c r="B2890" s="6" t="str">
        <f t="shared" si="1"/>
        <v>GUY</v>
      </c>
      <c r="C2890" s="6">
        <v>592.0</v>
      </c>
      <c r="D2890" s="7">
        <v>59207.0</v>
      </c>
      <c r="E2890" s="8" t="s">
        <v>2698</v>
      </c>
      <c r="F2890" s="7">
        <v>5921019.0</v>
      </c>
      <c r="G2890" s="9" t="s">
        <v>2720</v>
      </c>
      <c r="H2890" s="5"/>
      <c r="I2890" s="8"/>
      <c r="J2890" s="5"/>
      <c r="K2890" s="5"/>
      <c r="L2890" s="5"/>
      <c r="M2890" s="5"/>
      <c r="N2890" s="5"/>
      <c r="O2890" s="5"/>
      <c r="P2890" s="5"/>
    </row>
    <row r="2891" ht="15.75" customHeight="1">
      <c r="A2891" s="6"/>
      <c r="B2891" s="6" t="str">
        <f t="shared" si="1"/>
        <v>GUY</v>
      </c>
      <c r="C2891" s="6">
        <v>592.0</v>
      </c>
      <c r="D2891" s="7">
        <v>59207.0</v>
      </c>
      <c r="E2891" s="8" t="s">
        <v>2698</v>
      </c>
      <c r="F2891" s="7">
        <v>5921020.0</v>
      </c>
      <c r="G2891" s="9" t="s">
        <v>2721</v>
      </c>
      <c r="H2891" s="5"/>
      <c r="I2891" s="8"/>
      <c r="J2891" s="5"/>
      <c r="K2891" s="5"/>
      <c r="L2891" s="5"/>
      <c r="M2891" s="5"/>
      <c r="N2891" s="5"/>
      <c r="O2891" s="5"/>
      <c r="P2891" s="5"/>
    </row>
    <row r="2892" ht="15.75" customHeight="1">
      <c r="A2892" s="6"/>
      <c r="B2892" s="6" t="str">
        <f t="shared" si="1"/>
        <v>GUY</v>
      </c>
      <c r="C2892" s="6">
        <v>592.0</v>
      </c>
      <c r="D2892" s="7">
        <v>59207.0</v>
      </c>
      <c r="E2892" s="8" t="s">
        <v>2698</v>
      </c>
      <c r="F2892" s="7">
        <v>5921021.0</v>
      </c>
      <c r="G2892" s="9" t="s">
        <v>2722</v>
      </c>
      <c r="H2892" s="5"/>
      <c r="I2892" s="8"/>
      <c r="J2892" s="5"/>
      <c r="K2892" s="5"/>
      <c r="L2892" s="5"/>
      <c r="M2892" s="5"/>
      <c r="N2892" s="5"/>
      <c r="O2892" s="5"/>
      <c r="P2892" s="5"/>
    </row>
    <row r="2893" ht="15.75" customHeight="1">
      <c r="A2893" s="6"/>
      <c r="B2893" s="6" t="str">
        <f t="shared" si="1"/>
        <v>GUY</v>
      </c>
      <c r="C2893" s="6">
        <v>592.0</v>
      </c>
      <c r="D2893" s="7">
        <v>59207.0</v>
      </c>
      <c r="E2893" s="8" t="s">
        <v>2698</v>
      </c>
      <c r="F2893" s="7">
        <v>5921022.0</v>
      </c>
      <c r="G2893" s="9" t="s">
        <v>2723</v>
      </c>
      <c r="H2893" s="5"/>
      <c r="I2893" s="8"/>
      <c r="J2893" s="5"/>
      <c r="K2893" s="5"/>
      <c r="L2893" s="5"/>
      <c r="M2893" s="5"/>
      <c r="N2893" s="5"/>
      <c r="O2893" s="5"/>
      <c r="P2893" s="5"/>
    </row>
    <row r="2894" ht="15.75" customHeight="1">
      <c r="A2894" s="6"/>
      <c r="B2894" s="6" t="str">
        <f t="shared" si="1"/>
        <v>GUY</v>
      </c>
      <c r="C2894" s="6">
        <v>592.0</v>
      </c>
      <c r="D2894" s="7">
        <v>59207.0</v>
      </c>
      <c r="E2894" s="8" t="s">
        <v>2698</v>
      </c>
      <c r="F2894" s="7">
        <v>5921023.0</v>
      </c>
      <c r="G2894" s="9" t="s">
        <v>2724</v>
      </c>
      <c r="H2894" s="5"/>
      <c r="I2894" s="8"/>
      <c r="J2894" s="5"/>
      <c r="K2894" s="5"/>
      <c r="L2894" s="5"/>
      <c r="M2894" s="5"/>
      <c r="N2894" s="5"/>
      <c r="O2894" s="5"/>
      <c r="P2894" s="5"/>
    </row>
    <row r="2895" ht="15.75" customHeight="1">
      <c r="A2895" s="6"/>
      <c r="B2895" s="6" t="str">
        <f t="shared" si="1"/>
        <v>GUY</v>
      </c>
      <c r="C2895" s="6">
        <v>592.0</v>
      </c>
      <c r="D2895" s="7">
        <v>59207.0</v>
      </c>
      <c r="E2895" s="8" t="s">
        <v>2698</v>
      </c>
      <c r="F2895" s="7">
        <v>5921024.0</v>
      </c>
      <c r="G2895" s="9" t="s">
        <v>2725</v>
      </c>
      <c r="H2895" s="5"/>
      <c r="I2895" s="8"/>
      <c r="J2895" s="5"/>
      <c r="K2895" s="5"/>
      <c r="L2895" s="5"/>
      <c r="M2895" s="5"/>
      <c r="N2895" s="5"/>
      <c r="O2895" s="5"/>
      <c r="P2895" s="5"/>
    </row>
    <row r="2896" ht="15.75" customHeight="1">
      <c r="A2896" s="6"/>
      <c r="B2896" s="6" t="str">
        <f t="shared" si="1"/>
        <v>GUY</v>
      </c>
      <c r="C2896" s="6">
        <v>592.0</v>
      </c>
      <c r="D2896" s="7">
        <v>59207.0</v>
      </c>
      <c r="E2896" s="8" t="s">
        <v>2698</v>
      </c>
      <c r="F2896" s="7">
        <v>5921025.0</v>
      </c>
      <c r="G2896" s="9" t="s">
        <v>2726</v>
      </c>
      <c r="H2896" s="5"/>
      <c r="I2896" s="8"/>
      <c r="J2896" s="5"/>
      <c r="K2896" s="5"/>
      <c r="L2896" s="5"/>
      <c r="M2896" s="5"/>
      <c r="N2896" s="5"/>
      <c r="O2896" s="5"/>
      <c r="P2896" s="5"/>
    </row>
    <row r="2897" ht="15.75" customHeight="1">
      <c r="A2897" s="6"/>
      <c r="B2897" s="6" t="str">
        <f t="shared" si="1"/>
        <v>GUY</v>
      </c>
      <c r="C2897" s="6">
        <v>592.0</v>
      </c>
      <c r="D2897" s="7">
        <v>59207.0</v>
      </c>
      <c r="E2897" s="8" t="s">
        <v>2698</v>
      </c>
      <c r="F2897" s="7">
        <v>5921026.0</v>
      </c>
      <c r="G2897" s="9" t="s">
        <v>2727</v>
      </c>
      <c r="H2897" s="5"/>
      <c r="I2897" s="8"/>
      <c r="J2897" s="5"/>
      <c r="K2897" s="5"/>
      <c r="L2897" s="5"/>
      <c r="M2897" s="5"/>
      <c r="N2897" s="5"/>
      <c r="O2897" s="5"/>
      <c r="P2897" s="5"/>
    </row>
    <row r="2898" ht="15.75" customHeight="1">
      <c r="A2898" s="6"/>
      <c r="B2898" s="6" t="str">
        <f t="shared" si="1"/>
        <v>GUY</v>
      </c>
      <c r="C2898" s="6">
        <v>592.0</v>
      </c>
      <c r="D2898" s="7">
        <v>59207.0</v>
      </c>
      <c r="E2898" s="8" t="s">
        <v>2698</v>
      </c>
      <c r="F2898" s="7">
        <v>5921027.0</v>
      </c>
      <c r="G2898" s="9" t="s">
        <v>2728</v>
      </c>
      <c r="H2898" s="5"/>
      <c r="I2898" s="8"/>
      <c r="J2898" s="5"/>
      <c r="K2898" s="5"/>
      <c r="L2898" s="5"/>
      <c r="M2898" s="5"/>
      <c r="N2898" s="5"/>
      <c r="O2898" s="5"/>
      <c r="P2898" s="5"/>
    </row>
    <row r="2899" ht="15.75" customHeight="1">
      <c r="A2899" s="6"/>
      <c r="B2899" s="6" t="str">
        <f t="shared" si="1"/>
        <v>GUY</v>
      </c>
      <c r="C2899" s="6">
        <v>592.0</v>
      </c>
      <c r="D2899" s="7">
        <v>59207.0</v>
      </c>
      <c r="E2899" s="8" t="s">
        <v>2698</v>
      </c>
      <c r="F2899" s="7">
        <v>5921028.0</v>
      </c>
      <c r="G2899" s="9" t="s">
        <v>2729</v>
      </c>
      <c r="H2899" s="5"/>
      <c r="I2899" s="8"/>
      <c r="J2899" s="5"/>
      <c r="K2899" s="5"/>
      <c r="L2899" s="5"/>
      <c r="M2899" s="5"/>
      <c r="N2899" s="5"/>
      <c r="O2899" s="5"/>
      <c r="P2899" s="5"/>
    </row>
    <row r="2900" ht="15.75" customHeight="1">
      <c r="A2900" s="6"/>
      <c r="B2900" s="6" t="str">
        <f t="shared" si="1"/>
        <v>GUY</v>
      </c>
      <c r="C2900" s="6">
        <v>592.0</v>
      </c>
      <c r="D2900" s="7">
        <v>59207.0</v>
      </c>
      <c r="E2900" s="8" t="s">
        <v>2698</v>
      </c>
      <c r="F2900" s="7">
        <v>5921029.0</v>
      </c>
      <c r="G2900" s="9" t="s">
        <v>2730</v>
      </c>
      <c r="H2900" s="5"/>
      <c r="I2900" s="8"/>
      <c r="J2900" s="5"/>
      <c r="K2900" s="5"/>
      <c r="L2900" s="5"/>
      <c r="M2900" s="5"/>
      <c r="N2900" s="5"/>
      <c r="O2900" s="5"/>
      <c r="P2900" s="5"/>
    </row>
    <row r="2901" ht="15.75" customHeight="1">
      <c r="A2901" s="6"/>
      <c r="B2901" s="6" t="str">
        <f t="shared" si="1"/>
        <v>GUY</v>
      </c>
      <c r="C2901" s="6">
        <v>592.0</v>
      </c>
      <c r="D2901" s="7">
        <v>59207.0</v>
      </c>
      <c r="E2901" s="8" t="s">
        <v>2698</v>
      </c>
      <c r="F2901" s="7">
        <v>5921030.0</v>
      </c>
      <c r="G2901" s="9" t="s">
        <v>2731</v>
      </c>
      <c r="H2901" s="5"/>
      <c r="I2901" s="8"/>
      <c r="J2901" s="5"/>
      <c r="K2901" s="5"/>
      <c r="L2901" s="5"/>
      <c r="M2901" s="5"/>
      <c r="N2901" s="5"/>
      <c r="O2901" s="5"/>
      <c r="P2901" s="5"/>
    </row>
    <row r="2902" ht="15.75" customHeight="1">
      <c r="A2902" s="6"/>
      <c r="B2902" s="6" t="str">
        <f t="shared" si="1"/>
        <v>GUY</v>
      </c>
      <c r="C2902" s="6">
        <v>592.0</v>
      </c>
      <c r="D2902" s="7">
        <v>59207.0</v>
      </c>
      <c r="E2902" s="8" t="s">
        <v>2698</v>
      </c>
      <c r="F2902" s="7">
        <v>5921031.0</v>
      </c>
      <c r="G2902" s="9" t="s">
        <v>2732</v>
      </c>
      <c r="H2902" s="5"/>
      <c r="I2902" s="8"/>
      <c r="J2902" s="5"/>
      <c r="K2902" s="5"/>
      <c r="L2902" s="5"/>
      <c r="M2902" s="5"/>
      <c r="N2902" s="5"/>
      <c r="O2902" s="5"/>
      <c r="P2902" s="5"/>
    </row>
    <row r="2903" ht="15.75" customHeight="1">
      <c r="A2903" s="6"/>
      <c r="B2903" s="6" t="str">
        <f t="shared" si="1"/>
        <v>GUY</v>
      </c>
      <c r="C2903" s="6">
        <v>592.0</v>
      </c>
      <c r="D2903" s="7">
        <v>59207.0</v>
      </c>
      <c r="E2903" s="8" t="s">
        <v>2698</v>
      </c>
      <c r="F2903" s="7">
        <v>5921032.0</v>
      </c>
      <c r="G2903" s="9" t="s">
        <v>2733</v>
      </c>
      <c r="H2903" s="5"/>
      <c r="I2903" s="8"/>
      <c r="J2903" s="5"/>
      <c r="K2903" s="5"/>
      <c r="L2903" s="5"/>
      <c r="M2903" s="5"/>
      <c r="N2903" s="5"/>
      <c r="O2903" s="5"/>
      <c r="P2903" s="5"/>
    </row>
    <row r="2904" ht="15.75" customHeight="1">
      <c r="A2904" s="6"/>
      <c r="B2904" s="6" t="str">
        <f t="shared" si="1"/>
        <v>GUY</v>
      </c>
      <c r="C2904" s="6">
        <v>592.0</v>
      </c>
      <c r="D2904" s="7">
        <v>59207.0</v>
      </c>
      <c r="E2904" s="8" t="s">
        <v>2698</v>
      </c>
      <c r="F2904" s="7">
        <v>5921033.0</v>
      </c>
      <c r="G2904" s="9" t="s">
        <v>2734</v>
      </c>
      <c r="H2904" s="5"/>
      <c r="I2904" s="8"/>
      <c r="J2904" s="5"/>
      <c r="K2904" s="5"/>
      <c r="L2904" s="5"/>
      <c r="M2904" s="5"/>
      <c r="N2904" s="5"/>
      <c r="O2904" s="5"/>
      <c r="P2904" s="5"/>
    </row>
    <row r="2905" ht="15.75" customHeight="1">
      <c r="A2905" s="6"/>
      <c r="B2905" s="6" t="str">
        <f t="shared" si="1"/>
        <v>GUY</v>
      </c>
      <c r="C2905" s="6">
        <v>592.0</v>
      </c>
      <c r="D2905" s="7">
        <v>59207.0</v>
      </c>
      <c r="E2905" s="8" t="s">
        <v>2698</v>
      </c>
      <c r="F2905" s="7">
        <v>5921034.0</v>
      </c>
      <c r="G2905" s="9" t="s">
        <v>2735</v>
      </c>
      <c r="H2905" s="5"/>
      <c r="I2905" s="8"/>
      <c r="J2905" s="5"/>
      <c r="K2905" s="5"/>
      <c r="L2905" s="5"/>
      <c r="M2905" s="5"/>
      <c r="N2905" s="5"/>
      <c r="O2905" s="5"/>
      <c r="P2905" s="5"/>
    </row>
    <row r="2906" ht="15.75" customHeight="1">
      <c r="A2906" s="6"/>
      <c r="B2906" s="6" t="str">
        <f t="shared" si="1"/>
        <v>GUY</v>
      </c>
      <c r="C2906" s="6">
        <v>592.0</v>
      </c>
      <c r="D2906" s="7">
        <v>59207.0</v>
      </c>
      <c r="E2906" s="8" t="s">
        <v>2698</v>
      </c>
      <c r="F2906" s="7">
        <v>5921035.0</v>
      </c>
      <c r="G2906" s="9" t="s">
        <v>2736</v>
      </c>
      <c r="H2906" s="5"/>
      <c r="I2906" s="8"/>
      <c r="J2906" s="5"/>
      <c r="K2906" s="5"/>
      <c r="L2906" s="5"/>
      <c r="M2906" s="5"/>
      <c r="N2906" s="5"/>
      <c r="O2906" s="5"/>
      <c r="P2906" s="5"/>
    </row>
    <row r="2907" ht="15.75" customHeight="1">
      <c r="A2907" s="6"/>
      <c r="B2907" s="6" t="str">
        <f t="shared" si="1"/>
        <v>GUY</v>
      </c>
      <c r="C2907" s="6">
        <v>592.0</v>
      </c>
      <c r="D2907" s="7">
        <v>59207.0</v>
      </c>
      <c r="E2907" s="8" t="s">
        <v>2698</v>
      </c>
      <c r="F2907" s="7">
        <v>5921036.0</v>
      </c>
      <c r="G2907" s="9" t="s">
        <v>2737</v>
      </c>
      <c r="H2907" s="5"/>
      <c r="I2907" s="8"/>
      <c r="J2907" s="5"/>
      <c r="K2907" s="5"/>
      <c r="L2907" s="5"/>
      <c r="M2907" s="5"/>
      <c r="N2907" s="5"/>
      <c r="O2907" s="5"/>
      <c r="P2907" s="5"/>
    </row>
    <row r="2908" ht="15.75" customHeight="1">
      <c r="A2908" s="6"/>
      <c r="B2908" s="6" t="str">
        <f t="shared" si="1"/>
        <v>GUY</v>
      </c>
      <c r="C2908" s="6">
        <v>592.0</v>
      </c>
      <c r="D2908" s="7">
        <v>59207.0</v>
      </c>
      <c r="E2908" s="8" t="s">
        <v>2698</v>
      </c>
      <c r="F2908" s="7">
        <v>5921037.0</v>
      </c>
      <c r="G2908" s="9" t="s">
        <v>2738</v>
      </c>
      <c r="H2908" s="5"/>
      <c r="I2908" s="8"/>
      <c r="J2908" s="5"/>
      <c r="K2908" s="5"/>
      <c r="L2908" s="5"/>
      <c r="M2908" s="5"/>
      <c r="N2908" s="5"/>
      <c r="O2908" s="5"/>
      <c r="P2908" s="5"/>
    </row>
    <row r="2909" ht="15.75" customHeight="1">
      <c r="A2909" s="6"/>
      <c r="B2909" s="6" t="str">
        <f t="shared" si="1"/>
        <v>GUY</v>
      </c>
      <c r="C2909" s="6">
        <v>592.0</v>
      </c>
      <c r="D2909" s="7">
        <v>59207.0</v>
      </c>
      <c r="E2909" s="8" t="s">
        <v>2698</v>
      </c>
      <c r="F2909" s="7">
        <v>5921038.0</v>
      </c>
      <c r="G2909" s="9" t="s">
        <v>2739</v>
      </c>
      <c r="H2909" s="5"/>
      <c r="I2909" s="8"/>
      <c r="J2909" s="5"/>
      <c r="K2909" s="5"/>
      <c r="L2909" s="5"/>
      <c r="M2909" s="5"/>
      <c r="N2909" s="5"/>
      <c r="O2909" s="5"/>
      <c r="P2909" s="5"/>
    </row>
    <row r="2910" ht="15.75" customHeight="1">
      <c r="A2910" s="6"/>
      <c r="B2910" s="6" t="str">
        <f t="shared" si="1"/>
        <v>GUY</v>
      </c>
      <c r="C2910" s="6">
        <v>592.0</v>
      </c>
      <c r="D2910" s="7">
        <v>59207.0</v>
      </c>
      <c r="E2910" s="8" t="s">
        <v>2698</v>
      </c>
      <c r="F2910" s="7">
        <v>5921039.0</v>
      </c>
      <c r="G2910" s="9" t="s">
        <v>2740</v>
      </c>
      <c r="H2910" s="5"/>
      <c r="I2910" s="8"/>
      <c r="J2910" s="5"/>
      <c r="K2910" s="5"/>
      <c r="L2910" s="5"/>
      <c r="M2910" s="5"/>
      <c r="N2910" s="5"/>
      <c r="O2910" s="5"/>
      <c r="P2910" s="5"/>
    </row>
    <row r="2911" ht="15.75" customHeight="1">
      <c r="A2911" s="6"/>
      <c r="B2911" s="6" t="str">
        <f t="shared" si="1"/>
        <v>GUY</v>
      </c>
      <c r="C2911" s="6">
        <v>592.0</v>
      </c>
      <c r="D2911" s="7">
        <v>59207.0</v>
      </c>
      <c r="E2911" s="8" t="s">
        <v>2698</v>
      </c>
      <c r="F2911" s="7">
        <v>5921040.0</v>
      </c>
      <c r="G2911" s="9" t="s">
        <v>2741</v>
      </c>
      <c r="H2911" s="5"/>
      <c r="I2911" s="8"/>
      <c r="J2911" s="5"/>
      <c r="K2911" s="5"/>
      <c r="L2911" s="5"/>
      <c r="M2911" s="5"/>
      <c r="N2911" s="5"/>
      <c r="O2911" s="5"/>
      <c r="P2911" s="5"/>
    </row>
    <row r="2912" ht="15.75" customHeight="1">
      <c r="A2912" s="6"/>
      <c r="B2912" s="6" t="str">
        <f t="shared" si="1"/>
        <v>GUY</v>
      </c>
      <c r="C2912" s="6">
        <v>592.0</v>
      </c>
      <c r="D2912" s="7">
        <v>59207.0</v>
      </c>
      <c r="E2912" s="8" t="s">
        <v>2698</v>
      </c>
      <c r="F2912" s="7">
        <v>5921041.0</v>
      </c>
      <c r="G2912" s="9" t="s">
        <v>2742</v>
      </c>
      <c r="H2912" s="5"/>
      <c r="I2912" s="8"/>
      <c r="J2912" s="5"/>
      <c r="K2912" s="5"/>
      <c r="L2912" s="5"/>
      <c r="M2912" s="5"/>
      <c r="N2912" s="5"/>
      <c r="O2912" s="5"/>
      <c r="P2912" s="5"/>
    </row>
    <row r="2913" ht="15.75" customHeight="1">
      <c r="A2913" s="6"/>
      <c r="B2913" s="6" t="str">
        <f t="shared" si="1"/>
        <v>GUY</v>
      </c>
      <c r="C2913" s="6">
        <v>592.0</v>
      </c>
      <c r="D2913" s="7">
        <v>59207.0</v>
      </c>
      <c r="E2913" s="8" t="s">
        <v>2698</v>
      </c>
      <c r="F2913" s="7">
        <v>5921042.0</v>
      </c>
      <c r="G2913" s="9" t="s">
        <v>2743</v>
      </c>
      <c r="H2913" s="5"/>
      <c r="I2913" s="8"/>
      <c r="J2913" s="5"/>
      <c r="K2913" s="5"/>
      <c r="L2913" s="5"/>
      <c r="M2913" s="5"/>
      <c r="N2913" s="5"/>
      <c r="O2913" s="5"/>
      <c r="P2913" s="5"/>
    </row>
    <row r="2914" ht="15.75" customHeight="1">
      <c r="A2914" s="6"/>
      <c r="B2914" s="6" t="str">
        <f t="shared" si="1"/>
        <v>GUY</v>
      </c>
      <c r="C2914" s="6">
        <v>592.0</v>
      </c>
      <c r="D2914" s="7">
        <v>59207.0</v>
      </c>
      <c r="E2914" s="8" t="s">
        <v>2698</v>
      </c>
      <c r="F2914" s="7">
        <v>5921043.0</v>
      </c>
      <c r="G2914" s="9" t="s">
        <v>2744</v>
      </c>
      <c r="H2914" s="5"/>
      <c r="I2914" s="8"/>
      <c r="J2914" s="5"/>
      <c r="K2914" s="5"/>
      <c r="L2914" s="5"/>
      <c r="M2914" s="5"/>
      <c r="N2914" s="5"/>
      <c r="O2914" s="5"/>
      <c r="P2914" s="5"/>
    </row>
    <row r="2915" ht="15.75" customHeight="1">
      <c r="A2915" s="6"/>
      <c r="B2915" s="6" t="str">
        <f t="shared" si="1"/>
        <v>GUY</v>
      </c>
      <c r="C2915" s="6">
        <v>592.0</v>
      </c>
      <c r="D2915" s="7">
        <v>59207.0</v>
      </c>
      <c r="E2915" s="8" t="s">
        <v>2698</v>
      </c>
      <c r="F2915" s="7">
        <v>5921044.0</v>
      </c>
      <c r="G2915" s="9" t="s">
        <v>2745</v>
      </c>
      <c r="H2915" s="5"/>
      <c r="I2915" s="8"/>
      <c r="J2915" s="5"/>
      <c r="K2915" s="5"/>
      <c r="L2915" s="5"/>
      <c r="M2915" s="5"/>
      <c r="N2915" s="5"/>
      <c r="O2915" s="5"/>
      <c r="P2915" s="5"/>
    </row>
    <row r="2916" ht="15.75" customHeight="1">
      <c r="A2916" s="6"/>
      <c r="B2916" s="6" t="str">
        <f t="shared" si="1"/>
        <v>GUY</v>
      </c>
      <c r="C2916" s="6">
        <v>592.0</v>
      </c>
      <c r="D2916" s="7">
        <v>59208.0</v>
      </c>
      <c r="E2916" s="8" t="s">
        <v>2746</v>
      </c>
      <c r="F2916" s="7">
        <v>5921045.0</v>
      </c>
      <c r="G2916" s="9" t="s">
        <v>2747</v>
      </c>
      <c r="H2916" s="5"/>
      <c r="I2916" s="8"/>
      <c r="J2916" s="5"/>
      <c r="K2916" s="5"/>
      <c r="L2916" s="5"/>
      <c r="M2916" s="5"/>
      <c r="N2916" s="5"/>
      <c r="O2916" s="5"/>
      <c r="P2916" s="5"/>
    </row>
    <row r="2917" ht="15.75" customHeight="1">
      <c r="A2917" s="6"/>
      <c r="B2917" s="6" t="str">
        <f t="shared" si="1"/>
        <v>GUY</v>
      </c>
      <c r="C2917" s="6">
        <v>592.0</v>
      </c>
      <c r="D2917" s="7">
        <v>59208.0</v>
      </c>
      <c r="E2917" s="8" t="s">
        <v>2746</v>
      </c>
      <c r="F2917" s="7">
        <v>5921046.0</v>
      </c>
      <c r="G2917" s="9" t="s">
        <v>2748</v>
      </c>
      <c r="H2917" s="5"/>
      <c r="I2917" s="8"/>
      <c r="J2917" s="5"/>
      <c r="K2917" s="5"/>
      <c r="L2917" s="5"/>
      <c r="M2917" s="5"/>
      <c r="N2917" s="5"/>
      <c r="O2917" s="5"/>
      <c r="P2917" s="5"/>
    </row>
    <row r="2918" ht="15.75" customHeight="1">
      <c r="A2918" s="6"/>
      <c r="B2918" s="6" t="str">
        <f t="shared" si="1"/>
        <v>GUY</v>
      </c>
      <c r="C2918" s="6">
        <v>592.0</v>
      </c>
      <c r="D2918" s="7">
        <v>59208.0</v>
      </c>
      <c r="E2918" s="8" t="s">
        <v>2746</v>
      </c>
      <c r="F2918" s="7">
        <v>5921047.0</v>
      </c>
      <c r="G2918" s="9" t="s">
        <v>2749</v>
      </c>
      <c r="H2918" s="5"/>
      <c r="I2918" s="8"/>
      <c r="J2918" s="5"/>
      <c r="K2918" s="5"/>
      <c r="L2918" s="5"/>
      <c r="M2918" s="5"/>
      <c r="N2918" s="5"/>
      <c r="O2918" s="5"/>
      <c r="P2918" s="5"/>
    </row>
    <row r="2919" ht="15.75" customHeight="1">
      <c r="A2919" s="6"/>
      <c r="B2919" s="6" t="str">
        <f t="shared" si="1"/>
        <v>GUY</v>
      </c>
      <c r="C2919" s="6">
        <v>592.0</v>
      </c>
      <c r="D2919" s="7">
        <v>59208.0</v>
      </c>
      <c r="E2919" s="8" t="s">
        <v>2746</v>
      </c>
      <c r="F2919" s="7">
        <v>5921048.0</v>
      </c>
      <c r="G2919" s="9" t="s">
        <v>2750</v>
      </c>
      <c r="H2919" s="5"/>
      <c r="I2919" s="8"/>
      <c r="J2919" s="5"/>
      <c r="K2919" s="5"/>
      <c r="L2919" s="5"/>
      <c r="M2919" s="5"/>
      <c r="N2919" s="5"/>
      <c r="O2919" s="5"/>
      <c r="P2919" s="5"/>
    </row>
    <row r="2920" ht="15.75" customHeight="1">
      <c r="A2920" s="6"/>
      <c r="B2920" s="6" t="str">
        <f t="shared" si="1"/>
        <v>GUY</v>
      </c>
      <c r="C2920" s="6">
        <v>592.0</v>
      </c>
      <c r="D2920" s="7">
        <v>59208.0</v>
      </c>
      <c r="E2920" s="8" t="s">
        <v>2746</v>
      </c>
      <c r="F2920" s="7">
        <v>5921049.0</v>
      </c>
      <c r="G2920" s="9" t="s">
        <v>2751</v>
      </c>
      <c r="H2920" s="5"/>
      <c r="I2920" s="8"/>
      <c r="J2920" s="5"/>
      <c r="K2920" s="5"/>
      <c r="L2920" s="5"/>
      <c r="M2920" s="5"/>
      <c r="N2920" s="5"/>
      <c r="O2920" s="5"/>
      <c r="P2920" s="5"/>
    </row>
    <row r="2921" ht="15.75" customHeight="1">
      <c r="A2921" s="6"/>
      <c r="B2921" s="6" t="str">
        <f t="shared" si="1"/>
        <v>GUY</v>
      </c>
      <c r="C2921" s="6">
        <v>592.0</v>
      </c>
      <c r="D2921" s="7">
        <v>59208.0</v>
      </c>
      <c r="E2921" s="8" t="s">
        <v>2746</v>
      </c>
      <c r="F2921" s="7">
        <v>5921050.0</v>
      </c>
      <c r="G2921" s="9" t="s">
        <v>2752</v>
      </c>
      <c r="H2921" s="5"/>
      <c r="I2921" s="8"/>
      <c r="J2921" s="5"/>
      <c r="K2921" s="5"/>
      <c r="L2921" s="5"/>
      <c r="M2921" s="5"/>
      <c r="N2921" s="5"/>
      <c r="O2921" s="5"/>
      <c r="P2921" s="5"/>
    </row>
    <row r="2922" ht="15.75" customHeight="1">
      <c r="A2922" s="6"/>
      <c r="B2922" s="6" t="str">
        <f t="shared" si="1"/>
        <v>GUY</v>
      </c>
      <c r="C2922" s="6">
        <v>592.0</v>
      </c>
      <c r="D2922" s="7">
        <v>59208.0</v>
      </c>
      <c r="E2922" s="8" t="s">
        <v>2746</v>
      </c>
      <c r="F2922" s="7">
        <v>5921051.0</v>
      </c>
      <c r="G2922" s="9" t="s">
        <v>2753</v>
      </c>
      <c r="H2922" s="5"/>
      <c r="I2922" s="8"/>
      <c r="J2922" s="5"/>
      <c r="K2922" s="5"/>
      <c r="L2922" s="5"/>
      <c r="M2922" s="5"/>
      <c r="N2922" s="5"/>
      <c r="O2922" s="5"/>
      <c r="P2922" s="5"/>
    </row>
    <row r="2923" ht="15.75" customHeight="1">
      <c r="A2923" s="6"/>
      <c r="B2923" s="6" t="str">
        <f t="shared" si="1"/>
        <v>GUY</v>
      </c>
      <c r="C2923" s="6">
        <v>592.0</v>
      </c>
      <c r="D2923" s="7">
        <v>59208.0</v>
      </c>
      <c r="E2923" s="8" t="s">
        <v>2746</v>
      </c>
      <c r="F2923" s="7">
        <v>5921052.0</v>
      </c>
      <c r="G2923" s="9" t="s">
        <v>2754</v>
      </c>
      <c r="H2923" s="5"/>
      <c r="I2923" s="8"/>
      <c r="J2923" s="5"/>
      <c r="K2923" s="5"/>
      <c r="L2923" s="5"/>
      <c r="M2923" s="5"/>
      <c r="N2923" s="5"/>
      <c r="O2923" s="5"/>
      <c r="P2923" s="5"/>
    </row>
    <row r="2924" ht="15.75" customHeight="1">
      <c r="A2924" s="6"/>
      <c r="B2924" s="6" t="str">
        <f t="shared" si="1"/>
        <v>GUY</v>
      </c>
      <c r="C2924" s="6">
        <v>592.0</v>
      </c>
      <c r="D2924" s="7">
        <v>59208.0</v>
      </c>
      <c r="E2924" s="8" t="s">
        <v>2746</v>
      </c>
      <c r="F2924" s="7">
        <v>5921053.0</v>
      </c>
      <c r="G2924" s="9" t="s">
        <v>2755</v>
      </c>
      <c r="H2924" s="5"/>
      <c r="I2924" s="8"/>
      <c r="J2924" s="5"/>
      <c r="K2924" s="5"/>
      <c r="L2924" s="5"/>
      <c r="M2924" s="5"/>
      <c r="N2924" s="5"/>
      <c r="O2924" s="5"/>
      <c r="P2924" s="5"/>
    </row>
    <row r="2925" ht="15.75" customHeight="1">
      <c r="A2925" s="6"/>
      <c r="B2925" s="6" t="str">
        <f t="shared" si="1"/>
        <v>GUY</v>
      </c>
      <c r="C2925" s="6">
        <v>592.0</v>
      </c>
      <c r="D2925" s="7">
        <v>59208.0</v>
      </c>
      <c r="E2925" s="8" t="s">
        <v>2746</v>
      </c>
      <c r="F2925" s="7">
        <v>5921054.0</v>
      </c>
      <c r="G2925" s="9" t="s">
        <v>2756</v>
      </c>
      <c r="H2925" s="5"/>
      <c r="I2925" s="8"/>
      <c r="J2925" s="5"/>
      <c r="K2925" s="5"/>
      <c r="L2925" s="5"/>
      <c r="M2925" s="5"/>
      <c r="N2925" s="5"/>
      <c r="O2925" s="5"/>
      <c r="P2925" s="5"/>
    </row>
    <row r="2926" ht="15.75" customHeight="1">
      <c r="A2926" s="6"/>
      <c r="B2926" s="6" t="str">
        <f t="shared" si="1"/>
        <v>GUY</v>
      </c>
      <c r="C2926" s="6">
        <v>592.0</v>
      </c>
      <c r="D2926" s="7">
        <v>59208.0</v>
      </c>
      <c r="E2926" s="8" t="s">
        <v>2746</v>
      </c>
      <c r="F2926" s="7">
        <v>5921055.0</v>
      </c>
      <c r="G2926" s="9" t="s">
        <v>2757</v>
      </c>
      <c r="H2926" s="5"/>
      <c r="I2926" s="8"/>
      <c r="J2926" s="5"/>
      <c r="K2926" s="5"/>
      <c r="L2926" s="5"/>
      <c r="M2926" s="5"/>
      <c r="N2926" s="5"/>
      <c r="O2926" s="5"/>
      <c r="P2926" s="5"/>
    </row>
    <row r="2927" ht="15.75" customHeight="1">
      <c r="A2927" s="6"/>
      <c r="B2927" s="6" t="str">
        <f t="shared" si="1"/>
        <v>GUY</v>
      </c>
      <c r="C2927" s="6">
        <v>592.0</v>
      </c>
      <c r="D2927" s="7">
        <v>59208.0</v>
      </c>
      <c r="E2927" s="8" t="s">
        <v>2746</v>
      </c>
      <c r="F2927" s="7">
        <v>5921056.0</v>
      </c>
      <c r="G2927" s="9" t="s">
        <v>2758</v>
      </c>
      <c r="H2927" s="5"/>
      <c r="I2927" s="8"/>
      <c r="J2927" s="5"/>
      <c r="K2927" s="5"/>
      <c r="L2927" s="5"/>
      <c r="M2927" s="5"/>
      <c r="N2927" s="5"/>
      <c r="O2927" s="5"/>
      <c r="P2927" s="5"/>
    </row>
    <row r="2928" ht="15.75" customHeight="1">
      <c r="A2928" s="6"/>
      <c r="B2928" s="6" t="str">
        <f t="shared" si="1"/>
        <v>GUY</v>
      </c>
      <c r="C2928" s="6">
        <v>592.0</v>
      </c>
      <c r="D2928" s="7">
        <v>59208.0</v>
      </c>
      <c r="E2928" s="8" t="s">
        <v>2746</v>
      </c>
      <c r="F2928" s="7">
        <v>5921057.0</v>
      </c>
      <c r="G2928" s="9" t="s">
        <v>2759</v>
      </c>
      <c r="H2928" s="5"/>
      <c r="I2928" s="8"/>
      <c r="J2928" s="5"/>
      <c r="K2928" s="5"/>
      <c r="L2928" s="5"/>
      <c r="M2928" s="5"/>
      <c r="N2928" s="5"/>
      <c r="O2928" s="5"/>
      <c r="P2928" s="5"/>
    </row>
    <row r="2929" ht="15.75" customHeight="1">
      <c r="A2929" s="6"/>
      <c r="B2929" s="6" t="str">
        <f t="shared" si="1"/>
        <v>GUY</v>
      </c>
      <c r="C2929" s="6">
        <v>592.0</v>
      </c>
      <c r="D2929" s="7">
        <v>59208.0</v>
      </c>
      <c r="E2929" s="8" t="s">
        <v>2746</v>
      </c>
      <c r="F2929" s="7">
        <v>5921058.0</v>
      </c>
      <c r="G2929" s="9" t="s">
        <v>2760</v>
      </c>
      <c r="H2929" s="5"/>
      <c r="I2929" s="8"/>
      <c r="J2929" s="5"/>
      <c r="K2929" s="5"/>
      <c r="L2929" s="5"/>
      <c r="M2929" s="5"/>
      <c r="N2929" s="5"/>
      <c r="O2929" s="5"/>
      <c r="P2929" s="5"/>
    </row>
    <row r="2930" ht="15.75" customHeight="1">
      <c r="A2930" s="6"/>
      <c r="B2930" s="6" t="str">
        <f t="shared" si="1"/>
        <v>GUY</v>
      </c>
      <c r="C2930" s="6">
        <v>592.0</v>
      </c>
      <c r="D2930" s="7">
        <v>59208.0</v>
      </c>
      <c r="E2930" s="8" t="s">
        <v>2746</v>
      </c>
      <c r="F2930" s="7">
        <v>5921059.0</v>
      </c>
      <c r="G2930" s="9" t="s">
        <v>2761</v>
      </c>
      <c r="H2930" s="5"/>
      <c r="I2930" s="8"/>
      <c r="J2930" s="5"/>
      <c r="K2930" s="5"/>
      <c r="L2930" s="5"/>
      <c r="M2930" s="5"/>
      <c r="N2930" s="5"/>
      <c r="O2930" s="5"/>
      <c r="P2930" s="5"/>
    </row>
    <row r="2931" ht="15.75" customHeight="1">
      <c r="A2931" s="6"/>
      <c r="B2931" s="6" t="str">
        <f t="shared" si="1"/>
        <v>GUY</v>
      </c>
      <c r="C2931" s="6">
        <v>592.0</v>
      </c>
      <c r="D2931" s="7">
        <v>59208.0</v>
      </c>
      <c r="E2931" s="8" t="s">
        <v>2746</v>
      </c>
      <c r="F2931" s="7">
        <v>5921060.0</v>
      </c>
      <c r="G2931" s="9" t="s">
        <v>2762</v>
      </c>
      <c r="H2931" s="5"/>
      <c r="I2931" s="8"/>
      <c r="J2931" s="5"/>
      <c r="K2931" s="5"/>
      <c r="L2931" s="5"/>
      <c r="M2931" s="5"/>
      <c r="N2931" s="5"/>
      <c r="O2931" s="5"/>
      <c r="P2931" s="5"/>
    </row>
    <row r="2932" ht="15.75" customHeight="1">
      <c r="A2932" s="6"/>
      <c r="B2932" s="6" t="str">
        <f t="shared" si="1"/>
        <v>GUY</v>
      </c>
      <c r="C2932" s="6">
        <v>592.0</v>
      </c>
      <c r="D2932" s="7">
        <v>59208.0</v>
      </c>
      <c r="E2932" s="8" t="s">
        <v>2746</v>
      </c>
      <c r="F2932" s="7">
        <v>5921061.0</v>
      </c>
      <c r="G2932" s="9" t="s">
        <v>2763</v>
      </c>
      <c r="H2932" s="5"/>
      <c r="I2932" s="8"/>
      <c r="J2932" s="5"/>
      <c r="K2932" s="5"/>
      <c r="L2932" s="5"/>
      <c r="M2932" s="5"/>
      <c r="N2932" s="5"/>
      <c r="O2932" s="5"/>
      <c r="P2932" s="5"/>
    </row>
    <row r="2933" ht="15.75" customHeight="1">
      <c r="A2933" s="6"/>
      <c r="B2933" s="6" t="str">
        <f t="shared" si="1"/>
        <v>GUY</v>
      </c>
      <c r="C2933" s="6">
        <v>592.0</v>
      </c>
      <c r="D2933" s="7">
        <v>59208.0</v>
      </c>
      <c r="E2933" s="8" t="s">
        <v>2746</v>
      </c>
      <c r="F2933" s="7">
        <v>5921062.0</v>
      </c>
      <c r="G2933" s="9" t="s">
        <v>2764</v>
      </c>
      <c r="H2933" s="5"/>
      <c r="I2933" s="8"/>
      <c r="J2933" s="5"/>
      <c r="K2933" s="5"/>
      <c r="L2933" s="5"/>
      <c r="M2933" s="5"/>
      <c r="N2933" s="5"/>
      <c r="O2933" s="5"/>
      <c r="P2933" s="5"/>
    </row>
    <row r="2934" ht="15.75" customHeight="1">
      <c r="A2934" s="6"/>
      <c r="B2934" s="6" t="str">
        <f t="shared" si="1"/>
        <v>GUY</v>
      </c>
      <c r="C2934" s="6">
        <v>592.0</v>
      </c>
      <c r="D2934" s="7">
        <v>59208.0</v>
      </c>
      <c r="E2934" s="8" t="s">
        <v>2746</v>
      </c>
      <c r="F2934" s="7">
        <v>5921063.0</v>
      </c>
      <c r="G2934" s="9" t="s">
        <v>2765</v>
      </c>
      <c r="H2934" s="5"/>
      <c r="I2934" s="8"/>
      <c r="J2934" s="5"/>
      <c r="K2934" s="5"/>
      <c r="L2934" s="5"/>
      <c r="M2934" s="5"/>
      <c r="N2934" s="5"/>
      <c r="O2934" s="5"/>
      <c r="P2934" s="5"/>
    </row>
    <row r="2935" ht="15.75" customHeight="1">
      <c r="A2935" s="6"/>
      <c r="B2935" s="6" t="str">
        <f t="shared" si="1"/>
        <v>GUY</v>
      </c>
      <c r="C2935" s="6">
        <v>592.0</v>
      </c>
      <c r="D2935" s="7">
        <v>59208.0</v>
      </c>
      <c r="E2935" s="8" t="s">
        <v>2746</v>
      </c>
      <c r="F2935" s="7">
        <v>5921064.0</v>
      </c>
      <c r="G2935" s="9" t="s">
        <v>2766</v>
      </c>
      <c r="H2935" s="5"/>
      <c r="I2935" s="8"/>
      <c r="J2935" s="5"/>
      <c r="K2935" s="5"/>
      <c r="L2935" s="5"/>
      <c r="M2935" s="5"/>
      <c r="N2935" s="5"/>
      <c r="O2935" s="5"/>
      <c r="P2935" s="5"/>
    </row>
    <row r="2936" ht="15.75" customHeight="1">
      <c r="A2936" s="6"/>
      <c r="B2936" s="6" t="str">
        <f t="shared" si="1"/>
        <v>GUY</v>
      </c>
      <c r="C2936" s="6">
        <v>592.0</v>
      </c>
      <c r="D2936" s="7">
        <v>59208.0</v>
      </c>
      <c r="E2936" s="8" t="s">
        <v>2746</v>
      </c>
      <c r="F2936" s="7">
        <v>5921065.0</v>
      </c>
      <c r="G2936" s="9" t="s">
        <v>2767</v>
      </c>
      <c r="H2936" s="5"/>
      <c r="I2936" s="8"/>
      <c r="J2936" s="5"/>
      <c r="K2936" s="5"/>
      <c r="L2936" s="5"/>
      <c r="M2936" s="5"/>
      <c r="N2936" s="5"/>
      <c r="O2936" s="5"/>
      <c r="P2936" s="5"/>
    </row>
    <row r="2937" ht="15.75" customHeight="1">
      <c r="A2937" s="6"/>
      <c r="B2937" s="6" t="str">
        <f t="shared" si="1"/>
        <v>GUY</v>
      </c>
      <c r="C2937" s="6">
        <v>592.0</v>
      </c>
      <c r="D2937" s="7">
        <v>59208.0</v>
      </c>
      <c r="E2937" s="8" t="s">
        <v>2746</v>
      </c>
      <c r="F2937" s="7">
        <v>5921066.0</v>
      </c>
      <c r="G2937" s="9" t="s">
        <v>2768</v>
      </c>
      <c r="H2937" s="5"/>
      <c r="I2937" s="8"/>
      <c r="J2937" s="5"/>
      <c r="K2937" s="5"/>
      <c r="L2937" s="5"/>
      <c r="M2937" s="5"/>
      <c r="N2937" s="5"/>
      <c r="O2937" s="5"/>
      <c r="P2937" s="5"/>
    </row>
    <row r="2938" ht="15.75" customHeight="1">
      <c r="A2938" s="6"/>
      <c r="B2938" s="6" t="str">
        <f t="shared" si="1"/>
        <v>GUY</v>
      </c>
      <c r="C2938" s="6">
        <v>592.0</v>
      </c>
      <c r="D2938" s="7">
        <v>59208.0</v>
      </c>
      <c r="E2938" s="8" t="s">
        <v>2746</v>
      </c>
      <c r="F2938" s="7">
        <v>5921067.0</v>
      </c>
      <c r="G2938" s="9" t="s">
        <v>2769</v>
      </c>
      <c r="H2938" s="5"/>
      <c r="I2938" s="8"/>
      <c r="J2938" s="5"/>
      <c r="K2938" s="5"/>
      <c r="L2938" s="5"/>
      <c r="M2938" s="5"/>
      <c r="N2938" s="5"/>
      <c r="O2938" s="5"/>
      <c r="P2938" s="5"/>
    </row>
    <row r="2939" ht="15.75" customHeight="1">
      <c r="A2939" s="6"/>
      <c r="B2939" s="6" t="str">
        <f t="shared" si="1"/>
        <v>GUY</v>
      </c>
      <c r="C2939" s="6">
        <v>592.0</v>
      </c>
      <c r="D2939" s="7">
        <v>59208.0</v>
      </c>
      <c r="E2939" s="8" t="s">
        <v>2746</v>
      </c>
      <c r="F2939" s="7">
        <v>5921068.0</v>
      </c>
      <c r="G2939" s="9" t="s">
        <v>2770</v>
      </c>
      <c r="H2939" s="5"/>
      <c r="I2939" s="8"/>
      <c r="J2939" s="5"/>
      <c r="K2939" s="5"/>
      <c r="L2939" s="5"/>
      <c r="M2939" s="5"/>
      <c r="N2939" s="5"/>
      <c r="O2939" s="5"/>
      <c r="P2939" s="5"/>
    </row>
    <row r="2940" ht="15.75" customHeight="1">
      <c r="A2940" s="6"/>
      <c r="B2940" s="6" t="str">
        <f t="shared" si="1"/>
        <v>GUY</v>
      </c>
      <c r="C2940" s="6">
        <v>592.0</v>
      </c>
      <c r="D2940" s="7">
        <v>59208.0</v>
      </c>
      <c r="E2940" s="8" t="s">
        <v>2746</v>
      </c>
      <c r="F2940" s="7">
        <v>5921069.0</v>
      </c>
      <c r="G2940" s="9" t="s">
        <v>2771</v>
      </c>
      <c r="H2940" s="5"/>
      <c r="I2940" s="8"/>
      <c r="J2940" s="5"/>
      <c r="K2940" s="5"/>
      <c r="L2940" s="5"/>
      <c r="M2940" s="5"/>
      <c r="N2940" s="5"/>
      <c r="O2940" s="5"/>
      <c r="P2940" s="5"/>
    </row>
    <row r="2941" ht="15.75" customHeight="1">
      <c r="A2941" s="6"/>
      <c r="B2941" s="6" t="str">
        <f t="shared" si="1"/>
        <v>GUY</v>
      </c>
      <c r="C2941" s="6">
        <v>592.0</v>
      </c>
      <c r="D2941" s="7">
        <v>59208.0</v>
      </c>
      <c r="E2941" s="8" t="s">
        <v>2746</v>
      </c>
      <c r="F2941" s="7">
        <v>5921070.0</v>
      </c>
      <c r="G2941" s="9" t="s">
        <v>2772</v>
      </c>
      <c r="H2941" s="5"/>
      <c r="I2941" s="8"/>
      <c r="J2941" s="5"/>
      <c r="K2941" s="5"/>
      <c r="L2941" s="5"/>
      <c r="M2941" s="5"/>
      <c r="N2941" s="5"/>
      <c r="O2941" s="5"/>
      <c r="P2941" s="5"/>
    </row>
    <row r="2942" ht="15.75" customHeight="1">
      <c r="A2942" s="6"/>
      <c r="B2942" s="6" t="str">
        <f t="shared" si="1"/>
        <v>GUY</v>
      </c>
      <c r="C2942" s="6">
        <v>592.0</v>
      </c>
      <c r="D2942" s="7">
        <v>59208.0</v>
      </c>
      <c r="E2942" s="8" t="s">
        <v>2746</v>
      </c>
      <c r="F2942" s="7">
        <v>5921071.0</v>
      </c>
      <c r="G2942" s="9" t="s">
        <v>2773</v>
      </c>
      <c r="H2942" s="5"/>
      <c r="I2942" s="8"/>
      <c r="J2942" s="5"/>
      <c r="K2942" s="5"/>
      <c r="L2942" s="5"/>
      <c r="M2942" s="5"/>
      <c r="N2942" s="5"/>
      <c r="O2942" s="5"/>
      <c r="P2942" s="5"/>
    </row>
    <row r="2943" ht="15.75" customHeight="1">
      <c r="A2943" s="6"/>
      <c r="B2943" s="6" t="str">
        <f t="shared" si="1"/>
        <v>GUY</v>
      </c>
      <c r="C2943" s="6">
        <v>592.0</v>
      </c>
      <c r="D2943" s="7">
        <v>59208.0</v>
      </c>
      <c r="E2943" s="8" t="s">
        <v>2746</v>
      </c>
      <c r="F2943" s="7">
        <v>5921072.0</v>
      </c>
      <c r="G2943" s="9" t="s">
        <v>2774</v>
      </c>
      <c r="H2943" s="5"/>
      <c r="I2943" s="8"/>
      <c r="J2943" s="5"/>
      <c r="K2943" s="5"/>
      <c r="L2943" s="5"/>
      <c r="M2943" s="5"/>
      <c r="N2943" s="5"/>
      <c r="O2943" s="5"/>
      <c r="P2943" s="5"/>
    </row>
    <row r="2944" ht="15.75" customHeight="1">
      <c r="A2944" s="6"/>
      <c r="B2944" s="6" t="str">
        <f t="shared" si="1"/>
        <v>GUY</v>
      </c>
      <c r="C2944" s="6">
        <v>592.0</v>
      </c>
      <c r="D2944" s="7">
        <v>59208.0</v>
      </c>
      <c r="E2944" s="8" t="s">
        <v>2746</v>
      </c>
      <c r="F2944" s="7">
        <v>5921073.0</v>
      </c>
      <c r="G2944" s="9" t="s">
        <v>2775</v>
      </c>
      <c r="H2944" s="5"/>
      <c r="I2944" s="8"/>
      <c r="J2944" s="5"/>
      <c r="K2944" s="5"/>
      <c r="L2944" s="5"/>
      <c r="M2944" s="5"/>
      <c r="N2944" s="5"/>
      <c r="O2944" s="5"/>
      <c r="P2944" s="5"/>
    </row>
    <row r="2945" ht="15.75" customHeight="1">
      <c r="A2945" s="6"/>
      <c r="B2945" s="6" t="str">
        <f t="shared" si="1"/>
        <v>GUY</v>
      </c>
      <c r="C2945" s="6">
        <v>592.0</v>
      </c>
      <c r="D2945" s="7">
        <v>59208.0</v>
      </c>
      <c r="E2945" s="8" t="s">
        <v>2746</v>
      </c>
      <c r="F2945" s="7">
        <v>5921074.0</v>
      </c>
      <c r="G2945" s="9" t="s">
        <v>2776</v>
      </c>
      <c r="H2945" s="5"/>
      <c r="I2945" s="8"/>
      <c r="J2945" s="5"/>
      <c r="K2945" s="5"/>
      <c r="L2945" s="5"/>
      <c r="M2945" s="5"/>
      <c r="N2945" s="5"/>
      <c r="O2945" s="5"/>
      <c r="P2945" s="5"/>
    </row>
    <row r="2946" ht="15.75" customHeight="1">
      <c r="A2946" s="6"/>
      <c r="B2946" s="6" t="str">
        <f t="shared" si="1"/>
        <v>GUY</v>
      </c>
      <c r="C2946" s="6">
        <v>592.0</v>
      </c>
      <c r="D2946" s="7">
        <v>59208.0</v>
      </c>
      <c r="E2946" s="8" t="s">
        <v>2746</v>
      </c>
      <c r="F2946" s="7">
        <v>5921075.0</v>
      </c>
      <c r="G2946" s="9" t="s">
        <v>2777</v>
      </c>
      <c r="H2946" s="5"/>
      <c r="I2946" s="8"/>
      <c r="J2946" s="5"/>
      <c r="K2946" s="5"/>
      <c r="L2946" s="5"/>
      <c r="M2946" s="5"/>
      <c r="N2946" s="5"/>
      <c r="O2946" s="5"/>
      <c r="P2946" s="5"/>
    </row>
    <row r="2947" ht="15.75" customHeight="1">
      <c r="A2947" s="6"/>
      <c r="B2947" s="6" t="str">
        <f t="shared" si="1"/>
        <v>GUY</v>
      </c>
      <c r="C2947" s="6">
        <v>592.0</v>
      </c>
      <c r="D2947" s="7">
        <v>59209.0</v>
      </c>
      <c r="E2947" s="8" t="s">
        <v>2778</v>
      </c>
      <c r="F2947" s="7">
        <v>5921076.0</v>
      </c>
      <c r="G2947" s="9" t="s">
        <v>2779</v>
      </c>
      <c r="H2947" s="5"/>
      <c r="I2947" s="8"/>
      <c r="J2947" s="5"/>
      <c r="K2947" s="5"/>
      <c r="L2947" s="5"/>
      <c r="M2947" s="5"/>
      <c r="N2947" s="5"/>
      <c r="O2947" s="5"/>
      <c r="P2947" s="5"/>
    </row>
    <row r="2948" ht="15.75" customHeight="1">
      <c r="A2948" s="6"/>
      <c r="B2948" s="6" t="str">
        <f t="shared" si="1"/>
        <v>GUY</v>
      </c>
      <c r="C2948" s="6">
        <v>592.0</v>
      </c>
      <c r="D2948" s="7">
        <v>59209.0</v>
      </c>
      <c r="E2948" s="8" t="s">
        <v>2778</v>
      </c>
      <c r="F2948" s="7">
        <v>5921077.0</v>
      </c>
      <c r="G2948" s="9" t="s">
        <v>2780</v>
      </c>
      <c r="H2948" s="5"/>
      <c r="I2948" s="8"/>
      <c r="J2948" s="5"/>
      <c r="K2948" s="5"/>
      <c r="L2948" s="5"/>
      <c r="M2948" s="5"/>
      <c r="N2948" s="5"/>
      <c r="O2948" s="5"/>
      <c r="P2948" s="5"/>
    </row>
    <row r="2949" ht="15.75" customHeight="1">
      <c r="A2949" s="6"/>
      <c r="B2949" s="6" t="str">
        <f t="shared" si="1"/>
        <v>GUY</v>
      </c>
      <c r="C2949" s="6">
        <v>592.0</v>
      </c>
      <c r="D2949" s="7">
        <v>59209.0</v>
      </c>
      <c r="E2949" s="8" t="s">
        <v>2778</v>
      </c>
      <c r="F2949" s="7">
        <v>5921078.0</v>
      </c>
      <c r="G2949" s="9" t="s">
        <v>2781</v>
      </c>
      <c r="H2949" s="5"/>
      <c r="I2949" s="8"/>
      <c r="J2949" s="5"/>
      <c r="K2949" s="5"/>
      <c r="L2949" s="5"/>
      <c r="M2949" s="5"/>
      <c r="N2949" s="5"/>
      <c r="O2949" s="5"/>
      <c r="P2949" s="5"/>
    </row>
    <row r="2950" ht="15.75" customHeight="1">
      <c r="A2950" s="6"/>
      <c r="B2950" s="6" t="str">
        <f t="shared" si="1"/>
        <v>GUY</v>
      </c>
      <c r="C2950" s="6">
        <v>592.0</v>
      </c>
      <c r="D2950" s="7">
        <v>59209.0</v>
      </c>
      <c r="E2950" s="8" t="s">
        <v>2778</v>
      </c>
      <c r="F2950" s="7">
        <v>5921079.0</v>
      </c>
      <c r="G2950" s="9" t="s">
        <v>2782</v>
      </c>
      <c r="H2950" s="5"/>
      <c r="I2950" s="8"/>
      <c r="J2950" s="5"/>
      <c r="K2950" s="5"/>
      <c r="L2950" s="5"/>
      <c r="M2950" s="5"/>
      <c r="N2950" s="5"/>
      <c r="O2950" s="5"/>
      <c r="P2950" s="5"/>
    </row>
    <row r="2951" ht="15.75" customHeight="1">
      <c r="A2951" s="6"/>
      <c r="B2951" s="6" t="str">
        <f t="shared" si="1"/>
        <v>GUY</v>
      </c>
      <c r="C2951" s="6">
        <v>592.0</v>
      </c>
      <c r="D2951" s="7">
        <v>59209.0</v>
      </c>
      <c r="E2951" s="8" t="s">
        <v>2778</v>
      </c>
      <c r="F2951" s="7">
        <v>5921080.0</v>
      </c>
      <c r="G2951" s="9" t="s">
        <v>2783</v>
      </c>
      <c r="H2951" s="5"/>
      <c r="I2951" s="8"/>
      <c r="J2951" s="5"/>
      <c r="K2951" s="5"/>
      <c r="L2951" s="5"/>
      <c r="M2951" s="5"/>
      <c r="N2951" s="5"/>
      <c r="O2951" s="5"/>
      <c r="P2951" s="5"/>
    </row>
    <row r="2952" ht="15.75" customHeight="1">
      <c r="A2952" s="6"/>
      <c r="B2952" s="6" t="str">
        <f t="shared" si="1"/>
        <v>GUY</v>
      </c>
      <c r="C2952" s="6">
        <v>592.0</v>
      </c>
      <c r="D2952" s="7">
        <v>59209.0</v>
      </c>
      <c r="E2952" s="8" t="s">
        <v>2778</v>
      </c>
      <c r="F2952" s="7">
        <v>5921081.0</v>
      </c>
      <c r="G2952" s="9" t="s">
        <v>2784</v>
      </c>
      <c r="H2952" s="5"/>
      <c r="I2952" s="8"/>
      <c r="J2952" s="5"/>
      <c r="K2952" s="5"/>
      <c r="L2952" s="5"/>
      <c r="M2952" s="5"/>
      <c r="N2952" s="5"/>
      <c r="O2952" s="5"/>
      <c r="P2952" s="5"/>
    </row>
    <row r="2953" ht="15.75" customHeight="1">
      <c r="A2953" s="6"/>
      <c r="B2953" s="6" t="str">
        <f t="shared" si="1"/>
        <v>GUY</v>
      </c>
      <c r="C2953" s="6">
        <v>592.0</v>
      </c>
      <c r="D2953" s="7">
        <v>59209.0</v>
      </c>
      <c r="E2953" s="8" t="s">
        <v>2778</v>
      </c>
      <c r="F2953" s="7">
        <v>5921082.0</v>
      </c>
      <c r="G2953" s="9" t="s">
        <v>2785</v>
      </c>
      <c r="H2953" s="5"/>
      <c r="I2953" s="8"/>
      <c r="J2953" s="5"/>
      <c r="K2953" s="5"/>
      <c r="L2953" s="5"/>
      <c r="M2953" s="5"/>
      <c r="N2953" s="5"/>
      <c r="O2953" s="5"/>
      <c r="P2953" s="5"/>
    </row>
    <row r="2954" ht="15.75" customHeight="1">
      <c r="A2954" s="6"/>
      <c r="B2954" s="6" t="str">
        <f t="shared" si="1"/>
        <v>GUY</v>
      </c>
      <c r="C2954" s="6">
        <v>592.0</v>
      </c>
      <c r="D2954" s="7">
        <v>59209.0</v>
      </c>
      <c r="E2954" s="8" t="s">
        <v>2778</v>
      </c>
      <c r="F2954" s="7">
        <v>5921083.0</v>
      </c>
      <c r="G2954" s="9" t="s">
        <v>2786</v>
      </c>
      <c r="H2954" s="5"/>
      <c r="I2954" s="8"/>
      <c r="J2954" s="5"/>
      <c r="K2954" s="5"/>
      <c r="L2954" s="5"/>
      <c r="M2954" s="5"/>
      <c r="N2954" s="5"/>
      <c r="O2954" s="5"/>
      <c r="P2954" s="5"/>
    </row>
    <row r="2955" ht="15.75" customHeight="1">
      <c r="A2955" s="6"/>
      <c r="B2955" s="6" t="str">
        <f t="shared" si="1"/>
        <v>GUY</v>
      </c>
      <c r="C2955" s="6">
        <v>592.0</v>
      </c>
      <c r="D2955" s="7">
        <v>59209.0</v>
      </c>
      <c r="E2955" s="8" t="s">
        <v>2778</v>
      </c>
      <c r="F2955" s="7">
        <v>5921084.0</v>
      </c>
      <c r="G2955" s="9" t="s">
        <v>2787</v>
      </c>
      <c r="H2955" s="5"/>
      <c r="I2955" s="8"/>
      <c r="J2955" s="5"/>
      <c r="K2955" s="5"/>
      <c r="L2955" s="5"/>
      <c r="M2955" s="5"/>
      <c r="N2955" s="5"/>
      <c r="O2955" s="5"/>
      <c r="P2955" s="5"/>
    </row>
    <row r="2956" ht="15.75" customHeight="1">
      <c r="A2956" s="6"/>
      <c r="B2956" s="6" t="str">
        <f t="shared" si="1"/>
        <v>GUY</v>
      </c>
      <c r="C2956" s="6">
        <v>592.0</v>
      </c>
      <c r="D2956" s="7">
        <v>59209.0</v>
      </c>
      <c r="E2956" s="8" t="s">
        <v>2778</v>
      </c>
      <c r="F2956" s="7">
        <v>5921085.0</v>
      </c>
      <c r="G2956" s="9" t="s">
        <v>2788</v>
      </c>
      <c r="H2956" s="5"/>
      <c r="I2956" s="8"/>
      <c r="J2956" s="5"/>
      <c r="K2956" s="5"/>
      <c r="L2956" s="5"/>
      <c r="M2956" s="5"/>
      <c r="N2956" s="5"/>
      <c r="O2956" s="5"/>
      <c r="P2956" s="5"/>
    </row>
    <row r="2957" ht="15.75" customHeight="1">
      <c r="A2957" s="6"/>
      <c r="B2957" s="6" t="str">
        <f t="shared" si="1"/>
        <v>GUY</v>
      </c>
      <c r="C2957" s="6">
        <v>592.0</v>
      </c>
      <c r="D2957" s="7">
        <v>59209.0</v>
      </c>
      <c r="E2957" s="8" t="s">
        <v>2778</v>
      </c>
      <c r="F2957" s="7">
        <v>5921086.0</v>
      </c>
      <c r="G2957" s="9" t="s">
        <v>2789</v>
      </c>
      <c r="H2957" s="5"/>
      <c r="I2957" s="8"/>
      <c r="J2957" s="5"/>
      <c r="K2957" s="5"/>
      <c r="L2957" s="5"/>
      <c r="M2957" s="5"/>
      <c r="N2957" s="5"/>
      <c r="O2957" s="5"/>
      <c r="P2957" s="5"/>
    </row>
    <row r="2958" ht="15.75" customHeight="1">
      <c r="A2958" s="6"/>
      <c r="B2958" s="6" t="str">
        <f t="shared" si="1"/>
        <v>GUY</v>
      </c>
      <c r="C2958" s="6">
        <v>592.0</v>
      </c>
      <c r="D2958" s="7">
        <v>59209.0</v>
      </c>
      <c r="E2958" s="8" t="s">
        <v>2778</v>
      </c>
      <c r="F2958" s="7">
        <v>5921087.0</v>
      </c>
      <c r="G2958" s="9" t="s">
        <v>2790</v>
      </c>
      <c r="H2958" s="5"/>
      <c r="I2958" s="8"/>
      <c r="J2958" s="5"/>
      <c r="K2958" s="5"/>
      <c r="L2958" s="5"/>
      <c r="M2958" s="5"/>
      <c r="N2958" s="5"/>
      <c r="O2958" s="5"/>
      <c r="P2958" s="5"/>
    </row>
    <row r="2959" ht="15.75" customHeight="1">
      <c r="A2959" s="6"/>
      <c r="B2959" s="6" t="str">
        <f t="shared" si="1"/>
        <v>GUY</v>
      </c>
      <c r="C2959" s="6">
        <v>592.0</v>
      </c>
      <c r="D2959" s="7">
        <v>59209.0</v>
      </c>
      <c r="E2959" s="8" t="s">
        <v>2778</v>
      </c>
      <c r="F2959" s="7">
        <v>5921088.0</v>
      </c>
      <c r="G2959" s="9" t="s">
        <v>2791</v>
      </c>
      <c r="H2959" s="5"/>
      <c r="I2959" s="8"/>
      <c r="J2959" s="5"/>
      <c r="K2959" s="5"/>
      <c r="L2959" s="5"/>
      <c r="M2959" s="5"/>
      <c r="N2959" s="5"/>
      <c r="O2959" s="5"/>
      <c r="P2959" s="5"/>
    </row>
    <row r="2960" ht="15.75" customHeight="1">
      <c r="A2960" s="6"/>
      <c r="B2960" s="6" t="str">
        <f t="shared" si="1"/>
        <v>GUY</v>
      </c>
      <c r="C2960" s="6">
        <v>592.0</v>
      </c>
      <c r="D2960" s="7">
        <v>59209.0</v>
      </c>
      <c r="E2960" s="8" t="s">
        <v>2778</v>
      </c>
      <c r="F2960" s="7">
        <v>5921089.0</v>
      </c>
      <c r="G2960" s="9" t="s">
        <v>2792</v>
      </c>
      <c r="H2960" s="5"/>
      <c r="I2960" s="8"/>
      <c r="J2960" s="5"/>
      <c r="K2960" s="5"/>
      <c r="L2960" s="5"/>
      <c r="M2960" s="5"/>
      <c r="N2960" s="5"/>
      <c r="O2960" s="5"/>
      <c r="P2960" s="5"/>
    </row>
    <row r="2961" ht="15.75" customHeight="1">
      <c r="A2961" s="6"/>
      <c r="B2961" s="6" t="str">
        <f t="shared" si="1"/>
        <v>GUY</v>
      </c>
      <c r="C2961" s="6">
        <v>592.0</v>
      </c>
      <c r="D2961" s="7">
        <v>59209.0</v>
      </c>
      <c r="E2961" s="8" t="s">
        <v>2778</v>
      </c>
      <c r="F2961" s="7">
        <v>5921090.0</v>
      </c>
      <c r="G2961" s="9" t="s">
        <v>2793</v>
      </c>
      <c r="H2961" s="5"/>
      <c r="I2961" s="8"/>
      <c r="J2961" s="5"/>
      <c r="K2961" s="5"/>
      <c r="L2961" s="5"/>
      <c r="M2961" s="5"/>
      <c r="N2961" s="5"/>
      <c r="O2961" s="5"/>
      <c r="P2961" s="5"/>
    </row>
    <row r="2962" ht="15.75" customHeight="1">
      <c r="A2962" s="6"/>
      <c r="B2962" s="6" t="str">
        <f t="shared" si="1"/>
        <v>GUY</v>
      </c>
      <c r="C2962" s="6">
        <v>592.0</v>
      </c>
      <c r="D2962" s="7">
        <v>59209.0</v>
      </c>
      <c r="E2962" s="8" t="s">
        <v>2778</v>
      </c>
      <c r="F2962" s="7">
        <v>5921091.0</v>
      </c>
      <c r="G2962" s="9" t="s">
        <v>2794</v>
      </c>
      <c r="H2962" s="5"/>
      <c r="I2962" s="8"/>
      <c r="J2962" s="5"/>
      <c r="K2962" s="5"/>
      <c r="L2962" s="5"/>
      <c r="M2962" s="5"/>
      <c r="N2962" s="5"/>
      <c r="O2962" s="5"/>
      <c r="P2962" s="5"/>
    </row>
    <row r="2963" ht="15.75" customHeight="1">
      <c r="A2963" s="6"/>
      <c r="B2963" s="6" t="str">
        <f t="shared" si="1"/>
        <v>GUY</v>
      </c>
      <c r="C2963" s="6">
        <v>592.0</v>
      </c>
      <c r="D2963" s="7">
        <v>59209.0</v>
      </c>
      <c r="E2963" s="8" t="s">
        <v>2778</v>
      </c>
      <c r="F2963" s="7">
        <v>5921092.0</v>
      </c>
      <c r="G2963" s="9" t="s">
        <v>2795</v>
      </c>
      <c r="H2963" s="5"/>
      <c r="I2963" s="8"/>
      <c r="J2963" s="5"/>
      <c r="K2963" s="5"/>
      <c r="L2963" s="5"/>
      <c r="M2963" s="5"/>
      <c r="N2963" s="5"/>
      <c r="O2963" s="5"/>
      <c r="P2963" s="5"/>
    </row>
    <row r="2964" ht="15.75" customHeight="1">
      <c r="A2964" s="6"/>
      <c r="B2964" s="6" t="str">
        <f t="shared" si="1"/>
        <v>GUY</v>
      </c>
      <c r="C2964" s="6">
        <v>592.0</v>
      </c>
      <c r="D2964" s="7">
        <v>59209.0</v>
      </c>
      <c r="E2964" s="8" t="s">
        <v>2778</v>
      </c>
      <c r="F2964" s="7">
        <v>5921093.0</v>
      </c>
      <c r="G2964" s="9" t="s">
        <v>2796</v>
      </c>
      <c r="H2964" s="5"/>
      <c r="I2964" s="8"/>
      <c r="J2964" s="5"/>
      <c r="K2964" s="5"/>
      <c r="L2964" s="5"/>
      <c r="M2964" s="5"/>
      <c r="N2964" s="5"/>
      <c r="O2964" s="5"/>
      <c r="P2964" s="5"/>
    </row>
    <row r="2965" ht="15.75" customHeight="1">
      <c r="A2965" s="6"/>
      <c r="B2965" s="6" t="str">
        <f t="shared" si="1"/>
        <v>GUY</v>
      </c>
      <c r="C2965" s="6">
        <v>592.0</v>
      </c>
      <c r="D2965" s="7">
        <v>59209.0</v>
      </c>
      <c r="E2965" s="8" t="s">
        <v>2778</v>
      </c>
      <c r="F2965" s="7">
        <v>5921094.0</v>
      </c>
      <c r="G2965" s="9" t="s">
        <v>2797</v>
      </c>
      <c r="H2965" s="5"/>
      <c r="I2965" s="8"/>
      <c r="J2965" s="5"/>
      <c r="K2965" s="5"/>
      <c r="L2965" s="5"/>
      <c r="M2965" s="5"/>
      <c r="N2965" s="5"/>
      <c r="O2965" s="5"/>
      <c r="P2965" s="5"/>
    </row>
    <row r="2966" ht="15.75" customHeight="1">
      <c r="A2966" s="6"/>
      <c r="B2966" s="6" t="str">
        <f t="shared" si="1"/>
        <v>GUY</v>
      </c>
      <c r="C2966" s="6">
        <v>592.0</v>
      </c>
      <c r="D2966" s="7">
        <v>59209.0</v>
      </c>
      <c r="E2966" s="8" t="s">
        <v>2778</v>
      </c>
      <c r="F2966" s="7">
        <v>5921095.0</v>
      </c>
      <c r="G2966" s="9" t="s">
        <v>2798</v>
      </c>
      <c r="H2966" s="5"/>
      <c r="I2966" s="8"/>
      <c r="J2966" s="5"/>
      <c r="K2966" s="5"/>
      <c r="L2966" s="5"/>
      <c r="M2966" s="5"/>
      <c r="N2966" s="5"/>
      <c r="O2966" s="5"/>
      <c r="P2966" s="5"/>
    </row>
    <row r="2967" ht="15.75" customHeight="1">
      <c r="A2967" s="6"/>
      <c r="B2967" s="6" t="str">
        <f t="shared" si="1"/>
        <v>GUY</v>
      </c>
      <c r="C2967" s="6">
        <v>592.0</v>
      </c>
      <c r="D2967" s="7">
        <v>59209.0</v>
      </c>
      <c r="E2967" s="8" t="s">
        <v>2778</v>
      </c>
      <c r="F2967" s="7">
        <v>5921096.0</v>
      </c>
      <c r="G2967" s="9" t="s">
        <v>2799</v>
      </c>
      <c r="H2967" s="5"/>
      <c r="I2967" s="8"/>
      <c r="J2967" s="5"/>
      <c r="K2967" s="5"/>
      <c r="L2967" s="5"/>
      <c r="M2967" s="5"/>
      <c r="N2967" s="5"/>
      <c r="O2967" s="5"/>
      <c r="P2967" s="5"/>
    </row>
    <row r="2968" ht="15.75" customHeight="1">
      <c r="A2968" s="6"/>
      <c r="B2968" s="6" t="str">
        <f t="shared" si="1"/>
        <v>GUY</v>
      </c>
      <c r="C2968" s="6">
        <v>592.0</v>
      </c>
      <c r="D2968" s="7">
        <v>59209.0</v>
      </c>
      <c r="E2968" s="8" t="s">
        <v>2778</v>
      </c>
      <c r="F2968" s="7">
        <v>5921097.0</v>
      </c>
      <c r="G2968" s="9" t="s">
        <v>2800</v>
      </c>
      <c r="H2968" s="5"/>
      <c r="I2968" s="8"/>
      <c r="J2968" s="5"/>
      <c r="K2968" s="5"/>
      <c r="L2968" s="5"/>
      <c r="M2968" s="5"/>
      <c r="N2968" s="5"/>
      <c r="O2968" s="5"/>
      <c r="P2968" s="5"/>
    </row>
    <row r="2969" ht="15.75" customHeight="1">
      <c r="A2969" s="6"/>
      <c r="B2969" s="6" t="str">
        <f t="shared" si="1"/>
        <v>GUY</v>
      </c>
      <c r="C2969" s="6">
        <v>592.0</v>
      </c>
      <c r="D2969" s="7">
        <v>59209.0</v>
      </c>
      <c r="E2969" s="8" t="s">
        <v>2778</v>
      </c>
      <c r="F2969" s="7">
        <v>5921098.0</v>
      </c>
      <c r="G2969" s="9" t="s">
        <v>2801</v>
      </c>
      <c r="H2969" s="5"/>
      <c r="I2969" s="8"/>
      <c r="J2969" s="5"/>
      <c r="K2969" s="5"/>
      <c r="L2969" s="5"/>
      <c r="M2969" s="5"/>
      <c r="N2969" s="5"/>
      <c r="O2969" s="5"/>
      <c r="P2969" s="5"/>
    </row>
    <row r="2970" ht="15.75" customHeight="1">
      <c r="A2970" s="6"/>
      <c r="B2970" s="6" t="str">
        <f t="shared" si="1"/>
        <v>GUY</v>
      </c>
      <c r="C2970" s="6">
        <v>592.0</v>
      </c>
      <c r="D2970" s="7">
        <v>59209.0</v>
      </c>
      <c r="E2970" s="8" t="s">
        <v>2778</v>
      </c>
      <c r="F2970" s="7">
        <v>5921099.0</v>
      </c>
      <c r="G2970" s="9" t="s">
        <v>2802</v>
      </c>
      <c r="H2970" s="5"/>
      <c r="I2970" s="8"/>
      <c r="J2970" s="5"/>
      <c r="K2970" s="5"/>
      <c r="L2970" s="5"/>
      <c r="M2970" s="5"/>
      <c r="N2970" s="5"/>
      <c r="O2970" s="5"/>
      <c r="P2970" s="5"/>
    </row>
    <row r="2971" ht="15.75" customHeight="1">
      <c r="A2971" s="6"/>
      <c r="B2971" s="6" t="str">
        <f t="shared" si="1"/>
        <v>GUY</v>
      </c>
      <c r="C2971" s="6">
        <v>592.0</v>
      </c>
      <c r="D2971" s="7">
        <v>59209.0</v>
      </c>
      <c r="E2971" s="8" t="s">
        <v>2778</v>
      </c>
      <c r="F2971" s="7">
        <v>5921100.0</v>
      </c>
      <c r="G2971" s="9" t="s">
        <v>2803</v>
      </c>
      <c r="H2971" s="5"/>
      <c r="I2971" s="8"/>
      <c r="J2971" s="5"/>
      <c r="K2971" s="5"/>
      <c r="L2971" s="5"/>
      <c r="M2971" s="5"/>
      <c r="N2971" s="5"/>
      <c r="O2971" s="5"/>
      <c r="P2971" s="5"/>
    </row>
    <row r="2972" ht="15.75" customHeight="1">
      <c r="A2972" s="6"/>
      <c r="B2972" s="6" t="str">
        <f t="shared" si="1"/>
        <v>GUY</v>
      </c>
      <c r="C2972" s="6">
        <v>592.0</v>
      </c>
      <c r="D2972" s="7">
        <v>59209.0</v>
      </c>
      <c r="E2972" s="8" t="s">
        <v>2778</v>
      </c>
      <c r="F2972" s="7">
        <v>5921101.0</v>
      </c>
      <c r="G2972" s="9" t="s">
        <v>2804</v>
      </c>
      <c r="H2972" s="5"/>
      <c r="I2972" s="8"/>
      <c r="J2972" s="5"/>
      <c r="K2972" s="5"/>
      <c r="L2972" s="5"/>
      <c r="M2972" s="5"/>
      <c r="N2972" s="5"/>
      <c r="O2972" s="5"/>
      <c r="P2972" s="5"/>
    </row>
    <row r="2973" ht="15.75" customHeight="1">
      <c r="A2973" s="6"/>
      <c r="B2973" s="6" t="str">
        <f t="shared" si="1"/>
        <v>GUY</v>
      </c>
      <c r="C2973" s="6">
        <v>592.0</v>
      </c>
      <c r="D2973" s="7">
        <v>59209.0</v>
      </c>
      <c r="E2973" s="8" t="s">
        <v>2778</v>
      </c>
      <c r="F2973" s="7">
        <v>5921102.0</v>
      </c>
      <c r="G2973" s="9" t="s">
        <v>2805</v>
      </c>
      <c r="H2973" s="5"/>
      <c r="I2973" s="8"/>
      <c r="J2973" s="5"/>
      <c r="K2973" s="5"/>
      <c r="L2973" s="5"/>
      <c r="M2973" s="5"/>
      <c r="N2973" s="5"/>
      <c r="O2973" s="5"/>
      <c r="P2973" s="5"/>
    </row>
    <row r="2974" ht="15.75" customHeight="1">
      <c r="A2974" s="6"/>
      <c r="B2974" s="6" t="str">
        <f t="shared" si="1"/>
        <v>GUY</v>
      </c>
      <c r="C2974" s="6">
        <v>592.0</v>
      </c>
      <c r="D2974" s="7">
        <v>59209.0</v>
      </c>
      <c r="E2974" s="8" t="s">
        <v>2778</v>
      </c>
      <c r="F2974" s="7">
        <v>5921103.0</v>
      </c>
      <c r="G2974" s="9" t="s">
        <v>2806</v>
      </c>
      <c r="H2974" s="5"/>
      <c r="I2974" s="8"/>
      <c r="J2974" s="5"/>
      <c r="K2974" s="5"/>
      <c r="L2974" s="5"/>
      <c r="M2974" s="5"/>
      <c r="N2974" s="5"/>
      <c r="O2974" s="5"/>
      <c r="P2974" s="5"/>
    </row>
    <row r="2975" ht="15.75" customHeight="1">
      <c r="A2975" s="6"/>
      <c r="B2975" s="6" t="str">
        <f t="shared" si="1"/>
        <v>GUY</v>
      </c>
      <c r="C2975" s="6">
        <v>592.0</v>
      </c>
      <c r="D2975" s="7">
        <v>59209.0</v>
      </c>
      <c r="E2975" s="8" t="s">
        <v>2778</v>
      </c>
      <c r="F2975" s="7">
        <v>5921104.0</v>
      </c>
      <c r="G2975" s="9" t="s">
        <v>2807</v>
      </c>
      <c r="H2975" s="5"/>
      <c r="I2975" s="8"/>
      <c r="J2975" s="5"/>
      <c r="K2975" s="5"/>
      <c r="L2975" s="5"/>
      <c r="M2975" s="5"/>
      <c r="N2975" s="5"/>
      <c r="O2975" s="5"/>
      <c r="P2975" s="5"/>
    </row>
    <row r="2976" ht="15.75" customHeight="1">
      <c r="A2976" s="6"/>
      <c r="B2976" s="6" t="str">
        <f t="shared" si="1"/>
        <v>GUY</v>
      </c>
      <c r="C2976" s="6">
        <v>592.0</v>
      </c>
      <c r="D2976" s="7">
        <v>59209.0</v>
      </c>
      <c r="E2976" s="8" t="s">
        <v>2778</v>
      </c>
      <c r="F2976" s="7">
        <v>5921105.0</v>
      </c>
      <c r="G2976" s="9" t="s">
        <v>2808</v>
      </c>
      <c r="H2976" s="5"/>
      <c r="I2976" s="8"/>
      <c r="J2976" s="5"/>
      <c r="K2976" s="5"/>
      <c r="L2976" s="5"/>
      <c r="M2976" s="5"/>
      <c r="N2976" s="5"/>
      <c r="O2976" s="5"/>
      <c r="P2976" s="5"/>
    </row>
    <row r="2977" ht="15.75" customHeight="1">
      <c r="A2977" s="6"/>
      <c r="B2977" s="6" t="str">
        <f t="shared" si="1"/>
        <v>GUY</v>
      </c>
      <c r="C2977" s="6">
        <v>592.0</v>
      </c>
      <c r="D2977" s="7">
        <v>59209.0</v>
      </c>
      <c r="E2977" s="8" t="s">
        <v>2778</v>
      </c>
      <c r="F2977" s="7">
        <v>5921106.0</v>
      </c>
      <c r="G2977" s="9" t="s">
        <v>2809</v>
      </c>
      <c r="H2977" s="5"/>
      <c r="I2977" s="8"/>
      <c r="J2977" s="5"/>
      <c r="K2977" s="5"/>
      <c r="L2977" s="5"/>
      <c r="M2977" s="5"/>
      <c r="N2977" s="5"/>
      <c r="O2977" s="5"/>
      <c r="P2977" s="5"/>
    </row>
    <row r="2978" ht="15.75" customHeight="1">
      <c r="A2978" s="6"/>
      <c r="B2978" s="6" t="str">
        <f t="shared" si="1"/>
        <v>GUY</v>
      </c>
      <c r="C2978" s="6">
        <v>592.0</v>
      </c>
      <c r="D2978" s="7">
        <v>59209.0</v>
      </c>
      <c r="E2978" s="8" t="s">
        <v>2778</v>
      </c>
      <c r="F2978" s="7">
        <v>5921107.0</v>
      </c>
      <c r="G2978" s="9" t="s">
        <v>2810</v>
      </c>
      <c r="H2978" s="5"/>
      <c r="I2978" s="8"/>
      <c r="J2978" s="5"/>
      <c r="K2978" s="5"/>
      <c r="L2978" s="5"/>
      <c r="M2978" s="5"/>
      <c r="N2978" s="5"/>
      <c r="O2978" s="5"/>
      <c r="P2978" s="5"/>
    </row>
    <row r="2979" ht="15.75" customHeight="1">
      <c r="A2979" s="6"/>
      <c r="B2979" s="6" t="str">
        <f t="shared" si="1"/>
        <v>GUY</v>
      </c>
      <c r="C2979" s="6">
        <v>592.0</v>
      </c>
      <c r="D2979" s="7">
        <v>59209.0</v>
      </c>
      <c r="E2979" s="8" t="s">
        <v>2778</v>
      </c>
      <c r="F2979" s="7">
        <v>5921108.0</v>
      </c>
      <c r="G2979" s="9" t="s">
        <v>2811</v>
      </c>
      <c r="H2979" s="5"/>
      <c r="I2979" s="8"/>
      <c r="J2979" s="5"/>
      <c r="K2979" s="5"/>
      <c r="L2979" s="5"/>
      <c r="M2979" s="5"/>
      <c r="N2979" s="5"/>
      <c r="O2979" s="5"/>
      <c r="P2979" s="5"/>
    </row>
    <row r="2980" ht="15.75" customHeight="1">
      <c r="A2980" s="6"/>
      <c r="B2980" s="6" t="str">
        <f t="shared" si="1"/>
        <v>GUY</v>
      </c>
      <c r="C2980" s="6">
        <v>592.0</v>
      </c>
      <c r="D2980" s="7">
        <v>59209.0</v>
      </c>
      <c r="E2980" s="8" t="s">
        <v>2778</v>
      </c>
      <c r="F2980" s="7">
        <v>5921109.0</v>
      </c>
      <c r="G2980" s="9" t="s">
        <v>2812</v>
      </c>
      <c r="H2980" s="5"/>
      <c r="I2980" s="8"/>
      <c r="J2980" s="5"/>
      <c r="K2980" s="5"/>
      <c r="L2980" s="5"/>
      <c r="M2980" s="5"/>
      <c r="N2980" s="5"/>
      <c r="O2980" s="5"/>
      <c r="P2980" s="5"/>
    </row>
    <row r="2981" ht="15.75" customHeight="1">
      <c r="A2981" s="6"/>
      <c r="B2981" s="6" t="str">
        <f t="shared" si="1"/>
        <v>GUY</v>
      </c>
      <c r="C2981" s="6">
        <v>592.0</v>
      </c>
      <c r="D2981" s="7">
        <v>59209.0</v>
      </c>
      <c r="E2981" s="8" t="s">
        <v>2778</v>
      </c>
      <c r="F2981" s="7">
        <v>5921110.0</v>
      </c>
      <c r="G2981" s="9" t="s">
        <v>2813</v>
      </c>
      <c r="H2981" s="5"/>
      <c r="I2981" s="8"/>
      <c r="J2981" s="5"/>
      <c r="K2981" s="5"/>
      <c r="L2981" s="5"/>
      <c r="M2981" s="5"/>
      <c r="N2981" s="5"/>
      <c r="O2981" s="5"/>
      <c r="P2981" s="5"/>
    </row>
    <row r="2982" ht="15.75" customHeight="1">
      <c r="A2982" s="6"/>
      <c r="B2982" s="6" t="str">
        <f t="shared" si="1"/>
        <v>GUY</v>
      </c>
      <c r="C2982" s="6">
        <v>592.0</v>
      </c>
      <c r="D2982" s="7">
        <v>59209.0</v>
      </c>
      <c r="E2982" s="8" t="s">
        <v>2778</v>
      </c>
      <c r="F2982" s="7">
        <v>5921111.0</v>
      </c>
      <c r="G2982" s="9" t="s">
        <v>2814</v>
      </c>
      <c r="H2982" s="5"/>
      <c r="I2982" s="8"/>
      <c r="J2982" s="5"/>
      <c r="K2982" s="5"/>
      <c r="L2982" s="5"/>
      <c r="M2982" s="5"/>
      <c r="N2982" s="5"/>
      <c r="O2982" s="5"/>
      <c r="P2982" s="5"/>
    </row>
    <row r="2983" ht="15.75" customHeight="1">
      <c r="A2983" s="6"/>
      <c r="B2983" s="6" t="str">
        <f t="shared" si="1"/>
        <v>GUY</v>
      </c>
      <c r="C2983" s="6">
        <v>592.0</v>
      </c>
      <c r="D2983" s="7">
        <v>59209.0</v>
      </c>
      <c r="E2983" s="8" t="s">
        <v>2778</v>
      </c>
      <c r="F2983" s="7">
        <v>5921112.0</v>
      </c>
      <c r="G2983" s="9" t="s">
        <v>2815</v>
      </c>
      <c r="H2983" s="5"/>
      <c r="I2983" s="8"/>
      <c r="J2983" s="5"/>
      <c r="K2983" s="5"/>
      <c r="L2983" s="5"/>
      <c r="M2983" s="5"/>
      <c r="N2983" s="5"/>
      <c r="O2983" s="5"/>
      <c r="P2983" s="5"/>
    </row>
    <row r="2984" ht="15.75" customHeight="1">
      <c r="A2984" s="6"/>
      <c r="B2984" s="6" t="str">
        <f t="shared" si="1"/>
        <v>GUY</v>
      </c>
      <c r="C2984" s="6">
        <v>592.0</v>
      </c>
      <c r="D2984" s="7">
        <v>59209.0</v>
      </c>
      <c r="E2984" s="8" t="s">
        <v>2778</v>
      </c>
      <c r="F2984" s="7">
        <v>5921113.0</v>
      </c>
      <c r="G2984" s="9" t="s">
        <v>2816</v>
      </c>
      <c r="H2984" s="5"/>
      <c r="I2984" s="8"/>
      <c r="J2984" s="5"/>
      <c r="K2984" s="5"/>
      <c r="L2984" s="5"/>
      <c r="M2984" s="5"/>
      <c r="N2984" s="5"/>
      <c r="O2984" s="5"/>
      <c r="P2984" s="5"/>
    </row>
    <row r="2985" ht="15.75" customHeight="1">
      <c r="A2985" s="6"/>
      <c r="B2985" s="6" t="str">
        <f t="shared" si="1"/>
        <v>GUY</v>
      </c>
      <c r="C2985" s="6">
        <v>592.0</v>
      </c>
      <c r="D2985" s="7">
        <v>59209.0</v>
      </c>
      <c r="E2985" s="8" t="s">
        <v>2778</v>
      </c>
      <c r="F2985" s="7">
        <v>5921114.0</v>
      </c>
      <c r="G2985" s="9" t="s">
        <v>2817</v>
      </c>
      <c r="H2985" s="5"/>
      <c r="I2985" s="8"/>
      <c r="J2985" s="5"/>
      <c r="K2985" s="5"/>
      <c r="L2985" s="5"/>
      <c r="M2985" s="5"/>
      <c r="N2985" s="5"/>
      <c r="O2985" s="5"/>
      <c r="P2985" s="5"/>
    </row>
    <row r="2986" ht="15.75" customHeight="1">
      <c r="A2986" s="6"/>
      <c r="B2986" s="6" t="str">
        <f t="shared" si="1"/>
        <v>GUY</v>
      </c>
      <c r="C2986" s="6">
        <v>592.0</v>
      </c>
      <c r="D2986" s="7">
        <v>59209.0</v>
      </c>
      <c r="E2986" s="8" t="s">
        <v>2778</v>
      </c>
      <c r="F2986" s="7">
        <v>5921115.0</v>
      </c>
      <c r="G2986" s="9" t="s">
        <v>2818</v>
      </c>
      <c r="H2986" s="5"/>
      <c r="I2986" s="8"/>
      <c r="J2986" s="5"/>
      <c r="K2986" s="5"/>
      <c r="L2986" s="5"/>
      <c r="M2986" s="5"/>
      <c r="N2986" s="5"/>
      <c r="O2986" s="5"/>
      <c r="P2986" s="5"/>
    </row>
    <row r="2987" ht="15.75" customHeight="1">
      <c r="A2987" s="6"/>
      <c r="B2987" s="6" t="str">
        <f t="shared" si="1"/>
        <v>GUY</v>
      </c>
      <c r="C2987" s="6">
        <v>592.0</v>
      </c>
      <c r="D2987" s="7">
        <v>59209.0</v>
      </c>
      <c r="E2987" s="8" t="s">
        <v>2778</v>
      </c>
      <c r="F2987" s="7">
        <v>5921116.0</v>
      </c>
      <c r="G2987" s="9" t="s">
        <v>2819</v>
      </c>
      <c r="H2987" s="5"/>
      <c r="I2987" s="8"/>
      <c r="J2987" s="5"/>
      <c r="K2987" s="5"/>
      <c r="L2987" s="5"/>
      <c r="M2987" s="5"/>
      <c r="N2987" s="5"/>
      <c r="O2987" s="5"/>
      <c r="P2987" s="5"/>
    </row>
    <row r="2988" ht="15.75" customHeight="1">
      <c r="A2988" s="6"/>
      <c r="B2988" s="6" t="str">
        <f t="shared" si="1"/>
        <v>GUY</v>
      </c>
      <c r="C2988" s="6">
        <v>592.0</v>
      </c>
      <c r="D2988" s="7">
        <v>59209.0</v>
      </c>
      <c r="E2988" s="8" t="s">
        <v>2778</v>
      </c>
      <c r="F2988" s="7">
        <v>5921117.0</v>
      </c>
      <c r="G2988" s="9" t="s">
        <v>2820</v>
      </c>
      <c r="H2988" s="5"/>
      <c r="I2988" s="8"/>
      <c r="J2988" s="5"/>
      <c r="K2988" s="5"/>
      <c r="L2988" s="5"/>
      <c r="M2988" s="5"/>
      <c r="N2988" s="5"/>
      <c r="O2988" s="5"/>
      <c r="P2988" s="5"/>
    </row>
    <row r="2989" ht="15.75" customHeight="1">
      <c r="A2989" s="6"/>
      <c r="B2989" s="6" t="str">
        <f t="shared" si="1"/>
        <v>GUY</v>
      </c>
      <c r="C2989" s="6">
        <v>592.0</v>
      </c>
      <c r="D2989" s="7">
        <v>59209.0</v>
      </c>
      <c r="E2989" s="8" t="s">
        <v>2778</v>
      </c>
      <c r="F2989" s="7">
        <v>5921118.0</v>
      </c>
      <c r="G2989" s="9" t="s">
        <v>2821</v>
      </c>
      <c r="H2989" s="5"/>
      <c r="I2989" s="8"/>
      <c r="J2989" s="5"/>
      <c r="K2989" s="5"/>
      <c r="L2989" s="5"/>
      <c r="M2989" s="5"/>
      <c r="N2989" s="5"/>
      <c r="O2989" s="5"/>
      <c r="P2989" s="5"/>
    </row>
    <row r="2990" ht="15.75" customHeight="1">
      <c r="A2990" s="6"/>
      <c r="B2990" s="6" t="str">
        <f t="shared" si="1"/>
        <v>GUY</v>
      </c>
      <c r="C2990" s="6">
        <v>592.0</v>
      </c>
      <c r="D2990" s="7">
        <v>59209.0</v>
      </c>
      <c r="E2990" s="8" t="s">
        <v>2778</v>
      </c>
      <c r="F2990" s="7">
        <v>5921119.0</v>
      </c>
      <c r="G2990" s="9" t="s">
        <v>2822</v>
      </c>
      <c r="H2990" s="5"/>
      <c r="I2990" s="8"/>
      <c r="J2990" s="5"/>
      <c r="K2990" s="5"/>
      <c r="L2990" s="5"/>
      <c r="M2990" s="5"/>
      <c r="N2990" s="5"/>
      <c r="O2990" s="5"/>
      <c r="P2990" s="5"/>
    </row>
    <row r="2991" ht="15.75" customHeight="1">
      <c r="A2991" s="6"/>
      <c r="B2991" s="6" t="str">
        <f t="shared" si="1"/>
        <v>GUY</v>
      </c>
      <c r="C2991" s="6">
        <v>592.0</v>
      </c>
      <c r="D2991" s="7">
        <v>59209.0</v>
      </c>
      <c r="E2991" s="8" t="s">
        <v>2778</v>
      </c>
      <c r="F2991" s="7">
        <v>5921120.0</v>
      </c>
      <c r="G2991" s="9" t="s">
        <v>2823</v>
      </c>
      <c r="H2991" s="5"/>
      <c r="I2991" s="8"/>
      <c r="J2991" s="5"/>
      <c r="K2991" s="5"/>
      <c r="L2991" s="5"/>
      <c r="M2991" s="5"/>
      <c r="N2991" s="5"/>
      <c r="O2991" s="5"/>
      <c r="P2991" s="5"/>
    </row>
    <row r="2992" ht="15.75" customHeight="1">
      <c r="A2992" s="6"/>
      <c r="B2992" s="6" t="str">
        <f t="shared" si="1"/>
        <v>GUY</v>
      </c>
      <c r="C2992" s="6">
        <v>592.0</v>
      </c>
      <c r="D2992" s="7">
        <v>59209.0</v>
      </c>
      <c r="E2992" s="8" t="s">
        <v>2778</v>
      </c>
      <c r="F2992" s="7">
        <v>5921121.0</v>
      </c>
      <c r="G2992" s="9" t="s">
        <v>2824</v>
      </c>
      <c r="H2992" s="5"/>
      <c r="I2992" s="8"/>
      <c r="J2992" s="5"/>
      <c r="K2992" s="5"/>
      <c r="L2992" s="5"/>
      <c r="M2992" s="5"/>
      <c r="N2992" s="5"/>
      <c r="O2992" s="5"/>
      <c r="P2992" s="5"/>
    </row>
    <row r="2993" ht="15.75" customHeight="1">
      <c r="A2993" s="6"/>
      <c r="B2993" s="6" t="str">
        <f t="shared" si="1"/>
        <v>GUY</v>
      </c>
      <c r="C2993" s="6">
        <v>592.0</v>
      </c>
      <c r="D2993" s="7">
        <v>59209.0</v>
      </c>
      <c r="E2993" s="8" t="s">
        <v>2778</v>
      </c>
      <c r="F2993" s="7">
        <v>5921122.0</v>
      </c>
      <c r="G2993" s="9" t="s">
        <v>2825</v>
      </c>
      <c r="H2993" s="5"/>
      <c r="I2993" s="8"/>
      <c r="J2993" s="5"/>
      <c r="K2993" s="5"/>
      <c r="L2993" s="5"/>
      <c r="M2993" s="5"/>
      <c r="N2993" s="5"/>
      <c r="O2993" s="5"/>
      <c r="P2993" s="5"/>
    </row>
    <row r="2994" ht="15.75" customHeight="1">
      <c r="A2994" s="6"/>
      <c r="B2994" s="6" t="str">
        <f t="shared" si="1"/>
        <v>GUY</v>
      </c>
      <c r="C2994" s="6">
        <v>592.0</v>
      </c>
      <c r="D2994" s="7">
        <v>59209.0</v>
      </c>
      <c r="E2994" s="8" t="s">
        <v>2778</v>
      </c>
      <c r="F2994" s="7">
        <v>5921123.0</v>
      </c>
      <c r="G2994" s="9" t="s">
        <v>2826</v>
      </c>
      <c r="H2994" s="5"/>
      <c r="I2994" s="8"/>
      <c r="J2994" s="5"/>
      <c r="K2994" s="5"/>
      <c r="L2994" s="5"/>
      <c r="M2994" s="5"/>
      <c r="N2994" s="5"/>
      <c r="O2994" s="5"/>
      <c r="P2994" s="5"/>
    </row>
    <row r="2995" ht="15.75" customHeight="1">
      <c r="A2995" s="6"/>
      <c r="B2995" s="6" t="str">
        <f t="shared" si="1"/>
        <v>GUY</v>
      </c>
      <c r="C2995" s="6">
        <v>592.0</v>
      </c>
      <c r="D2995" s="7">
        <v>59209.0</v>
      </c>
      <c r="E2995" s="8" t="s">
        <v>2778</v>
      </c>
      <c r="F2995" s="7">
        <v>5921124.0</v>
      </c>
      <c r="G2995" s="9" t="s">
        <v>2827</v>
      </c>
      <c r="H2995" s="5"/>
      <c r="I2995" s="8"/>
      <c r="J2995" s="5"/>
      <c r="K2995" s="5"/>
      <c r="L2995" s="5"/>
      <c r="M2995" s="5"/>
      <c r="N2995" s="5"/>
      <c r="O2995" s="5"/>
      <c r="P2995" s="5"/>
    </row>
    <row r="2996" ht="15.75" customHeight="1">
      <c r="A2996" s="6"/>
      <c r="B2996" s="6" t="str">
        <f t="shared" si="1"/>
        <v>GUY</v>
      </c>
      <c r="C2996" s="6">
        <v>592.0</v>
      </c>
      <c r="D2996" s="7">
        <v>59209.0</v>
      </c>
      <c r="E2996" s="8" t="s">
        <v>2778</v>
      </c>
      <c r="F2996" s="7">
        <v>5921125.0</v>
      </c>
      <c r="G2996" s="9" t="s">
        <v>2828</v>
      </c>
      <c r="H2996" s="5"/>
      <c r="I2996" s="8"/>
      <c r="J2996" s="5"/>
      <c r="K2996" s="5"/>
      <c r="L2996" s="5"/>
      <c r="M2996" s="5"/>
      <c r="N2996" s="5"/>
      <c r="O2996" s="5"/>
      <c r="P2996" s="5"/>
    </row>
    <row r="2997" ht="15.75" customHeight="1">
      <c r="A2997" s="6"/>
      <c r="B2997" s="6" t="str">
        <f t="shared" si="1"/>
        <v>GUY</v>
      </c>
      <c r="C2997" s="6">
        <v>592.0</v>
      </c>
      <c r="D2997" s="7">
        <v>59209.0</v>
      </c>
      <c r="E2997" s="8" t="s">
        <v>2778</v>
      </c>
      <c r="F2997" s="7">
        <v>5921126.0</v>
      </c>
      <c r="G2997" s="9" t="s">
        <v>2829</v>
      </c>
      <c r="H2997" s="5"/>
      <c r="I2997" s="8"/>
      <c r="J2997" s="5"/>
      <c r="K2997" s="5"/>
      <c r="L2997" s="5"/>
      <c r="M2997" s="5"/>
      <c r="N2997" s="5"/>
      <c r="O2997" s="5"/>
      <c r="P2997" s="5"/>
    </row>
    <row r="2998" ht="15.75" customHeight="1">
      <c r="A2998" s="6"/>
      <c r="B2998" s="6" t="str">
        <f t="shared" si="1"/>
        <v>GUY</v>
      </c>
      <c r="C2998" s="6">
        <v>592.0</v>
      </c>
      <c r="D2998" s="7">
        <v>59209.0</v>
      </c>
      <c r="E2998" s="8" t="s">
        <v>2778</v>
      </c>
      <c r="F2998" s="7">
        <v>5921127.0</v>
      </c>
      <c r="G2998" s="9" t="s">
        <v>2830</v>
      </c>
      <c r="H2998" s="5"/>
      <c r="I2998" s="8"/>
      <c r="J2998" s="5"/>
      <c r="K2998" s="5"/>
      <c r="L2998" s="5"/>
      <c r="M2998" s="5"/>
      <c r="N2998" s="5"/>
      <c r="O2998" s="5"/>
      <c r="P2998" s="5"/>
    </row>
    <row r="2999" ht="15.75" customHeight="1">
      <c r="A2999" s="6"/>
      <c r="B2999" s="6" t="str">
        <f t="shared" si="1"/>
        <v>GUY</v>
      </c>
      <c r="C2999" s="6">
        <v>592.0</v>
      </c>
      <c r="D2999" s="7">
        <v>59209.0</v>
      </c>
      <c r="E2999" s="8" t="s">
        <v>2778</v>
      </c>
      <c r="F2999" s="7">
        <v>5921128.0</v>
      </c>
      <c r="G2999" s="9" t="s">
        <v>2831</v>
      </c>
      <c r="H2999" s="5"/>
      <c r="I2999" s="8"/>
      <c r="J2999" s="5"/>
      <c r="K2999" s="5"/>
      <c r="L2999" s="5"/>
      <c r="M2999" s="5"/>
      <c r="N2999" s="5"/>
      <c r="O2999" s="5"/>
      <c r="P2999" s="5"/>
    </row>
    <row r="3000" ht="15.75" customHeight="1">
      <c r="A3000" s="6"/>
      <c r="B3000" s="6" t="str">
        <f t="shared" si="1"/>
        <v>GUY</v>
      </c>
      <c r="C3000" s="6">
        <v>592.0</v>
      </c>
      <c r="D3000" s="7">
        <v>59209.0</v>
      </c>
      <c r="E3000" s="8" t="s">
        <v>2778</v>
      </c>
      <c r="F3000" s="7">
        <v>5921129.0</v>
      </c>
      <c r="G3000" s="9" t="s">
        <v>2832</v>
      </c>
      <c r="H3000" s="5"/>
      <c r="I3000" s="8"/>
      <c r="J3000" s="5"/>
      <c r="K3000" s="5"/>
      <c r="L3000" s="5"/>
      <c r="M3000" s="5"/>
      <c r="N3000" s="5"/>
      <c r="O3000" s="5"/>
      <c r="P3000" s="5"/>
    </row>
    <row r="3001" ht="15.75" customHeight="1">
      <c r="A3001" s="6"/>
      <c r="B3001" s="6" t="str">
        <f t="shared" si="1"/>
        <v>GUY</v>
      </c>
      <c r="C3001" s="6">
        <v>592.0</v>
      </c>
      <c r="D3001" s="7">
        <v>59209.0</v>
      </c>
      <c r="E3001" s="8" t="s">
        <v>2778</v>
      </c>
      <c r="F3001" s="7">
        <v>5921130.0</v>
      </c>
      <c r="G3001" s="9" t="s">
        <v>2833</v>
      </c>
      <c r="H3001" s="5"/>
      <c r="I3001" s="8"/>
      <c r="J3001" s="5"/>
      <c r="K3001" s="5"/>
      <c r="L3001" s="5"/>
      <c r="M3001" s="5"/>
      <c r="N3001" s="5"/>
      <c r="O3001" s="5"/>
      <c r="P3001" s="5"/>
    </row>
    <row r="3002" ht="15.75" customHeight="1">
      <c r="A3002" s="6"/>
      <c r="B3002" s="6" t="str">
        <f t="shared" si="1"/>
        <v>GUY</v>
      </c>
      <c r="C3002" s="6">
        <v>592.0</v>
      </c>
      <c r="D3002" s="7">
        <v>59209.0</v>
      </c>
      <c r="E3002" s="8" t="s">
        <v>2778</v>
      </c>
      <c r="F3002" s="7">
        <v>5921131.0</v>
      </c>
      <c r="G3002" s="9" t="s">
        <v>2834</v>
      </c>
      <c r="H3002" s="5"/>
      <c r="I3002" s="8"/>
      <c r="J3002" s="5"/>
      <c r="K3002" s="5"/>
      <c r="L3002" s="5"/>
      <c r="M3002" s="5"/>
      <c r="N3002" s="5"/>
      <c r="O3002" s="5"/>
      <c r="P3002" s="5"/>
    </row>
    <row r="3003" ht="15.75" customHeight="1">
      <c r="A3003" s="6"/>
      <c r="B3003" s="6" t="str">
        <f t="shared" si="1"/>
        <v>GUY</v>
      </c>
      <c r="C3003" s="6">
        <v>592.0</v>
      </c>
      <c r="D3003" s="7">
        <v>59209.0</v>
      </c>
      <c r="E3003" s="8" t="s">
        <v>2778</v>
      </c>
      <c r="F3003" s="7">
        <v>5921132.0</v>
      </c>
      <c r="G3003" s="9" t="s">
        <v>2835</v>
      </c>
      <c r="H3003" s="5"/>
      <c r="I3003" s="8"/>
      <c r="J3003" s="5"/>
      <c r="K3003" s="5"/>
      <c r="L3003" s="5"/>
      <c r="M3003" s="5"/>
      <c r="N3003" s="5"/>
      <c r="O3003" s="5"/>
      <c r="P3003" s="5"/>
    </row>
    <row r="3004" ht="15.75" customHeight="1">
      <c r="A3004" s="6"/>
      <c r="B3004" s="6" t="str">
        <f t="shared" si="1"/>
        <v>GUY</v>
      </c>
      <c r="C3004" s="6">
        <v>592.0</v>
      </c>
      <c r="D3004" s="7">
        <v>59209.0</v>
      </c>
      <c r="E3004" s="8" t="s">
        <v>2778</v>
      </c>
      <c r="F3004" s="7">
        <v>5921133.0</v>
      </c>
      <c r="G3004" s="9" t="s">
        <v>2836</v>
      </c>
      <c r="H3004" s="5"/>
      <c r="I3004" s="8"/>
      <c r="J3004" s="5"/>
      <c r="K3004" s="5"/>
      <c r="L3004" s="5"/>
      <c r="M3004" s="5"/>
      <c r="N3004" s="5"/>
      <c r="O3004" s="5"/>
      <c r="P3004" s="5"/>
    </row>
    <row r="3005" ht="15.75" customHeight="1">
      <c r="A3005" s="6"/>
      <c r="B3005" s="6" t="str">
        <f t="shared" si="1"/>
        <v>GUY</v>
      </c>
      <c r="C3005" s="6">
        <v>592.0</v>
      </c>
      <c r="D3005" s="7">
        <v>59209.0</v>
      </c>
      <c r="E3005" s="8" t="s">
        <v>2778</v>
      </c>
      <c r="F3005" s="7">
        <v>5921134.0</v>
      </c>
      <c r="G3005" s="9" t="s">
        <v>2837</v>
      </c>
      <c r="H3005" s="5"/>
      <c r="I3005" s="8"/>
      <c r="J3005" s="5"/>
      <c r="K3005" s="5"/>
      <c r="L3005" s="5"/>
      <c r="M3005" s="5"/>
      <c r="N3005" s="5"/>
      <c r="O3005" s="5"/>
      <c r="P3005" s="5"/>
    </row>
    <row r="3006" ht="15.75" customHeight="1">
      <c r="A3006" s="6"/>
      <c r="B3006" s="6" t="str">
        <f t="shared" si="1"/>
        <v>GUY</v>
      </c>
      <c r="C3006" s="6">
        <v>592.0</v>
      </c>
      <c r="D3006" s="7">
        <v>59209.0</v>
      </c>
      <c r="E3006" s="8" t="s">
        <v>2778</v>
      </c>
      <c r="F3006" s="7">
        <v>5921135.0</v>
      </c>
      <c r="G3006" s="9" t="s">
        <v>2838</v>
      </c>
      <c r="H3006" s="5"/>
      <c r="I3006" s="8"/>
      <c r="J3006" s="5"/>
      <c r="K3006" s="5"/>
      <c r="L3006" s="5"/>
      <c r="M3006" s="5"/>
      <c r="N3006" s="5"/>
      <c r="O3006" s="5"/>
      <c r="P3006" s="5"/>
    </row>
    <row r="3007" ht="15.75" customHeight="1">
      <c r="A3007" s="6"/>
      <c r="B3007" s="6" t="str">
        <f t="shared" si="1"/>
        <v>GUY</v>
      </c>
      <c r="C3007" s="6">
        <v>592.0</v>
      </c>
      <c r="D3007" s="7">
        <v>59209.0</v>
      </c>
      <c r="E3007" s="8" t="s">
        <v>2778</v>
      </c>
      <c r="F3007" s="7">
        <v>5921136.0</v>
      </c>
      <c r="G3007" s="9" t="s">
        <v>2839</v>
      </c>
      <c r="H3007" s="5"/>
      <c r="I3007" s="8"/>
      <c r="J3007" s="5"/>
      <c r="K3007" s="5"/>
      <c r="L3007" s="5"/>
      <c r="M3007" s="5"/>
      <c r="N3007" s="5"/>
      <c r="O3007" s="5"/>
      <c r="P3007" s="5"/>
    </row>
    <row r="3008" ht="15.75" customHeight="1">
      <c r="A3008" s="11" t="s">
        <v>189</v>
      </c>
      <c r="B3008" s="6" t="str">
        <f t="shared" si="1"/>
        <v>GUY</v>
      </c>
      <c r="C3008" s="6">
        <v>592.0</v>
      </c>
      <c r="D3008" s="7">
        <v>59210.0</v>
      </c>
      <c r="E3008" s="8" t="s">
        <v>2840</v>
      </c>
      <c r="F3008" s="7">
        <v>5921137.0</v>
      </c>
      <c r="G3008" s="12" t="s">
        <v>2841</v>
      </c>
      <c r="H3008" s="5"/>
      <c r="I3008" s="8"/>
      <c r="J3008" s="5"/>
      <c r="K3008" s="5"/>
      <c r="L3008" s="5"/>
      <c r="M3008" s="5"/>
      <c r="N3008" s="5"/>
      <c r="O3008" s="5"/>
      <c r="P3008" s="5"/>
    </row>
    <row r="3009" ht="15.75" customHeight="1">
      <c r="A3009" s="11" t="s">
        <v>189</v>
      </c>
      <c r="B3009" s="6" t="str">
        <f t="shared" si="1"/>
        <v>GUY</v>
      </c>
      <c r="C3009" s="6">
        <v>592.0</v>
      </c>
      <c r="D3009" s="7">
        <v>59210.0</v>
      </c>
      <c r="E3009" s="8" t="s">
        <v>2840</v>
      </c>
      <c r="F3009" s="7">
        <v>5921138.0</v>
      </c>
      <c r="G3009" s="12" t="s">
        <v>2842</v>
      </c>
      <c r="H3009" s="5"/>
      <c r="I3009" s="8"/>
      <c r="J3009" s="5"/>
      <c r="K3009" s="5"/>
      <c r="L3009" s="5"/>
      <c r="M3009" s="5"/>
      <c r="N3009" s="5"/>
      <c r="O3009" s="5"/>
      <c r="P3009" s="5"/>
    </row>
    <row r="3010" ht="15.75" customHeight="1">
      <c r="A3010" s="11" t="s">
        <v>189</v>
      </c>
      <c r="B3010" s="6" t="str">
        <f t="shared" si="1"/>
        <v>GUY</v>
      </c>
      <c r="C3010" s="6">
        <v>592.0</v>
      </c>
      <c r="D3010" s="7">
        <v>59210.0</v>
      </c>
      <c r="E3010" s="8" t="s">
        <v>2840</v>
      </c>
      <c r="F3010" s="7">
        <v>5921139.0</v>
      </c>
      <c r="G3010" s="12" t="s">
        <v>2843</v>
      </c>
      <c r="H3010" s="5"/>
      <c r="I3010" s="8"/>
      <c r="J3010" s="5"/>
      <c r="K3010" s="5"/>
      <c r="L3010" s="5"/>
      <c r="M3010" s="5"/>
      <c r="N3010" s="5"/>
      <c r="O3010" s="5"/>
      <c r="P3010" s="5"/>
    </row>
    <row r="3011" ht="15.75" customHeight="1">
      <c r="A3011" s="11" t="s">
        <v>189</v>
      </c>
      <c r="B3011" s="6" t="str">
        <f t="shared" si="1"/>
        <v>GUY</v>
      </c>
      <c r="C3011" s="6">
        <v>592.0</v>
      </c>
      <c r="D3011" s="7">
        <v>59210.0</v>
      </c>
      <c r="E3011" s="8" t="s">
        <v>2840</v>
      </c>
      <c r="F3011" s="7">
        <v>5921140.0</v>
      </c>
      <c r="G3011" s="12" t="s">
        <v>2844</v>
      </c>
      <c r="H3011" s="5"/>
      <c r="I3011" s="8"/>
      <c r="J3011" s="5"/>
      <c r="K3011" s="5"/>
      <c r="L3011" s="5"/>
      <c r="M3011" s="5"/>
      <c r="N3011" s="5"/>
      <c r="O3011" s="5"/>
      <c r="P3011" s="5"/>
    </row>
    <row r="3012" ht="15.75" customHeight="1">
      <c r="A3012" s="11" t="s">
        <v>189</v>
      </c>
      <c r="B3012" s="6" t="str">
        <f t="shared" si="1"/>
        <v>GUY</v>
      </c>
      <c r="C3012" s="6">
        <v>592.0</v>
      </c>
      <c r="D3012" s="7">
        <v>59210.0</v>
      </c>
      <c r="E3012" s="8" t="s">
        <v>2840</v>
      </c>
      <c r="F3012" s="7">
        <v>5921141.0</v>
      </c>
      <c r="G3012" s="12" t="s">
        <v>2845</v>
      </c>
      <c r="H3012" s="5"/>
      <c r="I3012" s="8"/>
      <c r="J3012" s="5"/>
      <c r="K3012" s="5"/>
      <c r="L3012" s="5"/>
      <c r="M3012" s="5"/>
      <c r="N3012" s="5"/>
      <c r="O3012" s="5"/>
      <c r="P3012" s="5"/>
    </row>
    <row r="3013" ht="15.75" customHeight="1">
      <c r="A3013" s="11" t="s">
        <v>189</v>
      </c>
      <c r="B3013" s="6" t="str">
        <f t="shared" si="1"/>
        <v>GUY</v>
      </c>
      <c r="C3013" s="6">
        <v>592.0</v>
      </c>
      <c r="D3013" s="7">
        <v>59210.0</v>
      </c>
      <c r="E3013" s="8" t="s">
        <v>2840</v>
      </c>
      <c r="F3013" s="7">
        <v>5921142.0</v>
      </c>
      <c r="G3013" s="12" t="s">
        <v>2846</v>
      </c>
      <c r="H3013" s="5"/>
      <c r="I3013" s="8"/>
      <c r="J3013" s="5"/>
      <c r="K3013" s="5"/>
      <c r="L3013" s="5"/>
      <c r="M3013" s="5"/>
      <c r="N3013" s="5"/>
      <c r="O3013" s="5"/>
      <c r="P3013" s="5"/>
    </row>
    <row r="3014" ht="15.75" customHeight="1">
      <c r="A3014" s="11" t="s">
        <v>189</v>
      </c>
      <c r="B3014" s="6" t="str">
        <f t="shared" si="1"/>
        <v>GUY</v>
      </c>
      <c r="C3014" s="6">
        <v>592.0</v>
      </c>
      <c r="D3014" s="7">
        <v>59210.0</v>
      </c>
      <c r="E3014" s="8" t="s">
        <v>2840</v>
      </c>
      <c r="F3014" s="7">
        <v>5921143.0</v>
      </c>
      <c r="G3014" s="12" t="s">
        <v>2847</v>
      </c>
      <c r="H3014" s="5"/>
      <c r="I3014" s="8"/>
      <c r="J3014" s="5"/>
      <c r="K3014" s="5"/>
      <c r="L3014" s="5"/>
      <c r="M3014" s="5"/>
      <c r="N3014" s="5"/>
      <c r="O3014" s="5"/>
      <c r="P3014" s="5"/>
    </row>
    <row r="3015" ht="15.75" customHeight="1">
      <c r="A3015" s="11" t="s">
        <v>189</v>
      </c>
      <c r="B3015" s="6" t="str">
        <f t="shared" si="1"/>
        <v>GUY</v>
      </c>
      <c r="C3015" s="6">
        <v>592.0</v>
      </c>
      <c r="D3015" s="7">
        <v>59210.0</v>
      </c>
      <c r="E3015" s="8" t="s">
        <v>2840</v>
      </c>
      <c r="F3015" s="7">
        <v>5921144.0</v>
      </c>
      <c r="G3015" s="12" t="s">
        <v>2848</v>
      </c>
      <c r="H3015" s="5"/>
      <c r="I3015" s="8"/>
      <c r="J3015" s="5"/>
      <c r="K3015" s="5"/>
      <c r="L3015" s="5"/>
      <c r="M3015" s="5"/>
      <c r="N3015" s="5"/>
      <c r="O3015" s="5"/>
      <c r="P3015" s="5"/>
    </row>
    <row r="3016" ht="15.75" customHeight="1">
      <c r="A3016" s="11" t="s">
        <v>189</v>
      </c>
      <c r="B3016" s="6" t="str">
        <f t="shared" si="1"/>
        <v>GUY</v>
      </c>
      <c r="C3016" s="6">
        <v>592.0</v>
      </c>
      <c r="D3016" s="7">
        <v>59210.0</v>
      </c>
      <c r="E3016" s="8" t="s">
        <v>2840</v>
      </c>
      <c r="F3016" s="7">
        <v>5921145.0</v>
      </c>
      <c r="G3016" s="12" t="s">
        <v>2849</v>
      </c>
      <c r="H3016" s="5"/>
      <c r="I3016" s="8"/>
      <c r="J3016" s="5"/>
      <c r="K3016" s="5"/>
      <c r="L3016" s="5"/>
      <c r="M3016" s="5"/>
      <c r="N3016" s="5"/>
      <c r="O3016" s="5"/>
      <c r="P3016" s="5"/>
    </row>
    <row r="3017" ht="15.75" customHeight="1">
      <c r="A3017" s="11" t="s">
        <v>189</v>
      </c>
      <c r="B3017" s="6" t="str">
        <f t="shared" si="1"/>
        <v>GUY</v>
      </c>
      <c r="C3017" s="6">
        <v>592.0</v>
      </c>
      <c r="D3017" s="7">
        <v>59210.0</v>
      </c>
      <c r="E3017" s="8" t="s">
        <v>2840</v>
      </c>
      <c r="F3017" s="7">
        <v>5921146.0</v>
      </c>
      <c r="G3017" s="12" t="s">
        <v>2850</v>
      </c>
      <c r="H3017" s="5"/>
      <c r="I3017" s="8"/>
      <c r="J3017" s="5"/>
      <c r="K3017" s="5"/>
      <c r="L3017" s="5"/>
      <c r="M3017" s="5"/>
      <c r="N3017" s="5"/>
      <c r="O3017" s="5"/>
      <c r="P3017" s="5"/>
    </row>
    <row r="3018" ht="15.75" customHeight="1">
      <c r="A3018" s="11" t="s">
        <v>189</v>
      </c>
      <c r="B3018" s="6" t="str">
        <f t="shared" si="1"/>
        <v>GUY</v>
      </c>
      <c r="C3018" s="6">
        <v>592.0</v>
      </c>
      <c r="D3018" s="7">
        <v>59210.0</v>
      </c>
      <c r="E3018" s="8" t="s">
        <v>2840</v>
      </c>
      <c r="F3018" s="7">
        <v>5921147.0</v>
      </c>
      <c r="G3018" s="12" t="s">
        <v>2851</v>
      </c>
      <c r="H3018" s="5"/>
      <c r="I3018" s="8"/>
      <c r="J3018" s="5"/>
      <c r="K3018" s="5"/>
      <c r="L3018" s="5"/>
      <c r="M3018" s="5"/>
      <c r="N3018" s="5"/>
      <c r="O3018" s="5"/>
      <c r="P3018" s="5"/>
    </row>
    <row r="3019" ht="15.75" customHeight="1">
      <c r="A3019" s="11" t="s">
        <v>189</v>
      </c>
      <c r="B3019" s="6" t="str">
        <f t="shared" si="1"/>
        <v>GUY</v>
      </c>
      <c r="C3019" s="6">
        <v>592.0</v>
      </c>
      <c r="D3019" s="7">
        <v>59210.0</v>
      </c>
      <c r="E3019" s="8" t="s">
        <v>2840</v>
      </c>
      <c r="F3019" s="7">
        <v>5921148.0</v>
      </c>
      <c r="G3019" s="12" t="s">
        <v>2852</v>
      </c>
      <c r="H3019" s="5"/>
      <c r="I3019" s="8"/>
      <c r="J3019" s="5"/>
      <c r="K3019" s="5"/>
      <c r="L3019" s="5"/>
      <c r="M3019" s="5"/>
      <c r="N3019" s="5"/>
      <c r="O3019" s="5"/>
      <c r="P3019" s="5"/>
    </row>
    <row r="3020" ht="15.75" customHeight="1">
      <c r="A3020" s="11" t="s">
        <v>189</v>
      </c>
      <c r="B3020" s="6" t="str">
        <f t="shared" si="1"/>
        <v>GUY</v>
      </c>
      <c r="C3020" s="6">
        <v>592.0</v>
      </c>
      <c r="D3020" s="7">
        <v>59210.0</v>
      </c>
      <c r="E3020" s="8" t="s">
        <v>2840</v>
      </c>
      <c r="F3020" s="7">
        <v>5921149.0</v>
      </c>
      <c r="G3020" s="12" t="s">
        <v>2853</v>
      </c>
      <c r="H3020" s="5"/>
      <c r="I3020" s="8"/>
      <c r="J3020" s="5"/>
      <c r="K3020" s="5"/>
      <c r="L3020" s="5"/>
      <c r="M3020" s="5"/>
      <c r="N3020" s="5"/>
      <c r="O3020" s="5"/>
      <c r="P3020" s="5"/>
    </row>
    <row r="3021" ht="15.75" customHeight="1">
      <c r="A3021" s="11" t="s">
        <v>189</v>
      </c>
      <c r="B3021" s="6" t="str">
        <f t="shared" si="1"/>
        <v>GUY</v>
      </c>
      <c r="C3021" s="6">
        <v>592.0</v>
      </c>
      <c r="D3021" s="7">
        <v>59210.0</v>
      </c>
      <c r="E3021" s="8" t="s">
        <v>2840</v>
      </c>
      <c r="F3021" s="7">
        <v>5921150.0</v>
      </c>
      <c r="G3021" s="12" t="s">
        <v>2854</v>
      </c>
      <c r="H3021" s="5"/>
      <c r="I3021" s="8"/>
      <c r="J3021" s="5"/>
      <c r="K3021" s="5"/>
      <c r="L3021" s="5"/>
      <c r="M3021" s="5"/>
      <c r="N3021" s="5"/>
      <c r="O3021" s="5"/>
      <c r="P3021" s="5"/>
    </row>
    <row r="3022" ht="15.75" customHeight="1">
      <c r="A3022" s="11" t="s">
        <v>189</v>
      </c>
      <c r="B3022" s="6" t="str">
        <f t="shared" si="1"/>
        <v>GUY</v>
      </c>
      <c r="C3022" s="6">
        <v>592.0</v>
      </c>
      <c r="D3022" s="7">
        <v>59210.0</v>
      </c>
      <c r="E3022" s="8" t="s">
        <v>2840</v>
      </c>
      <c r="F3022" s="7">
        <v>5921151.0</v>
      </c>
      <c r="G3022" s="12" t="s">
        <v>2855</v>
      </c>
      <c r="H3022" s="5"/>
      <c r="I3022" s="8"/>
      <c r="J3022" s="5"/>
      <c r="K3022" s="5"/>
      <c r="L3022" s="5"/>
      <c r="M3022" s="5"/>
      <c r="N3022" s="5"/>
      <c r="O3022" s="5"/>
      <c r="P3022" s="5"/>
    </row>
    <row r="3023" ht="15.75" customHeight="1">
      <c r="A3023" s="11" t="s">
        <v>189</v>
      </c>
      <c r="B3023" s="6" t="str">
        <f t="shared" si="1"/>
        <v>GUY</v>
      </c>
      <c r="C3023" s="6">
        <v>592.0</v>
      </c>
      <c r="D3023" s="7">
        <v>59210.0</v>
      </c>
      <c r="E3023" s="8" t="s">
        <v>2840</v>
      </c>
      <c r="F3023" s="7">
        <v>5921152.0</v>
      </c>
      <c r="G3023" s="12" t="s">
        <v>2856</v>
      </c>
      <c r="H3023" s="5"/>
      <c r="I3023" s="8"/>
      <c r="J3023" s="5"/>
      <c r="K3023" s="5"/>
      <c r="L3023" s="5"/>
      <c r="M3023" s="5"/>
      <c r="N3023" s="5"/>
      <c r="O3023" s="5"/>
      <c r="P3023" s="5"/>
    </row>
    <row r="3024" ht="15.75" customHeight="1">
      <c r="A3024" s="11" t="s">
        <v>189</v>
      </c>
      <c r="B3024" s="6" t="str">
        <f t="shared" si="1"/>
        <v>GUY</v>
      </c>
      <c r="C3024" s="6">
        <v>592.0</v>
      </c>
      <c r="D3024" s="7">
        <v>59210.0</v>
      </c>
      <c r="E3024" s="8" t="s">
        <v>2840</v>
      </c>
      <c r="F3024" s="7">
        <v>5921153.0</v>
      </c>
      <c r="G3024" s="12" t="s">
        <v>2857</v>
      </c>
      <c r="H3024" s="5"/>
      <c r="I3024" s="8"/>
      <c r="J3024" s="5"/>
      <c r="K3024" s="5"/>
      <c r="L3024" s="5"/>
      <c r="M3024" s="5"/>
      <c r="N3024" s="5"/>
      <c r="O3024" s="5"/>
      <c r="P3024" s="5"/>
    </row>
    <row r="3025" ht="15.75" customHeight="1">
      <c r="A3025" s="11" t="s">
        <v>189</v>
      </c>
      <c r="B3025" s="6" t="str">
        <f t="shared" si="1"/>
        <v>GUY</v>
      </c>
      <c r="C3025" s="6">
        <v>592.0</v>
      </c>
      <c r="D3025" s="7">
        <v>59210.0</v>
      </c>
      <c r="E3025" s="8" t="s">
        <v>2840</v>
      </c>
      <c r="F3025" s="7">
        <v>5921154.0</v>
      </c>
      <c r="G3025" s="12" t="s">
        <v>2858</v>
      </c>
      <c r="H3025" s="5"/>
      <c r="I3025" s="8"/>
      <c r="J3025" s="5"/>
      <c r="K3025" s="5"/>
      <c r="L3025" s="5"/>
      <c r="M3025" s="5"/>
      <c r="N3025" s="5"/>
      <c r="O3025" s="5"/>
      <c r="P3025" s="5"/>
    </row>
    <row r="3026" ht="15.75" customHeight="1">
      <c r="A3026" s="11" t="s">
        <v>189</v>
      </c>
      <c r="B3026" s="6" t="str">
        <f t="shared" si="1"/>
        <v>GUY</v>
      </c>
      <c r="C3026" s="6">
        <v>592.0</v>
      </c>
      <c r="D3026" s="7">
        <v>59210.0</v>
      </c>
      <c r="E3026" s="8" t="s">
        <v>2840</v>
      </c>
      <c r="F3026" s="7">
        <v>5921155.0</v>
      </c>
      <c r="G3026" s="12" t="s">
        <v>2859</v>
      </c>
      <c r="H3026" s="5"/>
      <c r="I3026" s="8"/>
      <c r="J3026" s="5"/>
      <c r="K3026" s="5"/>
      <c r="L3026" s="5"/>
      <c r="M3026" s="5"/>
      <c r="N3026" s="5"/>
      <c r="O3026" s="5"/>
      <c r="P3026" s="5"/>
    </row>
    <row r="3027" ht="15.75" customHeight="1">
      <c r="A3027" s="11" t="s">
        <v>189</v>
      </c>
      <c r="B3027" s="6" t="str">
        <f t="shared" si="1"/>
        <v>GUY</v>
      </c>
      <c r="C3027" s="6">
        <v>592.0</v>
      </c>
      <c r="D3027" s="7">
        <v>59210.0</v>
      </c>
      <c r="E3027" s="8" t="s">
        <v>2840</v>
      </c>
      <c r="F3027" s="7">
        <v>5921156.0</v>
      </c>
      <c r="G3027" s="12" t="s">
        <v>2860</v>
      </c>
      <c r="H3027" s="5"/>
      <c r="I3027" s="8"/>
      <c r="J3027" s="5"/>
      <c r="K3027" s="5"/>
      <c r="L3027" s="5"/>
      <c r="M3027" s="5"/>
      <c r="N3027" s="5"/>
      <c r="O3027" s="5"/>
      <c r="P3027" s="5"/>
    </row>
    <row r="3028" ht="15.75" customHeight="1">
      <c r="A3028" s="11" t="s">
        <v>189</v>
      </c>
      <c r="B3028" s="6" t="str">
        <f t="shared" si="1"/>
        <v>GUY</v>
      </c>
      <c r="C3028" s="6">
        <v>592.0</v>
      </c>
      <c r="D3028" s="7">
        <v>59210.0</v>
      </c>
      <c r="E3028" s="8" t="s">
        <v>2840</v>
      </c>
      <c r="F3028" s="7">
        <v>5921157.0</v>
      </c>
      <c r="G3028" s="12" t="s">
        <v>2861</v>
      </c>
      <c r="H3028" s="5"/>
      <c r="I3028" s="8"/>
      <c r="J3028" s="5"/>
      <c r="K3028" s="5"/>
      <c r="L3028" s="5"/>
      <c r="M3028" s="5"/>
      <c r="N3028" s="5"/>
      <c r="O3028" s="5"/>
      <c r="P3028" s="5"/>
    </row>
    <row r="3029" ht="15.75" customHeight="1">
      <c r="A3029" s="11" t="s">
        <v>189</v>
      </c>
      <c r="B3029" s="6" t="str">
        <f t="shared" si="1"/>
        <v>GUY</v>
      </c>
      <c r="C3029" s="6">
        <v>592.0</v>
      </c>
      <c r="D3029" s="7">
        <v>59210.0</v>
      </c>
      <c r="E3029" s="8" t="s">
        <v>2840</v>
      </c>
      <c r="F3029" s="7">
        <v>5921158.0</v>
      </c>
      <c r="G3029" s="12" t="s">
        <v>2862</v>
      </c>
      <c r="H3029" s="5"/>
      <c r="I3029" s="8"/>
      <c r="J3029" s="5"/>
      <c r="K3029" s="5"/>
      <c r="L3029" s="5"/>
      <c r="M3029" s="5"/>
      <c r="N3029" s="5"/>
      <c r="O3029" s="5"/>
      <c r="P3029" s="5"/>
    </row>
    <row r="3030" ht="15.75" customHeight="1">
      <c r="A3030" s="11" t="s">
        <v>189</v>
      </c>
      <c r="B3030" s="6" t="str">
        <f t="shared" si="1"/>
        <v>GUY</v>
      </c>
      <c r="C3030" s="6">
        <v>592.0</v>
      </c>
      <c r="D3030" s="7">
        <v>59210.0</v>
      </c>
      <c r="E3030" s="8" t="s">
        <v>2840</v>
      </c>
      <c r="F3030" s="7">
        <v>5921159.0</v>
      </c>
      <c r="G3030" s="12" t="s">
        <v>2863</v>
      </c>
      <c r="H3030" s="5"/>
      <c r="I3030" s="8"/>
      <c r="J3030" s="5"/>
      <c r="K3030" s="5"/>
      <c r="L3030" s="5"/>
      <c r="M3030" s="5"/>
      <c r="N3030" s="5"/>
      <c r="O3030" s="5"/>
      <c r="P3030" s="5"/>
    </row>
    <row r="3031" ht="15.75" customHeight="1">
      <c r="A3031" s="11" t="s">
        <v>189</v>
      </c>
      <c r="B3031" s="6" t="str">
        <f t="shared" si="1"/>
        <v>GUY</v>
      </c>
      <c r="C3031" s="6">
        <v>592.0</v>
      </c>
      <c r="D3031" s="7">
        <v>59210.0</v>
      </c>
      <c r="E3031" s="8" t="s">
        <v>2840</v>
      </c>
      <c r="F3031" s="7">
        <v>5921160.0</v>
      </c>
      <c r="G3031" s="12" t="s">
        <v>2864</v>
      </c>
      <c r="H3031" s="5"/>
      <c r="I3031" s="8"/>
      <c r="J3031" s="5"/>
      <c r="K3031" s="5"/>
      <c r="L3031" s="5"/>
      <c r="M3031" s="5"/>
      <c r="N3031" s="5"/>
      <c r="O3031" s="5"/>
      <c r="P3031" s="5"/>
    </row>
    <row r="3032" ht="15.75" customHeight="1">
      <c r="A3032" s="11" t="s">
        <v>189</v>
      </c>
      <c r="B3032" s="6" t="str">
        <f t="shared" si="1"/>
        <v>GUY</v>
      </c>
      <c r="C3032" s="6">
        <v>592.0</v>
      </c>
      <c r="D3032" s="7">
        <v>59210.0</v>
      </c>
      <c r="E3032" s="8" t="s">
        <v>2840</v>
      </c>
      <c r="F3032" s="7">
        <v>5921161.0</v>
      </c>
      <c r="G3032" s="12" t="s">
        <v>2865</v>
      </c>
      <c r="H3032" s="5"/>
      <c r="I3032" s="8"/>
      <c r="J3032" s="5"/>
      <c r="K3032" s="5"/>
      <c r="L3032" s="5"/>
      <c r="M3032" s="5"/>
      <c r="N3032" s="5"/>
      <c r="O3032" s="5"/>
      <c r="P3032" s="5"/>
    </row>
    <row r="3033" ht="15.75" customHeight="1">
      <c r="A3033" s="11" t="s">
        <v>189</v>
      </c>
      <c r="B3033" s="6" t="str">
        <f t="shared" si="1"/>
        <v>GUY</v>
      </c>
      <c r="C3033" s="6">
        <v>592.0</v>
      </c>
      <c r="D3033" s="7">
        <v>59210.0</v>
      </c>
      <c r="E3033" s="8" t="s">
        <v>2840</v>
      </c>
      <c r="F3033" s="7">
        <v>5921162.0</v>
      </c>
      <c r="G3033" s="12" t="s">
        <v>2866</v>
      </c>
      <c r="H3033" s="5"/>
      <c r="I3033" s="8"/>
      <c r="J3033" s="5"/>
      <c r="K3033" s="5"/>
      <c r="L3033" s="5"/>
      <c r="M3033" s="5"/>
      <c r="N3033" s="5"/>
      <c r="O3033" s="5"/>
      <c r="P3033" s="5"/>
    </row>
    <row r="3034" ht="15.75" customHeight="1">
      <c r="A3034" s="11" t="s">
        <v>189</v>
      </c>
      <c r="B3034" s="6" t="str">
        <f t="shared" si="1"/>
        <v>GUY</v>
      </c>
      <c r="C3034" s="6">
        <v>592.0</v>
      </c>
      <c r="D3034" s="7">
        <v>59210.0</v>
      </c>
      <c r="E3034" s="8" t="s">
        <v>2840</v>
      </c>
      <c r="F3034" s="7">
        <v>5921163.0</v>
      </c>
      <c r="G3034" s="12" t="s">
        <v>2251</v>
      </c>
      <c r="H3034" s="5"/>
      <c r="I3034" s="8"/>
      <c r="J3034" s="5"/>
      <c r="K3034" s="5"/>
      <c r="L3034" s="5"/>
      <c r="M3034" s="5"/>
      <c r="N3034" s="5"/>
      <c r="O3034" s="5"/>
      <c r="P3034" s="5"/>
    </row>
    <row r="3035" ht="15.75" customHeight="1">
      <c r="A3035" s="11" t="s">
        <v>189</v>
      </c>
      <c r="B3035" s="6" t="str">
        <f t="shared" si="1"/>
        <v>GUY</v>
      </c>
      <c r="C3035" s="6">
        <v>592.0</v>
      </c>
      <c r="D3035" s="7">
        <v>59210.0</v>
      </c>
      <c r="E3035" s="8" t="s">
        <v>2840</v>
      </c>
      <c r="F3035" s="7">
        <v>5921164.0</v>
      </c>
      <c r="G3035" s="12" t="s">
        <v>1934</v>
      </c>
      <c r="H3035" s="5"/>
      <c r="I3035" s="8"/>
      <c r="J3035" s="5"/>
      <c r="K3035" s="5"/>
      <c r="L3035" s="5"/>
      <c r="M3035" s="5"/>
      <c r="N3035" s="5"/>
      <c r="O3035" s="5"/>
      <c r="P3035" s="5"/>
    </row>
    <row r="3036" ht="15.75" customHeight="1">
      <c r="A3036" s="11" t="s">
        <v>189</v>
      </c>
      <c r="B3036" s="6" t="str">
        <f t="shared" si="1"/>
        <v>GUY</v>
      </c>
      <c r="C3036" s="6">
        <v>592.0</v>
      </c>
      <c r="D3036" s="7">
        <v>59210.0</v>
      </c>
      <c r="E3036" s="8" t="s">
        <v>2840</v>
      </c>
      <c r="F3036" s="7">
        <v>5921165.0</v>
      </c>
      <c r="G3036" s="12" t="s">
        <v>2867</v>
      </c>
      <c r="H3036" s="5"/>
      <c r="I3036" s="8"/>
      <c r="J3036" s="5"/>
      <c r="K3036" s="5"/>
      <c r="L3036" s="5"/>
      <c r="M3036" s="5"/>
      <c r="N3036" s="5"/>
      <c r="O3036" s="5"/>
      <c r="P3036" s="5"/>
    </row>
    <row r="3037" ht="15.75" customHeight="1">
      <c r="A3037" s="11" t="s">
        <v>189</v>
      </c>
      <c r="B3037" s="6" t="str">
        <f t="shared" si="1"/>
        <v>GUY</v>
      </c>
      <c r="C3037" s="6">
        <v>592.0</v>
      </c>
      <c r="D3037" s="7">
        <v>59210.0</v>
      </c>
      <c r="E3037" s="8" t="s">
        <v>2840</v>
      </c>
      <c r="F3037" s="7">
        <v>5921166.0</v>
      </c>
      <c r="G3037" s="12" t="s">
        <v>2868</v>
      </c>
      <c r="H3037" s="5"/>
      <c r="I3037" s="8"/>
      <c r="J3037" s="5"/>
      <c r="K3037" s="5"/>
      <c r="L3037" s="5"/>
      <c r="M3037" s="5"/>
      <c r="N3037" s="5"/>
      <c r="O3037" s="5"/>
      <c r="P3037" s="5"/>
    </row>
    <row r="3038" ht="15.75" customHeight="1">
      <c r="A3038" s="11" t="s">
        <v>189</v>
      </c>
      <c r="B3038" s="6" t="str">
        <f t="shared" si="1"/>
        <v>GUY</v>
      </c>
      <c r="C3038" s="6">
        <v>592.0</v>
      </c>
      <c r="D3038" s="7">
        <v>59210.0</v>
      </c>
      <c r="E3038" s="8" t="s">
        <v>2840</v>
      </c>
      <c r="F3038" s="7">
        <v>5921167.0</v>
      </c>
      <c r="G3038" s="12" t="s">
        <v>2869</v>
      </c>
      <c r="H3038" s="5"/>
      <c r="I3038" s="8"/>
      <c r="J3038" s="5"/>
      <c r="K3038" s="5"/>
      <c r="L3038" s="5"/>
      <c r="M3038" s="5"/>
      <c r="N3038" s="5"/>
      <c r="O3038" s="5"/>
      <c r="P3038" s="5"/>
    </row>
    <row r="3039" ht="15.75" customHeight="1">
      <c r="A3039" s="11" t="s">
        <v>189</v>
      </c>
      <c r="B3039" s="6" t="str">
        <f t="shared" si="1"/>
        <v>GUY</v>
      </c>
      <c r="C3039" s="6">
        <v>592.0</v>
      </c>
      <c r="D3039" s="7">
        <v>59210.0</v>
      </c>
      <c r="E3039" s="8" t="s">
        <v>2840</v>
      </c>
      <c r="F3039" s="7">
        <v>5921168.0</v>
      </c>
      <c r="G3039" s="12" t="s">
        <v>2870</v>
      </c>
      <c r="H3039" s="5"/>
      <c r="I3039" s="8"/>
      <c r="J3039" s="5"/>
      <c r="K3039" s="5"/>
      <c r="L3039" s="5"/>
      <c r="M3039" s="5"/>
      <c r="N3039" s="5"/>
      <c r="O3039" s="5"/>
      <c r="P3039" s="5"/>
    </row>
    <row r="3040" ht="15.75" customHeight="1">
      <c r="A3040" s="11" t="s">
        <v>189</v>
      </c>
      <c r="B3040" s="6" t="str">
        <f t="shared" si="1"/>
        <v>GUY</v>
      </c>
      <c r="C3040" s="6">
        <v>592.0</v>
      </c>
      <c r="D3040" s="7">
        <v>59210.0</v>
      </c>
      <c r="E3040" s="8" t="s">
        <v>2840</v>
      </c>
      <c r="F3040" s="7">
        <v>5921169.0</v>
      </c>
      <c r="G3040" s="12" t="s">
        <v>2871</v>
      </c>
      <c r="H3040" s="5"/>
      <c r="I3040" s="8"/>
      <c r="J3040" s="5"/>
      <c r="K3040" s="5"/>
      <c r="L3040" s="5"/>
      <c r="M3040" s="5"/>
      <c r="N3040" s="5"/>
      <c r="O3040" s="5"/>
      <c r="P3040" s="5"/>
    </row>
    <row r="3041" ht="15.75" customHeight="1">
      <c r="A3041" s="11" t="s">
        <v>189</v>
      </c>
      <c r="B3041" s="6" t="str">
        <f t="shared" si="1"/>
        <v>GUY</v>
      </c>
      <c r="C3041" s="6">
        <v>592.0</v>
      </c>
      <c r="D3041" s="7">
        <v>59210.0</v>
      </c>
      <c r="E3041" s="8" t="s">
        <v>2840</v>
      </c>
      <c r="F3041" s="7">
        <v>5921170.0</v>
      </c>
      <c r="G3041" s="12" t="s">
        <v>2872</v>
      </c>
      <c r="H3041" s="5"/>
      <c r="I3041" s="8"/>
      <c r="J3041" s="5"/>
      <c r="K3041" s="5"/>
      <c r="L3041" s="5"/>
      <c r="M3041" s="5"/>
      <c r="N3041" s="5"/>
      <c r="O3041" s="5"/>
      <c r="P3041" s="5"/>
    </row>
    <row r="3042" ht="15.75" customHeight="1">
      <c r="A3042" s="11" t="s">
        <v>189</v>
      </c>
      <c r="B3042" s="6" t="str">
        <f t="shared" si="1"/>
        <v>GUY</v>
      </c>
      <c r="C3042" s="6">
        <v>592.0</v>
      </c>
      <c r="D3042" s="7">
        <v>59210.0</v>
      </c>
      <c r="E3042" s="8" t="s">
        <v>2840</v>
      </c>
      <c r="F3042" s="7">
        <v>5921171.0</v>
      </c>
      <c r="G3042" s="12" t="s">
        <v>2873</v>
      </c>
      <c r="H3042" s="5"/>
      <c r="I3042" s="8"/>
      <c r="J3042" s="5"/>
      <c r="K3042" s="5"/>
      <c r="L3042" s="5"/>
      <c r="M3042" s="5"/>
      <c r="N3042" s="5"/>
      <c r="O3042" s="5"/>
      <c r="P3042" s="5"/>
    </row>
    <row r="3043" ht="15.75" customHeight="1">
      <c r="A3043" s="11" t="s">
        <v>189</v>
      </c>
      <c r="B3043" s="6" t="str">
        <f t="shared" si="1"/>
        <v>GUY</v>
      </c>
      <c r="C3043" s="6">
        <v>592.0</v>
      </c>
      <c r="D3043" s="7">
        <v>59210.0</v>
      </c>
      <c r="E3043" s="8" t="s">
        <v>2840</v>
      </c>
      <c r="F3043" s="7">
        <v>5921172.0</v>
      </c>
      <c r="G3043" s="12" t="s">
        <v>2874</v>
      </c>
      <c r="H3043" s="5"/>
      <c r="I3043" s="8"/>
      <c r="J3043" s="5"/>
      <c r="K3043" s="5"/>
      <c r="L3043" s="5"/>
      <c r="M3043" s="5"/>
      <c r="N3043" s="5"/>
      <c r="O3043" s="5"/>
      <c r="P3043" s="5"/>
    </row>
    <row r="3044" ht="15.75" customHeight="1">
      <c r="A3044" s="11" t="s">
        <v>189</v>
      </c>
      <c r="B3044" s="6" t="str">
        <f t="shared" si="1"/>
        <v>GUY</v>
      </c>
      <c r="C3044" s="6">
        <v>592.0</v>
      </c>
      <c r="D3044" s="7">
        <v>59210.0</v>
      </c>
      <c r="E3044" s="8" t="s">
        <v>2840</v>
      </c>
      <c r="F3044" s="7">
        <v>5921173.0</v>
      </c>
      <c r="G3044" s="12" t="s">
        <v>2875</v>
      </c>
      <c r="H3044" s="5"/>
      <c r="I3044" s="8"/>
      <c r="J3044" s="5"/>
      <c r="K3044" s="5"/>
      <c r="L3044" s="5"/>
      <c r="M3044" s="5"/>
      <c r="N3044" s="5"/>
      <c r="O3044" s="5"/>
      <c r="P3044" s="5"/>
    </row>
    <row r="3045" ht="15.75" customHeight="1">
      <c r="A3045" s="11" t="s">
        <v>189</v>
      </c>
      <c r="B3045" s="6" t="str">
        <f t="shared" si="1"/>
        <v>GUY</v>
      </c>
      <c r="C3045" s="6">
        <v>592.0</v>
      </c>
      <c r="D3045" s="7">
        <v>59210.0</v>
      </c>
      <c r="E3045" s="8" t="s">
        <v>2840</v>
      </c>
      <c r="F3045" s="7">
        <v>5921174.0</v>
      </c>
      <c r="G3045" s="12" t="s">
        <v>2876</v>
      </c>
      <c r="H3045" s="5"/>
      <c r="I3045" s="8"/>
      <c r="J3045" s="5"/>
      <c r="K3045" s="5"/>
      <c r="L3045" s="5"/>
      <c r="M3045" s="5"/>
      <c r="N3045" s="5"/>
      <c r="O3045" s="5"/>
      <c r="P3045" s="5"/>
    </row>
    <row r="3046" ht="15.75" customHeight="1">
      <c r="A3046" s="11" t="s">
        <v>189</v>
      </c>
      <c r="B3046" s="6" t="str">
        <f t="shared" si="1"/>
        <v>GUY</v>
      </c>
      <c r="C3046" s="6">
        <v>592.0</v>
      </c>
      <c r="D3046" s="7">
        <v>59210.0</v>
      </c>
      <c r="E3046" s="8" t="s">
        <v>2840</v>
      </c>
      <c r="F3046" s="7">
        <v>5921175.0</v>
      </c>
      <c r="G3046" s="12" t="s">
        <v>2877</v>
      </c>
      <c r="H3046" s="5"/>
      <c r="I3046" s="8"/>
      <c r="J3046" s="5"/>
      <c r="K3046" s="5"/>
      <c r="L3046" s="5"/>
      <c r="M3046" s="5"/>
      <c r="N3046" s="5"/>
      <c r="O3046" s="5"/>
      <c r="P3046" s="5"/>
    </row>
    <row r="3047" ht="15.75" customHeight="1">
      <c r="A3047" s="11" t="s">
        <v>189</v>
      </c>
      <c r="B3047" s="6" t="str">
        <f t="shared" si="1"/>
        <v>GUY</v>
      </c>
      <c r="C3047" s="6">
        <v>592.0</v>
      </c>
      <c r="D3047" s="7">
        <v>59210.0</v>
      </c>
      <c r="E3047" s="8" t="s">
        <v>2840</v>
      </c>
      <c r="F3047" s="7">
        <v>5921176.0</v>
      </c>
      <c r="G3047" s="12" t="s">
        <v>2878</v>
      </c>
      <c r="H3047" s="5"/>
      <c r="I3047" s="8"/>
      <c r="J3047" s="5"/>
      <c r="K3047" s="5"/>
      <c r="L3047" s="5"/>
      <c r="M3047" s="5"/>
      <c r="N3047" s="5"/>
      <c r="O3047" s="5"/>
      <c r="P3047" s="5"/>
    </row>
    <row r="3048" ht="15.75" customHeight="1">
      <c r="A3048" s="11" t="s">
        <v>189</v>
      </c>
      <c r="B3048" s="6" t="str">
        <f t="shared" si="1"/>
        <v>GUY</v>
      </c>
      <c r="C3048" s="6">
        <v>592.0</v>
      </c>
      <c r="D3048" s="7">
        <v>59210.0</v>
      </c>
      <c r="E3048" s="8" t="s">
        <v>2840</v>
      </c>
      <c r="F3048" s="7">
        <v>5921177.0</v>
      </c>
      <c r="G3048" s="12" t="s">
        <v>2879</v>
      </c>
      <c r="H3048" s="5"/>
      <c r="I3048" s="8"/>
      <c r="J3048" s="5"/>
      <c r="K3048" s="5"/>
      <c r="L3048" s="5"/>
      <c r="M3048" s="5"/>
      <c r="N3048" s="5"/>
      <c r="O3048" s="5"/>
      <c r="P3048" s="5"/>
    </row>
    <row r="3049" ht="15.75" customHeight="1">
      <c r="A3049" s="11" t="s">
        <v>189</v>
      </c>
      <c r="B3049" s="6" t="str">
        <f t="shared" si="1"/>
        <v>GUY</v>
      </c>
      <c r="C3049" s="6">
        <v>592.0</v>
      </c>
      <c r="D3049" s="7">
        <v>59210.0</v>
      </c>
      <c r="E3049" s="8" t="s">
        <v>2840</v>
      </c>
      <c r="F3049" s="7">
        <v>5921178.0</v>
      </c>
      <c r="G3049" s="12" t="s">
        <v>2880</v>
      </c>
      <c r="H3049" s="5"/>
      <c r="I3049" s="8"/>
      <c r="J3049" s="5"/>
      <c r="K3049" s="5"/>
      <c r="L3049" s="5"/>
      <c r="M3049" s="5"/>
      <c r="N3049" s="5"/>
      <c r="O3049" s="5"/>
      <c r="P3049" s="5"/>
    </row>
    <row r="3050" ht="15.75" customHeight="1">
      <c r="A3050" s="11" t="s">
        <v>189</v>
      </c>
      <c r="B3050" s="6" t="str">
        <f t="shared" si="1"/>
        <v>GUY</v>
      </c>
      <c r="C3050" s="6">
        <v>592.0</v>
      </c>
      <c r="D3050" s="7">
        <v>59210.0</v>
      </c>
      <c r="E3050" s="8" t="s">
        <v>2840</v>
      </c>
      <c r="F3050" s="7">
        <v>5921179.0</v>
      </c>
      <c r="G3050" s="12" t="s">
        <v>2881</v>
      </c>
      <c r="H3050" s="5"/>
      <c r="I3050" s="8"/>
      <c r="J3050" s="5"/>
      <c r="K3050" s="5"/>
      <c r="L3050" s="5"/>
      <c r="M3050" s="5"/>
      <c r="N3050" s="5"/>
      <c r="O3050" s="5"/>
      <c r="P3050" s="5"/>
    </row>
    <row r="3051" ht="15.75" customHeight="1">
      <c r="A3051" s="11" t="s">
        <v>189</v>
      </c>
      <c r="B3051" s="6" t="str">
        <f t="shared" si="1"/>
        <v>GUY</v>
      </c>
      <c r="C3051" s="6">
        <v>592.0</v>
      </c>
      <c r="D3051" s="7">
        <v>59210.0</v>
      </c>
      <c r="E3051" s="8" t="s">
        <v>2840</v>
      </c>
      <c r="F3051" s="7">
        <v>5921180.0</v>
      </c>
      <c r="G3051" s="12" t="s">
        <v>2882</v>
      </c>
      <c r="H3051" s="5"/>
      <c r="I3051" s="8"/>
      <c r="J3051" s="5"/>
      <c r="K3051" s="5"/>
      <c r="L3051" s="5"/>
      <c r="M3051" s="5"/>
      <c r="N3051" s="5"/>
      <c r="O3051" s="5"/>
      <c r="P3051" s="5"/>
    </row>
    <row r="3052" ht="15.75" customHeight="1">
      <c r="A3052" s="11" t="s">
        <v>189</v>
      </c>
      <c r="B3052" s="6" t="str">
        <f t="shared" si="1"/>
        <v>GUY</v>
      </c>
      <c r="C3052" s="6">
        <v>592.0</v>
      </c>
      <c r="D3052" s="7">
        <v>59210.0</v>
      </c>
      <c r="E3052" s="8" t="s">
        <v>2840</v>
      </c>
      <c r="F3052" s="7">
        <v>5921181.0</v>
      </c>
      <c r="G3052" s="12" t="s">
        <v>2883</v>
      </c>
      <c r="H3052" s="5"/>
      <c r="I3052" s="8"/>
      <c r="J3052" s="5"/>
      <c r="K3052" s="5"/>
      <c r="L3052" s="5"/>
      <c r="M3052" s="5"/>
      <c r="N3052" s="5"/>
      <c r="O3052" s="5"/>
      <c r="P3052" s="5"/>
    </row>
    <row r="3053" ht="15.75" customHeight="1">
      <c r="A3053" s="11" t="s">
        <v>189</v>
      </c>
      <c r="B3053" s="6" t="str">
        <f t="shared" si="1"/>
        <v>GUY</v>
      </c>
      <c r="C3053" s="6">
        <v>592.0</v>
      </c>
      <c r="D3053" s="7">
        <v>59210.0</v>
      </c>
      <c r="E3053" s="8" t="s">
        <v>2840</v>
      </c>
      <c r="F3053" s="7">
        <v>5921182.0</v>
      </c>
      <c r="G3053" s="12" t="s">
        <v>2884</v>
      </c>
      <c r="H3053" s="5"/>
      <c r="I3053" s="8"/>
      <c r="J3053" s="5"/>
      <c r="K3053" s="5"/>
      <c r="L3053" s="5"/>
      <c r="M3053" s="5"/>
      <c r="N3053" s="5"/>
      <c r="O3053" s="5"/>
      <c r="P3053" s="5"/>
    </row>
    <row r="3054" ht="15.75" customHeight="1">
      <c r="A3054" s="11" t="s">
        <v>189</v>
      </c>
      <c r="B3054" s="6" t="str">
        <f t="shared" si="1"/>
        <v>GUY</v>
      </c>
      <c r="C3054" s="6">
        <v>592.0</v>
      </c>
      <c r="D3054" s="7">
        <v>59210.0</v>
      </c>
      <c r="E3054" s="8" t="s">
        <v>2840</v>
      </c>
      <c r="F3054" s="7">
        <v>5921183.0</v>
      </c>
      <c r="G3054" s="12" t="s">
        <v>2885</v>
      </c>
      <c r="H3054" s="5"/>
      <c r="I3054" s="8"/>
      <c r="J3054" s="5"/>
      <c r="K3054" s="5"/>
      <c r="L3054" s="5"/>
      <c r="M3054" s="5"/>
      <c r="N3054" s="5"/>
      <c r="O3054" s="5"/>
      <c r="P3054" s="5"/>
    </row>
    <row r="3055" ht="15.75" customHeight="1">
      <c r="A3055" s="11" t="s">
        <v>189</v>
      </c>
      <c r="B3055" s="6" t="str">
        <f t="shared" si="1"/>
        <v>GUY</v>
      </c>
      <c r="C3055" s="6">
        <v>592.0</v>
      </c>
      <c r="D3055" s="7">
        <v>59210.0</v>
      </c>
      <c r="E3055" s="8" t="s">
        <v>2840</v>
      </c>
      <c r="F3055" s="7">
        <v>5921184.0</v>
      </c>
      <c r="G3055" s="12" t="s">
        <v>2886</v>
      </c>
      <c r="H3055" s="5"/>
      <c r="I3055" s="8"/>
      <c r="J3055" s="5"/>
      <c r="K3055" s="5"/>
      <c r="L3055" s="5"/>
      <c r="M3055" s="5"/>
      <c r="N3055" s="5"/>
      <c r="O3055" s="5"/>
      <c r="P3055" s="5"/>
    </row>
    <row r="3056" ht="15.75" customHeight="1">
      <c r="A3056" s="11" t="s">
        <v>189</v>
      </c>
      <c r="B3056" s="6" t="str">
        <f t="shared" si="1"/>
        <v>GUY</v>
      </c>
      <c r="C3056" s="6">
        <v>592.0</v>
      </c>
      <c r="D3056" s="7">
        <v>59210.0</v>
      </c>
      <c r="E3056" s="8" t="s">
        <v>2840</v>
      </c>
      <c r="F3056" s="7">
        <v>5921185.0</v>
      </c>
      <c r="G3056" s="12" t="s">
        <v>2887</v>
      </c>
      <c r="H3056" s="5"/>
      <c r="I3056" s="8"/>
      <c r="J3056" s="5"/>
      <c r="K3056" s="5"/>
      <c r="L3056" s="5"/>
      <c r="M3056" s="5"/>
      <c r="N3056" s="5"/>
      <c r="O3056" s="5"/>
      <c r="P3056" s="5"/>
    </row>
    <row r="3057" ht="15.75" customHeight="1">
      <c r="A3057" s="11" t="s">
        <v>189</v>
      </c>
      <c r="B3057" s="6" t="str">
        <f t="shared" si="1"/>
        <v>GUY</v>
      </c>
      <c r="C3057" s="6">
        <v>592.0</v>
      </c>
      <c r="D3057" s="7">
        <v>59210.0</v>
      </c>
      <c r="E3057" s="8" t="s">
        <v>2840</v>
      </c>
      <c r="F3057" s="7">
        <v>5921186.0</v>
      </c>
      <c r="G3057" s="12" t="s">
        <v>2888</v>
      </c>
      <c r="H3057" s="5"/>
      <c r="I3057" s="8"/>
      <c r="J3057" s="5"/>
      <c r="K3057" s="5"/>
      <c r="L3057" s="5"/>
      <c r="M3057" s="5"/>
      <c r="N3057" s="5"/>
      <c r="O3057" s="5"/>
      <c r="P3057" s="5"/>
    </row>
    <row r="3058" ht="15.75" customHeight="1">
      <c r="A3058" s="11" t="s">
        <v>189</v>
      </c>
      <c r="B3058" s="6" t="str">
        <f t="shared" si="1"/>
        <v>GUY</v>
      </c>
      <c r="C3058" s="6">
        <v>592.0</v>
      </c>
      <c r="D3058" s="7">
        <v>59210.0</v>
      </c>
      <c r="E3058" s="8" t="s">
        <v>2840</v>
      </c>
      <c r="F3058" s="7">
        <v>5921187.0</v>
      </c>
      <c r="G3058" s="12" t="s">
        <v>2889</v>
      </c>
      <c r="H3058" s="5"/>
      <c r="I3058" s="8"/>
      <c r="J3058" s="5"/>
      <c r="K3058" s="5"/>
      <c r="L3058" s="5"/>
      <c r="M3058" s="5"/>
      <c r="N3058" s="5"/>
      <c r="O3058" s="5"/>
      <c r="P3058" s="5"/>
    </row>
    <row r="3059" ht="15.75" customHeight="1">
      <c r="A3059" s="11" t="s">
        <v>189</v>
      </c>
      <c r="B3059" s="6" t="str">
        <f t="shared" si="1"/>
        <v>GUY</v>
      </c>
      <c r="C3059" s="6">
        <v>592.0</v>
      </c>
      <c r="D3059" s="7">
        <v>59210.0</v>
      </c>
      <c r="E3059" s="8" t="s">
        <v>2840</v>
      </c>
      <c r="F3059" s="7">
        <v>5921188.0</v>
      </c>
      <c r="G3059" s="12" t="s">
        <v>2890</v>
      </c>
      <c r="H3059" s="5"/>
      <c r="I3059" s="8"/>
      <c r="J3059" s="5"/>
      <c r="K3059" s="5"/>
      <c r="L3059" s="5"/>
      <c r="M3059" s="5"/>
      <c r="N3059" s="5"/>
      <c r="O3059" s="5"/>
      <c r="P3059" s="5"/>
    </row>
    <row r="3060" ht="15.75" customHeight="1">
      <c r="A3060" s="11" t="s">
        <v>189</v>
      </c>
      <c r="B3060" s="6" t="str">
        <f t="shared" si="1"/>
        <v>GUY</v>
      </c>
      <c r="C3060" s="6">
        <v>592.0</v>
      </c>
      <c r="D3060" s="7">
        <v>59210.0</v>
      </c>
      <c r="E3060" s="8" t="s">
        <v>2840</v>
      </c>
      <c r="F3060" s="7">
        <v>5921189.0</v>
      </c>
      <c r="G3060" s="12" t="s">
        <v>2891</v>
      </c>
      <c r="H3060" s="5"/>
      <c r="I3060" s="8"/>
      <c r="J3060" s="5"/>
      <c r="K3060" s="5"/>
      <c r="L3060" s="5"/>
      <c r="M3060" s="5"/>
      <c r="N3060" s="5"/>
      <c r="O3060" s="5"/>
      <c r="P3060" s="5"/>
    </row>
    <row r="3061" ht="15.75" customHeight="1">
      <c r="A3061" s="11" t="s">
        <v>189</v>
      </c>
      <c r="B3061" s="6" t="str">
        <f t="shared" si="1"/>
        <v>GUY</v>
      </c>
      <c r="C3061" s="6">
        <v>592.0</v>
      </c>
      <c r="D3061" s="7">
        <v>59210.0</v>
      </c>
      <c r="E3061" s="8" t="s">
        <v>2840</v>
      </c>
      <c r="F3061" s="7">
        <v>5921190.0</v>
      </c>
      <c r="G3061" s="12" t="s">
        <v>2892</v>
      </c>
      <c r="H3061" s="5"/>
      <c r="I3061" s="8"/>
      <c r="J3061" s="5"/>
      <c r="K3061" s="5"/>
      <c r="L3061" s="5"/>
      <c r="M3061" s="5"/>
      <c r="N3061" s="5"/>
      <c r="O3061" s="5"/>
      <c r="P3061" s="5"/>
    </row>
    <row r="3062" ht="15.75" customHeight="1">
      <c r="A3062" s="11" t="s">
        <v>189</v>
      </c>
      <c r="B3062" s="6" t="str">
        <f t="shared" si="1"/>
        <v>GUY</v>
      </c>
      <c r="C3062" s="6">
        <v>592.0</v>
      </c>
      <c r="D3062" s="7">
        <v>59210.0</v>
      </c>
      <c r="E3062" s="8" t="s">
        <v>2840</v>
      </c>
      <c r="F3062" s="7">
        <v>5921191.0</v>
      </c>
      <c r="G3062" s="12" t="s">
        <v>2893</v>
      </c>
      <c r="H3062" s="5"/>
      <c r="I3062" s="8"/>
      <c r="J3062" s="5"/>
      <c r="K3062" s="5"/>
      <c r="L3062" s="5"/>
      <c r="M3062" s="5"/>
      <c r="N3062" s="5"/>
      <c r="O3062" s="5"/>
      <c r="P3062" s="5"/>
    </row>
    <row r="3063" ht="15.75" customHeight="1">
      <c r="A3063" s="11" t="s">
        <v>189</v>
      </c>
      <c r="B3063" s="6" t="str">
        <f t="shared" si="1"/>
        <v>GUY</v>
      </c>
      <c r="C3063" s="6">
        <v>592.0</v>
      </c>
      <c r="D3063" s="7">
        <v>59210.0</v>
      </c>
      <c r="E3063" s="8" t="s">
        <v>2840</v>
      </c>
      <c r="F3063" s="7">
        <v>5921192.0</v>
      </c>
      <c r="G3063" s="12" t="s">
        <v>2894</v>
      </c>
      <c r="H3063" s="5"/>
      <c r="I3063" s="8"/>
      <c r="J3063" s="5"/>
      <c r="K3063" s="5"/>
      <c r="L3063" s="5"/>
      <c r="M3063" s="5"/>
      <c r="N3063" s="5"/>
      <c r="O3063" s="5"/>
      <c r="P3063" s="5"/>
    </row>
    <row r="3064" ht="15.75" customHeight="1">
      <c r="A3064" s="11" t="s">
        <v>189</v>
      </c>
      <c r="B3064" s="6" t="str">
        <f t="shared" si="1"/>
        <v>GUY</v>
      </c>
      <c r="C3064" s="6">
        <v>592.0</v>
      </c>
      <c r="D3064" s="7">
        <v>59210.0</v>
      </c>
      <c r="E3064" s="8" t="s">
        <v>2840</v>
      </c>
      <c r="F3064" s="7">
        <v>5921193.0</v>
      </c>
      <c r="G3064" s="12" t="s">
        <v>2895</v>
      </c>
      <c r="H3064" s="5"/>
      <c r="I3064" s="8"/>
      <c r="J3064" s="5"/>
      <c r="K3064" s="5"/>
      <c r="L3064" s="5"/>
      <c r="M3064" s="5"/>
      <c r="N3064" s="5"/>
      <c r="O3064" s="5"/>
      <c r="P3064" s="5"/>
    </row>
    <row r="3065" ht="15.75" customHeight="1">
      <c r="A3065" s="11" t="s">
        <v>189</v>
      </c>
      <c r="B3065" s="6" t="str">
        <f t="shared" si="1"/>
        <v>GUY</v>
      </c>
      <c r="C3065" s="6">
        <v>592.0</v>
      </c>
      <c r="D3065" s="7">
        <v>59210.0</v>
      </c>
      <c r="E3065" s="8" t="s">
        <v>2840</v>
      </c>
      <c r="F3065" s="7">
        <v>5921194.0</v>
      </c>
      <c r="G3065" s="12" t="s">
        <v>2896</v>
      </c>
      <c r="H3065" s="5"/>
      <c r="I3065" s="8"/>
      <c r="J3065" s="5"/>
      <c r="K3065" s="5"/>
      <c r="L3065" s="5"/>
      <c r="M3065" s="5"/>
      <c r="N3065" s="5"/>
      <c r="O3065" s="5"/>
      <c r="P3065" s="5"/>
    </row>
    <row r="3066" ht="15.75" customHeight="1">
      <c r="A3066" s="11" t="s">
        <v>189</v>
      </c>
      <c r="B3066" s="6" t="str">
        <f t="shared" si="1"/>
        <v>GUY</v>
      </c>
      <c r="C3066" s="6">
        <v>592.0</v>
      </c>
      <c r="D3066" s="7">
        <v>59210.0</v>
      </c>
      <c r="E3066" s="8" t="s">
        <v>2840</v>
      </c>
      <c r="F3066" s="7">
        <v>5921195.0</v>
      </c>
      <c r="G3066" s="12" t="s">
        <v>2897</v>
      </c>
      <c r="H3066" s="5"/>
      <c r="I3066" s="8"/>
      <c r="J3066" s="5"/>
      <c r="K3066" s="5"/>
      <c r="L3066" s="5"/>
      <c r="M3066" s="5"/>
      <c r="N3066" s="5"/>
      <c r="O3066" s="5"/>
      <c r="P3066" s="5"/>
    </row>
    <row r="3067" ht="15.75" customHeight="1">
      <c r="A3067" s="11" t="s">
        <v>189</v>
      </c>
      <c r="B3067" s="6" t="str">
        <f t="shared" si="1"/>
        <v>GUY</v>
      </c>
      <c r="C3067" s="6">
        <v>592.0</v>
      </c>
      <c r="D3067" s="7">
        <v>59210.0</v>
      </c>
      <c r="E3067" s="8" t="s">
        <v>2840</v>
      </c>
      <c r="F3067" s="7">
        <v>5921196.0</v>
      </c>
      <c r="G3067" s="12" t="s">
        <v>2898</v>
      </c>
      <c r="H3067" s="5"/>
      <c r="I3067" s="8"/>
      <c r="J3067" s="5"/>
      <c r="K3067" s="5"/>
      <c r="L3067" s="5"/>
      <c r="M3067" s="5"/>
      <c r="N3067" s="5"/>
      <c r="O3067" s="5"/>
      <c r="P3067" s="5"/>
    </row>
    <row r="3068" ht="15.75" customHeight="1">
      <c r="A3068" s="11" t="s">
        <v>189</v>
      </c>
      <c r="B3068" s="6" t="str">
        <f t="shared" si="1"/>
        <v>GUY</v>
      </c>
      <c r="C3068" s="6">
        <v>592.0</v>
      </c>
      <c r="D3068" s="7">
        <v>59210.0</v>
      </c>
      <c r="E3068" s="8" t="s">
        <v>2840</v>
      </c>
      <c r="F3068" s="7">
        <v>5921197.0</v>
      </c>
      <c r="G3068" s="12" t="s">
        <v>2899</v>
      </c>
      <c r="H3068" s="5"/>
      <c r="I3068" s="8"/>
      <c r="J3068" s="5"/>
      <c r="K3068" s="5"/>
      <c r="L3068" s="5"/>
      <c r="M3068" s="5"/>
      <c r="N3068" s="5"/>
      <c r="O3068" s="5"/>
      <c r="P3068" s="5"/>
    </row>
    <row r="3069" ht="15.75" customHeight="1">
      <c r="A3069" s="11" t="s">
        <v>189</v>
      </c>
      <c r="B3069" s="6" t="str">
        <f t="shared" si="1"/>
        <v>GUY</v>
      </c>
      <c r="C3069" s="6">
        <v>592.0</v>
      </c>
      <c r="D3069" s="7">
        <v>59210.0</v>
      </c>
      <c r="E3069" s="8" t="s">
        <v>2840</v>
      </c>
      <c r="F3069" s="7">
        <v>5921198.0</v>
      </c>
      <c r="G3069" s="12" t="s">
        <v>2900</v>
      </c>
      <c r="H3069" s="5"/>
      <c r="I3069" s="8"/>
      <c r="J3069" s="5"/>
      <c r="K3069" s="5"/>
      <c r="L3069" s="5"/>
      <c r="M3069" s="5"/>
      <c r="N3069" s="5"/>
      <c r="O3069" s="5"/>
      <c r="P3069" s="5"/>
    </row>
    <row r="3070" ht="15.75" customHeight="1">
      <c r="A3070" s="11" t="s">
        <v>189</v>
      </c>
      <c r="B3070" s="6" t="str">
        <f t="shared" si="1"/>
        <v>GUY</v>
      </c>
      <c r="C3070" s="6">
        <v>592.0</v>
      </c>
      <c r="D3070" s="7">
        <v>59210.0</v>
      </c>
      <c r="E3070" s="8" t="s">
        <v>2840</v>
      </c>
      <c r="F3070" s="7">
        <v>5921199.0</v>
      </c>
      <c r="G3070" s="12" t="s">
        <v>2901</v>
      </c>
      <c r="H3070" s="5"/>
      <c r="I3070" s="8"/>
      <c r="J3070" s="5"/>
      <c r="K3070" s="5"/>
      <c r="L3070" s="5"/>
      <c r="M3070" s="5"/>
      <c r="N3070" s="5"/>
      <c r="O3070" s="5"/>
      <c r="P3070" s="5"/>
    </row>
    <row r="3071" ht="15.75" customHeight="1">
      <c r="A3071" s="11" t="s">
        <v>189</v>
      </c>
      <c r="B3071" s="6" t="str">
        <f t="shared" si="1"/>
        <v>GUY</v>
      </c>
      <c r="C3071" s="6">
        <v>592.0</v>
      </c>
      <c r="D3071" s="7">
        <v>59210.0</v>
      </c>
      <c r="E3071" s="8" t="s">
        <v>2840</v>
      </c>
      <c r="F3071" s="7">
        <v>5921200.0</v>
      </c>
      <c r="G3071" s="12" t="s">
        <v>2685</v>
      </c>
      <c r="H3071" s="5"/>
      <c r="I3071" s="8"/>
      <c r="J3071" s="5"/>
      <c r="K3071" s="5"/>
      <c r="L3071" s="5"/>
      <c r="M3071" s="5"/>
      <c r="N3071" s="5"/>
      <c r="O3071" s="5"/>
      <c r="P3071" s="5"/>
    </row>
    <row r="3072" ht="15.75" customHeight="1">
      <c r="A3072" s="11" t="s">
        <v>189</v>
      </c>
      <c r="B3072" s="6" t="str">
        <f t="shared" si="1"/>
        <v>GUY</v>
      </c>
      <c r="C3072" s="6">
        <v>592.0</v>
      </c>
      <c r="D3072" s="7">
        <v>59210.0</v>
      </c>
      <c r="E3072" s="8" t="s">
        <v>2840</v>
      </c>
      <c r="F3072" s="7">
        <v>5921201.0</v>
      </c>
      <c r="G3072" s="12" t="s">
        <v>2902</v>
      </c>
      <c r="H3072" s="5"/>
      <c r="I3072" s="8"/>
      <c r="J3072" s="5"/>
      <c r="K3072" s="5"/>
      <c r="L3072" s="5"/>
      <c r="M3072" s="5"/>
      <c r="N3072" s="5"/>
      <c r="O3072" s="5"/>
      <c r="P3072" s="5"/>
    </row>
    <row r="3073" ht="15.75" customHeight="1">
      <c r="A3073" s="11" t="s">
        <v>189</v>
      </c>
      <c r="B3073" s="6" t="str">
        <f t="shared" si="1"/>
        <v>GUY</v>
      </c>
      <c r="C3073" s="6">
        <v>592.0</v>
      </c>
      <c r="D3073" s="7">
        <v>59210.0</v>
      </c>
      <c r="E3073" s="8" t="s">
        <v>2840</v>
      </c>
      <c r="F3073" s="7">
        <v>5921202.0</v>
      </c>
      <c r="G3073" s="12" t="s">
        <v>2903</v>
      </c>
      <c r="H3073" s="5"/>
      <c r="I3073" s="8"/>
      <c r="J3073" s="5"/>
      <c r="K3073" s="5"/>
      <c r="L3073" s="5"/>
      <c r="M3073" s="5"/>
      <c r="N3073" s="5"/>
      <c r="O3073" s="5"/>
      <c r="P3073" s="5"/>
    </row>
    <row r="3074" ht="15.75" customHeight="1">
      <c r="A3074" s="11" t="s">
        <v>189</v>
      </c>
      <c r="B3074" s="6" t="str">
        <f t="shared" si="1"/>
        <v>GUY</v>
      </c>
      <c r="C3074" s="6">
        <v>592.0</v>
      </c>
      <c r="D3074" s="7">
        <v>59210.0</v>
      </c>
      <c r="E3074" s="8" t="s">
        <v>2840</v>
      </c>
      <c r="F3074" s="7">
        <v>5921203.0</v>
      </c>
      <c r="G3074" s="12" t="s">
        <v>2904</v>
      </c>
      <c r="H3074" s="5"/>
      <c r="I3074" s="8"/>
      <c r="J3074" s="5"/>
      <c r="K3074" s="5"/>
      <c r="L3074" s="5"/>
      <c r="M3074" s="5"/>
      <c r="N3074" s="5"/>
      <c r="O3074" s="5"/>
      <c r="P3074" s="5"/>
    </row>
    <row r="3075" ht="15.75" customHeight="1">
      <c r="A3075" s="11" t="s">
        <v>189</v>
      </c>
      <c r="B3075" s="6" t="str">
        <f t="shared" si="1"/>
        <v>GUY</v>
      </c>
      <c r="C3075" s="6">
        <v>592.0</v>
      </c>
      <c r="D3075" s="7">
        <v>59210.0</v>
      </c>
      <c r="E3075" s="8" t="s">
        <v>2840</v>
      </c>
      <c r="F3075" s="7">
        <v>5921204.0</v>
      </c>
      <c r="G3075" s="12" t="s">
        <v>2272</v>
      </c>
      <c r="H3075" s="5"/>
      <c r="I3075" s="8"/>
      <c r="J3075" s="5"/>
      <c r="K3075" s="5"/>
      <c r="L3075" s="5"/>
      <c r="M3075" s="5"/>
      <c r="N3075" s="5"/>
      <c r="O3075" s="5"/>
      <c r="P3075" s="5"/>
    </row>
    <row r="3076" ht="15.75" customHeight="1">
      <c r="A3076" s="11" t="s">
        <v>189</v>
      </c>
      <c r="B3076" s="6" t="str">
        <f t="shared" si="1"/>
        <v>GUY</v>
      </c>
      <c r="C3076" s="6">
        <v>592.0</v>
      </c>
      <c r="D3076" s="7">
        <v>59210.0</v>
      </c>
      <c r="E3076" s="8" t="s">
        <v>2840</v>
      </c>
      <c r="F3076" s="7">
        <v>5921205.0</v>
      </c>
      <c r="G3076" s="12" t="s">
        <v>2905</v>
      </c>
      <c r="H3076" s="5"/>
      <c r="I3076" s="8"/>
      <c r="J3076" s="5"/>
      <c r="K3076" s="5"/>
      <c r="L3076" s="5"/>
      <c r="M3076" s="5"/>
      <c r="N3076" s="5"/>
      <c r="O3076" s="5"/>
      <c r="P3076" s="5"/>
    </row>
    <row r="3077" ht="15.75" customHeight="1">
      <c r="A3077" s="11" t="s">
        <v>189</v>
      </c>
      <c r="B3077" s="6" t="str">
        <f t="shared" si="1"/>
        <v>GUY</v>
      </c>
      <c r="C3077" s="6">
        <v>592.0</v>
      </c>
      <c r="D3077" s="7">
        <v>59210.0</v>
      </c>
      <c r="E3077" s="8" t="s">
        <v>2840</v>
      </c>
      <c r="F3077" s="7">
        <v>5921206.0</v>
      </c>
      <c r="G3077" s="12" t="s">
        <v>2906</v>
      </c>
      <c r="H3077" s="5"/>
      <c r="I3077" s="8"/>
      <c r="J3077" s="5"/>
      <c r="K3077" s="5"/>
      <c r="L3077" s="5"/>
      <c r="M3077" s="5"/>
      <c r="N3077" s="5"/>
      <c r="O3077" s="5"/>
      <c r="P3077" s="5"/>
    </row>
    <row r="3078" ht="15.75" customHeight="1">
      <c r="A3078" s="11" t="s">
        <v>189</v>
      </c>
      <c r="B3078" s="6" t="str">
        <f t="shared" si="1"/>
        <v>GUY</v>
      </c>
      <c r="C3078" s="6">
        <v>592.0</v>
      </c>
      <c r="D3078" s="7">
        <v>59210.0</v>
      </c>
      <c r="E3078" s="8" t="s">
        <v>2840</v>
      </c>
      <c r="F3078" s="7">
        <v>5921207.0</v>
      </c>
      <c r="G3078" s="12" t="s">
        <v>2530</v>
      </c>
      <c r="H3078" s="5"/>
      <c r="I3078" s="8"/>
      <c r="J3078" s="5"/>
      <c r="K3078" s="5"/>
      <c r="L3078" s="5"/>
      <c r="M3078" s="5"/>
      <c r="N3078" s="5"/>
      <c r="O3078" s="5"/>
      <c r="P3078" s="5"/>
    </row>
    <row r="3079" ht="15.75" customHeight="1">
      <c r="A3079" s="11" t="s">
        <v>189</v>
      </c>
      <c r="B3079" s="6" t="str">
        <f t="shared" si="1"/>
        <v>GUY</v>
      </c>
      <c r="C3079" s="6">
        <v>592.0</v>
      </c>
      <c r="D3079" s="7">
        <v>59210.0</v>
      </c>
      <c r="E3079" s="8" t="s">
        <v>2840</v>
      </c>
      <c r="F3079" s="7">
        <v>5921208.0</v>
      </c>
      <c r="G3079" s="12" t="s">
        <v>2907</v>
      </c>
      <c r="H3079" s="5"/>
      <c r="I3079" s="8"/>
      <c r="J3079" s="5"/>
      <c r="K3079" s="5"/>
      <c r="L3079" s="5"/>
      <c r="M3079" s="5"/>
      <c r="N3079" s="5"/>
      <c r="O3079" s="5"/>
      <c r="P3079" s="5"/>
    </row>
    <row r="3080" ht="15.75" customHeight="1">
      <c r="A3080" s="11" t="s">
        <v>189</v>
      </c>
      <c r="B3080" s="6" t="str">
        <f t="shared" si="1"/>
        <v>GUY</v>
      </c>
      <c r="C3080" s="6">
        <v>592.0</v>
      </c>
      <c r="D3080" s="7">
        <v>59210.0</v>
      </c>
      <c r="E3080" s="8" t="s">
        <v>2840</v>
      </c>
      <c r="F3080" s="7">
        <v>5921209.0</v>
      </c>
      <c r="G3080" s="12" t="s">
        <v>2908</v>
      </c>
      <c r="H3080" s="5"/>
      <c r="I3080" s="8"/>
      <c r="J3080" s="5"/>
      <c r="K3080" s="5"/>
      <c r="L3080" s="5"/>
      <c r="M3080" s="5"/>
      <c r="N3080" s="5"/>
      <c r="O3080" s="5"/>
      <c r="P3080" s="5"/>
    </row>
    <row r="3081" ht="15.75" customHeight="1">
      <c r="A3081" s="11" t="s">
        <v>189</v>
      </c>
      <c r="B3081" s="6" t="str">
        <f t="shared" si="1"/>
        <v>GUY</v>
      </c>
      <c r="C3081" s="6">
        <v>592.0</v>
      </c>
      <c r="D3081" s="7">
        <v>59210.0</v>
      </c>
      <c r="E3081" s="8" t="s">
        <v>2840</v>
      </c>
      <c r="F3081" s="7">
        <v>5921210.0</v>
      </c>
      <c r="G3081" s="12" t="s">
        <v>2909</v>
      </c>
      <c r="H3081" s="5"/>
      <c r="I3081" s="8"/>
      <c r="J3081" s="5"/>
      <c r="K3081" s="5"/>
      <c r="L3081" s="5"/>
      <c r="M3081" s="5"/>
      <c r="N3081" s="5"/>
      <c r="O3081" s="5"/>
      <c r="P3081" s="5"/>
    </row>
    <row r="3082" ht="15.75" customHeight="1">
      <c r="A3082" s="11" t="s">
        <v>189</v>
      </c>
      <c r="B3082" s="6" t="str">
        <f t="shared" si="1"/>
        <v>GUY</v>
      </c>
      <c r="C3082" s="6">
        <v>592.0</v>
      </c>
      <c r="D3082" s="7">
        <v>59210.0</v>
      </c>
      <c r="E3082" s="8" t="s">
        <v>2840</v>
      </c>
      <c r="F3082" s="7">
        <v>5921211.0</v>
      </c>
      <c r="G3082" s="12" t="s">
        <v>2910</v>
      </c>
      <c r="H3082" s="5"/>
      <c r="I3082" s="8"/>
      <c r="J3082" s="5"/>
      <c r="K3082" s="5"/>
      <c r="L3082" s="5"/>
      <c r="M3082" s="5"/>
      <c r="N3082" s="5"/>
      <c r="O3082" s="5"/>
      <c r="P3082" s="5"/>
    </row>
    <row r="3083" ht="15.75" customHeight="1">
      <c r="A3083" s="11" t="s">
        <v>189</v>
      </c>
      <c r="B3083" s="6" t="str">
        <f t="shared" si="1"/>
        <v>GUY</v>
      </c>
      <c r="C3083" s="6">
        <v>592.0</v>
      </c>
      <c r="D3083" s="7">
        <v>59210.0</v>
      </c>
      <c r="E3083" s="8" t="s">
        <v>2840</v>
      </c>
      <c r="F3083" s="7">
        <v>5921212.0</v>
      </c>
      <c r="G3083" s="12" t="s">
        <v>2273</v>
      </c>
      <c r="H3083" s="5"/>
      <c r="I3083" s="8"/>
      <c r="J3083" s="5"/>
      <c r="K3083" s="5"/>
      <c r="L3083" s="5"/>
      <c r="M3083" s="5"/>
      <c r="N3083" s="5"/>
      <c r="O3083" s="5"/>
      <c r="P3083" s="5"/>
    </row>
    <row r="3084" ht="15.75" customHeight="1">
      <c r="A3084" s="11" t="s">
        <v>189</v>
      </c>
      <c r="B3084" s="6" t="str">
        <f t="shared" si="1"/>
        <v>GUY</v>
      </c>
      <c r="C3084" s="6">
        <v>592.0</v>
      </c>
      <c r="D3084" s="7">
        <v>59210.0</v>
      </c>
      <c r="E3084" s="8" t="s">
        <v>2840</v>
      </c>
      <c r="F3084" s="7">
        <v>5921213.0</v>
      </c>
      <c r="G3084" s="12" t="s">
        <v>2911</v>
      </c>
      <c r="H3084" s="5"/>
      <c r="I3084" s="8"/>
      <c r="J3084" s="5"/>
      <c r="K3084" s="5"/>
      <c r="L3084" s="5"/>
      <c r="M3084" s="5"/>
      <c r="N3084" s="5"/>
      <c r="O3084" s="5"/>
      <c r="P3084" s="5"/>
    </row>
    <row r="3085" ht="15.75" customHeight="1">
      <c r="A3085" s="11" t="s">
        <v>189</v>
      </c>
      <c r="B3085" s="6" t="str">
        <f t="shared" si="1"/>
        <v>GUY</v>
      </c>
      <c r="C3085" s="6">
        <v>592.0</v>
      </c>
      <c r="D3085" s="7">
        <v>59210.0</v>
      </c>
      <c r="E3085" s="8" t="s">
        <v>2840</v>
      </c>
      <c r="F3085" s="7">
        <v>5921214.0</v>
      </c>
      <c r="G3085" s="12" t="s">
        <v>2912</v>
      </c>
      <c r="H3085" s="5"/>
      <c r="I3085" s="8"/>
      <c r="J3085" s="5"/>
      <c r="K3085" s="5"/>
      <c r="L3085" s="5"/>
      <c r="M3085" s="5"/>
      <c r="N3085" s="5"/>
      <c r="O3085" s="5"/>
      <c r="P3085" s="5"/>
    </row>
    <row r="3086" ht="15.75" customHeight="1">
      <c r="A3086" s="11" t="s">
        <v>189</v>
      </c>
      <c r="B3086" s="6" t="str">
        <f t="shared" si="1"/>
        <v>GUY</v>
      </c>
      <c r="C3086" s="6">
        <v>592.0</v>
      </c>
      <c r="D3086" s="7">
        <v>59210.0</v>
      </c>
      <c r="E3086" s="8" t="s">
        <v>2840</v>
      </c>
      <c r="F3086" s="7">
        <v>5921215.0</v>
      </c>
      <c r="G3086" s="12" t="s">
        <v>2913</v>
      </c>
      <c r="H3086" s="5"/>
      <c r="I3086" s="8"/>
      <c r="J3086" s="5"/>
      <c r="K3086" s="5"/>
      <c r="L3086" s="5"/>
      <c r="M3086" s="5"/>
      <c r="N3086" s="5"/>
      <c r="O3086" s="5"/>
      <c r="P3086" s="5"/>
    </row>
    <row r="3087" ht="15.75" customHeight="1">
      <c r="A3087" s="11" t="s">
        <v>189</v>
      </c>
      <c r="B3087" s="6" t="str">
        <f t="shared" si="1"/>
        <v>GUY</v>
      </c>
      <c r="C3087" s="6">
        <v>592.0</v>
      </c>
      <c r="D3087" s="7">
        <v>59210.0</v>
      </c>
      <c r="E3087" s="8" t="s">
        <v>2840</v>
      </c>
      <c r="F3087" s="7">
        <v>5921216.0</v>
      </c>
      <c r="G3087" s="12" t="s">
        <v>2914</v>
      </c>
      <c r="H3087" s="5"/>
      <c r="I3087" s="8"/>
      <c r="J3087" s="5"/>
      <c r="K3087" s="5"/>
      <c r="L3087" s="5"/>
      <c r="M3087" s="5"/>
      <c r="N3087" s="5"/>
      <c r="O3087" s="5"/>
      <c r="P3087" s="5"/>
    </row>
    <row r="3088" ht="15.75" customHeight="1">
      <c r="A3088" s="11" t="s">
        <v>189</v>
      </c>
      <c r="B3088" s="6" t="str">
        <f t="shared" si="1"/>
        <v>GUY</v>
      </c>
      <c r="C3088" s="6">
        <v>592.0</v>
      </c>
      <c r="D3088" s="7">
        <v>59210.0</v>
      </c>
      <c r="E3088" s="8" t="s">
        <v>2840</v>
      </c>
      <c r="F3088" s="7">
        <v>5921217.0</v>
      </c>
      <c r="G3088" s="12" t="s">
        <v>2915</v>
      </c>
      <c r="H3088" s="5"/>
      <c r="I3088" s="8"/>
      <c r="J3088" s="5"/>
      <c r="K3088" s="5"/>
      <c r="L3088" s="5"/>
      <c r="M3088" s="5"/>
      <c r="N3088" s="5"/>
      <c r="O3088" s="5"/>
      <c r="P3088" s="5"/>
    </row>
    <row r="3089" ht="15.75" customHeight="1">
      <c r="A3089" s="11" t="s">
        <v>189</v>
      </c>
      <c r="B3089" s="6" t="str">
        <f t="shared" si="1"/>
        <v>GUY</v>
      </c>
      <c r="C3089" s="6">
        <v>592.0</v>
      </c>
      <c r="D3089" s="7">
        <v>59210.0</v>
      </c>
      <c r="E3089" s="8" t="s">
        <v>2840</v>
      </c>
      <c r="F3089" s="7">
        <v>5921218.0</v>
      </c>
      <c r="G3089" s="12" t="s">
        <v>2916</v>
      </c>
      <c r="H3089" s="5"/>
      <c r="I3089" s="8"/>
      <c r="J3089" s="5"/>
      <c r="K3089" s="5"/>
      <c r="L3089" s="5"/>
      <c r="M3089" s="5"/>
      <c r="N3089" s="5"/>
      <c r="O3089" s="5"/>
      <c r="P3089" s="5"/>
    </row>
    <row r="3090" ht="15.75" customHeight="1">
      <c r="A3090" s="11" t="s">
        <v>189</v>
      </c>
      <c r="B3090" s="6" t="str">
        <f t="shared" si="1"/>
        <v>GUY</v>
      </c>
      <c r="C3090" s="6">
        <v>592.0</v>
      </c>
      <c r="D3090" s="7">
        <v>59210.0</v>
      </c>
      <c r="E3090" s="8" t="s">
        <v>2840</v>
      </c>
      <c r="F3090" s="7">
        <v>5921219.0</v>
      </c>
      <c r="G3090" s="12" t="s">
        <v>2917</v>
      </c>
      <c r="H3090" s="5"/>
      <c r="I3090" s="8"/>
      <c r="J3090" s="5"/>
      <c r="K3090" s="5"/>
      <c r="L3090" s="5"/>
      <c r="M3090" s="5"/>
      <c r="N3090" s="5"/>
      <c r="O3090" s="5"/>
      <c r="P3090" s="5"/>
    </row>
    <row r="3091" ht="15.75" customHeight="1">
      <c r="A3091" s="11" t="s">
        <v>189</v>
      </c>
      <c r="B3091" s="6" t="str">
        <f t="shared" si="1"/>
        <v>GUY</v>
      </c>
      <c r="C3091" s="6">
        <v>592.0</v>
      </c>
      <c r="D3091" s="7">
        <v>59210.0</v>
      </c>
      <c r="E3091" s="8" t="s">
        <v>2840</v>
      </c>
      <c r="F3091" s="7">
        <v>5921220.0</v>
      </c>
      <c r="G3091" s="12" t="s">
        <v>2210</v>
      </c>
      <c r="H3091" s="5"/>
      <c r="I3091" s="8"/>
      <c r="J3091" s="5"/>
      <c r="K3091" s="5"/>
      <c r="L3091" s="5"/>
      <c r="M3091" s="5"/>
      <c r="N3091" s="5"/>
      <c r="O3091" s="5"/>
      <c r="P3091" s="5"/>
    </row>
    <row r="3092" ht="15.75" customHeight="1">
      <c r="A3092" s="11" t="s">
        <v>189</v>
      </c>
      <c r="B3092" s="6" t="str">
        <f t="shared" si="1"/>
        <v>GUY</v>
      </c>
      <c r="C3092" s="6">
        <v>592.0</v>
      </c>
      <c r="D3092" s="7">
        <v>59210.0</v>
      </c>
      <c r="E3092" s="8" t="s">
        <v>2840</v>
      </c>
      <c r="F3092" s="7">
        <v>5921221.0</v>
      </c>
      <c r="G3092" s="12" t="s">
        <v>2918</v>
      </c>
      <c r="H3092" s="5"/>
      <c r="I3092" s="8"/>
      <c r="J3092" s="5"/>
      <c r="K3092" s="5"/>
      <c r="L3092" s="5"/>
      <c r="M3092" s="5"/>
      <c r="N3092" s="5"/>
      <c r="O3092" s="5"/>
      <c r="P3092" s="5"/>
    </row>
    <row r="3093" ht="15.75" customHeight="1">
      <c r="A3093" s="11" t="s">
        <v>189</v>
      </c>
      <c r="B3093" s="6" t="str">
        <f t="shared" si="1"/>
        <v>GUY</v>
      </c>
      <c r="C3093" s="6">
        <v>592.0</v>
      </c>
      <c r="D3093" s="7">
        <v>59210.0</v>
      </c>
      <c r="E3093" s="8" t="s">
        <v>2840</v>
      </c>
      <c r="F3093" s="7">
        <v>5921222.0</v>
      </c>
      <c r="G3093" s="12" t="s">
        <v>2919</v>
      </c>
      <c r="H3093" s="5"/>
      <c r="I3093" s="8"/>
      <c r="J3093" s="5"/>
      <c r="K3093" s="5"/>
      <c r="L3093" s="5"/>
      <c r="M3093" s="5"/>
      <c r="N3093" s="5"/>
      <c r="O3093" s="5"/>
      <c r="P3093" s="5"/>
    </row>
    <row r="3094" ht="15.75" customHeight="1">
      <c r="A3094" s="11" t="s">
        <v>189</v>
      </c>
      <c r="B3094" s="6" t="str">
        <f t="shared" si="1"/>
        <v>GUY</v>
      </c>
      <c r="C3094" s="6">
        <v>592.0</v>
      </c>
      <c r="D3094" s="7">
        <v>59210.0</v>
      </c>
      <c r="E3094" s="8" t="s">
        <v>2840</v>
      </c>
      <c r="F3094" s="7">
        <v>5921223.0</v>
      </c>
      <c r="G3094" s="12" t="s">
        <v>2920</v>
      </c>
      <c r="H3094" s="5"/>
      <c r="I3094" s="8"/>
      <c r="J3094" s="5"/>
      <c r="K3094" s="5"/>
      <c r="L3094" s="5"/>
      <c r="M3094" s="5"/>
      <c r="N3094" s="5"/>
      <c r="O3094" s="5"/>
      <c r="P3094" s="5"/>
    </row>
    <row r="3095" ht="15.75" customHeight="1">
      <c r="A3095" s="11" t="s">
        <v>189</v>
      </c>
      <c r="B3095" s="6" t="str">
        <f t="shared" si="1"/>
        <v>GUY</v>
      </c>
      <c r="C3095" s="6">
        <v>592.0</v>
      </c>
      <c r="D3095" s="7">
        <v>59210.0</v>
      </c>
      <c r="E3095" s="8" t="s">
        <v>2840</v>
      </c>
      <c r="F3095" s="7">
        <v>5921224.0</v>
      </c>
      <c r="G3095" s="12" t="s">
        <v>2921</v>
      </c>
      <c r="H3095" s="5"/>
      <c r="I3095" s="8"/>
      <c r="J3095" s="5"/>
      <c r="K3095" s="5"/>
      <c r="L3095" s="5"/>
      <c r="M3095" s="5"/>
      <c r="N3095" s="5"/>
      <c r="O3095" s="5"/>
      <c r="P3095" s="5"/>
    </row>
    <row r="3096" ht="15.75" customHeight="1">
      <c r="A3096" s="11" t="s">
        <v>189</v>
      </c>
      <c r="B3096" s="6" t="str">
        <f t="shared" si="1"/>
        <v>GUY</v>
      </c>
      <c r="C3096" s="6">
        <v>592.0</v>
      </c>
      <c r="D3096" s="7">
        <v>59210.0</v>
      </c>
      <c r="E3096" s="8" t="s">
        <v>2840</v>
      </c>
      <c r="F3096" s="7">
        <v>5921225.0</v>
      </c>
      <c r="G3096" s="12" t="s">
        <v>2922</v>
      </c>
      <c r="H3096" s="5"/>
      <c r="I3096" s="8"/>
      <c r="J3096" s="5"/>
      <c r="K3096" s="5"/>
      <c r="L3096" s="5"/>
      <c r="M3096" s="5"/>
      <c r="N3096" s="5"/>
      <c r="O3096" s="5"/>
      <c r="P3096" s="5"/>
    </row>
    <row r="3097" ht="15.75" customHeight="1">
      <c r="A3097" s="11" t="s">
        <v>189</v>
      </c>
      <c r="B3097" s="6" t="str">
        <f t="shared" si="1"/>
        <v>GUY</v>
      </c>
      <c r="C3097" s="6">
        <v>592.0</v>
      </c>
      <c r="D3097" s="7">
        <v>59210.0</v>
      </c>
      <c r="E3097" s="8" t="s">
        <v>2840</v>
      </c>
      <c r="F3097" s="7">
        <v>5921226.0</v>
      </c>
      <c r="G3097" s="12" t="s">
        <v>2923</v>
      </c>
      <c r="H3097" s="5"/>
      <c r="I3097" s="8"/>
      <c r="J3097" s="5"/>
      <c r="K3097" s="5"/>
      <c r="L3097" s="5"/>
      <c r="M3097" s="5"/>
      <c r="N3097" s="5"/>
      <c r="O3097" s="5"/>
      <c r="P3097" s="5"/>
    </row>
    <row r="3098" ht="15.75" customHeight="1">
      <c r="A3098" s="11" t="s">
        <v>189</v>
      </c>
      <c r="B3098" s="6" t="str">
        <f t="shared" si="1"/>
        <v>GUY</v>
      </c>
      <c r="C3098" s="6">
        <v>592.0</v>
      </c>
      <c r="D3098" s="7">
        <v>59210.0</v>
      </c>
      <c r="E3098" s="8" t="s">
        <v>2840</v>
      </c>
      <c r="F3098" s="7">
        <v>5921227.0</v>
      </c>
      <c r="G3098" s="12" t="s">
        <v>2924</v>
      </c>
      <c r="H3098" s="5"/>
      <c r="I3098" s="8"/>
      <c r="J3098" s="5"/>
      <c r="K3098" s="5"/>
      <c r="L3098" s="5"/>
      <c r="M3098" s="5"/>
      <c r="N3098" s="5"/>
      <c r="O3098" s="5"/>
      <c r="P3098" s="5"/>
    </row>
    <row r="3099" ht="15.75" customHeight="1">
      <c r="A3099" s="11" t="s">
        <v>189</v>
      </c>
      <c r="B3099" s="6" t="str">
        <f t="shared" si="1"/>
        <v>GUY</v>
      </c>
      <c r="C3099" s="6">
        <v>592.0</v>
      </c>
      <c r="D3099" s="7">
        <v>59210.0</v>
      </c>
      <c r="E3099" s="8" t="s">
        <v>2840</v>
      </c>
      <c r="F3099" s="7">
        <v>5921228.0</v>
      </c>
      <c r="G3099" s="12" t="s">
        <v>1878</v>
      </c>
      <c r="H3099" s="5"/>
      <c r="I3099" s="8"/>
      <c r="J3099" s="5"/>
      <c r="K3099" s="5"/>
      <c r="L3099" s="5"/>
      <c r="M3099" s="5"/>
      <c r="N3099" s="5"/>
      <c r="O3099" s="5"/>
      <c r="P3099" s="5"/>
    </row>
    <row r="3100" ht="15.75" customHeight="1">
      <c r="A3100" s="11" t="s">
        <v>189</v>
      </c>
      <c r="B3100" s="6" t="str">
        <f t="shared" si="1"/>
        <v>GUY</v>
      </c>
      <c r="C3100" s="6">
        <v>592.0</v>
      </c>
      <c r="D3100" s="7">
        <v>59210.0</v>
      </c>
      <c r="E3100" s="8" t="s">
        <v>2840</v>
      </c>
      <c r="F3100" s="7">
        <v>5921229.0</v>
      </c>
      <c r="G3100" s="12" t="s">
        <v>2925</v>
      </c>
      <c r="H3100" s="5"/>
      <c r="I3100" s="8"/>
      <c r="J3100" s="5"/>
      <c r="K3100" s="5"/>
      <c r="L3100" s="5"/>
      <c r="M3100" s="5"/>
      <c r="N3100" s="5"/>
      <c r="O3100" s="5"/>
      <c r="P3100" s="5"/>
    </row>
    <row r="3101" ht="15.75" customHeight="1">
      <c r="A3101" s="11" t="s">
        <v>189</v>
      </c>
      <c r="B3101" s="6" t="str">
        <f t="shared" si="1"/>
        <v>GUY</v>
      </c>
      <c r="C3101" s="6">
        <v>592.0</v>
      </c>
      <c r="D3101" s="7">
        <v>59210.0</v>
      </c>
      <c r="E3101" s="8" t="s">
        <v>2840</v>
      </c>
      <c r="F3101" s="7">
        <v>5921230.0</v>
      </c>
      <c r="G3101" s="12" t="s">
        <v>1951</v>
      </c>
      <c r="H3101" s="5"/>
      <c r="I3101" s="8"/>
      <c r="J3101" s="5"/>
      <c r="K3101" s="5"/>
      <c r="L3101" s="5"/>
      <c r="M3101" s="5"/>
      <c r="N3101" s="5"/>
      <c r="O3101" s="5"/>
      <c r="P3101" s="5"/>
    </row>
    <row r="3102" ht="15.75" customHeight="1">
      <c r="A3102" s="11" t="s">
        <v>189</v>
      </c>
      <c r="B3102" s="6" t="str">
        <f t="shared" si="1"/>
        <v>GUY</v>
      </c>
      <c r="C3102" s="6">
        <v>592.0</v>
      </c>
      <c r="D3102" s="7">
        <v>59210.0</v>
      </c>
      <c r="E3102" s="8" t="s">
        <v>2840</v>
      </c>
      <c r="F3102" s="7">
        <v>5921231.0</v>
      </c>
      <c r="G3102" s="12" t="s">
        <v>2926</v>
      </c>
      <c r="H3102" s="5"/>
      <c r="I3102" s="8"/>
      <c r="J3102" s="5"/>
      <c r="K3102" s="5"/>
      <c r="L3102" s="5"/>
      <c r="M3102" s="5"/>
      <c r="N3102" s="5"/>
      <c r="O3102" s="5"/>
      <c r="P3102" s="5"/>
    </row>
    <row r="3103" ht="15.75" customHeight="1">
      <c r="A3103" s="11" t="s">
        <v>189</v>
      </c>
      <c r="B3103" s="6" t="str">
        <f t="shared" si="1"/>
        <v>GUY</v>
      </c>
      <c r="C3103" s="6">
        <v>592.0</v>
      </c>
      <c r="D3103" s="7">
        <v>59210.0</v>
      </c>
      <c r="E3103" s="8" t="s">
        <v>2840</v>
      </c>
      <c r="F3103" s="7">
        <v>5921232.0</v>
      </c>
      <c r="G3103" s="12" t="s">
        <v>2927</v>
      </c>
      <c r="H3103" s="5"/>
      <c r="I3103" s="8"/>
      <c r="J3103" s="5"/>
      <c r="K3103" s="5"/>
      <c r="L3103" s="5"/>
      <c r="M3103" s="5"/>
      <c r="N3103" s="5"/>
      <c r="O3103" s="5"/>
      <c r="P3103" s="5"/>
    </row>
    <row r="3104" ht="15.75" customHeight="1">
      <c r="A3104" s="11" t="s">
        <v>189</v>
      </c>
      <c r="B3104" s="6" t="str">
        <f t="shared" si="1"/>
        <v>GUY</v>
      </c>
      <c r="C3104" s="6">
        <v>592.0</v>
      </c>
      <c r="D3104" s="7">
        <v>59210.0</v>
      </c>
      <c r="E3104" s="8" t="s">
        <v>2840</v>
      </c>
      <c r="F3104" s="7">
        <v>5921233.0</v>
      </c>
      <c r="G3104" s="12" t="s">
        <v>2928</v>
      </c>
      <c r="H3104" s="5"/>
      <c r="I3104" s="8"/>
      <c r="J3104" s="5"/>
      <c r="K3104" s="5"/>
      <c r="L3104" s="5"/>
      <c r="M3104" s="5"/>
      <c r="N3104" s="5"/>
      <c r="O3104" s="5"/>
      <c r="P3104" s="5"/>
    </row>
    <row r="3105" ht="15.75" customHeight="1">
      <c r="A3105" s="11" t="s">
        <v>189</v>
      </c>
      <c r="B3105" s="6" t="str">
        <f t="shared" si="1"/>
        <v>GUY</v>
      </c>
      <c r="C3105" s="6">
        <v>592.0</v>
      </c>
      <c r="D3105" s="7">
        <v>59210.0</v>
      </c>
      <c r="E3105" s="8" t="s">
        <v>2840</v>
      </c>
      <c r="F3105" s="7">
        <v>5921234.0</v>
      </c>
      <c r="G3105" s="12" t="s">
        <v>2929</v>
      </c>
      <c r="H3105" s="5"/>
      <c r="I3105" s="8"/>
      <c r="J3105" s="5"/>
      <c r="K3105" s="5"/>
      <c r="L3105" s="5"/>
      <c r="M3105" s="5"/>
      <c r="N3105" s="5"/>
      <c r="O3105" s="5"/>
      <c r="P3105" s="5"/>
    </row>
    <row r="3106" ht="15.75" customHeight="1">
      <c r="A3106" s="11" t="s">
        <v>189</v>
      </c>
      <c r="B3106" s="6" t="str">
        <f t="shared" si="1"/>
        <v>GUY</v>
      </c>
      <c r="C3106" s="6">
        <v>592.0</v>
      </c>
      <c r="D3106" s="7">
        <v>59210.0</v>
      </c>
      <c r="E3106" s="8" t="s">
        <v>2840</v>
      </c>
      <c r="F3106" s="7">
        <v>5921235.0</v>
      </c>
      <c r="G3106" s="12" t="s">
        <v>2930</v>
      </c>
      <c r="H3106" s="5"/>
      <c r="I3106" s="8"/>
      <c r="J3106" s="5"/>
      <c r="K3106" s="5"/>
      <c r="L3106" s="5"/>
      <c r="M3106" s="5"/>
      <c r="N3106" s="5"/>
      <c r="O3106" s="5"/>
      <c r="P3106" s="5"/>
    </row>
    <row r="3107" ht="15.75" customHeight="1">
      <c r="A3107" s="11" t="s">
        <v>189</v>
      </c>
      <c r="B3107" s="6" t="str">
        <f t="shared" si="1"/>
        <v>GUY</v>
      </c>
      <c r="C3107" s="6">
        <v>592.0</v>
      </c>
      <c r="D3107" s="7">
        <v>59210.0</v>
      </c>
      <c r="E3107" s="8" t="s">
        <v>2840</v>
      </c>
      <c r="F3107" s="7">
        <v>5921236.0</v>
      </c>
      <c r="G3107" s="12" t="s">
        <v>2931</v>
      </c>
      <c r="H3107" s="5"/>
      <c r="I3107" s="8"/>
      <c r="J3107" s="5"/>
      <c r="K3107" s="5"/>
      <c r="L3107" s="5"/>
      <c r="M3107" s="5"/>
      <c r="N3107" s="5"/>
      <c r="O3107" s="5"/>
      <c r="P3107" s="5"/>
    </row>
    <row r="3108" ht="15.75" customHeight="1">
      <c r="A3108" s="11" t="s">
        <v>189</v>
      </c>
      <c r="B3108" s="6" t="str">
        <f t="shared" si="1"/>
        <v>GUY</v>
      </c>
      <c r="C3108" s="6">
        <v>592.0</v>
      </c>
      <c r="D3108" s="7">
        <v>59210.0</v>
      </c>
      <c r="E3108" s="8" t="s">
        <v>2840</v>
      </c>
      <c r="F3108" s="7">
        <v>5921237.0</v>
      </c>
      <c r="G3108" s="12" t="s">
        <v>2932</v>
      </c>
      <c r="H3108" s="5"/>
      <c r="I3108" s="8"/>
      <c r="J3108" s="5"/>
      <c r="K3108" s="5"/>
      <c r="L3108" s="5"/>
      <c r="M3108" s="5"/>
      <c r="N3108" s="5"/>
      <c r="O3108" s="5"/>
      <c r="P3108" s="5"/>
    </row>
    <row r="3109" ht="15.75" customHeight="1">
      <c r="A3109" s="11" t="s">
        <v>189</v>
      </c>
      <c r="B3109" s="6" t="str">
        <f t="shared" si="1"/>
        <v>GUY</v>
      </c>
      <c r="C3109" s="6">
        <v>592.0</v>
      </c>
      <c r="D3109" s="7">
        <v>59210.0</v>
      </c>
      <c r="E3109" s="8" t="s">
        <v>2840</v>
      </c>
      <c r="F3109" s="7">
        <v>5921238.0</v>
      </c>
      <c r="G3109" s="12" t="s">
        <v>2933</v>
      </c>
      <c r="H3109" s="5"/>
      <c r="I3109" s="8"/>
      <c r="J3109" s="5"/>
      <c r="K3109" s="5"/>
      <c r="L3109" s="5"/>
      <c r="M3109" s="5"/>
      <c r="N3109" s="5"/>
      <c r="O3109" s="5"/>
      <c r="P3109" s="5"/>
    </row>
    <row r="3110" ht="15.75" customHeight="1">
      <c r="A3110" s="11" t="s">
        <v>189</v>
      </c>
      <c r="B3110" s="6" t="str">
        <f t="shared" si="1"/>
        <v>GUY</v>
      </c>
      <c r="C3110" s="6">
        <v>592.0</v>
      </c>
      <c r="D3110" s="7">
        <v>59210.0</v>
      </c>
      <c r="E3110" s="8" t="s">
        <v>2840</v>
      </c>
      <c r="F3110" s="7">
        <v>5921239.0</v>
      </c>
      <c r="G3110" s="12" t="s">
        <v>2934</v>
      </c>
      <c r="H3110" s="5"/>
      <c r="I3110" s="8"/>
      <c r="J3110" s="5"/>
      <c r="K3110" s="5"/>
      <c r="L3110" s="5"/>
      <c r="M3110" s="5"/>
      <c r="N3110" s="5"/>
      <c r="O3110" s="5"/>
      <c r="P3110" s="5"/>
    </row>
    <row r="3111" ht="15.75" customHeight="1">
      <c r="A3111" s="11" t="s">
        <v>189</v>
      </c>
      <c r="B3111" s="6" t="str">
        <f t="shared" si="1"/>
        <v>GUY</v>
      </c>
      <c r="C3111" s="6">
        <v>592.0</v>
      </c>
      <c r="D3111" s="7">
        <v>59210.0</v>
      </c>
      <c r="E3111" s="8" t="s">
        <v>2840</v>
      </c>
      <c r="F3111" s="7">
        <v>5921240.0</v>
      </c>
      <c r="G3111" s="12" t="s">
        <v>2935</v>
      </c>
      <c r="H3111" s="5"/>
      <c r="I3111" s="8"/>
      <c r="J3111" s="5"/>
      <c r="K3111" s="5"/>
      <c r="L3111" s="5"/>
      <c r="M3111" s="5"/>
      <c r="N3111" s="5"/>
      <c r="O3111" s="5"/>
      <c r="P3111" s="5"/>
    </row>
    <row r="3112" ht="15.75" customHeight="1">
      <c r="A3112" s="5"/>
      <c r="B3112" s="5"/>
      <c r="C3112" s="5"/>
      <c r="D3112" s="5"/>
      <c r="E3112" s="21"/>
      <c r="F3112" s="5"/>
      <c r="G3112" s="12"/>
      <c r="H3112" s="5"/>
      <c r="I3112" s="8"/>
      <c r="J3112" s="5"/>
      <c r="K3112" s="5"/>
      <c r="L3112" s="5"/>
      <c r="M3112" s="5"/>
      <c r="N3112" s="5"/>
      <c r="O3112" s="5"/>
      <c r="P3112" s="5"/>
    </row>
    <row r="3113" ht="15.75" customHeight="1">
      <c r="A3113" s="5"/>
      <c r="B3113" s="5"/>
      <c r="C3113" s="5"/>
      <c r="D3113" s="5"/>
      <c r="E3113" s="21"/>
      <c r="F3113" s="5"/>
      <c r="G3113" s="12"/>
      <c r="H3113" s="5"/>
      <c r="I3113" s="8"/>
      <c r="J3113" s="5"/>
      <c r="K3113" s="5"/>
      <c r="L3113" s="8"/>
      <c r="M3113" s="5"/>
      <c r="N3113" s="5"/>
      <c r="O3113" s="5"/>
      <c r="P3113" s="5"/>
    </row>
    <row r="3114" ht="15.75" customHeight="1">
      <c r="A3114" s="5"/>
      <c r="B3114" s="5"/>
      <c r="C3114" s="5"/>
      <c r="D3114" s="5"/>
      <c r="E3114" s="21"/>
      <c r="F3114" s="5"/>
      <c r="G3114" s="12"/>
      <c r="H3114" s="5"/>
      <c r="I3114" s="8"/>
      <c r="J3114" s="5"/>
      <c r="K3114" s="5"/>
      <c r="L3114" s="8"/>
      <c r="M3114" s="5"/>
      <c r="N3114" s="5"/>
      <c r="O3114" s="5"/>
      <c r="P3114" s="5"/>
    </row>
    <row r="3115" ht="15.75" customHeight="1">
      <c r="A3115" s="5"/>
      <c r="B3115" s="5"/>
      <c r="C3115" s="5"/>
      <c r="D3115" s="5"/>
      <c r="E3115" s="21"/>
      <c r="F3115" s="5"/>
      <c r="G3115" s="12"/>
      <c r="H3115" s="5"/>
      <c r="I3115" s="8"/>
      <c r="J3115" s="5"/>
      <c r="K3115" s="5"/>
      <c r="L3115" s="8"/>
      <c r="M3115" s="5"/>
      <c r="N3115" s="5"/>
      <c r="O3115" s="5"/>
      <c r="P3115" s="5"/>
    </row>
    <row r="3116" ht="15.75" customHeight="1">
      <c r="A3116" s="5"/>
      <c r="B3116" s="5"/>
      <c r="C3116" s="5"/>
      <c r="D3116" s="5"/>
      <c r="E3116" s="21"/>
      <c r="F3116" s="5"/>
      <c r="G3116" s="12"/>
      <c r="H3116" s="5"/>
      <c r="I3116" s="8"/>
      <c r="J3116" s="5"/>
      <c r="K3116" s="5"/>
      <c r="L3116" s="8"/>
      <c r="M3116" s="5"/>
      <c r="N3116" s="5"/>
      <c r="O3116" s="5"/>
      <c r="P3116" s="5"/>
    </row>
    <row r="3117" ht="15.75" customHeight="1">
      <c r="A3117" s="5"/>
      <c r="B3117" s="5"/>
      <c r="C3117" s="5"/>
      <c r="D3117" s="5"/>
      <c r="E3117" s="21"/>
      <c r="F3117" s="5"/>
      <c r="G3117" s="12"/>
      <c r="H3117" s="5"/>
      <c r="I3117" s="8"/>
      <c r="J3117" s="5"/>
      <c r="K3117" s="5"/>
      <c r="L3117" s="8"/>
      <c r="M3117" s="5"/>
      <c r="N3117" s="5"/>
      <c r="O3117" s="5"/>
      <c r="P3117" s="5"/>
    </row>
    <row r="3118" ht="15.75" customHeight="1">
      <c r="A3118" s="5"/>
      <c r="B3118" s="5"/>
      <c r="C3118" s="5"/>
      <c r="D3118" s="5"/>
      <c r="E3118" s="21"/>
      <c r="F3118" s="5"/>
      <c r="G3118" s="12"/>
      <c r="H3118" s="5"/>
      <c r="I3118" s="8"/>
      <c r="J3118" s="5"/>
      <c r="K3118" s="5"/>
      <c r="L3118" s="8"/>
      <c r="M3118" s="5"/>
      <c r="N3118" s="5"/>
      <c r="O3118" s="5"/>
      <c r="P3118" s="5"/>
    </row>
    <row r="3119" ht="15.75" customHeight="1">
      <c r="A3119" s="5"/>
      <c r="B3119" s="5"/>
      <c r="C3119" s="5"/>
      <c r="D3119" s="5"/>
      <c r="E3119" s="21"/>
      <c r="F3119" s="5"/>
      <c r="G3119" s="12"/>
      <c r="H3119" s="5"/>
      <c r="I3119" s="8"/>
      <c r="J3119" s="5"/>
      <c r="K3119" s="5"/>
      <c r="L3119" s="8"/>
      <c r="M3119" s="5"/>
      <c r="N3119" s="5"/>
      <c r="O3119" s="5"/>
      <c r="P3119" s="5"/>
    </row>
    <row r="3120" ht="15.75" customHeight="1">
      <c r="A3120" s="5"/>
      <c r="B3120" s="5"/>
      <c r="C3120" s="5"/>
      <c r="D3120" s="5"/>
      <c r="E3120" s="21"/>
      <c r="F3120" s="5"/>
      <c r="G3120" s="12"/>
      <c r="H3120" s="5"/>
      <c r="I3120" s="8"/>
      <c r="J3120" s="5"/>
      <c r="K3120" s="5"/>
      <c r="L3120" s="8"/>
      <c r="M3120" s="5"/>
      <c r="N3120" s="5"/>
      <c r="O3120" s="5"/>
      <c r="P3120" s="5"/>
    </row>
    <row r="3121" ht="15.75" customHeight="1">
      <c r="A3121" s="5"/>
      <c r="B3121" s="5"/>
      <c r="C3121" s="5"/>
      <c r="D3121" s="5"/>
      <c r="E3121" s="21"/>
      <c r="F3121" s="5"/>
      <c r="G3121" s="12"/>
      <c r="H3121" s="5"/>
      <c r="I3121" s="8"/>
      <c r="J3121" s="5"/>
      <c r="K3121" s="5"/>
      <c r="L3121" s="8"/>
      <c r="M3121" s="5"/>
      <c r="N3121" s="5"/>
      <c r="O3121" s="5"/>
      <c r="P3121" s="5"/>
    </row>
    <row r="3122" ht="15.75" customHeight="1">
      <c r="A3122" s="5"/>
      <c r="B3122" s="5"/>
      <c r="C3122" s="5"/>
      <c r="D3122" s="5"/>
      <c r="E3122" s="21"/>
      <c r="F3122" s="5"/>
      <c r="G3122" s="12"/>
      <c r="H3122" s="5"/>
      <c r="I3122" s="8"/>
      <c r="J3122" s="5"/>
      <c r="K3122" s="5"/>
      <c r="L3122" s="8"/>
      <c r="M3122" s="5"/>
      <c r="N3122" s="5"/>
      <c r="O3122" s="5"/>
      <c r="P3122" s="5"/>
    </row>
    <row r="3123" ht="15.75" customHeight="1">
      <c r="A3123" s="5"/>
      <c r="B3123" s="5"/>
      <c r="C3123" s="5"/>
      <c r="D3123" s="5"/>
      <c r="E3123" s="21"/>
      <c r="F3123" s="5"/>
      <c r="G3123" s="12"/>
      <c r="H3123" s="5"/>
      <c r="I3123" s="8"/>
      <c r="J3123" s="5"/>
      <c r="K3123" s="5"/>
      <c r="L3123" s="5"/>
      <c r="M3123" s="5"/>
      <c r="N3123" s="5"/>
      <c r="O3123" s="5"/>
      <c r="P3123" s="5"/>
    </row>
    <row r="3124" ht="15.75" customHeight="1">
      <c r="A3124" s="5"/>
      <c r="B3124" s="5"/>
      <c r="C3124" s="5"/>
      <c r="D3124" s="5"/>
      <c r="E3124" s="21"/>
      <c r="F3124" s="5"/>
      <c r="G3124" s="12"/>
      <c r="H3124" s="5"/>
      <c r="I3124" s="8"/>
      <c r="J3124" s="5"/>
      <c r="K3124" s="5"/>
      <c r="L3124" s="5"/>
      <c r="M3124" s="5"/>
      <c r="N3124" s="5"/>
      <c r="O3124" s="5"/>
      <c r="P3124" s="5"/>
    </row>
    <row r="3125" ht="15.75" customHeight="1">
      <c r="A3125" s="5"/>
      <c r="B3125" s="5"/>
      <c r="C3125" s="5"/>
      <c r="D3125" s="5"/>
      <c r="E3125" s="21"/>
      <c r="F3125" s="5"/>
      <c r="G3125" s="12"/>
      <c r="H3125" s="5"/>
      <c r="I3125" s="8"/>
      <c r="J3125" s="5"/>
      <c r="K3125" s="5"/>
      <c r="L3125" s="5"/>
      <c r="M3125" s="5"/>
      <c r="N3125" s="5"/>
      <c r="O3125" s="5"/>
      <c r="P3125" s="5"/>
    </row>
    <row r="3126" ht="15.75" customHeight="1">
      <c r="A3126" s="5"/>
      <c r="B3126" s="5"/>
      <c r="C3126" s="5"/>
      <c r="D3126" s="5"/>
      <c r="E3126" s="21"/>
      <c r="F3126" s="5"/>
      <c r="G3126" s="12"/>
      <c r="H3126" s="5"/>
      <c r="I3126" s="8"/>
      <c r="J3126" s="5"/>
      <c r="K3126" s="5"/>
      <c r="L3126" s="5"/>
      <c r="M3126" s="5"/>
      <c r="N3126" s="5"/>
      <c r="O3126" s="5"/>
      <c r="P3126" s="5"/>
    </row>
    <row r="3127" ht="15.75" customHeight="1">
      <c r="A3127" s="5"/>
      <c r="B3127" s="5"/>
      <c r="C3127" s="5"/>
      <c r="D3127" s="5"/>
      <c r="E3127" s="21"/>
      <c r="F3127" s="5"/>
      <c r="G3127" s="12"/>
      <c r="H3127" s="5"/>
      <c r="I3127" s="8"/>
      <c r="J3127" s="5"/>
      <c r="K3127" s="5"/>
      <c r="L3127" s="5"/>
      <c r="M3127" s="5"/>
      <c r="N3127" s="5"/>
      <c r="O3127" s="5"/>
      <c r="P3127" s="5"/>
    </row>
    <row r="3128" ht="15.75" customHeight="1">
      <c r="A3128" s="5"/>
      <c r="B3128" s="5"/>
      <c r="C3128" s="5"/>
      <c r="D3128" s="5"/>
      <c r="E3128" s="21"/>
      <c r="F3128" s="5"/>
      <c r="G3128" s="12"/>
      <c r="H3128" s="5"/>
      <c r="I3128" s="8"/>
      <c r="J3128" s="5"/>
      <c r="K3128" s="5"/>
      <c r="L3128" s="5"/>
      <c r="M3128" s="5"/>
      <c r="N3128" s="5"/>
      <c r="O3128" s="5"/>
      <c r="P3128" s="5"/>
    </row>
    <row r="3129" ht="15.75" customHeight="1">
      <c r="A3129" s="5"/>
      <c r="B3129" s="5"/>
      <c r="C3129" s="5"/>
      <c r="D3129" s="5"/>
      <c r="E3129" s="21"/>
      <c r="F3129" s="5"/>
      <c r="G3129" s="12"/>
      <c r="H3129" s="5"/>
      <c r="I3129" s="8"/>
      <c r="J3129" s="5"/>
      <c r="K3129" s="5"/>
      <c r="L3129" s="5"/>
      <c r="M3129" s="5"/>
      <c r="N3129" s="5"/>
      <c r="O3129" s="5"/>
      <c r="P3129" s="5"/>
    </row>
    <row r="3130" ht="15.75" customHeight="1">
      <c r="A3130" s="5"/>
      <c r="B3130" s="5"/>
      <c r="C3130" s="5"/>
      <c r="D3130" s="5"/>
      <c r="E3130" s="21"/>
      <c r="F3130" s="5"/>
      <c r="G3130" s="12"/>
      <c r="H3130" s="5"/>
      <c r="I3130" s="8"/>
      <c r="J3130" s="5"/>
      <c r="K3130" s="5"/>
      <c r="L3130" s="5"/>
      <c r="M3130" s="5"/>
      <c r="N3130" s="5"/>
      <c r="O3130" s="5"/>
      <c r="P3130" s="5"/>
    </row>
    <row r="3131" ht="15.75" customHeight="1">
      <c r="A3131" s="5"/>
      <c r="B3131" s="5"/>
      <c r="C3131" s="5"/>
      <c r="D3131" s="5"/>
      <c r="E3131" s="21"/>
      <c r="F3131" s="5"/>
      <c r="G3131" s="12"/>
      <c r="H3131" s="5"/>
      <c r="I3131" s="8"/>
      <c r="J3131" s="5"/>
      <c r="K3131" s="5"/>
      <c r="L3131" s="5"/>
      <c r="M3131" s="5"/>
      <c r="N3131" s="5"/>
      <c r="O3131" s="5"/>
      <c r="P3131" s="5"/>
    </row>
    <row r="3132" ht="15.75" customHeight="1">
      <c r="A3132" s="5"/>
      <c r="B3132" s="5"/>
      <c r="C3132" s="5"/>
      <c r="D3132" s="5"/>
      <c r="E3132" s="21"/>
      <c r="F3132" s="5"/>
      <c r="G3132" s="12"/>
      <c r="H3132" s="5"/>
      <c r="I3132" s="8"/>
      <c r="J3132" s="5"/>
      <c r="K3132" s="5"/>
      <c r="L3132" s="5"/>
      <c r="M3132" s="5"/>
      <c r="N3132" s="5"/>
      <c r="O3132" s="5"/>
      <c r="P3132" s="5"/>
    </row>
    <row r="3133" ht="15.75" customHeight="1">
      <c r="A3133" s="5"/>
      <c r="B3133" s="5"/>
      <c r="C3133" s="5"/>
      <c r="D3133" s="5"/>
      <c r="E3133" s="21"/>
      <c r="F3133" s="5"/>
      <c r="G3133" s="12"/>
      <c r="H3133" s="5"/>
      <c r="I3133" s="8"/>
      <c r="J3133" s="5"/>
      <c r="K3133" s="5"/>
      <c r="L3133" s="5"/>
      <c r="M3133" s="5"/>
      <c r="N3133" s="5"/>
      <c r="O3133" s="5"/>
      <c r="P3133" s="5"/>
    </row>
    <row r="3134" ht="15.75" customHeight="1">
      <c r="A3134" s="5"/>
      <c r="B3134" s="5"/>
      <c r="C3134" s="5"/>
      <c r="D3134" s="5"/>
      <c r="E3134" s="21"/>
      <c r="F3134" s="5"/>
      <c r="G3134" s="12"/>
      <c r="H3134" s="5"/>
      <c r="I3134" s="8"/>
      <c r="J3134" s="5"/>
      <c r="K3134" s="5"/>
      <c r="L3134" s="5"/>
      <c r="M3134" s="5"/>
      <c r="N3134" s="5"/>
      <c r="O3134" s="5"/>
      <c r="P3134" s="5"/>
    </row>
    <row r="3135" ht="15.75" customHeight="1">
      <c r="A3135" s="5"/>
      <c r="B3135" s="5"/>
      <c r="C3135" s="5"/>
      <c r="D3135" s="5"/>
      <c r="E3135" s="21"/>
      <c r="F3135" s="5"/>
      <c r="G3135" s="12"/>
      <c r="H3135" s="5"/>
      <c r="I3135" s="8"/>
      <c r="J3135" s="5"/>
      <c r="K3135" s="5"/>
      <c r="L3135" s="5"/>
      <c r="M3135" s="5"/>
      <c r="N3135" s="5"/>
      <c r="O3135" s="5"/>
      <c r="P3135" s="5"/>
    </row>
    <row r="3136" ht="15.75" customHeight="1">
      <c r="A3136" s="5"/>
      <c r="B3136" s="5"/>
      <c r="C3136" s="5"/>
      <c r="D3136" s="5"/>
      <c r="E3136" s="21"/>
      <c r="F3136" s="5"/>
      <c r="G3136" s="12"/>
      <c r="H3136" s="5"/>
      <c r="I3136" s="8"/>
      <c r="J3136" s="5"/>
      <c r="K3136" s="5"/>
      <c r="L3136" s="5"/>
      <c r="M3136" s="5"/>
      <c r="N3136" s="5"/>
      <c r="O3136" s="5"/>
      <c r="P3136" s="5"/>
    </row>
    <row r="3137" ht="15.75" customHeight="1">
      <c r="A3137" s="5"/>
      <c r="B3137" s="5"/>
      <c r="C3137" s="5"/>
      <c r="D3137" s="5"/>
      <c r="E3137" s="21"/>
      <c r="F3137" s="5"/>
      <c r="G3137" s="12"/>
      <c r="H3137" s="5"/>
      <c r="I3137" s="8"/>
      <c r="J3137" s="5"/>
      <c r="K3137" s="5"/>
      <c r="L3137" s="5"/>
      <c r="M3137" s="5"/>
      <c r="N3137" s="5"/>
      <c r="O3137" s="5"/>
      <c r="P3137" s="5"/>
    </row>
    <row r="3138" ht="15.75" customHeight="1">
      <c r="A3138" s="5"/>
      <c r="B3138" s="5"/>
      <c r="C3138" s="5"/>
      <c r="D3138" s="5"/>
      <c r="E3138" s="21"/>
      <c r="F3138" s="5"/>
      <c r="G3138" s="12"/>
      <c r="H3138" s="5"/>
      <c r="I3138" s="8"/>
      <c r="J3138" s="5"/>
      <c r="K3138" s="5"/>
      <c r="L3138" s="5"/>
      <c r="M3138" s="5"/>
      <c r="N3138" s="5"/>
      <c r="O3138" s="5"/>
      <c r="P3138" s="5"/>
    </row>
    <row r="3139" ht="15.75" customHeight="1">
      <c r="A3139" s="5"/>
      <c r="B3139" s="5"/>
      <c r="C3139" s="5"/>
      <c r="D3139" s="5"/>
      <c r="E3139" s="21"/>
      <c r="F3139" s="5"/>
      <c r="G3139" s="12"/>
      <c r="H3139" s="5"/>
      <c r="I3139" s="8"/>
      <c r="J3139" s="5"/>
      <c r="K3139" s="5"/>
      <c r="L3139" s="5"/>
      <c r="M3139" s="5"/>
      <c r="N3139" s="5"/>
      <c r="O3139" s="5"/>
      <c r="P3139" s="5"/>
    </row>
    <row r="3140" ht="15.75" customHeight="1">
      <c r="A3140" s="5"/>
      <c r="B3140" s="5"/>
      <c r="C3140" s="5"/>
      <c r="D3140" s="5"/>
      <c r="E3140" s="21"/>
      <c r="F3140" s="5"/>
      <c r="G3140" s="12"/>
      <c r="H3140" s="5"/>
      <c r="I3140" s="8"/>
      <c r="J3140" s="5"/>
      <c r="K3140" s="5"/>
      <c r="L3140" s="5"/>
      <c r="M3140" s="5"/>
      <c r="N3140" s="5"/>
      <c r="O3140" s="5"/>
      <c r="P3140" s="5"/>
    </row>
    <row r="3141" ht="15.75" customHeight="1">
      <c r="A3141" s="5"/>
      <c r="B3141" s="5"/>
      <c r="C3141" s="5"/>
      <c r="D3141" s="5"/>
      <c r="E3141" s="21"/>
      <c r="F3141" s="5"/>
      <c r="G3141" s="12"/>
      <c r="H3141" s="5"/>
      <c r="I3141" s="8"/>
      <c r="J3141" s="5"/>
      <c r="K3141" s="5"/>
      <c r="L3141" s="5"/>
      <c r="M3141" s="5"/>
      <c r="N3141" s="5"/>
      <c r="O3141" s="5"/>
      <c r="P3141" s="5"/>
    </row>
    <row r="3142" ht="15.75" customHeight="1">
      <c r="A3142" s="5"/>
      <c r="B3142" s="5"/>
      <c r="C3142" s="5"/>
      <c r="D3142" s="5"/>
      <c r="E3142" s="21"/>
      <c r="F3142" s="5"/>
      <c r="G3142" s="12"/>
      <c r="H3142" s="5"/>
      <c r="I3142" s="8"/>
      <c r="J3142" s="5"/>
      <c r="K3142" s="5"/>
      <c r="L3142" s="5"/>
      <c r="M3142" s="5"/>
      <c r="N3142" s="5"/>
      <c r="O3142" s="5"/>
      <c r="P3142" s="5"/>
    </row>
    <row r="3143" ht="15.75" customHeight="1">
      <c r="A3143" s="5"/>
      <c r="B3143" s="5"/>
      <c r="C3143" s="5"/>
      <c r="D3143" s="5"/>
      <c r="E3143" s="21"/>
      <c r="F3143" s="5"/>
      <c r="G3143" s="12"/>
      <c r="H3143" s="5"/>
      <c r="I3143" s="8"/>
      <c r="J3143" s="5"/>
      <c r="K3143" s="5"/>
      <c r="L3143" s="5"/>
      <c r="M3143" s="5"/>
      <c r="N3143" s="5"/>
      <c r="O3143" s="5"/>
      <c r="P3143" s="5"/>
    </row>
    <row r="3144" ht="15.75" customHeight="1">
      <c r="A3144" s="5"/>
      <c r="B3144" s="5"/>
      <c r="C3144" s="5"/>
      <c r="D3144" s="5"/>
      <c r="E3144" s="21"/>
      <c r="F3144" s="5"/>
      <c r="G3144" s="12"/>
      <c r="H3144" s="5"/>
      <c r="I3144" s="8"/>
      <c r="J3144" s="5"/>
      <c r="K3144" s="5"/>
      <c r="L3144" s="5"/>
      <c r="M3144" s="5"/>
      <c r="N3144" s="5"/>
      <c r="O3144" s="5"/>
      <c r="P3144" s="5"/>
    </row>
    <row r="3145" ht="15.75" customHeight="1">
      <c r="A3145" s="5"/>
      <c r="B3145" s="5"/>
      <c r="C3145" s="5"/>
      <c r="D3145" s="5"/>
      <c r="E3145" s="21"/>
      <c r="F3145" s="5"/>
      <c r="G3145" s="12"/>
      <c r="H3145" s="5"/>
      <c r="I3145" s="8"/>
      <c r="J3145" s="5"/>
      <c r="K3145" s="5"/>
      <c r="L3145" s="5"/>
      <c r="M3145" s="5"/>
      <c r="N3145" s="5"/>
      <c r="O3145" s="5"/>
      <c r="P3145" s="5"/>
    </row>
    <row r="3146" ht="15.75" customHeight="1">
      <c r="A3146" s="5"/>
      <c r="B3146" s="5"/>
      <c r="C3146" s="5"/>
      <c r="D3146" s="5"/>
      <c r="E3146" s="21"/>
      <c r="F3146" s="5"/>
      <c r="G3146" s="12"/>
      <c r="H3146" s="5"/>
      <c r="I3146" s="8"/>
      <c r="J3146" s="5"/>
      <c r="K3146" s="5"/>
      <c r="L3146" s="5"/>
      <c r="M3146" s="5"/>
      <c r="N3146" s="5"/>
      <c r="O3146" s="5"/>
      <c r="P3146" s="5"/>
    </row>
    <row r="3147" ht="15.75" customHeight="1">
      <c r="A3147" s="5"/>
      <c r="B3147" s="5"/>
      <c r="C3147" s="5"/>
      <c r="D3147" s="5"/>
      <c r="E3147" s="21"/>
      <c r="F3147" s="5"/>
      <c r="G3147" s="12"/>
      <c r="H3147" s="5"/>
      <c r="I3147" s="8"/>
      <c r="J3147" s="5"/>
      <c r="K3147" s="5"/>
      <c r="L3147" s="5"/>
      <c r="M3147" s="5"/>
      <c r="N3147" s="5"/>
      <c r="O3147" s="5"/>
      <c r="P3147" s="5"/>
    </row>
    <row r="3148" ht="15.75" customHeight="1">
      <c r="A3148" s="5"/>
      <c r="B3148" s="5"/>
      <c r="C3148" s="5"/>
      <c r="D3148" s="5"/>
      <c r="E3148" s="21"/>
      <c r="F3148" s="5"/>
      <c r="G3148" s="12"/>
      <c r="H3148" s="5"/>
      <c r="I3148" s="8"/>
      <c r="J3148" s="5"/>
      <c r="K3148" s="5"/>
      <c r="L3148" s="5"/>
      <c r="M3148" s="5"/>
      <c r="N3148" s="5"/>
      <c r="O3148" s="5"/>
      <c r="P3148" s="5"/>
    </row>
    <row r="3149" ht="15.75" customHeight="1">
      <c r="A3149" s="5"/>
      <c r="B3149" s="5"/>
      <c r="C3149" s="5"/>
      <c r="D3149" s="5"/>
      <c r="E3149" s="21"/>
      <c r="F3149" s="5"/>
      <c r="G3149" s="12"/>
      <c r="H3149" s="5"/>
      <c r="I3149" s="8"/>
      <c r="J3149" s="5"/>
      <c r="K3149" s="5"/>
      <c r="L3149" s="5"/>
      <c r="M3149" s="5"/>
      <c r="N3149" s="5"/>
      <c r="O3149" s="5"/>
      <c r="P3149" s="5"/>
    </row>
    <row r="3150" ht="15.75" customHeight="1">
      <c r="A3150" s="5"/>
      <c r="B3150" s="5"/>
      <c r="C3150" s="5"/>
      <c r="D3150" s="5"/>
      <c r="E3150" s="21"/>
      <c r="F3150" s="5"/>
      <c r="G3150" s="12"/>
      <c r="H3150" s="5"/>
      <c r="I3150" s="8"/>
      <c r="J3150" s="5"/>
      <c r="K3150" s="5"/>
      <c r="L3150" s="5"/>
      <c r="M3150" s="5"/>
      <c r="N3150" s="5"/>
      <c r="O3150" s="5"/>
      <c r="P3150" s="5"/>
    </row>
    <row r="3151" ht="15.75" customHeight="1">
      <c r="A3151" s="5"/>
      <c r="B3151" s="5"/>
      <c r="C3151" s="5"/>
      <c r="D3151" s="5"/>
      <c r="E3151" s="21"/>
      <c r="F3151" s="5"/>
      <c r="G3151" s="12"/>
      <c r="H3151" s="5"/>
      <c r="I3151" s="8"/>
      <c r="J3151" s="5"/>
      <c r="K3151" s="5"/>
      <c r="L3151" s="5"/>
      <c r="M3151" s="5"/>
      <c r="N3151" s="5"/>
      <c r="O3151" s="5"/>
      <c r="P3151" s="5"/>
    </row>
    <row r="3152" ht="15.75" customHeight="1">
      <c r="A3152" s="5"/>
      <c r="B3152" s="5"/>
      <c r="C3152" s="5"/>
      <c r="D3152" s="5"/>
      <c r="E3152" s="21"/>
      <c r="F3152" s="5"/>
      <c r="G3152" s="12"/>
      <c r="H3152" s="5"/>
      <c r="I3152" s="8"/>
      <c r="J3152" s="5"/>
      <c r="K3152" s="5"/>
      <c r="L3152" s="5"/>
      <c r="M3152" s="5"/>
      <c r="N3152" s="5"/>
      <c r="O3152" s="5"/>
      <c r="P3152" s="5"/>
    </row>
    <row r="3153" ht="15.75" customHeight="1">
      <c r="A3153" s="5"/>
      <c r="B3153" s="5"/>
      <c r="C3153" s="5"/>
      <c r="D3153" s="5"/>
      <c r="E3153" s="21"/>
      <c r="F3153" s="5"/>
      <c r="G3153" s="12"/>
      <c r="H3153" s="5"/>
      <c r="I3153" s="8"/>
      <c r="J3153" s="5"/>
      <c r="K3153" s="5"/>
      <c r="L3153" s="5"/>
      <c r="M3153" s="5"/>
      <c r="N3153" s="5"/>
      <c r="O3153" s="5"/>
      <c r="P3153" s="5"/>
    </row>
    <row r="3154" ht="15.75" customHeight="1">
      <c r="A3154" s="5"/>
      <c r="B3154" s="5"/>
      <c r="C3154" s="5"/>
      <c r="D3154" s="5"/>
      <c r="E3154" s="21"/>
      <c r="F3154" s="5"/>
      <c r="G3154" s="12"/>
      <c r="H3154" s="5"/>
      <c r="I3154" s="8"/>
      <c r="J3154" s="5"/>
      <c r="K3154" s="5"/>
      <c r="L3154" s="5"/>
      <c r="M3154" s="5"/>
      <c r="N3154" s="5"/>
      <c r="O3154" s="5"/>
      <c r="P3154" s="5"/>
    </row>
    <row r="3155" ht="15.75" customHeight="1">
      <c r="A3155" s="5"/>
      <c r="B3155" s="5"/>
      <c r="C3155" s="5"/>
      <c r="D3155" s="5"/>
      <c r="E3155" s="21"/>
      <c r="F3155" s="5"/>
      <c r="G3155" s="12"/>
      <c r="H3155" s="5"/>
      <c r="I3155" s="8"/>
      <c r="J3155" s="5"/>
      <c r="K3155" s="5"/>
      <c r="L3155" s="5"/>
      <c r="M3155" s="5"/>
      <c r="N3155" s="5"/>
      <c r="O3155" s="5"/>
      <c r="P3155" s="5"/>
    </row>
    <row r="3156" ht="15.75" customHeight="1">
      <c r="A3156" s="5"/>
      <c r="B3156" s="5"/>
      <c r="C3156" s="5"/>
      <c r="D3156" s="5"/>
      <c r="E3156" s="21"/>
      <c r="F3156" s="5"/>
      <c r="G3156" s="12"/>
      <c r="H3156" s="5"/>
      <c r="I3156" s="8"/>
      <c r="J3156" s="5"/>
      <c r="K3156" s="5"/>
      <c r="L3156" s="5"/>
      <c r="M3156" s="5"/>
      <c r="N3156" s="5"/>
      <c r="O3156" s="5"/>
      <c r="P3156" s="5"/>
    </row>
    <row r="3157" ht="15.75" customHeight="1">
      <c r="A3157" s="5"/>
      <c r="B3157" s="5"/>
      <c r="C3157" s="5"/>
      <c r="D3157" s="5"/>
      <c r="E3157" s="21"/>
      <c r="F3157" s="5"/>
      <c r="G3157" s="12"/>
      <c r="H3157" s="5"/>
      <c r="I3157" s="8"/>
      <c r="J3157" s="5"/>
      <c r="K3157" s="5"/>
      <c r="L3157" s="5"/>
      <c r="M3157" s="5"/>
      <c r="N3157" s="5"/>
      <c r="O3157" s="5"/>
      <c r="P3157" s="5"/>
    </row>
    <row r="3158" ht="15.75" customHeight="1">
      <c r="A3158" s="5"/>
      <c r="B3158" s="5"/>
      <c r="C3158" s="5"/>
      <c r="D3158" s="5"/>
      <c r="E3158" s="21"/>
      <c r="F3158" s="5"/>
      <c r="G3158" s="12"/>
      <c r="H3158" s="5"/>
      <c r="I3158" s="8"/>
      <c r="J3158" s="5"/>
      <c r="K3158" s="5"/>
      <c r="L3158" s="5"/>
      <c r="M3158" s="5"/>
      <c r="N3158" s="5"/>
      <c r="O3158" s="5"/>
      <c r="P3158" s="5"/>
    </row>
    <row r="3159" ht="15.75" customHeight="1">
      <c r="A3159" s="5"/>
      <c r="B3159" s="5"/>
      <c r="C3159" s="5"/>
      <c r="D3159" s="5"/>
      <c r="E3159" s="21"/>
      <c r="F3159" s="5"/>
      <c r="G3159" s="12"/>
      <c r="H3159" s="5"/>
      <c r="I3159" s="8"/>
      <c r="J3159" s="5"/>
      <c r="K3159" s="5"/>
      <c r="L3159" s="5"/>
      <c r="M3159" s="5"/>
      <c r="N3159" s="5"/>
      <c r="O3159" s="5"/>
      <c r="P3159" s="5"/>
    </row>
    <row r="3160" ht="15.75" customHeight="1">
      <c r="A3160" s="5"/>
      <c r="B3160" s="5"/>
      <c r="C3160" s="5"/>
      <c r="D3160" s="5"/>
      <c r="E3160" s="21"/>
      <c r="F3160" s="5"/>
      <c r="G3160" s="12"/>
      <c r="H3160" s="5"/>
      <c r="I3160" s="8"/>
      <c r="J3160" s="5"/>
      <c r="K3160" s="5"/>
      <c r="L3160" s="5"/>
      <c r="M3160" s="5"/>
      <c r="N3160" s="5"/>
      <c r="O3160" s="5"/>
      <c r="P3160" s="5"/>
    </row>
    <row r="3161" ht="15.75" customHeight="1">
      <c r="A3161" s="5"/>
      <c r="B3161" s="5"/>
      <c r="C3161" s="5"/>
      <c r="D3161" s="5"/>
      <c r="E3161" s="21"/>
      <c r="F3161" s="5"/>
      <c r="G3161" s="12"/>
      <c r="H3161" s="5"/>
      <c r="I3161" s="8"/>
      <c r="J3161" s="5"/>
      <c r="K3161" s="5"/>
      <c r="L3161" s="5"/>
      <c r="M3161" s="5"/>
      <c r="N3161" s="5"/>
      <c r="O3161" s="5"/>
      <c r="P3161" s="5"/>
    </row>
    <row r="3162" ht="15.75" customHeight="1">
      <c r="A3162" s="5"/>
      <c r="B3162" s="5"/>
      <c r="C3162" s="5"/>
      <c r="D3162" s="5"/>
      <c r="E3162" s="21"/>
      <c r="F3162" s="5"/>
      <c r="G3162" s="12"/>
      <c r="H3162" s="5"/>
      <c r="I3162" s="8"/>
      <c r="J3162" s="5"/>
      <c r="K3162" s="5"/>
      <c r="L3162" s="5"/>
      <c r="M3162" s="5"/>
      <c r="N3162" s="5"/>
      <c r="O3162" s="5"/>
      <c r="P3162" s="5"/>
    </row>
    <row r="3163" ht="15.75" customHeight="1">
      <c r="A3163" s="5"/>
      <c r="B3163" s="5"/>
      <c r="C3163" s="5"/>
      <c r="D3163" s="5"/>
      <c r="E3163" s="21"/>
      <c r="F3163" s="5"/>
      <c r="G3163" s="12"/>
      <c r="H3163" s="5"/>
      <c r="I3163" s="8"/>
      <c r="J3163" s="5"/>
      <c r="K3163" s="5"/>
      <c r="L3163" s="5"/>
      <c r="M3163" s="5"/>
      <c r="N3163" s="5"/>
      <c r="O3163" s="5"/>
      <c r="P3163" s="5"/>
    </row>
    <row r="3164" ht="15.75" customHeight="1">
      <c r="A3164" s="5"/>
      <c r="B3164" s="5"/>
      <c r="C3164" s="5"/>
      <c r="D3164" s="5"/>
      <c r="E3164" s="21"/>
      <c r="F3164" s="5"/>
      <c r="G3164" s="12"/>
      <c r="H3164" s="5"/>
      <c r="I3164" s="8"/>
      <c r="J3164" s="5"/>
      <c r="K3164" s="5"/>
      <c r="L3164" s="5"/>
      <c r="M3164" s="5"/>
      <c r="N3164" s="5"/>
      <c r="O3164" s="5"/>
      <c r="P3164" s="5"/>
    </row>
    <row r="3165" ht="15.75" customHeight="1">
      <c r="A3165" s="5"/>
      <c r="B3165" s="5"/>
      <c r="C3165" s="5"/>
      <c r="D3165" s="5"/>
      <c r="E3165" s="21"/>
      <c r="F3165" s="5"/>
      <c r="G3165" s="12"/>
      <c r="H3165" s="5"/>
      <c r="I3165" s="8"/>
      <c r="J3165" s="5"/>
      <c r="K3165" s="5"/>
      <c r="L3165" s="5"/>
      <c r="M3165" s="5"/>
      <c r="N3165" s="5"/>
      <c r="O3165" s="5"/>
      <c r="P3165" s="5"/>
    </row>
    <row r="3166" ht="15.75" customHeight="1">
      <c r="A3166" s="5"/>
      <c r="B3166" s="5"/>
      <c r="C3166" s="5"/>
      <c r="D3166" s="5"/>
      <c r="E3166" s="21"/>
      <c r="F3166" s="5"/>
      <c r="G3166" s="12"/>
      <c r="H3166" s="5"/>
      <c r="I3166" s="8"/>
      <c r="J3166" s="5"/>
      <c r="K3166" s="5"/>
      <c r="L3166" s="5"/>
      <c r="M3166" s="5"/>
      <c r="N3166" s="5"/>
      <c r="O3166" s="5"/>
      <c r="P3166" s="5"/>
    </row>
    <row r="3167" ht="15.75" customHeight="1">
      <c r="A3167" s="5"/>
      <c r="B3167" s="5"/>
      <c r="C3167" s="5"/>
      <c r="D3167" s="5"/>
      <c r="E3167" s="21"/>
      <c r="F3167" s="5"/>
      <c r="G3167" s="12"/>
      <c r="H3167" s="5"/>
      <c r="I3167" s="8"/>
      <c r="J3167" s="5"/>
      <c r="K3167" s="5"/>
      <c r="L3167" s="5"/>
      <c r="M3167" s="5"/>
      <c r="N3167" s="5"/>
      <c r="O3167" s="5"/>
      <c r="P3167" s="5"/>
    </row>
    <row r="3168" ht="15.75" customHeight="1">
      <c r="A3168" s="5"/>
      <c r="B3168" s="5"/>
      <c r="C3168" s="5"/>
      <c r="D3168" s="5"/>
      <c r="E3168" s="21"/>
      <c r="F3168" s="5"/>
      <c r="G3168" s="12"/>
      <c r="H3168" s="5"/>
      <c r="I3168" s="8"/>
      <c r="J3168" s="5"/>
      <c r="K3168" s="5"/>
      <c r="L3168" s="5"/>
      <c r="M3168" s="5"/>
      <c r="N3168" s="5"/>
      <c r="O3168" s="5"/>
      <c r="P3168" s="5"/>
    </row>
    <row r="3169" ht="15.75" customHeight="1">
      <c r="A3169" s="5"/>
      <c r="B3169" s="5"/>
      <c r="C3169" s="5"/>
      <c r="D3169" s="5"/>
      <c r="E3169" s="21"/>
      <c r="F3169" s="5"/>
      <c r="G3169" s="12"/>
      <c r="H3169" s="5"/>
      <c r="I3169" s="8"/>
      <c r="J3169" s="5"/>
      <c r="K3169" s="5"/>
      <c r="L3169" s="5"/>
      <c r="M3169" s="5"/>
      <c r="N3169" s="5"/>
      <c r="O3169" s="5"/>
      <c r="P3169" s="5"/>
    </row>
    <row r="3170" ht="15.75" customHeight="1">
      <c r="A3170" s="5"/>
      <c r="B3170" s="5"/>
      <c r="C3170" s="5"/>
      <c r="D3170" s="5"/>
      <c r="E3170" s="21"/>
      <c r="F3170" s="5"/>
      <c r="G3170" s="12"/>
      <c r="H3170" s="5"/>
      <c r="I3170" s="8"/>
      <c r="J3170" s="5"/>
      <c r="K3170" s="5"/>
      <c r="L3170" s="5"/>
      <c r="M3170" s="5"/>
      <c r="N3170" s="5"/>
      <c r="O3170" s="5"/>
      <c r="P3170" s="5"/>
    </row>
    <row r="3171" ht="15.75" customHeight="1">
      <c r="A3171" s="5"/>
      <c r="B3171" s="5"/>
      <c r="C3171" s="5"/>
      <c r="D3171" s="5"/>
      <c r="E3171" s="21"/>
      <c r="F3171" s="5"/>
      <c r="G3171" s="12"/>
      <c r="H3171" s="5"/>
      <c r="I3171" s="8"/>
      <c r="J3171" s="5"/>
      <c r="K3171" s="5"/>
      <c r="L3171" s="5"/>
      <c r="M3171" s="5"/>
      <c r="N3171" s="5"/>
      <c r="O3171" s="5"/>
      <c r="P3171" s="5"/>
    </row>
    <row r="3172" ht="15.75" customHeight="1">
      <c r="A3172" s="5"/>
      <c r="B3172" s="5"/>
      <c r="C3172" s="5"/>
      <c r="D3172" s="5"/>
      <c r="E3172" s="21"/>
      <c r="F3172" s="5"/>
      <c r="G3172" s="12"/>
      <c r="H3172" s="5"/>
      <c r="I3172" s="8"/>
      <c r="J3172" s="5"/>
      <c r="K3172" s="5"/>
      <c r="L3172" s="5"/>
      <c r="M3172" s="5"/>
      <c r="N3172" s="5"/>
      <c r="O3172" s="5"/>
      <c r="P3172" s="5"/>
    </row>
    <row r="3173" ht="15.75" customHeight="1">
      <c r="A3173" s="5"/>
      <c r="B3173" s="5"/>
      <c r="C3173" s="5"/>
      <c r="D3173" s="5"/>
      <c r="E3173" s="21"/>
      <c r="F3173" s="5"/>
      <c r="G3173" s="12"/>
      <c r="H3173" s="5"/>
      <c r="I3173" s="8"/>
      <c r="J3173" s="5"/>
      <c r="K3173" s="5"/>
      <c r="L3173" s="5"/>
      <c r="M3173" s="5"/>
      <c r="N3173" s="5"/>
      <c r="O3173" s="5"/>
      <c r="P3173" s="5"/>
    </row>
    <row r="3174" ht="15.75" customHeight="1">
      <c r="A3174" s="5"/>
      <c r="B3174" s="5"/>
      <c r="C3174" s="5"/>
      <c r="D3174" s="5"/>
      <c r="E3174" s="21"/>
      <c r="F3174" s="5"/>
      <c r="G3174" s="12"/>
      <c r="H3174" s="5"/>
      <c r="I3174" s="8"/>
      <c r="J3174" s="5"/>
      <c r="K3174" s="5"/>
      <c r="L3174" s="5"/>
      <c r="M3174" s="5"/>
      <c r="N3174" s="5"/>
      <c r="O3174" s="5"/>
      <c r="P3174" s="5"/>
    </row>
    <row r="3175" ht="15.75" customHeight="1">
      <c r="A3175" s="5"/>
      <c r="B3175" s="5"/>
      <c r="C3175" s="5"/>
      <c r="D3175" s="5"/>
      <c r="E3175" s="21"/>
      <c r="F3175" s="5"/>
      <c r="G3175" s="12"/>
      <c r="H3175" s="5"/>
      <c r="I3175" s="8"/>
      <c r="J3175" s="5"/>
      <c r="K3175" s="5"/>
      <c r="L3175" s="5"/>
      <c r="M3175" s="5"/>
      <c r="N3175" s="5"/>
      <c r="O3175" s="5"/>
      <c r="P3175" s="5"/>
    </row>
    <row r="3176" ht="15.75" customHeight="1">
      <c r="A3176" s="5"/>
      <c r="B3176" s="5"/>
      <c r="C3176" s="5"/>
      <c r="D3176" s="5"/>
      <c r="E3176" s="21"/>
      <c r="F3176" s="5"/>
      <c r="G3176" s="12"/>
      <c r="H3176" s="5"/>
      <c r="I3176" s="8"/>
      <c r="J3176" s="5"/>
      <c r="K3176" s="5"/>
      <c r="L3176" s="5"/>
      <c r="M3176" s="5"/>
      <c r="N3176" s="5"/>
      <c r="O3176" s="5"/>
      <c r="P3176" s="5"/>
    </row>
    <row r="3177" ht="15.75" customHeight="1">
      <c r="A3177" s="5"/>
      <c r="B3177" s="5"/>
      <c r="C3177" s="5"/>
      <c r="D3177" s="5"/>
      <c r="E3177" s="21"/>
      <c r="F3177" s="5"/>
      <c r="G3177" s="12"/>
      <c r="H3177" s="5"/>
      <c r="I3177" s="8"/>
      <c r="J3177" s="5"/>
      <c r="K3177" s="5"/>
      <c r="L3177" s="5"/>
      <c r="M3177" s="5"/>
      <c r="N3177" s="5"/>
      <c r="O3177" s="5"/>
      <c r="P3177" s="5"/>
    </row>
    <row r="3178" ht="15.75" customHeight="1">
      <c r="A3178" s="5"/>
      <c r="B3178" s="5"/>
      <c r="C3178" s="5"/>
      <c r="D3178" s="5"/>
      <c r="E3178" s="21"/>
      <c r="F3178" s="5"/>
      <c r="G3178" s="12"/>
      <c r="H3178" s="5"/>
      <c r="I3178" s="8"/>
      <c r="J3178" s="5"/>
      <c r="K3178" s="5"/>
      <c r="L3178" s="5"/>
      <c r="M3178" s="5"/>
      <c r="N3178" s="5"/>
      <c r="O3178" s="5"/>
      <c r="P3178" s="5"/>
    </row>
    <row r="3179" ht="15.75" customHeight="1">
      <c r="A3179" s="5"/>
      <c r="B3179" s="5"/>
      <c r="C3179" s="5"/>
      <c r="D3179" s="5"/>
      <c r="E3179" s="21"/>
      <c r="F3179" s="5"/>
      <c r="G3179" s="12"/>
      <c r="H3179" s="5"/>
      <c r="I3179" s="8"/>
      <c r="J3179" s="5"/>
      <c r="K3179" s="5"/>
      <c r="L3179" s="5"/>
      <c r="M3179" s="5"/>
      <c r="N3179" s="5"/>
      <c r="O3179" s="5"/>
      <c r="P3179" s="5"/>
    </row>
    <row r="3180" ht="15.75" customHeight="1">
      <c r="A3180" s="5"/>
      <c r="B3180" s="5"/>
      <c r="C3180" s="5"/>
      <c r="D3180" s="5"/>
      <c r="E3180" s="21"/>
      <c r="F3180" s="5"/>
      <c r="G3180" s="12"/>
      <c r="H3180" s="5"/>
      <c r="I3180" s="8"/>
      <c r="J3180" s="5"/>
      <c r="K3180" s="5"/>
      <c r="L3180" s="5"/>
      <c r="M3180" s="5"/>
      <c r="N3180" s="5"/>
      <c r="O3180" s="5"/>
      <c r="P3180" s="5"/>
    </row>
    <row r="3181" ht="15.75" customHeight="1">
      <c r="A3181" s="5"/>
      <c r="B3181" s="5"/>
      <c r="C3181" s="5"/>
      <c r="D3181" s="5"/>
      <c r="E3181" s="21"/>
      <c r="F3181" s="5"/>
      <c r="G3181" s="12"/>
      <c r="H3181" s="5"/>
      <c r="I3181" s="8"/>
      <c r="J3181" s="5"/>
      <c r="K3181" s="5"/>
      <c r="L3181" s="5"/>
      <c r="M3181" s="5"/>
      <c r="N3181" s="5"/>
      <c r="O3181" s="5"/>
      <c r="P3181" s="5"/>
    </row>
    <row r="3182" ht="15.75" customHeight="1">
      <c r="A3182" s="5"/>
      <c r="B3182" s="5"/>
      <c r="C3182" s="5"/>
      <c r="D3182" s="5"/>
      <c r="E3182" s="21"/>
      <c r="F3182" s="5"/>
      <c r="G3182" s="12"/>
      <c r="H3182" s="5"/>
      <c r="I3182" s="8"/>
      <c r="J3182" s="5"/>
      <c r="K3182" s="5"/>
      <c r="L3182" s="5"/>
      <c r="M3182" s="5"/>
      <c r="N3182" s="5"/>
      <c r="O3182" s="5"/>
      <c r="P3182" s="5"/>
    </row>
    <row r="3183" ht="15.75" customHeight="1">
      <c r="A3183" s="5"/>
      <c r="B3183" s="5"/>
      <c r="C3183" s="5"/>
      <c r="D3183" s="5"/>
      <c r="E3183" s="21"/>
      <c r="F3183" s="5"/>
      <c r="G3183" s="12"/>
      <c r="H3183" s="5"/>
      <c r="I3183" s="8"/>
      <c r="J3183" s="5"/>
      <c r="K3183" s="5"/>
      <c r="L3183" s="5"/>
      <c r="M3183" s="5"/>
      <c r="N3183" s="5"/>
      <c r="O3183" s="5"/>
      <c r="P3183" s="5"/>
    </row>
    <row r="3184" ht="15.75" customHeight="1">
      <c r="A3184" s="5"/>
      <c r="B3184" s="5"/>
      <c r="C3184" s="5"/>
      <c r="D3184" s="5"/>
      <c r="E3184" s="21"/>
      <c r="F3184" s="5"/>
      <c r="G3184" s="12"/>
      <c r="H3184" s="5"/>
      <c r="I3184" s="8"/>
      <c r="J3184" s="5"/>
      <c r="K3184" s="5"/>
      <c r="L3184" s="5"/>
      <c r="M3184" s="5"/>
      <c r="N3184" s="5"/>
      <c r="O3184" s="5"/>
      <c r="P3184" s="5"/>
    </row>
    <row r="3185" ht="15.75" customHeight="1">
      <c r="A3185" s="5"/>
      <c r="B3185" s="5"/>
      <c r="C3185" s="5"/>
      <c r="D3185" s="5"/>
      <c r="E3185" s="21"/>
      <c r="F3185" s="5"/>
      <c r="G3185" s="12"/>
      <c r="H3185" s="5"/>
      <c r="I3185" s="8"/>
      <c r="J3185" s="5"/>
      <c r="K3185" s="5"/>
      <c r="L3185" s="5"/>
      <c r="M3185" s="5"/>
      <c r="N3185" s="5"/>
      <c r="O3185" s="5"/>
      <c r="P3185" s="5"/>
    </row>
    <row r="3186" ht="15.75" customHeight="1">
      <c r="A3186" s="5"/>
      <c r="B3186" s="5"/>
      <c r="C3186" s="5"/>
      <c r="D3186" s="5"/>
      <c r="E3186" s="21"/>
      <c r="F3186" s="5"/>
      <c r="G3186" s="12"/>
      <c r="H3186" s="5"/>
      <c r="I3186" s="8"/>
      <c r="J3186" s="5"/>
      <c r="K3186" s="5"/>
      <c r="L3186" s="5"/>
      <c r="M3186" s="5"/>
      <c r="N3186" s="5"/>
      <c r="O3186" s="5"/>
      <c r="P3186" s="5"/>
    </row>
    <row r="3187" ht="15.75" customHeight="1">
      <c r="A3187" s="5"/>
      <c r="B3187" s="5"/>
      <c r="C3187" s="5"/>
      <c r="D3187" s="5"/>
      <c r="E3187" s="21"/>
      <c r="F3187" s="5"/>
      <c r="G3187" s="12"/>
      <c r="H3187" s="5"/>
      <c r="I3187" s="8"/>
      <c r="J3187" s="5"/>
      <c r="K3187" s="5"/>
      <c r="L3187" s="5"/>
      <c r="M3187" s="5"/>
      <c r="N3187" s="5"/>
      <c r="O3187" s="5"/>
      <c r="P3187" s="5"/>
    </row>
    <row r="3188" ht="15.75" customHeight="1">
      <c r="A3188" s="5"/>
      <c r="B3188" s="5"/>
      <c r="C3188" s="5"/>
      <c r="D3188" s="5"/>
      <c r="E3188" s="21"/>
      <c r="F3188" s="5"/>
      <c r="G3188" s="12"/>
      <c r="H3188" s="5"/>
      <c r="I3188" s="8"/>
      <c r="J3188" s="5"/>
      <c r="K3188" s="5"/>
      <c r="L3188" s="5"/>
      <c r="M3188" s="5"/>
      <c r="N3188" s="5"/>
      <c r="O3188" s="5"/>
      <c r="P3188" s="5"/>
    </row>
    <row r="3189" ht="15.75" customHeight="1">
      <c r="A3189" s="5"/>
      <c r="B3189" s="5"/>
      <c r="C3189" s="5"/>
      <c r="D3189" s="5"/>
      <c r="E3189" s="21"/>
      <c r="F3189" s="5"/>
      <c r="G3189" s="12"/>
      <c r="H3189" s="5"/>
      <c r="I3189" s="8"/>
      <c r="J3189" s="5"/>
      <c r="K3189" s="5"/>
      <c r="L3189" s="5"/>
      <c r="M3189" s="5"/>
      <c r="N3189" s="5"/>
      <c r="O3189" s="5"/>
      <c r="P3189" s="5"/>
    </row>
    <row r="3190" ht="15.75" customHeight="1">
      <c r="A3190" s="5"/>
      <c r="B3190" s="5"/>
      <c r="C3190" s="5"/>
      <c r="D3190" s="5"/>
      <c r="E3190" s="21"/>
      <c r="F3190" s="5"/>
      <c r="G3190" s="12"/>
      <c r="H3190" s="5"/>
      <c r="I3190" s="8"/>
      <c r="J3190" s="5"/>
      <c r="K3190" s="5"/>
      <c r="L3190" s="5"/>
      <c r="M3190" s="5"/>
      <c r="N3190" s="5"/>
      <c r="O3190" s="5"/>
      <c r="P3190" s="5"/>
    </row>
    <row r="3191" ht="15.75" customHeight="1">
      <c r="A3191" s="5"/>
      <c r="B3191" s="5"/>
      <c r="C3191" s="5"/>
      <c r="D3191" s="5"/>
      <c r="E3191" s="21"/>
      <c r="F3191" s="5"/>
      <c r="G3191" s="12"/>
      <c r="H3191" s="5"/>
      <c r="I3191" s="8"/>
      <c r="J3191" s="5"/>
      <c r="K3191" s="5"/>
      <c r="L3191" s="5"/>
      <c r="M3191" s="5"/>
      <c r="N3191" s="5"/>
      <c r="O3191" s="5"/>
      <c r="P3191" s="5"/>
    </row>
    <row r="3192" ht="15.75" customHeight="1">
      <c r="A3192" s="5"/>
      <c r="B3192" s="5"/>
      <c r="C3192" s="5"/>
      <c r="D3192" s="5"/>
      <c r="E3192" s="21"/>
      <c r="F3192" s="5"/>
      <c r="G3192" s="12"/>
      <c r="H3192" s="5"/>
      <c r="I3192" s="8"/>
      <c r="J3192" s="5"/>
      <c r="K3192" s="5"/>
      <c r="L3192" s="5"/>
      <c r="M3192" s="5"/>
      <c r="N3192" s="5"/>
      <c r="O3192" s="5"/>
      <c r="P3192" s="5"/>
    </row>
    <row r="3193" ht="15.75" customHeight="1">
      <c r="A3193" s="5"/>
      <c r="B3193" s="5"/>
      <c r="C3193" s="5"/>
      <c r="D3193" s="5"/>
      <c r="E3193" s="21"/>
      <c r="F3193" s="5"/>
      <c r="G3193" s="12"/>
      <c r="H3193" s="5"/>
      <c r="I3193" s="8"/>
      <c r="J3193" s="5"/>
      <c r="K3193" s="5"/>
      <c r="L3193" s="5"/>
      <c r="M3193" s="5"/>
      <c r="N3193" s="5"/>
      <c r="O3193" s="5"/>
      <c r="P3193" s="5"/>
    </row>
    <row r="3194" ht="15.75" customHeight="1">
      <c r="A3194" s="5"/>
      <c r="B3194" s="5"/>
      <c r="C3194" s="5"/>
      <c r="D3194" s="5"/>
      <c r="E3194" s="21"/>
      <c r="F3194" s="5"/>
      <c r="G3194" s="12"/>
      <c r="H3194" s="5"/>
      <c r="I3194" s="8"/>
      <c r="J3194" s="5"/>
      <c r="K3194" s="5"/>
      <c r="L3194" s="5"/>
      <c r="M3194" s="5"/>
      <c r="N3194" s="5"/>
      <c r="O3194" s="5"/>
      <c r="P3194" s="5"/>
    </row>
    <row r="3195" ht="15.75" customHeight="1">
      <c r="A3195" s="5"/>
      <c r="B3195" s="5"/>
      <c r="C3195" s="5"/>
      <c r="D3195" s="5"/>
      <c r="E3195" s="21"/>
      <c r="F3195" s="5"/>
      <c r="G3195" s="12"/>
      <c r="H3195" s="5"/>
      <c r="I3195" s="8"/>
      <c r="J3195" s="5"/>
      <c r="K3195" s="5"/>
      <c r="L3195" s="5"/>
      <c r="M3195" s="5"/>
      <c r="N3195" s="5"/>
      <c r="O3195" s="5"/>
      <c r="P3195" s="5"/>
    </row>
    <row r="3196" ht="15.75" customHeight="1">
      <c r="A3196" s="5"/>
      <c r="B3196" s="5"/>
      <c r="C3196" s="5"/>
      <c r="D3196" s="5"/>
      <c r="E3196" s="21"/>
      <c r="F3196" s="5"/>
      <c r="G3196" s="12"/>
      <c r="H3196" s="5"/>
      <c r="I3196" s="8"/>
      <c r="J3196" s="5"/>
      <c r="K3196" s="5"/>
      <c r="L3196" s="5"/>
      <c r="M3196" s="5"/>
      <c r="N3196" s="5"/>
      <c r="O3196" s="5"/>
      <c r="P3196" s="5"/>
    </row>
    <row r="3197" ht="15.75" customHeight="1">
      <c r="A3197" s="5"/>
      <c r="B3197" s="5"/>
      <c r="C3197" s="5"/>
      <c r="D3197" s="5"/>
      <c r="E3197" s="21"/>
      <c r="F3197" s="5"/>
      <c r="G3197" s="12"/>
      <c r="H3197" s="5"/>
      <c r="I3197" s="8"/>
      <c r="J3197" s="5"/>
      <c r="K3197" s="5"/>
      <c r="L3197" s="5"/>
      <c r="M3197" s="5"/>
      <c r="N3197" s="5"/>
      <c r="O3197" s="5"/>
      <c r="P3197" s="5"/>
    </row>
    <row r="3198" ht="15.75" customHeight="1">
      <c r="A3198" s="5"/>
      <c r="B3198" s="5"/>
      <c r="C3198" s="5"/>
      <c r="D3198" s="5"/>
      <c r="E3198" s="21"/>
      <c r="F3198" s="5"/>
      <c r="G3198" s="12"/>
      <c r="H3198" s="5"/>
      <c r="I3198" s="8"/>
      <c r="J3198" s="5"/>
      <c r="K3198" s="5"/>
      <c r="L3198" s="5"/>
      <c r="M3198" s="5"/>
      <c r="N3198" s="5"/>
      <c r="O3198" s="5"/>
      <c r="P3198" s="5"/>
    </row>
    <row r="3199" ht="15.75" customHeight="1">
      <c r="A3199" s="5"/>
      <c r="B3199" s="5"/>
      <c r="C3199" s="5"/>
      <c r="D3199" s="5"/>
      <c r="E3199" s="21"/>
      <c r="F3199" s="5"/>
      <c r="G3199" s="12"/>
      <c r="H3199" s="5"/>
      <c r="I3199" s="8"/>
      <c r="J3199" s="5"/>
      <c r="K3199" s="5"/>
      <c r="L3199" s="5"/>
      <c r="M3199" s="5"/>
      <c r="N3199" s="5"/>
      <c r="O3199" s="5"/>
      <c r="P3199" s="5"/>
    </row>
    <row r="3200" ht="15.75" customHeight="1">
      <c r="A3200" s="5"/>
      <c r="B3200" s="5"/>
      <c r="C3200" s="5"/>
      <c r="D3200" s="5"/>
      <c r="E3200" s="21"/>
      <c r="F3200" s="5"/>
      <c r="G3200" s="12"/>
      <c r="H3200" s="5"/>
      <c r="I3200" s="8"/>
      <c r="J3200" s="5"/>
      <c r="K3200" s="5"/>
      <c r="L3200" s="5"/>
      <c r="M3200" s="5"/>
      <c r="N3200" s="5"/>
      <c r="O3200" s="5"/>
      <c r="P3200" s="5"/>
    </row>
    <row r="3201" ht="15.75" customHeight="1">
      <c r="A3201" s="5"/>
      <c r="B3201" s="5"/>
      <c r="C3201" s="5"/>
      <c r="D3201" s="5"/>
      <c r="E3201" s="21"/>
      <c r="F3201" s="5"/>
      <c r="G3201" s="12"/>
      <c r="H3201" s="5"/>
      <c r="I3201" s="8"/>
      <c r="J3201" s="5"/>
      <c r="K3201" s="5"/>
      <c r="L3201" s="5"/>
      <c r="M3201" s="5"/>
      <c r="N3201" s="5"/>
      <c r="O3201" s="5"/>
      <c r="P3201" s="5"/>
    </row>
    <row r="3202" ht="15.75" customHeight="1">
      <c r="A3202" s="5"/>
      <c r="B3202" s="5"/>
      <c r="C3202" s="5"/>
      <c r="D3202" s="5"/>
      <c r="E3202" s="21"/>
      <c r="F3202" s="5"/>
      <c r="G3202" s="12"/>
      <c r="H3202" s="5"/>
      <c r="I3202" s="8"/>
      <c r="J3202" s="5"/>
      <c r="K3202" s="5"/>
      <c r="L3202" s="5"/>
      <c r="M3202" s="5"/>
      <c r="N3202" s="5"/>
      <c r="O3202" s="5"/>
      <c r="P3202" s="5"/>
    </row>
    <row r="3203" ht="15.75" customHeight="1">
      <c r="A3203" s="5"/>
      <c r="B3203" s="5"/>
      <c r="C3203" s="5"/>
      <c r="D3203" s="5"/>
      <c r="E3203" s="21"/>
      <c r="F3203" s="5"/>
      <c r="G3203" s="12"/>
      <c r="H3203" s="5"/>
      <c r="I3203" s="8"/>
      <c r="J3203" s="5"/>
      <c r="K3203" s="5"/>
      <c r="L3203" s="5"/>
      <c r="M3203" s="5"/>
      <c r="N3203" s="5"/>
      <c r="O3203" s="5"/>
      <c r="P3203" s="5"/>
    </row>
    <row r="3204" ht="15.75" customHeight="1">
      <c r="A3204" s="5"/>
      <c r="B3204" s="5"/>
      <c r="C3204" s="5"/>
      <c r="D3204" s="5"/>
      <c r="E3204" s="21"/>
      <c r="F3204" s="5"/>
      <c r="G3204" s="12"/>
      <c r="H3204" s="5"/>
      <c r="I3204" s="8"/>
      <c r="J3204" s="5"/>
      <c r="K3204" s="5"/>
      <c r="L3204" s="5"/>
      <c r="M3204" s="5"/>
      <c r="N3204" s="5"/>
      <c r="O3204" s="5"/>
      <c r="P3204" s="5"/>
    </row>
    <row r="3205" ht="15.75" customHeight="1">
      <c r="A3205" s="5"/>
      <c r="B3205" s="5"/>
      <c r="C3205" s="5"/>
      <c r="D3205" s="5"/>
      <c r="E3205" s="21"/>
      <c r="F3205" s="5"/>
      <c r="G3205" s="12"/>
      <c r="H3205" s="5"/>
      <c r="I3205" s="8"/>
      <c r="J3205" s="5"/>
      <c r="K3205" s="5"/>
      <c r="L3205" s="5"/>
      <c r="M3205" s="5"/>
      <c r="N3205" s="5"/>
      <c r="O3205" s="5"/>
      <c r="P3205" s="5"/>
    </row>
    <row r="3206" ht="15.75" customHeight="1">
      <c r="A3206" s="5"/>
      <c r="B3206" s="5"/>
      <c r="C3206" s="5"/>
      <c r="D3206" s="5"/>
      <c r="E3206" s="21"/>
      <c r="F3206" s="5"/>
      <c r="G3206" s="12"/>
      <c r="H3206" s="5"/>
      <c r="I3206" s="8"/>
      <c r="J3206" s="5"/>
      <c r="K3206" s="5"/>
      <c r="L3206" s="5"/>
      <c r="M3206" s="5"/>
      <c r="N3206" s="5"/>
      <c r="O3206" s="5"/>
      <c r="P3206" s="5"/>
    </row>
    <row r="3207" ht="15.75" customHeight="1">
      <c r="A3207" s="5"/>
      <c r="B3207" s="5"/>
      <c r="C3207" s="5"/>
      <c r="D3207" s="5"/>
      <c r="E3207" s="21"/>
      <c r="F3207" s="5"/>
      <c r="G3207" s="12"/>
      <c r="H3207" s="5"/>
      <c r="I3207" s="8"/>
      <c r="J3207" s="5"/>
      <c r="K3207" s="5"/>
      <c r="L3207" s="5"/>
      <c r="M3207" s="5"/>
      <c r="N3207" s="5"/>
      <c r="O3207" s="5"/>
      <c r="P3207" s="5"/>
    </row>
    <row r="3208" ht="15.75" customHeight="1">
      <c r="A3208" s="5"/>
      <c r="B3208" s="5"/>
      <c r="C3208" s="5"/>
      <c r="D3208" s="5"/>
      <c r="E3208" s="21"/>
      <c r="F3208" s="5"/>
      <c r="G3208" s="12"/>
      <c r="H3208" s="5"/>
      <c r="I3208" s="8"/>
      <c r="J3208" s="5"/>
      <c r="K3208" s="5"/>
      <c r="L3208" s="5"/>
      <c r="M3208" s="5"/>
      <c r="N3208" s="5"/>
      <c r="O3208" s="5"/>
      <c r="P3208" s="5"/>
    </row>
    <row r="3209" ht="15.75" customHeight="1">
      <c r="A3209" s="5"/>
      <c r="B3209" s="5"/>
      <c r="C3209" s="5"/>
      <c r="D3209" s="5"/>
      <c r="E3209" s="21"/>
      <c r="F3209" s="5"/>
      <c r="G3209" s="12"/>
      <c r="H3209" s="5"/>
      <c r="I3209" s="8"/>
      <c r="J3209" s="5"/>
      <c r="K3209" s="5"/>
      <c r="L3209" s="5"/>
      <c r="M3209" s="5"/>
      <c r="N3209" s="5"/>
      <c r="O3209" s="5"/>
      <c r="P3209" s="5"/>
    </row>
    <row r="3210" ht="15.75" customHeight="1">
      <c r="A3210" s="5"/>
      <c r="B3210" s="5"/>
      <c r="C3210" s="5"/>
      <c r="D3210" s="5"/>
      <c r="E3210" s="21"/>
      <c r="F3210" s="5"/>
      <c r="G3210" s="12"/>
      <c r="H3210" s="5"/>
      <c r="I3210" s="8"/>
      <c r="J3210" s="5"/>
      <c r="K3210" s="5"/>
      <c r="L3210" s="5"/>
      <c r="M3210" s="5"/>
      <c r="N3210" s="5"/>
      <c r="O3210" s="5"/>
      <c r="P3210" s="5"/>
    </row>
    <row r="3211" ht="15.75" customHeight="1">
      <c r="A3211" s="5"/>
      <c r="B3211" s="5"/>
      <c r="C3211" s="5"/>
      <c r="D3211" s="5"/>
      <c r="E3211" s="21"/>
      <c r="F3211" s="5"/>
      <c r="G3211" s="12"/>
      <c r="H3211" s="5"/>
      <c r="I3211" s="8"/>
      <c r="J3211" s="5"/>
      <c r="K3211" s="5"/>
      <c r="L3211" s="5"/>
      <c r="M3211" s="5"/>
      <c r="N3211" s="5"/>
      <c r="O3211" s="5"/>
      <c r="P3211" s="5"/>
    </row>
    <row r="3212" ht="15.75" customHeight="1">
      <c r="A3212" s="5"/>
      <c r="B3212" s="5"/>
      <c r="C3212" s="5"/>
      <c r="D3212" s="5"/>
      <c r="E3212" s="21"/>
      <c r="F3212" s="5"/>
      <c r="G3212" s="12"/>
      <c r="H3212" s="5"/>
      <c r="I3212" s="8"/>
      <c r="J3212" s="5"/>
      <c r="K3212" s="5"/>
      <c r="L3212" s="5"/>
      <c r="M3212" s="5"/>
      <c r="N3212" s="5"/>
      <c r="O3212" s="5"/>
      <c r="P3212" s="5"/>
    </row>
    <row r="3213" ht="15.75" customHeight="1">
      <c r="A3213" s="5"/>
      <c r="B3213" s="5"/>
      <c r="C3213" s="5"/>
      <c r="D3213" s="5"/>
      <c r="E3213" s="21"/>
      <c r="F3213" s="5"/>
      <c r="G3213" s="12"/>
      <c r="H3213" s="5"/>
      <c r="I3213" s="8"/>
      <c r="J3213" s="5"/>
      <c r="K3213" s="5"/>
      <c r="L3213" s="5"/>
      <c r="M3213" s="5"/>
      <c r="N3213" s="5"/>
      <c r="O3213" s="5"/>
      <c r="P3213" s="5"/>
    </row>
    <row r="3214" ht="15.75" customHeight="1">
      <c r="A3214" s="5"/>
      <c r="B3214" s="5"/>
      <c r="C3214" s="5"/>
      <c r="D3214" s="5"/>
      <c r="E3214" s="21"/>
      <c r="F3214" s="5"/>
      <c r="G3214" s="12"/>
      <c r="H3214" s="5"/>
      <c r="I3214" s="8"/>
      <c r="J3214" s="5"/>
      <c r="K3214" s="5"/>
      <c r="L3214" s="5"/>
      <c r="M3214" s="5"/>
      <c r="N3214" s="5"/>
      <c r="O3214" s="5"/>
      <c r="P3214" s="5"/>
    </row>
    <row r="3215" ht="15.75" customHeight="1">
      <c r="A3215" s="5"/>
      <c r="B3215" s="5"/>
      <c r="C3215" s="5"/>
      <c r="D3215" s="5"/>
      <c r="E3215" s="21"/>
      <c r="F3215" s="5"/>
      <c r="G3215" s="12"/>
      <c r="H3215" s="5"/>
      <c r="I3215" s="8"/>
      <c r="J3215" s="5"/>
      <c r="K3215" s="5"/>
      <c r="L3215" s="5"/>
      <c r="M3215" s="5"/>
      <c r="N3215" s="5"/>
      <c r="O3215" s="5"/>
      <c r="P3215" s="5"/>
    </row>
    <row r="3216" ht="15.75" customHeight="1">
      <c r="A3216" s="5"/>
      <c r="B3216" s="5"/>
      <c r="C3216" s="5"/>
      <c r="D3216" s="5"/>
      <c r="E3216" s="21"/>
      <c r="F3216" s="5"/>
      <c r="G3216" s="12"/>
      <c r="H3216" s="5"/>
      <c r="I3216" s="8"/>
      <c r="J3216" s="5"/>
      <c r="K3216" s="5"/>
      <c r="L3216" s="5"/>
      <c r="M3216" s="5"/>
      <c r="N3216" s="5"/>
      <c r="O3216" s="5"/>
      <c r="P3216" s="5"/>
    </row>
    <row r="3217" ht="15.75" customHeight="1">
      <c r="A3217" s="5"/>
      <c r="B3217" s="5"/>
      <c r="C3217" s="5"/>
      <c r="D3217" s="5"/>
      <c r="E3217" s="21"/>
      <c r="F3217" s="5"/>
      <c r="G3217" s="12"/>
      <c r="H3217" s="5"/>
      <c r="I3217" s="8"/>
      <c r="J3217" s="5"/>
      <c r="K3217" s="5"/>
      <c r="L3217" s="5"/>
      <c r="M3217" s="5"/>
      <c r="N3217" s="5"/>
      <c r="O3217" s="5"/>
      <c r="P3217" s="5"/>
    </row>
    <row r="3218" ht="15.75" customHeight="1">
      <c r="A3218" s="5"/>
      <c r="B3218" s="5"/>
      <c r="C3218" s="5"/>
      <c r="D3218" s="5"/>
      <c r="E3218" s="21"/>
      <c r="F3218" s="5"/>
      <c r="G3218" s="12"/>
      <c r="H3218" s="5"/>
      <c r="I3218" s="8"/>
      <c r="J3218" s="5"/>
      <c r="K3218" s="5"/>
      <c r="L3218" s="5"/>
      <c r="M3218" s="5"/>
      <c r="N3218" s="5"/>
      <c r="O3218" s="5"/>
      <c r="P3218" s="5"/>
    </row>
    <row r="3219" ht="15.75" customHeight="1">
      <c r="A3219" s="5"/>
      <c r="B3219" s="5"/>
      <c r="C3219" s="5"/>
      <c r="D3219" s="5"/>
      <c r="E3219" s="21"/>
      <c r="F3219" s="5"/>
      <c r="G3219" s="12"/>
      <c r="H3219" s="5"/>
      <c r="I3219" s="8"/>
      <c r="J3219" s="5"/>
      <c r="K3219" s="5"/>
      <c r="L3219" s="5"/>
      <c r="M3219" s="5"/>
      <c r="N3219" s="5"/>
      <c r="O3219" s="5"/>
      <c r="P3219" s="5"/>
    </row>
    <row r="3220" ht="15.75" customHeight="1">
      <c r="A3220" s="5"/>
      <c r="B3220" s="5"/>
      <c r="C3220" s="5"/>
      <c r="D3220" s="5"/>
      <c r="E3220" s="21"/>
      <c r="F3220" s="5"/>
      <c r="G3220" s="12"/>
      <c r="H3220" s="5"/>
      <c r="I3220" s="8"/>
      <c r="J3220" s="5"/>
      <c r="K3220" s="5"/>
      <c r="L3220" s="5"/>
      <c r="M3220" s="5"/>
      <c r="N3220" s="5"/>
      <c r="O3220" s="5"/>
      <c r="P3220" s="5"/>
    </row>
    <row r="3221" ht="15.75" customHeight="1">
      <c r="A3221" s="5"/>
      <c r="B3221" s="5"/>
      <c r="C3221" s="5"/>
      <c r="D3221" s="5"/>
      <c r="E3221" s="21"/>
      <c r="F3221" s="5"/>
      <c r="G3221" s="12"/>
      <c r="H3221" s="5"/>
      <c r="I3221" s="8"/>
      <c r="J3221" s="5"/>
      <c r="K3221" s="5"/>
      <c r="L3221" s="5"/>
      <c r="M3221" s="5"/>
      <c r="N3221" s="5"/>
      <c r="O3221" s="5"/>
      <c r="P3221" s="5"/>
    </row>
    <row r="3222" ht="15.75" customHeight="1">
      <c r="A3222" s="5"/>
      <c r="B3222" s="5"/>
      <c r="C3222" s="5"/>
      <c r="D3222" s="5"/>
      <c r="E3222" s="21"/>
      <c r="F3222" s="5"/>
      <c r="G3222" s="12"/>
      <c r="H3222" s="5"/>
      <c r="I3222" s="8"/>
      <c r="J3222" s="5"/>
      <c r="K3222" s="5"/>
      <c r="L3222" s="5"/>
      <c r="M3222" s="5"/>
      <c r="N3222" s="5"/>
      <c r="O3222" s="5"/>
      <c r="P3222" s="5"/>
    </row>
    <row r="3223" ht="15.75" customHeight="1">
      <c r="A3223" s="5"/>
      <c r="B3223" s="5"/>
      <c r="C3223" s="5"/>
      <c r="D3223" s="5"/>
      <c r="E3223" s="21"/>
      <c r="F3223" s="5"/>
      <c r="G3223" s="12"/>
      <c r="H3223" s="5"/>
      <c r="I3223" s="8"/>
      <c r="J3223" s="5"/>
      <c r="K3223" s="5"/>
      <c r="L3223" s="5"/>
      <c r="M3223" s="5"/>
      <c r="N3223" s="5"/>
      <c r="O3223" s="5"/>
      <c r="P3223" s="5"/>
    </row>
    <row r="3224" ht="15.75" customHeight="1">
      <c r="A3224" s="5"/>
      <c r="B3224" s="5"/>
      <c r="C3224" s="5"/>
      <c r="D3224" s="5"/>
      <c r="E3224" s="21"/>
      <c r="F3224" s="5"/>
      <c r="G3224" s="12"/>
      <c r="H3224" s="5"/>
      <c r="I3224" s="8"/>
      <c r="J3224" s="5"/>
      <c r="K3224" s="5"/>
      <c r="L3224" s="5"/>
      <c r="M3224" s="5"/>
      <c r="N3224" s="5"/>
      <c r="O3224" s="5"/>
      <c r="P3224" s="5"/>
    </row>
    <row r="3225" ht="15.75" customHeight="1">
      <c r="A3225" s="5"/>
      <c r="B3225" s="5"/>
      <c r="C3225" s="5"/>
      <c r="D3225" s="5"/>
      <c r="E3225" s="21"/>
      <c r="F3225" s="5"/>
      <c r="G3225" s="12"/>
      <c r="H3225" s="5"/>
      <c r="I3225" s="8"/>
      <c r="J3225" s="5"/>
      <c r="K3225" s="5"/>
      <c r="L3225" s="5"/>
      <c r="M3225" s="5"/>
      <c r="N3225" s="5"/>
      <c r="O3225" s="5"/>
      <c r="P3225" s="5"/>
    </row>
    <row r="3226" ht="15.75" customHeight="1">
      <c r="A3226" s="5"/>
      <c r="B3226" s="5"/>
      <c r="C3226" s="5"/>
      <c r="D3226" s="5"/>
      <c r="E3226" s="21"/>
      <c r="F3226" s="5"/>
      <c r="G3226" s="12"/>
      <c r="H3226" s="5"/>
      <c r="I3226" s="8"/>
      <c r="J3226" s="5"/>
      <c r="K3226" s="5"/>
      <c r="L3226" s="5"/>
      <c r="M3226" s="5"/>
      <c r="N3226" s="5"/>
      <c r="O3226" s="5"/>
      <c r="P3226" s="5"/>
    </row>
    <row r="3227" ht="15.75" customHeight="1">
      <c r="A3227" s="5"/>
      <c r="B3227" s="5"/>
      <c r="C3227" s="5"/>
      <c r="D3227" s="5"/>
      <c r="E3227" s="21"/>
      <c r="F3227" s="5"/>
      <c r="G3227" s="12"/>
      <c r="H3227" s="5"/>
      <c r="I3227" s="8"/>
      <c r="J3227" s="5"/>
      <c r="K3227" s="5"/>
      <c r="L3227" s="5"/>
      <c r="M3227" s="5"/>
      <c r="N3227" s="5"/>
      <c r="O3227" s="5"/>
      <c r="P3227" s="5"/>
    </row>
    <row r="3228" ht="15.75" customHeight="1">
      <c r="A3228" s="5"/>
      <c r="B3228" s="5"/>
      <c r="C3228" s="5"/>
      <c r="D3228" s="5"/>
      <c r="E3228" s="21"/>
      <c r="F3228" s="5"/>
      <c r="G3228" s="12"/>
      <c r="H3228" s="5"/>
      <c r="I3228" s="8"/>
      <c r="J3228" s="5"/>
      <c r="K3228" s="5"/>
      <c r="L3228" s="5"/>
      <c r="M3228" s="5"/>
      <c r="N3228" s="5"/>
      <c r="O3228" s="5"/>
      <c r="P3228" s="5"/>
    </row>
    <row r="3229" ht="15.75" customHeight="1">
      <c r="A3229" s="5"/>
      <c r="B3229" s="5"/>
      <c r="C3229" s="5"/>
      <c r="D3229" s="5"/>
      <c r="E3229" s="21"/>
      <c r="F3229" s="5"/>
      <c r="G3229" s="12"/>
      <c r="H3229" s="5"/>
      <c r="I3229" s="8"/>
      <c r="J3229" s="5"/>
      <c r="K3229" s="5"/>
      <c r="L3229" s="5"/>
      <c r="M3229" s="5"/>
      <c r="N3229" s="5"/>
      <c r="O3229" s="5"/>
      <c r="P3229" s="5"/>
    </row>
    <row r="3230" ht="15.75" customHeight="1">
      <c r="A3230" s="5"/>
      <c r="B3230" s="5"/>
      <c r="C3230" s="5"/>
      <c r="D3230" s="5"/>
      <c r="E3230" s="21"/>
      <c r="F3230" s="5"/>
      <c r="G3230" s="12"/>
      <c r="H3230" s="5"/>
      <c r="I3230" s="8"/>
      <c r="J3230" s="5"/>
      <c r="K3230" s="5"/>
      <c r="L3230" s="5"/>
      <c r="M3230" s="5"/>
      <c r="N3230" s="5"/>
      <c r="O3230" s="5"/>
      <c r="P3230" s="5"/>
    </row>
    <row r="3231" ht="15.75" customHeight="1">
      <c r="A3231" s="5"/>
      <c r="B3231" s="5"/>
      <c r="C3231" s="5"/>
      <c r="D3231" s="5"/>
      <c r="E3231" s="21"/>
      <c r="F3231" s="5"/>
      <c r="G3231" s="12"/>
      <c r="H3231" s="5"/>
      <c r="I3231" s="8"/>
      <c r="J3231" s="5"/>
      <c r="K3231" s="5"/>
      <c r="L3231" s="5"/>
      <c r="M3231" s="5"/>
      <c r="N3231" s="5"/>
      <c r="O3231" s="5"/>
      <c r="P3231" s="5"/>
    </row>
    <row r="3232" ht="15.75" customHeight="1">
      <c r="A3232" s="5"/>
      <c r="B3232" s="5"/>
      <c r="C3232" s="5"/>
      <c r="D3232" s="5"/>
      <c r="E3232" s="21"/>
      <c r="F3232" s="5"/>
      <c r="G3232" s="12"/>
      <c r="H3232" s="5"/>
      <c r="I3232" s="8"/>
      <c r="J3232" s="5"/>
      <c r="K3232" s="5"/>
      <c r="L3232" s="5"/>
      <c r="M3232" s="5"/>
      <c r="N3232" s="5"/>
      <c r="O3232" s="5"/>
      <c r="P3232" s="5"/>
    </row>
    <row r="3233" ht="15.75" customHeight="1">
      <c r="A3233" s="5"/>
      <c r="B3233" s="5"/>
      <c r="C3233" s="5"/>
      <c r="D3233" s="5"/>
      <c r="E3233" s="21"/>
      <c r="F3233" s="5"/>
      <c r="G3233" s="12"/>
      <c r="H3233" s="5"/>
      <c r="I3233" s="8"/>
      <c r="J3233" s="5"/>
      <c r="K3233" s="5"/>
      <c r="L3233" s="5"/>
      <c r="M3233" s="5"/>
      <c r="N3233" s="5"/>
      <c r="O3233" s="5"/>
      <c r="P3233" s="5"/>
    </row>
    <row r="3234" ht="15.75" customHeight="1">
      <c r="A3234" s="5"/>
      <c r="B3234" s="5"/>
      <c r="C3234" s="5"/>
      <c r="D3234" s="5"/>
      <c r="E3234" s="21"/>
      <c r="F3234" s="5"/>
      <c r="G3234" s="12"/>
      <c r="H3234" s="5"/>
      <c r="I3234" s="8"/>
      <c r="J3234" s="5"/>
      <c r="K3234" s="5"/>
      <c r="L3234" s="5"/>
      <c r="M3234" s="5"/>
      <c r="N3234" s="5"/>
      <c r="O3234" s="5"/>
      <c r="P3234" s="5"/>
    </row>
    <row r="3235" ht="15.75" customHeight="1">
      <c r="A3235" s="5"/>
      <c r="B3235" s="5"/>
      <c r="C3235" s="5"/>
      <c r="D3235" s="5"/>
      <c r="E3235" s="21"/>
      <c r="F3235" s="5"/>
      <c r="G3235" s="12"/>
      <c r="H3235" s="5"/>
      <c r="I3235" s="8"/>
      <c r="J3235" s="5"/>
      <c r="K3235" s="5"/>
      <c r="L3235" s="5"/>
      <c r="M3235" s="5"/>
      <c r="N3235" s="5"/>
      <c r="O3235" s="5"/>
      <c r="P3235" s="5"/>
    </row>
    <row r="3236" ht="15.75" customHeight="1">
      <c r="A3236" s="5"/>
      <c r="B3236" s="5"/>
      <c r="C3236" s="5"/>
      <c r="D3236" s="5"/>
      <c r="E3236" s="21"/>
      <c r="F3236" s="5"/>
      <c r="G3236" s="12"/>
      <c r="H3236" s="5"/>
      <c r="I3236" s="8"/>
      <c r="J3236" s="5"/>
      <c r="K3236" s="5"/>
      <c r="L3236" s="5"/>
      <c r="M3236" s="5"/>
      <c r="N3236" s="5"/>
      <c r="O3236" s="5"/>
      <c r="P3236" s="5"/>
    </row>
    <row r="3237" ht="15.75" customHeight="1">
      <c r="A3237" s="5"/>
      <c r="B3237" s="5"/>
      <c r="C3237" s="5"/>
      <c r="D3237" s="5"/>
      <c r="E3237" s="21"/>
      <c r="F3237" s="5"/>
      <c r="G3237" s="12"/>
      <c r="H3237" s="5"/>
      <c r="I3237" s="8"/>
      <c r="J3237" s="5"/>
      <c r="K3237" s="5"/>
      <c r="L3237" s="5"/>
      <c r="M3237" s="5"/>
      <c r="N3237" s="5"/>
      <c r="O3237" s="5"/>
      <c r="P3237" s="5"/>
    </row>
    <row r="3238" ht="15.75" customHeight="1">
      <c r="A3238" s="5"/>
      <c r="B3238" s="5"/>
      <c r="C3238" s="5"/>
      <c r="D3238" s="5"/>
      <c r="E3238" s="21"/>
      <c r="F3238" s="5"/>
      <c r="G3238" s="12"/>
      <c r="H3238" s="5"/>
      <c r="I3238" s="8"/>
      <c r="J3238" s="5"/>
      <c r="K3238" s="5"/>
      <c r="L3238" s="5"/>
      <c r="M3238" s="5"/>
      <c r="N3238" s="5"/>
      <c r="O3238" s="5"/>
      <c r="P3238" s="5"/>
    </row>
    <row r="3239" ht="15.75" customHeight="1">
      <c r="A3239" s="5"/>
      <c r="B3239" s="5"/>
      <c r="C3239" s="5"/>
      <c r="D3239" s="5"/>
      <c r="E3239" s="21"/>
      <c r="F3239" s="5"/>
      <c r="G3239" s="12"/>
      <c r="H3239" s="5"/>
      <c r="I3239" s="8"/>
      <c r="J3239" s="5"/>
      <c r="K3239" s="5"/>
      <c r="L3239" s="5"/>
      <c r="M3239" s="5"/>
      <c r="N3239" s="5"/>
      <c r="O3239" s="5"/>
      <c r="P3239" s="5"/>
    </row>
    <row r="3240" ht="15.75" customHeight="1">
      <c r="A3240" s="5"/>
      <c r="B3240" s="5"/>
      <c r="C3240" s="5"/>
      <c r="D3240" s="5"/>
      <c r="E3240" s="21"/>
      <c r="F3240" s="5"/>
      <c r="G3240" s="12"/>
      <c r="H3240" s="5"/>
      <c r="I3240" s="8"/>
      <c r="J3240" s="5"/>
      <c r="K3240" s="5"/>
      <c r="L3240" s="5"/>
      <c r="M3240" s="5"/>
      <c r="N3240" s="5"/>
      <c r="O3240" s="5"/>
      <c r="P3240" s="5"/>
    </row>
    <row r="3241" ht="15.75" customHeight="1">
      <c r="A3241" s="5"/>
      <c r="B3241" s="5"/>
      <c r="C3241" s="5"/>
      <c r="D3241" s="5"/>
      <c r="E3241" s="21"/>
      <c r="F3241" s="5"/>
      <c r="G3241" s="12"/>
      <c r="H3241" s="5"/>
      <c r="I3241" s="8"/>
      <c r="J3241" s="5"/>
      <c r="K3241" s="5"/>
      <c r="L3241" s="5"/>
      <c r="M3241" s="5"/>
      <c r="N3241" s="5"/>
      <c r="O3241" s="5"/>
      <c r="P3241" s="5"/>
    </row>
    <row r="3242" ht="15.75" customHeight="1">
      <c r="A3242" s="5"/>
      <c r="B3242" s="5"/>
      <c r="C3242" s="5"/>
      <c r="D3242" s="5"/>
      <c r="E3242" s="21"/>
      <c r="F3242" s="5"/>
      <c r="G3242" s="12"/>
      <c r="H3242" s="5"/>
      <c r="I3242" s="8"/>
      <c r="J3242" s="5"/>
      <c r="K3242" s="5"/>
      <c r="L3242" s="5"/>
      <c r="M3242" s="5"/>
      <c r="N3242" s="5"/>
      <c r="O3242" s="5"/>
      <c r="P3242" s="5"/>
    </row>
    <row r="3243" ht="15.75" customHeight="1">
      <c r="A3243" s="5"/>
      <c r="B3243" s="5"/>
      <c r="C3243" s="5"/>
      <c r="D3243" s="5"/>
      <c r="E3243" s="21"/>
      <c r="F3243" s="5"/>
      <c r="G3243" s="12"/>
      <c r="H3243" s="5"/>
      <c r="I3243" s="8"/>
      <c r="J3243" s="5"/>
      <c r="K3243" s="5"/>
      <c r="L3243" s="5"/>
      <c r="M3243" s="5"/>
      <c r="N3243" s="5"/>
      <c r="O3243" s="5"/>
      <c r="P3243" s="5"/>
    </row>
    <row r="3244" ht="15.75" customHeight="1">
      <c r="A3244" s="5"/>
      <c r="B3244" s="5"/>
      <c r="C3244" s="5"/>
      <c r="D3244" s="5"/>
      <c r="E3244" s="21"/>
      <c r="F3244" s="5"/>
      <c r="G3244" s="12"/>
      <c r="H3244" s="5"/>
      <c r="I3244" s="8"/>
      <c r="J3244" s="5"/>
      <c r="K3244" s="5"/>
      <c r="L3244" s="5"/>
      <c r="M3244" s="5"/>
      <c r="N3244" s="5"/>
      <c r="O3244" s="5"/>
      <c r="P3244" s="5"/>
    </row>
    <row r="3245" ht="15.75" customHeight="1">
      <c r="A3245" s="5"/>
      <c r="B3245" s="5"/>
      <c r="C3245" s="5"/>
      <c r="D3245" s="5"/>
      <c r="E3245" s="21"/>
      <c r="F3245" s="5"/>
      <c r="G3245" s="12"/>
      <c r="H3245" s="5"/>
      <c r="I3245" s="8"/>
      <c r="J3245" s="5"/>
      <c r="K3245" s="5"/>
      <c r="L3245" s="5"/>
      <c r="M3245" s="5"/>
      <c r="N3245" s="5"/>
      <c r="O3245" s="5"/>
      <c r="P3245" s="5"/>
    </row>
    <row r="3246" ht="15.75" customHeight="1">
      <c r="A3246" s="5"/>
      <c r="B3246" s="5"/>
      <c r="C3246" s="5"/>
      <c r="D3246" s="5"/>
      <c r="E3246" s="21"/>
      <c r="F3246" s="5"/>
      <c r="G3246" s="12"/>
      <c r="H3246" s="5"/>
      <c r="I3246" s="8"/>
      <c r="J3246" s="5"/>
      <c r="K3246" s="5"/>
      <c r="L3246" s="5"/>
      <c r="M3246" s="5"/>
      <c r="N3246" s="5"/>
      <c r="O3246" s="5"/>
      <c r="P3246" s="5"/>
    </row>
    <row r="3247" ht="15.75" customHeight="1">
      <c r="A3247" s="5"/>
      <c r="B3247" s="5"/>
      <c r="C3247" s="5"/>
      <c r="D3247" s="5"/>
      <c r="E3247" s="21"/>
      <c r="F3247" s="5"/>
      <c r="G3247" s="12"/>
      <c r="H3247" s="5"/>
      <c r="I3247" s="8"/>
      <c r="J3247" s="5"/>
      <c r="K3247" s="5"/>
      <c r="L3247" s="5"/>
      <c r="M3247" s="5"/>
      <c r="N3247" s="5"/>
      <c r="O3247" s="5"/>
      <c r="P3247" s="5"/>
    </row>
    <row r="3248" ht="15.75" customHeight="1">
      <c r="A3248" s="5"/>
      <c r="B3248" s="5"/>
      <c r="C3248" s="5"/>
      <c r="D3248" s="5"/>
      <c r="E3248" s="21"/>
      <c r="F3248" s="5"/>
      <c r="G3248" s="12"/>
      <c r="H3248" s="5"/>
      <c r="I3248" s="8"/>
      <c r="J3248" s="5"/>
      <c r="K3248" s="5"/>
      <c r="L3248" s="5"/>
      <c r="M3248" s="5"/>
      <c r="N3248" s="5"/>
      <c r="O3248" s="5"/>
      <c r="P3248" s="5"/>
    </row>
    <row r="3249" ht="15.75" customHeight="1">
      <c r="A3249" s="5"/>
      <c r="B3249" s="5"/>
      <c r="C3249" s="5"/>
      <c r="D3249" s="5"/>
      <c r="E3249" s="21"/>
      <c r="F3249" s="5"/>
      <c r="G3249" s="12"/>
      <c r="H3249" s="5"/>
      <c r="I3249" s="8"/>
      <c r="J3249" s="5"/>
      <c r="K3249" s="5"/>
      <c r="L3249" s="5"/>
      <c r="M3249" s="5"/>
      <c r="N3249" s="5"/>
      <c r="O3249" s="5"/>
      <c r="P3249" s="5"/>
    </row>
    <row r="3250" ht="15.75" customHeight="1">
      <c r="A3250" s="5"/>
      <c r="B3250" s="5"/>
      <c r="C3250" s="5"/>
      <c r="D3250" s="5"/>
      <c r="E3250" s="21"/>
      <c r="F3250" s="5"/>
      <c r="G3250" s="12"/>
      <c r="H3250" s="5"/>
      <c r="I3250" s="8"/>
      <c r="J3250" s="5"/>
      <c r="K3250" s="5"/>
      <c r="L3250" s="5"/>
      <c r="M3250" s="5"/>
      <c r="N3250" s="5"/>
      <c r="O3250" s="5"/>
      <c r="P3250" s="5"/>
    </row>
    <row r="3251" ht="15.75" customHeight="1">
      <c r="A3251" s="5"/>
      <c r="B3251" s="5"/>
      <c r="C3251" s="5"/>
      <c r="D3251" s="5"/>
      <c r="E3251" s="21"/>
      <c r="F3251" s="5"/>
      <c r="G3251" s="12"/>
      <c r="H3251" s="5"/>
      <c r="I3251" s="8"/>
      <c r="J3251" s="5"/>
      <c r="K3251" s="5"/>
      <c r="L3251" s="5"/>
      <c r="M3251" s="5"/>
      <c r="N3251" s="5"/>
      <c r="O3251" s="5"/>
      <c r="P3251" s="5"/>
    </row>
    <row r="3252" ht="15.75" customHeight="1">
      <c r="A3252" s="5"/>
      <c r="B3252" s="5"/>
      <c r="C3252" s="5"/>
      <c r="D3252" s="5"/>
      <c r="E3252" s="21"/>
      <c r="F3252" s="5"/>
      <c r="G3252" s="12"/>
      <c r="H3252" s="5"/>
      <c r="I3252" s="8"/>
      <c r="J3252" s="5"/>
      <c r="K3252" s="5"/>
      <c r="L3252" s="5"/>
      <c r="M3252" s="5"/>
      <c r="N3252" s="5"/>
      <c r="O3252" s="5"/>
      <c r="P3252" s="5"/>
    </row>
    <row r="3253" ht="15.75" customHeight="1">
      <c r="A3253" s="5"/>
      <c r="B3253" s="5"/>
      <c r="C3253" s="5"/>
      <c r="D3253" s="5"/>
      <c r="E3253" s="21"/>
      <c r="F3253" s="5"/>
      <c r="G3253" s="12"/>
      <c r="H3253" s="5"/>
      <c r="I3253" s="8"/>
      <c r="J3253" s="5"/>
      <c r="K3253" s="5"/>
      <c r="L3253" s="5"/>
      <c r="M3253" s="5"/>
      <c r="N3253" s="5"/>
      <c r="O3253" s="5"/>
      <c r="P3253" s="5"/>
    </row>
    <row r="3254" ht="15.75" customHeight="1">
      <c r="A3254" s="5"/>
      <c r="B3254" s="5"/>
      <c r="C3254" s="5"/>
      <c r="D3254" s="5"/>
      <c r="E3254" s="21"/>
      <c r="F3254" s="5"/>
      <c r="G3254" s="12"/>
      <c r="H3254" s="5"/>
      <c r="I3254" s="8"/>
      <c r="J3254" s="5"/>
      <c r="K3254" s="5"/>
      <c r="L3254" s="5"/>
      <c r="M3254" s="5"/>
      <c r="N3254" s="5"/>
      <c r="O3254" s="5"/>
      <c r="P3254" s="5"/>
    </row>
    <row r="3255" ht="15.75" customHeight="1">
      <c r="A3255" s="5"/>
      <c r="B3255" s="5"/>
      <c r="C3255" s="5"/>
      <c r="D3255" s="5"/>
      <c r="E3255" s="21"/>
      <c r="F3255" s="5"/>
      <c r="G3255" s="12"/>
      <c r="H3255" s="5"/>
      <c r="I3255" s="8"/>
      <c r="J3255" s="5"/>
      <c r="K3255" s="5"/>
      <c r="L3255" s="5"/>
      <c r="M3255" s="5"/>
      <c r="N3255" s="5"/>
      <c r="O3255" s="5"/>
      <c r="P3255" s="5"/>
    </row>
    <row r="3256" ht="15.75" customHeight="1">
      <c r="A3256" s="5"/>
      <c r="B3256" s="5"/>
      <c r="C3256" s="5"/>
      <c r="D3256" s="5"/>
      <c r="E3256" s="21"/>
      <c r="F3256" s="5"/>
      <c r="G3256" s="12"/>
      <c r="H3256" s="5"/>
      <c r="I3256" s="8"/>
      <c r="J3256" s="5"/>
      <c r="K3256" s="5"/>
      <c r="L3256" s="5"/>
      <c r="M3256" s="5"/>
      <c r="N3256" s="5"/>
      <c r="O3256" s="5"/>
      <c r="P3256" s="5"/>
    </row>
    <row r="3257" ht="15.75" customHeight="1">
      <c r="A3257" s="5"/>
      <c r="B3257" s="5"/>
      <c r="C3257" s="5"/>
      <c r="D3257" s="5"/>
      <c r="E3257" s="21"/>
      <c r="F3257" s="5"/>
      <c r="G3257" s="12"/>
      <c r="H3257" s="5"/>
      <c r="I3257" s="8"/>
      <c r="J3257" s="5"/>
      <c r="K3257" s="5"/>
      <c r="L3257" s="5"/>
      <c r="M3257" s="5"/>
      <c r="N3257" s="5"/>
      <c r="O3257" s="5"/>
      <c r="P3257" s="5"/>
    </row>
    <row r="3258" ht="15.75" customHeight="1">
      <c r="A3258" s="5"/>
      <c r="B3258" s="5"/>
      <c r="C3258" s="5"/>
      <c r="D3258" s="5"/>
      <c r="E3258" s="21"/>
      <c r="F3258" s="5"/>
      <c r="G3258" s="12"/>
      <c r="H3258" s="5"/>
      <c r="I3258" s="8"/>
      <c r="J3258" s="5"/>
      <c r="K3258" s="5"/>
      <c r="L3258" s="5"/>
      <c r="M3258" s="5"/>
      <c r="N3258" s="5"/>
      <c r="O3258" s="5"/>
      <c r="P3258" s="5"/>
    </row>
    <row r="3259" ht="15.75" customHeight="1">
      <c r="A3259" s="5"/>
      <c r="B3259" s="5"/>
      <c r="C3259" s="5"/>
      <c r="D3259" s="5"/>
      <c r="E3259" s="21"/>
      <c r="F3259" s="5"/>
      <c r="G3259" s="12"/>
      <c r="H3259" s="5"/>
      <c r="I3259" s="8"/>
      <c r="J3259" s="5"/>
      <c r="K3259" s="5"/>
      <c r="L3259" s="5"/>
      <c r="M3259" s="5"/>
      <c r="N3259" s="5"/>
      <c r="O3259" s="5"/>
      <c r="P3259" s="5"/>
    </row>
    <row r="3260" ht="15.75" customHeight="1">
      <c r="A3260" s="5"/>
      <c r="B3260" s="5"/>
      <c r="C3260" s="5"/>
      <c r="D3260" s="5"/>
      <c r="E3260" s="21"/>
      <c r="F3260" s="5"/>
      <c r="G3260" s="12"/>
      <c r="H3260" s="5"/>
      <c r="I3260" s="8"/>
      <c r="J3260" s="5"/>
      <c r="K3260" s="5"/>
      <c r="L3260" s="5"/>
      <c r="M3260" s="5"/>
      <c r="N3260" s="5"/>
      <c r="O3260" s="5"/>
      <c r="P3260" s="5"/>
    </row>
    <row r="3261" ht="15.75" customHeight="1">
      <c r="A3261" s="5"/>
      <c r="B3261" s="5"/>
      <c r="C3261" s="5"/>
      <c r="D3261" s="5"/>
      <c r="E3261" s="21"/>
      <c r="F3261" s="5"/>
      <c r="G3261" s="12"/>
      <c r="H3261" s="5"/>
      <c r="I3261" s="8"/>
      <c r="J3261" s="5"/>
      <c r="K3261" s="5"/>
      <c r="L3261" s="5"/>
      <c r="M3261" s="5"/>
      <c r="N3261" s="5"/>
      <c r="O3261" s="5"/>
      <c r="P3261" s="5"/>
    </row>
    <row r="3262" ht="15.75" customHeight="1">
      <c r="A3262" s="5"/>
      <c r="B3262" s="5"/>
      <c r="C3262" s="5"/>
      <c r="D3262" s="5"/>
      <c r="E3262" s="21"/>
      <c r="F3262" s="5"/>
      <c r="G3262" s="12"/>
      <c r="H3262" s="5"/>
      <c r="I3262" s="8"/>
      <c r="J3262" s="5"/>
      <c r="K3262" s="5"/>
      <c r="L3262" s="5"/>
      <c r="M3262" s="5"/>
      <c r="N3262" s="5"/>
      <c r="O3262" s="5"/>
      <c r="P3262" s="5"/>
    </row>
    <row r="3263" ht="15.75" customHeight="1">
      <c r="A3263" s="5"/>
      <c r="B3263" s="5"/>
      <c r="C3263" s="5"/>
      <c r="D3263" s="5"/>
      <c r="E3263" s="21"/>
      <c r="F3263" s="5"/>
      <c r="G3263" s="12"/>
      <c r="H3263" s="5"/>
      <c r="I3263" s="8"/>
      <c r="J3263" s="5"/>
      <c r="K3263" s="5"/>
      <c r="L3263" s="5"/>
      <c r="M3263" s="5"/>
      <c r="N3263" s="5"/>
      <c r="O3263" s="5"/>
      <c r="P3263" s="5"/>
    </row>
    <row r="3264" ht="15.75" customHeight="1">
      <c r="A3264" s="5"/>
      <c r="B3264" s="5"/>
      <c r="C3264" s="5"/>
      <c r="D3264" s="5"/>
      <c r="E3264" s="21"/>
      <c r="F3264" s="5"/>
      <c r="G3264" s="12"/>
      <c r="H3264" s="5"/>
      <c r="I3264" s="8"/>
      <c r="J3264" s="5"/>
      <c r="K3264" s="5"/>
      <c r="L3264" s="5"/>
      <c r="M3264" s="5"/>
      <c r="N3264" s="5"/>
      <c r="O3264" s="5"/>
      <c r="P3264" s="5"/>
    </row>
    <row r="3265" ht="15.75" customHeight="1">
      <c r="A3265" s="5"/>
      <c r="B3265" s="5"/>
      <c r="C3265" s="5"/>
      <c r="D3265" s="5"/>
      <c r="E3265" s="21"/>
      <c r="F3265" s="5"/>
      <c r="G3265" s="12"/>
      <c r="H3265" s="5"/>
      <c r="I3265" s="8"/>
      <c r="J3265" s="5"/>
      <c r="K3265" s="5"/>
      <c r="L3265" s="5"/>
      <c r="M3265" s="5"/>
      <c r="N3265" s="5"/>
      <c r="O3265" s="5"/>
      <c r="P3265" s="5"/>
    </row>
    <row r="3266" ht="15.75" customHeight="1">
      <c r="A3266" s="5"/>
      <c r="B3266" s="5"/>
      <c r="C3266" s="5"/>
      <c r="D3266" s="5"/>
      <c r="E3266" s="21"/>
      <c r="F3266" s="5"/>
      <c r="G3266" s="12"/>
      <c r="H3266" s="5"/>
      <c r="I3266" s="8"/>
      <c r="J3266" s="5"/>
      <c r="K3266" s="5"/>
      <c r="L3266" s="5"/>
      <c r="M3266" s="5"/>
      <c r="N3266" s="5"/>
      <c r="O3266" s="5"/>
      <c r="P3266" s="5"/>
    </row>
    <row r="3267" ht="15.75" customHeight="1">
      <c r="A3267" s="5"/>
      <c r="B3267" s="5"/>
      <c r="C3267" s="5"/>
      <c r="D3267" s="5"/>
      <c r="E3267" s="21"/>
      <c r="F3267" s="5"/>
      <c r="G3267" s="12"/>
      <c r="H3267" s="5"/>
      <c r="I3267" s="8"/>
      <c r="J3267" s="5"/>
      <c r="K3267" s="5"/>
      <c r="L3267" s="5"/>
      <c r="M3267" s="5"/>
      <c r="N3267" s="5"/>
      <c r="O3267" s="5"/>
      <c r="P3267" s="5"/>
    </row>
    <row r="3268" ht="15.75" customHeight="1">
      <c r="A3268" s="5"/>
      <c r="B3268" s="5"/>
      <c r="C3268" s="5"/>
      <c r="D3268" s="5"/>
      <c r="E3268" s="21"/>
      <c r="F3268" s="5"/>
      <c r="G3268" s="12"/>
      <c r="H3268" s="5"/>
      <c r="I3268" s="8"/>
      <c r="J3268" s="5"/>
      <c r="K3268" s="5"/>
      <c r="L3268" s="5"/>
      <c r="M3268" s="5"/>
      <c r="N3268" s="5"/>
      <c r="O3268" s="5"/>
      <c r="P3268" s="5"/>
    </row>
    <row r="3269" ht="15.75" customHeight="1">
      <c r="A3269" s="5"/>
      <c r="B3269" s="5"/>
      <c r="C3269" s="5"/>
      <c r="D3269" s="5"/>
      <c r="E3269" s="21"/>
      <c r="F3269" s="5"/>
      <c r="G3269" s="12"/>
      <c r="H3269" s="5"/>
      <c r="I3269" s="8"/>
      <c r="J3269" s="5"/>
      <c r="K3269" s="5"/>
      <c r="L3269" s="5"/>
      <c r="M3269" s="5"/>
      <c r="N3269" s="5"/>
      <c r="O3269" s="5"/>
      <c r="P3269" s="5"/>
    </row>
    <row r="3270" ht="15.75" customHeight="1">
      <c r="A3270" s="5"/>
      <c r="B3270" s="5"/>
      <c r="C3270" s="5"/>
      <c r="D3270" s="5"/>
      <c r="E3270" s="21"/>
      <c r="F3270" s="5"/>
      <c r="G3270" s="12"/>
      <c r="H3270" s="5"/>
      <c r="I3270" s="8"/>
      <c r="J3270" s="5"/>
      <c r="K3270" s="5"/>
      <c r="L3270" s="5"/>
      <c r="M3270" s="5"/>
      <c r="N3270" s="5"/>
      <c r="O3270" s="5"/>
      <c r="P3270" s="5"/>
    </row>
    <row r="3271" ht="15.75" customHeight="1">
      <c r="A3271" s="5"/>
      <c r="B3271" s="5"/>
      <c r="C3271" s="5"/>
      <c r="D3271" s="5"/>
      <c r="E3271" s="21"/>
      <c r="F3271" s="5"/>
      <c r="G3271" s="12"/>
      <c r="H3271" s="5"/>
      <c r="I3271" s="8"/>
      <c r="J3271" s="5"/>
      <c r="K3271" s="5"/>
      <c r="L3271" s="5"/>
      <c r="M3271" s="5"/>
      <c r="N3271" s="5"/>
      <c r="O3271" s="5"/>
      <c r="P3271" s="5"/>
    </row>
    <row r="3272" ht="15.75" customHeight="1">
      <c r="A3272" s="5"/>
      <c r="B3272" s="5"/>
      <c r="C3272" s="5"/>
      <c r="D3272" s="5"/>
      <c r="E3272" s="21"/>
      <c r="F3272" s="5"/>
      <c r="G3272" s="12"/>
      <c r="H3272" s="5"/>
      <c r="I3272" s="8"/>
      <c r="J3272" s="5"/>
      <c r="K3272" s="5"/>
      <c r="L3272" s="5"/>
      <c r="M3272" s="5"/>
      <c r="N3272" s="5"/>
      <c r="O3272" s="5"/>
      <c r="P3272" s="5"/>
    </row>
    <row r="3273" ht="15.75" customHeight="1">
      <c r="A3273" s="5"/>
      <c r="B3273" s="5"/>
      <c r="C3273" s="5"/>
      <c r="D3273" s="5"/>
      <c r="E3273" s="21"/>
      <c r="F3273" s="5"/>
      <c r="G3273" s="12"/>
      <c r="H3273" s="5"/>
      <c r="I3273" s="8"/>
      <c r="J3273" s="5"/>
      <c r="K3273" s="5"/>
      <c r="L3273" s="5"/>
      <c r="M3273" s="5"/>
      <c r="N3273" s="5"/>
      <c r="O3273" s="5"/>
      <c r="P3273" s="5"/>
    </row>
    <row r="3274" ht="15.75" customHeight="1">
      <c r="A3274" s="5"/>
      <c r="B3274" s="5"/>
      <c r="C3274" s="5"/>
      <c r="D3274" s="5"/>
      <c r="E3274" s="21"/>
      <c r="F3274" s="5"/>
      <c r="G3274" s="12"/>
      <c r="H3274" s="5"/>
      <c r="I3274" s="8"/>
      <c r="J3274" s="5"/>
      <c r="K3274" s="5"/>
      <c r="L3274" s="5"/>
      <c r="M3274" s="5"/>
      <c r="N3274" s="5"/>
      <c r="O3274" s="5"/>
      <c r="P3274" s="5"/>
    </row>
    <row r="3275" ht="15.75" customHeight="1">
      <c r="A3275" s="5"/>
      <c r="B3275" s="5"/>
      <c r="C3275" s="5"/>
      <c r="D3275" s="5"/>
      <c r="E3275" s="21"/>
      <c r="F3275" s="5"/>
      <c r="G3275" s="12"/>
      <c r="H3275" s="5"/>
      <c r="I3275" s="8"/>
      <c r="J3275" s="5"/>
      <c r="K3275" s="5"/>
      <c r="L3275" s="5"/>
      <c r="M3275" s="5"/>
      <c r="N3275" s="5"/>
      <c r="O3275" s="5"/>
      <c r="P3275" s="5"/>
    </row>
    <row r="3276" ht="15.75" customHeight="1">
      <c r="A3276" s="5"/>
      <c r="B3276" s="5"/>
      <c r="C3276" s="5"/>
      <c r="D3276" s="5"/>
      <c r="E3276" s="21"/>
      <c r="F3276" s="5"/>
      <c r="G3276" s="12"/>
      <c r="H3276" s="5"/>
      <c r="I3276" s="8"/>
      <c r="J3276" s="5"/>
      <c r="K3276" s="5"/>
      <c r="L3276" s="5"/>
      <c r="M3276" s="5"/>
      <c r="N3276" s="5"/>
      <c r="O3276" s="5"/>
      <c r="P3276" s="5"/>
    </row>
    <row r="3277" ht="15.75" customHeight="1">
      <c r="A3277" s="5"/>
      <c r="B3277" s="5"/>
      <c r="C3277" s="5"/>
      <c r="D3277" s="5"/>
      <c r="E3277" s="21"/>
      <c r="F3277" s="5"/>
      <c r="G3277" s="12"/>
      <c r="H3277" s="5"/>
      <c r="I3277" s="8"/>
      <c r="J3277" s="5"/>
      <c r="K3277" s="5"/>
      <c r="L3277" s="5"/>
      <c r="M3277" s="5"/>
      <c r="N3277" s="5"/>
      <c r="O3277" s="5"/>
      <c r="P3277" s="5"/>
    </row>
    <row r="3278" ht="15.75" customHeight="1">
      <c r="A3278" s="5"/>
      <c r="B3278" s="5"/>
      <c r="C3278" s="5"/>
      <c r="D3278" s="5"/>
      <c r="E3278" s="21"/>
      <c r="F3278" s="5"/>
      <c r="G3278" s="12"/>
      <c r="H3278" s="5"/>
      <c r="I3278" s="8"/>
      <c r="J3278" s="5"/>
      <c r="K3278" s="5"/>
      <c r="L3278" s="5"/>
      <c r="M3278" s="5"/>
      <c r="N3278" s="5"/>
      <c r="O3278" s="5"/>
      <c r="P3278" s="5"/>
    </row>
    <row r="3279" ht="15.75" customHeight="1">
      <c r="A3279" s="5"/>
      <c r="B3279" s="5"/>
      <c r="C3279" s="5"/>
      <c r="D3279" s="5"/>
      <c r="E3279" s="21"/>
      <c r="F3279" s="5"/>
      <c r="G3279" s="12"/>
      <c r="H3279" s="5"/>
      <c r="I3279" s="8"/>
      <c r="J3279" s="5"/>
      <c r="K3279" s="5"/>
      <c r="L3279" s="5"/>
      <c r="M3279" s="5"/>
      <c r="N3279" s="5"/>
      <c r="O3279" s="5"/>
      <c r="P3279" s="5"/>
    </row>
    <row r="3280" ht="15.75" customHeight="1">
      <c r="A3280" s="5"/>
      <c r="B3280" s="5"/>
      <c r="C3280" s="5"/>
      <c r="D3280" s="5"/>
      <c r="E3280" s="21"/>
      <c r="F3280" s="5"/>
      <c r="G3280" s="12"/>
      <c r="H3280" s="5"/>
      <c r="I3280" s="8"/>
      <c r="J3280" s="5"/>
      <c r="K3280" s="5"/>
      <c r="L3280" s="5"/>
      <c r="M3280" s="5"/>
      <c r="N3280" s="5"/>
      <c r="O3280" s="5"/>
      <c r="P3280" s="5"/>
    </row>
    <row r="3281" ht="15.75" customHeight="1">
      <c r="A3281" s="5"/>
      <c r="B3281" s="5"/>
      <c r="C3281" s="5"/>
      <c r="D3281" s="5"/>
      <c r="E3281" s="21"/>
      <c r="F3281" s="5"/>
      <c r="G3281" s="12"/>
      <c r="H3281" s="5"/>
      <c r="I3281" s="8"/>
      <c r="J3281" s="5"/>
      <c r="K3281" s="5"/>
      <c r="L3281" s="5"/>
      <c r="M3281" s="5"/>
      <c r="N3281" s="5"/>
      <c r="O3281" s="5"/>
      <c r="P3281" s="5"/>
    </row>
    <row r="3282" ht="15.75" customHeight="1">
      <c r="A3282" s="5"/>
      <c r="B3282" s="5"/>
      <c r="C3282" s="5"/>
      <c r="D3282" s="5"/>
      <c r="E3282" s="21"/>
      <c r="F3282" s="5"/>
      <c r="G3282" s="12"/>
      <c r="H3282" s="5"/>
      <c r="I3282" s="8"/>
      <c r="J3282" s="5"/>
      <c r="K3282" s="5"/>
      <c r="L3282" s="5"/>
      <c r="M3282" s="5"/>
      <c r="N3282" s="5"/>
      <c r="O3282" s="5"/>
      <c r="P3282" s="5"/>
    </row>
    <row r="3283" ht="15.75" customHeight="1">
      <c r="A3283" s="5"/>
      <c r="B3283" s="5"/>
      <c r="C3283" s="5"/>
      <c r="D3283" s="5"/>
      <c r="E3283" s="21"/>
      <c r="F3283" s="5"/>
      <c r="G3283" s="12"/>
      <c r="H3283" s="5"/>
      <c r="I3283" s="8"/>
      <c r="J3283" s="5"/>
      <c r="K3283" s="5"/>
      <c r="L3283" s="5"/>
      <c r="M3283" s="5"/>
      <c r="N3283" s="5"/>
      <c r="O3283" s="5"/>
      <c r="P3283" s="5"/>
    </row>
    <row r="3284" ht="15.75" customHeight="1">
      <c r="A3284" s="5"/>
      <c r="B3284" s="5"/>
      <c r="C3284" s="5"/>
      <c r="D3284" s="5"/>
      <c r="E3284" s="21"/>
      <c r="F3284" s="5"/>
      <c r="G3284" s="12"/>
      <c r="H3284" s="5"/>
      <c r="I3284" s="8"/>
      <c r="J3284" s="5"/>
      <c r="K3284" s="5"/>
      <c r="L3284" s="5"/>
      <c r="M3284" s="5"/>
      <c r="N3284" s="5"/>
      <c r="O3284" s="5"/>
      <c r="P3284" s="5"/>
    </row>
    <row r="3285" ht="15.75" customHeight="1">
      <c r="A3285" s="5"/>
      <c r="B3285" s="5"/>
      <c r="C3285" s="5"/>
      <c r="D3285" s="5"/>
      <c r="E3285" s="21"/>
      <c r="F3285" s="5"/>
      <c r="G3285" s="12"/>
      <c r="H3285" s="5"/>
      <c r="I3285" s="8"/>
      <c r="J3285" s="5"/>
      <c r="K3285" s="5"/>
      <c r="L3285" s="5"/>
      <c r="M3285" s="5"/>
      <c r="N3285" s="5"/>
      <c r="O3285" s="5"/>
      <c r="P3285" s="5"/>
    </row>
    <row r="3286" ht="15.75" customHeight="1">
      <c r="A3286" s="5"/>
      <c r="B3286" s="5"/>
      <c r="C3286" s="5"/>
      <c r="D3286" s="5"/>
      <c r="E3286" s="21"/>
      <c r="F3286" s="5"/>
      <c r="G3286" s="12"/>
      <c r="H3286" s="5"/>
      <c r="I3286" s="8"/>
      <c r="J3286" s="5"/>
      <c r="K3286" s="5"/>
      <c r="L3286" s="5"/>
      <c r="M3286" s="5"/>
      <c r="N3286" s="5"/>
      <c r="O3286" s="5"/>
      <c r="P3286" s="5"/>
    </row>
    <row r="3287" ht="15.75" customHeight="1">
      <c r="A3287" s="5"/>
      <c r="B3287" s="5"/>
      <c r="C3287" s="5"/>
      <c r="D3287" s="5"/>
      <c r="E3287" s="21"/>
      <c r="F3287" s="5"/>
      <c r="G3287" s="12"/>
      <c r="H3287" s="5"/>
      <c r="I3287" s="8"/>
      <c r="J3287" s="5"/>
      <c r="K3287" s="5"/>
      <c r="L3287" s="5"/>
      <c r="M3287" s="5"/>
      <c r="N3287" s="5"/>
      <c r="O3287" s="5"/>
      <c r="P3287" s="5"/>
    </row>
    <row r="3288" ht="15.75" customHeight="1">
      <c r="A3288" s="5"/>
      <c r="B3288" s="5"/>
      <c r="C3288" s="5"/>
      <c r="D3288" s="5"/>
      <c r="E3288" s="21"/>
      <c r="F3288" s="5"/>
      <c r="G3288" s="12"/>
      <c r="H3288" s="5"/>
      <c r="I3288" s="8"/>
      <c r="J3288" s="5"/>
      <c r="K3288" s="5"/>
      <c r="L3288" s="5"/>
      <c r="M3288" s="5"/>
      <c r="N3288" s="5"/>
      <c r="O3288" s="5"/>
      <c r="P3288" s="5"/>
    </row>
    <row r="3289" ht="15.75" customHeight="1">
      <c r="A3289" s="5"/>
      <c r="B3289" s="5"/>
      <c r="C3289" s="5"/>
      <c r="D3289" s="5"/>
      <c r="E3289" s="21"/>
      <c r="F3289" s="5"/>
      <c r="G3289" s="12"/>
      <c r="H3289" s="5"/>
      <c r="I3289" s="8"/>
      <c r="J3289" s="5"/>
      <c r="K3289" s="5"/>
      <c r="L3289" s="5"/>
      <c r="M3289" s="5"/>
      <c r="N3289" s="5"/>
      <c r="O3289" s="5"/>
      <c r="P3289" s="5"/>
    </row>
    <row r="3290" ht="15.75" customHeight="1">
      <c r="A3290" s="5"/>
      <c r="B3290" s="5"/>
      <c r="C3290" s="5"/>
      <c r="D3290" s="5"/>
      <c r="E3290" s="21"/>
      <c r="F3290" s="5"/>
      <c r="G3290" s="12"/>
      <c r="H3290" s="5"/>
      <c r="I3290" s="8"/>
      <c r="J3290" s="5"/>
      <c r="K3290" s="5"/>
      <c r="L3290" s="5"/>
      <c r="M3290" s="5"/>
      <c r="N3290" s="5"/>
      <c r="O3290" s="5"/>
      <c r="P3290" s="5"/>
    </row>
    <row r="3291" ht="15.75" customHeight="1">
      <c r="A3291" s="5"/>
      <c r="B3291" s="5"/>
      <c r="C3291" s="5"/>
      <c r="D3291" s="5"/>
      <c r="E3291" s="21"/>
      <c r="F3291" s="5"/>
      <c r="G3291" s="12"/>
      <c r="H3291" s="5"/>
      <c r="I3291" s="8"/>
      <c r="J3291" s="5"/>
      <c r="K3291" s="5"/>
      <c r="L3291" s="5"/>
      <c r="M3291" s="5"/>
      <c r="N3291" s="5"/>
      <c r="O3291" s="5"/>
      <c r="P3291" s="5"/>
    </row>
    <row r="3292" ht="15.75" customHeight="1">
      <c r="A3292" s="5"/>
      <c r="B3292" s="5"/>
      <c r="C3292" s="5"/>
      <c r="D3292" s="5"/>
      <c r="E3292" s="21"/>
      <c r="F3292" s="5"/>
      <c r="G3292" s="12"/>
      <c r="H3292" s="5"/>
      <c r="I3292" s="8"/>
      <c r="J3292" s="5"/>
      <c r="K3292" s="5"/>
      <c r="L3292" s="5"/>
      <c r="M3292" s="5"/>
      <c r="N3292" s="5"/>
      <c r="O3292" s="5"/>
      <c r="P3292" s="5"/>
    </row>
    <row r="3293" ht="15.75" customHeight="1">
      <c r="A3293" s="5"/>
      <c r="B3293" s="5"/>
      <c r="C3293" s="5"/>
      <c r="D3293" s="5"/>
      <c r="E3293" s="21"/>
      <c r="F3293" s="5"/>
      <c r="G3293" s="12"/>
      <c r="H3293" s="5"/>
      <c r="I3293" s="8"/>
      <c r="J3293" s="5"/>
      <c r="K3293" s="5"/>
      <c r="L3293" s="5"/>
      <c r="M3293" s="5"/>
      <c r="N3293" s="5"/>
      <c r="O3293" s="5"/>
      <c r="P3293" s="5"/>
    </row>
    <row r="3294" ht="15.75" customHeight="1">
      <c r="A3294" s="5"/>
      <c r="B3294" s="5"/>
      <c r="C3294" s="5"/>
      <c r="D3294" s="5"/>
      <c r="E3294" s="21"/>
      <c r="F3294" s="5"/>
      <c r="G3294" s="12"/>
      <c r="H3294" s="5"/>
      <c r="I3294" s="8"/>
      <c r="J3294" s="5"/>
      <c r="K3294" s="5"/>
      <c r="L3294" s="5"/>
      <c r="M3294" s="5"/>
      <c r="N3294" s="5"/>
      <c r="O3294" s="5"/>
      <c r="P3294" s="5"/>
    </row>
    <row r="3295" ht="15.75" customHeight="1">
      <c r="A3295" s="5"/>
      <c r="B3295" s="5"/>
      <c r="C3295" s="5"/>
      <c r="D3295" s="5"/>
      <c r="E3295" s="21"/>
      <c r="F3295" s="5"/>
      <c r="G3295" s="12"/>
      <c r="H3295" s="5"/>
      <c r="I3295" s="8"/>
      <c r="J3295" s="5"/>
      <c r="K3295" s="5"/>
      <c r="L3295" s="5"/>
      <c r="M3295" s="5"/>
      <c r="N3295" s="5"/>
      <c r="O3295" s="5"/>
      <c r="P3295" s="5"/>
    </row>
    <row r="3296" ht="15.75" customHeight="1">
      <c r="A3296" s="5"/>
      <c r="B3296" s="5"/>
      <c r="C3296" s="5"/>
      <c r="D3296" s="5"/>
      <c r="E3296" s="21"/>
      <c r="F3296" s="5"/>
      <c r="G3296" s="12"/>
      <c r="H3296" s="5"/>
      <c r="I3296" s="8"/>
      <c r="J3296" s="5"/>
      <c r="K3296" s="5"/>
      <c r="L3296" s="5"/>
      <c r="M3296" s="5"/>
      <c r="N3296" s="5"/>
      <c r="O3296" s="5"/>
      <c r="P3296" s="5"/>
    </row>
    <row r="3297" ht="15.75" customHeight="1">
      <c r="A3297" s="5"/>
      <c r="B3297" s="5"/>
      <c r="C3297" s="5"/>
      <c r="D3297" s="5"/>
      <c r="E3297" s="21"/>
      <c r="F3297" s="5"/>
      <c r="G3297" s="12"/>
      <c r="H3297" s="5"/>
      <c r="I3297" s="8"/>
      <c r="J3297" s="5"/>
      <c r="K3297" s="5"/>
      <c r="L3297" s="5"/>
      <c r="M3297" s="5"/>
      <c r="N3297" s="5"/>
      <c r="O3297" s="5"/>
      <c r="P3297" s="5"/>
    </row>
    <row r="3298" ht="15.75" customHeight="1">
      <c r="A3298" s="5"/>
      <c r="B3298" s="5"/>
      <c r="C3298" s="5"/>
      <c r="D3298" s="5"/>
      <c r="E3298" s="21"/>
      <c r="F3298" s="5"/>
      <c r="G3298" s="12"/>
      <c r="H3298" s="5"/>
      <c r="I3298" s="8"/>
      <c r="J3298" s="5"/>
      <c r="K3298" s="5"/>
      <c r="L3298" s="5"/>
      <c r="M3298" s="5"/>
      <c r="N3298" s="5"/>
      <c r="O3298" s="5"/>
      <c r="P3298" s="5"/>
    </row>
    <row r="3299" ht="15.75" customHeight="1">
      <c r="A3299" s="5"/>
      <c r="B3299" s="5"/>
      <c r="C3299" s="5"/>
      <c r="D3299" s="5"/>
      <c r="E3299" s="21"/>
      <c r="F3299" s="5"/>
      <c r="G3299" s="12"/>
      <c r="H3299" s="5"/>
      <c r="I3299" s="8"/>
      <c r="J3299" s="5"/>
      <c r="K3299" s="5"/>
      <c r="L3299" s="5"/>
      <c r="M3299" s="5"/>
      <c r="N3299" s="5"/>
      <c r="O3299" s="5"/>
      <c r="P3299" s="5"/>
    </row>
    <row r="3300" ht="15.75" customHeight="1">
      <c r="A3300" s="5"/>
      <c r="B3300" s="5"/>
      <c r="C3300" s="5"/>
      <c r="D3300" s="5"/>
      <c r="E3300" s="21"/>
      <c r="F3300" s="5"/>
      <c r="G3300" s="12"/>
      <c r="H3300" s="5"/>
      <c r="I3300" s="8"/>
      <c r="J3300" s="5"/>
      <c r="K3300" s="5"/>
      <c r="L3300" s="5"/>
      <c r="M3300" s="5"/>
      <c r="N3300" s="5"/>
      <c r="O3300" s="5"/>
      <c r="P3300" s="5"/>
    </row>
    <row r="3301" ht="15.75" customHeight="1">
      <c r="A3301" s="5"/>
      <c r="B3301" s="5"/>
      <c r="C3301" s="5"/>
      <c r="D3301" s="5"/>
      <c r="E3301" s="21"/>
      <c r="F3301" s="5"/>
      <c r="G3301" s="12"/>
      <c r="H3301" s="5"/>
      <c r="I3301" s="8"/>
      <c r="J3301" s="5"/>
      <c r="K3301" s="5"/>
      <c r="L3301" s="5"/>
      <c r="M3301" s="5"/>
      <c r="N3301" s="5"/>
      <c r="O3301" s="5"/>
      <c r="P3301" s="5"/>
    </row>
    <row r="3302" ht="15.75" customHeight="1">
      <c r="A3302" s="5"/>
      <c r="B3302" s="5"/>
      <c r="C3302" s="5"/>
      <c r="D3302" s="5"/>
      <c r="E3302" s="21"/>
      <c r="F3302" s="5"/>
      <c r="G3302" s="12"/>
      <c r="H3302" s="5"/>
      <c r="I3302" s="8"/>
      <c r="J3302" s="5"/>
      <c r="K3302" s="5"/>
      <c r="L3302" s="5"/>
      <c r="M3302" s="5"/>
      <c r="N3302" s="5"/>
      <c r="O3302" s="5"/>
      <c r="P3302" s="5"/>
    </row>
    <row r="3303" ht="15.75" customHeight="1">
      <c r="A3303" s="5"/>
      <c r="B3303" s="5"/>
      <c r="C3303" s="5"/>
      <c r="D3303" s="5"/>
      <c r="E3303" s="21"/>
      <c r="F3303" s="5"/>
      <c r="G3303" s="12"/>
      <c r="H3303" s="5"/>
      <c r="I3303" s="8"/>
      <c r="J3303" s="5"/>
      <c r="K3303" s="5"/>
      <c r="L3303" s="5"/>
      <c r="M3303" s="5"/>
      <c r="N3303" s="5"/>
      <c r="O3303" s="5"/>
      <c r="P3303" s="5"/>
    </row>
    <row r="3304" ht="15.75" customHeight="1">
      <c r="A3304" s="5"/>
      <c r="B3304" s="5"/>
      <c r="C3304" s="5"/>
      <c r="D3304" s="5"/>
      <c r="E3304" s="21"/>
      <c r="F3304" s="5"/>
      <c r="G3304" s="12"/>
      <c r="H3304" s="5"/>
      <c r="I3304" s="8"/>
      <c r="J3304" s="5"/>
      <c r="K3304" s="5"/>
      <c r="L3304" s="5"/>
      <c r="M3304" s="5"/>
      <c r="N3304" s="5"/>
      <c r="O3304" s="5"/>
      <c r="P3304" s="5"/>
    </row>
    <row r="3305" ht="15.75" customHeight="1">
      <c r="A3305" s="5"/>
      <c r="B3305" s="5"/>
      <c r="C3305" s="5"/>
      <c r="D3305" s="5"/>
      <c r="E3305" s="21"/>
      <c r="F3305" s="5"/>
      <c r="G3305" s="12"/>
      <c r="H3305" s="5"/>
      <c r="I3305" s="8"/>
      <c r="J3305" s="5"/>
      <c r="K3305" s="5"/>
      <c r="L3305" s="5"/>
      <c r="M3305" s="5"/>
      <c r="N3305" s="5"/>
      <c r="O3305" s="5"/>
      <c r="P3305" s="5"/>
    </row>
    <row r="3306" ht="15.75" customHeight="1">
      <c r="A3306" s="5"/>
      <c r="B3306" s="5"/>
      <c r="C3306" s="5"/>
      <c r="D3306" s="5"/>
      <c r="E3306" s="21"/>
      <c r="F3306" s="5"/>
      <c r="G3306" s="12"/>
      <c r="H3306" s="5"/>
      <c r="I3306" s="8"/>
      <c r="J3306" s="5"/>
      <c r="K3306" s="5"/>
      <c r="L3306" s="5"/>
      <c r="M3306" s="5"/>
      <c r="N3306" s="5"/>
      <c r="O3306" s="5"/>
      <c r="P3306" s="5"/>
    </row>
    <row r="3307" ht="15.75" customHeight="1">
      <c r="A3307" s="5"/>
      <c r="B3307" s="5"/>
      <c r="C3307" s="5"/>
      <c r="D3307" s="5"/>
      <c r="E3307" s="21"/>
      <c r="F3307" s="5"/>
      <c r="G3307" s="12"/>
      <c r="H3307" s="5"/>
      <c r="I3307" s="8"/>
      <c r="J3307" s="5"/>
      <c r="K3307" s="5"/>
      <c r="L3307" s="5"/>
      <c r="M3307" s="5"/>
      <c r="N3307" s="5"/>
      <c r="O3307" s="5"/>
      <c r="P3307" s="5"/>
    </row>
    <row r="3308" ht="15.75" customHeight="1">
      <c r="A3308" s="5"/>
      <c r="B3308" s="5"/>
      <c r="C3308" s="5"/>
      <c r="D3308" s="5"/>
      <c r="E3308" s="21"/>
      <c r="F3308" s="5"/>
      <c r="G3308" s="12"/>
      <c r="H3308" s="5"/>
      <c r="I3308" s="8"/>
      <c r="J3308" s="5"/>
      <c r="K3308" s="5"/>
      <c r="L3308" s="5"/>
      <c r="M3308" s="5"/>
      <c r="N3308" s="5"/>
      <c r="O3308" s="5"/>
      <c r="P3308" s="5"/>
    </row>
    <row r="3309" ht="15.75" customHeight="1">
      <c r="A3309" s="5"/>
      <c r="B3309" s="5"/>
      <c r="C3309" s="5"/>
      <c r="D3309" s="5"/>
      <c r="E3309" s="21"/>
      <c r="F3309" s="5"/>
      <c r="G3309" s="12"/>
      <c r="H3309" s="5"/>
      <c r="I3309" s="8"/>
      <c r="J3309" s="5"/>
      <c r="K3309" s="5"/>
      <c r="L3309" s="5"/>
      <c r="M3309" s="5"/>
      <c r="N3309" s="5"/>
      <c r="O3309" s="5"/>
      <c r="P3309" s="5"/>
    </row>
    <row r="3310" ht="15.75" customHeight="1">
      <c r="A3310" s="5"/>
      <c r="B3310" s="5"/>
      <c r="C3310" s="5"/>
      <c r="D3310" s="5"/>
      <c r="E3310" s="21"/>
      <c r="F3310" s="5"/>
      <c r="G3310" s="12"/>
      <c r="H3310" s="5"/>
      <c r="I3310" s="8"/>
      <c r="J3310" s="5"/>
      <c r="K3310" s="5"/>
      <c r="L3310" s="5"/>
      <c r="M3310" s="5"/>
      <c r="N3310" s="5"/>
      <c r="O3310" s="5"/>
      <c r="P3310" s="5"/>
    </row>
    <row r="3311" ht="15.75" customHeight="1">
      <c r="A3311" s="5"/>
      <c r="B3311" s="5"/>
      <c r="C3311" s="5"/>
      <c r="D3311" s="5"/>
      <c r="E3311" s="21"/>
      <c r="F3311" s="5"/>
      <c r="G3311" s="12"/>
      <c r="H3311" s="5"/>
      <c r="I3311" s="8"/>
      <c r="J3311" s="5"/>
      <c r="K3311" s="5"/>
      <c r="L3311" s="5"/>
      <c r="M3311" s="5"/>
      <c r="N3311" s="5"/>
      <c r="O3311" s="5"/>
      <c r="P3311" s="5"/>
    </row>
  </sheetData>
  <autoFilter ref="$B$1:$P$3111"/>
  <conditionalFormatting sqref="C1:C3311">
    <cfRule type="colorScale" priority="1">
      <colorScale>
        <cfvo type="min"/>
        <cfvo type="percentile" val="50"/>
        <cfvo type="max"/>
        <color rgb="FF57BB8A"/>
        <color rgb="FFFFD666"/>
        <color rgb="FFE67C73"/>
      </colorScale>
    </cfRule>
  </conditionalFormatting>
  <hyperlinks>
    <hyperlink r:id="rId2" ref="B1"/>
  </hyperlinks>
  <printOptions/>
  <pageMargins bottom="0.75" footer="0.0" header="0.0" left="0.7" right="0.7" top="0.75"/>
  <pageSetup orientation="landscape"/>
  <drawing r:id="rId3"/>
  <legacy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3.14"/>
    <col customWidth="1" min="7" max="7" width="15.0"/>
    <col customWidth="1" min="8" max="28" width="3.14"/>
  </cols>
  <sheetData>
    <row r="1" ht="14.25" customHeight="1">
      <c r="A1" s="22" t="s">
        <v>2936</v>
      </c>
      <c r="B1" s="23" t="s">
        <v>2937</v>
      </c>
      <c r="C1" s="24" t="s">
        <v>2938</v>
      </c>
      <c r="D1" s="25" t="s">
        <v>2939</v>
      </c>
      <c r="E1" s="26" t="s">
        <v>189</v>
      </c>
      <c r="G1" s="27">
        <v>0.0</v>
      </c>
      <c r="H1" s="28" t="s">
        <v>2940</v>
      </c>
      <c r="I1" s="27"/>
      <c r="J1" s="29"/>
      <c r="K1" s="29"/>
      <c r="L1" s="29"/>
      <c r="M1" s="29"/>
      <c r="N1" s="29"/>
      <c r="O1" s="29"/>
      <c r="P1" s="29"/>
      <c r="Q1" s="29"/>
      <c r="R1" s="29"/>
      <c r="S1" s="29"/>
      <c r="T1" s="29"/>
      <c r="U1" s="29"/>
      <c r="V1" s="29"/>
      <c r="W1" s="29"/>
    </row>
    <row r="2" ht="14.25" customHeight="1">
      <c r="A2" s="6"/>
      <c r="D2" s="6"/>
      <c r="E2" s="6"/>
      <c r="G2" s="27"/>
      <c r="H2" s="30"/>
      <c r="I2" s="30"/>
      <c r="J2" s="30"/>
      <c r="K2" s="30"/>
      <c r="L2" s="30"/>
      <c r="M2" s="30"/>
      <c r="N2" s="30"/>
      <c r="O2" s="30"/>
      <c r="P2" s="30"/>
      <c r="Q2" s="30"/>
      <c r="R2" s="30"/>
      <c r="S2" s="30"/>
      <c r="T2" s="30"/>
      <c r="U2" s="30"/>
      <c r="V2" s="30"/>
      <c r="W2" s="30"/>
    </row>
    <row r="3" ht="14.25" customHeight="1">
      <c r="A3" s="6"/>
      <c r="D3" s="6"/>
      <c r="E3" s="6"/>
      <c r="G3" s="31" t="s">
        <v>2941</v>
      </c>
      <c r="H3" s="32" t="s">
        <v>2942</v>
      </c>
    </row>
    <row r="4" ht="14.25" customHeight="1">
      <c r="A4" s="6"/>
      <c r="D4" s="6"/>
      <c r="E4" s="6"/>
      <c r="G4" s="31"/>
      <c r="H4" s="33" t="s">
        <v>2943</v>
      </c>
      <c r="I4" s="34"/>
      <c r="J4" s="34"/>
      <c r="K4" s="34"/>
      <c r="L4" s="34"/>
      <c r="M4" s="34"/>
      <c r="N4" s="34"/>
      <c r="O4" s="34"/>
      <c r="P4" s="34"/>
      <c r="Q4" s="34"/>
      <c r="R4" s="34"/>
      <c r="S4" s="34"/>
      <c r="T4" s="34"/>
      <c r="U4" s="34"/>
      <c r="V4" s="34"/>
      <c r="W4" s="34"/>
      <c r="X4" s="34"/>
      <c r="Y4" s="34"/>
      <c r="Z4" s="34"/>
      <c r="AA4" s="34"/>
      <c r="AB4" s="35"/>
    </row>
    <row r="5" ht="14.25" customHeight="1">
      <c r="A5" s="6"/>
      <c r="B5" s="6"/>
      <c r="C5" s="6"/>
      <c r="D5" s="6"/>
      <c r="E5" s="6"/>
      <c r="F5" s="6"/>
      <c r="G5" s="31"/>
      <c r="H5" s="36"/>
      <c r="I5" s="37"/>
      <c r="J5" s="37"/>
      <c r="K5" s="37"/>
      <c r="L5" s="37"/>
      <c r="M5" s="37"/>
      <c r="N5" s="37"/>
      <c r="O5" s="37"/>
      <c r="P5" s="37"/>
      <c r="Q5" s="37"/>
      <c r="R5" s="37"/>
      <c r="S5" s="37"/>
      <c r="T5" s="37"/>
      <c r="U5" s="37"/>
      <c r="V5" s="37"/>
      <c r="W5" s="37"/>
      <c r="X5" s="37"/>
      <c r="Y5" s="37"/>
      <c r="Z5" s="37"/>
      <c r="AA5" s="37"/>
      <c r="AB5" s="38"/>
    </row>
    <row r="6" ht="14.25" customHeight="1">
      <c r="A6" s="6"/>
      <c r="D6" s="6"/>
      <c r="E6" s="6"/>
      <c r="G6" s="31"/>
      <c r="H6" s="39"/>
      <c r="I6" s="40"/>
      <c r="J6" s="40"/>
      <c r="K6" s="40"/>
      <c r="L6" s="41"/>
      <c r="M6" s="42"/>
      <c r="N6" s="42"/>
      <c r="O6" s="39"/>
      <c r="P6" s="39"/>
      <c r="Q6" s="39"/>
      <c r="R6" s="39"/>
      <c r="S6" s="39"/>
      <c r="T6" s="39"/>
      <c r="U6" s="39"/>
      <c r="V6" s="39"/>
      <c r="W6" s="39"/>
    </row>
    <row r="7" ht="14.25" customHeight="1">
      <c r="A7" s="6"/>
      <c r="D7" s="6"/>
      <c r="E7" s="6"/>
      <c r="G7" s="31"/>
      <c r="H7" s="39"/>
      <c r="I7" s="39"/>
      <c r="J7" s="39"/>
      <c r="K7" s="39"/>
      <c r="L7" s="39"/>
      <c r="M7" s="39"/>
      <c r="N7" s="39"/>
      <c r="O7" s="39"/>
      <c r="P7" s="39"/>
      <c r="Q7" s="39"/>
      <c r="R7" s="39"/>
      <c r="S7" s="39"/>
      <c r="T7" s="39"/>
      <c r="U7" s="39"/>
      <c r="V7" s="39"/>
      <c r="W7" s="39"/>
    </row>
    <row r="8" ht="14.25" customHeight="1">
      <c r="A8" s="6"/>
      <c r="D8" s="6"/>
      <c r="E8" s="6"/>
      <c r="G8" s="43" t="s">
        <v>2944</v>
      </c>
      <c r="H8" s="44" t="s">
        <v>2945</v>
      </c>
      <c r="I8" s="45"/>
      <c r="J8" s="45"/>
      <c r="K8" s="45"/>
      <c r="L8" s="45"/>
      <c r="M8" s="45"/>
      <c r="N8" s="45"/>
      <c r="O8" s="45"/>
      <c r="P8" s="45"/>
      <c r="Q8" s="45"/>
      <c r="R8" s="45"/>
      <c r="S8" s="45"/>
      <c r="T8" s="45"/>
      <c r="U8" s="45"/>
      <c r="V8" s="45"/>
      <c r="W8" s="45"/>
      <c r="X8" s="45"/>
      <c r="Y8" s="45"/>
      <c r="Z8" s="45"/>
      <c r="AA8" s="45"/>
      <c r="AB8" s="46"/>
    </row>
    <row r="9" ht="14.25" customHeight="1">
      <c r="A9" s="6"/>
      <c r="D9" s="6"/>
      <c r="E9" s="6"/>
      <c r="G9" s="31"/>
      <c r="H9" s="47" t="s">
        <v>2946</v>
      </c>
      <c r="I9" s="45"/>
      <c r="J9" s="45"/>
      <c r="K9" s="45"/>
      <c r="L9" s="45"/>
      <c r="M9" s="45"/>
      <c r="N9" s="45"/>
      <c r="O9" s="45"/>
      <c r="P9" s="45"/>
      <c r="Q9" s="45"/>
      <c r="R9" s="45"/>
      <c r="S9" s="45"/>
      <c r="T9" s="45"/>
      <c r="U9" s="45"/>
      <c r="V9" s="45"/>
      <c r="W9" s="45"/>
      <c r="X9" s="45"/>
      <c r="Y9" s="45"/>
      <c r="Z9" s="45"/>
      <c r="AA9" s="45"/>
      <c r="AB9" s="46"/>
    </row>
    <row r="10" ht="14.25" customHeight="1">
      <c r="A10" s="6"/>
      <c r="D10" s="6"/>
      <c r="E10" s="6"/>
      <c r="G10" s="31"/>
      <c r="H10" s="39"/>
      <c r="I10" s="40"/>
      <c r="J10" s="40"/>
      <c r="K10" s="40"/>
      <c r="L10" s="41"/>
      <c r="M10" s="42"/>
      <c r="N10" s="41"/>
      <c r="O10" s="41"/>
      <c r="P10" s="42"/>
      <c r="Q10" s="39"/>
      <c r="R10" s="39"/>
      <c r="S10" s="39"/>
      <c r="T10" s="39"/>
      <c r="U10" s="39"/>
      <c r="V10" s="39"/>
      <c r="W10" s="39"/>
    </row>
    <row r="11" ht="14.25" customHeight="1">
      <c r="A11" s="6"/>
      <c r="D11" s="6"/>
      <c r="E11" s="6"/>
      <c r="G11" s="31"/>
      <c r="H11" s="39"/>
      <c r="I11" s="39"/>
      <c r="J11" s="39"/>
      <c r="K11" s="39"/>
      <c r="L11" s="39"/>
      <c r="M11" s="39"/>
      <c r="N11" s="39"/>
      <c r="O11" s="39"/>
      <c r="P11" s="39"/>
      <c r="Q11" s="39"/>
      <c r="R11" s="39"/>
      <c r="S11" s="39"/>
      <c r="T11" s="39"/>
      <c r="U11" s="39"/>
      <c r="V11" s="39"/>
      <c r="W11" s="39"/>
    </row>
    <row r="12" ht="14.25" customHeight="1">
      <c r="A12" s="6"/>
      <c r="D12" s="6"/>
      <c r="E12" s="6"/>
      <c r="G12" s="31" t="s">
        <v>0</v>
      </c>
      <c r="H12" s="47" t="s">
        <v>2947</v>
      </c>
      <c r="I12" s="45"/>
      <c r="J12" s="45"/>
      <c r="K12" s="45"/>
      <c r="L12" s="45"/>
      <c r="M12" s="45"/>
      <c r="N12" s="45"/>
      <c r="O12" s="45"/>
      <c r="P12" s="45"/>
      <c r="Q12" s="45"/>
      <c r="R12" s="45"/>
      <c r="S12" s="45"/>
      <c r="T12" s="45"/>
      <c r="U12" s="45"/>
      <c r="V12" s="45"/>
      <c r="W12" s="45"/>
      <c r="X12" s="45"/>
      <c r="Y12" s="45"/>
      <c r="Z12" s="45"/>
      <c r="AA12" s="45"/>
      <c r="AB12" s="46"/>
    </row>
    <row r="13" ht="14.25" customHeight="1">
      <c r="A13" s="6"/>
      <c r="D13" s="6"/>
      <c r="E13" s="6"/>
      <c r="G13" s="31"/>
      <c r="H13" s="32"/>
      <c r="I13" s="48">
        <v>268.0</v>
      </c>
      <c r="J13" s="49" t="s">
        <v>2948</v>
      </c>
      <c r="K13" s="32"/>
      <c r="L13" s="32"/>
      <c r="M13" s="32"/>
      <c r="N13" s="32"/>
      <c r="O13" s="32"/>
      <c r="P13" s="32"/>
      <c r="Q13" s="32"/>
      <c r="R13" s="32"/>
      <c r="S13" s="32"/>
      <c r="T13" s="32"/>
      <c r="U13" s="32"/>
      <c r="V13" s="32"/>
      <c r="W13" s="32"/>
    </row>
    <row r="14" ht="14.25" customHeight="1">
      <c r="A14" s="6"/>
      <c r="D14" s="6"/>
      <c r="E14" s="6"/>
      <c r="G14" s="31"/>
      <c r="H14" s="32"/>
      <c r="I14" s="48">
        <v>501.0</v>
      </c>
      <c r="J14" s="49" t="s">
        <v>8</v>
      </c>
      <c r="K14" s="32"/>
      <c r="L14" s="32"/>
      <c r="M14" s="32"/>
      <c r="N14" s="32"/>
      <c r="O14" s="32"/>
      <c r="P14" s="32"/>
      <c r="Q14" s="32"/>
      <c r="R14" s="32"/>
      <c r="S14" s="32"/>
      <c r="T14" s="32"/>
      <c r="U14" s="32"/>
      <c r="V14" s="32"/>
      <c r="W14" s="32"/>
    </row>
    <row r="15" ht="14.25" customHeight="1">
      <c r="A15" s="6"/>
      <c r="D15" s="6"/>
      <c r="E15" s="6"/>
      <c r="G15" s="31"/>
      <c r="H15" s="32"/>
      <c r="I15" s="48">
        <v>592.0</v>
      </c>
      <c r="J15" s="49" t="s">
        <v>2949</v>
      </c>
      <c r="K15" s="32"/>
      <c r="L15" s="32"/>
      <c r="M15" s="32"/>
      <c r="N15" s="32"/>
      <c r="O15" s="32"/>
      <c r="P15" s="32"/>
      <c r="Q15" s="32"/>
      <c r="R15" s="32"/>
      <c r="S15" s="32"/>
      <c r="T15" s="32"/>
      <c r="U15" s="32"/>
      <c r="V15" s="32"/>
      <c r="W15" s="32"/>
    </row>
    <row r="16" ht="14.25" customHeight="1">
      <c r="A16" s="6"/>
      <c r="D16" s="6"/>
      <c r="E16" s="6"/>
      <c r="G16" s="31"/>
      <c r="H16" s="32"/>
      <c r="I16" s="48">
        <v>758.0</v>
      </c>
      <c r="J16" s="49" t="s">
        <v>2950</v>
      </c>
      <c r="K16" s="32"/>
      <c r="L16" s="32"/>
      <c r="M16" s="32"/>
      <c r="N16" s="32"/>
      <c r="O16" s="32"/>
      <c r="P16" s="32"/>
      <c r="Q16" s="32"/>
      <c r="R16" s="32"/>
      <c r="S16" s="32"/>
      <c r="T16" s="32"/>
      <c r="U16" s="32"/>
      <c r="V16" s="32"/>
      <c r="W16" s="32"/>
    </row>
    <row r="17" ht="14.25" customHeight="1">
      <c r="A17" s="6"/>
      <c r="D17" s="6"/>
      <c r="E17" s="6"/>
      <c r="G17" s="31"/>
      <c r="H17" s="32"/>
      <c r="I17" s="48">
        <v>767.0</v>
      </c>
      <c r="J17" s="49" t="s">
        <v>2951</v>
      </c>
      <c r="K17" s="32"/>
      <c r="L17" s="32"/>
      <c r="M17" s="32"/>
      <c r="N17" s="32"/>
      <c r="O17" s="32"/>
      <c r="P17" s="32"/>
      <c r="Q17" s="32"/>
      <c r="R17" s="32"/>
      <c r="S17" s="32"/>
      <c r="T17" s="32"/>
      <c r="U17" s="32"/>
      <c r="V17" s="32"/>
      <c r="W17" s="32"/>
    </row>
    <row r="18" ht="14.25" customHeight="1">
      <c r="A18" s="6"/>
      <c r="D18" s="6"/>
      <c r="E18" s="6"/>
      <c r="G18" s="31"/>
      <c r="H18" s="32"/>
      <c r="I18" s="48">
        <v>876.0</v>
      </c>
      <c r="J18" s="49" t="s">
        <v>2952</v>
      </c>
      <c r="K18" s="32"/>
      <c r="L18" s="32"/>
      <c r="M18" s="32"/>
      <c r="N18" s="32"/>
      <c r="O18" s="32"/>
      <c r="P18" s="32"/>
      <c r="Q18" s="32"/>
      <c r="R18" s="32"/>
      <c r="S18" s="32"/>
      <c r="T18" s="32"/>
      <c r="U18" s="32"/>
      <c r="V18" s="32"/>
      <c r="W18" s="32"/>
    </row>
    <row r="19" ht="14.25" customHeight="1">
      <c r="A19" s="6"/>
      <c r="D19" s="6"/>
      <c r="E19" s="6"/>
      <c r="G19" s="31" t="s">
        <v>2953</v>
      </c>
      <c r="H19" s="47" t="s">
        <v>2954</v>
      </c>
      <c r="I19" s="45"/>
      <c r="J19" s="45"/>
      <c r="K19" s="45"/>
      <c r="L19" s="45"/>
      <c r="M19" s="45"/>
      <c r="N19" s="45"/>
      <c r="O19" s="45"/>
      <c r="P19" s="45"/>
      <c r="Q19" s="45"/>
      <c r="R19" s="45"/>
      <c r="S19" s="45"/>
      <c r="T19" s="45"/>
      <c r="U19" s="45"/>
      <c r="V19" s="45"/>
      <c r="W19" s="45"/>
      <c r="X19" s="45"/>
      <c r="Y19" s="45"/>
      <c r="Z19" s="45"/>
      <c r="AA19" s="46"/>
    </row>
    <row r="20" ht="14.25" customHeight="1">
      <c r="A20" s="6"/>
      <c r="D20" s="6"/>
      <c r="E20" s="6"/>
      <c r="G20" s="31"/>
      <c r="H20" s="32"/>
      <c r="I20" s="50">
        <v>1.0</v>
      </c>
      <c r="J20" s="51" t="s">
        <v>2955</v>
      </c>
      <c r="K20" s="32"/>
      <c r="L20" s="32"/>
      <c r="M20" s="32"/>
      <c r="N20" s="32"/>
      <c r="O20" s="32"/>
      <c r="P20" s="32"/>
      <c r="Q20" s="32"/>
      <c r="R20" s="32"/>
      <c r="S20" s="32"/>
      <c r="T20" s="32"/>
      <c r="U20" s="32"/>
      <c r="V20" s="32"/>
      <c r="W20" s="32"/>
    </row>
    <row r="21" ht="14.25" customHeight="1">
      <c r="A21" s="6"/>
      <c r="D21" s="6"/>
      <c r="E21" s="6"/>
      <c r="G21" s="31"/>
      <c r="H21" s="32"/>
      <c r="I21" s="50">
        <v>2.0</v>
      </c>
      <c r="J21" s="51" t="s">
        <v>2956</v>
      </c>
      <c r="K21" s="32"/>
      <c r="L21" s="32"/>
      <c r="M21" s="32"/>
      <c r="N21" s="32"/>
      <c r="O21" s="32"/>
      <c r="P21" s="32"/>
      <c r="Q21" s="32"/>
      <c r="R21" s="32"/>
      <c r="S21" s="32"/>
      <c r="T21" s="32"/>
      <c r="U21" s="32"/>
      <c r="V21" s="32"/>
      <c r="W21" s="32"/>
    </row>
    <row r="22" ht="14.25" customHeight="1">
      <c r="A22" s="6"/>
      <c r="B22" s="6"/>
      <c r="C22" s="6"/>
      <c r="D22" s="6"/>
      <c r="E22" s="6"/>
      <c r="F22" s="6"/>
      <c r="G22" s="31"/>
      <c r="H22" s="32"/>
      <c r="I22" s="52">
        <v>3.0</v>
      </c>
      <c r="J22" s="53" t="s">
        <v>2957</v>
      </c>
      <c r="K22" s="32"/>
      <c r="L22" s="32"/>
      <c r="M22" s="32"/>
      <c r="N22" s="32"/>
      <c r="O22" s="32"/>
      <c r="P22" s="32"/>
      <c r="Q22" s="32"/>
      <c r="R22" s="32"/>
      <c r="S22" s="32"/>
      <c r="T22" s="32"/>
      <c r="U22" s="32"/>
      <c r="V22" s="32"/>
      <c r="W22" s="32"/>
      <c r="X22" s="6"/>
      <c r="Y22" s="6"/>
      <c r="Z22" s="6"/>
      <c r="AA22" s="6"/>
      <c r="AB22" s="6"/>
    </row>
    <row r="23" ht="14.25" customHeight="1">
      <c r="A23" s="6"/>
      <c r="D23" s="6"/>
      <c r="E23" s="6"/>
      <c r="G23" s="31"/>
      <c r="H23" s="39"/>
      <c r="I23" s="52">
        <v>4.0</v>
      </c>
      <c r="J23" s="53" t="s">
        <v>2958</v>
      </c>
      <c r="K23" s="32"/>
      <c r="L23" s="32"/>
      <c r="M23" s="32"/>
      <c r="N23" s="32"/>
      <c r="O23" s="32"/>
      <c r="P23" s="54"/>
      <c r="Q23" s="39"/>
      <c r="R23" s="39"/>
      <c r="S23" s="39"/>
      <c r="T23" s="39"/>
      <c r="U23" s="39"/>
      <c r="V23" s="39"/>
      <c r="W23" s="39"/>
    </row>
    <row r="24" ht="14.25" customHeight="1">
      <c r="A24" s="6"/>
      <c r="D24" s="6"/>
      <c r="E24" s="6"/>
      <c r="G24" s="31"/>
      <c r="H24" s="39"/>
      <c r="I24" s="39"/>
      <c r="J24" s="39"/>
      <c r="K24" s="39"/>
      <c r="L24" s="39"/>
      <c r="M24" s="39"/>
      <c r="N24" s="39"/>
      <c r="O24" s="39"/>
      <c r="P24" s="39"/>
      <c r="Q24" s="39"/>
      <c r="R24" s="39"/>
      <c r="S24" s="39"/>
      <c r="T24" s="39"/>
      <c r="U24" s="39"/>
      <c r="V24" s="39"/>
      <c r="W24" s="39"/>
    </row>
    <row r="25" ht="14.25" customHeight="1">
      <c r="A25" s="6"/>
      <c r="D25" s="6"/>
      <c r="E25" s="6"/>
      <c r="G25" s="31" t="s">
        <v>2959</v>
      </c>
      <c r="H25" s="47" t="s">
        <v>2960</v>
      </c>
      <c r="I25" s="45"/>
      <c r="J25" s="45"/>
      <c r="K25" s="45"/>
      <c r="L25" s="45"/>
      <c r="M25" s="45"/>
      <c r="N25" s="45"/>
      <c r="O25" s="45"/>
      <c r="P25" s="45"/>
      <c r="Q25" s="45"/>
      <c r="R25" s="45"/>
      <c r="S25" s="45"/>
      <c r="T25" s="45"/>
      <c r="U25" s="45"/>
      <c r="V25" s="45"/>
      <c r="W25" s="46"/>
    </row>
    <row r="26" ht="14.25" customHeight="1">
      <c r="A26" s="6"/>
      <c r="D26" s="6"/>
      <c r="E26" s="6"/>
      <c r="G26" s="31"/>
      <c r="H26" s="32"/>
      <c r="I26" s="50">
        <v>1.0</v>
      </c>
      <c r="J26" s="51" t="s">
        <v>2961</v>
      </c>
      <c r="K26" s="32"/>
      <c r="L26" s="32"/>
      <c r="M26" s="32"/>
      <c r="N26" s="32"/>
      <c r="O26" s="32"/>
      <c r="P26" s="32"/>
      <c r="Q26" s="32"/>
      <c r="R26" s="32"/>
      <c r="S26" s="32"/>
      <c r="T26" s="32"/>
      <c r="U26" s="32"/>
      <c r="V26" s="32"/>
      <c r="W26" s="32"/>
    </row>
    <row r="27" ht="14.25" customHeight="1">
      <c r="A27" s="6"/>
      <c r="D27" s="6"/>
      <c r="E27" s="6"/>
      <c r="G27" s="31"/>
      <c r="H27" s="32"/>
      <c r="I27" s="50">
        <v>2.0</v>
      </c>
      <c r="J27" s="49" t="s">
        <v>2962</v>
      </c>
      <c r="K27" s="32"/>
      <c r="L27" s="32"/>
      <c r="M27" s="32"/>
      <c r="N27" s="32"/>
      <c r="O27" s="32"/>
      <c r="P27" s="32"/>
      <c r="Q27" s="32"/>
      <c r="R27" s="32"/>
      <c r="S27" s="32"/>
      <c r="T27" s="32"/>
      <c r="U27" s="32"/>
      <c r="V27" s="32"/>
      <c r="W27" s="32"/>
    </row>
    <row r="28" ht="14.25" customHeight="1">
      <c r="A28" s="6"/>
      <c r="D28" s="6"/>
      <c r="E28" s="6"/>
      <c r="G28" s="31"/>
      <c r="H28" s="39"/>
      <c r="I28" s="39"/>
      <c r="J28" s="39"/>
      <c r="K28" s="39"/>
      <c r="L28" s="39"/>
      <c r="M28" s="39"/>
      <c r="N28" s="39"/>
      <c r="O28" s="39"/>
      <c r="P28" s="39"/>
      <c r="Q28" s="39"/>
      <c r="R28" s="39"/>
      <c r="S28" s="39"/>
      <c r="T28" s="39"/>
      <c r="U28" s="39"/>
      <c r="V28" s="39"/>
      <c r="W28" s="39"/>
    </row>
    <row r="29" ht="14.25" customHeight="1">
      <c r="A29" s="6"/>
      <c r="D29" s="6"/>
      <c r="E29" s="6"/>
      <c r="G29" s="31" t="s">
        <v>2963</v>
      </c>
      <c r="H29" s="47" t="s">
        <v>2964</v>
      </c>
      <c r="I29" s="45"/>
      <c r="J29" s="45"/>
      <c r="K29" s="45"/>
      <c r="L29" s="45"/>
      <c r="M29" s="45"/>
      <c r="N29" s="45"/>
      <c r="O29" s="45"/>
      <c r="P29" s="45"/>
      <c r="Q29" s="45"/>
      <c r="R29" s="45"/>
      <c r="S29" s="45"/>
      <c r="T29" s="45"/>
      <c r="U29" s="45"/>
      <c r="V29" s="45"/>
      <c r="W29" s="46"/>
    </row>
    <row r="30" ht="14.25" customHeight="1">
      <c r="A30" s="6"/>
      <c r="D30" s="6"/>
      <c r="E30" s="6"/>
      <c r="G30" s="31"/>
      <c r="H30" s="39"/>
      <c r="I30" s="39"/>
      <c r="J30" s="39"/>
      <c r="K30" s="39"/>
      <c r="L30" s="39"/>
      <c r="M30" s="39"/>
      <c r="N30" s="39"/>
      <c r="O30" s="39"/>
      <c r="P30" s="39"/>
      <c r="Q30" s="39"/>
      <c r="R30" s="39"/>
      <c r="S30" s="39"/>
      <c r="T30" s="39"/>
      <c r="U30" s="39"/>
      <c r="V30" s="39"/>
      <c r="W30" s="39"/>
    </row>
    <row r="31" ht="21.75" customHeight="1">
      <c r="A31" s="6"/>
      <c r="D31" s="6"/>
      <c r="E31" s="6"/>
      <c r="G31" s="31"/>
      <c r="H31" s="55" t="s">
        <v>2965</v>
      </c>
      <c r="I31" s="45"/>
      <c r="J31" s="45"/>
      <c r="K31" s="45"/>
      <c r="L31" s="45"/>
      <c r="M31" s="45"/>
      <c r="N31" s="45"/>
      <c r="O31" s="45"/>
      <c r="P31" s="45"/>
      <c r="Q31" s="45"/>
      <c r="R31" s="45"/>
      <c r="S31" s="45"/>
      <c r="T31" s="45"/>
      <c r="U31" s="45"/>
      <c r="V31" s="45"/>
      <c r="W31" s="46"/>
    </row>
    <row r="32" ht="14.25" customHeight="1">
      <c r="A32" s="6"/>
      <c r="D32" s="6"/>
      <c r="E32" s="6"/>
      <c r="G32" s="56" t="s">
        <v>2966</v>
      </c>
      <c r="H32" s="6"/>
      <c r="I32" s="57"/>
      <c r="J32" s="58"/>
      <c r="K32" s="58"/>
      <c r="L32" s="58"/>
      <c r="M32" s="58"/>
      <c r="N32" s="59"/>
      <c r="O32" s="30"/>
      <c r="P32" s="60" t="s">
        <v>2967</v>
      </c>
      <c r="Q32" s="61"/>
      <c r="R32" s="61"/>
      <c r="S32" s="61"/>
      <c r="T32" s="61"/>
      <c r="U32" s="61"/>
      <c r="V32" s="61"/>
      <c r="W32" s="61"/>
    </row>
    <row r="33" ht="14.25" customHeight="1">
      <c r="A33" s="6"/>
      <c r="D33" s="6"/>
      <c r="E33" s="6"/>
      <c r="G33" s="62"/>
      <c r="H33" s="62"/>
      <c r="I33" s="63"/>
      <c r="K33" s="8"/>
      <c r="L33" s="8"/>
      <c r="M33" s="8"/>
      <c r="N33" s="8"/>
      <c r="O33" s="8"/>
      <c r="P33" s="27"/>
      <c r="Q33" s="64"/>
      <c r="R33" s="64"/>
      <c r="S33" s="64"/>
      <c r="T33" s="64"/>
      <c r="U33" s="64"/>
      <c r="V33" s="64"/>
      <c r="W33" s="64"/>
    </row>
    <row r="34" ht="14.25" customHeight="1">
      <c r="A34" s="6"/>
      <c r="D34" s="6"/>
      <c r="E34" s="6"/>
      <c r="G34" s="65" t="s">
        <v>2968</v>
      </c>
      <c r="H34" s="6"/>
      <c r="I34" s="57"/>
      <c r="J34" s="58"/>
      <c r="K34" s="58"/>
      <c r="L34" s="58"/>
      <c r="M34" s="58"/>
      <c r="N34" s="59"/>
      <c r="O34" s="8"/>
      <c r="P34" s="60" t="s">
        <v>2969</v>
      </c>
      <c r="Q34" s="61"/>
      <c r="R34" s="61"/>
      <c r="S34" s="61"/>
      <c r="T34" s="61"/>
      <c r="U34" s="61"/>
      <c r="V34" s="61"/>
      <c r="W34" s="61"/>
    </row>
    <row r="35" ht="14.25" customHeight="1">
      <c r="A35" s="6"/>
      <c r="D35" s="6"/>
      <c r="E35" s="6"/>
      <c r="G35" s="8"/>
      <c r="H35" s="62"/>
      <c r="I35" s="62"/>
      <c r="J35" s="63"/>
      <c r="K35" s="8"/>
      <c r="L35" s="8"/>
      <c r="M35" s="8"/>
      <c r="N35" s="8"/>
      <c r="O35" s="8"/>
      <c r="P35" s="8"/>
      <c r="Q35" s="8"/>
      <c r="R35" s="8"/>
      <c r="S35" s="8"/>
      <c r="T35" s="8"/>
      <c r="U35" s="8"/>
      <c r="V35" s="8"/>
      <c r="W35" s="8"/>
    </row>
    <row r="36" ht="14.25" customHeight="1">
      <c r="A36" s="6"/>
      <c r="D36" s="6"/>
      <c r="E36" s="6"/>
      <c r="G36" s="8"/>
      <c r="H36" s="66" t="s">
        <v>2970</v>
      </c>
      <c r="I36" s="34"/>
      <c r="J36" s="34"/>
      <c r="K36" s="34"/>
      <c r="L36" s="34"/>
      <c r="M36" s="34"/>
      <c r="N36" s="34"/>
      <c r="O36" s="34"/>
      <c r="P36" s="34"/>
      <c r="Q36" s="34"/>
      <c r="R36" s="34"/>
      <c r="S36" s="34"/>
      <c r="T36" s="34"/>
      <c r="U36" s="34"/>
      <c r="V36" s="34"/>
      <c r="W36" s="35"/>
    </row>
    <row r="37" ht="14.25" customHeight="1">
      <c r="A37" s="6"/>
      <c r="D37" s="6"/>
      <c r="E37" s="6"/>
      <c r="G37" s="8"/>
      <c r="H37" s="36"/>
      <c r="I37" s="37"/>
      <c r="J37" s="37"/>
      <c r="K37" s="37"/>
      <c r="L37" s="37"/>
      <c r="M37" s="37"/>
      <c r="N37" s="37"/>
      <c r="O37" s="37"/>
      <c r="P37" s="37"/>
      <c r="Q37" s="37"/>
      <c r="R37" s="37"/>
      <c r="S37" s="37"/>
      <c r="T37" s="37"/>
      <c r="U37" s="37"/>
      <c r="V37" s="37"/>
      <c r="W37" s="38"/>
    </row>
    <row r="38" ht="14.25" customHeight="1">
      <c r="A38" s="6"/>
      <c r="D38" s="6"/>
      <c r="E38" s="6"/>
    </row>
    <row r="39" ht="14.25" customHeight="1">
      <c r="A39" s="6"/>
      <c r="D39" s="6"/>
      <c r="E39" s="6"/>
    </row>
    <row r="40" ht="14.25" customHeight="1">
      <c r="A40" s="6"/>
      <c r="D40" s="6"/>
      <c r="E40" s="6"/>
    </row>
    <row r="41" ht="14.25" customHeight="1">
      <c r="A41" s="6"/>
      <c r="D41" s="6"/>
      <c r="E41" s="6"/>
    </row>
    <row r="42" ht="14.25" customHeight="1">
      <c r="A42" s="6"/>
      <c r="D42" s="6"/>
      <c r="E42" s="6"/>
    </row>
    <row r="43" ht="14.25" customHeight="1">
      <c r="A43" s="6"/>
      <c r="D43" s="6"/>
      <c r="E43" s="6"/>
    </row>
    <row r="44" ht="14.25" customHeight="1">
      <c r="A44" s="6"/>
      <c r="D44" s="6"/>
      <c r="E44" s="6"/>
    </row>
    <row r="45" ht="14.25" customHeight="1">
      <c r="A45" s="6"/>
      <c r="D45" s="6"/>
      <c r="E45" s="6"/>
    </row>
    <row r="46" ht="14.25" customHeight="1">
      <c r="A46" s="6"/>
      <c r="D46" s="6"/>
      <c r="E46" s="6"/>
    </row>
    <row r="47" ht="14.25" customHeight="1">
      <c r="A47" s="6"/>
      <c r="D47" s="6"/>
      <c r="E47" s="6"/>
    </row>
    <row r="48" ht="14.25" customHeight="1">
      <c r="A48" s="6"/>
      <c r="D48" s="6"/>
      <c r="E48" s="6"/>
    </row>
    <row r="49" ht="14.25" customHeight="1">
      <c r="A49" s="6"/>
      <c r="D49" s="6"/>
      <c r="E49" s="6"/>
    </row>
    <row r="50" ht="14.25" customHeight="1">
      <c r="A50" s="6"/>
      <c r="D50" s="6"/>
      <c r="E50" s="6"/>
    </row>
    <row r="51" ht="14.25" customHeight="1">
      <c r="A51" s="6"/>
      <c r="D51" s="6"/>
      <c r="E51" s="6"/>
    </row>
    <row r="52" ht="14.25" customHeight="1">
      <c r="A52" s="6"/>
      <c r="D52" s="6"/>
      <c r="E52" s="6"/>
    </row>
    <row r="53" ht="14.25" customHeight="1">
      <c r="A53" s="6"/>
      <c r="D53" s="6"/>
      <c r="E53" s="6"/>
    </row>
    <row r="54" ht="14.25" customHeight="1">
      <c r="A54" s="6"/>
      <c r="D54" s="6"/>
      <c r="E54" s="6"/>
    </row>
    <row r="55" ht="14.25" customHeight="1">
      <c r="A55" s="6"/>
      <c r="D55" s="6"/>
      <c r="E55" s="6"/>
    </row>
    <row r="56" ht="14.25" customHeight="1">
      <c r="A56" s="6"/>
      <c r="D56" s="6"/>
      <c r="E56" s="6"/>
    </row>
    <row r="57" ht="14.25" customHeight="1">
      <c r="A57" s="6"/>
      <c r="D57" s="6"/>
      <c r="E57" s="6"/>
    </row>
    <row r="58" ht="14.25" customHeight="1">
      <c r="A58" s="6"/>
      <c r="D58" s="6"/>
      <c r="E58" s="6"/>
    </row>
    <row r="59" ht="14.25" customHeight="1">
      <c r="A59" s="6"/>
      <c r="D59" s="6"/>
      <c r="E59" s="6"/>
    </row>
    <row r="60" ht="14.25" customHeight="1">
      <c r="A60" s="6"/>
      <c r="D60" s="6"/>
      <c r="E60" s="6"/>
    </row>
    <row r="61" ht="14.25" customHeight="1">
      <c r="A61" s="6"/>
      <c r="D61" s="6"/>
      <c r="E61" s="6"/>
    </row>
    <row r="62" ht="14.25" customHeight="1">
      <c r="A62" s="6"/>
      <c r="D62" s="6"/>
      <c r="E62" s="6"/>
    </row>
    <row r="63" ht="14.25" customHeight="1">
      <c r="A63" s="6"/>
      <c r="D63" s="6"/>
      <c r="E63" s="6"/>
    </row>
    <row r="64" ht="14.25" customHeight="1">
      <c r="A64" s="6"/>
      <c r="D64" s="6"/>
      <c r="E64" s="6"/>
    </row>
    <row r="65" ht="14.25" customHeight="1">
      <c r="A65" s="6"/>
      <c r="D65" s="6"/>
      <c r="E65" s="6"/>
    </row>
    <row r="66" ht="14.25" customHeight="1">
      <c r="A66" s="6"/>
      <c r="D66" s="6"/>
      <c r="E66" s="6"/>
    </row>
    <row r="67" ht="14.25" customHeight="1">
      <c r="A67" s="6"/>
      <c r="D67" s="6"/>
      <c r="E67" s="6"/>
    </row>
    <row r="68" ht="14.25" customHeight="1">
      <c r="A68" s="6"/>
      <c r="D68" s="6"/>
      <c r="E68" s="6"/>
    </row>
    <row r="69" ht="14.25" customHeight="1">
      <c r="A69" s="6"/>
      <c r="D69" s="6"/>
      <c r="E69" s="6"/>
    </row>
    <row r="70" ht="14.25" customHeight="1">
      <c r="A70" s="6"/>
      <c r="D70" s="6"/>
      <c r="E70" s="6"/>
    </row>
    <row r="71" ht="14.25" customHeight="1">
      <c r="A71" s="6"/>
      <c r="D71" s="6"/>
      <c r="E71" s="6"/>
    </row>
    <row r="72" ht="14.25" customHeight="1">
      <c r="A72" s="6"/>
      <c r="D72" s="6"/>
      <c r="E72" s="6"/>
    </row>
    <row r="73" ht="14.25" customHeight="1">
      <c r="A73" s="6"/>
      <c r="D73" s="6"/>
      <c r="E73" s="6"/>
    </row>
    <row r="74" ht="14.25" customHeight="1">
      <c r="A74" s="6"/>
      <c r="D74" s="6"/>
      <c r="E74" s="6"/>
    </row>
    <row r="75" ht="14.25" customHeight="1">
      <c r="A75" s="6"/>
      <c r="D75" s="6"/>
      <c r="E75" s="6"/>
    </row>
    <row r="76" ht="14.25" customHeight="1">
      <c r="A76" s="6"/>
      <c r="D76" s="6"/>
      <c r="E76" s="6"/>
    </row>
    <row r="77" ht="14.25" customHeight="1">
      <c r="A77" s="6"/>
      <c r="D77" s="6"/>
      <c r="E77" s="6"/>
    </row>
    <row r="78" ht="14.25" customHeight="1">
      <c r="A78" s="6"/>
      <c r="D78" s="6"/>
      <c r="E78" s="6"/>
    </row>
    <row r="79" ht="14.25" customHeight="1">
      <c r="A79" s="6"/>
      <c r="D79" s="6"/>
      <c r="E79" s="6"/>
    </row>
    <row r="80" ht="14.25" customHeight="1">
      <c r="A80" s="6"/>
      <c r="D80" s="6"/>
      <c r="E80" s="6"/>
    </row>
    <row r="81" ht="14.25" customHeight="1">
      <c r="A81" s="6"/>
      <c r="D81" s="6"/>
      <c r="E81" s="6"/>
    </row>
    <row r="82" ht="14.25" customHeight="1">
      <c r="A82" s="6"/>
      <c r="D82" s="6"/>
      <c r="E82" s="6"/>
    </row>
    <row r="83" ht="14.25" customHeight="1">
      <c r="A83" s="6"/>
      <c r="D83" s="6"/>
      <c r="E83" s="6"/>
    </row>
    <row r="84" ht="14.25" customHeight="1">
      <c r="A84" s="6"/>
      <c r="D84" s="6"/>
      <c r="E84" s="6"/>
    </row>
    <row r="85" ht="14.25" customHeight="1">
      <c r="A85" s="6"/>
      <c r="D85" s="6"/>
      <c r="E85" s="6"/>
    </row>
    <row r="86" ht="14.25" customHeight="1">
      <c r="A86" s="6"/>
      <c r="D86" s="6"/>
      <c r="E86" s="6"/>
    </row>
    <row r="87" ht="14.25" customHeight="1">
      <c r="A87" s="6"/>
      <c r="D87" s="6"/>
      <c r="E87" s="6"/>
    </row>
    <row r="88" ht="14.25" customHeight="1">
      <c r="A88" s="6"/>
      <c r="D88" s="6"/>
      <c r="E88" s="6"/>
    </row>
    <row r="89" ht="14.25" customHeight="1">
      <c r="A89" s="6"/>
      <c r="D89" s="6"/>
      <c r="E89" s="6"/>
    </row>
    <row r="90" ht="14.25" customHeight="1">
      <c r="A90" s="6"/>
      <c r="D90" s="6"/>
      <c r="E90" s="6"/>
    </row>
    <row r="91" ht="14.25" customHeight="1">
      <c r="A91" s="6"/>
      <c r="D91" s="6"/>
      <c r="E91" s="6"/>
    </row>
    <row r="92" ht="14.25" customHeight="1">
      <c r="A92" s="6"/>
      <c r="D92" s="6"/>
      <c r="E92" s="6"/>
    </row>
    <row r="93" ht="14.25" customHeight="1">
      <c r="A93" s="6"/>
      <c r="D93" s="6"/>
      <c r="E93" s="6"/>
    </row>
    <row r="94" ht="14.25" customHeight="1">
      <c r="A94" s="6"/>
      <c r="D94" s="6"/>
      <c r="E94" s="6"/>
    </row>
    <row r="95" ht="14.25" customHeight="1">
      <c r="A95" s="6"/>
      <c r="D95" s="6"/>
      <c r="E95" s="6"/>
    </row>
    <row r="96" ht="14.25" customHeight="1">
      <c r="A96" s="6"/>
      <c r="D96" s="6"/>
      <c r="E96" s="6"/>
    </row>
    <row r="97" ht="14.25" customHeight="1">
      <c r="A97" s="6"/>
      <c r="D97" s="6"/>
      <c r="E97" s="6"/>
    </row>
    <row r="98" ht="14.25" customHeight="1">
      <c r="A98" s="6"/>
      <c r="D98" s="6"/>
      <c r="E98" s="6"/>
    </row>
    <row r="99" ht="14.25" customHeight="1">
      <c r="A99" s="6"/>
      <c r="D99" s="6"/>
      <c r="E99" s="6"/>
    </row>
    <row r="100" ht="14.25" customHeight="1">
      <c r="A100" s="6"/>
      <c r="D100" s="6"/>
      <c r="E100" s="6"/>
    </row>
    <row r="101" ht="14.25" customHeight="1">
      <c r="A101" s="6"/>
      <c r="D101" s="6"/>
      <c r="E101" s="6"/>
    </row>
    <row r="102" ht="14.25" customHeight="1">
      <c r="A102" s="6"/>
      <c r="D102" s="6"/>
      <c r="E102" s="6"/>
    </row>
    <row r="103" ht="14.25" customHeight="1">
      <c r="A103" s="6"/>
      <c r="D103" s="6"/>
      <c r="E103" s="6"/>
    </row>
    <row r="104" ht="14.25" customHeight="1">
      <c r="A104" s="6"/>
      <c r="D104" s="6"/>
      <c r="E104" s="6"/>
    </row>
    <row r="105" ht="14.25" customHeight="1">
      <c r="A105" s="6"/>
      <c r="D105" s="6"/>
      <c r="E105" s="6"/>
    </row>
    <row r="106" ht="14.25" customHeight="1">
      <c r="A106" s="6"/>
      <c r="D106" s="6"/>
      <c r="E106" s="6"/>
    </row>
    <row r="107" ht="14.25" customHeight="1">
      <c r="A107" s="6"/>
      <c r="D107" s="6"/>
      <c r="E107" s="6"/>
    </row>
    <row r="108" ht="14.25" customHeight="1">
      <c r="A108" s="6"/>
      <c r="D108" s="6"/>
      <c r="E108" s="6"/>
    </row>
    <row r="109" ht="14.25" customHeight="1">
      <c r="A109" s="6"/>
      <c r="D109" s="6"/>
      <c r="E109" s="6"/>
    </row>
    <row r="110" ht="14.25" customHeight="1">
      <c r="A110" s="6"/>
      <c r="D110" s="6"/>
      <c r="E110" s="6"/>
    </row>
    <row r="111" ht="14.25" customHeight="1">
      <c r="A111" s="6"/>
      <c r="D111" s="6"/>
      <c r="E111" s="6"/>
    </row>
    <row r="112" ht="14.25" customHeight="1">
      <c r="A112" s="6"/>
      <c r="D112" s="6"/>
      <c r="E112" s="6"/>
    </row>
    <row r="113" ht="14.25" customHeight="1">
      <c r="A113" s="6"/>
      <c r="D113" s="6"/>
      <c r="E113" s="6"/>
    </row>
    <row r="114" ht="14.25" customHeight="1">
      <c r="A114" s="6"/>
      <c r="D114" s="6"/>
      <c r="E114" s="6"/>
    </row>
    <row r="115" ht="14.25" customHeight="1">
      <c r="A115" s="6"/>
      <c r="D115" s="6"/>
      <c r="E115" s="6"/>
    </row>
    <row r="116" ht="14.25" customHeight="1">
      <c r="A116" s="6"/>
      <c r="D116" s="6"/>
      <c r="E116" s="6"/>
    </row>
    <row r="117" ht="14.25" customHeight="1">
      <c r="A117" s="6"/>
      <c r="D117" s="6"/>
      <c r="E117" s="6"/>
    </row>
    <row r="118" ht="14.25" customHeight="1">
      <c r="A118" s="6"/>
      <c r="D118" s="6"/>
      <c r="E118" s="6"/>
    </row>
    <row r="119" ht="14.25" customHeight="1">
      <c r="A119" s="6"/>
      <c r="D119" s="6"/>
      <c r="E119" s="6"/>
    </row>
    <row r="120" ht="14.25" customHeight="1">
      <c r="A120" s="6"/>
      <c r="D120" s="6"/>
      <c r="E120" s="6"/>
    </row>
    <row r="121" ht="14.25" customHeight="1">
      <c r="A121" s="6"/>
      <c r="D121" s="6"/>
      <c r="E121" s="6"/>
    </row>
    <row r="122" ht="14.25" customHeight="1">
      <c r="A122" s="6"/>
      <c r="D122" s="6"/>
      <c r="E122" s="6"/>
    </row>
    <row r="123" ht="14.25" customHeight="1">
      <c r="A123" s="6"/>
      <c r="D123" s="6"/>
      <c r="E123" s="6"/>
    </row>
    <row r="124" ht="14.25" customHeight="1">
      <c r="A124" s="6"/>
      <c r="D124" s="6"/>
      <c r="E124" s="6"/>
    </row>
    <row r="125" ht="14.25" customHeight="1">
      <c r="A125" s="6"/>
      <c r="D125" s="6"/>
      <c r="E125" s="6"/>
    </row>
    <row r="126" ht="14.25" customHeight="1">
      <c r="A126" s="6"/>
      <c r="D126" s="6"/>
      <c r="E126" s="6"/>
    </row>
    <row r="127" ht="14.25" customHeight="1">
      <c r="A127" s="6"/>
      <c r="D127" s="6"/>
      <c r="E127" s="6"/>
    </row>
    <row r="128" ht="14.25" customHeight="1">
      <c r="A128" s="6"/>
      <c r="D128" s="6"/>
      <c r="E128" s="6"/>
    </row>
    <row r="129" ht="14.25" customHeight="1">
      <c r="A129" s="6"/>
      <c r="D129" s="6"/>
      <c r="E129" s="6"/>
    </row>
    <row r="130" ht="14.25" customHeight="1">
      <c r="A130" s="6"/>
      <c r="D130" s="6"/>
      <c r="E130" s="6"/>
    </row>
    <row r="131" ht="14.25" customHeight="1">
      <c r="A131" s="6"/>
      <c r="D131" s="6"/>
      <c r="E131" s="6"/>
    </row>
    <row r="132" ht="14.25" customHeight="1">
      <c r="A132" s="6"/>
      <c r="D132" s="6"/>
      <c r="E132" s="6"/>
    </row>
    <row r="133" ht="14.25" customHeight="1">
      <c r="A133" s="6"/>
      <c r="D133" s="6"/>
      <c r="E133" s="6"/>
    </row>
    <row r="134" ht="14.25" customHeight="1">
      <c r="A134" s="6"/>
      <c r="D134" s="6"/>
      <c r="E134" s="6"/>
    </row>
    <row r="135" ht="14.25" customHeight="1">
      <c r="A135" s="6"/>
      <c r="D135" s="6"/>
      <c r="E135" s="6"/>
    </row>
    <row r="136" ht="14.25" customHeight="1">
      <c r="A136" s="6"/>
      <c r="D136" s="6"/>
      <c r="E136" s="6"/>
    </row>
    <row r="137" ht="14.25" customHeight="1">
      <c r="A137" s="6"/>
      <c r="D137" s="6"/>
      <c r="E137" s="6"/>
    </row>
    <row r="138" ht="14.25" customHeight="1">
      <c r="A138" s="6"/>
      <c r="D138" s="6"/>
      <c r="E138" s="6"/>
    </row>
    <row r="139" ht="14.25" customHeight="1">
      <c r="A139" s="6"/>
      <c r="D139" s="6"/>
      <c r="E139" s="6"/>
    </row>
    <row r="140" ht="14.25" customHeight="1">
      <c r="A140" s="6"/>
      <c r="D140" s="6"/>
      <c r="E140" s="6"/>
    </row>
    <row r="141" ht="14.25" customHeight="1">
      <c r="A141" s="6"/>
      <c r="D141" s="6"/>
      <c r="E141" s="6"/>
    </row>
    <row r="142" ht="14.25" customHeight="1">
      <c r="A142" s="6"/>
      <c r="D142" s="6"/>
      <c r="E142" s="6"/>
    </row>
    <row r="143" ht="14.25" customHeight="1">
      <c r="A143" s="6"/>
      <c r="D143" s="6"/>
      <c r="E143" s="6"/>
    </row>
    <row r="144" ht="14.25" customHeight="1">
      <c r="A144" s="6"/>
      <c r="D144" s="6"/>
      <c r="E144" s="6"/>
    </row>
    <row r="145" ht="14.25" customHeight="1">
      <c r="A145" s="6"/>
      <c r="D145" s="6"/>
      <c r="E145" s="6"/>
    </row>
    <row r="146" ht="14.25" customHeight="1">
      <c r="A146" s="6"/>
      <c r="D146" s="6"/>
      <c r="E146" s="6"/>
    </row>
    <row r="147" ht="14.25" customHeight="1">
      <c r="A147" s="6"/>
      <c r="D147" s="6"/>
      <c r="E147" s="6"/>
    </row>
    <row r="148" ht="14.25" customHeight="1">
      <c r="A148" s="6"/>
      <c r="D148" s="6"/>
      <c r="E148" s="6"/>
    </row>
    <row r="149" ht="14.25" customHeight="1">
      <c r="A149" s="6"/>
      <c r="D149" s="6"/>
      <c r="E149" s="6"/>
    </row>
    <row r="150" ht="14.25" customHeight="1">
      <c r="A150" s="6"/>
      <c r="D150" s="6"/>
      <c r="E150" s="6"/>
    </row>
    <row r="151" ht="14.25" customHeight="1">
      <c r="A151" s="6"/>
      <c r="D151" s="6"/>
      <c r="E151" s="6"/>
    </row>
    <row r="152" ht="14.25" customHeight="1">
      <c r="A152" s="6"/>
      <c r="D152" s="6"/>
      <c r="E152" s="6"/>
    </row>
    <row r="153" ht="14.25" customHeight="1">
      <c r="A153" s="6"/>
      <c r="D153" s="6"/>
      <c r="E153" s="6"/>
    </row>
    <row r="154" ht="14.25" customHeight="1">
      <c r="A154" s="6"/>
      <c r="D154" s="6"/>
      <c r="E154" s="6"/>
    </row>
    <row r="155" ht="14.25" customHeight="1">
      <c r="A155" s="6"/>
      <c r="D155" s="6"/>
      <c r="E155" s="6"/>
    </row>
    <row r="156" ht="14.25" customHeight="1">
      <c r="A156" s="6"/>
      <c r="D156" s="6"/>
      <c r="E156" s="6"/>
    </row>
    <row r="157" ht="14.25" customHeight="1">
      <c r="A157" s="6"/>
      <c r="D157" s="6"/>
      <c r="E157" s="6"/>
    </row>
    <row r="158" ht="14.25" customHeight="1">
      <c r="A158" s="6"/>
      <c r="D158" s="6"/>
      <c r="E158" s="6"/>
    </row>
    <row r="159" ht="14.25" customHeight="1">
      <c r="A159" s="6"/>
      <c r="D159" s="6"/>
      <c r="E159" s="6"/>
    </row>
    <row r="160" ht="14.25" customHeight="1">
      <c r="A160" s="6"/>
      <c r="D160" s="6"/>
      <c r="E160" s="6"/>
    </row>
    <row r="161" ht="14.25" customHeight="1">
      <c r="A161" s="6"/>
      <c r="D161" s="6"/>
      <c r="E161" s="6"/>
    </row>
    <row r="162" ht="14.25" customHeight="1">
      <c r="A162" s="6"/>
      <c r="D162" s="6"/>
      <c r="E162" s="6"/>
    </row>
    <row r="163" ht="14.25" customHeight="1">
      <c r="A163" s="6"/>
      <c r="D163" s="6"/>
      <c r="E163" s="6"/>
    </row>
    <row r="164" ht="14.25" customHeight="1">
      <c r="A164" s="6"/>
      <c r="D164" s="6"/>
      <c r="E164" s="6"/>
    </row>
    <row r="165" ht="14.25" customHeight="1">
      <c r="A165" s="6"/>
      <c r="D165" s="6"/>
      <c r="E165" s="6"/>
    </row>
    <row r="166" ht="14.25" customHeight="1">
      <c r="A166" s="6"/>
      <c r="D166" s="6"/>
      <c r="E166" s="6"/>
    </row>
    <row r="167" ht="14.25" customHeight="1">
      <c r="A167" s="6"/>
      <c r="D167" s="6"/>
      <c r="E167" s="6"/>
    </row>
    <row r="168" ht="14.25" customHeight="1">
      <c r="A168" s="6"/>
      <c r="D168" s="6"/>
      <c r="E168" s="6"/>
    </row>
    <row r="169" ht="14.25" customHeight="1">
      <c r="A169" s="6"/>
      <c r="D169" s="6"/>
      <c r="E169" s="6"/>
    </row>
    <row r="170" ht="14.25" customHeight="1">
      <c r="A170" s="6"/>
      <c r="D170" s="6"/>
      <c r="E170" s="6"/>
    </row>
    <row r="171" ht="14.25" customHeight="1">
      <c r="A171" s="6"/>
      <c r="D171" s="6"/>
      <c r="E171" s="6"/>
    </row>
    <row r="172" ht="14.25" customHeight="1">
      <c r="A172" s="6"/>
      <c r="D172" s="6"/>
      <c r="E172" s="6"/>
    </row>
    <row r="173" ht="14.25" customHeight="1">
      <c r="A173" s="6"/>
      <c r="D173" s="6"/>
      <c r="E173" s="6"/>
    </row>
    <row r="174" ht="14.25" customHeight="1">
      <c r="A174" s="6"/>
      <c r="D174" s="6"/>
      <c r="E174" s="6"/>
    </row>
    <row r="175" ht="14.25" customHeight="1">
      <c r="A175" s="6"/>
      <c r="D175" s="6"/>
      <c r="E175" s="6"/>
    </row>
    <row r="176" ht="14.25" customHeight="1">
      <c r="A176" s="6"/>
      <c r="D176" s="6"/>
      <c r="E176" s="6"/>
    </row>
    <row r="177" ht="14.25" customHeight="1">
      <c r="A177" s="6"/>
      <c r="D177" s="6"/>
      <c r="E177" s="6"/>
    </row>
    <row r="178" ht="14.25" customHeight="1">
      <c r="A178" s="6"/>
      <c r="D178" s="6"/>
      <c r="E178" s="6"/>
    </row>
    <row r="179" ht="14.25" customHeight="1">
      <c r="A179" s="6"/>
      <c r="D179" s="6"/>
      <c r="E179" s="6"/>
    </row>
    <row r="180" ht="14.25" customHeight="1">
      <c r="A180" s="6"/>
      <c r="D180" s="6"/>
      <c r="E180" s="6"/>
    </row>
    <row r="181" ht="14.25" customHeight="1">
      <c r="A181" s="6"/>
      <c r="D181" s="6"/>
      <c r="E181" s="6"/>
    </row>
    <row r="182" ht="14.25" customHeight="1">
      <c r="A182" s="6"/>
      <c r="D182" s="6"/>
      <c r="E182" s="6"/>
    </row>
    <row r="183" ht="14.25" customHeight="1">
      <c r="A183" s="6"/>
      <c r="D183" s="6"/>
      <c r="E183" s="6"/>
    </row>
    <row r="184" ht="14.25" customHeight="1">
      <c r="A184" s="6"/>
      <c r="D184" s="6"/>
      <c r="E184" s="6"/>
    </row>
    <row r="185" ht="14.25" customHeight="1">
      <c r="A185" s="6"/>
      <c r="D185" s="6"/>
      <c r="E185" s="6"/>
    </row>
    <row r="186" ht="14.25" customHeight="1">
      <c r="A186" s="6"/>
      <c r="D186" s="6"/>
      <c r="E186" s="6"/>
    </row>
    <row r="187" ht="14.25" customHeight="1">
      <c r="A187" s="6"/>
      <c r="D187" s="6"/>
      <c r="E187" s="6"/>
    </row>
    <row r="188" ht="14.25" customHeight="1">
      <c r="A188" s="6"/>
      <c r="D188" s="6"/>
      <c r="E188" s="6"/>
    </row>
    <row r="189" ht="14.25" customHeight="1">
      <c r="A189" s="6"/>
      <c r="D189" s="6"/>
      <c r="E189" s="6"/>
    </row>
    <row r="190" ht="14.25" customHeight="1">
      <c r="A190" s="6"/>
      <c r="D190" s="6"/>
      <c r="E190" s="6"/>
    </row>
    <row r="191" ht="14.25" customHeight="1">
      <c r="A191" s="6"/>
      <c r="D191" s="6"/>
      <c r="E191" s="6"/>
    </row>
    <row r="192" ht="14.25" customHeight="1">
      <c r="A192" s="6"/>
      <c r="D192" s="6"/>
      <c r="E192" s="6"/>
    </row>
    <row r="193" ht="14.25" customHeight="1">
      <c r="A193" s="6"/>
      <c r="D193" s="6"/>
      <c r="E193" s="6"/>
    </row>
    <row r="194" ht="14.25" customHeight="1">
      <c r="A194" s="6"/>
      <c r="D194" s="6"/>
      <c r="E194" s="6"/>
    </row>
    <row r="195" ht="14.25" customHeight="1">
      <c r="A195" s="6"/>
      <c r="D195" s="6"/>
      <c r="E195" s="6"/>
    </row>
    <row r="196" ht="14.25" customHeight="1">
      <c r="A196" s="6"/>
      <c r="D196" s="6"/>
      <c r="E196" s="6"/>
    </row>
    <row r="197" ht="14.25" customHeight="1">
      <c r="A197" s="6"/>
      <c r="D197" s="6"/>
      <c r="E197" s="6"/>
    </row>
    <row r="198" ht="14.25" customHeight="1">
      <c r="A198" s="6"/>
      <c r="D198" s="6"/>
      <c r="E198" s="6"/>
    </row>
    <row r="199" ht="14.25" customHeight="1">
      <c r="A199" s="6"/>
      <c r="D199" s="6"/>
      <c r="E199" s="6"/>
    </row>
    <row r="200" ht="14.25" customHeight="1">
      <c r="A200" s="6"/>
      <c r="D200" s="6"/>
      <c r="E200" s="6"/>
    </row>
    <row r="201" ht="14.25" customHeight="1">
      <c r="A201" s="6"/>
      <c r="D201" s="6"/>
      <c r="E201" s="6"/>
    </row>
    <row r="202" ht="14.25" customHeight="1">
      <c r="A202" s="6"/>
      <c r="D202" s="6"/>
      <c r="E202" s="6"/>
    </row>
    <row r="203" ht="14.25" customHeight="1">
      <c r="A203" s="6"/>
      <c r="D203" s="6"/>
      <c r="E203" s="6"/>
    </row>
    <row r="204" ht="14.25" customHeight="1">
      <c r="A204" s="6"/>
      <c r="D204" s="6"/>
      <c r="E204" s="6"/>
    </row>
    <row r="205" ht="14.25" customHeight="1">
      <c r="A205" s="6"/>
      <c r="D205" s="6"/>
      <c r="E205" s="6"/>
    </row>
    <row r="206" ht="14.25" customHeight="1">
      <c r="A206" s="6"/>
      <c r="D206" s="6"/>
      <c r="E206" s="6"/>
    </row>
    <row r="207" ht="14.25" customHeight="1">
      <c r="A207" s="6"/>
      <c r="D207" s="6"/>
      <c r="E207" s="6"/>
    </row>
    <row r="208" ht="14.25" customHeight="1">
      <c r="A208" s="6"/>
      <c r="D208" s="6"/>
      <c r="E208" s="6"/>
    </row>
    <row r="209" ht="14.25" customHeight="1">
      <c r="A209" s="6"/>
      <c r="D209" s="6"/>
      <c r="E209" s="6"/>
    </row>
    <row r="210" ht="14.25" customHeight="1">
      <c r="A210" s="6"/>
      <c r="D210" s="6"/>
      <c r="E210" s="6"/>
    </row>
    <row r="211" ht="14.25" customHeight="1">
      <c r="A211" s="6"/>
      <c r="D211" s="6"/>
      <c r="E211" s="6"/>
    </row>
    <row r="212" ht="14.25" customHeight="1">
      <c r="A212" s="6"/>
      <c r="D212" s="6"/>
      <c r="E212" s="6"/>
    </row>
    <row r="213" ht="14.25" customHeight="1">
      <c r="A213" s="6"/>
      <c r="D213" s="6"/>
      <c r="E213" s="6"/>
    </row>
    <row r="214" ht="14.25" customHeight="1">
      <c r="A214" s="6"/>
      <c r="D214" s="6"/>
      <c r="E214" s="6"/>
    </row>
    <row r="215" ht="14.25" customHeight="1">
      <c r="A215" s="6"/>
      <c r="D215" s="6"/>
      <c r="E215" s="6"/>
    </row>
    <row r="216" ht="14.25" customHeight="1">
      <c r="A216" s="6"/>
      <c r="D216" s="6"/>
      <c r="E216" s="6"/>
    </row>
    <row r="217" ht="14.25" customHeight="1">
      <c r="A217" s="6"/>
      <c r="D217" s="6"/>
      <c r="E217" s="6"/>
    </row>
    <row r="218" ht="14.25" customHeight="1">
      <c r="A218" s="6"/>
      <c r="D218" s="6"/>
      <c r="E218" s="6"/>
    </row>
    <row r="219" ht="14.25" customHeight="1">
      <c r="A219" s="6"/>
      <c r="D219" s="6"/>
      <c r="E219" s="6"/>
    </row>
    <row r="220" ht="14.25" customHeight="1">
      <c r="A220" s="6"/>
      <c r="D220" s="6"/>
      <c r="E220" s="6"/>
    </row>
    <row r="221" ht="14.25" customHeight="1">
      <c r="A221" s="6"/>
      <c r="D221" s="6"/>
      <c r="E221" s="6"/>
    </row>
    <row r="222" ht="14.25" customHeight="1">
      <c r="A222" s="6"/>
      <c r="D222" s="6"/>
      <c r="E222" s="6"/>
    </row>
    <row r="223" ht="14.25" customHeight="1">
      <c r="A223" s="6"/>
      <c r="D223" s="6"/>
      <c r="E223" s="6"/>
    </row>
    <row r="224" ht="14.25" customHeight="1">
      <c r="A224" s="6"/>
      <c r="D224" s="6"/>
      <c r="E224" s="6"/>
    </row>
    <row r="225" ht="14.25" customHeight="1">
      <c r="A225" s="6"/>
      <c r="D225" s="6"/>
      <c r="E225" s="6"/>
    </row>
    <row r="226" ht="14.25" customHeight="1">
      <c r="A226" s="6"/>
      <c r="D226" s="6"/>
      <c r="E226" s="6"/>
    </row>
    <row r="227" ht="14.25" customHeight="1">
      <c r="A227" s="6"/>
      <c r="D227" s="6"/>
      <c r="E227" s="6"/>
    </row>
    <row r="228" ht="14.25" customHeight="1">
      <c r="A228" s="6"/>
      <c r="D228" s="6"/>
      <c r="E228" s="6"/>
    </row>
    <row r="229" ht="14.25" customHeight="1">
      <c r="A229" s="6"/>
      <c r="D229" s="6"/>
      <c r="E229" s="6"/>
    </row>
    <row r="230" ht="14.25" customHeight="1">
      <c r="A230" s="6"/>
      <c r="D230" s="6"/>
      <c r="E230" s="6"/>
    </row>
    <row r="231" ht="14.25" customHeight="1">
      <c r="A231" s="6"/>
      <c r="D231" s="6"/>
      <c r="E231" s="6"/>
    </row>
    <row r="232" ht="14.25" customHeight="1">
      <c r="A232" s="6"/>
      <c r="D232" s="6"/>
      <c r="E232" s="6"/>
    </row>
    <row r="233" ht="14.25" customHeight="1">
      <c r="A233" s="6"/>
      <c r="D233" s="6"/>
      <c r="E233" s="6"/>
    </row>
    <row r="234" ht="14.25" customHeight="1">
      <c r="A234" s="6"/>
      <c r="D234" s="6"/>
      <c r="E234" s="6"/>
    </row>
    <row r="235" ht="14.25" customHeight="1">
      <c r="A235" s="6"/>
      <c r="D235" s="6"/>
      <c r="E235" s="6"/>
    </row>
    <row r="236" ht="14.25" customHeight="1">
      <c r="A236" s="6"/>
      <c r="D236" s="6"/>
      <c r="E236" s="6"/>
    </row>
    <row r="237" ht="14.25" customHeight="1">
      <c r="A237" s="6"/>
      <c r="D237" s="6"/>
      <c r="E237" s="6"/>
    </row>
    <row r="238" ht="14.25" customHeight="1">
      <c r="A238" s="6"/>
      <c r="D238" s="6"/>
      <c r="E238" s="6"/>
    </row>
    <row r="239" ht="14.25" customHeight="1">
      <c r="A239" s="6"/>
      <c r="D239" s="6"/>
      <c r="E239" s="6"/>
    </row>
    <row r="240" ht="14.25" customHeight="1">
      <c r="A240" s="6"/>
      <c r="D240" s="6"/>
      <c r="E240" s="6"/>
    </row>
    <row r="241" ht="14.25" customHeight="1">
      <c r="A241" s="6"/>
      <c r="D241" s="6"/>
      <c r="E241" s="6"/>
    </row>
    <row r="242" ht="14.25" customHeight="1">
      <c r="A242" s="6"/>
      <c r="D242" s="6"/>
      <c r="E242" s="6"/>
    </row>
    <row r="243" ht="14.25" customHeight="1">
      <c r="A243" s="6"/>
      <c r="D243" s="6"/>
      <c r="E243" s="6"/>
    </row>
    <row r="244" ht="14.25" customHeight="1">
      <c r="A244" s="6"/>
      <c r="D244" s="6"/>
      <c r="E244" s="6"/>
    </row>
    <row r="245" ht="14.25" customHeight="1">
      <c r="A245" s="6"/>
      <c r="D245" s="6"/>
      <c r="E245" s="6"/>
    </row>
    <row r="246" ht="14.25" customHeight="1">
      <c r="A246" s="6"/>
      <c r="D246" s="6"/>
      <c r="E246" s="6"/>
    </row>
    <row r="247" ht="14.25" customHeight="1">
      <c r="A247" s="6"/>
      <c r="D247" s="6"/>
      <c r="E247" s="6"/>
    </row>
    <row r="248" ht="14.25" customHeight="1">
      <c r="A248" s="6"/>
      <c r="D248" s="6"/>
      <c r="E248" s="6"/>
    </row>
    <row r="249" ht="14.25" customHeight="1">
      <c r="A249" s="6"/>
      <c r="D249" s="6"/>
      <c r="E249" s="6"/>
    </row>
    <row r="250" ht="14.25" customHeight="1">
      <c r="A250" s="6"/>
      <c r="D250" s="6"/>
      <c r="E250" s="6"/>
    </row>
    <row r="251" ht="14.25" customHeight="1">
      <c r="A251" s="6"/>
      <c r="D251" s="6"/>
      <c r="E251" s="6"/>
    </row>
    <row r="252" ht="14.25" customHeight="1">
      <c r="A252" s="6"/>
      <c r="D252" s="6"/>
      <c r="E252" s="6"/>
    </row>
    <row r="253" ht="14.25" customHeight="1">
      <c r="A253" s="6"/>
      <c r="D253" s="6"/>
      <c r="E253" s="6"/>
    </row>
    <row r="254" ht="14.25" customHeight="1">
      <c r="A254" s="6"/>
      <c r="D254" s="6"/>
      <c r="E254" s="6"/>
    </row>
    <row r="255" ht="14.25" customHeight="1">
      <c r="A255" s="6"/>
      <c r="D255" s="6"/>
      <c r="E255" s="6"/>
    </row>
    <row r="256" ht="14.25" customHeight="1">
      <c r="A256" s="6"/>
      <c r="D256" s="6"/>
      <c r="E256" s="6"/>
    </row>
    <row r="257" ht="14.25" customHeight="1">
      <c r="A257" s="6"/>
      <c r="D257" s="6"/>
      <c r="E257" s="6"/>
    </row>
    <row r="258" ht="14.25" customHeight="1">
      <c r="A258" s="6"/>
      <c r="D258" s="6"/>
      <c r="E258" s="6"/>
    </row>
    <row r="259" ht="14.25" customHeight="1">
      <c r="A259" s="6"/>
      <c r="D259" s="6"/>
      <c r="E259" s="6"/>
    </row>
    <row r="260" ht="14.25" customHeight="1">
      <c r="A260" s="6"/>
      <c r="D260" s="6"/>
      <c r="E260" s="6"/>
    </row>
    <row r="261" ht="14.25" customHeight="1">
      <c r="A261" s="6"/>
      <c r="D261" s="6"/>
      <c r="E261" s="6"/>
    </row>
    <row r="262" ht="14.25" customHeight="1">
      <c r="A262" s="6"/>
      <c r="D262" s="6"/>
      <c r="E262" s="6"/>
    </row>
    <row r="263" ht="14.25" customHeight="1">
      <c r="A263" s="6"/>
      <c r="D263" s="6"/>
      <c r="E263" s="6"/>
    </row>
    <row r="264" ht="14.25" customHeight="1">
      <c r="A264" s="6"/>
      <c r="D264" s="6"/>
      <c r="E264" s="6"/>
    </row>
    <row r="265" ht="14.25" customHeight="1">
      <c r="A265" s="6"/>
      <c r="D265" s="6"/>
      <c r="E265" s="6"/>
    </row>
    <row r="266" ht="14.25" customHeight="1">
      <c r="A266" s="6"/>
      <c r="D266" s="6"/>
      <c r="E266" s="6"/>
    </row>
    <row r="267" ht="14.25" customHeight="1">
      <c r="A267" s="6"/>
      <c r="D267" s="6"/>
      <c r="E267" s="6"/>
    </row>
    <row r="268" ht="14.25" customHeight="1">
      <c r="A268" s="6"/>
      <c r="D268" s="6"/>
      <c r="E268" s="6"/>
    </row>
    <row r="269" ht="14.25" customHeight="1">
      <c r="A269" s="6"/>
      <c r="D269" s="6"/>
      <c r="E269" s="6"/>
    </row>
    <row r="270" ht="14.25" customHeight="1">
      <c r="A270" s="6"/>
      <c r="D270" s="6"/>
      <c r="E270" s="6"/>
    </row>
    <row r="271" ht="14.25" customHeight="1">
      <c r="A271" s="6"/>
      <c r="D271" s="6"/>
      <c r="E271" s="6"/>
    </row>
    <row r="272" ht="14.25" customHeight="1">
      <c r="A272" s="6"/>
      <c r="D272" s="6"/>
      <c r="E272" s="6"/>
    </row>
    <row r="273" ht="14.25" customHeight="1">
      <c r="A273" s="6"/>
      <c r="D273" s="6"/>
      <c r="E273" s="6"/>
    </row>
    <row r="274" ht="14.25" customHeight="1">
      <c r="A274" s="6"/>
      <c r="D274" s="6"/>
      <c r="E274" s="6"/>
    </row>
    <row r="275" ht="14.25" customHeight="1">
      <c r="A275" s="6"/>
      <c r="D275" s="6"/>
      <c r="E275" s="6"/>
    </row>
    <row r="276" ht="14.25" customHeight="1">
      <c r="A276" s="6"/>
      <c r="D276" s="6"/>
      <c r="E276" s="6"/>
    </row>
    <row r="277" ht="14.25" customHeight="1">
      <c r="A277" s="6"/>
      <c r="D277" s="6"/>
      <c r="E277" s="6"/>
    </row>
    <row r="278" ht="14.25" customHeight="1">
      <c r="A278" s="6"/>
      <c r="D278" s="6"/>
      <c r="E278" s="6"/>
    </row>
    <row r="279" ht="14.25" customHeight="1">
      <c r="A279" s="6"/>
      <c r="D279" s="6"/>
      <c r="E279" s="6"/>
    </row>
    <row r="280" ht="14.25" customHeight="1">
      <c r="A280" s="6"/>
      <c r="D280" s="6"/>
      <c r="E280" s="6"/>
    </row>
    <row r="281" ht="14.25" customHeight="1">
      <c r="A281" s="6"/>
      <c r="D281" s="6"/>
      <c r="E281" s="6"/>
    </row>
    <row r="282" ht="14.25" customHeight="1">
      <c r="A282" s="6"/>
      <c r="D282" s="6"/>
      <c r="E282" s="6"/>
    </row>
    <row r="283" ht="14.25" customHeight="1">
      <c r="A283" s="6"/>
      <c r="D283" s="6"/>
      <c r="E283" s="6"/>
    </row>
    <row r="284" ht="14.25" customHeight="1">
      <c r="A284" s="6"/>
      <c r="D284" s="6"/>
      <c r="E284" s="6"/>
    </row>
    <row r="285" ht="14.25" customHeight="1">
      <c r="A285" s="6"/>
      <c r="D285" s="6"/>
      <c r="E285" s="6"/>
    </row>
    <row r="286" ht="14.25" customHeight="1">
      <c r="A286" s="6"/>
      <c r="D286" s="6"/>
      <c r="E286" s="6"/>
    </row>
    <row r="287" ht="14.25" customHeight="1">
      <c r="A287" s="6"/>
      <c r="D287" s="6"/>
      <c r="E287" s="6"/>
    </row>
    <row r="288" ht="14.25" customHeight="1">
      <c r="A288" s="6"/>
      <c r="D288" s="6"/>
      <c r="E288" s="6"/>
    </row>
    <row r="289" ht="14.25" customHeight="1">
      <c r="A289" s="6"/>
      <c r="D289" s="6"/>
      <c r="E289" s="6"/>
    </row>
    <row r="290" ht="14.25" customHeight="1">
      <c r="A290" s="6"/>
      <c r="D290" s="6"/>
      <c r="E290" s="6"/>
    </row>
    <row r="291" ht="14.25" customHeight="1">
      <c r="A291" s="6"/>
      <c r="D291" s="6"/>
      <c r="E291" s="6"/>
    </row>
    <row r="292" ht="14.25" customHeight="1">
      <c r="A292" s="6"/>
      <c r="D292" s="6"/>
      <c r="E292" s="6"/>
    </row>
    <row r="293" ht="14.25" customHeight="1">
      <c r="A293" s="6"/>
      <c r="D293" s="6"/>
      <c r="E293" s="6"/>
    </row>
    <row r="294" ht="14.25" customHeight="1">
      <c r="A294" s="6"/>
      <c r="D294" s="6"/>
      <c r="E294" s="6"/>
    </row>
    <row r="295" ht="14.25" customHeight="1">
      <c r="A295" s="6"/>
      <c r="D295" s="6"/>
      <c r="E295" s="6"/>
    </row>
    <row r="296" ht="14.25" customHeight="1">
      <c r="A296" s="6"/>
      <c r="D296" s="6"/>
      <c r="E296" s="6"/>
    </row>
    <row r="297" ht="14.25" customHeight="1">
      <c r="A297" s="6"/>
      <c r="D297" s="6"/>
      <c r="E297" s="6"/>
    </row>
    <row r="298" ht="14.25" customHeight="1">
      <c r="A298" s="6"/>
      <c r="D298" s="6"/>
      <c r="E298" s="6"/>
    </row>
    <row r="299" ht="14.25" customHeight="1">
      <c r="A299" s="6"/>
      <c r="D299" s="6"/>
      <c r="E299" s="6"/>
    </row>
    <row r="300" ht="14.25" customHeight="1">
      <c r="A300" s="6"/>
      <c r="D300" s="6"/>
      <c r="E300" s="6"/>
    </row>
    <row r="301" ht="14.25" customHeight="1">
      <c r="A301" s="6"/>
      <c r="D301" s="6"/>
      <c r="E301" s="6"/>
    </row>
    <row r="302" ht="14.25" customHeight="1">
      <c r="A302" s="6"/>
      <c r="D302" s="6"/>
      <c r="E302" s="6"/>
    </row>
    <row r="303" ht="14.25" customHeight="1">
      <c r="A303" s="6"/>
      <c r="D303" s="6"/>
      <c r="E303" s="6"/>
    </row>
    <row r="304" ht="14.25" customHeight="1">
      <c r="A304" s="6"/>
      <c r="D304" s="6"/>
      <c r="E304" s="6"/>
    </row>
    <row r="305" ht="14.25" customHeight="1">
      <c r="A305" s="6"/>
      <c r="D305" s="6"/>
      <c r="E305" s="6"/>
    </row>
    <row r="306" ht="14.25" customHeight="1">
      <c r="A306" s="6"/>
      <c r="D306" s="6"/>
      <c r="E306" s="6"/>
    </row>
    <row r="307" ht="14.25" customHeight="1">
      <c r="A307" s="6"/>
      <c r="D307" s="6"/>
      <c r="E307" s="6"/>
    </row>
    <row r="308" ht="14.25" customHeight="1">
      <c r="A308" s="6"/>
      <c r="D308" s="6"/>
      <c r="E308" s="6"/>
    </row>
    <row r="309" ht="14.25" customHeight="1">
      <c r="A309" s="6"/>
      <c r="D309" s="6"/>
      <c r="E309" s="6"/>
    </row>
    <row r="310" ht="14.25" customHeight="1">
      <c r="A310" s="6"/>
      <c r="D310" s="6"/>
      <c r="E310" s="6"/>
    </row>
    <row r="311" ht="14.25" customHeight="1">
      <c r="A311" s="6"/>
      <c r="D311" s="6"/>
      <c r="E311" s="6"/>
    </row>
    <row r="312" ht="14.25" customHeight="1">
      <c r="A312" s="6"/>
      <c r="D312" s="6"/>
      <c r="E312" s="6"/>
    </row>
    <row r="313" ht="14.25" customHeight="1">
      <c r="A313" s="6"/>
      <c r="D313" s="6"/>
      <c r="E313" s="6"/>
    </row>
    <row r="314" ht="14.25" customHeight="1">
      <c r="A314" s="6"/>
      <c r="D314" s="6"/>
      <c r="E314" s="6"/>
    </row>
    <row r="315" ht="14.25" customHeight="1">
      <c r="A315" s="6"/>
      <c r="D315" s="6"/>
      <c r="E315" s="6"/>
    </row>
    <row r="316" ht="14.25" customHeight="1">
      <c r="A316" s="6"/>
      <c r="D316" s="6"/>
      <c r="E316" s="6"/>
    </row>
    <row r="317" ht="14.25" customHeight="1">
      <c r="A317" s="6"/>
      <c r="D317" s="6"/>
      <c r="E317" s="6"/>
    </row>
    <row r="318" ht="14.25" customHeight="1">
      <c r="A318" s="6"/>
      <c r="D318" s="6"/>
      <c r="E318" s="6"/>
    </row>
    <row r="319" ht="14.25" customHeight="1">
      <c r="A319" s="6"/>
      <c r="D319" s="6"/>
      <c r="E319" s="6"/>
    </row>
    <row r="320" ht="14.25" customHeight="1">
      <c r="A320" s="6"/>
      <c r="D320" s="6"/>
      <c r="E320" s="6"/>
    </row>
    <row r="321" ht="14.25" customHeight="1">
      <c r="A321" s="6"/>
      <c r="D321" s="6"/>
      <c r="E321" s="6"/>
    </row>
    <row r="322" ht="14.25" customHeight="1">
      <c r="A322" s="6"/>
      <c r="D322" s="6"/>
      <c r="E322" s="6"/>
    </row>
    <row r="323" ht="14.25" customHeight="1">
      <c r="A323" s="6"/>
      <c r="D323" s="6"/>
      <c r="E323" s="6"/>
    </row>
    <row r="324" ht="14.25" customHeight="1">
      <c r="A324" s="6"/>
      <c r="D324" s="6"/>
      <c r="E324" s="6"/>
    </row>
    <row r="325" ht="14.25" customHeight="1">
      <c r="A325" s="6"/>
      <c r="D325" s="6"/>
      <c r="E325" s="6"/>
    </row>
    <row r="326" ht="14.25" customHeight="1">
      <c r="A326" s="6"/>
      <c r="D326" s="6"/>
      <c r="E326" s="6"/>
    </row>
    <row r="327" ht="14.25" customHeight="1">
      <c r="A327" s="6"/>
      <c r="D327" s="6"/>
      <c r="E327" s="6"/>
    </row>
    <row r="328" ht="14.25" customHeight="1">
      <c r="A328" s="6"/>
      <c r="D328" s="6"/>
      <c r="E328" s="6"/>
    </row>
    <row r="329" ht="14.25" customHeight="1">
      <c r="A329" s="6"/>
      <c r="D329" s="6"/>
      <c r="E329" s="6"/>
    </row>
    <row r="330" ht="14.25" customHeight="1">
      <c r="A330" s="6"/>
      <c r="D330" s="6"/>
      <c r="E330" s="6"/>
    </row>
    <row r="331" ht="14.25" customHeight="1">
      <c r="A331" s="6"/>
      <c r="D331" s="6"/>
      <c r="E331" s="6"/>
    </row>
    <row r="332" ht="14.25" customHeight="1">
      <c r="A332" s="6"/>
      <c r="D332" s="6"/>
      <c r="E332" s="6"/>
    </row>
    <row r="333" ht="14.25" customHeight="1">
      <c r="A333" s="6"/>
      <c r="D333" s="6"/>
      <c r="E333" s="6"/>
    </row>
    <row r="334" ht="14.25" customHeight="1">
      <c r="A334" s="6"/>
      <c r="D334" s="6"/>
      <c r="E334" s="6"/>
    </row>
    <row r="335" ht="14.25" customHeight="1">
      <c r="A335" s="6"/>
      <c r="D335" s="6"/>
      <c r="E335" s="6"/>
    </row>
    <row r="336" ht="14.25" customHeight="1">
      <c r="A336" s="6"/>
      <c r="D336" s="6"/>
      <c r="E336" s="6"/>
    </row>
    <row r="337" ht="14.25" customHeight="1">
      <c r="A337" s="6"/>
      <c r="D337" s="6"/>
      <c r="E337" s="6"/>
    </row>
    <row r="338" ht="14.25" customHeight="1">
      <c r="A338" s="6"/>
      <c r="D338" s="6"/>
      <c r="E338" s="6"/>
    </row>
    <row r="339" ht="14.25" customHeight="1">
      <c r="A339" s="6"/>
      <c r="D339" s="6"/>
      <c r="E339" s="6"/>
    </row>
    <row r="340" ht="14.25" customHeight="1">
      <c r="A340" s="6"/>
      <c r="D340" s="6"/>
      <c r="E340" s="6"/>
    </row>
    <row r="341" ht="14.25" customHeight="1">
      <c r="A341" s="6"/>
      <c r="D341" s="6"/>
      <c r="E341" s="6"/>
    </row>
    <row r="342" ht="14.25" customHeight="1">
      <c r="A342" s="6"/>
      <c r="D342" s="6"/>
      <c r="E342" s="6"/>
    </row>
    <row r="343" ht="14.25" customHeight="1">
      <c r="A343" s="6"/>
      <c r="D343" s="6"/>
      <c r="E343" s="6"/>
    </row>
    <row r="344" ht="14.25" customHeight="1">
      <c r="A344" s="6"/>
      <c r="D344" s="6"/>
      <c r="E344" s="6"/>
    </row>
    <row r="345" ht="14.25" customHeight="1">
      <c r="A345" s="6"/>
      <c r="D345" s="6"/>
      <c r="E345" s="6"/>
    </row>
    <row r="346" ht="14.25" customHeight="1">
      <c r="A346" s="6"/>
      <c r="D346" s="6"/>
      <c r="E346" s="6"/>
    </row>
    <row r="347" ht="14.25" customHeight="1">
      <c r="A347" s="6"/>
      <c r="D347" s="6"/>
      <c r="E347" s="6"/>
    </row>
    <row r="348" ht="14.25" customHeight="1">
      <c r="A348" s="6"/>
      <c r="D348" s="6"/>
      <c r="E348" s="6"/>
    </row>
    <row r="349" ht="14.25" customHeight="1">
      <c r="A349" s="6"/>
      <c r="D349" s="6"/>
      <c r="E349" s="6"/>
    </row>
    <row r="350" ht="14.25" customHeight="1">
      <c r="A350" s="6"/>
      <c r="D350" s="6"/>
      <c r="E350" s="6"/>
    </row>
    <row r="351" ht="14.25" customHeight="1">
      <c r="A351" s="6"/>
      <c r="D351" s="6"/>
      <c r="E351" s="6"/>
    </row>
    <row r="352" ht="14.25" customHeight="1">
      <c r="A352" s="6"/>
      <c r="D352" s="6"/>
      <c r="E352" s="6"/>
    </row>
    <row r="353" ht="14.25" customHeight="1">
      <c r="A353" s="6"/>
      <c r="D353" s="6"/>
      <c r="E353" s="6"/>
    </row>
    <row r="354" ht="14.25" customHeight="1">
      <c r="A354" s="6"/>
      <c r="D354" s="6"/>
      <c r="E354" s="6"/>
    </row>
    <row r="355" ht="14.25" customHeight="1">
      <c r="A355" s="6"/>
      <c r="D355" s="6"/>
      <c r="E355" s="6"/>
    </row>
    <row r="356" ht="14.25" customHeight="1">
      <c r="A356" s="6"/>
      <c r="D356" s="6"/>
      <c r="E356" s="6"/>
    </row>
    <row r="357" ht="14.25" customHeight="1">
      <c r="A357" s="6"/>
      <c r="D357" s="6"/>
      <c r="E357" s="6"/>
    </row>
    <row r="358" ht="14.25" customHeight="1">
      <c r="A358" s="6"/>
      <c r="D358" s="6"/>
      <c r="E358" s="6"/>
    </row>
    <row r="359" ht="14.25" customHeight="1">
      <c r="A359" s="6"/>
      <c r="D359" s="6"/>
      <c r="E359" s="6"/>
    </row>
    <row r="360" ht="14.25" customHeight="1">
      <c r="A360" s="6"/>
      <c r="D360" s="6"/>
      <c r="E360" s="6"/>
    </row>
    <row r="361" ht="14.25" customHeight="1">
      <c r="A361" s="6"/>
      <c r="D361" s="6"/>
      <c r="E361" s="6"/>
    </row>
    <row r="362" ht="14.25" customHeight="1">
      <c r="A362" s="6"/>
      <c r="D362" s="6"/>
      <c r="E362" s="6"/>
    </row>
    <row r="363" ht="14.25" customHeight="1">
      <c r="A363" s="6"/>
      <c r="D363" s="6"/>
      <c r="E363" s="6"/>
    </row>
    <row r="364" ht="14.25" customHeight="1">
      <c r="A364" s="6"/>
      <c r="D364" s="6"/>
      <c r="E364" s="6"/>
    </row>
    <row r="365" ht="14.25" customHeight="1">
      <c r="A365" s="6"/>
      <c r="D365" s="6"/>
      <c r="E365" s="6"/>
    </row>
    <row r="366" ht="14.25" customHeight="1">
      <c r="A366" s="6"/>
      <c r="D366" s="6"/>
      <c r="E366" s="6"/>
    </row>
    <row r="367" ht="14.25" customHeight="1">
      <c r="A367" s="6"/>
      <c r="D367" s="6"/>
      <c r="E367" s="6"/>
    </row>
    <row r="368" ht="14.25" customHeight="1">
      <c r="A368" s="6"/>
      <c r="D368" s="6"/>
      <c r="E368" s="6"/>
    </row>
    <row r="369" ht="14.25" customHeight="1">
      <c r="A369" s="6"/>
      <c r="D369" s="6"/>
      <c r="E369" s="6"/>
    </row>
    <row r="370" ht="14.25" customHeight="1">
      <c r="A370" s="6"/>
      <c r="D370" s="6"/>
      <c r="E370" s="6"/>
    </row>
    <row r="371" ht="14.25" customHeight="1">
      <c r="A371" s="6"/>
      <c r="D371" s="6"/>
      <c r="E371" s="6"/>
    </row>
    <row r="372" ht="14.25" customHeight="1">
      <c r="A372" s="6"/>
      <c r="D372" s="6"/>
      <c r="E372" s="6"/>
    </row>
    <row r="373" ht="14.25" customHeight="1">
      <c r="A373" s="6"/>
      <c r="D373" s="6"/>
      <c r="E373" s="6"/>
    </row>
    <row r="374" ht="14.25" customHeight="1">
      <c r="A374" s="6"/>
      <c r="D374" s="6"/>
      <c r="E374" s="6"/>
    </row>
    <row r="375" ht="14.25" customHeight="1">
      <c r="A375" s="6"/>
      <c r="D375" s="6"/>
      <c r="E375" s="6"/>
    </row>
    <row r="376" ht="14.25" customHeight="1">
      <c r="A376" s="6"/>
      <c r="D376" s="6"/>
      <c r="E376" s="6"/>
    </row>
    <row r="377" ht="14.25" customHeight="1">
      <c r="A377" s="6"/>
      <c r="D377" s="6"/>
      <c r="E377" s="6"/>
    </row>
    <row r="378" ht="14.25" customHeight="1">
      <c r="A378" s="6"/>
      <c r="D378" s="6"/>
      <c r="E378" s="6"/>
    </row>
    <row r="379" ht="14.25" customHeight="1">
      <c r="A379" s="6"/>
      <c r="D379" s="6"/>
      <c r="E379" s="6"/>
    </row>
    <row r="380" ht="14.25" customHeight="1">
      <c r="A380" s="6"/>
      <c r="D380" s="6"/>
      <c r="E380" s="6"/>
    </row>
    <row r="381" ht="14.25" customHeight="1">
      <c r="A381" s="6"/>
      <c r="D381" s="6"/>
      <c r="E381" s="6"/>
    </row>
    <row r="382" ht="14.25" customHeight="1">
      <c r="A382" s="6"/>
      <c r="D382" s="6"/>
      <c r="E382" s="6"/>
    </row>
    <row r="383" ht="14.25" customHeight="1">
      <c r="A383" s="6"/>
      <c r="D383" s="6"/>
      <c r="E383" s="6"/>
    </row>
    <row r="384" ht="14.25" customHeight="1">
      <c r="A384" s="6"/>
      <c r="D384" s="6"/>
      <c r="E384" s="6"/>
    </row>
    <row r="385" ht="14.25" customHeight="1">
      <c r="A385" s="6"/>
      <c r="D385" s="6"/>
      <c r="E385" s="6"/>
    </row>
    <row r="386" ht="14.25" customHeight="1">
      <c r="A386" s="6"/>
      <c r="D386" s="6"/>
      <c r="E386" s="6"/>
    </row>
    <row r="387" ht="14.25" customHeight="1">
      <c r="A387" s="6"/>
      <c r="D387" s="6"/>
      <c r="E387" s="6"/>
    </row>
    <row r="388" ht="14.25" customHeight="1">
      <c r="A388" s="6"/>
      <c r="D388" s="6"/>
      <c r="E388" s="6"/>
    </row>
    <row r="389" ht="14.25" customHeight="1">
      <c r="A389" s="6"/>
      <c r="D389" s="6"/>
      <c r="E389" s="6"/>
    </row>
    <row r="390" ht="14.25" customHeight="1">
      <c r="A390" s="6"/>
      <c r="D390" s="6"/>
      <c r="E390" s="6"/>
    </row>
    <row r="391" ht="14.25" customHeight="1">
      <c r="A391" s="6"/>
      <c r="D391" s="6"/>
      <c r="E391" s="6"/>
    </row>
    <row r="392" ht="14.25" customHeight="1">
      <c r="A392" s="6"/>
      <c r="D392" s="6"/>
      <c r="E392" s="6"/>
    </row>
    <row r="393" ht="14.25" customHeight="1">
      <c r="A393" s="6"/>
      <c r="D393" s="6"/>
      <c r="E393" s="6"/>
    </row>
    <row r="394" ht="14.25" customHeight="1">
      <c r="A394" s="6"/>
      <c r="D394" s="6"/>
      <c r="E394" s="6"/>
    </row>
    <row r="395" ht="14.25" customHeight="1">
      <c r="A395" s="6"/>
      <c r="D395" s="6"/>
      <c r="E395" s="6"/>
    </row>
    <row r="396" ht="14.25" customHeight="1">
      <c r="A396" s="6"/>
      <c r="D396" s="6"/>
      <c r="E396" s="6"/>
    </row>
    <row r="397" ht="14.25" customHeight="1">
      <c r="A397" s="6"/>
      <c r="D397" s="6"/>
      <c r="E397" s="6"/>
    </row>
    <row r="398" ht="14.25" customHeight="1">
      <c r="A398" s="6"/>
      <c r="D398" s="6"/>
      <c r="E398" s="6"/>
    </row>
    <row r="399" ht="14.25" customHeight="1">
      <c r="A399" s="6"/>
      <c r="D399" s="6"/>
      <c r="E399" s="6"/>
    </row>
    <row r="400" ht="14.25" customHeight="1">
      <c r="A400" s="6"/>
      <c r="D400" s="6"/>
      <c r="E400" s="6"/>
    </row>
    <row r="401" ht="14.25" customHeight="1">
      <c r="A401" s="6"/>
      <c r="D401" s="6"/>
      <c r="E401" s="6"/>
    </row>
    <row r="402" ht="14.25" customHeight="1">
      <c r="A402" s="6"/>
      <c r="D402" s="6"/>
      <c r="E402" s="6"/>
    </row>
    <row r="403" ht="14.25" customHeight="1">
      <c r="A403" s="6"/>
      <c r="D403" s="6"/>
      <c r="E403" s="6"/>
    </row>
    <row r="404" ht="14.25" customHeight="1">
      <c r="A404" s="6"/>
      <c r="D404" s="6"/>
      <c r="E404" s="6"/>
    </row>
    <row r="405" ht="14.25" customHeight="1">
      <c r="A405" s="6"/>
      <c r="D405" s="6"/>
      <c r="E405" s="6"/>
    </row>
    <row r="406" ht="14.25" customHeight="1">
      <c r="A406" s="6"/>
      <c r="D406" s="6"/>
      <c r="E406" s="6"/>
    </row>
    <row r="407" ht="14.25" customHeight="1">
      <c r="A407" s="6"/>
      <c r="D407" s="6"/>
      <c r="E407" s="6"/>
    </row>
    <row r="408" ht="14.25" customHeight="1">
      <c r="A408" s="6"/>
      <c r="D408" s="6"/>
      <c r="E408" s="6"/>
    </row>
    <row r="409" ht="14.25" customHeight="1">
      <c r="A409" s="6"/>
      <c r="D409" s="6"/>
      <c r="E409" s="6"/>
    </row>
    <row r="410" ht="14.25" customHeight="1">
      <c r="A410" s="6"/>
      <c r="D410" s="6"/>
      <c r="E410" s="6"/>
    </row>
    <row r="411" ht="14.25" customHeight="1">
      <c r="A411" s="6"/>
      <c r="D411" s="6"/>
      <c r="E411" s="6"/>
    </row>
    <row r="412" ht="14.25" customHeight="1">
      <c r="A412" s="6"/>
      <c r="D412" s="6"/>
      <c r="E412" s="6"/>
    </row>
    <row r="413" ht="14.25" customHeight="1">
      <c r="A413" s="6"/>
      <c r="D413" s="6"/>
      <c r="E413" s="6"/>
    </row>
    <row r="414" ht="14.25" customHeight="1">
      <c r="A414" s="6"/>
      <c r="D414" s="6"/>
      <c r="E414" s="6"/>
    </row>
    <row r="415" ht="14.25" customHeight="1">
      <c r="A415" s="6"/>
      <c r="D415" s="6"/>
      <c r="E415" s="6"/>
    </row>
    <row r="416" ht="14.25" customHeight="1">
      <c r="A416" s="6"/>
      <c r="D416" s="6"/>
      <c r="E416" s="6"/>
    </row>
    <row r="417" ht="14.25" customHeight="1">
      <c r="A417" s="6"/>
      <c r="D417" s="6"/>
      <c r="E417" s="6"/>
    </row>
    <row r="418" ht="14.25" customHeight="1">
      <c r="A418" s="6"/>
      <c r="D418" s="6"/>
      <c r="E418" s="6"/>
    </row>
    <row r="419" ht="14.25" customHeight="1">
      <c r="A419" s="6"/>
      <c r="D419" s="6"/>
      <c r="E419" s="6"/>
    </row>
    <row r="420" ht="14.25" customHeight="1">
      <c r="A420" s="6"/>
      <c r="D420" s="6"/>
      <c r="E420" s="6"/>
    </row>
    <row r="421" ht="14.25" customHeight="1">
      <c r="A421" s="6"/>
      <c r="D421" s="6"/>
      <c r="E421" s="6"/>
    </row>
    <row r="422" ht="14.25" customHeight="1">
      <c r="A422" s="6"/>
      <c r="D422" s="6"/>
      <c r="E422" s="6"/>
    </row>
    <row r="423" ht="14.25" customHeight="1">
      <c r="A423" s="6"/>
      <c r="D423" s="6"/>
      <c r="E423" s="6"/>
    </row>
    <row r="424" ht="14.25" customHeight="1">
      <c r="A424" s="6"/>
      <c r="D424" s="6"/>
      <c r="E424" s="6"/>
    </row>
    <row r="425" ht="14.25" customHeight="1">
      <c r="A425" s="6"/>
      <c r="D425" s="6"/>
      <c r="E425" s="6"/>
    </row>
    <row r="426" ht="14.25" customHeight="1">
      <c r="A426" s="6"/>
      <c r="D426" s="6"/>
      <c r="E426" s="6"/>
    </row>
    <row r="427" ht="14.25" customHeight="1">
      <c r="A427" s="6"/>
      <c r="D427" s="6"/>
      <c r="E427" s="6"/>
    </row>
    <row r="428" ht="14.25" customHeight="1">
      <c r="A428" s="6"/>
      <c r="D428" s="6"/>
      <c r="E428" s="6"/>
    </row>
    <row r="429" ht="14.25" customHeight="1">
      <c r="A429" s="6"/>
      <c r="D429" s="6"/>
      <c r="E429" s="6"/>
    </row>
    <row r="430" ht="14.25" customHeight="1">
      <c r="A430" s="6"/>
      <c r="D430" s="6"/>
      <c r="E430" s="6"/>
    </row>
    <row r="431" ht="14.25" customHeight="1">
      <c r="A431" s="6"/>
      <c r="D431" s="6"/>
      <c r="E431" s="6"/>
    </row>
    <row r="432" ht="14.25" customHeight="1">
      <c r="A432" s="6"/>
      <c r="D432" s="6"/>
      <c r="E432" s="6"/>
    </row>
    <row r="433" ht="14.25" customHeight="1">
      <c r="A433" s="6"/>
      <c r="D433" s="6"/>
      <c r="E433" s="6"/>
    </row>
    <row r="434" ht="14.25" customHeight="1">
      <c r="A434" s="6"/>
      <c r="D434" s="6"/>
      <c r="E434" s="6"/>
    </row>
    <row r="435" ht="14.25" customHeight="1">
      <c r="A435" s="6"/>
      <c r="D435" s="6"/>
      <c r="E435" s="6"/>
    </row>
    <row r="436" ht="14.25" customHeight="1">
      <c r="A436" s="6"/>
      <c r="D436" s="6"/>
      <c r="E436" s="6"/>
    </row>
    <row r="437" ht="14.25" customHeight="1">
      <c r="A437" s="6"/>
      <c r="D437" s="6"/>
      <c r="E437" s="6"/>
    </row>
    <row r="438" ht="14.25" customHeight="1">
      <c r="A438" s="6"/>
      <c r="D438" s="6"/>
      <c r="E438" s="6"/>
    </row>
    <row r="439" ht="14.25" customHeight="1">
      <c r="A439" s="6"/>
      <c r="D439" s="6"/>
      <c r="E439" s="6"/>
    </row>
    <row r="440" ht="14.25" customHeight="1">
      <c r="A440" s="6"/>
      <c r="D440" s="6"/>
      <c r="E440" s="6"/>
    </row>
    <row r="441" ht="14.25" customHeight="1">
      <c r="A441" s="6"/>
      <c r="D441" s="6"/>
      <c r="E441" s="6"/>
    </row>
    <row r="442" ht="14.25" customHeight="1">
      <c r="A442" s="6"/>
      <c r="D442" s="6"/>
      <c r="E442" s="6"/>
    </row>
    <row r="443" ht="14.25" customHeight="1">
      <c r="A443" s="6"/>
      <c r="D443" s="6"/>
      <c r="E443" s="6"/>
    </row>
    <row r="444" ht="14.25" customHeight="1">
      <c r="A444" s="6"/>
      <c r="D444" s="6"/>
      <c r="E444" s="6"/>
    </row>
    <row r="445" ht="14.25" customHeight="1">
      <c r="A445" s="6"/>
      <c r="D445" s="6"/>
      <c r="E445" s="6"/>
    </row>
    <row r="446" ht="14.25" customHeight="1">
      <c r="A446" s="6"/>
      <c r="D446" s="6"/>
      <c r="E446" s="6"/>
    </row>
    <row r="447" ht="14.25" customHeight="1">
      <c r="A447" s="6"/>
      <c r="D447" s="6"/>
      <c r="E447" s="6"/>
    </row>
    <row r="448" ht="14.25" customHeight="1">
      <c r="A448" s="6"/>
      <c r="D448" s="6"/>
      <c r="E448" s="6"/>
    </row>
    <row r="449" ht="14.25" customHeight="1">
      <c r="A449" s="6"/>
      <c r="D449" s="6"/>
      <c r="E449" s="6"/>
    </row>
    <row r="450" ht="14.25" customHeight="1">
      <c r="A450" s="6"/>
      <c r="D450" s="6"/>
      <c r="E450" s="6"/>
    </row>
    <row r="451" ht="14.25" customHeight="1">
      <c r="A451" s="6"/>
      <c r="D451" s="6"/>
      <c r="E451" s="6"/>
    </row>
    <row r="452" ht="14.25" customHeight="1">
      <c r="A452" s="6"/>
      <c r="D452" s="6"/>
      <c r="E452" s="6"/>
    </row>
    <row r="453" ht="14.25" customHeight="1">
      <c r="A453" s="6"/>
      <c r="D453" s="6"/>
      <c r="E453" s="6"/>
    </row>
    <row r="454" ht="14.25" customHeight="1">
      <c r="A454" s="6"/>
      <c r="D454" s="6"/>
      <c r="E454" s="6"/>
    </row>
    <row r="455" ht="14.25" customHeight="1">
      <c r="A455" s="6"/>
      <c r="D455" s="6"/>
      <c r="E455" s="6"/>
    </row>
    <row r="456" ht="14.25" customHeight="1">
      <c r="A456" s="6"/>
      <c r="D456" s="6"/>
      <c r="E456" s="6"/>
    </row>
    <row r="457" ht="14.25" customHeight="1">
      <c r="A457" s="6"/>
      <c r="D457" s="6"/>
      <c r="E457" s="6"/>
    </row>
    <row r="458" ht="14.25" customHeight="1">
      <c r="A458" s="6"/>
      <c r="D458" s="6"/>
      <c r="E458" s="6"/>
    </row>
    <row r="459" ht="14.25" customHeight="1">
      <c r="A459" s="6"/>
      <c r="D459" s="6"/>
      <c r="E459" s="6"/>
    </row>
    <row r="460" ht="14.25" customHeight="1">
      <c r="A460" s="6"/>
      <c r="D460" s="6"/>
      <c r="E460" s="6"/>
    </row>
    <row r="461" ht="14.25" customHeight="1">
      <c r="A461" s="6"/>
      <c r="D461" s="6"/>
      <c r="E461" s="6"/>
    </row>
    <row r="462" ht="14.25" customHeight="1">
      <c r="A462" s="6"/>
      <c r="D462" s="6"/>
      <c r="E462" s="6"/>
    </row>
    <row r="463" ht="14.25" customHeight="1">
      <c r="A463" s="6"/>
      <c r="D463" s="6"/>
      <c r="E463" s="6"/>
    </row>
    <row r="464" ht="14.25" customHeight="1">
      <c r="A464" s="6"/>
      <c r="D464" s="6"/>
      <c r="E464" s="6"/>
    </row>
    <row r="465" ht="14.25" customHeight="1">
      <c r="A465" s="6"/>
      <c r="D465" s="6"/>
      <c r="E465" s="6"/>
    </row>
    <row r="466" ht="14.25" customHeight="1">
      <c r="A466" s="6"/>
      <c r="D466" s="6"/>
      <c r="E466" s="6"/>
    </row>
    <row r="467" ht="14.25" customHeight="1">
      <c r="A467" s="6"/>
      <c r="D467" s="6"/>
      <c r="E467" s="6"/>
    </row>
    <row r="468" ht="14.25" customHeight="1">
      <c r="A468" s="6"/>
      <c r="D468" s="6"/>
      <c r="E468" s="6"/>
    </row>
    <row r="469" ht="14.25" customHeight="1">
      <c r="A469" s="6"/>
      <c r="D469" s="6"/>
      <c r="E469" s="6"/>
    </row>
    <row r="470" ht="14.25" customHeight="1">
      <c r="A470" s="6"/>
      <c r="D470" s="6"/>
      <c r="E470" s="6"/>
    </row>
    <row r="471" ht="14.25" customHeight="1">
      <c r="A471" s="6"/>
      <c r="D471" s="6"/>
      <c r="E471" s="6"/>
    </row>
    <row r="472" ht="14.25" customHeight="1">
      <c r="A472" s="6"/>
      <c r="D472" s="6"/>
      <c r="E472" s="6"/>
    </row>
    <row r="473" ht="14.25" customHeight="1">
      <c r="A473" s="6"/>
      <c r="D473" s="6"/>
      <c r="E473" s="6"/>
    </row>
    <row r="474" ht="14.25" customHeight="1">
      <c r="A474" s="6"/>
      <c r="D474" s="6"/>
      <c r="E474" s="6"/>
    </row>
    <row r="475" ht="14.25" customHeight="1">
      <c r="A475" s="6"/>
      <c r="D475" s="6"/>
      <c r="E475" s="6"/>
    </row>
    <row r="476" ht="14.25" customHeight="1">
      <c r="A476" s="6"/>
      <c r="D476" s="6"/>
      <c r="E476" s="6"/>
    </row>
    <row r="477" ht="14.25" customHeight="1">
      <c r="A477" s="6"/>
      <c r="D477" s="6"/>
      <c r="E477" s="6"/>
    </row>
    <row r="478" ht="14.25" customHeight="1">
      <c r="A478" s="6"/>
      <c r="D478" s="6"/>
      <c r="E478" s="6"/>
    </row>
    <row r="479" ht="14.25" customHeight="1">
      <c r="A479" s="6"/>
      <c r="D479" s="6"/>
      <c r="E479" s="6"/>
    </row>
    <row r="480" ht="14.25" customHeight="1">
      <c r="A480" s="6"/>
      <c r="D480" s="6"/>
      <c r="E480" s="6"/>
    </row>
    <row r="481" ht="14.25" customHeight="1">
      <c r="A481" s="6"/>
      <c r="D481" s="6"/>
      <c r="E481" s="6"/>
    </row>
    <row r="482" ht="14.25" customHeight="1">
      <c r="A482" s="6"/>
      <c r="D482" s="6"/>
      <c r="E482" s="6"/>
    </row>
    <row r="483" ht="14.25" customHeight="1">
      <c r="A483" s="6"/>
      <c r="D483" s="6"/>
      <c r="E483" s="6"/>
    </row>
    <row r="484" ht="14.25" customHeight="1">
      <c r="A484" s="6"/>
      <c r="D484" s="6"/>
      <c r="E484" s="6"/>
    </row>
    <row r="485" ht="14.25" customHeight="1">
      <c r="A485" s="6"/>
      <c r="D485" s="6"/>
      <c r="E485" s="6"/>
    </row>
    <row r="486" ht="14.25" customHeight="1">
      <c r="A486" s="6"/>
      <c r="D486" s="6"/>
      <c r="E486" s="6"/>
    </row>
    <row r="487" ht="14.25" customHeight="1">
      <c r="A487" s="6"/>
      <c r="D487" s="6"/>
      <c r="E487" s="6"/>
    </row>
    <row r="488" ht="14.25" customHeight="1">
      <c r="A488" s="6"/>
      <c r="D488" s="6"/>
      <c r="E488" s="6"/>
    </row>
    <row r="489" ht="14.25" customHeight="1">
      <c r="A489" s="6"/>
      <c r="D489" s="6"/>
      <c r="E489" s="6"/>
    </row>
    <row r="490" ht="14.25" customHeight="1">
      <c r="A490" s="6"/>
      <c r="D490" s="6"/>
      <c r="E490" s="6"/>
    </row>
    <row r="491" ht="14.25" customHeight="1">
      <c r="A491" s="6"/>
      <c r="D491" s="6"/>
      <c r="E491" s="6"/>
    </row>
    <row r="492" ht="14.25" customHeight="1">
      <c r="A492" s="6"/>
      <c r="D492" s="6"/>
      <c r="E492" s="6"/>
    </row>
    <row r="493" ht="14.25" customHeight="1">
      <c r="A493" s="6"/>
      <c r="D493" s="6"/>
      <c r="E493" s="6"/>
    </row>
    <row r="494" ht="14.25" customHeight="1">
      <c r="A494" s="6"/>
      <c r="D494" s="6"/>
      <c r="E494" s="6"/>
    </row>
    <row r="495" ht="14.25" customHeight="1">
      <c r="A495" s="6"/>
      <c r="D495" s="6"/>
      <c r="E495" s="6"/>
    </row>
    <row r="496" ht="14.25" customHeight="1">
      <c r="A496" s="6"/>
      <c r="D496" s="6"/>
      <c r="E496" s="6"/>
    </row>
    <row r="497" ht="14.25" customHeight="1">
      <c r="A497" s="6"/>
      <c r="D497" s="6"/>
      <c r="E497" s="6"/>
    </row>
    <row r="498" ht="14.25" customHeight="1">
      <c r="A498" s="6"/>
      <c r="D498" s="6"/>
      <c r="E498" s="6"/>
    </row>
    <row r="499" ht="14.25" customHeight="1">
      <c r="A499" s="6"/>
      <c r="D499" s="6"/>
      <c r="E499" s="6"/>
    </row>
    <row r="500" ht="14.25" customHeight="1">
      <c r="A500" s="6"/>
      <c r="D500" s="6"/>
      <c r="E500" s="6"/>
    </row>
    <row r="501" ht="14.25" customHeight="1">
      <c r="A501" s="6"/>
      <c r="D501" s="6"/>
      <c r="E501" s="6"/>
    </row>
    <row r="502" ht="14.25" customHeight="1">
      <c r="A502" s="6"/>
      <c r="D502" s="6"/>
      <c r="E502" s="6"/>
    </row>
    <row r="503" ht="14.25" customHeight="1">
      <c r="A503" s="6"/>
      <c r="D503" s="6"/>
      <c r="E503" s="6"/>
    </row>
    <row r="504" ht="14.25" customHeight="1">
      <c r="A504" s="6"/>
      <c r="D504" s="6"/>
      <c r="E504" s="6"/>
    </row>
    <row r="505" ht="14.25" customHeight="1">
      <c r="A505" s="6"/>
      <c r="D505" s="6"/>
      <c r="E505" s="6"/>
    </row>
    <row r="506" ht="14.25" customHeight="1">
      <c r="A506" s="6"/>
      <c r="D506" s="6"/>
      <c r="E506" s="6"/>
    </row>
    <row r="507" ht="14.25" customHeight="1">
      <c r="A507" s="6"/>
      <c r="D507" s="6"/>
      <c r="E507" s="6"/>
    </row>
    <row r="508" ht="14.25" customHeight="1">
      <c r="A508" s="6"/>
      <c r="D508" s="6"/>
      <c r="E508" s="6"/>
    </row>
    <row r="509" ht="14.25" customHeight="1">
      <c r="A509" s="6"/>
      <c r="D509" s="6"/>
      <c r="E509" s="6"/>
    </row>
    <row r="510" ht="14.25" customHeight="1">
      <c r="A510" s="6"/>
      <c r="D510" s="6"/>
      <c r="E510" s="6"/>
    </row>
    <row r="511" ht="14.25" customHeight="1">
      <c r="A511" s="6"/>
      <c r="D511" s="6"/>
      <c r="E511" s="6"/>
    </row>
    <row r="512" ht="14.25" customHeight="1">
      <c r="A512" s="6"/>
      <c r="D512" s="6"/>
      <c r="E512" s="6"/>
    </row>
    <row r="513" ht="14.25" customHeight="1">
      <c r="A513" s="6"/>
      <c r="D513" s="6"/>
      <c r="E513" s="6"/>
    </row>
    <row r="514" ht="14.25" customHeight="1">
      <c r="A514" s="6"/>
      <c r="D514" s="6"/>
      <c r="E514" s="6"/>
    </row>
    <row r="515" ht="14.25" customHeight="1">
      <c r="A515" s="6"/>
      <c r="D515" s="6"/>
      <c r="E515" s="6"/>
    </row>
    <row r="516" ht="14.25" customHeight="1">
      <c r="A516" s="6"/>
      <c r="D516" s="6"/>
      <c r="E516" s="6"/>
    </row>
    <row r="517" ht="14.25" customHeight="1">
      <c r="A517" s="6"/>
      <c r="D517" s="6"/>
      <c r="E517" s="6"/>
    </row>
    <row r="518" ht="14.25" customHeight="1">
      <c r="A518" s="6"/>
      <c r="D518" s="6"/>
      <c r="E518" s="6"/>
    </row>
    <row r="519" ht="14.25" customHeight="1">
      <c r="A519" s="6"/>
      <c r="D519" s="6"/>
      <c r="E519" s="6"/>
    </row>
    <row r="520" ht="14.25" customHeight="1">
      <c r="A520" s="6"/>
      <c r="D520" s="6"/>
      <c r="E520" s="6"/>
    </row>
    <row r="521" ht="14.25" customHeight="1">
      <c r="A521" s="6"/>
      <c r="D521" s="6"/>
      <c r="E521" s="6"/>
    </row>
    <row r="522" ht="14.25" customHeight="1">
      <c r="A522" s="6"/>
      <c r="D522" s="6"/>
      <c r="E522" s="6"/>
    </row>
    <row r="523" ht="14.25" customHeight="1">
      <c r="A523" s="6"/>
      <c r="D523" s="6"/>
      <c r="E523" s="6"/>
    </row>
    <row r="524" ht="14.25" customHeight="1">
      <c r="A524" s="6"/>
      <c r="D524" s="6"/>
      <c r="E524" s="6"/>
    </row>
    <row r="525" ht="14.25" customHeight="1">
      <c r="A525" s="6"/>
      <c r="D525" s="6"/>
      <c r="E525" s="6"/>
    </row>
    <row r="526" ht="14.25" customHeight="1">
      <c r="A526" s="6"/>
      <c r="D526" s="6"/>
      <c r="E526" s="6"/>
    </row>
    <row r="527" ht="14.25" customHeight="1">
      <c r="A527" s="6"/>
      <c r="D527" s="6"/>
      <c r="E527" s="6"/>
    </row>
    <row r="528" ht="14.25" customHeight="1">
      <c r="A528" s="6"/>
      <c r="D528" s="6"/>
      <c r="E528" s="6"/>
    </row>
    <row r="529" ht="14.25" customHeight="1">
      <c r="A529" s="6"/>
      <c r="D529" s="6"/>
      <c r="E529" s="6"/>
    </row>
    <row r="530" ht="14.25" customHeight="1">
      <c r="A530" s="6"/>
      <c r="D530" s="6"/>
      <c r="E530" s="6"/>
    </row>
    <row r="531" ht="14.25" customHeight="1">
      <c r="A531" s="6"/>
      <c r="D531" s="6"/>
      <c r="E531" s="6"/>
    </row>
    <row r="532" ht="14.25" customHeight="1">
      <c r="A532" s="6"/>
      <c r="D532" s="6"/>
      <c r="E532" s="6"/>
    </row>
    <row r="533" ht="14.25" customHeight="1">
      <c r="A533" s="6"/>
      <c r="D533" s="6"/>
      <c r="E533" s="6"/>
    </row>
    <row r="534" ht="14.25" customHeight="1">
      <c r="A534" s="6"/>
      <c r="D534" s="6"/>
      <c r="E534" s="6"/>
    </row>
    <row r="535" ht="14.25" customHeight="1">
      <c r="A535" s="6"/>
      <c r="D535" s="6"/>
      <c r="E535" s="6"/>
    </row>
    <row r="536" ht="14.25" customHeight="1">
      <c r="A536" s="6"/>
      <c r="D536" s="6"/>
      <c r="E536" s="6"/>
    </row>
    <row r="537" ht="14.25" customHeight="1">
      <c r="A537" s="6"/>
      <c r="D537" s="6"/>
      <c r="E537" s="6"/>
    </row>
    <row r="538" ht="14.25" customHeight="1">
      <c r="A538" s="6"/>
      <c r="D538" s="6"/>
      <c r="E538" s="6"/>
    </row>
    <row r="539" ht="14.25" customHeight="1">
      <c r="A539" s="6"/>
      <c r="D539" s="6"/>
      <c r="E539" s="6"/>
    </row>
    <row r="540" ht="14.25" customHeight="1">
      <c r="A540" s="6"/>
      <c r="D540" s="6"/>
      <c r="E540" s="6"/>
    </row>
    <row r="541" ht="14.25" customHeight="1">
      <c r="A541" s="6"/>
      <c r="D541" s="6"/>
      <c r="E541" s="6"/>
    </row>
    <row r="542" ht="14.25" customHeight="1">
      <c r="A542" s="6"/>
      <c r="D542" s="6"/>
      <c r="E542" s="6"/>
    </row>
    <row r="543" ht="14.25" customHeight="1">
      <c r="A543" s="6"/>
      <c r="D543" s="6"/>
      <c r="E543" s="6"/>
    </row>
    <row r="544" ht="14.25" customHeight="1">
      <c r="A544" s="6"/>
      <c r="D544" s="6"/>
      <c r="E544" s="6"/>
    </row>
    <row r="545" ht="14.25" customHeight="1">
      <c r="A545" s="6"/>
      <c r="D545" s="6"/>
      <c r="E545" s="6"/>
    </row>
    <row r="546" ht="14.25" customHeight="1">
      <c r="A546" s="6"/>
      <c r="D546" s="6"/>
      <c r="E546" s="6"/>
    </row>
    <row r="547" ht="14.25" customHeight="1">
      <c r="A547" s="6"/>
      <c r="D547" s="6"/>
      <c r="E547" s="6"/>
    </row>
    <row r="548" ht="14.25" customHeight="1">
      <c r="A548" s="6"/>
      <c r="D548" s="6"/>
      <c r="E548" s="6"/>
    </row>
    <row r="549" ht="14.25" customHeight="1">
      <c r="A549" s="6"/>
      <c r="D549" s="6"/>
      <c r="E549" s="6"/>
    </row>
    <row r="550" ht="14.25" customHeight="1">
      <c r="A550" s="6"/>
      <c r="D550" s="6"/>
      <c r="E550" s="6"/>
    </row>
    <row r="551" ht="14.25" customHeight="1">
      <c r="A551" s="6"/>
      <c r="D551" s="6"/>
      <c r="E551" s="6"/>
    </row>
    <row r="552" ht="14.25" customHeight="1">
      <c r="A552" s="6"/>
      <c r="D552" s="6"/>
      <c r="E552" s="6"/>
    </row>
    <row r="553" ht="14.25" customHeight="1">
      <c r="A553" s="6"/>
      <c r="D553" s="6"/>
      <c r="E553" s="6"/>
    </row>
    <row r="554" ht="14.25" customHeight="1">
      <c r="A554" s="6"/>
      <c r="D554" s="6"/>
      <c r="E554" s="6"/>
    </row>
    <row r="555" ht="14.25" customHeight="1">
      <c r="A555" s="6"/>
      <c r="D555" s="6"/>
      <c r="E555" s="6"/>
    </row>
    <row r="556" ht="14.25" customHeight="1">
      <c r="A556" s="6"/>
      <c r="D556" s="6"/>
      <c r="E556" s="6"/>
    </row>
    <row r="557" ht="14.25" customHeight="1">
      <c r="A557" s="6"/>
      <c r="D557" s="6"/>
      <c r="E557" s="6"/>
    </row>
    <row r="558" ht="14.25" customHeight="1">
      <c r="A558" s="6"/>
      <c r="D558" s="6"/>
      <c r="E558" s="6"/>
    </row>
    <row r="559" ht="14.25" customHeight="1">
      <c r="A559" s="6"/>
      <c r="D559" s="6"/>
      <c r="E559" s="6"/>
    </row>
    <row r="560" ht="14.25" customHeight="1">
      <c r="A560" s="6"/>
      <c r="D560" s="6"/>
      <c r="E560" s="6"/>
    </row>
    <row r="561" ht="14.25" customHeight="1">
      <c r="A561" s="6"/>
      <c r="D561" s="6"/>
      <c r="E561" s="6"/>
    </row>
    <row r="562" ht="14.25" customHeight="1">
      <c r="A562" s="6"/>
      <c r="D562" s="6"/>
      <c r="E562" s="6"/>
    </row>
    <row r="563" ht="14.25" customHeight="1">
      <c r="A563" s="6"/>
      <c r="D563" s="6"/>
      <c r="E563" s="6"/>
    </row>
    <row r="564" ht="14.25" customHeight="1">
      <c r="A564" s="6"/>
      <c r="D564" s="6"/>
      <c r="E564" s="6"/>
    </row>
    <row r="565" ht="14.25" customHeight="1">
      <c r="A565" s="6"/>
      <c r="D565" s="6"/>
      <c r="E565" s="6"/>
    </row>
    <row r="566" ht="14.25" customHeight="1">
      <c r="A566" s="6"/>
      <c r="D566" s="6"/>
      <c r="E566" s="6"/>
    </row>
    <row r="567" ht="14.25" customHeight="1">
      <c r="A567" s="6"/>
      <c r="D567" s="6"/>
      <c r="E567" s="6"/>
    </row>
    <row r="568" ht="14.25" customHeight="1">
      <c r="A568" s="6"/>
      <c r="D568" s="6"/>
      <c r="E568" s="6"/>
    </row>
    <row r="569" ht="14.25" customHeight="1">
      <c r="A569" s="6"/>
      <c r="D569" s="6"/>
      <c r="E569" s="6"/>
    </row>
    <row r="570" ht="14.25" customHeight="1">
      <c r="A570" s="6"/>
      <c r="D570" s="6"/>
      <c r="E570" s="6"/>
    </row>
    <row r="571" ht="14.25" customHeight="1">
      <c r="A571" s="6"/>
      <c r="D571" s="6"/>
      <c r="E571" s="6"/>
    </row>
    <row r="572" ht="14.25" customHeight="1">
      <c r="A572" s="6"/>
      <c r="D572" s="6"/>
      <c r="E572" s="6"/>
    </row>
    <row r="573" ht="14.25" customHeight="1">
      <c r="A573" s="6"/>
      <c r="D573" s="6"/>
      <c r="E573" s="6"/>
    </row>
    <row r="574" ht="14.25" customHeight="1">
      <c r="A574" s="6"/>
      <c r="D574" s="6"/>
      <c r="E574" s="6"/>
    </row>
    <row r="575" ht="14.25" customHeight="1">
      <c r="A575" s="6"/>
      <c r="D575" s="6"/>
      <c r="E575" s="6"/>
    </row>
    <row r="576" ht="14.25" customHeight="1">
      <c r="A576" s="6"/>
      <c r="D576" s="6"/>
      <c r="E576" s="6"/>
    </row>
    <row r="577" ht="14.25" customHeight="1">
      <c r="A577" s="6"/>
      <c r="D577" s="6"/>
      <c r="E577" s="6"/>
    </row>
    <row r="578" ht="14.25" customHeight="1">
      <c r="A578" s="6"/>
      <c r="D578" s="6"/>
      <c r="E578" s="6"/>
    </row>
    <row r="579" ht="14.25" customHeight="1">
      <c r="A579" s="6"/>
      <c r="D579" s="6"/>
      <c r="E579" s="6"/>
    </row>
    <row r="580" ht="14.25" customHeight="1">
      <c r="A580" s="6"/>
      <c r="D580" s="6"/>
      <c r="E580" s="6"/>
    </row>
    <row r="581" ht="14.25" customHeight="1">
      <c r="A581" s="6"/>
      <c r="D581" s="6"/>
      <c r="E581" s="6"/>
    </row>
    <row r="582" ht="14.25" customHeight="1">
      <c r="A582" s="6"/>
      <c r="D582" s="6"/>
      <c r="E582" s="6"/>
    </row>
    <row r="583" ht="14.25" customHeight="1">
      <c r="A583" s="6"/>
      <c r="D583" s="6"/>
      <c r="E583" s="6"/>
    </row>
    <row r="584" ht="14.25" customHeight="1">
      <c r="A584" s="6"/>
      <c r="D584" s="6"/>
      <c r="E584" s="6"/>
    </row>
    <row r="585" ht="14.25" customHeight="1">
      <c r="A585" s="6"/>
      <c r="D585" s="6"/>
      <c r="E585" s="6"/>
    </row>
    <row r="586" ht="14.25" customHeight="1">
      <c r="A586" s="6"/>
      <c r="D586" s="6"/>
      <c r="E586" s="6"/>
    </row>
    <row r="587" ht="14.25" customHeight="1">
      <c r="A587" s="6"/>
      <c r="D587" s="6"/>
      <c r="E587" s="6"/>
    </row>
    <row r="588" ht="14.25" customHeight="1">
      <c r="A588" s="6"/>
      <c r="D588" s="6"/>
      <c r="E588" s="6"/>
    </row>
    <row r="589" ht="14.25" customHeight="1">
      <c r="A589" s="6"/>
      <c r="D589" s="6"/>
      <c r="E589" s="6"/>
    </row>
    <row r="590" ht="14.25" customHeight="1">
      <c r="A590" s="6"/>
      <c r="D590" s="6"/>
      <c r="E590" s="6"/>
    </row>
    <row r="591" ht="14.25" customHeight="1">
      <c r="A591" s="6"/>
      <c r="D591" s="6"/>
      <c r="E591" s="6"/>
    </row>
    <row r="592" ht="14.25" customHeight="1">
      <c r="A592" s="6"/>
      <c r="D592" s="6"/>
      <c r="E592" s="6"/>
    </row>
    <row r="593" ht="14.25" customHeight="1">
      <c r="A593" s="6"/>
      <c r="D593" s="6"/>
      <c r="E593" s="6"/>
    </row>
    <row r="594" ht="14.25" customHeight="1">
      <c r="A594" s="6"/>
      <c r="D594" s="6"/>
      <c r="E594" s="6"/>
    </row>
    <row r="595" ht="14.25" customHeight="1">
      <c r="A595" s="6"/>
      <c r="D595" s="6"/>
      <c r="E595" s="6"/>
    </row>
    <row r="596" ht="14.25" customHeight="1">
      <c r="A596" s="6"/>
      <c r="D596" s="6"/>
      <c r="E596" s="6"/>
    </row>
    <row r="597" ht="14.25" customHeight="1">
      <c r="A597" s="6"/>
      <c r="D597" s="6"/>
      <c r="E597" s="6"/>
    </row>
    <row r="598" ht="14.25" customHeight="1">
      <c r="A598" s="6"/>
      <c r="D598" s="6"/>
      <c r="E598" s="6"/>
    </row>
    <row r="599" ht="14.25" customHeight="1">
      <c r="A599" s="6"/>
      <c r="D599" s="6"/>
      <c r="E599" s="6"/>
    </row>
    <row r="600" ht="14.25" customHeight="1">
      <c r="A600" s="6"/>
      <c r="D600" s="6"/>
      <c r="E600" s="6"/>
    </row>
    <row r="601" ht="14.25" customHeight="1">
      <c r="A601" s="6"/>
      <c r="D601" s="6"/>
      <c r="E601" s="6"/>
    </row>
    <row r="602" ht="14.25" customHeight="1">
      <c r="A602" s="6"/>
      <c r="D602" s="6"/>
      <c r="E602" s="6"/>
    </row>
    <row r="603" ht="14.25" customHeight="1">
      <c r="A603" s="6"/>
      <c r="D603" s="6"/>
      <c r="E603" s="6"/>
    </row>
    <row r="604" ht="14.25" customHeight="1">
      <c r="A604" s="6"/>
      <c r="D604" s="6"/>
      <c r="E604" s="6"/>
    </row>
    <row r="605" ht="14.25" customHeight="1">
      <c r="A605" s="6"/>
      <c r="D605" s="6"/>
      <c r="E605" s="6"/>
    </row>
    <row r="606" ht="14.25" customHeight="1">
      <c r="A606" s="6"/>
      <c r="D606" s="6"/>
      <c r="E606" s="6"/>
    </row>
    <row r="607" ht="14.25" customHeight="1">
      <c r="A607" s="6"/>
      <c r="D607" s="6"/>
      <c r="E607" s="6"/>
    </row>
    <row r="608" ht="14.25" customHeight="1">
      <c r="A608" s="6"/>
      <c r="D608" s="6"/>
      <c r="E608" s="6"/>
    </row>
    <row r="609" ht="14.25" customHeight="1">
      <c r="A609" s="6"/>
      <c r="D609" s="6"/>
      <c r="E609" s="6"/>
    </row>
    <row r="610" ht="14.25" customHeight="1">
      <c r="A610" s="6"/>
      <c r="D610" s="6"/>
      <c r="E610" s="6"/>
    </row>
    <row r="611" ht="14.25" customHeight="1">
      <c r="A611" s="6"/>
      <c r="D611" s="6"/>
      <c r="E611" s="6"/>
    </row>
    <row r="612" ht="14.25" customHeight="1">
      <c r="A612" s="6"/>
      <c r="D612" s="6"/>
      <c r="E612" s="6"/>
    </row>
    <row r="613" ht="14.25" customHeight="1">
      <c r="A613" s="6"/>
      <c r="D613" s="6"/>
      <c r="E613" s="6"/>
    </row>
    <row r="614" ht="14.25" customHeight="1">
      <c r="A614" s="6"/>
      <c r="D614" s="6"/>
      <c r="E614" s="6"/>
    </row>
    <row r="615" ht="14.25" customHeight="1">
      <c r="A615" s="6"/>
      <c r="D615" s="6"/>
      <c r="E615" s="6"/>
    </row>
    <row r="616" ht="14.25" customHeight="1">
      <c r="A616" s="6"/>
      <c r="D616" s="6"/>
      <c r="E616" s="6"/>
    </row>
    <row r="617" ht="14.25" customHeight="1">
      <c r="A617" s="6"/>
      <c r="D617" s="6"/>
      <c r="E617" s="6"/>
    </row>
    <row r="618" ht="14.25" customHeight="1">
      <c r="A618" s="6"/>
      <c r="D618" s="6"/>
      <c r="E618" s="6"/>
    </row>
    <row r="619" ht="14.25" customHeight="1">
      <c r="A619" s="6"/>
      <c r="D619" s="6"/>
      <c r="E619" s="6"/>
    </row>
    <row r="620" ht="14.25" customHeight="1">
      <c r="A620" s="6"/>
      <c r="D620" s="6"/>
      <c r="E620" s="6"/>
    </row>
    <row r="621" ht="14.25" customHeight="1">
      <c r="A621" s="6"/>
      <c r="D621" s="6"/>
      <c r="E621" s="6"/>
    </row>
    <row r="622" ht="14.25" customHeight="1">
      <c r="A622" s="6"/>
      <c r="D622" s="6"/>
      <c r="E622" s="6"/>
    </row>
    <row r="623" ht="14.25" customHeight="1">
      <c r="A623" s="6"/>
      <c r="D623" s="6"/>
      <c r="E623" s="6"/>
    </row>
    <row r="624" ht="14.25" customHeight="1">
      <c r="A624" s="6"/>
      <c r="D624" s="6"/>
      <c r="E624" s="6"/>
    </row>
    <row r="625" ht="14.25" customHeight="1">
      <c r="A625" s="6"/>
      <c r="D625" s="6"/>
      <c r="E625" s="6"/>
    </row>
    <row r="626" ht="14.25" customHeight="1">
      <c r="A626" s="6"/>
      <c r="D626" s="6"/>
      <c r="E626" s="6"/>
    </row>
    <row r="627" ht="14.25" customHeight="1">
      <c r="A627" s="6"/>
      <c r="D627" s="6"/>
      <c r="E627" s="6"/>
    </row>
    <row r="628" ht="14.25" customHeight="1">
      <c r="A628" s="6"/>
      <c r="D628" s="6"/>
      <c r="E628" s="6"/>
    </row>
    <row r="629" ht="14.25" customHeight="1">
      <c r="A629" s="6"/>
      <c r="D629" s="6"/>
      <c r="E629" s="6"/>
    </row>
    <row r="630" ht="14.25" customHeight="1">
      <c r="A630" s="6"/>
      <c r="D630" s="6"/>
      <c r="E630" s="6"/>
    </row>
    <row r="631" ht="14.25" customHeight="1">
      <c r="A631" s="6"/>
      <c r="D631" s="6"/>
      <c r="E631" s="6"/>
    </row>
    <row r="632" ht="14.25" customHeight="1">
      <c r="A632" s="6"/>
      <c r="D632" s="6"/>
      <c r="E632" s="6"/>
    </row>
    <row r="633" ht="14.25" customHeight="1">
      <c r="A633" s="6"/>
      <c r="D633" s="6"/>
      <c r="E633" s="6"/>
    </row>
    <row r="634" ht="14.25" customHeight="1">
      <c r="A634" s="6"/>
      <c r="D634" s="6"/>
      <c r="E634" s="6"/>
    </row>
    <row r="635" ht="14.25" customHeight="1">
      <c r="A635" s="6"/>
      <c r="D635" s="6"/>
      <c r="E635" s="6"/>
    </row>
    <row r="636" ht="14.25" customHeight="1">
      <c r="A636" s="6"/>
      <c r="D636" s="6"/>
      <c r="E636" s="6"/>
    </row>
    <row r="637" ht="14.25" customHeight="1">
      <c r="A637" s="6"/>
      <c r="D637" s="6"/>
      <c r="E637" s="6"/>
    </row>
    <row r="638" ht="14.25" customHeight="1">
      <c r="A638" s="6"/>
      <c r="D638" s="6"/>
      <c r="E638" s="6"/>
    </row>
    <row r="639" ht="14.25" customHeight="1">
      <c r="A639" s="6"/>
      <c r="D639" s="6"/>
      <c r="E639" s="6"/>
    </row>
    <row r="640" ht="14.25" customHeight="1">
      <c r="A640" s="6"/>
      <c r="D640" s="6"/>
      <c r="E640" s="6"/>
    </row>
    <row r="641" ht="14.25" customHeight="1">
      <c r="A641" s="6"/>
      <c r="D641" s="6"/>
      <c r="E641" s="6"/>
    </row>
    <row r="642" ht="14.25" customHeight="1">
      <c r="A642" s="6"/>
      <c r="D642" s="6"/>
      <c r="E642" s="6"/>
    </row>
    <row r="643" ht="14.25" customHeight="1">
      <c r="A643" s="6"/>
      <c r="D643" s="6"/>
      <c r="E643" s="6"/>
    </row>
    <row r="644" ht="14.25" customHeight="1">
      <c r="A644" s="6"/>
      <c r="D644" s="6"/>
      <c r="E644" s="6"/>
    </row>
    <row r="645" ht="14.25" customHeight="1">
      <c r="A645" s="6"/>
      <c r="D645" s="6"/>
      <c r="E645" s="6"/>
    </row>
    <row r="646" ht="14.25" customHeight="1">
      <c r="A646" s="6"/>
      <c r="D646" s="6"/>
      <c r="E646" s="6"/>
    </row>
    <row r="647" ht="14.25" customHeight="1">
      <c r="A647" s="6"/>
      <c r="D647" s="6"/>
      <c r="E647" s="6"/>
    </row>
    <row r="648" ht="14.25" customHeight="1">
      <c r="A648" s="6"/>
      <c r="D648" s="6"/>
      <c r="E648" s="6"/>
    </row>
    <row r="649" ht="14.25" customHeight="1">
      <c r="A649" s="6"/>
      <c r="D649" s="6"/>
      <c r="E649" s="6"/>
    </row>
    <row r="650" ht="14.25" customHeight="1">
      <c r="A650" s="6"/>
      <c r="D650" s="6"/>
      <c r="E650" s="6"/>
    </row>
    <row r="651" ht="14.25" customHeight="1">
      <c r="A651" s="6"/>
      <c r="D651" s="6"/>
      <c r="E651" s="6"/>
    </row>
    <row r="652" ht="14.25" customHeight="1">
      <c r="A652" s="6"/>
      <c r="D652" s="6"/>
      <c r="E652" s="6"/>
    </row>
    <row r="653" ht="14.25" customHeight="1">
      <c r="A653" s="6"/>
      <c r="D653" s="6"/>
      <c r="E653" s="6"/>
    </row>
    <row r="654" ht="14.25" customHeight="1">
      <c r="A654" s="6"/>
      <c r="D654" s="6"/>
      <c r="E654" s="6"/>
    </row>
    <row r="655" ht="14.25" customHeight="1">
      <c r="A655" s="6"/>
      <c r="D655" s="6"/>
      <c r="E655" s="6"/>
    </row>
    <row r="656" ht="14.25" customHeight="1">
      <c r="A656" s="6"/>
      <c r="D656" s="6"/>
      <c r="E656" s="6"/>
    </row>
    <row r="657" ht="14.25" customHeight="1">
      <c r="A657" s="6"/>
      <c r="D657" s="6"/>
      <c r="E657" s="6"/>
    </row>
    <row r="658" ht="14.25" customHeight="1">
      <c r="A658" s="6"/>
      <c r="D658" s="6"/>
      <c r="E658" s="6"/>
    </row>
    <row r="659" ht="14.25" customHeight="1">
      <c r="A659" s="6"/>
      <c r="D659" s="6"/>
      <c r="E659" s="6"/>
    </row>
    <row r="660" ht="14.25" customHeight="1">
      <c r="A660" s="6"/>
      <c r="D660" s="6"/>
      <c r="E660" s="6"/>
    </row>
    <row r="661" ht="14.25" customHeight="1">
      <c r="A661" s="6"/>
      <c r="D661" s="6"/>
      <c r="E661" s="6"/>
    </row>
    <row r="662" ht="14.25" customHeight="1">
      <c r="A662" s="6"/>
      <c r="D662" s="6"/>
      <c r="E662" s="6"/>
    </row>
    <row r="663" ht="14.25" customHeight="1">
      <c r="A663" s="6"/>
      <c r="D663" s="6"/>
      <c r="E663" s="6"/>
    </row>
    <row r="664" ht="14.25" customHeight="1">
      <c r="A664" s="6"/>
      <c r="D664" s="6"/>
      <c r="E664" s="6"/>
    </row>
    <row r="665" ht="14.25" customHeight="1">
      <c r="A665" s="6"/>
      <c r="D665" s="6"/>
      <c r="E665" s="6"/>
    </row>
    <row r="666" ht="14.25" customHeight="1">
      <c r="A666" s="6"/>
      <c r="D666" s="6"/>
      <c r="E666" s="6"/>
    </row>
    <row r="667" ht="14.25" customHeight="1">
      <c r="A667" s="6"/>
      <c r="D667" s="6"/>
      <c r="E667" s="6"/>
    </row>
    <row r="668" ht="14.25" customHeight="1">
      <c r="A668" s="6"/>
      <c r="D668" s="6"/>
      <c r="E668" s="6"/>
    </row>
    <row r="669" ht="14.25" customHeight="1">
      <c r="A669" s="6"/>
      <c r="D669" s="6"/>
      <c r="E669" s="6"/>
    </row>
    <row r="670" ht="14.25" customHeight="1">
      <c r="A670" s="6"/>
      <c r="D670" s="6"/>
      <c r="E670" s="6"/>
    </row>
    <row r="671" ht="14.25" customHeight="1">
      <c r="A671" s="6"/>
      <c r="D671" s="6"/>
      <c r="E671" s="6"/>
    </row>
    <row r="672" ht="14.25" customHeight="1">
      <c r="A672" s="6"/>
      <c r="D672" s="6"/>
      <c r="E672" s="6"/>
    </row>
    <row r="673" ht="14.25" customHeight="1">
      <c r="A673" s="6"/>
      <c r="D673" s="6"/>
      <c r="E673" s="6"/>
    </row>
    <row r="674" ht="14.25" customHeight="1">
      <c r="A674" s="6"/>
      <c r="D674" s="6"/>
      <c r="E674" s="6"/>
    </row>
    <row r="675" ht="14.25" customHeight="1">
      <c r="A675" s="6"/>
      <c r="D675" s="6"/>
      <c r="E675" s="6"/>
    </row>
    <row r="676" ht="14.25" customHeight="1">
      <c r="A676" s="6"/>
      <c r="D676" s="6"/>
      <c r="E676" s="6"/>
    </row>
    <row r="677" ht="14.25" customHeight="1">
      <c r="A677" s="6"/>
      <c r="D677" s="6"/>
      <c r="E677" s="6"/>
    </row>
    <row r="678" ht="14.25" customHeight="1">
      <c r="A678" s="6"/>
      <c r="D678" s="6"/>
      <c r="E678" s="6"/>
    </row>
    <row r="679" ht="14.25" customHeight="1">
      <c r="A679" s="6"/>
      <c r="D679" s="6"/>
      <c r="E679" s="6"/>
    </row>
    <row r="680" ht="14.25" customHeight="1">
      <c r="A680" s="6"/>
      <c r="D680" s="6"/>
      <c r="E680" s="6"/>
    </row>
    <row r="681" ht="14.25" customHeight="1">
      <c r="A681" s="6"/>
      <c r="D681" s="6"/>
      <c r="E681" s="6"/>
    </row>
    <row r="682" ht="14.25" customHeight="1">
      <c r="A682" s="6"/>
      <c r="D682" s="6"/>
      <c r="E682" s="6"/>
    </row>
    <row r="683" ht="14.25" customHeight="1">
      <c r="A683" s="6"/>
      <c r="D683" s="6"/>
      <c r="E683" s="6"/>
    </row>
    <row r="684" ht="14.25" customHeight="1">
      <c r="A684" s="6"/>
      <c r="D684" s="6"/>
      <c r="E684" s="6"/>
    </row>
    <row r="685" ht="14.25" customHeight="1">
      <c r="A685" s="6"/>
      <c r="D685" s="6"/>
      <c r="E685" s="6"/>
    </row>
    <row r="686" ht="14.25" customHeight="1">
      <c r="A686" s="6"/>
      <c r="D686" s="6"/>
      <c r="E686" s="6"/>
    </row>
    <row r="687" ht="14.25" customHeight="1">
      <c r="A687" s="6"/>
      <c r="D687" s="6"/>
      <c r="E687" s="6"/>
    </row>
    <row r="688" ht="14.25" customHeight="1">
      <c r="A688" s="6"/>
      <c r="D688" s="6"/>
      <c r="E688" s="6"/>
    </row>
    <row r="689" ht="14.25" customHeight="1">
      <c r="A689" s="6"/>
      <c r="D689" s="6"/>
      <c r="E689" s="6"/>
    </row>
    <row r="690" ht="14.25" customHeight="1">
      <c r="A690" s="6"/>
      <c r="D690" s="6"/>
      <c r="E690" s="6"/>
    </row>
    <row r="691" ht="14.25" customHeight="1">
      <c r="A691" s="6"/>
      <c r="D691" s="6"/>
      <c r="E691" s="6"/>
    </row>
    <row r="692" ht="14.25" customHeight="1">
      <c r="A692" s="6"/>
      <c r="D692" s="6"/>
      <c r="E692" s="6"/>
    </row>
    <row r="693" ht="14.25" customHeight="1">
      <c r="A693" s="6"/>
      <c r="D693" s="6"/>
      <c r="E693" s="6"/>
    </row>
    <row r="694" ht="14.25" customHeight="1">
      <c r="A694" s="6"/>
      <c r="D694" s="6"/>
      <c r="E694" s="6"/>
    </row>
    <row r="695" ht="14.25" customHeight="1">
      <c r="A695" s="6"/>
      <c r="D695" s="6"/>
      <c r="E695" s="6"/>
    </row>
    <row r="696" ht="14.25" customHeight="1">
      <c r="A696" s="6"/>
      <c r="D696" s="6"/>
      <c r="E696" s="6"/>
    </row>
    <row r="697" ht="14.25" customHeight="1">
      <c r="A697" s="6"/>
      <c r="D697" s="6"/>
      <c r="E697" s="6"/>
    </row>
    <row r="698" ht="14.25" customHeight="1">
      <c r="A698" s="6"/>
      <c r="D698" s="6"/>
      <c r="E698" s="6"/>
    </row>
    <row r="699" ht="14.25" customHeight="1">
      <c r="A699" s="6"/>
      <c r="D699" s="6"/>
      <c r="E699" s="6"/>
    </row>
    <row r="700" ht="14.25" customHeight="1">
      <c r="A700" s="6"/>
      <c r="D700" s="6"/>
      <c r="E700" s="6"/>
    </row>
    <row r="701" ht="14.25" customHeight="1">
      <c r="A701" s="6"/>
      <c r="D701" s="6"/>
      <c r="E701" s="6"/>
    </row>
    <row r="702" ht="14.25" customHeight="1">
      <c r="A702" s="6"/>
      <c r="D702" s="6"/>
      <c r="E702" s="6"/>
    </row>
    <row r="703" ht="14.25" customHeight="1">
      <c r="A703" s="6"/>
      <c r="D703" s="6"/>
      <c r="E703" s="6"/>
    </row>
    <row r="704" ht="14.25" customHeight="1">
      <c r="A704" s="6"/>
      <c r="D704" s="6"/>
      <c r="E704" s="6"/>
    </row>
    <row r="705" ht="14.25" customHeight="1">
      <c r="A705" s="6"/>
      <c r="D705" s="6"/>
      <c r="E705" s="6"/>
    </row>
    <row r="706" ht="14.25" customHeight="1">
      <c r="A706" s="6"/>
      <c r="D706" s="6"/>
      <c r="E706" s="6"/>
    </row>
    <row r="707" ht="14.25" customHeight="1">
      <c r="A707" s="6"/>
      <c r="D707" s="6"/>
      <c r="E707" s="6"/>
    </row>
    <row r="708" ht="14.25" customHeight="1">
      <c r="A708" s="6"/>
      <c r="D708" s="6"/>
      <c r="E708" s="6"/>
    </row>
    <row r="709" ht="14.25" customHeight="1">
      <c r="A709" s="6"/>
      <c r="D709" s="6"/>
      <c r="E709" s="6"/>
    </row>
    <row r="710" ht="14.25" customHeight="1">
      <c r="A710" s="6"/>
      <c r="D710" s="6"/>
      <c r="E710" s="6"/>
    </row>
    <row r="711" ht="14.25" customHeight="1">
      <c r="A711" s="6"/>
      <c r="D711" s="6"/>
      <c r="E711" s="6"/>
    </row>
    <row r="712" ht="14.25" customHeight="1">
      <c r="A712" s="6"/>
      <c r="D712" s="6"/>
      <c r="E712" s="6"/>
    </row>
    <row r="713" ht="14.25" customHeight="1">
      <c r="A713" s="6"/>
      <c r="D713" s="6"/>
      <c r="E713" s="6"/>
    </row>
    <row r="714" ht="14.25" customHeight="1">
      <c r="A714" s="6"/>
      <c r="D714" s="6"/>
      <c r="E714" s="6"/>
    </row>
    <row r="715" ht="14.25" customHeight="1">
      <c r="A715" s="6"/>
      <c r="D715" s="6"/>
      <c r="E715" s="6"/>
    </row>
    <row r="716" ht="14.25" customHeight="1">
      <c r="A716" s="6"/>
      <c r="D716" s="6"/>
      <c r="E716" s="6"/>
    </row>
    <row r="717" ht="14.25" customHeight="1">
      <c r="A717" s="6"/>
      <c r="D717" s="6"/>
      <c r="E717" s="6"/>
    </row>
    <row r="718" ht="14.25" customHeight="1">
      <c r="A718" s="6"/>
      <c r="D718" s="6"/>
      <c r="E718" s="6"/>
    </row>
    <row r="719" ht="14.25" customHeight="1">
      <c r="A719" s="6"/>
      <c r="D719" s="6"/>
      <c r="E719" s="6"/>
    </row>
    <row r="720" ht="14.25" customHeight="1">
      <c r="A720" s="6"/>
      <c r="D720" s="6"/>
      <c r="E720" s="6"/>
    </row>
    <row r="721" ht="14.25" customHeight="1">
      <c r="A721" s="6"/>
      <c r="D721" s="6"/>
      <c r="E721" s="6"/>
    </row>
    <row r="722" ht="14.25" customHeight="1">
      <c r="A722" s="6"/>
      <c r="D722" s="6"/>
      <c r="E722" s="6"/>
    </row>
    <row r="723" ht="14.25" customHeight="1">
      <c r="A723" s="6"/>
      <c r="D723" s="6"/>
      <c r="E723" s="6"/>
    </row>
    <row r="724" ht="14.25" customHeight="1">
      <c r="A724" s="6"/>
      <c r="D724" s="6"/>
      <c r="E724" s="6"/>
    </row>
    <row r="725" ht="14.25" customHeight="1">
      <c r="A725" s="6"/>
      <c r="D725" s="6"/>
      <c r="E725" s="6"/>
    </row>
    <row r="726" ht="14.25" customHeight="1">
      <c r="A726" s="6"/>
      <c r="D726" s="6"/>
      <c r="E726" s="6"/>
    </row>
    <row r="727" ht="14.25" customHeight="1">
      <c r="A727" s="6"/>
      <c r="D727" s="6"/>
      <c r="E727" s="6"/>
    </row>
    <row r="728" ht="14.25" customHeight="1">
      <c r="A728" s="6"/>
      <c r="D728" s="6"/>
      <c r="E728" s="6"/>
    </row>
    <row r="729" ht="14.25" customHeight="1">
      <c r="A729" s="6"/>
      <c r="D729" s="6"/>
      <c r="E729" s="6"/>
    </row>
    <row r="730" ht="14.25" customHeight="1">
      <c r="A730" s="6"/>
      <c r="D730" s="6"/>
      <c r="E730" s="6"/>
    </row>
    <row r="731" ht="14.25" customHeight="1">
      <c r="A731" s="6"/>
      <c r="D731" s="6"/>
      <c r="E731" s="6"/>
    </row>
    <row r="732" ht="14.25" customHeight="1">
      <c r="A732" s="6"/>
      <c r="D732" s="6"/>
      <c r="E732" s="6"/>
    </row>
    <row r="733" ht="14.25" customHeight="1">
      <c r="A733" s="6"/>
      <c r="D733" s="6"/>
      <c r="E733" s="6"/>
    </row>
    <row r="734" ht="14.25" customHeight="1">
      <c r="A734" s="6"/>
      <c r="D734" s="6"/>
      <c r="E734" s="6"/>
    </row>
    <row r="735" ht="14.25" customHeight="1">
      <c r="A735" s="6"/>
      <c r="D735" s="6"/>
      <c r="E735" s="6"/>
    </row>
    <row r="736" ht="14.25" customHeight="1">
      <c r="A736" s="6"/>
      <c r="D736" s="6"/>
      <c r="E736" s="6"/>
    </row>
    <row r="737" ht="14.25" customHeight="1">
      <c r="A737" s="6"/>
      <c r="D737" s="6"/>
      <c r="E737" s="6"/>
    </row>
    <row r="738" ht="14.25" customHeight="1">
      <c r="A738" s="6"/>
      <c r="D738" s="6"/>
      <c r="E738" s="6"/>
    </row>
    <row r="739" ht="14.25" customHeight="1">
      <c r="A739" s="6"/>
      <c r="D739" s="6"/>
      <c r="E739" s="6"/>
    </row>
    <row r="740" ht="14.25" customHeight="1">
      <c r="A740" s="6"/>
      <c r="D740" s="6"/>
      <c r="E740" s="6"/>
    </row>
    <row r="741" ht="14.25" customHeight="1">
      <c r="A741" s="6"/>
      <c r="D741" s="6"/>
      <c r="E741" s="6"/>
    </row>
    <row r="742" ht="14.25" customHeight="1">
      <c r="A742" s="6"/>
      <c r="D742" s="6"/>
      <c r="E742" s="6"/>
    </row>
    <row r="743" ht="14.25" customHeight="1">
      <c r="A743" s="6"/>
      <c r="D743" s="6"/>
      <c r="E743" s="6"/>
    </row>
    <row r="744" ht="14.25" customHeight="1">
      <c r="A744" s="6"/>
      <c r="D744" s="6"/>
      <c r="E744" s="6"/>
    </row>
    <row r="745" ht="14.25" customHeight="1">
      <c r="A745" s="6"/>
      <c r="D745" s="6"/>
      <c r="E745" s="6"/>
    </row>
    <row r="746" ht="14.25" customHeight="1">
      <c r="A746" s="6"/>
      <c r="D746" s="6"/>
      <c r="E746" s="6"/>
    </row>
    <row r="747" ht="14.25" customHeight="1">
      <c r="A747" s="6"/>
      <c r="D747" s="6"/>
      <c r="E747" s="6"/>
    </row>
    <row r="748" ht="14.25" customHeight="1">
      <c r="A748" s="6"/>
      <c r="D748" s="6"/>
      <c r="E748" s="6"/>
    </row>
    <row r="749" ht="14.25" customHeight="1">
      <c r="A749" s="6"/>
      <c r="D749" s="6"/>
      <c r="E749" s="6"/>
    </row>
    <row r="750" ht="14.25" customHeight="1">
      <c r="A750" s="6"/>
      <c r="D750" s="6"/>
      <c r="E750" s="6"/>
    </row>
    <row r="751" ht="14.25" customHeight="1">
      <c r="A751" s="6"/>
      <c r="D751" s="6"/>
      <c r="E751" s="6"/>
    </row>
    <row r="752" ht="14.25" customHeight="1">
      <c r="A752" s="6"/>
      <c r="D752" s="6"/>
      <c r="E752" s="6"/>
    </row>
    <row r="753" ht="14.25" customHeight="1">
      <c r="A753" s="6"/>
      <c r="D753" s="6"/>
      <c r="E753" s="6"/>
    </row>
    <row r="754" ht="14.25" customHeight="1">
      <c r="A754" s="6"/>
      <c r="D754" s="6"/>
      <c r="E754" s="6"/>
    </row>
    <row r="755" ht="14.25" customHeight="1">
      <c r="A755" s="6"/>
      <c r="D755" s="6"/>
      <c r="E755" s="6"/>
    </row>
    <row r="756" ht="14.25" customHeight="1">
      <c r="A756" s="6"/>
      <c r="D756" s="6"/>
      <c r="E756" s="6"/>
    </row>
    <row r="757" ht="14.25" customHeight="1">
      <c r="A757" s="6"/>
      <c r="D757" s="6"/>
      <c r="E757" s="6"/>
    </row>
    <row r="758" ht="14.25" customHeight="1">
      <c r="A758" s="6"/>
      <c r="D758" s="6"/>
      <c r="E758" s="6"/>
    </row>
    <row r="759" ht="14.25" customHeight="1">
      <c r="A759" s="6"/>
      <c r="D759" s="6"/>
      <c r="E759" s="6"/>
    </row>
    <row r="760" ht="14.25" customHeight="1">
      <c r="A760" s="6"/>
      <c r="D760" s="6"/>
      <c r="E760" s="6"/>
    </row>
    <row r="761" ht="14.25" customHeight="1">
      <c r="A761" s="6"/>
      <c r="D761" s="6"/>
      <c r="E761" s="6"/>
    </row>
    <row r="762" ht="14.25" customHeight="1">
      <c r="A762" s="6"/>
      <c r="D762" s="6"/>
      <c r="E762" s="6"/>
    </row>
    <row r="763" ht="14.25" customHeight="1">
      <c r="A763" s="6"/>
      <c r="D763" s="6"/>
      <c r="E763" s="6"/>
    </row>
    <row r="764" ht="14.25" customHeight="1">
      <c r="A764" s="6"/>
      <c r="D764" s="6"/>
      <c r="E764" s="6"/>
    </row>
    <row r="765" ht="14.25" customHeight="1">
      <c r="A765" s="6"/>
      <c r="D765" s="6"/>
      <c r="E765" s="6"/>
    </row>
    <row r="766" ht="14.25" customHeight="1">
      <c r="A766" s="6"/>
      <c r="D766" s="6"/>
      <c r="E766" s="6"/>
    </row>
    <row r="767" ht="14.25" customHeight="1">
      <c r="A767" s="6"/>
      <c r="D767" s="6"/>
      <c r="E767" s="6"/>
    </row>
    <row r="768" ht="14.25" customHeight="1">
      <c r="A768" s="6"/>
      <c r="D768" s="6"/>
      <c r="E768" s="6"/>
    </row>
    <row r="769" ht="14.25" customHeight="1">
      <c r="A769" s="6"/>
      <c r="D769" s="6"/>
      <c r="E769" s="6"/>
    </row>
    <row r="770" ht="14.25" customHeight="1">
      <c r="A770" s="6"/>
      <c r="D770" s="6"/>
      <c r="E770" s="6"/>
    </row>
    <row r="771" ht="14.25" customHeight="1">
      <c r="A771" s="6"/>
      <c r="D771" s="6"/>
      <c r="E771" s="6"/>
    </row>
    <row r="772" ht="14.25" customHeight="1">
      <c r="A772" s="6"/>
      <c r="D772" s="6"/>
      <c r="E772" s="6"/>
    </row>
    <row r="773" ht="14.25" customHeight="1">
      <c r="A773" s="6"/>
      <c r="D773" s="6"/>
      <c r="E773" s="6"/>
    </row>
    <row r="774" ht="14.25" customHeight="1">
      <c r="A774" s="6"/>
      <c r="D774" s="6"/>
      <c r="E774" s="6"/>
    </row>
    <row r="775" ht="14.25" customHeight="1">
      <c r="A775" s="6"/>
      <c r="D775" s="6"/>
      <c r="E775" s="6"/>
    </row>
    <row r="776" ht="14.25" customHeight="1">
      <c r="A776" s="6"/>
      <c r="D776" s="6"/>
      <c r="E776" s="6"/>
    </row>
    <row r="777" ht="14.25" customHeight="1">
      <c r="A777" s="6"/>
      <c r="D777" s="6"/>
      <c r="E777" s="6"/>
    </row>
    <row r="778" ht="14.25" customHeight="1">
      <c r="A778" s="6"/>
      <c r="D778" s="6"/>
      <c r="E778" s="6"/>
    </row>
    <row r="779" ht="14.25" customHeight="1">
      <c r="A779" s="6"/>
      <c r="D779" s="6"/>
      <c r="E779" s="6"/>
    </row>
    <row r="780" ht="14.25" customHeight="1">
      <c r="A780" s="6"/>
      <c r="D780" s="6"/>
      <c r="E780" s="6"/>
    </row>
    <row r="781" ht="14.25" customHeight="1">
      <c r="A781" s="6"/>
      <c r="D781" s="6"/>
      <c r="E781" s="6"/>
    </row>
    <row r="782" ht="14.25" customHeight="1">
      <c r="A782" s="6"/>
      <c r="D782" s="6"/>
      <c r="E782" s="6"/>
    </row>
    <row r="783" ht="14.25" customHeight="1">
      <c r="A783" s="6"/>
      <c r="D783" s="6"/>
      <c r="E783" s="6"/>
    </row>
    <row r="784" ht="14.25" customHeight="1">
      <c r="A784" s="6"/>
      <c r="D784" s="6"/>
      <c r="E784" s="6"/>
    </row>
    <row r="785" ht="14.25" customHeight="1">
      <c r="A785" s="6"/>
      <c r="D785" s="6"/>
      <c r="E785" s="6"/>
    </row>
    <row r="786" ht="14.25" customHeight="1">
      <c r="A786" s="6"/>
      <c r="D786" s="6"/>
      <c r="E786" s="6"/>
    </row>
    <row r="787" ht="14.25" customHeight="1">
      <c r="A787" s="6"/>
      <c r="D787" s="6"/>
      <c r="E787" s="6"/>
    </row>
    <row r="788" ht="14.25" customHeight="1">
      <c r="A788" s="6"/>
      <c r="D788" s="6"/>
      <c r="E788" s="6"/>
    </row>
    <row r="789" ht="14.25" customHeight="1">
      <c r="A789" s="6"/>
      <c r="D789" s="6"/>
      <c r="E789" s="6"/>
    </row>
    <row r="790" ht="14.25" customHeight="1">
      <c r="A790" s="6"/>
      <c r="D790" s="6"/>
      <c r="E790" s="6"/>
    </row>
    <row r="791" ht="14.25" customHeight="1">
      <c r="A791" s="6"/>
      <c r="D791" s="6"/>
      <c r="E791" s="6"/>
    </row>
    <row r="792" ht="14.25" customHeight="1">
      <c r="A792" s="6"/>
      <c r="D792" s="6"/>
      <c r="E792" s="6"/>
    </row>
    <row r="793" ht="14.25" customHeight="1">
      <c r="A793" s="6"/>
      <c r="D793" s="6"/>
      <c r="E793" s="6"/>
    </row>
    <row r="794" ht="14.25" customHeight="1">
      <c r="A794" s="6"/>
      <c r="D794" s="6"/>
      <c r="E794" s="6"/>
    </row>
    <row r="795" ht="14.25" customHeight="1">
      <c r="A795" s="6"/>
      <c r="D795" s="6"/>
      <c r="E795" s="6"/>
    </row>
    <row r="796" ht="14.25" customHeight="1">
      <c r="A796" s="6"/>
      <c r="D796" s="6"/>
      <c r="E796" s="6"/>
    </row>
    <row r="797" ht="14.25" customHeight="1">
      <c r="A797" s="6"/>
      <c r="D797" s="6"/>
      <c r="E797" s="6"/>
    </row>
    <row r="798" ht="14.25" customHeight="1">
      <c r="A798" s="6"/>
      <c r="D798" s="6"/>
      <c r="E798" s="6"/>
    </row>
    <row r="799" ht="14.25" customHeight="1">
      <c r="A799" s="6"/>
      <c r="D799" s="6"/>
      <c r="E799" s="6"/>
    </row>
    <row r="800" ht="14.25" customHeight="1">
      <c r="A800" s="6"/>
      <c r="D800" s="6"/>
      <c r="E800" s="6"/>
    </row>
    <row r="801" ht="14.25" customHeight="1">
      <c r="A801" s="6"/>
      <c r="D801" s="6"/>
      <c r="E801" s="6"/>
    </row>
    <row r="802" ht="14.25" customHeight="1">
      <c r="A802" s="6"/>
      <c r="D802" s="6"/>
      <c r="E802" s="6"/>
    </row>
    <row r="803" ht="14.25" customHeight="1">
      <c r="A803" s="6"/>
      <c r="D803" s="6"/>
      <c r="E803" s="6"/>
    </row>
    <row r="804" ht="14.25" customHeight="1">
      <c r="A804" s="6"/>
      <c r="D804" s="6"/>
      <c r="E804" s="6"/>
    </row>
    <row r="805" ht="14.25" customHeight="1">
      <c r="A805" s="6"/>
      <c r="D805" s="6"/>
      <c r="E805" s="6"/>
    </row>
    <row r="806" ht="14.25" customHeight="1">
      <c r="A806" s="6"/>
      <c r="D806" s="6"/>
      <c r="E806" s="6"/>
    </row>
    <row r="807" ht="14.25" customHeight="1">
      <c r="A807" s="6"/>
      <c r="D807" s="6"/>
      <c r="E807" s="6"/>
    </row>
    <row r="808" ht="14.25" customHeight="1">
      <c r="A808" s="6"/>
      <c r="D808" s="6"/>
      <c r="E808" s="6"/>
    </row>
    <row r="809" ht="14.25" customHeight="1">
      <c r="A809" s="6"/>
      <c r="D809" s="6"/>
      <c r="E809" s="6"/>
    </row>
    <row r="810" ht="14.25" customHeight="1">
      <c r="A810" s="6"/>
      <c r="D810" s="6"/>
      <c r="E810" s="6"/>
    </row>
    <row r="811" ht="14.25" customHeight="1">
      <c r="A811" s="6"/>
      <c r="D811" s="6"/>
      <c r="E811" s="6"/>
    </row>
    <row r="812" ht="14.25" customHeight="1">
      <c r="A812" s="6"/>
      <c r="D812" s="6"/>
      <c r="E812" s="6"/>
    </row>
    <row r="813" ht="14.25" customHeight="1">
      <c r="A813" s="6"/>
      <c r="D813" s="6"/>
      <c r="E813" s="6"/>
    </row>
    <row r="814" ht="14.25" customHeight="1">
      <c r="A814" s="6"/>
      <c r="D814" s="6"/>
      <c r="E814" s="6"/>
    </row>
    <row r="815" ht="14.25" customHeight="1">
      <c r="A815" s="6"/>
      <c r="D815" s="6"/>
      <c r="E815" s="6"/>
    </row>
    <row r="816" ht="14.25" customHeight="1">
      <c r="A816" s="6"/>
      <c r="D816" s="6"/>
      <c r="E816" s="6"/>
    </row>
    <row r="817" ht="14.25" customHeight="1">
      <c r="A817" s="6"/>
      <c r="D817" s="6"/>
      <c r="E817" s="6"/>
    </row>
    <row r="818" ht="14.25" customHeight="1">
      <c r="A818" s="6"/>
      <c r="D818" s="6"/>
      <c r="E818" s="6"/>
    </row>
    <row r="819" ht="14.25" customHeight="1">
      <c r="A819" s="6"/>
      <c r="D819" s="6"/>
      <c r="E819" s="6"/>
    </row>
    <row r="820" ht="14.25" customHeight="1">
      <c r="A820" s="6"/>
      <c r="D820" s="6"/>
      <c r="E820" s="6"/>
    </row>
    <row r="821" ht="14.25" customHeight="1">
      <c r="A821" s="6"/>
      <c r="D821" s="6"/>
      <c r="E821" s="6"/>
    </row>
    <row r="822" ht="14.25" customHeight="1">
      <c r="A822" s="6"/>
      <c r="D822" s="6"/>
      <c r="E822" s="6"/>
    </row>
    <row r="823" ht="14.25" customHeight="1">
      <c r="A823" s="6"/>
      <c r="D823" s="6"/>
      <c r="E823" s="6"/>
    </row>
    <row r="824" ht="14.25" customHeight="1">
      <c r="A824" s="6"/>
      <c r="D824" s="6"/>
      <c r="E824" s="6"/>
    </row>
    <row r="825" ht="14.25" customHeight="1">
      <c r="A825" s="6"/>
      <c r="D825" s="6"/>
      <c r="E825" s="6"/>
    </row>
    <row r="826" ht="14.25" customHeight="1">
      <c r="A826" s="6"/>
      <c r="D826" s="6"/>
      <c r="E826" s="6"/>
    </row>
    <row r="827" ht="14.25" customHeight="1">
      <c r="A827" s="6"/>
      <c r="D827" s="6"/>
      <c r="E827" s="6"/>
    </row>
    <row r="828" ht="14.25" customHeight="1">
      <c r="A828" s="6"/>
      <c r="D828" s="6"/>
      <c r="E828" s="6"/>
    </row>
    <row r="829" ht="14.25" customHeight="1">
      <c r="A829" s="6"/>
      <c r="D829" s="6"/>
      <c r="E829" s="6"/>
    </row>
    <row r="830" ht="14.25" customHeight="1">
      <c r="A830" s="6"/>
      <c r="D830" s="6"/>
      <c r="E830" s="6"/>
    </row>
    <row r="831" ht="14.25" customHeight="1">
      <c r="A831" s="6"/>
      <c r="D831" s="6"/>
      <c r="E831" s="6"/>
    </row>
    <row r="832" ht="14.25" customHeight="1">
      <c r="A832" s="6"/>
      <c r="D832" s="6"/>
      <c r="E832" s="6"/>
    </row>
    <row r="833" ht="14.25" customHeight="1">
      <c r="A833" s="6"/>
      <c r="D833" s="6"/>
      <c r="E833" s="6"/>
    </row>
    <row r="834" ht="14.25" customHeight="1">
      <c r="A834" s="6"/>
      <c r="D834" s="6"/>
      <c r="E834" s="6"/>
    </row>
    <row r="835" ht="14.25" customHeight="1">
      <c r="A835" s="6"/>
      <c r="D835" s="6"/>
      <c r="E835" s="6"/>
    </row>
    <row r="836" ht="14.25" customHeight="1">
      <c r="A836" s="6"/>
      <c r="D836" s="6"/>
      <c r="E836" s="6"/>
    </row>
    <row r="837" ht="14.25" customHeight="1">
      <c r="A837" s="6"/>
      <c r="D837" s="6"/>
      <c r="E837" s="6"/>
    </row>
    <row r="838" ht="14.25" customHeight="1">
      <c r="A838" s="6"/>
      <c r="D838" s="6"/>
      <c r="E838" s="6"/>
    </row>
    <row r="839" ht="14.25" customHeight="1">
      <c r="A839" s="6"/>
      <c r="D839" s="6"/>
      <c r="E839" s="6"/>
    </row>
    <row r="840" ht="14.25" customHeight="1">
      <c r="A840" s="6"/>
      <c r="D840" s="6"/>
      <c r="E840" s="6"/>
    </row>
    <row r="841" ht="14.25" customHeight="1">
      <c r="A841" s="6"/>
      <c r="D841" s="6"/>
      <c r="E841" s="6"/>
    </row>
    <row r="842" ht="14.25" customHeight="1">
      <c r="A842" s="6"/>
      <c r="D842" s="6"/>
      <c r="E842" s="6"/>
    </row>
    <row r="843" ht="14.25" customHeight="1">
      <c r="A843" s="6"/>
      <c r="D843" s="6"/>
      <c r="E843" s="6"/>
    </row>
    <row r="844" ht="14.25" customHeight="1">
      <c r="A844" s="6"/>
      <c r="D844" s="6"/>
      <c r="E844" s="6"/>
    </row>
    <row r="845" ht="14.25" customHeight="1">
      <c r="A845" s="6"/>
      <c r="D845" s="6"/>
      <c r="E845" s="6"/>
    </row>
    <row r="846" ht="14.25" customHeight="1">
      <c r="A846" s="6"/>
      <c r="D846" s="6"/>
      <c r="E846" s="6"/>
    </row>
    <row r="847" ht="14.25" customHeight="1">
      <c r="A847" s="6"/>
      <c r="D847" s="6"/>
      <c r="E847" s="6"/>
    </row>
    <row r="848" ht="14.25" customHeight="1">
      <c r="A848" s="6"/>
      <c r="D848" s="6"/>
      <c r="E848" s="6"/>
    </row>
    <row r="849" ht="14.25" customHeight="1">
      <c r="A849" s="6"/>
      <c r="D849" s="6"/>
      <c r="E849" s="6"/>
    </row>
    <row r="850" ht="14.25" customHeight="1">
      <c r="A850" s="6"/>
      <c r="D850" s="6"/>
      <c r="E850" s="6"/>
    </row>
    <row r="851" ht="14.25" customHeight="1">
      <c r="A851" s="6"/>
      <c r="D851" s="6"/>
      <c r="E851" s="6"/>
    </row>
    <row r="852" ht="14.25" customHeight="1">
      <c r="A852" s="6"/>
      <c r="D852" s="6"/>
      <c r="E852" s="6"/>
    </row>
    <row r="853" ht="14.25" customHeight="1">
      <c r="A853" s="6"/>
      <c r="D853" s="6"/>
      <c r="E853" s="6"/>
    </row>
    <row r="854" ht="14.25" customHeight="1">
      <c r="A854" s="6"/>
      <c r="D854" s="6"/>
      <c r="E854" s="6"/>
    </row>
    <row r="855" ht="14.25" customHeight="1">
      <c r="A855" s="6"/>
      <c r="D855" s="6"/>
      <c r="E855" s="6"/>
    </row>
    <row r="856" ht="14.25" customHeight="1">
      <c r="A856" s="6"/>
      <c r="D856" s="6"/>
      <c r="E856" s="6"/>
    </row>
    <row r="857" ht="14.25" customHeight="1">
      <c r="A857" s="6"/>
      <c r="D857" s="6"/>
      <c r="E857" s="6"/>
    </row>
    <row r="858" ht="14.25" customHeight="1">
      <c r="A858" s="6"/>
      <c r="D858" s="6"/>
      <c r="E858" s="6"/>
    </row>
    <row r="859" ht="14.25" customHeight="1">
      <c r="A859" s="6"/>
      <c r="D859" s="6"/>
      <c r="E859" s="6"/>
    </row>
    <row r="860" ht="14.25" customHeight="1">
      <c r="A860" s="6"/>
      <c r="D860" s="6"/>
      <c r="E860" s="6"/>
    </row>
    <row r="861" ht="14.25" customHeight="1">
      <c r="A861" s="6"/>
      <c r="D861" s="6"/>
      <c r="E861" s="6"/>
    </row>
    <row r="862" ht="14.25" customHeight="1">
      <c r="A862" s="6"/>
      <c r="D862" s="6"/>
      <c r="E862" s="6"/>
    </row>
    <row r="863" ht="14.25" customHeight="1">
      <c r="A863" s="6"/>
      <c r="D863" s="6"/>
      <c r="E863" s="6"/>
    </row>
    <row r="864" ht="14.25" customHeight="1">
      <c r="A864" s="6"/>
      <c r="D864" s="6"/>
      <c r="E864" s="6"/>
    </row>
    <row r="865" ht="14.25" customHeight="1">
      <c r="A865" s="6"/>
      <c r="D865" s="6"/>
      <c r="E865" s="6"/>
    </row>
    <row r="866" ht="14.25" customHeight="1">
      <c r="A866" s="6"/>
      <c r="D866" s="6"/>
      <c r="E866" s="6"/>
    </row>
    <row r="867" ht="14.25" customHeight="1">
      <c r="A867" s="6"/>
      <c r="D867" s="6"/>
      <c r="E867" s="6"/>
    </row>
    <row r="868" ht="14.25" customHeight="1">
      <c r="A868" s="6"/>
      <c r="D868" s="6"/>
      <c r="E868" s="6"/>
    </row>
    <row r="869" ht="14.25" customHeight="1">
      <c r="A869" s="6"/>
      <c r="D869" s="6"/>
      <c r="E869" s="6"/>
    </row>
    <row r="870" ht="14.25" customHeight="1">
      <c r="A870" s="6"/>
      <c r="D870" s="6"/>
      <c r="E870" s="6"/>
    </row>
    <row r="871" ht="14.25" customHeight="1">
      <c r="A871" s="6"/>
      <c r="D871" s="6"/>
      <c r="E871" s="6"/>
    </row>
    <row r="872" ht="14.25" customHeight="1">
      <c r="A872" s="6"/>
      <c r="D872" s="6"/>
      <c r="E872" s="6"/>
    </row>
    <row r="873" ht="14.25" customHeight="1">
      <c r="A873" s="6"/>
      <c r="D873" s="6"/>
      <c r="E873" s="6"/>
    </row>
    <row r="874" ht="14.25" customHeight="1">
      <c r="A874" s="6"/>
      <c r="D874" s="6"/>
      <c r="E874" s="6"/>
    </row>
    <row r="875" ht="14.25" customHeight="1">
      <c r="A875" s="6"/>
      <c r="D875" s="6"/>
      <c r="E875" s="6"/>
    </row>
    <row r="876" ht="14.25" customHeight="1">
      <c r="A876" s="6"/>
      <c r="D876" s="6"/>
      <c r="E876" s="6"/>
    </row>
    <row r="877" ht="14.25" customHeight="1">
      <c r="A877" s="6"/>
      <c r="D877" s="6"/>
      <c r="E877" s="6"/>
    </row>
    <row r="878" ht="14.25" customHeight="1">
      <c r="A878" s="6"/>
      <c r="D878" s="6"/>
      <c r="E878" s="6"/>
    </row>
    <row r="879" ht="14.25" customHeight="1">
      <c r="A879" s="6"/>
      <c r="D879" s="6"/>
      <c r="E879" s="6"/>
    </row>
    <row r="880" ht="14.25" customHeight="1">
      <c r="A880" s="6"/>
      <c r="D880" s="6"/>
      <c r="E880" s="6"/>
    </row>
    <row r="881" ht="14.25" customHeight="1">
      <c r="A881" s="6"/>
      <c r="D881" s="6"/>
      <c r="E881" s="6"/>
    </row>
    <row r="882" ht="14.25" customHeight="1">
      <c r="A882" s="6"/>
      <c r="D882" s="6"/>
      <c r="E882" s="6"/>
    </row>
    <row r="883" ht="14.25" customHeight="1">
      <c r="A883" s="6"/>
      <c r="D883" s="6"/>
      <c r="E883" s="6"/>
    </row>
    <row r="884" ht="14.25" customHeight="1">
      <c r="A884" s="6"/>
      <c r="D884" s="6"/>
      <c r="E884" s="6"/>
    </row>
    <row r="885" ht="14.25" customHeight="1">
      <c r="A885" s="6"/>
      <c r="D885" s="6"/>
      <c r="E885" s="6"/>
    </row>
    <row r="886" ht="14.25" customHeight="1">
      <c r="A886" s="6"/>
      <c r="D886" s="6"/>
      <c r="E886" s="6"/>
    </row>
    <row r="887" ht="14.25" customHeight="1">
      <c r="A887" s="6"/>
      <c r="D887" s="6"/>
      <c r="E887" s="6"/>
    </row>
    <row r="888" ht="14.25" customHeight="1">
      <c r="A888" s="6"/>
      <c r="D888" s="6"/>
      <c r="E888" s="6"/>
    </row>
    <row r="889" ht="14.25" customHeight="1">
      <c r="A889" s="6"/>
      <c r="D889" s="6"/>
      <c r="E889" s="6"/>
    </row>
    <row r="890" ht="14.25" customHeight="1">
      <c r="A890" s="6"/>
      <c r="D890" s="6"/>
      <c r="E890" s="6"/>
    </row>
    <row r="891" ht="14.25" customHeight="1">
      <c r="A891" s="6"/>
      <c r="D891" s="6"/>
      <c r="E891" s="6"/>
    </row>
    <row r="892" ht="14.25" customHeight="1">
      <c r="A892" s="6"/>
      <c r="D892" s="6"/>
      <c r="E892" s="6"/>
    </row>
    <row r="893" ht="14.25" customHeight="1">
      <c r="A893" s="6"/>
      <c r="D893" s="6"/>
      <c r="E893" s="6"/>
    </row>
    <row r="894" ht="14.25" customHeight="1">
      <c r="A894" s="6"/>
      <c r="D894" s="6"/>
      <c r="E894" s="6"/>
    </row>
    <row r="895" ht="14.25" customHeight="1">
      <c r="A895" s="6"/>
      <c r="D895" s="6"/>
      <c r="E895" s="6"/>
    </row>
    <row r="896" ht="14.25" customHeight="1">
      <c r="A896" s="6"/>
      <c r="D896" s="6"/>
      <c r="E896" s="6"/>
    </row>
    <row r="897" ht="14.25" customHeight="1">
      <c r="A897" s="6"/>
      <c r="D897" s="6"/>
      <c r="E897" s="6"/>
    </row>
    <row r="898" ht="14.25" customHeight="1">
      <c r="A898" s="6"/>
      <c r="D898" s="6"/>
      <c r="E898" s="6"/>
    </row>
    <row r="899" ht="14.25" customHeight="1">
      <c r="A899" s="6"/>
      <c r="D899" s="6"/>
      <c r="E899" s="6"/>
    </row>
    <row r="900" ht="14.25" customHeight="1">
      <c r="A900" s="6"/>
      <c r="D900" s="6"/>
      <c r="E900" s="6"/>
    </row>
    <row r="901" ht="14.25" customHeight="1">
      <c r="A901" s="6"/>
      <c r="D901" s="6"/>
      <c r="E901" s="6"/>
    </row>
    <row r="902" ht="14.25" customHeight="1">
      <c r="A902" s="6"/>
      <c r="D902" s="6"/>
      <c r="E902" s="6"/>
    </row>
    <row r="903" ht="14.25" customHeight="1">
      <c r="A903" s="6"/>
      <c r="D903" s="6"/>
      <c r="E903" s="6"/>
    </row>
    <row r="904" ht="14.25" customHeight="1">
      <c r="A904" s="6"/>
      <c r="D904" s="6"/>
      <c r="E904" s="6"/>
    </row>
    <row r="905" ht="14.25" customHeight="1">
      <c r="A905" s="6"/>
      <c r="D905" s="6"/>
      <c r="E905" s="6"/>
    </row>
    <row r="906" ht="14.25" customHeight="1">
      <c r="A906" s="6"/>
      <c r="D906" s="6"/>
      <c r="E906" s="6"/>
    </row>
    <row r="907" ht="14.25" customHeight="1">
      <c r="A907" s="6"/>
      <c r="D907" s="6"/>
      <c r="E907" s="6"/>
    </row>
    <row r="908" ht="14.25" customHeight="1">
      <c r="A908" s="6"/>
      <c r="D908" s="6"/>
      <c r="E908" s="6"/>
    </row>
    <row r="909" ht="14.25" customHeight="1">
      <c r="A909" s="6"/>
      <c r="D909" s="6"/>
      <c r="E909" s="6"/>
    </row>
    <row r="910" ht="14.25" customHeight="1">
      <c r="A910" s="6"/>
      <c r="D910" s="6"/>
      <c r="E910" s="6"/>
    </row>
    <row r="911" ht="14.25" customHeight="1">
      <c r="A911" s="6"/>
      <c r="D911" s="6"/>
      <c r="E911" s="6"/>
    </row>
    <row r="912" ht="14.25" customHeight="1">
      <c r="A912" s="6"/>
      <c r="D912" s="6"/>
      <c r="E912" s="6"/>
    </row>
    <row r="913" ht="14.25" customHeight="1">
      <c r="A913" s="6"/>
      <c r="D913" s="6"/>
      <c r="E913" s="6"/>
    </row>
    <row r="914" ht="14.25" customHeight="1">
      <c r="A914" s="6"/>
      <c r="D914" s="6"/>
      <c r="E914" s="6"/>
    </row>
    <row r="915" ht="14.25" customHeight="1">
      <c r="A915" s="6"/>
      <c r="D915" s="6"/>
      <c r="E915" s="6"/>
    </row>
    <row r="916" ht="14.25" customHeight="1">
      <c r="A916" s="6"/>
      <c r="D916" s="6"/>
      <c r="E916" s="6"/>
    </row>
    <row r="917" ht="14.25" customHeight="1">
      <c r="A917" s="6"/>
      <c r="D917" s="6"/>
      <c r="E917" s="6"/>
    </row>
    <row r="918" ht="14.25" customHeight="1">
      <c r="A918" s="6"/>
      <c r="D918" s="6"/>
      <c r="E918" s="6"/>
    </row>
    <row r="919" ht="14.25" customHeight="1">
      <c r="A919" s="6"/>
      <c r="D919" s="6"/>
      <c r="E919" s="6"/>
    </row>
    <row r="920" ht="14.25" customHeight="1">
      <c r="A920" s="6"/>
      <c r="D920" s="6"/>
      <c r="E920" s="6"/>
    </row>
    <row r="921" ht="14.25" customHeight="1">
      <c r="A921" s="6"/>
      <c r="D921" s="6"/>
      <c r="E921" s="6"/>
    </row>
    <row r="922" ht="14.25" customHeight="1">
      <c r="A922" s="6"/>
      <c r="D922" s="6"/>
      <c r="E922" s="6"/>
    </row>
    <row r="923" ht="14.25" customHeight="1">
      <c r="A923" s="6"/>
      <c r="D923" s="6"/>
      <c r="E923" s="6"/>
    </row>
    <row r="924" ht="14.25" customHeight="1">
      <c r="A924" s="6"/>
      <c r="D924" s="6"/>
      <c r="E924" s="6"/>
    </row>
    <row r="925" ht="14.25" customHeight="1">
      <c r="A925" s="6"/>
      <c r="D925" s="6"/>
      <c r="E925" s="6"/>
    </row>
    <row r="926" ht="14.25" customHeight="1">
      <c r="A926" s="6"/>
      <c r="D926" s="6"/>
      <c r="E926" s="6"/>
    </row>
    <row r="927" ht="14.25" customHeight="1">
      <c r="A927" s="6"/>
      <c r="D927" s="6"/>
      <c r="E927" s="6"/>
    </row>
    <row r="928" ht="14.25" customHeight="1">
      <c r="A928" s="6"/>
      <c r="D928" s="6"/>
      <c r="E928" s="6"/>
    </row>
    <row r="929" ht="14.25" customHeight="1">
      <c r="A929" s="6"/>
      <c r="D929" s="6"/>
      <c r="E929" s="6"/>
    </row>
    <row r="930" ht="14.25" customHeight="1">
      <c r="A930" s="6"/>
      <c r="D930" s="6"/>
      <c r="E930" s="6"/>
    </row>
    <row r="931" ht="14.25" customHeight="1">
      <c r="A931" s="6"/>
      <c r="D931" s="6"/>
      <c r="E931" s="6"/>
    </row>
    <row r="932" ht="14.25" customHeight="1">
      <c r="A932" s="6"/>
      <c r="D932" s="6"/>
      <c r="E932" s="6"/>
    </row>
    <row r="933" ht="14.25" customHeight="1">
      <c r="A933" s="6"/>
      <c r="D933" s="6"/>
      <c r="E933" s="6"/>
    </row>
    <row r="934" ht="14.25" customHeight="1">
      <c r="A934" s="6"/>
      <c r="D934" s="6"/>
      <c r="E934" s="6"/>
    </row>
    <row r="935" ht="14.25" customHeight="1">
      <c r="A935" s="6"/>
      <c r="D935" s="6"/>
      <c r="E935" s="6"/>
    </row>
    <row r="936" ht="14.25" customHeight="1">
      <c r="A936" s="6"/>
      <c r="D936" s="6"/>
      <c r="E936" s="6"/>
    </row>
    <row r="937" ht="14.25" customHeight="1">
      <c r="A937" s="6"/>
      <c r="D937" s="6"/>
      <c r="E937" s="6"/>
    </row>
    <row r="938" ht="14.25" customHeight="1">
      <c r="A938" s="6"/>
      <c r="D938" s="6"/>
      <c r="E938" s="6"/>
    </row>
    <row r="939" ht="14.25" customHeight="1">
      <c r="A939" s="6"/>
      <c r="D939" s="6"/>
      <c r="E939" s="6"/>
    </row>
    <row r="940" ht="14.25" customHeight="1">
      <c r="A940" s="6"/>
      <c r="D940" s="6"/>
      <c r="E940" s="6"/>
    </row>
    <row r="941" ht="14.25" customHeight="1">
      <c r="A941" s="6"/>
      <c r="D941" s="6"/>
      <c r="E941" s="6"/>
    </row>
    <row r="942" ht="14.25" customHeight="1">
      <c r="A942" s="6"/>
      <c r="D942" s="6"/>
      <c r="E942" s="6"/>
    </row>
    <row r="943" ht="14.25" customHeight="1">
      <c r="A943" s="6"/>
      <c r="D943" s="6"/>
      <c r="E943" s="6"/>
    </row>
    <row r="944" ht="14.25" customHeight="1">
      <c r="A944" s="6"/>
      <c r="D944" s="6"/>
      <c r="E944" s="6"/>
    </row>
    <row r="945" ht="14.25" customHeight="1">
      <c r="A945" s="6"/>
      <c r="D945" s="6"/>
      <c r="E945" s="6"/>
    </row>
    <row r="946" ht="14.25" customHeight="1">
      <c r="A946" s="6"/>
      <c r="D946" s="6"/>
      <c r="E946" s="6"/>
    </row>
    <row r="947" ht="14.25" customHeight="1">
      <c r="A947" s="6"/>
      <c r="D947" s="6"/>
      <c r="E947" s="6"/>
    </row>
    <row r="948" ht="14.25" customHeight="1">
      <c r="A948" s="6"/>
      <c r="D948" s="6"/>
      <c r="E948" s="6"/>
    </row>
    <row r="949" ht="14.25" customHeight="1">
      <c r="A949" s="6"/>
      <c r="D949" s="6"/>
      <c r="E949" s="6"/>
    </row>
    <row r="950" ht="14.25" customHeight="1">
      <c r="A950" s="6"/>
      <c r="D950" s="6"/>
      <c r="E950" s="6"/>
    </row>
    <row r="951" ht="14.25" customHeight="1">
      <c r="A951" s="6"/>
      <c r="D951" s="6"/>
      <c r="E951" s="6"/>
    </row>
    <row r="952" ht="14.25" customHeight="1">
      <c r="A952" s="6"/>
      <c r="D952" s="6"/>
      <c r="E952" s="6"/>
    </row>
    <row r="953" ht="14.25" customHeight="1">
      <c r="A953" s="6"/>
      <c r="D953" s="6"/>
      <c r="E953" s="6"/>
    </row>
    <row r="954" ht="14.25" customHeight="1">
      <c r="A954" s="6"/>
      <c r="D954" s="6"/>
      <c r="E954" s="6"/>
    </row>
    <row r="955" ht="14.25" customHeight="1">
      <c r="A955" s="6"/>
      <c r="D955" s="6"/>
      <c r="E955" s="6"/>
    </row>
    <row r="956" ht="14.25" customHeight="1">
      <c r="A956" s="6"/>
      <c r="D956" s="6"/>
      <c r="E956" s="6"/>
    </row>
    <row r="957" ht="14.25" customHeight="1">
      <c r="A957" s="6"/>
      <c r="D957" s="6"/>
      <c r="E957" s="6"/>
    </row>
    <row r="958" ht="14.25" customHeight="1">
      <c r="A958" s="6"/>
      <c r="D958" s="6"/>
      <c r="E958" s="6"/>
    </row>
    <row r="959" ht="14.25" customHeight="1">
      <c r="A959" s="6"/>
      <c r="D959" s="6"/>
      <c r="E959" s="6"/>
    </row>
    <row r="960" ht="14.25" customHeight="1">
      <c r="A960" s="6"/>
      <c r="D960" s="6"/>
      <c r="E960" s="6"/>
    </row>
    <row r="961" ht="14.25" customHeight="1">
      <c r="A961" s="6"/>
      <c r="D961" s="6"/>
      <c r="E961" s="6"/>
    </row>
    <row r="962" ht="14.25" customHeight="1">
      <c r="A962" s="6"/>
      <c r="D962" s="6"/>
      <c r="E962" s="6"/>
    </row>
    <row r="963" ht="14.25" customHeight="1">
      <c r="A963" s="6"/>
      <c r="D963" s="6"/>
      <c r="E963" s="6"/>
    </row>
    <row r="964" ht="14.25" customHeight="1">
      <c r="A964" s="6"/>
      <c r="D964" s="6"/>
      <c r="E964" s="6"/>
    </row>
    <row r="965" ht="14.25" customHeight="1">
      <c r="A965" s="6"/>
      <c r="D965" s="6"/>
      <c r="E965" s="6"/>
    </row>
    <row r="966" ht="14.25" customHeight="1">
      <c r="A966" s="6"/>
      <c r="D966" s="6"/>
      <c r="E966" s="6"/>
    </row>
    <row r="967" ht="14.25" customHeight="1">
      <c r="A967" s="6"/>
      <c r="D967" s="6"/>
      <c r="E967" s="6"/>
    </row>
    <row r="968" ht="14.25" customHeight="1">
      <c r="A968" s="6"/>
      <c r="D968" s="6"/>
      <c r="E968" s="6"/>
    </row>
    <row r="969" ht="14.25" customHeight="1">
      <c r="A969" s="6"/>
      <c r="D969" s="6"/>
      <c r="E969" s="6"/>
    </row>
    <row r="970" ht="14.25" customHeight="1">
      <c r="A970" s="6"/>
      <c r="D970" s="6"/>
      <c r="E970" s="6"/>
    </row>
    <row r="971" ht="14.25" customHeight="1">
      <c r="A971" s="6"/>
      <c r="D971" s="6"/>
      <c r="E971" s="6"/>
    </row>
    <row r="972" ht="14.25" customHeight="1">
      <c r="A972" s="6"/>
      <c r="D972" s="6"/>
      <c r="E972" s="6"/>
    </row>
    <row r="973" ht="14.25" customHeight="1">
      <c r="A973" s="6"/>
      <c r="D973" s="6"/>
      <c r="E973" s="6"/>
    </row>
    <row r="974" ht="14.25" customHeight="1">
      <c r="A974" s="6"/>
      <c r="D974" s="6"/>
      <c r="E974" s="6"/>
    </row>
    <row r="975" ht="14.25" customHeight="1">
      <c r="A975" s="6"/>
      <c r="D975" s="6"/>
      <c r="E975" s="6"/>
    </row>
    <row r="976" ht="14.25" customHeight="1">
      <c r="A976" s="6"/>
      <c r="D976" s="6"/>
      <c r="E976" s="6"/>
    </row>
    <row r="977" ht="14.25" customHeight="1">
      <c r="A977" s="6"/>
      <c r="D977" s="6"/>
      <c r="E977" s="6"/>
    </row>
    <row r="978" ht="14.25" customHeight="1">
      <c r="A978" s="6"/>
      <c r="D978" s="6"/>
      <c r="E978" s="6"/>
    </row>
    <row r="979" ht="14.25" customHeight="1">
      <c r="A979" s="6"/>
      <c r="D979" s="6"/>
      <c r="E979" s="6"/>
    </row>
    <row r="980" ht="14.25" customHeight="1">
      <c r="A980" s="6"/>
      <c r="D980" s="6"/>
      <c r="E980" s="6"/>
    </row>
    <row r="981" ht="14.25" customHeight="1">
      <c r="A981" s="6"/>
      <c r="D981" s="6"/>
      <c r="E981" s="6"/>
    </row>
    <row r="982" ht="14.25" customHeight="1">
      <c r="A982" s="6"/>
      <c r="D982" s="6"/>
      <c r="E982" s="6"/>
    </row>
    <row r="983" ht="14.25" customHeight="1">
      <c r="A983" s="6"/>
      <c r="D983" s="6"/>
      <c r="E983" s="6"/>
    </row>
    <row r="984" ht="14.25" customHeight="1">
      <c r="A984" s="6"/>
      <c r="D984" s="6"/>
      <c r="E984" s="6"/>
    </row>
    <row r="985" ht="14.25" customHeight="1">
      <c r="A985" s="6"/>
      <c r="D985" s="6"/>
      <c r="E985" s="6"/>
    </row>
    <row r="986" ht="14.25" customHeight="1">
      <c r="A986" s="6"/>
      <c r="D986" s="6"/>
      <c r="E986" s="6"/>
    </row>
    <row r="987" ht="14.25" customHeight="1">
      <c r="A987" s="6"/>
      <c r="D987" s="6"/>
      <c r="E987" s="6"/>
    </row>
    <row r="988" ht="14.25" customHeight="1">
      <c r="A988" s="6"/>
      <c r="D988" s="6"/>
      <c r="E988" s="6"/>
    </row>
    <row r="989" ht="14.25" customHeight="1">
      <c r="A989" s="6"/>
      <c r="D989" s="6"/>
      <c r="E989" s="6"/>
    </row>
    <row r="990" ht="14.25" customHeight="1">
      <c r="A990" s="6"/>
      <c r="D990" s="6"/>
      <c r="E990" s="6"/>
    </row>
    <row r="991" ht="14.25" customHeight="1">
      <c r="A991" s="6"/>
      <c r="D991" s="6"/>
      <c r="E991" s="6"/>
    </row>
    <row r="992" ht="14.25" customHeight="1">
      <c r="A992" s="6"/>
      <c r="D992" s="6"/>
      <c r="E992" s="6"/>
    </row>
    <row r="993" ht="14.25" customHeight="1">
      <c r="A993" s="6"/>
      <c r="D993" s="6"/>
      <c r="E993" s="6"/>
    </row>
    <row r="994" ht="14.25" customHeight="1">
      <c r="A994" s="6"/>
      <c r="D994" s="6"/>
      <c r="E994" s="6"/>
    </row>
    <row r="995" ht="14.25" customHeight="1">
      <c r="A995" s="6"/>
      <c r="D995" s="6"/>
      <c r="E995" s="6"/>
    </row>
    <row r="996" ht="14.25" customHeight="1">
      <c r="A996" s="6"/>
      <c r="D996" s="6"/>
      <c r="E996" s="6"/>
    </row>
    <row r="997" ht="14.25" customHeight="1">
      <c r="A997" s="6"/>
      <c r="D997" s="6"/>
      <c r="E997" s="6"/>
    </row>
    <row r="998" ht="14.25" customHeight="1">
      <c r="A998" s="6"/>
      <c r="D998" s="6"/>
      <c r="E998" s="6"/>
    </row>
    <row r="999" ht="14.25" customHeight="1">
      <c r="A999" s="6"/>
      <c r="D999" s="6"/>
      <c r="E999" s="6"/>
    </row>
    <row r="1000" ht="14.25" customHeight="1">
      <c r="A1000" s="6"/>
      <c r="D1000" s="6"/>
      <c r="E1000" s="6"/>
    </row>
    <row r="1001" ht="14.25" customHeight="1">
      <c r="A1001" s="6"/>
      <c r="D1001" s="6"/>
      <c r="E1001" s="6"/>
    </row>
    <row r="1002" ht="14.25" customHeight="1">
      <c r="A1002" s="6"/>
      <c r="D1002" s="6"/>
      <c r="E1002" s="6"/>
    </row>
    <row r="1003" ht="14.25" customHeight="1">
      <c r="A1003" s="6"/>
      <c r="D1003" s="6"/>
      <c r="E1003" s="6"/>
    </row>
    <row r="1004" ht="14.25" customHeight="1">
      <c r="A1004" s="6"/>
      <c r="D1004" s="6"/>
      <c r="E1004" s="6"/>
    </row>
    <row r="1005" ht="14.25" customHeight="1">
      <c r="A1005" s="6"/>
      <c r="D1005" s="6"/>
      <c r="E1005" s="6"/>
    </row>
  </sheetData>
  <mergeCells count="12">
    <mergeCell ref="H29:W29"/>
    <mergeCell ref="H31:W31"/>
    <mergeCell ref="I32:N32"/>
    <mergeCell ref="I34:N34"/>
    <mergeCell ref="H36:W37"/>
    <mergeCell ref="H3:W3"/>
    <mergeCell ref="H4:AB5"/>
    <mergeCell ref="H8:AB8"/>
    <mergeCell ref="H9:AB9"/>
    <mergeCell ref="H12:AB12"/>
    <mergeCell ref="H19:AA19"/>
    <mergeCell ref="H25:W25"/>
  </mergeCells>
  <printOptions/>
  <pageMargins bottom="0.75" footer="0.0" header="0.0" left="0.7" right="0.7"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5" width="4.71"/>
    <col customWidth="1" min="6" max="6" width="8.57"/>
    <col customWidth="1" min="7" max="38" width="4.71"/>
  </cols>
  <sheetData>
    <row r="1" ht="12.75" customHeight="1">
      <c r="A1" s="67" t="s">
        <v>2936</v>
      </c>
      <c r="B1" s="68" t="s">
        <v>2937</v>
      </c>
      <c r="C1" s="69" t="s">
        <v>2938</v>
      </c>
      <c r="D1" s="70" t="s">
        <v>2939</v>
      </c>
      <c r="E1" s="71" t="s">
        <v>189</v>
      </c>
      <c r="F1" s="72" t="s">
        <v>2971</v>
      </c>
      <c r="G1" s="73"/>
      <c r="H1" s="74" t="s">
        <v>2972</v>
      </c>
      <c r="I1" s="75"/>
      <c r="J1" s="75"/>
      <c r="K1" s="76">
        <v>8.0</v>
      </c>
      <c r="L1" s="75"/>
      <c r="M1" s="75"/>
      <c r="N1" s="75"/>
      <c r="O1" s="75"/>
      <c r="P1" s="75"/>
      <c r="Q1" s="75"/>
      <c r="R1" s="75"/>
      <c r="S1" s="75"/>
      <c r="T1" s="75"/>
      <c r="U1" s="75"/>
      <c r="V1" s="75"/>
      <c r="W1" s="75"/>
      <c r="X1" s="75"/>
      <c r="Y1" s="75"/>
      <c r="Z1" s="75"/>
      <c r="AA1" s="75"/>
      <c r="AB1" s="75"/>
      <c r="AC1" s="75"/>
      <c r="AD1" s="75"/>
      <c r="AE1" s="75"/>
      <c r="AF1" s="75"/>
      <c r="AG1" s="75"/>
      <c r="AH1" s="75"/>
      <c r="AI1" s="75"/>
      <c r="AJ1" s="77"/>
      <c r="AK1" s="77"/>
    </row>
    <row r="2" ht="12.75" customHeight="1">
      <c r="A2" s="27"/>
      <c r="B2" s="27"/>
      <c r="C2" s="27"/>
      <c r="D2" s="27"/>
      <c r="E2" s="27"/>
      <c r="F2" s="78"/>
      <c r="G2" s="79"/>
      <c r="H2" s="75"/>
      <c r="I2" s="75"/>
      <c r="J2" s="75"/>
      <c r="K2" s="75"/>
      <c r="L2" s="75"/>
      <c r="M2" s="75"/>
      <c r="N2" s="75"/>
      <c r="O2" s="75"/>
      <c r="P2" s="75"/>
      <c r="Q2" s="75"/>
      <c r="R2" s="75"/>
      <c r="S2" s="75"/>
      <c r="T2" s="75"/>
      <c r="U2" s="75"/>
      <c r="V2" s="75"/>
      <c r="W2" s="75"/>
      <c r="X2" s="75"/>
      <c r="Y2" s="75"/>
      <c r="Z2" s="75"/>
      <c r="AA2" s="75"/>
      <c r="AB2" s="75"/>
      <c r="AC2" s="75"/>
      <c r="AD2" s="75"/>
      <c r="AE2" s="75"/>
      <c r="AF2" s="75"/>
      <c r="AG2" s="75"/>
      <c r="AH2" s="75"/>
      <c r="AI2" s="75"/>
      <c r="AJ2" s="77"/>
      <c r="AK2" s="77"/>
    </row>
    <row r="3" ht="12.75" customHeight="1">
      <c r="A3" s="27"/>
      <c r="B3" s="27"/>
      <c r="C3" s="27"/>
      <c r="D3" s="27"/>
      <c r="E3" s="27"/>
      <c r="F3" s="78"/>
      <c r="G3" s="79">
        <v>1.01</v>
      </c>
      <c r="H3" s="75" t="s">
        <v>2973</v>
      </c>
      <c r="I3" s="75"/>
      <c r="J3" s="75"/>
      <c r="K3" s="75"/>
      <c r="L3" s="75"/>
      <c r="M3" s="75"/>
      <c r="N3" s="75"/>
      <c r="O3" s="75"/>
      <c r="P3" s="75"/>
      <c r="Q3" s="75"/>
      <c r="R3" s="75"/>
      <c r="S3" s="75"/>
      <c r="T3" s="75"/>
      <c r="U3" s="75"/>
      <c r="V3" s="75"/>
      <c r="W3" s="75"/>
      <c r="X3" s="75"/>
      <c r="Y3" s="75"/>
      <c r="Z3" s="75"/>
      <c r="AA3" s="75"/>
      <c r="AB3" s="75"/>
      <c r="AC3" s="75"/>
      <c r="AD3" s="75"/>
      <c r="AE3" s="75"/>
      <c r="AF3" s="75"/>
      <c r="AG3" s="75"/>
      <c r="AH3" s="75"/>
      <c r="AI3" s="75"/>
      <c r="AJ3" s="77"/>
      <c r="AK3" s="77"/>
    </row>
    <row r="4" ht="12.75" customHeight="1">
      <c r="A4" s="27"/>
      <c r="B4" s="27"/>
      <c r="C4" s="27"/>
      <c r="D4" s="27"/>
      <c r="E4" s="27"/>
      <c r="F4" s="78"/>
      <c r="G4" s="79"/>
      <c r="H4" s="75"/>
      <c r="I4" s="75">
        <v>1.0</v>
      </c>
      <c r="J4" s="75" t="s">
        <v>2974</v>
      </c>
      <c r="K4" s="75"/>
      <c r="L4" s="75"/>
      <c r="M4" s="75"/>
      <c r="N4" s="75"/>
      <c r="O4" s="75"/>
      <c r="P4" s="75"/>
      <c r="Q4" s="75"/>
      <c r="R4" s="75"/>
      <c r="S4" s="75"/>
      <c r="T4" s="75"/>
      <c r="U4" s="75"/>
      <c r="V4" s="75"/>
      <c r="W4" s="75"/>
      <c r="X4" s="75"/>
      <c r="Y4" s="75"/>
      <c r="Z4" s="75"/>
      <c r="AA4" s="75"/>
      <c r="AB4" s="75"/>
      <c r="AC4" s="75"/>
      <c r="AD4" s="75"/>
      <c r="AE4" s="75"/>
      <c r="AF4" s="75"/>
      <c r="AG4" s="75"/>
      <c r="AH4" s="75"/>
      <c r="AI4" s="75"/>
      <c r="AJ4" s="77"/>
      <c r="AK4" s="77"/>
    </row>
    <row r="5" ht="12.75" customHeight="1">
      <c r="A5" s="27"/>
      <c r="B5" s="27"/>
      <c r="C5" s="27"/>
      <c r="D5" s="27"/>
      <c r="E5" s="27"/>
      <c r="F5" s="78"/>
      <c r="G5" s="79"/>
      <c r="H5" s="75"/>
      <c r="I5" s="75">
        <v>2.0</v>
      </c>
      <c r="J5" s="75" t="s">
        <v>2975</v>
      </c>
      <c r="K5" s="75" t="s">
        <v>2976</v>
      </c>
      <c r="L5" s="75" t="s">
        <v>2977</v>
      </c>
      <c r="M5" s="75"/>
      <c r="N5" s="75"/>
      <c r="O5" s="80" t="s">
        <v>2978</v>
      </c>
      <c r="P5" s="80"/>
      <c r="Q5" s="80"/>
      <c r="R5" s="80"/>
      <c r="S5" s="80"/>
      <c r="T5" s="80"/>
      <c r="U5" s="80"/>
      <c r="V5" s="80"/>
      <c r="W5" s="80"/>
      <c r="X5" s="80"/>
      <c r="Y5" s="80"/>
      <c r="Z5" s="75"/>
      <c r="AA5" s="75"/>
      <c r="AB5" s="75"/>
      <c r="AC5" s="75"/>
      <c r="AD5" s="75"/>
      <c r="AE5" s="75"/>
      <c r="AF5" s="75"/>
      <c r="AG5" s="75"/>
      <c r="AH5" s="75"/>
      <c r="AI5" s="75"/>
      <c r="AJ5" s="77"/>
      <c r="AK5" s="77"/>
    </row>
    <row r="6" ht="12.75" customHeight="1">
      <c r="A6" s="27"/>
      <c r="B6" s="27"/>
      <c r="C6" s="27"/>
      <c r="D6" s="27"/>
      <c r="E6" s="27"/>
      <c r="F6" s="78"/>
      <c r="G6" s="79"/>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7"/>
      <c r="AK6" s="77"/>
    </row>
    <row r="7" ht="12.75" customHeight="1">
      <c r="A7" s="27"/>
      <c r="B7" s="27"/>
      <c r="C7" s="27"/>
      <c r="D7" s="27"/>
      <c r="E7" s="27"/>
      <c r="F7" s="78"/>
      <c r="G7" s="81"/>
      <c r="H7" s="80" t="str">
        <f>"CATI: SI (TIPO_MUESTRA=1 ) PASAR A "&amp;G11</f>
        <v>CATI: SI (TIPO_MUESTRA=1 ) PASAR A 1.01a</v>
      </c>
      <c r="I7" s="80"/>
      <c r="J7" s="80"/>
      <c r="K7" s="80"/>
      <c r="L7" s="80"/>
      <c r="M7" s="80"/>
      <c r="N7" s="80"/>
      <c r="O7" s="80"/>
      <c r="P7" s="80"/>
      <c r="Q7" s="80"/>
      <c r="R7" s="80"/>
      <c r="S7" s="80"/>
      <c r="T7" s="80"/>
      <c r="U7" s="80"/>
      <c r="V7" s="80"/>
      <c r="W7" s="80"/>
      <c r="X7" s="80"/>
      <c r="Y7" s="80"/>
      <c r="Z7" s="75"/>
      <c r="AA7" s="75"/>
      <c r="AB7" s="75"/>
      <c r="AC7" s="75"/>
      <c r="AD7" s="75"/>
      <c r="AE7" s="75"/>
      <c r="AF7" s="75"/>
      <c r="AG7" s="75"/>
      <c r="AH7" s="75"/>
      <c r="AI7" s="75"/>
      <c r="AJ7" s="77"/>
      <c r="AK7" s="77"/>
    </row>
    <row r="8" ht="12.75" customHeight="1">
      <c r="A8" s="27"/>
      <c r="B8" s="27"/>
      <c r="C8" s="27"/>
      <c r="D8" s="27"/>
      <c r="E8" s="27"/>
      <c r="F8" s="78"/>
      <c r="G8" s="81"/>
      <c r="H8" s="80" t="s">
        <v>2979</v>
      </c>
      <c r="I8" s="80"/>
      <c r="J8" s="80"/>
      <c r="K8" s="80"/>
      <c r="L8" s="80"/>
      <c r="M8" s="80"/>
      <c r="N8" s="80"/>
      <c r="O8" s="80"/>
      <c r="P8" s="80"/>
      <c r="Q8" s="80"/>
      <c r="R8" s="80"/>
      <c r="S8" s="80"/>
      <c r="T8" s="80"/>
      <c r="U8" s="80"/>
      <c r="V8" s="80"/>
      <c r="W8" s="80"/>
      <c r="X8" s="80"/>
      <c r="Y8" s="80"/>
      <c r="Z8" s="75"/>
      <c r="AA8" s="75"/>
      <c r="AB8" s="75"/>
      <c r="AC8" s="75"/>
      <c r="AD8" s="75"/>
      <c r="AE8" s="75"/>
      <c r="AF8" s="75"/>
      <c r="AG8" s="75"/>
      <c r="AH8" s="75"/>
      <c r="AI8" s="75"/>
      <c r="AJ8" s="77"/>
      <c r="AK8" s="77"/>
    </row>
    <row r="9" ht="12.75" customHeight="1">
      <c r="A9" s="27"/>
      <c r="B9" s="27"/>
      <c r="C9" s="27"/>
      <c r="D9" s="27"/>
      <c r="E9" s="27"/>
      <c r="F9" s="78"/>
      <c r="G9" s="81"/>
      <c r="H9" s="80" t="str">
        <f>"CATI: SI (TIPO_MUESTRA=3 ) PASAR A "&amp;G11</f>
        <v>CATI: SI (TIPO_MUESTRA=3 ) PASAR A 1.01a</v>
      </c>
      <c r="I9" s="80"/>
      <c r="J9" s="80"/>
      <c r="K9" s="80"/>
      <c r="L9" s="80"/>
      <c r="M9" s="80"/>
      <c r="N9" s="80"/>
      <c r="O9" s="80"/>
      <c r="P9" s="80"/>
      <c r="Q9" s="80"/>
      <c r="R9" s="80"/>
      <c r="S9" s="80"/>
      <c r="T9" s="80"/>
      <c r="U9" s="80"/>
      <c r="V9" s="80"/>
      <c r="W9" s="80"/>
      <c r="X9" s="80"/>
      <c r="Y9" s="80"/>
      <c r="Z9" s="75"/>
      <c r="AA9" s="75"/>
      <c r="AB9" s="75"/>
      <c r="AC9" s="75"/>
      <c r="AD9" s="75"/>
      <c r="AE9" s="75"/>
      <c r="AF9" s="75"/>
      <c r="AG9" s="75"/>
      <c r="AH9" s="75"/>
      <c r="AI9" s="75"/>
      <c r="AJ9" s="77"/>
      <c r="AK9" s="77"/>
    </row>
    <row r="10" ht="12.75" customHeight="1">
      <c r="A10" s="27"/>
      <c r="B10" s="27"/>
      <c r="C10" s="27"/>
      <c r="D10" s="27"/>
      <c r="E10" s="27"/>
      <c r="F10" s="78"/>
      <c r="G10" s="81"/>
      <c r="H10" s="80" t="str">
        <f>"CATI: SI (TIPO_MUESTRA=4 ) PASAR A "&amp;G11</f>
        <v>CATI: SI (TIPO_MUESTRA=4 ) PASAR A 1.01a</v>
      </c>
      <c r="I10" s="80"/>
      <c r="J10" s="80"/>
      <c r="K10" s="80"/>
      <c r="L10" s="80"/>
      <c r="M10" s="80"/>
      <c r="N10" s="80"/>
      <c r="O10" s="80"/>
      <c r="P10" s="80"/>
      <c r="Q10" s="80"/>
      <c r="R10" s="80"/>
      <c r="S10" s="80"/>
      <c r="T10" s="80"/>
      <c r="U10" s="80"/>
      <c r="V10" s="80"/>
      <c r="W10" s="80"/>
      <c r="X10" s="80"/>
      <c r="Y10" s="80"/>
      <c r="Z10" s="75"/>
      <c r="AA10" s="75"/>
      <c r="AB10" s="75"/>
      <c r="AC10" s="75"/>
      <c r="AD10" s="75"/>
      <c r="AE10" s="75"/>
      <c r="AF10" s="75"/>
      <c r="AG10" s="75"/>
      <c r="AH10" s="75"/>
      <c r="AI10" s="75"/>
      <c r="AJ10" s="77"/>
      <c r="AK10" s="77"/>
    </row>
    <row r="11" ht="12.75" customHeight="1">
      <c r="A11" s="27"/>
      <c r="B11" s="27"/>
      <c r="C11" s="27"/>
      <c r="D11" s="27"/>
      <c r="E11" s="27"/>
      <c r="F11" s="78"/>
      <c r="G11" s="81" t="s">
        <v>2980</v>
      </c>
      <c r="H11" s="82" t="s">
        <v>2981</v>
      </c>
      <c r="I11" s="34"/>
      <c r="J11" s="34"/>
      <c r="K11" s="34"/>
      <c r="L11" s="34"/>
      <c r="M11" s="34"/>
      <c r="N11" s="34"/>
      <c r="O11" s="34"/>
      <c r="P11" s="34"/>
      <c r="Q11" s="34"/>
      <c r="R11" s="34"/>
      <c r="S11" s="34"/>
      <c r="T11" s="34"/>
      <c r="U11" s="34"/>
      <c r="V11" s="34"/>
      <c r="W11" s="34"/>
      <c r="X11" s="34"/>
      <c r="Y11" s="35"/>
      <c r="Z11" s="75"/>
      <c r="AA11" s="75"/>
      <c r="AB11" s="75"/>
      <c r="AC11" s="75"/>
      <c r="AD11" s="75"/>
      <c r="AE11" s="75"/>
      <c r="AF11" s="75"/>
      <c r="AG11" s="75"/>
      <c r="AH11" s="75"/>
      <c r="AI11" s="75"/>
      <c r="AJ11" s="77"/>
      <c r="AK11" s="77"/>
    </row>
    <row r="12" ht="12.75" customHeight="1">
      <c r="A12" s="27"/>
      <c r="B12" s="27"/>
      <c r="C12" s="27"/>
      <c r="D12" s="27"/>
      <c r="E12" s="27"/>
      <c r="F12" s="78"/>
      <c r="G12" s="81"/>
      <c r="H12" s="83"/>
      <c r="Y12" s="84"/>
      <c r="Z12" s="75"/>
      <c r="AA12" s="75"/>
      <c r="AB12" s="75"/>
      <c r="AC12" s="75"/>
      <c r="AD12" s="75"/>
      <c r="AE12" s="75"/>
      <c r="AF12" s="75"/>
      <c r="AG12" s="75"/>
      <c r="AH12" s="75"/>
      <c r="AI12" s="75"/>
      <c r="AJ12" s="77"/>
      <c r="AK12" s="77"/>
    </row>
    <row r="13" ht="12.75" customHeight="1">
      <c r="A13" s="27"/>
      <c r="B13" s="27"/>
      <c r="C13" s="27"/>
      <c r="D13" s="27"/>
      <c r="E13" s="27"/>
      <c r="F13" s="78"/>
      <c r="G13" s="79"/>
      <c r="H13" s="83"/>
      <c r="Y13" s="84"/>
      <c r="Z13" s="75"/>
      <c r="AA13" s="75"/>
      <c r="AB13" s="75"/>
      <c r="AC13" s="75"/>
      <c r="AD13" s="75"/>
      <c r="AE13" s="75"/>
      <c r="AF13" s="75"/>
      <c r="AG13" s="75"/>
      <c r="AH13" s="75"/>
      <c r="AI13" s="75"/>
      <c r="AJ13" s="77"/>
      <c r="AK13" s="77"/>
    </row>
    <row r="14" ht="12.75" customHeight="1">
      <c r="A14" s="27"/>
      <c r="B14" s="27"/>
      <c r="C14" s="27"/>
      <c r="D14" s="27"/>
      <c r="E14" s="27"/>
      <c r="F14" s="78"/>
      <c r="G14" s="79"/>
      <c r="H14" s="36"/>
      <c r="I14" s="37"/>
      <c r="J14" s="37"/>
      <c r="K14" s="37"/>
      <c r="L14" s="37"/>
      <c r="M14" s="37"/>
      <c r="N14" s="37"/>
      <c r="O14" s="37"/>
      <c r="P14" s="37"/>
      <c r="Q14" s="37"/>
      <c r="R14" s="37"/>
      <c r="S14" s="37"/>
      <c r="T14" s="37"/>
      <c r="U14" s="37"/>
      <c r="V14" s="37"/>
      <c r="W14" s="37"/>
      <c r="X14" s="37"/>
      <c r="Y14" s="38"/>
      <c r="Z14" s="75"/>
      <c r="AA14" s="75"/>
      <c r="AB14" s="75"/>
      <c r="AC14" s="75"/>
      <c r="AD14" s="75"/>
      <c r="AE14" s="75"/>
      <c r="AF14" s="75"/>
      <c r="AG14" s="75"/>
      <c r="AH14" s="75"/>
      <c r="AI14" s="75"/>
      <c r="AJ14" s="77"/>
      <c r="AK14" s="77"/>
    </row>
    <row r="15" ht="12.75" customHeight="1">
      <c r="A15" s="85"/>
      <c r="B15" s="85"/>
      <c r="C15" s="85"/>
      <c r="D15" s="85"/>
      <c r="E15" s="85"/>
      <c r="F15" s="85"/>
      <c r="G15" s="85"/>
      <c r="H15" s="86"/>
      <c r="I15" s="87" t="s">
        <v>2982</v>
      </c>
      <c r="J15" s="88"/>
      <c r="K15" s="88"/>
      <c r="L15" s="88"/>
      <c r="M15" s="88"/>
      <c r="N15" s="88"/>
      <c r="O15" s="88"/>
      <c r="P15" s="88"/>
      <c r="Q15" s="88"/>
      <c r="R15" s="88"/>
      <c r="S15" s="88"/>
      <c r="T15" s="89"/>
      <c r="U15" s="89"/>
      <c r="V15" s="89"/>
      <c r="W15" s="89"/>
      <c r="X15" s="89"/>
      <c r="Y15" s="89"/>
      <c r="Z15" s="89"/>
      <c r="AA15" s="85"/>
      <c r="AB15" s="85"/>
      <c r="AC15" s="85"/>
      <c r="AD15" s="85"/>
      <c r="AE15" s="85"/>
      <c r="AF15" s="85"/>
      <c r="AG15" s="85"/>
      <c r="AH15" s="85"/>
      <c r="AI15" s="85"/>
      <c r="AJ15" s="85"/>
      <c r="AK15" s="85"/>
      <c r="AL15" s="5"/>
    </row>
    <row r="16" ht="12.75" customHeight="1">
      <c r="A16" s="85"/>
      <c r="B16" s="85"/>
      <c r="C16" s="85"/>
      <c r="D16" s="85"/>
      <c r="E16" s="85"/>
      <c r="F16" s="85"/>
      <c r="G16" s="85"/>
      <c r="H16" s="86"/>
      <c r="I16" s="87" t="s">
        <v>2983</v>
      </c>
      <c r="J16" s="88"/>
      <c r="K16" s="88"/>
      <c r="L16" s="88"/>
      <c r="M16" s="88"/>
      <c r="N16" s="88"/>
      <c r="O16" s="88"/>
      <c r="P16" s="88"/>
      <c r="Q16" s="88"/>
      <c r="R16" s="88"/>
      <c r="S16" s="88"/>
      <c r="T16" s="89"/>
      <c r="U16" s="89"/>
      <c r="V16" s="89"/>
      <c r="W16" s="89"/>
      <c r="X16" s="89"/>
      <c r="Y16" s="89"/>
      <c r="Z16" s="89"/>
      <c r="AA16" s="85"/>
      <c r="AB16" s="85"/>
      <c r="AC16" s="85"/>
      <c r="AD16" s="85"/>
      <c r="AE16" s="85"/>
      <c r="AF16" s="85"/>
      <c r="AG16" s="85"/>
      <c r="AH16" s="85"/>
      <c r="AI16" s="85"/>
      <c r="AJ16" s="85"/>
      <c r="AK16" s="85"/>
      <c r="AL16" s="5"/>
    </row>
    <row r="17" ht="12.75" customHeight="1">
      <c r="A17" s="85"/>
      <c r="B17" s="85"/>
      <c r="C17" s="85"/>
      <c r="D17" s="85"/>
      <c r="E17" s="85"/>
      <c r="F17" s="85"/>
      <c r="G17" s="85"/>
      <c r="H17" s="86"/>
      <c r="I17" s="87" t="s">
        <v>2984</v>
      </c>
      <c r="J17" s="88"/>
      <c r="K17" s="88"/>
      <c r="L17" s="88"/>
      <c r="M17" s="88"/>
      <c r="N17" s="88"/>
      <c r="O17" s="88"/>
      <c r="P17" s="88"/>
      <c r="Q17" s="88"/>
      <c r="R17" s="88"/>
      <c r="S17" s="88"/>
      <c r="T17" s="89"/>
      <c r="U17" s="89"/>
      <c r="V17" s="89"/>
      <c r="W17" s="89"/>
      <c r="X17" s="89"/>
      <c r="Y17" s="89"/>
      <c r="Z17" s="89"/>
      <c r="AA17" s="85"/>
      <c r="AB17" s="85"/>
      <c r="AC17" s="85"/>
      <c r="AD17" s="85"/>
      <c r="AE17" s="85"/>
      <c r="AF17" s="85"/>
      <c r="AG17" s="85"/>
      <c r="AH17" s="85"/>
      <c r="AI17" s="85"/>
      <c r="AJ17" s="85"/>
      <c r="AK17" s="85"/>
      <c r="AL17" s="5"/>
    </row>
    <row r="18" ht="12.75" customHeight="1">
      <c r="A18" s="85"/>
      <c r="B18" s="85"/>
      <c r="C18" s="85"/>
      <c r="D18" s="85"/>
      <c r="E18" s="85"/>
      <c r="F18" s="85"/>
      <c r="G18" s="85"/>
      <c r="H18" s="86"/>
      <c r="I18" s="87" t="s">
        <v>2985</v>
      </c>
      <c r="J18" s="88"/>
      <c r="K18" s="88"/>
      <c r="L18" s="88"/>
      <c r="M18" s="88"/>
      <c r="N18" s="88"/>
      <c r="O18" s="88"/>
      <c r="P18" s="88"/>
      <c r="Q18" s="88"/>
      <c r="R18" s="88"/>
      <c r="S18" s="88"/>
      <c r="T18" s="89"/>
      <c r="U18" s="89"/>
      <c r="V18" s="89"/>
      <c r="W18" s="89"/>
      <c r="X18" s="89"/>
      <c r="Y18" s="89"/>
      <c r="Z18" s="89"/>
      <c r="AA18" s="85"/>
      <c r="AB18" s="85"/>
      <c r="AC18" s="85"/>
      <c r="AD18" s="85"/>
      <c r="AE18" s="85"/>
      <c r="AF18" s="85"/>
      <c r="AG18" s="85"/>
      <c r="AH18" s="85"/>
      <c r="AI18" s="85"/>
      <c r="AJ18" s="85"/>
      <c r="AK18" s="85"/>
      <c r="AL18" s="5"/>
    </row>
    <row r="19" ht="12.75" customHeight="1">
      <c r="A19" s="85"/>
      <c r="B19" s="85"/>
      <c r="C19" s="85"/>
      <c r="D19" s="85"/>
      <c r="E19" s="85"/>
      <c r="F19" s="85"/>
      <c r="G19" s="85"/>
      <c r="H19" s="86"/>
      <c r="I19" s="87" t="s">
        <v>2986</v>
      </c>
      <c r="J19" s="88"/>
      <c r="K19" s="88"/>
      <c r="L19" s="88"/>
      <c r="M19" s="88"/>
      <c r="N19" s="88"/>
      <c r="O19" s="88"/>
      <c r="P19" s="88"/>
      <c r="Q19" s="88"/>
      <c r="R19" s="88"/>
      <c r="S19" s="88"/>
      <c r="T19" s="89"/>
      <c r="U19" s="89"/>
      <c r="V19" s="89"/>
      <c r="W19" s="89"/>
      <c r="X19" s="89"/>
      <c r="Y19" s="89"/>
      <c r="Z19" s="89"/>
      <c r="AA19" s="85"/>
      <c r="AB19" s="85"/>
      <c r="AC19" s="85"/>
      <c r="AD19" s="85"/>
      <c r="AE19" s="85"/>
      <c r="AF19" s="85"/>
      <c r="AG19" s="85"/>
      <c r="AH19" s="85"/>
      <c r="AI19" s="85"/>
      <c r="AJ19" s="85"/>
      <c r="AK19" s="85"/>
      <c r="AL19" s="5"/>
    </row>
    <row r="20" ht="12.75" customHeight="1">
      <c r="A20" s="85"/>
      <c r="B20" s="85"/>
      <c r="C20" s="85"/>
      <c r="D20" s="85"/>
      <c r="E20" s="85"/>
      <c r="F20" s="85"/>
      <c r="G20" s="85"/>
      <c r="H20" s="86"/>
      <c r="I20" s="90" t="s">
        <v>2987</v>
      </c>
      <c r="J20" s="88"/>
      <c r="K20" s="88"/>
      <c r="L20" s="88"/>
      <c r="M20" s="88"/>
      <c r="N20" s="88"/>
      <c r="O20" s="88"/>
      <c r="P20" s="88"/>
      <c r="Q20" s="88"/>
      <c r="R20" s="88"/>
      <c r="S20" s="88"/>
      <c r="T20" s="89"/>
      <c r="U20" s="89"/>
      <c r="V20" s="89"/>
      <c r="W20" s="89"/>
      <c r="X20" s="89"/>
      <c r="Y20" s="89"/>
      <c r="Z20" s="89"/>
      <c r="AA20" s="85"/>
      <c r="AB20" s="85"/>
      <c r="AC20" s="85"/>
      <c r="AD20" s="85"/>
      <c r="AE20" s="85"/>
      <c r="AF20" s="85"/>
      <c r="AG20" s="85"/>
      <c r="AH20" s="85"/>
      <c r="AI20" s="85"/>
      <c r="AJ20" s="85"/>
      <c r="AK20" s="85"/>
      <c r="AL20" s="5"/>
    </row>
    <row r="21" ht="12.75" customHeight="1">
      <c r="A21" s="85"/>
      <c r="B21" s="85"/>
      <c r="C21" s="85"/>
      <c r="D21" s="85"/>
      <c r="E21" s="85"/>
      <c r="F21" s="85"/>
      <c r="G21" s="85"/>
      <c r="H21" s="86"/>
      <c r="I21" s="90"/>
      <c r="J21" s="88"/>
      <c r="K21" s="88"/>
      <c r="L21" s="88"/>
      <c r="M21" s="88"/>
      <c r="N21" s="88"/>
      <c r="O21" s="88"/>
      <c r="P21" s="88"/>
      <c r="Q21" s="88"/>
      <c r="R21" s="88"/>
      <c r="S21" s="88"/>
      <c r="T21" s="89"/>
      <c r="U21" s="89"/>
      <c r="V21" s="89"/>
      <c r="W21" s="89"/>
      <c r="X21" s="89"/>
      <c r="Y21" s="89"/>
      <c r="Z21" s="89"/>
      <c r="AA21" s="85"/>
      <c r="AB21" s="85"/>
      <c r="AC21" s="85"/>
      <c r="AD21" s="85"/>
      <c r="AE21" s="85"/>
      <c r="AF21" s="85"/>
      <c r="AG21" s="85"/>
      <c r="AH21" s="85"/>
      <c r="AI21" s="85"/>
      <c r="AJ21" s="85"/>
      <c r="AK21" s="85"/>
      <c r="AL21" s="5"/>
    </row>
    <row r="22" ht="12.75" customHeight="1">
      <c r="A22" s="27"/>
      <c r="B22" s="27"/>
      <c r="C22" s="27"/>
      <c r="D22" s="27"/>
      <c r="E22" s="27"/>
      <c r="F22" s="78"/>
      <c r="G22" s="77"/>
      <c r="H22" s="91" t="s">
        <v>2988</v>
      </c>
      <c r="I22" s="91"/>
      <c r="J22" s="91"/>
      <c r="K22" s="91"/>
      <c r="L22" s="91"/>
      <c r="M22" s="91"/>
      <c r="N22" s="91"/>
      <c r="O22" s="75"/>
      <c r="P22" s="75"/>
      <c r="Q22" s="75"/>
      <c r="R22" s="75"/>
      <c r="S22" s="75"/>
      <c r="T22" s="75"/>
      <c r="U22" s="75"/>
      <c r="V22" s="75"/>
      <c r="W22" s="75"/>
      <c r="X22" s="75"/>
      <c r="Y22" s="75"/>
      <c r="Z22" s="75"/>
      <c r="AA22" s="75"/>
      <c r="AB22" s="75"/>
      <c r="AC22" s="75"/>
      <c r="AD22" s="75"/>
      <c r="AE22" s="75"/>
      <c r="AF22" s="75"/>
      <c r="AG22" s="75"/>
      <c r="AH22" s="75"/>
      <c r="AI22" s="75"/>
      <c r="AJ22" s="77"/>
      <c r="AK22" s="77"/>
    </row>
    <row r="23" ht="12.75" customHeight="1">
      <c r="A23" s="27"/>
      <c r="B23" s="27"/>
      <c r="C23" s="27"/>
      <c r="D23" s="27"/>
      <c r="E23" s="27"/>
      <c r="F23" s="78"/>
      <c r="G23" s="79"/>
      <c r="H23" s="91" t="s">
        <v>2989</v>
      </c>
      <c r="I23" s="91"/>
      <c r="J23" s="91"/>
      <c r="K23" s="91"/>
      <c r="L23" s="91"/>
      <c r="M23" s="91"/>
      <c r="N23" s="91"/>
      <c r="O23" s="91"/>
      <c r="P23" s="91"/>
      <c r="Q23" s="91"/>
      <c r="R23" s="91"/>
      <c r="S23" s="91"/>
      <c r="T23" s="91"/>
      <c r="U23" s="91"/>
      <c r="V23" s="91"/>
      <c r="W23" s="91"/>
      <c r="X23" s="75"/>
      <c r="Y23" s="75"/>
      <c r="Z23" s="75"/>
      <c r="AA23" s="75"/>
      <c r="AB23" s="75"/>
      <c r="AC23" s="75"/>
      <c r="AD23" s="75"/>
      <c r="AE23" s="75"/>
      <c r="AF23" s="75"/>
      <c r="AG23" s="75"/>
      <c r="AH23" s="75"/>
      <c r="AI23" s="75"/>
      <c r="AJ23" s="77"/>
      <c r="AK23" s="77"/>
    </row>
    <row r="24" ht="12.75" customHeight="1">
      <c r="A24" s="27"/>
      <c r="B24" s="27"/>
      <c r="C24" s="27"/>
      <c r="D24" s="27"/>
      <c r="E24" s="27"/>
      <c r="F24" s="78"/>
      <c r="G24" s="79"/>
      <c r="H24" s="91"/>
      <c r="I24" s="91">
        <v>1.0</v>
      </c>
      <c r="J24" s="91" t="s">
        <v>2974</v>
      </c>
      <c r="K24" s="91"/>
      <c r="L24" s="91"/>
      <c r="M24" s="91"/>
      <c r="N24" s="91"/>
      <c r="O24" s="75"/>
      <c r="P24" s="75"/>
      <c r="Q24" s="75"/>
      <c r="R24" s="75"/>
      <c r="S24" s="75"/>
      <c r="T24" s="75"/>
      <c r="U24" s="75"/>
      <c r="V24" s="75"/>
      <c r="W24" s="75"/>
      <c r="X24" s="75"/>
      <c r="Y24" s="75"/>
      <c r="Z24" s="75"/>
      <c r="AA24" s="75"/>
      <c r="AB24" s="75"/>
      <c r="AC24" s="75"/>
      <c r="AD24" s="75"/>
      <c r="AE24" s="75"/>
      <c r="AF24" s="75"/>
      <c r="AG24" s="75"/>
      <c r="AH24" s="75"/>
      <c r="AI24" s="75"/>
      <c r="AJ24" s="77"/>
      <c r="AK24" s="77"/>
    </row>
    <row r="25" ht="12.75" customHeight="1">
      <c r="A25" s="27"/>
      <c r="B25" s="27"/>
      <c r="C25" s="27"/>
      <c r="D25" s="27"/>
      <c r="E25" s="27"/>
      <c r="F25" s="78"/>
      <c r="G25" s="79" t="s">
        <v>2990</v>
      </c>
      <c r="H25" s="91"/>
      <c r="I25" s="91">
        <v>2.0</v>
      </c>
      <c r="J25" s="91" t="s">
        <v>2975</v>
      </c>
      <c r="K25" s="75" t="s">
        <v>2976</v>
      </c>
      <c r="L25" s="75" t="s">
        <v>2991</v>
      </c>
      <c r="M25" s="75"/>
      <c r="N25" s="75"/>
      <c r="O25" s="80" t="s">
        <v>2992</v>
      </c>
      <c r="P25" s="80"/>
      <c r="Q25" s="80"/>
      <c r="R25" s="80"/>
      <c r="S25" s="80"/>
      <c r="T25" s="80"/>
      <c r="U25" s="80"/>
      <c r="V25" s="80"/>
      <c r="W25" s="80"/>
      <c r="X25" s="80"/>
      <c r="Y25" s="80"/>
      <c r="Z25" s="75"/>
      <c r="AA25" s="75"/>
      <c r="AB25" s="75"/>
      <c r="AC25" s="75"/>
      <c r="AD25" s="75"/>
      <c r="AE25" s="75"/>
      <c r="AF25" s="75"/>
      <c r="AG25" s="75"/>
      <c r="AH25" s="75"/>
      <c r="AI25" s="75"/>
      <c r="AJ25" s="77"/>
      <c r="AK25" s="77"/>
    </row>
    <row r="26" ht="12.75" customHeight="1">
      <c r="A26" s="27"/>
      <c r="B26" s="27"/>
      <c r="C26" s="27"/>
      <c r="D26" s="27"/>
      <c r="E26" s="27"/>
      <c r="F26" s="78"/>
      <c r="G26" s="79"/>
      <c r="H26" s="91"/>
      <c r="I26" s="91"/>
      <c r="J26" s="91"/>
      <c r="K26" s="91"/>
      <c r="L26" s="91"/>
      <c r="M26" s="91"/>
      <c r="N26" s="91"/>
      <c r="O26" s="75"/>
      <c r="P26" s="75"/>
      <c r="Q26" s="75"/>
      <c r="R26" s="75"/>
      <c r="S26" s="75"/>
      <c r="T26" s="75"/>
      <c r="U26" s="75"/>
      <c r="V26" s="75"/>
      <c r="W26" s="75"/>
      <c r="X26" s="75"/>
      <c r="Y26" s="75"/>
      <c r="Z26" s="75"/>
      <c r="AA26" s="75"/>
      <c r="AB26" s="75"/>
      <c r="AC26" s="75"/>
      <c r="AD26" s="75"/>
      <c r="AE26" s="75"/>
      <c r="AF26" s="75"/>
      <c r="AG26" s="75"/>
      <c r="AH26" s="75"/>
      <c r="AI26" s="75"/>
      <c r="AJ26" s="77"/>
      <c r="AK26" s="77"/>
    </row>
    <row r="27" ht="12.75" customHeight="1">
      <c r="A27" s="27"/>
      <c r="B27" s="27"/>
      <c r="C27" s="27"/>
      <c r="D27" s="27" t="s">
        <v>2990</v>
      </c>
      <c r="E27" s="27"/>
      <c r="F27" s="78"/>
      <c r="G27" s="79">
        <v>1.02</v>
      </c>
      <c r="H27" s="91" t="s">
        <v>2993</v>
      </c>
      <c r="I27" s="91"/>
      <c r="J27" s="91"/>
      <c r="K27" s="91"/>
      <c r="L27" s="91"/>
      <c r="M27" s="91"/>
      <c r="N27" s="91"/>
      <c r="O27" s="75"/>
      <c r="P27" s="75"/>
      <c r="Q27" s="75"/>
      <c r="R27" s="75"/>
      <c r="S27" s="75"/>
      <c r="T27" s="75"/>
      <c r="U27" s="75"/>
      <c r="V27" s="75"/>
      <c r="W27" s="75"/>
      <c r="X27" s="75"/>
      <c r="Y27" s="75"/>
      <c r="Z27" s="75"/>
      <c r="AA27" s="75"/>
      <c r="AB27" s="75"/>
      <c r="AC27" s="75"/>
      <c r="AD27" s="75"/>
      <c r="AE27" s="75"/>
      <c r="AF27" s="75"/>
      <c r="AG27" s="75"/>
      <c r="AH27" s="75"/>
      <c r="AI27" s="75"/>
      <c r="AJ27" s="77"/>
      <c r="AK27" s="77"/>
    </row>
    <row r="28" ht="12.75" customHeight="1">
      <c r="A28" s="27"/>
      <c r="B28" s="27"/>
      <c r="C28" s="27"/>
      <c r="D28" s="27"/>
      <c r="E28" s="27"/>
      <c r="F28" s="78"/>
      <c r="G28" s="79"/>
      <c r="H28" s="92" t="s">
        <v>2994</v>
      </c>
      <c r="I28" s="91"/>
      <c r="J28" s="91"/>
      <c r="K28" s="91"/>
      <c r="L28" s="91"/>
      <c r="M28" s="91"/>
      <c r="N28" s="91"/>
      <c r="O28" s="91"/>
      <c r="P28" s="91"/>
      <c r="Q28" s="91"/>
      <c r="R28" s="91"/>
      <c r="S28" s="91"/>
      <c r="T28" s="91"/>
      <c r="U28" s="91"/>
      <c r="V28" s="91"/>
      <c r="W28" s="91"/>
      <c r="X28" s="91"/>
      <c r="Y28" s="91"/>
      <c r="Z28" s="75"/>
      <c r="AA28" s="75"/>
      <c r="AB28" s="75"/>
      <c r="AC28" s="75"/>
      <c r="AD28" s="75"/>
      <c r="AE28" s="75"/>
      <c r="AF28" s="75"/>
      <c r="AG28" s="75"/>
      <c r="AH28" s="75"/>
      <c r="AI28" s="75"/>
      <c r="AJ28" s="77"/>
      <c r="AK28" s="77"/>
    </row>
    <row r="29" ht="12.75" customHeight="1">
      <c r="A29" s="27"/>
      <c r="B29" s="27"/>
      <c r="C29" s="27"/>
      <c r="D29" s="27"/>
      <c r="E29" s="27"/>
      <c r="F29" s="78"/>
      <c r="G29" s="79"/>
      <c r="H29" s="91" t="s">
        <v>2995</v>
      </c>
      <c r="I29" s="91"/>
      <c r="J29" s="91"/>
      <c r="K29" s="91"/>
      <c r="L29" s="91"/>
      <c r="M29" s="91"/>
      <c r="N29" s="91"/>
      <c r="O29" s="91"/>
      <c r="P29" s="91"/>
      <c r="Q29" s="91"/>
      <c r="R29" s="91"/>
      <c r="S29" s="91"/>
      <c r="T29" s="91"/>
      <c r="U29" s="91"/>
      <c r="V29" s="91"/>
      <c r="W29" s="91"/>
      <c r="X29" s="75"/>
      <c r="Y29" s="75"/>
      <c r="Z29" s="75"/>
      <c r="AA29" s="75"/>
      <c r="AB29" s="75"/>
      <c r="AC29" s="75"/>
      <c r="AD29" s="75"/>
      <c r="AE29" s="75"/>
      <c r="AF29" s="75"/>
      <c r="AG29" s="75"/>
      <c r="AH29" s="75"/>
      <c r="AI29" s="75"/>
      <c r="AJ29" s="77"/>
      <c r="AK29" s="77"/>
    </row>
    <row r="30" ht="12.75" customHeight="1">
      <c r="A30" s="27"/>
      <c r="B30" s="27"/>
      <c r="C30" s="27"/>
      <c r="D30" s="27"/>
      <c r="E30" s="27"/>
      <c r="F30" s="78"/>
      <c r="G30" s="79" t="s">
        <v>2990</v>
      </c>
      <c r="H30" s="91"/>
      <c r="I30" s="91">
        <v>1.0</v>
      </c>
      <c r="J30" s="91" t="s">
        <v>2974</v>
      </c>
      <c r="K30" s="75"/>
      <c r="L30" s="77"/>
      <c r="M30" s="91" t="s">
        <v>2976</v>
      </c>
      <c r="N30" s="93">
        <f>G41</f>
        <v>1.05</v>
      </c>
      <c r="O30" s="75"/>
      <c r="P30" s="77"/>
      <c r="Q30" s="77"/>
      <c r="R30" s="77"/>
      <c r="S30" s="77"/>
      <c r="T30" s="77"/>
      <c r="U30" s="77"/>
      <c r="V30" s="77"/>
      <c r="W30" s="77"/>
      <c r="X30" s="77"/>
      <c r="Y30" s="77"/>
      <c r="Z30" s="77"/>
      <c r="AA30" s="77"/>
      <c r="AB30" s="77"/>
      <c r="AC30" s="77"/>
      <c r="AD30" s="77"/>
      <c r="AE30" s="77"/>
      <c r="AF30" s="77"/>
      <c r="AG30" s="77"/>
      <c r="AH30" s="77"/>
      <c r="AI30" s="75"/>
      <c r="AJ30" s="77"/>
      <c r="AK30" s="77"/>
    </row>
    <row r="31" ht="12.75" customHeight="1">
      <c r="A31" s="27"/>
      <c r="B31" s="27"/>
      <c r="C31" s="27"/>
      <c r="D31" s="27"/>
      <c r="E31" s="27"/>
      <c r="F31" s="78"/>
      <c r="G31" s="79" t="s">
        <v>2990</v>
      </c>
      <c r="H31" s="91"/>
      <c r="I31" s="91">
        <v>2.0</v>
      </c>
      <c r="J31" s="91" t="s">
        <v>2975</v>
      </c>
      <c r="K31" s="91"/>
      <c r="L31" s="91"/>
      <c r="M31" s="91" t="s">
        <v>2976</v>
      </c>
      <c r="N31" s="75" t="s">
        <v>2991</v>
      </c>
      <c r="O31" s="75"/>
      <c r="P31" s="77"/>
      <c r="Q31" s="94" t="s">
        <v>2996</v>
      </c>
      <c r="R31" s="45"/>
      <c r="S31" s="45"/>
      <c r="T31" s="45"/>
      <c r="U31" s="45"/>
      <c r="V31" s="45"/>
      <c r="W31" s="45"/>
      <c r="X31" s="45"/>
      <c r="Y31" s="45"/>
      <c r="Z31" s="46"/>
      <c r="AA31" s="77"/>
      <c r="AB31" s="77"/>
      <c r="AC31" s="77"/>
      <c r="AD31" s="77"/>
      <c r="AE31" s="77"/>
      <c r="AF31" s="77"/>
      <c r="AG31" s="77"/>
      <c r="AH31" s="77"/>
      <c r="AI31" s="75"/>
      <c r="AJ31" s="75"/>
      <c r="AK31" s="75"/>
    </row>
    <row r="32" ht="12.75" customHeight="1">
      <c r="A32" s="27"/>
      <c r="B32" s="27"/>
      <c r="C32" s="27"/>
      <c r="D32" s="27"/>
      <c r="E32" s="27"/>
      <c r="F32" s="78"/>
      <c r="G32" s="95"/>
      <c r="H32" s="96"/>
      <c r="I32" s="91">
        <v>3.0</v>
      </c>
      <c r="J32" s="91" t="s">
        <v>2997</v>
      </c>
      <c r="K32" s="91"/>
      <c r="L32" s="77"/>
      <c r="M32" s="75" t="s">
        <v>2976</v>
      </c>
      <c r="N32" s="75" t="s">
        <v>2991</v>
      </c>
      <c r="O32" s="75"/>
      <c r="P32" s="75"/>
      <c r="Q32" s="94" t="s">
        <v>2998</v>
      </c>
      <c r="R32" s="45"/>
      <c r="S32" s="45"/>
      <c r="T32" s="45"/>
      <c r="U32" s="45"/>
      <c r="V32" s="45"/>
      <c r="W32" s="45"/>
      <c r="X32" s="45"/>
      <c r="Y32" s="45"/>
      <c r="Z32" s="46"/>
      <c r="AA32" s="75"/>
      <c r="AB32" s="75"/>
      <c r="AC32" s="75"/>
      <c r="AD32" s="77"/>
      <c r="AE32" s="77"/>
      <c r="AF32" s="77"/>
      <c r="AG32" s="77"/>
      <c r="AH32" s="77"/>
      <c r="AI32" s="75"/>
      <c r="AJ32" s="75"/>
      <c r="AK32" s="75"/>
    </row>
    <row r="33" ht="12.75" customHeight="1">
      <c r="A33" s="27"/>
      <c r="B33" s="27"/>
      <c r="C33" s="27"/>
      <c r="D33" s="27"/>
      <c r="E33" s="27"/>
      <c r="F33" s="78"/>
      <c r="G33" s="79"/>
      <c r="H33" s="75"/>
      <c r="I33" s="75"/>
      <c r="J33" s="75"/>
      <c r="K33" s="75"/>
      <c r="L33" s="75"/>
      <c r="M33" s="75"/>
      <c r="N33" s="75"/>
      <c r="O33" s="75"/>
      <c r="P33" s="75"/>
      <c r="Q33" s="75"/>
      <c r="R33" s="75"/>
      <c r="S33" s="75"/>
      <c r="T33" s="75"/>
      <c r="U33" s="75"/>
      <c r="V33" s="75"/>
      <c r="W33" s="75"/>
      <c r="X33" s="75"/>
      <c r="Y33" s="75"/>
      <c r="Z33" s="75"/>
      <c r="AA33" s="75"/>
      <c r="AB33" s="75"/>
      <c r="AC33" s="75"/>
      <c r="AD33" s="75"/>
      <c r="AE33" s="75"/>
      <c r="AF33" s="75"/>
      <c r="AG33" s="75"/>
      <c r="AH33" s="75"/>
      <c r="AI33" s="75"/>
      <c r="AJ33" s="75"/>
      <c r="AK33" s="75"/>
    </row>
    <row r="34" ht="12.75" customHeight="1">
      <c r="A34" s="27"/>
      <c r="B34" s="27"/>
      <c r="C34" s="27"/>
      <c r="D34" s="27"/>
      <c r="E34" s="27"/>
      <c r="F34" s="78"/>
      <c r="G34" s="79"/>
      <c r="H34" s="94" t="str">
        <f>"CATI: SI (TIPO_MUESTRA=1) PASA A "&amp;G41</f>
        <v>CATI: SI (TIPO_MUESTRA=1) PASA A 1,05</v>
      </c>
      <c r="I34" s="45"/>
      <c r="J34" s="45"/>
      <c r="K34" s="45"/>
      <c r="L34" s="45"/>
      <c r="M34" s="45"/>
      <c r="N34" s="45"/>
      <c r="O34" s="45"/>
      <c r="P34" s="45"/>
      <c r="Q34" s="46"/>
      <c r="R34" s="75"/>
      <c r="S34" s="75"/>
      <c r="T34" s="75"/>
      <c r="U34" s="75"/>
      <c r="V34" s="75"/>
      <c r="W34" s="75"/>
      <c r="X34" s="75"/>
      <c r="Y34" s="75"/>
      <c r="Z34" s="75"/>
      <c r="AA34" s="75"/>
      <c r="AB34" s="75"/>
      <c r="AC34" s="75"/>
      <c r="AD34" s="75"/>
      <c r="AE34" s="75"/>
      <c r="AF34" s="75"/>
      <c r="AG34" s="75"/>
      <c r="AH34" s="75"/>
      <c r="AI34" s="75"/>
      <c r="AJ34" s="75"/>
      <c r="AK34" s="75"/>
    </row>
    <row r="35" ht="12.75" customHeight="1">
      <c r="A35" s="27"/>
      <c r="B35" s="27"/>
      <c r="C35" s="27"/>
      <c r="D35" s="27"/>
      <c r="E35" s="27"/>
      <c r="F35" s="78"/>
      <c r="G35" s="79"/>
      <c r="H35" s="94"/>
      <c r="I35" s="45"/>
      <c r="J35" s="45"/>
      <c r="K35" s="45"/>
      <c r="L35" s="45"/>
      <c r="M35" s="45"/>
      <c r="N35" s="45"/>
      <c r="O35" s="45"/>
      <c r="P35" s="45"/>
      <c r="Q35" s="46"/>
      <c r="R35" s="75"/>
      <c r="S35" s="75"/>
      <c r="T35" s="75"/>
      <c r="U35" s="75"/>
      <c r="V35" s="75"/>
      <c r="W35" s="75"/>
      <c r="X35" s="75"/>
      <c r="Y35" s="75"/>
      <c r="Z35" s="75"/>
      <c r="AA35" s="75"/>
      <c r="AB35" s="75"/>
      <c r="AC35" s="75"/>
      <c r="AD35" s="75"/>
      <c r="AE35" s="75"/>
      <c r="AF35" s="75"/>
      <c r="AG35" s="75"/>
      <c r="AH35" s="75"/>
      <c r="AI35" s="75"/>
      <c r="AJ35" s="75"/>
      <c r="AK35" s="75"/>
    </row>
    <row r="36" ht="12.75" customHeight="1">
      <c r="A36" s="27"/>
      <c r="B36" s="27"/>
      <c r="C36" s="27"/>
      <c r="D36" s="27"/>
      <c r="E36" s="27"/>
      <c r="F36" s="78"/>
      <c r="G36" s="79"/>
      <c r="H36" s="94"/>
      <c r="I36" s="45"/>
      <c r="J36" s="45"/>
      <c r="K36" s="45"/>
      <c r="L36" s="45"/>
      <c r="M36" s="45"/>
      <c r="N36" s="45"/>
      <c r="O36" s="45"/>
      <c r="P36" s="45"/>
      <c r="Q36" s="46"/>
      <c r="R36" s="75"/>
      <c r="S36" s="75"/>
      <c r="T36" s="75"/>
      <c r="U36" s="75"/>
      <c r="V36" s="75"/>
      <c r="W36" s="75"/>
      <c r="X36" s="75"/>
      <c r="Y36" s="75"/>
      <c r="Z36" s="75"/>
      <c r="AA36" s="75"/>
      <c r="AB36" s="75"/>
      <c r="AC36" s="75"/>
      <c r="AD36" s="75"/>
      <c r="AE36" s="75"/>
      <c r="AF36" s="75"/>
      <c r="AG36" s="75"/>
      <c r="AH36" s="75"/>
      <c r="AI36" s="75"/>
      <c r="AJ36" s="75"/>
      <c r="AK36" s="75"/>
    </row>
    <row r="37" ht="12.75" customHeight="1">
      <c r="A37" s="27"/>
      <c r="B37" s="27"/>
      <c r="C37" s="27"/>
      <c r="D37" s="27"/>
      <c r="E37" s="27"/>
      <c r="F37" s="78"/>
      <c r="G37" s="79"/>
      <c r="H37" s="97" t="s">
        <v>2999</v>
      </c>
      <c r="I37" s="45"/>
      <c r="J37" s="45"/>
      <c r="K37" s="45"/>
      <c r="L37" s="45"/>
      <c r="M37" s="45"/>
      <c r="N37" s="45"/>
      <c r="O37" s="45"/>
      <c r="P37" s="45"/>
      <c r="Q37" s="45"/>
      <c r="R37" s="45"/>
      <c r="S37" s="45"/>
      <c r="T37" s="45"/>
      <c r="U37" s="45"/>
      <c r="V37" s="45"/>
      <c r="W37" s="45"/>
      <c r="X37" s="45"/>
      <c r="Y37" s="46"/>
      <c r="Z37" s="75"/>
      <c r="AA37" s="75"/>
      <c r="AB37" s="75"/>
      <c r="AC37" s="75"/>
      <c r="AD37" s="75"/>
      <c r="AE37" s="75"/>
      <c r="AF37" s="75"/>
      <c r="AG37" s="75"/>
      <c r="AH37" s="75"/>
      <c r="AI37" s="75"/>
      <c r="AJ37" s="75"/>
      <c r="AK37" s="75"/>
    </row>
    <row r="38" ht="12.75" customHeight="1">
      <c r="A38" s="27"/>
      <c r="B38" s="27"/>
      <c r="C38" s="27"/>
      <c r="D38" s="27"/>
      <c r="E38" s="27"/>
      <c r="F38" s="78"/>
      <c r="G38" s="27"/>
      <c r="H38" s="27"/>
      <c r="I38" s="27"/>
      <c r="J38" s="27"/>
      <c r="K38" s="27"/>
      <c r="L38" s="27"/>
      <c r="M38" s="27"/>
      <c r="N38" s="27"/>
      <c r="O38" s="27"/>
      <c r="P38" s="27"/>
      <c r="Q38" s="27"/>
      <c r="R38" s="27"/>
      <c r="S38" s="27"/>
      <c r="T38" s="27"/>
      <c r="U38" s="27"/>
      <c r="V38" s="27"/>
      <c r="W38" s="27"/>
      <c r="X38" s="27"/>
      <c r="Y38" s="27"/>
      <c r="Z38" s="27"/>
      <c r="AA38" s="75"/>
      <c r="AB38" s="75"/>
      <c r="AC38" s="75"/>
      <c r="AD38" s="75"/>
      <c r="AE38" s="75"/>
      <c r="AF38" s="75"/>
      <c r="AG38" s="75"/>
      <c r="AH38" s="75"/>
      <c r="AI38" s="75"/>
      <c r="AJ38" s="75"/>
      <c r="AK38" s="75"/>
    </row>
    <row r="39" ht="12.75" customHeight="1">
      <c r="A39" s="27"/>
      <c r="B39" s="27"/>
      <c r="C39" s="27"/>
      <c r="D39" s="27"/>
      <c r="E39" s="27"/>
      <c r="F39" s="78"/>
      <c r="G39" s="98"/>
      <c r="H39" s="31" t="s">
        <v>3000</v>
      </c>
      <c r="I39" s="99"/>
      <c r="J39" s="98"/>
      <c r="K39" s="98"/>
      <c r="L39" s="98"/>
      <c r="M39" s="98"/>
      <c r="N39" s="98"/>
      <c r="O39" s="98"/>
      <c r="P39" s="98"/>
      <c r="Q39" s="98"/>
      <c r="R39" s="98"/>
      <c r="S39" s="98"/>
      <c r="T39" s="98"/>
      <c r="U39" s="98"/>
      <c r="V39" s="98"/>
      <c r="W39" s="98"/>
      <c r="X39" s="98"/>
      <c r="Y39" s="98"/>
      <c r="Z39" s="98"/>
      <c r="AA39" s="75"/>
      <c r="AB39" s="75"/>
      <c r="AC39" s="75"/>
      <c r="AD39" s="75"/>
      <c r="AE39" s="75"/>
      <c r="AF39" s="75"/>
      <c r="AG39" s="75"/>
      <c r="AH39" s="75"/>
      <c r="AI39" s="75"/>
      <c r="AJ39" s="75"/>
      <c r="AK39" s="75"/>
    </row>
    <row r="40" ht="12.75" customHeight="1">
      <c r="A40" s="27" t="s">
        <v>3001</v>
      </c>
      <c r="B40" s="27"/>
      <c r="C40" s="27"/>
      <c r="D40" s="27"/>
      <c r="E40" s="27"/>
      <c r="F40" s="78"/>
      <c r="G40" s="79"/>
      <c r="H40" s="100"/>
      <c r="I40" s="100"/>
      <c r="J40" s="100"/>
      <c r="K40" s="100"/>
      <c r="L40" s="100"/>
      <c r="M40" s="100"/>
      <c r="N40" s="100"/>
      <c r="O40" s="100"/>
      <c r="P40" s="100"/>
      <c r="Q40" s="100"/>
      <c r="R40" s="100"/>
      <c r="S40" s="100"/>
      <c r="T40" s="100"/>
      <c r="U40" s="100"/>
      <c r="V40" s="100"/>
      <c r="W40" s="100"/>
      <c r="X40" s="100"/>
      <c r="Y40" s="100"/>
      <c r="Z40" s="75"/>
      <c r="AA40" s="75"/>
      <c r="AB40" s="75"/>
      <c r="AC40" s="75"/>
      <c r="AD40" s="75"/>
      <c r="AE40" s="75"/>
      <c r="AF40" s="75"/>
      <c r="AG40" s="75"/>
      <c r="AH40" s="75"/>
      <c r="AI40" s="75"/>
      <c r="AJ40" s="75"/>
      <c r="AK40" s="75"/>
    </row>
    <row r="41" ht="12.75" customHeight="1">
      <c r="A41" s="27"/>
      <c r="B41" s="27"/>
      <c r="C41" s="27"/>
      <c r="D41" s="27"/>
      <c r="E41" s="27"/>
      <c r="F41" s="78"/>
      <c r="G41" s="79">
        <v>1.05</v>
      </c>
      <c r="H41" s="101" t="s">
        <v>3002</v>
      </c>
      <c r="Z41" s="75"/>
      <c r="AA41" s="75"/>
      <c r="AB41" s="75"/>
      <c r="AC41" s="75"/>
      <c r="AD41" s="75"/>
      <c r="AE41" s="75"/>
      <c r="AF41" s="75"/>
      <c r="AG41" s="75"/>
      <c r="AH41" s="75"/>
      <c r="AI41" s="75"/>
      <c r="AJ41" s="75"/>
      <c r="AK41" s="75"/>
      <c r="AL41" s="5"/>
    </row>
    <row r="42" ht="12.75" customHeight="1">
      <c r="A42" s="27"/>
      <c r="B42" s="27"/>
      <c r="C42" s="27"/>
      <c r="D42" s="27"/>
      <c r="E42" s="27"/>
      <c r="F42" s="78"/>
      <c r="G42" s="79"/>
      <c r="Z42" s="75"/>
      <c r="AA42" s="75"/>
      <c r="AB42" s="75"/>
      <c r="AC42" s="75"/>
      <c r="AD42" s="75"/>
      <c r="AE42" s="75"/>
      <c r="AF42" s="75"/>
      <c r="AG42" s="75"/>
      <c r="AH42" s="75"/>
      <c r="AI42" s="75"/>
      <c r="AJ42" s="75"/>
      <c r="AK42" s="75"/>
      <c r="AL42" s="5"/>
    </row>
    <row r="43" ht="12.75" customHeight="1">
      <c r="A43" s="27"/>
      <c r="B43" s="27"/>
      <c r="C43" s="27"/>
      <c r="D43" s="31"/>
      <c r="E43" s="27"/>
      <c r="F43" s="78"/>
      <c r="G43" s="79"/>
      <c r="Z43" s="75"/>
      <c r="AA43" s="75"/>
      <c r="AB43" s="75"/>
      <c r="AC43" s="75"/>
      <c r="AD43" s="75"/>
      <c r="AE43" s="75"/>
      <c r="AF43" s="75"/>
      <c r="AG43" s="75"/>
      <c r="AH43" s="75"/>
      <c r="AI43" s="75"/>
      <c r="AJ43" s="75"/>
      <c r="AK43" s="75"/>
      <c r="AL43" s="5"/>
    </row>
    <row r="44" ht="12.75" customHeight="1">
      <c r="A44" s="27"/>
      <c r="B44" s="27"/>
      <c r="C44" s="27"/>
      <c r="D44" s="27"/>
      <c r="E44" s="27"/>
      <c r="F44" s="78"/>
      <c r="G44" s="79"/>
      <c r="H44" s="74"/>
      <c r="I44" s="75"/>
      <c r="J44" s="75"/>
      <c r="K44" s="75"/>
      <c r="L44" s="75"/>
      <c r="M44" s="75"/>
      <c r="N44" s="75"/>
      <c r="O44" s="75"/>
      <c r="P44" s="75"/>
      <c r="Q44" s="75"/>
      <c r="R44" s="75"/>
      <c r="S44" s="75"/>
      <c r="T44" s="75"/>
      <c r="U44" s="75"/>
      <c r="V44" s="75"/>
      <c r="W44" s="75"/>
      <c r="X44" s="75"/>
      <c r="Y44" s="75"/>
      <c r="Z44" s="75"/>
      <c r="AA44" s="75"/>
      <c r="AB44" s="75"/>
      <c r="AC44" s="75"/>
      <c r="AD44" s="75"/>
      <c r="AE44" s="75"/>
      <c r="AF44" s="75"/>
      <c r="AG44" s="75"/>
      <c r="AH44" s="75"/>
      <c r="AI44" s="75"/>
      <c r="AJ44" s="75"/>
      <c r="AK44" s="75"/>
      <c r="AL44" s="5"/>
    </row>
    <row r="45" ht="12.75" customHeight="1">
      <c r="A45" s="85"/>
      <c r="B45" s="85"/>
      <c r="C45" s="85"/>
      <c r="D45" s="85"/>
      <c r="E45" s="85"/>
      <c r="F45" s="85"/>
      <c r="G45" s="85"/>
      <c r="H45" s="87" t="s">
        <v>3003</v>
      </c>
      <c r="I45" s="102"/>
      <c r="J45" s="103"/>
      <c r="K45" s="103"/>
      <c r="L45" s="103"/>
      <c r="M45" s="103"/>
      <c r="N45" s="103"/>
      <c r="O45" s="103"/>
      <c r="P45" s="103"/>
      <c r="Q45" s="103"/>
      <c r="R45" s="103"/>
      <c r="S45" s="103"/>
      <c r="T45" s="103"/>
      <c r="U45" s="103"/>
      <c r="V45" s="103"/>
      <c r="W45" s="103"/>
      <c r="X45" s="103"/>
      <c r="Y45" s="104"/>
      <c r="Z45" s="85"/>
      <c r="AA45" s="85"/>
      <c r="AB45" s="85"/>
      <c r="AC45" s="85"/>
      <c r="AD45" s="85"/>
      <c r="AE45" s="85"/>
      <c r="AF45" s="85"/>
      <c r="AG45" s="85"/>
      <c r="AH45" s="85"/>
      <c r="AI45" s="85"/>
      <c r="AJ45" s="85"/>
      <c r="AK45" s="85"/>
      <c r="AL45" s="5"/>
    </row>
    <row r="46" ht="12.75" customHeight="1">
      <c r="A46" s="85"/>
      <c r="B46" s="85"/>
      <c r="C46" s="85"/>
      <c r="D46" s="85"/>
      <c r="E46" s="85"/>
      <c r="F46" s="85"/>
      <c r="G46" s="85"/>
      <c r="H46" s="105" t="s">
        <v>3004</v>
      </c>
      <c r="I46" s="102"/>
      <c r="J46" s="103"/>
      <c r="K46" s="103"/>
      <c r="L46" s="103"/>
      <c r="M46" s="103"/>
      <c r="N46" s="103"/>
      <c r="O46" s="103"/>
      <c r="P46" s="103"/>
      <c r="Q46" s="103"/>
      <c r="R46" s="103"/>
      <c r="S46" s="103"/>
      <c r="T46" s="103"/>
      <c r="U46" s="103"/>
      <c r="V46" s="103"/>
      <c r="W46" s="103"/>
      <c r="X46" s="103"/>
      <c r="Y46" s="104"/>
      <c r="Z46" s="85"/>
      <c r="AA46" s="85"/>
      <c r="AB46" s="85"/>
      <c r="AC46" s="85"/>
      <c r="AD46" s="85"/>
      <c r="AE46" s="85"/>
      <c r="AF46" s="85"/>
      <c r="AG46" s="85"/>
      <c r="AH46" s="85"/>
      <c r="AI46" s="85"/>
      <c r="AJ46" s="85"/>
      <c r="AK46" s="85"/>
      <c r="AL46" s="5"/>
    </row>
    <row r="47" ht="12.75" customHeight="1">
      <c r="A47" s="85"/>
      <c r="B47" s="85"/>
      <c r="C47" s="85"/>
      <c r="D47" s="85"/>
      <c r="E47" s="85"/>
      <c r="F47" s="85"/>
      <c r="G47" s="85"/>
      <c r="H47" s="87" t="s">
        <v>3005</v>
      </c>
      <c r="I47" s="102"/>
      <c r="J47" s="103"/>
      <c r="K47" s="103"/>
      <c r="L47" s="103"/>
      <c r="M47" s="103"/>
      <c r="N47" s="103"/>
      <c r="O47" s="103"/>
      <c r="P47" s="103"/>
      <c r="Q47" s="103"/>
      <c r="R47" s="103"/>
      <c r="S47" s="103"/>
      <c r="T47" s="103"/>
      <c r="U47" s="103"/>
      <c r="V47" s="103"/>
      <c r="W47" s="103"/>
      <c r="X47" s="103"/>
      <c r="Y47" s="104"/>
      <c r="Z47" s="85"/>
      <c r="AA47" s="85"/>
      <c r="AB47" s="85"/>
      <c r="AC47" s="85"/>
      <c r="AD47" s="85"/>
      <c r="AE47" s="85"/>
      <c r="AF47" s="85"/>
      <c r="AG47" s="85"/>
      <c r="AH47" s="85"/>
      <c r="AI47" s="85"/>
      <c r="AJ47" s="85"/>
      <c r="AK47" s="85"/>
      <c r="AL47" s="5"/>
    </row>
    <row r="48" ht="12.75" customHeight="1">
      <c r="A48" s="85"/>
      <c r="B48" s="85"/>
      <c r="C48" s="85"/>
      <c r="D48" s="85"/>
      <c r="E48" s="85"/>
      <c r="F48" s="85"/>
      <c r="G48" s="85"/>
      <c r="H48" s="105" t="s">
        <v>3004</v>
      </c>
      <c r="I48" s="102"/>
      <c r="J48" s="103"/>
      <c r="K48" s="103"/>
      <c r="L48" s="103"/>
      <c r="M48" s="103"/>
      <c r="N48" s="103"/>
      <c r="O48" s="103"/>
      <c r="P48" s="103"/>
      <c r="Q48" s="103"/>
      <c r="R48" s="103"/>
      <c r="S48" s="103"/>
      <c r="T48" s="103"/>
      <c r="U48" s="103"/>
      <c r="V48" s="103"/>
      <c r="W48" s="103"/>
      <c r="X48" s="103"/>
      <c r="Y48" s="104"/>
      <c r="Z48" s="85"/>
      <c r="AA48" s="85"/>
      <c r="AB48" s="85"/>
      <c r="AC48" s="85"/>
      <c r="AD48" s="85"/>
      <c r="AE48" s="85"/>
      <c r="AF48" s="85"/>
      <c r="AG48" s="85"/>
      <c r="AH48" s="85"/>
      <c r="AI48" s="85"/>
      <c r="AJ48" s="85"/>
      <c r="AK48" s="85"/>
      <c r="AL48" s="5"/>
    </row>
    <row r="49" ht="12.75" customHeight="1">
      <c r="A49" s="85"/>
      <c r="B49" s="85"/>
      <c r="C49" s="85"/>
      <c r="D49" s="85"/>
      <c r="E49" s="85"/>
      <c r="F49" s="85"/>
      <c r="G49" s="85"/>
      <c r="H49" s="87" t="s">
        <v>3006</v>
      </c>
      <c r="I49" s="102"/>
      <c r="J49" s="103"/>
      <c r="K49" s="103"/>
      <c r="L49" s="103"/>
      <c r="M49" s="103"/>
      <c r="N49" s="103"/>
      <c r="O49" s="103"/>
      <c r="P49" s="103"/>
      <c r="Q49" s="103"/>
      <c r="R49" s="103"/>
      <c r="S49" s="103"/>
      <c r="T49" s="103"/>
      <c r="U49" s="103"/>
      <c r="V49" s="103"/>
      <c r="W49" s="103"/>
      <c r="X49" s="103"/>
      <c r="Y49" s="104"/>
      <c r="Z49" s="85"/>
      <c r="AA49" s="85"/>
      <c r="AB49" s="85"/>
      <c r="AC49" s="85"/>
      <c r="AD49" s="85"/>
      <c r="AE49" s="85"/>
      <c r="AF49" s="85"/>
      <c r="AG49" s="85"/>
      <c r="AH49" s="85"/>
      <c r="AI49" s="85"/>
      <c r="AJ49" s="85"/>
      <c r="AK49" s="85"/>
      <c r="AL49" s="5"/>
    </row>
    <row r="50" ht="12.75" customHeight="1">
      <c r="A50" s="85"/>
      <c r="B50" s="85"/>
      <c r="C50" s="85"/>
      <c r="D50" s="85"/>
      <c r="E50" s="85"/>
      <c r="F50" s="85"/>
      <c r="G50" s="85"/>
      <c r="H50" s="105" t="s">
        <v>3004</v>
      </c>
      <c r="I50" s="102"/>
      <c r="J50" s="103"/>
      <c r="K50" s="103"/>
      <c r="L50" s="103"/>
      <c r="M50" s="103"/>
      <c r="N50" s="103"/>
      <c r="O50" s="103"/>
      <c r="P50" s="103"/>
      <c r="Q50" s="103"/>
      <c r="R50" s="103"/>
      <c r="S50" s="103"/>
      <c r="T50" s="103"/>
      <c r="U50" s="103"/>
      <c r="V50" s="103"/>
      <c r="W50" s="103"/>
      <c r="X50" s="103"/>
      <c r="Y50" s="104"/>
      <c r="Z50" s="85"/>
      <c r="AA50" s="85"/>
      <c r="AB50" s="85"/>
      <c r="AC50" s="85"/>
      <c r="AD50" s="85"/>
      <c r="AE50" s="85"/>
      <c r="AF50" s="85"/>
      <c r="AG50" s="85"/>
      <c r="AH50" s="85"/>
      <c r="AI50" s="85"/>
      <c r="AJ50" s="85"/>
      <c r="AK50" s="85"/>
      <c r="AL50" s="5"/>
    </row>
    <row r="51" ht="12.75" customHeight="1">
      <c r="A51" s="85"/>
      <c r="B51" s="85"/>
      <c r="C51" s="85"/>
      <c r="D51" s="85"/>
      <c r="E51" s="85"/>
      <c r="F51" s="85"/>
      <c r="G51" s="85"/>
      <c r="H51" s="87" t="s">
        <v>3007</v>
      </c>
      <c r="I51" s="102"/>
      <c r="J51" s="103"/>
      <c r="K51" s="103"/>
      <c r="L51" s="103"/>
      <c r="M51" s="103"/>
      <c r="N51" s="103"/>
      <c r="O51" s="103"/>
      <c r="P51" s="103"/>
      <c r="Q51" s="103"/>
      <c r="R51" s="103"/>
      <c r="S51" s="103"/>
      <c r="T51" s="103"/>
      <c r="U51" s="103"/>
      <c r="V51" s="103"/>
      <c r="W51" s="103"/>
      <c r="X51" s="103"/>
      <c r="Y51" s="104"/>
      <c r="Z51" s="85"/>
      <c r="AA51" s="85"/>
      <c r="AB51" s="85"/>
      <c r="AC51" s="85"/>
      <c r="AD51" s="85"/>
      <c r="AE51" s="85"/>
      <c r="AF51" s="85"/>
      <c r="AG51" s="85"/>
      <c r="AH51" s="85"/>
      <c r="AI51" s="85"/>
      <c r="AJ51" s="85"/>
      <c r="AK51" s="85"/>
      <c r="AL51" s="5"/>
    </row>
    <row r="52" ht="12.75" customHeight="1">
      <c r="A52" s="85"/>
      <c r="B52" s="85"/>
      <c r="C52" s="85"/>
      <c r="D52" s="85"/>
      <c r="E52" s="85"/>
      <c r="F52" s="85"/>
      <c r="G52" s="85"/>
      <c r="H52" s="105" t="s">
        <v>3004</v>
      </c>
      <c r="I52" s="102"/>
      <c r="J52" s="103"/>
      <c r="K52" s="103"/>
      <c r="L52" s="103"/>
      <c r="M52" s="103"/>
      <c r="N52" s="103"/>
      <c r="O52" s="103"/>
      <c r="P52" s="103"/>
      <c r="Q52" s="103"/>
      <c r="R52" s="103"/>
      <c r="S52" s="103"/>
      <c r="T52" s="103"/>
      <c r="U52" s="103"/>
      <c r="V52" s="103"/>
      <c r="W52" s="103"/>
      <c r="X52" s="103"/>
      <c r="Y52" s="104"/>
      <c r="Z52" s="85"/>
      <c r="AA52" s="85"/>
      <c r="AB52" s="85"/>
      <c r="AC52" s="85"/>
      <c r="AD52" s="85"/>
      <c r="AE52" s="85"/>
      <c r="AF52" s="85"/>
      <c r="AG52" s="85"/>
      <c r="AH52" s="85"/>
      <c r="AI52" s="85"/>
      <c r="AJ52" s="85"/>
      <c r="AK52" s="85"/>
      <c r="AL52" s="5"/>
    </row>
    <row r="53" ht="12.75" customHeight="1">
      <c r="A53" s="85"/>
      <c r="B53" s="85"/>
      <c r="C53" s="85"/>
      <c r="D53" s="85"/>
      <c r="E53" s="85"/>
      <c r="F53" s="85"/>
      <c r="G53" s="85"/>
      <c r="H53" s="87" t="s">
        <v>3008</v>
      </c>
      <c r="I53" s="102"/>
      <c r="J53" s="103"/>
      <c r="K53" s="103"/>
      <c r="L53" s="103"/>
      <c r="M53" s="103"/>
      <c r="N53" s="103"/>
      <c r="O53" s="103"/>
      <c r="P53" s="103"/>
      <c r="Q53" s="103"/>
      <c r="R53" s="103"/>
      <c r="S53" s="103"/>
      <c r="T53" s="103"/>
      <c r="U53" s="103"/>
      <c r="V53" s="103"/>
      <c r="W53" s="103"/>
      <c r="X53" s="103"/>
      <c r="Y53" s="104"/>
      <c r="Z53" s="85"/>
      <c r="AA53" s="85"/>
      <c r="AB53" s="85"/>
      <c r="AC53" s="85"/>
      <c r="AD53" s="85"/>
      <c r="AE53" s="85"/>
      <c r="AF53" s="85"/>
      <c r="AG53" s="85"/>
      <c r="AH53" s="85"/>
      <c r="AI53" s="85"/>
      <c r="AJ53" s="85"/>
      <c r="AK53" s="85"/>
      <c r="AL53" s="5"/>
    </row>
    <row r="54" ht="12.75" customHeight="1">
      <c r="A54" s="106"/>
      <c r="B54" s="106"/>
      <c r="C54" s="106"/>
      <c r="D54" s="106"/>
      <c r="E54" s="106"/>
      <c r="F54" s="106"/>
      <c r="G54" s="106"/>
      <c r="H54" s="105" t="s">
        <v>3004</v>
      </c>
      <c r="I54" s="102"/>
      <c r="J54" s="103"/>
      <c r="K54" s="103"/>
      <c r="L54" s="103"/>
      <c r="M54" s="103"/>
      <c r="N54" s="103"/>
      <c r="O54" s="103"/>
      <c r="P54" s="103"/>
      <c r="Q54" s="103"/>
      <c r="R54" s="103"/>
      <c r="S54" s="103"/>
      <c r="T54" s="103"/>
      <c r="U54" s="103"/>
      <c r="V54" s="103"/>
      <c r="W54" s="103"/>
      <c r="X54" s="103"/>
      <c r="Y54" s="104"/>
      <c r="Z54" s="85"/>
      <c r="AA54" s="85"/>
      <c r="AB54" s="85"/>
      <c r="AC54" s="85"/>
      <c r="AD54" s="85"/>
      <c r="AE54" s="85"/>
      <c r="AF54" s="85"/>
      <c r="AG54" s="85"/>
      <c r="AH54" s="85"/>
      <c r="AI54" s="85"/>
      <c r="AJ54" s="85"/>
      <c r="AK54" s="85"/>
      <c r="AL54" s="5"/>
    </row>
    <row r="55" ht="12.75" customHeight="1">
      <c r="A55" s="106"/>
      <c r="B55" s="106"/>
      <c r="C55" s="106"/>
      <c r="D55" s="106"/>
      <c r="E55" s="106"/>
      <c r="F55" s="106"/>
      <c r="G55" s="106"/>
      <c r="H55" s="107"/>
      <c r="I55" s="108"/>
      <c r="J55" s="108"/>
      <c r="K55" s="108"/>
      <c r="L55" s="108"/>
      <c r="M55" s="108"/>
      <c r="N55" s="85"/>
      <c r="O55" s="86"/>
      <c r="P55" s="86"/>
      <c r="Q55" s="86"/>
      <c r="R55" s="86"/>
      <c r="S55" s="86"/>
      <c r="T55" s="86"/>
      <c r="U55" s="86"/>
      <c r="V55" s="86"/>
      <c r="W55" s="86"/>
      <c r="X55" s="108"/>
      <c r="Y55" s="108"/>
      <c r="Z55" s="85"/>
      <c r="AA55" s="85"/>
      <c r="AB55" s="85"/>
      <c r="AC55" s="85"/>
      <c r="AD55" s="85"/>
      <c r="AE55" s="85"/>
      <c r="AF55" s="85"/>
      <c r="AG55" s="85"/>
      <c r="AH55" s="85"/>
      <c r="AI55" s="85"/>
      <c r="AJ55" s="85"/>
      <c r="AK55" s="85"/>
      <c r="AL55" s="5"/>
    </row>
    <row r="56" ht="12.75" customHeight="1">
      <c r="A56" s="106"/>
      <c r="B56" s="106"/>
      <c r="C56" s="106"/>
      <c r="D56" s="106"/>
      <c r="E56" s="106"/>
      <c r="F56" s="106"/>
      <c r="G56" s="62"/>
      <c r="H56" s="107" t="s">
        <v>3009</v>
      </c>
      <c r="I56" s="108"/>
      <c r="J56" s="108"/>
      <c r="K56" s="108"/>
      <c r="L56" s="108"/>
      <c r="M56" s="108"/>
      <c r="N56" s="85"/>
      <c r="O56" s="86"/>
      <c r="P56" s="86"/>
      <c r="Q56" s="86"/>
      <c r="R56" s="86"/>
      <c r="S56" s="86"/>
      <c r="T56" s="86"/>
      <c r="U56" s="86"/>
      <c r="V56" s="86"/>
      <c r="W56" s="86"/>
      <c r="X56" s="108"/>
      <c r="Y56" s="108"/>
      <c r="Z56" s="85"/>
      <c r="AA56" s="85"/>
      <c r="AB56" s="85"/>
      <c r="AC56" s="85"/>
      <c r="AD56" s="85"/>
      <c r="AE56" s="85"/>
      <c r="AF56" s="85"/>
      <c r="AG56" s="85"/>
      <c r="AH56" s="85"/>
      <c r="AI56" s="85"/>
      <c r="AJ56" s="85"/>
      <c r="AK56" s="85"/>
      <c r="AL56" s="5"/>
    </row>
    <row r="57" ht="12.75" customHeight="1">
      <c r="A57" s="106"/>
      <c r="B57" s="106"/>
      <c r="C57" s="106"/>
      <c r="D57" s="106"/>
      <c r="E57" s="106"/>
      <c r="F57" s="85"/>
      <c r="G57" s="85"/>
      <c r="H57" s="108"/>
      <c r="I57" s="109">
        <v>1.0</v>
      </c>
      <c r="J57" s="110" t="s">
        <v>2974</v>
      </c>
      <c r="K57" s="110"/>
      <c r="L57" s="111"/>
      <c r="M57" s="111"/>
      <c r="N57" s="111"/>
      <c r="O57" s="111"/>
      <c r="P57" s="111"/>
      <c r="Q57" s="111"/>
      <c r="R57" s="111" t="s">
        <v>2976</v>
      </c>
      <c r="S57" s="112" t="s">
        <v>3010</v>
      </c>
      <c r="T57" s="111"/>
      <c r="U57" s="111"/>
      <c r="V57" s="111"/>
      <c r="W57" s="111"/>
      <c r="X57" s="113"/>
      <c r="Y57" s="111"/>
      <c r="Z57" s="85"/>
      <c r="AA57" s="85"/>
      <c r="AB57" s="85"/>
      <c r="AC57" s="85"/>
      <c r="AD57" s="85"/>
      <c r="AE57" s="85"/>
      <c r="AF57" s="85"/>
      <c r="AG57" s="85"/>
      <c r="AH57" s="85"/>
      <c r="AI57" s="85"/>
      <c r="AJ57" s="85"/>
      <c r="AK57" s="85"/>
      <c r="AL57" s="5"/>
    </row>
    <row r="58" ht="12.75" customHeight="1">
      <c r="A58" s="106"/>
      <c r="B58" s="106"/>
      <c r="C58" s="106"/>
      <c r="D58" s="106"/>
      <c r="E58" s="106"/>
      <c r="F58" s="106"/>
      <c r="G58" s="85"/>
      <c r="H58" s="108"/>
      <c r="I58" s="109">
        <v>2.0</v>
      </c>
      <c r="J58" s="112" t="s">
        <v>3011</v>
      </c>
      <c r="K58" s="110"/>
      <c r="L58" s="111"/>
      <c r="M58" s="111"/>
      <c r="N58" s="111"/>
      <c r="O58" s="111"/>
      <c r="P58" s="111"/>
      <c r="Q58" s="111"/>
      <c r="R58" s="111" t="s">
        <v>2976</v>
      </c>
      <c r="S58" s="114" t="s">
        <v>3012</v>
      </c>
      <c r="T58" s="110"/>
      <c r="U58" s="111"/>
      <c r="V58" s="111"/>
      <c r="W58" s="111"/>
      <c r="X58" s="113"/>
      <c r="Y58" s="111"/>
      <c r="Z58" s="85"/>
      <c r="AA58" s="85"/>
      <c r="AB58" s="85"/>
      <c r="AC58" s="85"/>
      <c r="AD58" s="85"/>
      <c r="AE58" s="85"/>
      <c r="AF58" s="85"/>
      <c r="AG58" s="85"/>
      <c r="AH58" s="85"/>
      <c r="AI58" s="85"/>
      <c r="AJ58" s="85"/>
      <c r="AK58" s="85"/>
      <c r="AL58" s="5"/>
    </row>
    <row r="59" ht="12.75" customHeight="1">
      <c r="A59" s="106"/>
      <c r="B59" s="106"/>
      <c r="C59" s="106"/>
      <c r="D59" s="106"/>
      <c r="E59" s="106"/>
      <c r="F59" s="106"/>
      <c r="G59" s="85"/>
      <c r="H59" s="86"/>
      <c r="I59" s="115">
        <v>3.0</v>
      </c>
      <c r="J59" s="116" t="s">
        <v>2975</v>
      </c>
      <c r="K59" s="85"/>
      <c r="L59" s="116"/>
      <c r="M59" s="116"/>
      <c r="N59" s="116"/>
      <c r="O59" s="116"/>
      <c r="P59" s="116"/>
      <c r="Q59" s="116"/>
      <c r="R59" s="116" t="s">
        <v>2976</v>
      </c>
      <c r="S59" s="117">
        <f>G61</f>
        <v>1.06</v>
      </c>
      <c r="T59" s="116"/>
      <c r="U59" s="116"/>
      <c r="V59" s="116"/>
      <c r="W59" s="116"/>
      <c r="X59" s="116"/>
      <c r="Y59" s="116"/>
      <c r="Z59" s="85"/>
      <c r="AA59" s="85"/>
      <c r="AB59" s="85"/>
      <c r="AC59" s="85"/>
      <c r="AD59" s="85"/>
      <c r="AE59" s="85"/>
      <c r="AF59" s="85"/>
      <c r="AG59" s="85"/>
      <c r="AH59" s="85"/>
      <c r="AI59" s="85"/>
      <c r="AJ59" s="85"/>
      <c r="AK59" s="85"/>
      <c r="AL59" s="5"/>
    </row>
    <row r="60" ht="12.75" customHeight="1">
      <c r="A60" s="27"/>
      <c r="B60" s="27"/>
      <c r="C60" s="27"/>
      <c r="D60" s="27"/>
      <c r="E60" s="27"/>
      <c r="F60" s="78"/>
      <c r="G60" s="79"/>
      <c r="H60" s="75"/>
      <c r="I60" s="75"/>
      <c r="J60" s="75"/>
      <c r="K60" s="75"/>
      <c r="L60" s="75"/>
      <c r="M60" s="75"/>
      <c r="N60" s="75"/>
      <c r="O60" s="75"/>
      <c r="P60" s="75"/>
      <c r="Q60" s="75"/>
      <c r="R60" s="75"/>
      <c r="S60" s="75"/>
      <c r="T60" s="75"/>
      <c r="U60" s="75"/>
      <c r="V60" s="75"/>
      <c r="W60" s="75"/>
      <c r="X60" s="75"/>
      <c r="Y60" s="75"/>
      <c r="Z60" s="75"/>
      <c r="AA60" s="75"/>
      <c r="AB60" s="75"/>
      <c r="AC60" s="75"/>
      <c r="AD60" s="75"/>
      <c r="AE60" s="75"/>
      <c r="AF60" s="75"/>
      <c r="AG60" s="75"/>
      <c r="AH60" s="75"/>
      <c r="AI60" s="75"/>
      <c r="AJ60" s="75"/>
      <c r="AK60" s="75"/>
      <c r="AL60" s="75"/>
    </row>
    <row r="61" ht="12.75" customHeight="1">
      <c r="A61" s="27"/>
      <c r="B61" s="27"/>
      <c r="C61" s="27"/>
      <c r="D61" s="27"/>
      <c r="E61" s="27"/>
      <c r="F61" s="78"/>
      <c r="G61" s="79">
        <v>1.06</v>
      </c>
      <c r="H61" s="118" t="s">
        <v>3013</v>
      </c>
      <c r="AC61" s="75"/>
      <c r="AD61" s="75"/>
      <c r="AE61" s="75"/>
      <c r="AF61" s="75"/>
      <c r="AG61" s="75"/>
      <c r="AH61" s="75"/>
      <c r="AI61" s="75"/>
      <c r="AJ61" s="75"/>
      <c r="AK61" s="75"/>
      <c r="AL61" s="75"/>
    </row>
    <row r="62" ht="12.75" customHeight="1">
      <c r="A62" s="27"/>
      <c r="B62" s="27"/>
      <c r="C62" s="27"/>
      <c r="D62" s="27"/>
      <c r="E62" s="27"/>
      <c r="F62" s="78"/>
      <c r="G62" s="79"/>
      <c r="AC62" s="75"/>
      <c r="AD62" s="75"/>
      <c r="AE62" s="75"/>
      <c r="AF62" s="75"/>
      <c r="AG62" s="75"/>
      <c r="AH62" s="75"/>
      <c r="AI62" s="75"/>
      <c r="AJ62" s="75"/>
      <c r="AK62" s="75"/>
      <c r="AL62" s="75"/>
    </row>
    <row r="63" ht="12.75" customHeight="1">
      <c r="A63" s="27"/>
      <c r="B63" s="27"/>
      <c r="C63" s="27"/>
      <c r="D63" s="27"/>
      <c r="E63" s="27"/>
      <c r="F63" s="78"/>
      <c r="G63" s="79"/>
      <c r="H63" s="75" t="s">
        <v>3014</v>
      </c>
      <c r="I63" s="75"/>
      <c r="J63" s="75"/>
      <c r="K63" s="75"/>
      <c r="L63" s="75"/>
      <c r="M63" s="75"/>
      <c r="N63" s="75"/>
      <c r="O63" s="75"/>
      <c r="P63" s="75"/>
      <c r="Q63" s="75"/>
      <c r="R63" s="75"/>
      <c r="S63" s="119"/>
      <c r="T63" s="119"/>
      <c r="U63" s="119"/>
      <c r="V63" s="75"/>
      <c r="W63" s="75"/>
      <c r="X63" s="75"/>
      <c r="Y63" s="75"/>
      <c r="Z63" s="75"/>
      <c r="AA63" s="75"/>
      <c r="AB63" s="75"/>
      <c r="AC63" s="75"/>
      <c r="AD63" s="75"/>
      <c r="AE63" s="75"/>
      <c r="AF63" s="75"/>
      <c r="AG63" s="75"/>
      <c r="AH63" s="75"/>
      <c r="AI63" s="75"/>
      <c r="AJ63" s="75"/>
      <c r="AK63" s="75"/>
      <c r="AL63" s="75"/>
    </row>
    <row r="64" ht="12.75" customHeight="1">
      <c r="A64" s="27"/>
      <c r="B64" s="27"/>
      <c r="C64" s="27"/>
      <c r="D64" s="27"/>
      <c r="E64" s="27"/>
      <c r="F64" s="78"/>
      <c r="G64" s="79"/>
      <c r="H64" s="75"/>
      <c r="I64" s="75">
        <v>1.0</v>
      </c>
      <c r="J64" s="75" t="s">
        <v>2974</v>
      </c>
      <c r="K64" s="75"/>
      <c r="L64" s="75"/>
      <c r="M64" s="75"/>
      <c r="N64" s="75"/>
      <c r="O64" s="75"/>
      <c r="P64" s="75"/>
      <c r="Q64" s="75"/>
      <c r="R64" s="75" t="s">
        <v>2976</v>
      </c>
      <c r="S64" s="75" t="s">
        <v>3010</v>
      </c>
      <c r="T64" s="75"/>
      <c r="U64" s="75"/>
      <c r="V64" s="75"/>
      <c r="W64" s="75"/>
      <c r="X64" s="75"/>
      <c r="Y64" s="75"/>
      <c r="Z64" s="75"/>
      <c r="AA64" s="75"/>
      <c r="AB64" s="75"/>
      <c r="AC64" s="75"/>
      <c r="AD64" s="75"/>
      <c r="AE64" s="75"/>
      <c r="AF64" s="75"/>
      <c r="AG64" s="75"/>
      <c r="AH64" s="75"/>
      <c r="AI64" s="75"/>
      <c r="AJ64" s="75"/>
      <c r="AK64" s="75"/>
      <c r="AL64" s="75"/>
    </row>
    <row r="65" ht="12.75" customHeight="1">
      <c r="A65" s="27"/>
      <c r="B65" s="27"/>
      <c r="C65" s="27"/>
      <c r="D65" s="27"/>
      <c r="E65" s="27"/>
      <c r="F65" s="78"/>
      <c r="G65" s="79"/>
      <c r="H65" s="75"/>
      <c r="I65" s="75">
        <v>2.0</v>
      </c>
      <c r="J65" s="75" t="s">
        <v>3011</v>
      </c>
      <c r="K65" s="75"/>
      <c r="L65" s="75"/>
      <c r="M65" s="75"/>
      <c r="N65" s="75"/>
      <c r="O65" s="75"/>
      <c r="P65" s="75"/>
      <c r="Q65" s="75"/>
      <c r="R65" s="75" t="s">
        <v>2976</v>
      </c>
      <c r="S65" s="114" t="s">
        <v>3012</v>
      </c>
      <c r="T65" s="75"/>
      <c r="U65" s="75"/>
      <c r="V65" s="75"/>
      <c r="W65" s="75"/>
      <c r="X65" s="75"/>
      <c r="Y65" s="75"/>
      <c r="Z65" s="75"/>
      <c r="AA65" s="75"/>
      <c r="AB65" s="75"/>
      <c r="AC65" s="75"/>
      <c r="AD65" s="75"/>
      <c r="AE65" s="75"/>
      <c r="AF65" s="75"/>
      <c r="AG65" s="75"/>
      <c r="AH65" s="75"/>
      <c r="AI65" s="75"/>
      <c r="AJ65" s="75"/>
      <c r="AK65" s="75"/>
      <c r="AL65" s="75"/>
    </row>
    <row r="66" ht="12.75" customHeight="1">
      <c r="A66" s="27"/>
      <c r="B66" s="27"/>
      <c r="C66" s="27"/>
      <c r="D66" s="27"/>
      <c r="E66" s="27"/>
      <c r="F66" s="78"/>
      <c r="G66" s="79"/>
      <c r="H66" s="75"/>
      <c r="I66" s="75">
        <v>3.0</v>
      </c>
      <c r="J66" s="75" t="s">
        <v>3015</v>
      </c>
      <c r="K66" s="75"/>
      <c r="L66" s="75"/>
      <c r="M66" s="75"/>
      <c r="N66" s="75"/>
      <c r="O66" s="75"/>
      <c r="P66" s="75"/>
      <c r="Q66" s="75"/>
      <c r="R66" s="75" t="s">
        <v>2976</v>
      </c>
      <c r="S66" s="75" t="s">
        <v>2991</v>
      </c>
      <c r="T66" s="75"/>
      <c r="U66" s="75"/>
      <c r="V66" s="94" t="s">
        <v>3016</v>
      </c>
      <c r="W66" s="45"/>
      <c r="X66" s="45"/>
      <c r="Y66" s="45"/>
      <c r="Z66" s="45"/>
      <c r="AA66" s="45"/>
      <c r="AB66" s="45"/>
      <c r="AC66" s="45"/>
      <c r="AD66" s="45"/>
      <c r="AE66" s="46"/>
      <c r="AF66" s="75"/>
      <c r="AG66" s="75"/>
      <c r="AH66" s="75"/>
      <c r="AI66" s="75"/>
      <c r="AJ66" s="75"/>
      <c r="AK66" s="75"/>
      <c r="AL66" s="75"/>
    </row>
    <row r="67" ht="12.75" customHeight="1">
      <c r="A67" s="27"/>
      <c r="B67" s="27"/>
      <c r="C67" s="27"/>
      <c r="D67" s="27"/>
      <c r="E67" s="27"/>
      <c r="F67" s="78"/>
      <c r="G67" s="79"/>
      <c r="H67" s="75"/>
      <c r="I67" s="75"/>
      <c r="J67" s="75"/>
      <c r="K67" s="75"/>
      <c r="L67" s="75"/>
      <c r="M67" s="75"/>
      <c r="N67" s="75"/>
      <c r="O67" s="75"/>
      <c r="P67" s="75"/>
      <c r="Q67" s="75"/>
      <c r="R67" s="75"/>
      <c r="S67" s="75"/>
      <c r="T67" s="75"/>
      <c r="U67" s="75"/>
      <c r="V67" s="75"/>
      <c r="W67" s="75"/>
      <c r="X67" s="75"/>
      <c r="Y67" s="75"/>
      <c r="Z67" s="75"/>
      <c r="AA67" s="75"/>
      <c r="AB67" s="75"/>
      <c r="AC67" s="75"/>
      <c r="AD67" s="75"/>
      <c r="AE67" s="75"/>
      <c r="AF67" s="75"/>
      <c r="AG67" s="75"/>
      <c r="AH67" s="75"/>
      <c r="AI67" s="75"/>
      <c r="AJ67" s="75"/>
      <c r="AK67" s="75"/>
      <c r="AL67" s="75"/>
    </row>
    <row r="68" ht="12.75" customHeight="1">
      <c r="A68" s="27"/>
      <c r="B68" s="27"/>
      <c r="C68" s="27"/>
      <c r="D68" s="27"/>
      <c r="E68" s="27"/>
      <c r="F68" s="78"/>
      <c r="G68" s="120"/>
      <c r="H68" s="121"/>
      <c r="I68" s="122"/>
      <c r="J68" s="27"/>
      <c r="K68" s="75"/>
      <c r="L68" s="75"/>
      <c r="M68" s="75"/>
      <c r="N68" s="75"/>
      <c r="O68" s="75"/>
      <c r="P68" s="75"/>
      <c r="Q68" s="75"/>
      <c r="R68" s="75"/>
      <c r="S68" s="75"/>
      <c r="T68" s="75"/>
      <c r="U68" s="75"/>
      <c r="V68" s="75"/>
      <c r="W68" s="75"/>
      <c r="X68" s="75"/>
      <c r="Y68" s="75"/>
      <c r="Z68" s="75"/>
      <c r="AA68" s="75"/>
      <c r="AB68" s="75"/>
      <c r="AC68" s="75"/>
      <c r="AD68" s="75"/>
      <c r="AE68" s="75"/>
      <c r="AF68" s="75"/>
      <c r="AG68" s="75"/>
      <c r="AH68" s="75"/>
      <c r="AI68" s="75"/>
      <c r="AJ68" s="75"/>
      <c r="AK68" s="75"/>
      <c r="AL68" s="75"/>
    </row>
    <row r="69" ht="12.75" customHeight="1">
      <c r="A69" s="27"/>
      <c r="B69" s="27"/>
      <c r="C69" s="27"/>
      <c r="D69" s="27"/>
      <c r="E69" s="27"/>
      <c r="F69" s="78"/>
      <c r="G69" s="98"/>
      <c r="H69" s="119"/>
      <c r="I69" s="99"/>
      <c r="J69" s="98"/>
      <c r="K69" s="98"/>
      <c r="L69" s="98"/>
      <c r="M69" s="98"/>
      <c r="N69" s="98"/>
      <c r="O69" s="123"/>
      <c r="P69" s="123"/>
      <c r="Q69" s="123"/>
      <c r="R69" s="123"/>
      <c r="S69" s="123"/>
      <c r="T69" s="123"/>
      <c r="U69" s="123"/>
      <c r="V69" s="123"/>
      <c r="W69" s="123"/>
      <c r="X69" s="123"/>
      <c r="Y69" s="98"/>
      <c r="Z69" s="98"/>
      <c r="AA69" s="98"/>
      <c r="AB69" s="75"/>
      <c r="AC69" s="75"/>
      <c r="AD69" s="75"/>
      <c r="AE69" s="75"/>
      <c r="AF69" s="75"/>
      <c r="AG69" s="75"/>
      <c r="AH69" s="75"/>
      <c r="AI69" s="75"/>
      <c r="AJ69" s="75"/>
      <c r="AK69" s="75"/>
      <c r="AL69" s="75"/>
    </row>
    <row r="70" ht="12.75" customHeight="1">
      <c r="A70" s="27"/>
      <c r="B70" s="27"/>
      <c r="C70" s="27"/>
      <c r="D70" s="27"/>
      <c r="E70" s="27"/>
      <c r="F70" s="78"/>
      <c r="G70" s="120"/>
      <c r="H70" s="98"/>
      <c r="I70" s="99"/>
      <c r="J70" s="27"/>
      <c r="K70" s="27"/>
      <c r="L70" s="27"/>
      <c r="M70" s="27"/>
      <c r="N70" s="27"/>
      <c r="O70" s="27"/>
      <c r="P70" s="27"/>
      <c r="Q70" s="27"/>
      <c r="R70" s="123"/>
      <c r="S70" s="123"/>
      <c r="T70" s="123"/>
      <c r="U70" s="98"/>
      <c r="V70" s="98"/>
      <c r="W70" s="98"/>
      <c r="X70" s="98"/>
      <c r="Y70" s="98"/>
      <c r="Z70" s="98"/>
      <c r="AA70" s="98"/>
      <c r="AB70" s="75"/>
      <c r="AC70" s="75"/>
      <c r="AD70" s="75"/>
      <c r="AE70" s="75"/>
      <c r="AF70" s="75"/>
      <c r="AG70" s="75"/>
      <c r="AH70" s="75"/>
      <c r="AI70" s="75"/>
      <c r="AJ70" s="75"/>
      <c r="AK70" s="75"/>
      <c r="AL70" s="75"/>
    </row>
    <row r="71" ht="12.75" customHeight="1">
      <c r="A71" s="27"/>
      <c r="B71" s="27"/>
      <c r="C71" s="27"/>
      <c r="D71" s="27"/>
      <c r="E71" s="27"/>
      <c r="F71" s="78"/>
      <c r="G71" s="27"/>
      <c r="H71" s="27"/>
      <c r="I71" s="99"/>
      <c r="J71" s="98"/>
      <c r="K71" s="27"/>
      <c r="L71" s="27"/>
      <c r="M71" s="27"/>
      <c r="N71" s="27"/>
      <c r="O71" s="27"/>
      <c r="P71" s="27"/>
      <c r="Q71" s="27"/>
      <c r="R71" s="98"/>
      <c r="S71" s="98"/>
      <c r="T71" s="98"/>
      <c r="U71" s="98"/>
      <c r="V71" s="98"/>
      <c r="W71" s="98"/>
      <c r="X71" s="98"/>
      <c r="Y71" s="98"/>
      <c r="Z71" s="98"/>
      <c r="AA71" s="98"/>
      <c r="AB71" s="75"/>
      <c r="AC71" s="75"/>
      <c r="AD71" s="75"/>
      <c r="AE71" s="75"/>
      <c r="AF71" s="75"/>
      <c r="AG71" s="75"/>
      <c r="AH71" s="75"/>
      <c r="AI71" s="75"/>
      <c r="AJ71" s="75"/>
      <c r="AK71" s="75"/>
      <c r="AL71" s="75"/>
    </row>
    <row r="72" ht="12.75" customHeight="1">
      <c r="A72" s="27"/>
      <c r="B72" s="27"/>
      <c r="C72" s="27"/>
      <c r="D72" s="27"/>
      <c r="E72" s="27"/>
      <c r="F72" s="78"/>
      <c r="G72" s="27"/>
      <c r="H72" s="27"/>
      <c r="I72" s="99"/>
      <c r="J72" s="98"/>
      <c r="K72" s="27"/>
      <c r="L72" s="27"/>
      <c r="M72" s="27"/>
      <c r="N72" s="27"/>
      <c r="O72" s="27"/>
      <c r="P72" s="27"/>
      <c r="Q72" s="27"/>
      <c r="R72" s="98"/>
      <c r="S72" s="98"/>
      <c r="T72" s="98"/>
      <c r="U72" s="98"/>
      <c r="V72" s="98"/>
      <c r="W72" s="98"/>
      <c r="X72" s="98"/>
      <c r="Y72" s="98"/>
      <c r="Z72" s="98"/>
      <c r="AA72" s="98"/>
      <c r="AB72" s="75"/>
      <c r="AC72" s="75"/>
      <c r="AD72" s="75"/>
      <c r="AE72" s="75"/>
      <c r="AF72" s="75"/>
      <c r="AG72" s="75"/>
      <c r="AH72" s="75"/>
      <c r="AI72" s="75"/>
      <c r="AJ72" s="75"/>
      <c r="AK72" s="75"/>
      <c r="AL72" s="75"/>
    </row>
    <row r="73" ht="12.75" customHeight="1">
      <c r="A73" s="27"/>
      <c r="B73" s="27"/>
      <c r="C73" s="27"/>
      <c r="D73" s="27"/>
      <c r="E73" s="27"/>
      <c r="F73" s="78"/>
      <c r="G73" s="27"/>
      <c r="H73" s="27"/>
      <c r="I73" s="99"/>
      <c r="J73" s="98"/>
      <c r="K73" s="27"/>
      <c r="L73" s="27"/>
      <c r="M73" s="27"/>
      <c r="N73" s="27"/>
      <c r="O73" s="27"/>
      <c r="P73" s="27"/>
      <c r="Q73" s="27"/>
      <c r="R73" s="98"/>
      <c r="S73" s="98"/>
      <c r="T73" s="98"/>
      <c r="U73" s="98"/>
      <c r="V73" s="98"/>
      <c r="W73" s="98"/>
      <c r="X73" s="98"/>
      <c r="Y73" s="98"/>
      <c r="Z73" s="98"/>
      <c r="AA73" s="98"/>
      <c r="AB73" s="75"/>
      <c r="AC73" s="75"/>
      <c r="AD73" s="75"/>
      <c r="AE73" s="75"/>
      <c r="AF73" s="75"/>
      <c r="AG73" s="75"/>
      <c r="AH73" s="75"/>
      <c r="AI73" s="75"/>
      <c r="AJ73" s="75"/>
      <c r="AK73" s="75"/>
      <c r="AL73" s="75"/>
    </row>
    <row r="74" ht="12.75" customHeight="1">
      <c r="A74" s="27"/>
      <c r="B74" s="27"/>
      <c r="C74" s="27"/>
      <c r="D74" s="27"/>
      <c r="E74" s="27"/>
      <c r="F74" s="78"/>
      <c r="G74" s="98"/>
      <c r="H74" s="98"/>
      <c r="I74" s="99"/>
      <c r="J74" s="98"/>
      <c r="K74" s="98"/>
      <c r="L74" s="98"/>
      <c r="M74" s="98"/>
      <c r="N74" s="98"/>
      <c r="O74" s="98"/>
      <c r="P74" s="98"/>
      <c r="Q74" s="98"/>
      <c r="R74" s="98"/>
      <c r="S74" s="98"/>
      <c r="T74" s="98"/>
      <c r="U74" s="98"/>
      <c r="V74" s="98"/>
      <c r="W74" s="98"/>
      <c r="X74" s="98"/>
      <c r="Y74" s="98"/>
      <c r="Z74" s="98"/>
      <c r="AA74" s="98"/>
      <c r="AB74" s="75"/>
      <c r="AC74" s="75"/>
      <c r="AD74" s="75"/>
      <c r="AE74" s="75"/>
      <c r="AF74" s="75"/>
      <c r="AG74" s="75"/>
      <c r="AH74" s="75"/>
      <c r="AI74" s="75"/>
      <c r="AJ74" s="75"/>
      <c r="AK74" s="75"/>
      <c r="AL74" s="75"/>
    </row>
    <row r="75" ht="12.75" customHeight="1">
      <c r="A75" s="27"/>
      <c r="B75" s="27"/>
      <c r="C75" s="27"/>
      <c r="D75" s="27"/>
      <c r="E75" s="27"/>
      <c r="F75" s="78"/>
      <c r="G75" s="98"/>
      <c r="H75" s="98"/>
      <c r="I75" s="99"/>
      <c r="J75" s="98"/>
      <c r="K75" s="98"/>
      <c r="L75" s="98"/>
      <c r="M75" s="98"/>
      <c r="N75" s="98"/>
      <c r="O75" s="98"/>
      <c r="P75" s="98"/>
      <c r="Q75" s="98"/>
      <c r="R75" s="98"/>
      <c r="S75" s="98"/>
      <c r="T75" s="98"/>
      <c r="U75" s="98"/>
      <c r="V75" s="98"/>
      <c r="W75" s="98"/>
      <c r="X75" s="98"/>
      <c r="Y75" s="98"/>
      <c r="Z75" s="98"/>
      <c r="AA75" s="98"/>
      <c r="AB75" s="75"/>
      <c r="AC75" s="75"/>
      <c r="AD75" s="75"/>
      <c r="AE75" s="75"/>
      <c r="AF75" s="75"/>
      <c r="AG75" s="75"/>
      <c r="AH75" s="75"/>
      <c r="AI75" s="75"/>
      <c r="AJ75" s="75"/>
      <c r="AK75" s="75"/>
      <c r="AL75" s="75"/>
    </row>
    <row r="76" ht="12.75" customHeight="1">
      <c r="A76" s="27"/>
      <c r="B76" s="27"/>
      <c r="C76" s="27"/>
      <c r="D76" s="27"/>
      <c r="E76" s="27"/>
      <c r="F76" s="78"/>
      <c r="G76" s="98"/>
      <c r="H76" s="74"/>
      <c r="I76" s="99"/>
      <c r="J76" s="98"/>
      <c r="K76" s="98"/>
      <c r="L76" s="98"/>
      <c r="M76" s="98"/>
      <c r="N76" s="98"/>
      <c r="O76" s="98"/>
      <c r="P76" s="98"/>
      <c r="Q76" s="98"/>
      <c r="R76" s="98"/>
      <c r="S76" s="98"/>
      <c r="T76" s="98"/>
      <c r="U76" s="98"/>
      <c r="V76" s="98"/>
      <c r="W76" s="98"/>
      <c r="X76" s="98"/>
      <c r="Y76" s="98"/>
      <c r="Z76" s="98"/>
      <c r="AA76" s="98"/>
      <c r="AB76" s="75"/>
      <c r="AC76" s="75"/>
      <c r="AD76" s="75"/>
      <c r="AE76" s="75"/>
      <c r="AF76" s="75"/>
      <c r="AG76" s="75"/>
      <c r="AH76" s="75"/>
      <c r="AI76" s="75"/>
      <c r="AJ76" s="75"/>
      <c r="AK76" s="75"/>
      <c r="AL76" s="75"/>
    </row>
    <row r="77" ht="12.75" customHeight="1">
      <c r="A77" s="27"/>
      <c r="B77" s="27"/>
      <c r="C77" s="27"/>
      <c r="D77" s="27"/>
      <c r="E77" s="27"/>
      <c r="F77" s="78"/>
      <c r="G77" s="98"/>
      <c r="H77" s="32"/>
      <c r="W77" s="98"/>
      <c r="X77" s="98"/>
      <c r="Y77" s="98"/>
      <c r="Z77" s="98"/>
      <c r="AA77" s="98"/>
      <c r="AB77" s="75"/>
      <c r="AC77" s="75"/>
      <c r="AD77" s="75"/>
      <c r="AE77" s="75"/>
      <c r="AF77" s="75"/>
      <c r="AG77" s="75"/>
      <c r="AH77" s="75"/>
      <c r="AI77" s="75"/>
      <c r="AJ77" s="75"/>
      <c r="AK77" s="75"/>
      <c r="AL77" s="75"/>
    </row>
    <row r="78" ht="12.75" customHeight="1">
      <c r="A78" s="27"/>
      <c r="B78" s="27"/>
      <c r="C78" s="27"/>
      <c r="D78" s="27"/>
      <c r="E78" s="27"/>
      <c r="F78" s="78"/>
      <c r="G78" s="98"/>
      <c r="W78" s="98"/>
      <c r="X78" s="98"/>
      <c r="Y78" s="98"/>
      <c r="Z78" s="98"/>
      <c r="AA78" s="98"/>
      <c r="AB78" s="75"/>
      <c r="AC78" s="75"/>
      <c r="AD78" s="75"/>
      <c r="AE78" s="75"/>
      <c r="AF78" s="75"/>
      <c r="AG78" s="75"/>
      <c r="AH78" s="75"/>
      <c r="AI78" s="75"/>
      <c r="AJ78" s="75"/>
      <c r="AK78" s="75"/>
      <c r="AL78" s="75"/>
    </row>
    <row r="79" ht="12.75" customHeight="1">
      <c r="A79" s="27"/>
      <c r="B79" s="27"/>
      <c r="C79" s="27"/>
      <c r="D79" s="27"/>
      <c r="E79" s="27"/>
      <c r="F79" s="78"/>
      <c r="G79" s="98"/>
      <c r="H79" s="98"/>
      <c r="I79" s="99"/>
      <c r="J79" s="51"/>
      <c r="K79" s="98"/>
      <c r="L79" s="98"/>
      <c r="M79" s="98"/>
      <c r="N79" s="98"/>
      <c r="O79" s="98"/>
      <c r="P79" s="98"/>
      <c r="Q79" s="98"/>
      <c r="R79" s="98"/>
      <c r="S79" s="98"/>
      <c r="T79" s="98"/>
      <c r="U79" s="98"/>
      <c r="V79" s="98"/>
      <c r="W79" s="98"/>
      <c r="X79" s="98"/>
      <c r="Y79" s="98"/>
      <c r="Z79" s="98"/>
      <c r="AA79" s="98"/>
      <c r="AB79" s="75"/>
      <c r="AC79" s="75"/>
      <c r="AD79" s="75"/>
      <c r="AE79" s="75"/>
      <c r="AF79" s="75"/>
      <c r="AG79" s="75"/>
      <c r="AH79" s="75"/>
      <c r="AI79" s="75"/>
      <c r="AJ79" s="75"/>
      <c r="AK79" s="75"/>
      <c r="AL79" s="75"/>
    </row>
    <row r="80" ht="12.75" customHeight="1">
      <c r="A80" s="27"/>
      <c r="B80" s="27"/>
      <c r="C80" s="27"/>
      <c r="D80" s="27"/>
      <c r="E80" s="27"/>
      <c r="F80" s="78"/>
      <c r="G80" s="98"/>
      <c r="H80" s="98"/>
      <c r="I80" s="99"/>
      <c r="J80" s="51"/>
      <c r="K80" s="98"/>
      <c r="L80" s="98"/>
      <c r="M80" s="98"/>
      <c r="N80" s="98"/>
      <c r="O80" s="98"/>
      <c r="P80" s="98"/>
      <c r="Q80" s="98"/>
      <c r="R80" s="98"/>
      <c r="S80" s="98"/>
      <c r="T80" s="98"/>
      <c r="U80" s="98"/>
      <c r="V80" s="98"/>
      <c r="W80" s="98"/>
      <c r="X80" s="98"/>
      <c r="Y80" s="98"/>
      <c r="Z80" s="98"/>
      <c r="AA80" s="98"/>
      <c r="AB80" s="75"/>
      <c r="AC80" s="75"/>
      <c r="AD80" s="75"/>
      <c r="AE80" s="75"/>
      <c r="AF80" s="75"/>
      <c r="AG80" s="75"/>
      <c r="AH80" s="75"/>
      <c r="AI80" s="75"/>
      <c r="AJ80" s="75"/>
      <c r="AK80" s="75"/>
      <c r="AL80" s="75"/>
    </row>
    <row r="81" ht="12.75" customHeight="1">
      <c r="A81" s="27"/>
      <c r="B81" s="27"/>
      <c r="C81" s="27"/>
      <c r="D81" s="27"/>
      <c r="E81" s="27"/>
      <c r="F81" s="78"/>
      <c r="G81" s="98"/>
      <c r="H81" s="98"/>
      <c r="I81" s="27"/>
      <c r="J81" s="98"/>
      <c r="K81" s="98"/>
      <c r="L81" s="98"/>
      <c r="M81" s="98"/>
      <c r="N81" s="98"/>
      <c r="O81" s="98"/>
      <c r="P81" s="98"/>
      <c r="Q81" s="98"/>
      <c r="R81" s="98"/>
      <c r="S81" s="98"/>
      <c r="T81" s="98"/>
      <c r="U81" s="98"/>
      <c r="V81" s="98"/>
      <c r="W81" s="98"/>
      <c r="X81" s="98"/>
      <c r="Y81" s="98"/>
      <c r="Z81" s="98"/>
      <c r="AA81" s="98"/>
      <c r="AB81" s="75"/>
      <c r="AC81" s="75"/>
      <c r="AD81" s="75"/>
      <c r="AE81" s="75"/>
      <c r="AF81" s="75"/>
      <c r="AG81" s="75"/>
      <c r="AH81" s="75"/>
      <c r="AI81" s="75"/>
      <c r="AJ81" s="75"/>
      <c r="AK81" s="75"/>
      <c r="AL81" s="75"/>
    </row>
    <row r="82" ht="12.75" customHeight="1">
      <c r="A82" s="27"/>
      <c r="B82" s="27"/>
      <c r="C82" s="27"/>
      <c r="D82" s="27"/>
      <c r="E82" s="27"/>
      <c r="F82" s="78"/>
      <c r="G82" s="98"/>
      <c r="H82" s="74"/>
      <c r="I82" s="27"/>
      <c r="J82" s="98"/>
      <c r="K82" s="98"/>
      <c r="L82" s="98"/>
      <c r="M82" s="98"/>
      <c r="N82" s="98"/>
      <c r="O82" s="98"/>
      <c r="P82" s="98"/>
      <c r="Q82" s="98"/>
      <c r="R82" s="98"/>
      <c r="S82" s="98"/>
      <c r="T82" s="98"/>
      <c r="U82" s="98"/>
      <c r="V82" s="98"/>
      <c r="W82" s="98"/>
      <c r="X82" s="98"/>
      <c r="Y82" s="98"/>
      <c r="Z82" s="98"/>
      <c r="AA82" s="98"/>
      <c r="AB82" s="75"/>
      <c r="AC82" s="75"/>
      <c r="AD82" s="75"/>
      <c r="AE82" s="75"/>
      <c r="AF82" s="75"/>
      <c r="AG82" s="75"/>
      <c r="AH82" s="75"/>
      <c r="AI82" s="75"/>
      <c r="AJ82" s="75"/>
      <c r="AK82" s="75"/>
      <c r="AL82" s="75"/>
    </row>
    <row r="83" ht="12.75" customHeight="1">
      <c r="A83" s="27"/>
      <c r="B83" s="27"/>
      <c r="C83" s="27"/>
      <c r="D83" s="27"/>
      <c r="E83" s="27"/>
      <c r="F83" s="78"/>
      <c r="G83" s="98"/>
      <c r="H83" s="98"/>
      <c r="I83" s="27"/>
      <c r="J83" s="98"/>
      <c r="K83" s="98"/>
      <c r="L83" s="98"/>
      <c r="M83" s="98"/>
      <c r="N83" s="98"/>
      <c r="O83" s="98"/>
      <c r="P83" s="98"/>
      <c r="Q83" s="98"/>
      <c r="R83" s="98"/>
      <c r="S83" s="98"/>
      <c r="T83" s="98"/>
      <c r="U83" s="98"/>
      <c r="V83" s="98"/>
      <c r="W83" s="98"/>
      <c r="X83" s="98"/>
      <c r="Y83" s="98"/>
      <c r="Z83" s="98"/>
      <c r="AA83" s="98"/>
      <c r="AB83" s="75"/>
      <c r="AC83" s="75"/>
      <c r="AD83" s="75"/>
      <c r="AE83" s="75"/>
      <c r="AF83" s="75"/>
      <c r="AG83" s="75"/>
      <c r="AH83" s="75"/>
      <c r="AI83" s="75"/>
      <c r="AJ83" s="75"/>
      <c r="AK83" s="75"/>
      <c r="AL83" s="75"/>
    </row>
    <row r="84" ht="12.75" customHeight="1">
      <c r="A84" s="27"/>
      <c r="B84" s="27"/>
      <c r="C84" s="27"/>
      <c r="D84" s="27"/>
      <c r="E84" s="27"/>
      <c r="F84" s="78"/>
      <c r="G84" s="98"/>
      <c r="H84" s="98"/>
      <c r="I84" s="99"/>
      <c r="J84" s="51"/>
      <c r="K84" s="99"/>
      <c r="L84" s="98"/>
      <c r="M84" s="98"/>
      <c r="N84" s="98"/>
      <c r="O84" s="98"/>
      <c r="P84" s="98"/>
      <c r="Q84" s="98"/>
      <c r="R84" s="98"/>
      <c r="S84" s="98"/>
      <c r="T84" s="98"/>
      <c r="U84" s="98"/>
      <c r="V84" s="98"/>
      <c r="W84" s="98"/>
      <c r="X84" s="98"/>
      <c r="Y84" s="98"/>
      <c r="Z84" s="98"/>
      <c r="AA84" s="98"/>
      <c r="AB84" s="75"/>
      <c r="AC84" s="75"/>
      <c r="AD84" s="75"/>
      <c r="AE84" s="75"/>
      <c r="AF84" s="75"/>
      <c r="AG84" s="75"/>
      <c r="AH84" s="75"/>
      <c r="AI84" s="75"/>
      <c r="AJ84" s="75"/>
      <c r="AK84" s="75"/>
      <c r="AL84" s="75"/>
    </row>
    <row r="85" ht="12.75" customHeight="1">
      <c r="A85" s="27"/>
      <c r="B85" s="27"/>
      <c r="C85" s="27"/>
      <c r="D85" s="27"/>
      <c r="E85" s="27"/>
      <c r="F85" s="78"/>
      <c r="G85" s="98"/>
      <c r="H85" s="98"/>
      <c r="I85" s="99"/>
      <c r="J85" s="51"/>
      <c r="K85" s="99"/>
      <c r="L85" s="98"/>
      <c r="M85" s="98"/>
      <c r="N85" s="98"/>
      <c r="O85" s="98"/>
      <c r="P85" s="98"/>
      <c r="Q85" s="98"/>
      <c r="R85" s="98"/>
      <c r="S85" s="98"/>
      <c r="T85" s="98"/>
      <c r="U85" s="98"/>
      <c r="V85" s="98"/>
      <c r="W85" s="98"/>
      <c r="X85" s="98"/>
      <c r="Y85" s="98"/>
      <c r="Z85" s="98"/>
      <c r="AA85" s="98"/>
      <c r="AB85" s="75"/>
      <c r="AC85" s="75"/>
      <c r="AD85" s="75"/>
      <c r="AE85" s="75"/>
      <c r="AF85" s="75"/>
      <c r="AG85" s="75"/>
      <c r="AH85" s="75"/>
      <c r="AI85" s="75"/>
      <c r="AJ85" s="75"/>
      <c r="AK85" s="75"/>
      <c r="AL85" s="75"/>
    </row>
    <row r="86" ht="12.75" customHeight="1">
      <c r="A86" s="27"/>
      <c r="B86" s="27"/>
      <c r="C86" s="27"/>
      <c r="D86" s="27"/>
      <c r="E86" s="27"/>
      <c r="F86" s="78"/>
      <c r="G86" s="98"/>
      <c r="H86" s="98"/>
      <c r="I86" s="99"/>
      <c r="J86" s="51"/>
      <c r="K86" s="99"/>
      <c r="L86" s="98"/>
      <c r="M86" s="98"/>
      <c r="N86" s="98"/>
      <c r="O86" s="98"/>
      <c r="P86" s="98"/>
      <c r="Q86" s="98"/>
      <c r="R86" s="98"/>
      <c r="S86" s="98"/>
      <c r="T86" s="98"/>
      <c r="U86" s="98"/>
      <c r="V86" s="98"/>
      <c r="W86" s="98"/>
      <c r="X86" s="98"/>
      <c r="Y86" s="98"/>
      <c r="Z86" s="98"/>
      <c r="AA86" s="98"/>
      <c r="AB86" s="75"/>
      <c r="AC86" s="75"/>
      <c r="AD86" s="75"/>
      <c r="AE86" s="75"/>
      <c r="AF86" s="75"/>
      <c r="AG86" s="75"/>
      <c r="AH86" s="75"/>
      <c r="AI86" s="75"/>
      <c r="AJ86" s="75"/>
      <c r="AK86" s="75"/>
      <c r="AL86" s="75"/>
    </row>
    <row r="87" ht="12.75" customHeight="1">
      <c r="A87" s="27"/>
      <c r="B87" s="27"/>
      <c r="C87" s="27"/>
      <c r="D87" s="27"/>
      <c r="E87" s="27"/>
      <c r="F87" s="78"/>
      <c r="G87" s="98"/>
      <c r="H87" s="98"/>
      <c r="I87" s="99"/>
      <c r="J87" s="98"/>
      <c r="K87" s="98"/>
      <c r="L87" s="98"/>
      <c r="M87" s="98"/>
      <c r="N87" s="98"/>
      <c r="O87" s="98"/>
      <c r="P87" s="98"/>
      <c r="Q87" s="98"/>
      <c r="R87" s="98"/>
      <c r="S87" s="98"/>
      <c r="T87" s="98"/>
      <c r="U87" s="98"/>
      <c r="V87" s="98"/>
      <c r="W87" s="98"/>
      <c r="X87" s="98"/>
      <c r="Y87" s="98"/>
      <c r="Z87" s="98"/>
      <c r="AA87" s="98"/>
      <c r="AB87" s="75"/>
      <c r="AC87" s="75"/>
      <c r="AD87" s="75"/>
      <c r="AE87" s="75"/>
      <c r="AF87" s="75"/>
      <c r="AG87" s="75"/>
      <c r="AH87" s="75"/>
      <c r="AI87" s="75"/>
      <c r="AJ87" s="75"/>
      <c r="AK87" s="75"/>
      <c r="AL87" s="75"/>
    </row>
    <row r="88" ht="12.75" customHeight="1">
      <c r="A88" s="27"/>
      <c r="B88" s="27"/>
      <c r="C88" s="27"/>
      <c r="D88" s="27"/>
      <c r="E88" s="27"/>
      <c r="F88" s="78"/>
      <c r="G88" s="98"/>
      <c r="H88" s="74"/>
      <c r="I88" s="99"/>
      <c r="J88" s="98"/>
      <c r="K88" s="98"/>
      <c r="L88" s="98"/>
      <c r="M88" s="98"/>
      <c r="N88" s="98"/>
      <c r="O88" s="98"/>
      <c r="P88" s="98"/>
      <c r="Q88" s="98"/>
      <c r="R88" s="98"/>
      <c r="S88" s="98"/>
      <c r="T88" s="98"/>
      <c r="U88" s="98"/>
      <c r="V88" s="98"/>
      <c r="W88" s="98"/>
      <c r="X88" s="98"/>
      <c r="Y88" s="98"/>
      <c r="Z88" s="98"/>
      <c r="AA88" s="98"/>
      <c r="AB88" s="75"/>
      <c r="AC88" s="75"/>
      <c r="AD88" s="75"/>
      <c r="AE88" s="75"/>
      <c r="AF88" s="75"/>
      <c r="AG88" s="75"/>
      <c r="AH88" s="75"/>
      <c r="AI88" s="75"/>
      <c r="AJ88" s="75"/>
      <c r="AK88" s="75"/>
      <c r="AL88" s="75"/>
    </row>
    <row r="89" ht="12.75" customHeight="1">
      <c r="A89" s="27"/>
      <c r="B89" s="27"/>
      <c r="C89" s="27"/>
      <c r="D89" s="27"/>
      <c r="E89" s="27"/>
      <c r="F89" s="78"/>
      <c r="G89" s="98"/>
      <c r="H89" s="98"/>
      <c r="I89" s="27"/>
      <c r="J89" s="98"/>
      <c r="K89" s="98"/>
      <c r="L89" s="98"/>
      <c r="M89" s="98"/>
      <c r="N89" s="98"/>
      <c r="O89" s="98"/>
      <c r="P89" s="98"/>
      <c r="Q89" s="98"/>
      <c r="R89" s="98"/>
      <c r="S89" s="98"/>
      <c r="T89" s="98"/>
      <c r="U89" s="98"/>
      <c r="V89" s="98"/>
      <c r="W89" s="98"/>
      <c r="X89" s="98"/>
      <c r="Y89" s="98"/>
      <c r="Z89" s="98"/>
      <c r="AA89" s="98"/>
      <c r="AB89" s="75"/>
      <c r="AC89" s="75"/>
      <c r="AD89" s="75"/>
      <c r="AE89" s="75"/>
      <c r="AF89" s="75"/>
      <c r="AG89" s="75"/>
      <c r="AH89" s="75"/>
      <c r="AI89" s="75"/>
      <c r="AJ89" s="75"/>
      <c r="AK89" s="75"/>
      <c r="AL89" s="75"/>
    </row>
    <row r="90" ht="12.75" customHeight="1">
      <c r="A90" s="27"/>
      <c r="B90" s="27"/>
      <c r="C90" s="27"/>
      <c r="D90" s="27"/>
      <c r="E90" s="27"/>
      <c r="F90" s="78"/>
      <c r="G90" s="98"/>
      <c r="H90" s="27"/>
      <c r="I90" s="99"/>
      <c r="J90" s="51"/>
      <c r="K90" s="98"/>
      <c r="L90" s="98"/>
      <c r="M90" s="98"/>
      <c r="N90" s="98"/>
      <c r="O90" s="98"/>
      <c r="P90" s="98"/>
      <c r="Q90" s="98"/>
      <c r="R90" s="98"/>
      <c r="S90" s="98"/>
      <c r="T90" s="98"/>
      <c r="U90" s="98"/>
      <c r="V90" s="98"/>
      <c r="W90" s="98"/>
      <c r="X90" s="98"/>
      <c r="Y90" s="98"/>
      <c r="Z90" s="98"/>
      <c r="AA90" s="98"/>
      <c r="AB90" s="75"/>
      <c r="AC90" s="75"/>
      <c r="AD90" s="75"/>
      <c r="AE90" s="75"/>
      <c r="AF90" s="75"/>
      <c r="AG90" s="75"/>
      <c r="AH90" s="75"/>
      <c r="AI90" s="75"/>
      <c r="AJ90" s="75"/>
      <c r="AK90" s="75"/>
      <c r="AL90" s="75"/>
    </row>
    <row r="91" ht="12.75" customHeight="1">
      <c r="A91" s="27"/>
      <c r="B91" s="27"/>
      <c r="C91" s="27"/>
      <c r="D91" s="27"/>
      <c r="E91" s="27"/>
      <c r="F91" s="78"/>
      <c r="G91" s="98"/>
      <c r="H91" s="27"/>
      <c r="I91" s="99"/>
      <c r="J91" s="51"/>
      <c r="K91" s="98"/>
      <c r="L91" s="98"/>
      <c r="M91" s="98"/>
      <c r="N91" s="98"/>
      <c r="O91" s="98"/>
      <c r="P91" s="98"/>
      <c r="Q91" s="98"/>
      <c r="R91" s="98"/>
      <c r="S91" s="98"/>
      <c r="T91" s="98"/>
      <c r="U91" s="98"/>
      <c r="V91" s="98"/>
      <c r="W91" s="98"/>
      <c r="X91" s="98"/>
      <c r="Y91" s="98"/>
      <c r="Z91" s="98"/>
      <c r="AA91" s="98"/>
      <c r="AB91" s="75"/>
      <c r="AC91" s="75"/>
      <c r="AD91" s="75"/>
      <c r="AE91" s="75"/>
      <c r="AF91" s="75"/>
      <c r="AG91" s="75"/>
      <c r="AH91" s="75"/>
      <c r="AI91" s="75"/>
      <c r="AJ91" s="75"/>
      <c r="AK91" s="75"/>
      <c r="AL91" s="75"/>
    </row>
    <row r="92" ht="12.75" customHeight="1">
      <c r="A92" s="27"/>
      <c r="B92" s="27"/>
      <c r="C92" s="27"/>
      <c r="D92" s="27"/>
      <c r="E92" s="27"/>
      <c r="F92" s="78"/>
      <c r="G92" s="98"/>
      <c r="H92" s="98"/>
      <c r="I92" s="99"/>
      <c r="J92" s="98"/>
      <c r="K92" s="98"/>
      <c r="L92" s="98"/>
      <c r="M92" s="98"/>
      <c r="N92" s="98"/>
      <c r="O92" s="98"/>
      <c r="P92" s="98"/>
      <c r="Q92" s="98"/>
      <c r="R92" s="98"/>
      <c r="S92" s="98"/>
      <c r="T92" s="98"/>
      <c r="U92" s="98"/>
      <c r="V92" s="98"/>
      <c r="W92" s="98"/>
      <c r="X92" s="98"/>
      <c r="Y92" s="98"/>
      <c r="Z92" s="98"/>
      <c r="AA92" s="98"/>
      <c r="AB92" s="75"/>
      <c r="AC92" s="75"/>
      <c r="AD92" s="75"/>
      <c r="AE92" s="75"/>
      <c r="AF92" s="75"/>
      <c r="AG92" s="75"/>
      <c r="AH92" s="75"/>
      <c r="AI92" s="75"/>
      <c r="AJ92" s="75"/>
      <c r="AK92" s="75"/>
      <c r="AL92" s="75"/>
    </row>
    <row r="93" ht="12.75" customHeight="1">
      <c r="A93" s="27"/>
      <c r="B93" s="27"/>
      <c r="C93" s="27"/>
      <c r="D93" s="27"/>
      <c r="E93" s="27"/>
      <c r="F93" s="78"/>
      <c r="G93" s="98"/>
      <c r="H93" s="74"/>
      <c r="I93" s="99"/>
      <c r="J93" s="98"/>
      <c r="K93" s="98"/>
      <c r="L93" s="98"/>
      <c r="M93" s="98"/>
      <c r="N93" s="98"/>
      <c r="O93" s="98"/>
      <c r="P93" s="98"/>
      <c r="Q93" s="98"/>
      <c r="R93" s="98"/>
      <c r="S93" s="98"/>
      <c r="T93" s="98"/>
      <c r="U93" s="98"/>
      <c r="V93" s="98"/>
      <c r="W93" s="98"/>
      <c r="X93" s="98"/>
      <c r="Y93" s="98"/>
      <c r="Z93" s="98"/>
      <c r="AA93" s="98"/>
      <c r="AB93" s="75"/>
      <c r="AC93" s="75"/>
      <c r="AD93" s="75"/>
      <c r="AE93" s="75"/>
      <c r="AF93" s="75"/>
      <c r="AG93" s="75"/>
      <c r="AH93" s="75"/>
      <c r="AI93" s="75"/>
      <c r="AJ93" s="75"/>
      <c r="AK93" s="75"/>
      <c r="AL93" s="75"/>
    </row>
    <row r="94" ht="12.75" customHeight="1">
      <c r="A94" s="27"/>
      <c r="B94" s="27"/>
      <c r="C94" s="27"/>
      <c r="D94" s="27"/>
      <c r="E94" s="27"/>
      <c r="F94" s="78"/>
      <c r="G94" s="98"/>
      <c r="H94" s="32"/>
      <c r="X94" s="98"/>
      <c r="Y94" s="98"/>
      <c r="Z94" s="98"/>
      <c r="AA94" s="98"/>
      <c r="AB94" s="75"/>
      <c r="AC94" s="75"/>
      <c r="AD94" s="75"/>
      <c r="AE94" s="75"/>
      <c r="AF94" s="75"/>
      <c r="AG94" s="75"/>
      <c r="AH94" s="75"/>
      <c r="AI94" s="75"/>
      <c r="AJ94" s="75"/>
      <c r="AK94" s="75"/>
      <c r="AL94" s="75"/>
    </row>
    <row r="95" ht="12.75" customHeight="1">
      <c r="A95" s="27"/>
      <c r="B95" s="27"/>
      <c r="C95" s="27"/>
      <c r="D95" s="27"/>
      <c r="E95" s="27"/>
      <c r="F95" s="78"/>
      <c r="G95" s="98"/>
      <c r="X95" s="98"/>
      <c r="Y95" s="98"/>
      <c r="Z95" s="98"/>
      <c r="AA95" s="98"/>
      <c r="AB95" s="75"/>
      <c r="AC95" s="75"/>
      <c r="AD95" s="75"/>
      <c r="AE95" s="75"/>
      <c r="AF95" s="75"/>
      <c r="AG95" s="75"/>
      <c r="AH95" s="75"/>
      <c r="AI95" s="75"/>
      <c r="AJ95" s="75"/>
      <c r="AK95" s="75"/>
      <c r="AL95" s="75"/>
    </row>
    <row r="96" ht="12.75" customHeight="1">
      <c r="A96" s="27"/>
      <c r="B96" s="27"/>
      <c r="C96" s="27"/>
      <c r="D96" s="27"/>
      <c r="E96" s="27"/>
      <c r="F96" s="78"/>
      <c r="G96" s="98"/>
      <c r="H96" s="98"/>
      <c r="I96" s="99"/>
      <c r="J96" s="51"/>
      <c r="K96" s="98"/>
      <c r="L96" s="98"/>
      <c r="M96" s="98"/>
      <c r="N96" s="98"/>
      <c r="O96" s="98"/>
      <c r="P96" s="98"/>
      <c r="Q96" s="98"/>
      <c r="R96" s="98"/>
      <c r="S96" s="98"/>
      <c r="T96" s="98"/>
      <c r="U96" s="98"/>
      <c r="V96" s="98"/>
      <c r="W96" s="98"/>
      <c r="X96" s="98"/>
      <c r="Y96" s="98"/>
      <c r="Z96" s="98"/>
      <c r="AA96" s="98"/>
      <c r="AB96" s="75"/>
      <c r="AC96" s="75"/>
      <c r="AD96" s="75"/>
      <c r="AE96" s="75"/>
      <c r="AF96" s="75"/>
      <c r="AG96" s="75"/>
      <c r="AH96" s="75"/>
      <c r="AI96" s="75"/>
      <c r="AJ96" s="75"/>
      <c r="AK96" s="75"/>
      <c r="AL96" s="75"/>
    </row>
    <row r="97" ht="12.75" customHeight="1">
      <c r="A97" s="27"/>
      <c r="B97" s="27"/>
      <c r="C97" s="27"/>
      <c r="D97" s="27"/>
      <c r="E97" s="27"/>
      <c r="F97" s="78"/>
      <c r="G97" s="98"/>
      <c r="H97" s="98"/>
      <c r="I97" s="99"/>
      <c r="J97" s="51"/>
      <c r="K97" s="98"/>
      <c r="L97" s="98"/>
      <c r="M97" s="98"/>
      <c r="N97" s="98"/>
      <c r="O97" s="98"/>
      <c r="P97" s="98"/>
      <c r="Q97" s="98"/>
      <c r="R97" s="98"/>
      <c r="S97" s="98"/>
      <c r="T97" s="98"/>
      <c r="U97" s="98"/>
      <c r="V97" s="98"/>
      <c r="W97" s="98"/>
      <c r="X97" s="98"/>
      <c r="Y97" s="98"/>
      <c r="Z97" s="98"/>
      <c r="AA97" s="98"/>
      <c r="AB97" s="75"/>
      <c r="AC97" s="75"/>
      <c r="AD97" s="75"/>
      <c r="AE97" s="75"/>
      <c r="AF97" s="75"/>
      <c r="AG97" s="75"/>
      <c r="AH97" s="75"/>
      <c r="AI97" s="75"/>
      <c r="AJ97" s="75"/>
      <c r="AK97" s="75"/>
      <c r="AL97" s="75"/>
    </row>
    <row r="98" ht="12.75" customHeight="1">
      <c r="A98" s="27"/>
      <c r="B98" s="27"/>
      <c r="C98" s="27"/>
      <c r="D98" s="27"/>
      <c r="E98" s="27"/>
      <c r="F98" s="78"/>
      <c r="G98" s="98"/>
      <c r="H98" s="98"/>
      <c r="I98" s="99"/>
      <c r="J98" s="98"/>
      <c r="K98" s="98"/>
      <c r="L98" s="98"/>
      <c r="M98" s="98"/>
      <c r="N98" s="98"/>
      <c r="O98" s="98"/>
      <c r="P98" s="98"/>
      <c r="Q98" s="98"/>
      <c r="R98" s="98"/>
      <c r="S98" s="98"/>
      <c r="T98" s="98"/>
      <c r="U98" s="98"/>
      <c r="V98" s="98"/>
      <c r="W98" s="98"/>
      <c r="X98" s="98"/>
      <c r="Y98" s="98"/>
      <c r="Z98" s="98"/>
      <c r="AA98" s="98"/>
      <c r="AB98" s="75"/>
      <c r="AC98" s="75"/>
      <c r="AD98" s="75"/>
      <c r="AE98" s="75"/>
      <c r="AF98" s="75"/>
      <c r="AG98" s="75"/>
      <c r="AH98" s="75"/>
      <c r="AI98" s="75"/>
      <c r="AJ98" s="75"/>
      <c r="AK98" s="75"/>
      <c r="AL98" s="75"/>
    </row>
    <row r="99" ht="12.75" customHeight="1">
      <c r="A99" s="27"/>
      <c r="B99" s="27"/>
      <c r="C99" s="27"/>
      <c r="D99" s="27"/>
      <c r="E99" s="27"/>
      <c r="F99" s="78"/>
      <c r="G99" s="98"/>
      <c r="H99" s="74"/>
      <c r="I99" s="99"/>
      <c r="J99" s="98"/>
      <c r="K99" s="98"/>
      <c r="L99" s="98"/>
      <c r="M99" s="98"/>
      <c r="N99" s="98"/>
      <c r="O99" s="98"/>
      <c r="P99" s="98"/>
      <c r="Q99" s="98"/>
      <c r="R99" s="98"/>
      <c r="S99" s="98"/>
      <c r="T99" s="98"/>
      <c r="U99" s="98"/>
      <c r="V99" s="98"/>
      <c r="W99" s="98"/>
      <c r="X99" s="98"/>
      <c r="Y99" s="98"/>
      <c r="Z99" s="98"/>
      <c r="AA99" s="98"/>
      <c r="AB99" s="75"/>
      <c r="AC99" s="75"/>
      <c r="AD99" s="75"/>
      <c r="AE99" s="75"/>
      <c r="AF99" s="75"/>
      <c r="AG99" s="75"/>
      <c r="AH99" s="75"/>
      <c r="AI99" s="75"/>
      <c r="AJ99" s="75"/>
      <c r="AK99" s="75"/>
      <c r="AL99" s="75"/>
    </row>
    <row r="100" ht="12.75" customHeight="1">
      <c r="A100" s="27"/>
      <c r="B100" s="27"/>
      <c r="C100" s="27"/>
      <c r="D100" s="27"/>
      <c r="E100" s="27"/>
      <c r="F100" s="78"/>
      <c r="G100" s="98"/>
      <c r="H100" s="32"/>
      <c r="X100" s="98"/>
      <c r="Y100" s="98"/>
      <c r="Z100" s="98"/>
      <c r="AA100" s="98"/>
      <c r="AB100" s="75"/>
      <c r="AC100" s="75"/>
      <c r="AD100" s="75"/>
      <c r="AE100" s="75"/>
      <c r="AF100" s="75"/>
      <c r="AG100" s="75"/>
      <c r="AH100" s="75"/>
      <c r="AI100" s="75"/>
      <c r="AJ100" s="75"/>
      <c r="AK100" s="75"/>
      <c r="AL100" s="75"/>
    </row>
    <row r="101" ht="12.75" customHeight="1">
      <c r="A101" s="27"/>
      <c r="B101" s="27"/>
      <c r="C101" s="27"/>
      <c r="D101" s="27"/>
      <c r="E101" s="27"/>
      <c r="F101" s="78"/>
      <c r="G101" s="98"/>
      <c r="H101" s="98"/>
      <c r="I101" s="99"/>
      <c r="J101" s="51"/>
      <c r="K101" s="98"/>
      <c r="L101" s="98"/>
      <c r="M101" s="98"/>
      <c r="N101" s="98"/>
      <c r="O101" s="98"/>
      <c r="P101" s="98"/>
      <c r="Q101" s="98"/>
      <c r="R101" s="98"/>
      <c r="S101" s="98"/>
      <c r="T101" s="98"/>
      <c r="U101" s="98"/>
      <c r="V101" s="98"/>
      <c r="W101" s="98"/>
      <c r="X101" s="98"/>
      <c r="Y101" s="98"/>
      <c r="Z101" s="98"/>
      <c r="AA101" s="98"/>
      <c r="AB101" s="75"/>
      <c r="AC101" s="75"/>
      <c r="AD101" s="75"/>
      <c r="AE101" s="75"/>
      <c r="AF101" s="75"/>
      <c r="AG101" s="75"/>
      <c r="AH101" s="75"/>
      <c r="AI101" s="75"/>
      <c r="AJ101" s="75"/>
      <c r="AK101" s="75"/>
      <c r="AL101" s="75"/>
    </row>
    <row r="102" ht="12.75" customHeight="1">
      <c r="A102" s="27"/>
      <c r="B102" s="27"/>
      <c r="C102" s="27"/>
      <c r="D102" s="27"/>
      <c r="E102" s="27"/>
      <c r="F102" s="78"/>
      <c r="G102" s="98"/>
      <c r="H102" s="98"/>
      <c r="I102" s="99"/>
      <c r="J102" s="51"/>
      <c r="K102" s="98"/>
      <c r="L102" s="98"/>
      <c r="M102" s="98"/>
      <c r="N102" s="98"/>
      <c r="O102" s="98"/>
      <c r="P102" s="98"/>
      <c r="Q102" s="98"/>
      <c r="R102" s="98"/>
      <c r="S102" s="98"/>
      <c r="T102" s="98"/>
      <c r="U102" s="98"/>
      <c r="V102" s="98"/>
      <c r="W102" s="98"/>
      <c r="X102" s="98"/>
      <c r="Y102" s="98"/>
      <c r="Z102" s="98"/>
      <c r="AA102" s="98"/>
      <c r="AB102" s="75"/>
      <c r="AC102" s="75"/>
      <c r="AD102" s="75"/>
      <c r="AE102" s="75"/>
      <c r="AF102" s="75"/>
      <c r="AG102" s="75"/>
      <c r="AH102" s="75"/>
      <c r="AI102" s="75"/>
      <c r="AJ102" s="75"/>
      <c r="AK102" s="75"/>
      <c r="AL102" s="75"/>
    </row>
    <row r="103" ht="12.75" customHeight="1">
      <c r="A103" s="27"/>
      <c r="B103" s="27"/>
      <c r="C103" s="27"/>
      <c r="D103" s="27"/>
      <c r="E103" s="27"/>
      <c r="F103" s="78"/>
      <c r="G103" s="98"/>
      <c r="H103" s="98"/>
      <c r="I103" s="99"/>
      <c r="J103" s="98"/>
      <c r="K103" s="98"/>
      <c r="L103" s="98"/>
      <c r="M103" s="98"/>
      <c r="N103" s="98"/>
      <c r="O103" s="98"/>
      <c r="P103" s="98"/>
      <c r="Q103" s="98"/>
      <c r="R103" s="98"/>
      <c r="S103" s="98"/>
      <c r="T103" s="98"/>
      <c r="U103" s="98"/>
      <c r="V103" s="98"/>
      <c r="W103" s="98"/>
      <c r="X103" s="98"/>
      <c r="Y103" s="98"/>
      <c r="Z103" s="98"/>
      <c r="AA103" s="98"/>
      <c r="AB103" s="75"/>
      <c r="AC103" s="75"/>
      <c r="AD103" s="75"/>
      <c r="AE103" s="75"/>
      <c r="AF103" s="75"/>
      <c r="AG103" s="75"/>
      <c r="AH103" s="75"/>
      <c r="AI103" s="75"/>
      <c r="AJ103" s="75"/>
      <c r="AK103" s="75"/>
      <c r="AL103" s="75"/>
    </row>
    <row r="104" ht="12.75" customHeight="1">
      <c r="A104" s="27"/>
      <c r="B104" s="27"/>
      <c r="C104" s="27"/>
      <c r="D104" s="27"/>
      <c r="E104" s="27"/>
      <c r="F104" s="78"/>
      <c r="G104" s="98"/>
      <c r="H104" s="74"/>
      <c r="I104" s="99"/>
      <c r="J104" s="98"/>
      <c r="K104" s="98"/>
      <c r="L104" s="98"/>
      <c r="M104" s="98"/>
      <c r="N104" s="98"/>
      <c r="O104" s="98"/>
      <c r="P104" s="98"/>
      <c r="Q104" s="98"/>
      <c r="R104" s="98"/>
      <c r="S104" s="98"/>
      <c r="T104" s="98"/>
      <c r="U104" s="98"/>
      <c r="V104" s="98"/>
      <c r="W104" s="98"/>
      <c r="X104" s="98"/>
      <c r="Y104" s="98"/>
      <c r="Z104" s="98"/>
      <c r="AA104" s="98"/>
      <c r="AB104" s="75"/>
      <c r="AC104" s="75"/>
      <c r="AD104" s="75"/>
      <c r="AE104" s="75"/>
      <c r="AF104" s="75"/>
      <c r="AG104" s="75"/>
      <c r="AH104" s="75"/>
      <c r="AI104" s="75"/>
      <c r="AJ104" s="75"/>
      <c r="AK104" s="75"/>
      <c r="AL104" s="75"/>
    </row>
    <row r="105" ht="12.75" customHeight="1">
      <c r="A105" s="27"/>
      <c r="B105" s="27"/>
      <c r="C105" s="27"/>
      <c r="D105" s="27"/>
      <c r="E105" s="27"/>
      <c r="F105" s="78"/>
      <c r="G105" s="98"/>
      <c r="H105" s="32"/>
      <c r="X105" s="98"/>
      <c r="Y105" s="98"/>
      <c r="Z105" s="98"/>
      <c r="AA105" s="98"/>
      <c r="AB105" s="75"/>
      <c r="AC105" s="75"/>
      <c r="AD105" s="75"/>
      <c r="AE105" s="75"/>
      <c r="AF105" s="75"/>
      <c r="AG105" s="75"/>
      <c r="AH105" s="75"/>
      <c r="AI105" s="75"/>
      <c r="AJ105" s="75"/>
      <c r="AK105" s="75"/>
      <c r="AL105" s="75"/>
    </row>
    <row r="106" ht="12.75" customHeight="1">
      <c r="A106" s="27"/>
      <c r="B106" s="27"/>
      <c r="C106" s="27"/>
      <c r="D106" s="27"/>
      <c r="E106" s="27"/>
      <c r="F106" s="78"/>
      <c r="G106" s="98"/>
      <c r="H106" s="98"/>
      <c r="I106" s="99"/>
      <c r="J106" s="51"/>
      <c r="K106" s="98"/>
      <c r="L106" s="98"/>
      <c r="M106" s="98"/>
      <c r="N106" s="98"/>
      <c r="O106" s="98"/>
      <c r="P106" s="98"/>
      <c r="Q106" s="98"/>
      <c r="R106" s="98"/>
      <c r="S106" s="98"/>
      <c r="T106" s="98"/>
      <c r="U106" s="98"/>
      <c r="V106" s="98"/>
      <c r="W106" s="98"/>
      <c r="X106" s="98"/>
      <c r="Y106" s="98"/>
      <c r="Z106" s="98"/>
      <c r="AA106" s="98"/>
      <c r="AB106" s="75"/>
      <c r="AC106" s="75"/>
      <c r="AD106" s="75"/>
      <c r="AE106" s="75"/>
      <c r="AF106" s="75"/>
      <c r="AG106" s="75"/>
      <c r="AH106" s="75"/>
      <c r="AI106" s="75"/>
      <c r="AJ106" s="75"/>
      <c r="AK106" s="75"/>
      <c r="AL106" s="75"/>
    </row>
    <row r="107" ht="12.75" customHeight="1">
      <c r="A107" s="27"/>
      <c r="B107" s="27"/>
      <c r="C107" s="27"/>
      <c r="D107" s="27"/>
      <c r="E107" s="27"/>
      <c r="F107" s="78"/>
      <c r="G107" s="98"/>
      <c r="H107" s="98"/>
      <c r="I107" s="99"/>
      <c r="J107" s="51"/>
      <c r="K107" s="98"/>
      <c r="L107" s="98"/>
      <c r="M107" s="98"/>
      <c r="N107" s="98"/>
      <c r="O107" s="98"/>
      <c r="P107" s="98"/>
      <c r="Q107" s="98"/>
      <c r="R107" s="98"/>
      <c r="S107" s="98"/>
      <c r="T107" s="98"/>
      <c r="U107" s="98"/>
      <c r="V107" s="98"/>
      <c r="W107" s="98"/>
      <c r="X107" s="98"/>
      <c r="Y107" s="98"/>
      <c r="Z107" s="98"/>
      <c r="AA107" s="98"/>
      <c r="AB107" s="75"/>
      <c r="AC107" s="75"/>
      <c r="AD107" s="75"/>
      <c r="AE107" s="75"/>
      <c r="AF107" s="75"/>
      <c r="AG107" s="75"/>
      <c r="AH107" s="75"/>
      <c r="AI107" s="75"/>
      <c r="AJ107" s="75"/>
      <c r="AK107" s="75"/>
      <c r="AL107" s="75"/>
    </row>
    <row r="108" ht="12.75" customHeight="1">
      <c r="A108" s="27"/>
      <c r="B108" s="27"/>
      <c r="C108" s="27"/>
      <c r="D108" s="27"/>
      <c r="E108" s="27"/>
      <c r="F108" s="78"/>
      <c r="G108" s="98"/>
      <c r="H108" s="98"/>
      <c r="I108" s="99"/>
      <c r="J108" s="51"/>
      <c r="K108" s="98"/>
      <c r="L108" s="98"/>
      <c r="M108" s="98"/>
      <c r="N108" s="98"/>
      <c r="O108" s="98"/>
      <c r="P108" s="98"/>
      <c r="Q108" s="98"/>
      <c r="R108" s="98"/>
      <c r="S108" s="98"/>
      <c r="T108" s="98"/>
      <c r="U108" s="98"/>
      <c r="V108" s="98"/>
      <c r="W108" s="98"/>
      <c r="X108" s="98"/>
      <c r="Y108" s="98"/>
      <c r="Z108" s="98"/>
      <c r="AA108" s="98"/>
      <c r="AB108" s="75"/>
      <c r="AC108" s="75"/>
      <c r="AD108" s="75"/>
      <c r="AE108" s="75"/>
      <c r="AF108" s="75"/>
      <c r="AG108" s="75"/>
      <c r="AH108" s="75"/>
      <c r="AI108" s="75"/>
      <c r="AJ108" s="75"/>
      <c r="AK108" s="75"/>
      <c r="AL108" s="75"/>
    </row>
    <row r="109" ht="12.75" customHeight="1">
      <c r="A109" s="27"/>
      <c r="B109" s="27"/>
      <c r="C109" s="27"/>
      <c r="D109" s="27"/>
      <c r="E109" s="27"/>
      <c r="F109" s="78"/>
      <c r="G109" s="98"/>
      <c r="H109" s="98"/>
      <c r="I109" s="99"/>
      <c r="J109" s="51"/>
      <c r="K109" s="98"/>
      <c r="L109" s="98"/>
      <c r="M109" s="98"/>
      <c r="N109" s="98"/>
      <c r="O109" s="98"/>
      <c r="P109" s="98"/>
      <c r="Q109" s="98"/>
      <c r="R109" s="98"/>
      <c r="S109" s="98"/>
      <c r="T109" s="98"/>
      <c r="U109" s="98"/>
      <c r="V109" s="98"/>
      <c r="W109" s="98"/>
      <c r="X109" s="98"/>
      <c r="Y109" s="98"/>
      <c r="Z109" s="98"/>
      <c r="AA109" s="98"/>
      <c r="AB109" s="75"/>
      <c r="AC109" s="75"/>
      <c r="AD109" s="75"/>
      <c r="AE109" s="75"/>
      <c r="AF109" s="75"/>
      <c r="AG109" s="75"/>
      <c r="AH109" s="75"/>
      <c r="AI109" s="75"/>
      <c r="AJ109" s="75"/>
      <c r="AK109" s="75"/>
      <c r="AL109" s="75"/>
    </row>
    <row r="110" ht="12.75" customHeight="1">
      <c r="A110" s="27"/>
      <c r="B110" s="27"/>
      <c r="C110" s="27"/>
      <c r="D110" s="27"/>
      <c r="E110" s="27"/>
      <c r="F110" s="78"/>
      <c r="G110" s="120"/>
      <c r="H110" s="32"/>
      <c r="AB110" s="75"/>
      <c r="AC110" s="75"/>
      <c r="AD110" s="75"/>
      <c r="AE110" s="75"/>
      <c r="AF110" s="75"/>
      <c r="AG110" s="75"/>
      <c r="AH110" s="75"/>
      <c r="AI110" s="75"/>
      <c r="AJ110" s="75"/>
      <c r="AK110" s="75"/>
      <c r="AL110" s="75"/>
    </row>
    <row r="111" ht="12.75" customHeight="1">
      <c r="A111" s="27"/>
      <c r="B111" s="27"/>
      <c r="C111" s="27"/>
      <c r="D111" s="27"/>
      <c r="E111" s="27"/>
      <c r="F111" s="78"/>
      <c r="G111" s="122"/>
      <c r="H111" s="120"/>
      <c r="I111" s="122"/>
      <c r="J111" s="27"/>
      <c r="K111" s="27"/>
      <c r="L111" s="27"/>
      <c r="M111" s="27"/>
      <c r="N111" s="27"/>
      <c r="O111" s="27"/>
      <c r="P111" s="27"/>
      <c r="Q111" s="27"/>
      <c r="R111" s="27"/>
      <c r="S111" s="124"/>
      <c r="T111" s="125"/>
      <c r="U111" s="27"/>
      <c r="V111" s="27"/>
      <c r="W111" s="27"/>
      <c r="X111" s="31"/>
      <c r="Y111" s="27"/>
      <c r="Z111" s="27"/>
      <c r="AA111" s="27"/>
      <c r="AB111" s="75"/>
      <c r="AC111" s="75"/>
      <c r="AD111" s="75"/>
      <c r="AE111" s="75"/>
      <c r="AF111" s="75"/>
      <c r="AG111" s="75"/>
      <c r="AH111" s="75"/>
      <c r="AI111" s="75"/>
      <c r="AJ111" s="75"/>
      <c r="AK111" s="75"/>
      <c r="AL111" s="75"/>
    </row>
    <row r="112" ht="12.75" customHeight="1">
      <c r="A112" s="27"/>
      <c r="B112" s="27"/>
      <c r="C112" s="27"/>
      <c r="D112" s="27"/>
      <c r="E112" s="27"/>
      <c r="F112" s="78"/>
      <c r="G112" s="122"/>
      <c r="H112" s="120"/>
      <c r="I112" s="122"/>
      <c r="J112" s="27"/>
      <c r="K112" s="27"/>
      <c r="L112" s="27"/>
      <c r="M112" s="125"/>
      <c r="N112" s="27"/>
      <c r="O112" s="27"/>
      <c r="P112" s="27"/>
      <c r="Q112" s="27"/>
      <c r="R112" s="27"/>
      <c r="S112" s="124"/>
      <c r="T112" s="125"/>
      <c r="U112" s="125"/>
      <c r="V112" s="27"/>
      <c r="W112" s="27"/>
      <c r="X112" s="27"/>
      <c r="Y112" s="27"/>
      <c r="Z112" s="27"/>
      <c r="AA112" s="27"/>
      <c r="AB112" s="75"/>
      <c r="AC112" s="75"/>
      <c r="AD112" s="75"/>
      <c r="AE112" s="75"/>
      <c r="AF112" s="75"/>
      <c r="AG112" s="75"/>
      <c r="AH112" s="75"/>
      <c r="AI112" s="75"/>
      <c r="AJ112" s="75"/>
      <c r="AK112" s="75"/>
      <c r="AL112" s="75"/>
    </row>
    <row r="113" ht="12.75" customHeight="1">
      <c r="A113" s="27"/>
      <c r="B113" s="27"/>
      <c r="C113" s="27"/>
      <c r="D113" s="27"/>
      <c r="E113" s="27"/>
      <c r="F113" s="78"/>
      <c r="G113" s="122"/>
      <c r="H113" s="120"/>
      <c r="I113" s="122"/>
      <c r="J113" s="27"/>
      <c r="K113" s="27"/>
      <c r="L113" s="27"/>
      <c r="M113" s="125"/>
      <c r="N113" s="27"/>
      <c r="O113" s="32"/>
      <c r="S113" s="27"/>
      <c r="T113" s="126"/>
      <c r="U113" s="123"/>
      <c r="V113" s="123"/>
      <c r="W113" s="123"/>
      <c r="X113" s="123"/>
      <c r="Y113" s="27"/>
      <c r="Z113" s="27"/>
      <c r="AA113" s="27"/>
      <c r="AB113" s="75"/>
      <c r="AC113" s="75"/>
      <c r="AD113" s="75"/>
      <c r="AE113" s="75"/>
      <c r="AF113" s="75"/>
      <c r="AG113" s="75"/>
      <c r="AH113" s="75"/>
      <c r="AI113" s="75"/>
      <c r="AJ113" s="75"/>
      <c r="AK113" s="75"/>
      <c r="AL113" s="75"/>
    </row>
    <row r="114" ht="12.75" customHeight="1">
      <c r="A114" s="27"/>
      <c r="B114" s="27"/>
      <c r="C114" s="27"/>
      <c r="D114" s="27"/>
      <c r="E114" s="27"/>
      <c r="F114" s="78"/>
      <c r="G114" s="27"/>
      <c r="H114" s="27"/>
      <c r="I114" s="27"/>
      <c r="J114" s="27"/>
      <c r="K114" s="27"/>
      <c r="L114" s="27"/>
      <c r="M114" s="27"/>
      <c r="N114" s="27"/>
      <c r="O114" s="27"/>
      <c r="P114" s="27"/>
      <c r="Q114" s="27"/>
      <c r="R114" s="27"/>
      <c r="S114" s="27"/>
      <c r="T114" s="27"/>
      <c r="U114" s="27"/>
      <c r="V114" s="27"/>
      <c r="W114" s="27"/>
      <c r="X114" s="27"/>
      <c r="Y114" s="27"/>
      <c r="Z114" s="27"/>
      <c r="AA114" s="27"/>
      <c r="AB114" s="75"/>
      <c r="AC114" s="75"/>
      <c r="AD114" s="75"/>
      <c r="AE114" s="75"/>
      <c r="AF114" s="75"/>
      <c r="AG114" s="75"/>
      <c r="AH114" s="75"/>
      <c r="AI114" s="75"/>
      <c r="AJ114" s="75"/>
      <c r="AK114" s="75"/>
      <c r="AL114" s="75"/>
    </row>
    <row r="115" ht="12.75" customHeight="1">
      <c r="A115" s="27"/>
      <c r="B115" s="27"/>
      <c r="C115" s="27"/>
      <c r="D115" s="27"/>
      <c r="E115" s="27"/>
      <c r="F115" s="78"/>
      <c r="G115" s="27"/>
      <c r="H115" s="27"/>
      <c r="I115" s="27"/>
      <c r="J115" s="27"/>
      <c r="K115" s="27"/>
      <c r="L115" s="27"/>
      <c r="M115" s="27"/>
      <c r="N115" s="27"/>
      <c r="O115" s="27"/>
      <c r="P115" s="27"/>
      <c r="Q115" s="27"/>
      <c r="R115" s="27"/>
      <c r="S115" s="27"/>
      <c r="T115" s="27"/>
      <c r="U115" s="27"/>
      <c r="V115" s="27"/>
      <c r="W115" s="27"/>
      <c r="X115" s="27"/>
      <c r="Y115" s="27"/>
      <c r="Z115" s="27"/>
      <c r="AA115" s="27"/>
      <c r="AB115" s="75"/>
      <c r="AC115" s="75"/>
      <c r="AD115" s="75"/>
      <c r="AE115" s="75"/>
      <c r="AF115" s="75"/>
      <c r="AG115" s="75"/>
      <c r="AH115" s="75"/>
      <c r="AI115" s="75"/>
      <c r="AJ115" s="75"/>
      <c r="AK115" s="75"/>
      <c r="AL115" s="75"/>
    </row>
    <row r="116" ht="12.75" customHeight="1">
      <c r="A116" s="27"/>
      <c r="B116" s="27"/>
      <c r="C116" s="27"/>
      <c r="D116" s="27"/>
      <c r="E116" s="27"/>
      <c r="F116" s="78"/>
      <c r="G116" s="27"/>
      <c r="H116" s="27"/>
      <c r="I116" s="27"/>
      <c r="J116" s="27"/>
      <c r="K116" s="27"/>
      <c r="L116" s="27"/>
      <c r="M116" s="27"/>
      <c r="N116" s="27"/>
      <c r="O116" s="27"/>
      <c r="P116" s="27"/>
      <c r="Q116" s="27"/>
      <c r="R116" s="27"/>
      <c r="S116" s="27"/>
      <c r="T116" s="27"/>
      <c r="U116" s="27"/>
      <c r="V116" s="27"/>
      <c r="W116" s="27"/>
      <c r="X116" s="27"/>
      <c r="Y116" s="27"/>
      <c r="Z116" s="27"/>
      <c r="AA116" s="27"/>
      <c r="AB116" s="75"/>
      <c r="AC116" s="75"/>
      <c r="AD116" s="75"/>
      <c r="AE116" s="75"/>
      <c r="AF116" s="75"/>
      <c r="AG116" s="75"/>
      <c r="AH116" s="75"/>
      <c r="AI116" s="75"/>
      <c r="AJ116" s="75"/>
      <c r="AK116" s="75"/>
      <c r="AL116" s="75"/>
    </row>
    <row r="117" ht="12.75" customHeight="1">
      <c r="A117" s="27"/>
      <c r="B117" s="27"/>
      <c r="C117" s="27"/>
      <c r="D117" s="27"/>
      <c r="E117" s="27"/>
      <c r="F117" s="78"/>
      <c r="G117" s="27"/>
      <c r="H117" s="27"/>
      <c r="I117" s="27"/>
      <c r="J117" s="27"/>
      <c r="K117" s="27"/>
      <c r="L117" s="27"/>
      <c r="M117" s="27"/>
      <c r="N117" s="27"/>
      <c r="O117" s="27"/>
      <c r="P117" s="27"/>
      <c r="Q117" s="27"/>
      <c r="R117" s="27"/>
      <c r="S117" s="27"/>
      <c r="T117" s="27"/>
      <c r="U117" s="27"/>
      <c r="V117" s="27"/>
      <c r="W117" s="27"/>
      <c r="X117" s="27"/>
      <c r="Y117" s="27"/>
      <c r="Z117" s="27"/>
      <c r="AA117" s="27"/>
      <c r="AB117" s="75"/>
      <c r="AC117" s="75"/>
      <c r="AD117" s="75"/>
      <c r="AE117" s="75"/>
      <c r="AF117" s="75"/>
      <c r="AG117" s="75"/>
      <c r="AH117" s="75"/>
      <c r="AI117" s="75"/>
      <c r="AJ117" s="75"/>
      <c r="AK117" s="75"/>
      <c r="AL117" s="75"/>
    </row>
    <row r="118" ht="12.75" customHeight="1">
      <c r="A118" s="27"/>
      <c r="B118" s="27"/>
      <c r="C118" s="27"/>
      <c r="D118" s="27"/>
      <c r="E118" s="27"/>
      <c r="F118" s="78"/>
      <c r="G118" s="27"/>
      <c r="H118" s="27"/>
      <c r="I118" s="27"/>
      <c r="J118" s="27"/>
      <c r="K118" s="27"/>
      <c r="L118" s="27"/>
      <c r="M118" s="27"/>
      <c r="N118" s="27"/>
      <c r="O118" s="27"/>
      <c r="P118" s="27"/>
      <c r="Q118" s="27"/>
      <c r="R118" s="27"/>
      <c r="S118" s="27"/>
      <c r="T118" s="27"/>
      <c r="U118" s="27"/>
      <c r="V118" s="27"/>
      <c r="W118" s="27"/>
      <c r="X118" s="27"/>
      <c r="Y118" s="27"/>
      <c r="Z118" s="27"/>
      <c r="AA118" s="27"/>
      <c r="AB118" s="75"/>
      <c r="AC118" s="75"/>
      <c r="AD118" s="75"/>
      <c r="AE118" s="75"/>
      <c r="AF118" s="75"/>
      <c r="AG118" s="75"/>
      <c r="AH118" s="75"/>
      <c r="AI118" s="75"/>
      <c r="AJ118" s="75"/>
      <c r="AK118" s="75"/>
      <c r="AL118" s="75"/>
    </row>
    <row r="119" ht="12.75" customHeight="1">
      <c r="A119" s="27"/>
      <c r="B119" s="27"/>
      <c r="C119" s="27"/>
      <c r="D119" s="27"/>
      <c r="E119" s="27"/>
      <c r="F119" s="78"/>
      <c r="G119" s="27"/>
      <c r="H119" s="27"/>
      <c r="I119" s="27"/>
      <c r="J119" s="27"/>
      <c r="K119" s="27"/>
      <c r="L119" s="27"/>
      <c r="M119" s="27"/>
      <c r="N119" s="27"/>
      <c r="O119" s="27"/>
      <c r="P119" s="27"/>
      <c r="Q119" s="27"/>
      <c r="R119" s="27"/>
      <c r="S119" s="27"/>
      <c r="T119" s="27"/>
      <c r="U119" s="27"/>
      <c r="V119" s="27"/>
      <c r="W119" s="27"/>
      <c r="X119" s="27"/>
      <c r="Y119" s="27"/>
      <c r="Z119" s="27"/>
      <c r="AA119" s="27"/>
      <c r="AB119" s="75"/>
      <c r="AC119" s="75"/>
      <c r="AD119" s="75"/>
      <c r="AE119" s="75"/>
      <c r="AF119" s="75"/>
      <c r="AG119" s="75"/>
      <c r="AH119" s="75"/>
      <c r="AI119" s="75"/>
      <c r="AJ119" s="75"/>
      <c r="AK119" s="75"/>
      <c r="AL119" s="75"/>
    </row>
    <row r="120" ht="12.75" customHeight="1">
      <c r="A120" s="27"/>
      <c r="B120" s="27"/>
      <c r="C120" s="27"/>
      <c r="D120" s="27"/>
      <c r="E120" s="27"/>
      <c r="F120" s="78"/>
      <c r="G120" s="27"/>
      <c r="H120" s="27"/>
      <c r="I120" s="27"/>
      <c r="J120" s="27"/>
      <c r="K120" s="27"/>
      <c r="L120" s="27"/>
      <c r="M120" s="27"/>
      <c r="N120" s="27"/>
      <c r="O120" s="27"/>
      <c r="P120" s="27"/>
      <c r="Q120" s="27"/>
      <c r="R120" s="27"/>
      <c r="S120" s="27"/>
      <c r="T120" s="27"/>
      <c r="U120" s="27"/>
      <c r="V120" s="27"/>
      <c r="W120" s="27"/>
      <c r="X120" s="27"/>
      <c r="Y120" s="27"/>
      <c r="Z120" s="27"/>
      <c r="AA120" s="27"/>
      <c r="AB120" s="75"/>
      <c r="AC120" s="75"/>
      <c r="AD120" s="75"/>
      <c r="AE120" s="75"/>
      <c r="AF120" s="75"/>
      <c r="AG120" s="75"/>
      <c r="AH120" s="75"/>
      <c r="AI120" s="75"/>
      <c r="AJ120" s="75"/>
      <c r="AK120" s="75"/>
      <c r="AL120" s="75"/>
    </row>
    <row r="121" ht="12.75" customHeight="1">
      <c r="A121" s="27"/>
      <c r="B121" s="27"/>
      <c r="C121" s="27"/>
      <c r="D121" s="27"/>
      <c r="E121" s="27"/>
      <c r="F121" s="78"/>
      <c r="G121" s="27"/>
      <c r="H121" s="27"/>
      <c r="I121" s="27"/>
      <c r="J121" s="27"/>
      <c r="K121" s="27"/>
      <c r="L121" s="27"/>
      <c r="M121" s="27"/>
      <c r="N121" s="27"/>
      <c r="O121" s="27"/>
      <c r="P121" s="27"/>
      <c r="Q121" s="27"/>
      <c r="R121" s="27"/>
      <c r="S121" s="27"/>
      <c r="T121" s="27"/>
      <c r="U121" s="27"/>
      <c r="V121" s="27"/>
      <c r="W121" s="27"/>
      <c r="X121" s="27"/>
      <c r="Y121" s="27"/>
      <c r="Z121" s="27"/>
      <c r="AA121" s="27"/>
      <c r="AB121" s="75"/>
      <c r="AC121" s="75"/>
      <c r="AD121" s="75"/>
      <c r="AE121" s="75"/>
      <c r="AF121" s="75"/>
      <c r="AG121" s="75"/>
      <c r="AH121" s="75"/>
      <c r="AI121" s="75"/>
      <c r="AJ121" s="75"/>
      <c r="AK121" s="75"/>
      <c r="AL121" s="75"/>
    </row>
    <row r="122" ht="12.75" customHeight="1">
      <c r="A122" s="27"/>
      <c r="B122" s="27"/>
      <c r="C122" s="27"/>
      <c r="D122" s="27"/>
      <c r="E122" s="27"/>
      <c r="F122" s="78"/>
      <c r="G122" s="27"/>
      <c r="H122" s="27"/>
      <c r="I122" s="27"/>
      <c r="J122" s="27"/>
      <c r="K122" s="27"/>
      <c r="L122" s="27"/>
      <c r="M122" s="27"/>
      <c r="N122" s="27"/>
      <c r="O122" s="27"/>
      <c r="P122" s="27"/>
      <c r="Q122" s="27"/>
      <c r="R122" s="27"/>
      <c r="S122" s="27"/>
      <c r="T122" s="27"/>
      <c r="U122" s="27"/>
      <c r="V122" s="27"/>
      <c r="W122" s="27"/>
      <c r="X122" s="27"/>
      <c r="Y122" s="27"/>
      <c r="Z122" s="27"/>
      <c r="AA122" s="27"/>
      <c r="AB122" s="75"/>
      <c r="AC122" s="75"/>
      <c r="AD122" s="75"/>
      <c r="AE122" s="75"/>
      <c r="AF122" s="75"/>
      <c r="AG122" s="75"/>
      <c r="AH122" s="75"/>
      <c r="AI122" s="75"/>
      <c r="AJ122" s="75"/>
      <c r="AK122" s="75"/>
      <c r="AL122" s="75"/>
    </row>
    <row r="123" ht="12.75" customHeight="1">
      <c r="A123" s="27"/>
      <c r="B123" s="27"/>
      <c r="C123" s="27"/>
      <c r="D123" s="27"/>
      <c r="E123" s="27"/>
      <c r="F123" s="78"/>
      <c r="G123" s="27"/>
      <c r="H123" s="27"/>
      <c r="I123" s="27"/>
      <c r="J123" s="27"/>
      <c r="K123" s="27"/>
      <c r="L123" s="27"/>
      <c r="M123" s="27"/>
      <c r="N123" s="27"/>
      <c r="O123" s="27"/>
      <c r="P123" s="27"/>
      <c r="Q123" s="27"/>
      <c r="R123" s="27"/>
      <c r="S123" s="27"/>
      <c r="T123" s="27"/>
      <c r="U123" s="27"/>
      <c r="V123" s="27"/>
      <c r="W123" s="27"/>
      <c r="X123" s="27"/>
      <c r="Y123" s="27"/>
      <c r="Z123" s="27"/>
      <c r="AA123" s="27"/>
      <c r="AB123" s="75"/>
      <c r="AC123" s="75"/>
      <c r="AD123" s="75"/>
      <c r="AE123" s="75"/>
      <c r="AF123" s="75"/>
      <c r="AG123" s="75"/>
      <c r="AH123" s="75"/>
      <c r="AI123" s="75"/>
      <c r="AJ123" s="75"/>
      <c r="AK123" s="75"/>
      <c r="AL123" s="75"/>
    </row>
    <row r="124" ht="12.75" customHeight="1">
      <c r="A124" s="27"/>
      <c r="B124" s="27"/>
      <c r="C124" s="27"/>
      <c r="D124" s="27"/>
      <c r="E124" s="27"/>
      <c r="F124" s="78"/>
      <c r="G124" s="27"/>
      <c r="H124" s="27"/>
      <c r="I124" s="27"/>
      <c r="J124" s="27"/>
      <c r="K124" s="27"/>
      <c r="L124" s="27"/>
      <c r="M124" s="27"/>
      <c r="N124" s="27"/>
      <c r="O124" s="27"/>
      <c r="P124" s="27"/>
      <c r="Q124" s="27"/>
      <c r="R124" s="27"/>
      <c r="S124" s="27"/>
      <c r="T124" s="27"/>
      <c r="U124" s="27"/>
      <c r="V124" s="27"/>
      <c r="W124" s="27"/>
      <c r="X124" s="27"/>
      <c r="Y124" s="27"/>
      <c r="Z124" s="27"/>
      <c r="AA124" s="27"/>
      <c r="AB124" s="75"/>
      <c r="AC124" s="75"/>
      <c r="AD124" s="75"/>
      <c r="AE124" s="75"/>
      <c r="AF124" s="75"/>
      <c r="AG124" s="75"/>
      <c r="AH124" s="75"/>
      <c r="AI124" s="75"/>
      <c r="AJ124" s="75"/>
      <c r="AK124" s="75"/>
      <c r="AL124" s="75"/>
    </row>
    <row r="125" ht="12.75" customHeight="1">
      <c r="A125" s="27"/>
      <c r="B125" s="27"/>
      <c r="C125" s="27"/>
      <c r="D125" s="27"/>
      <c r="E125" s="27"/>
      <c r="F125" s="78"/>
      <c r="G125" s="27"/>
      <c r="H125" s="27"/>
      <c r="I125" s="27"/>
      <c r="J125" s="27"/>
      <c r="K125" s="27"/>
      <c r="L125" s="27"/>
      <c r="M125" s="27"/>
      <c r="N125" s="27"/>
      <c r="O125" s="27"/>
      <c r="P125" s="27"/>
      <c r="Q125" s="27"/>
      <c r="R125" s="27"/>
      <c r="S125" s="27"/>
      <c r="T125" s="27"/>
      <c r="U125" s="27"/>
      <c r="V125" s="27"/>
      <c r="W125" s="27"/>
      <c r="X125" s="27"/>
      <c r="Y125" s="27"/>
      <c r="Z125" s="27"/>
      <c r="AA125" s="27"/>
      <c r="AB125" s="75"/>
      <c r="AC125" s="75"/>
      <c r="AD125" s="75"/>
      <c r="AE125" s="75"/>
      <c r="AF125" s="75"/>
      <c r="AG125" s="75"/>
      <c r="AH125" s="75"/>
      <c r="AI125" s="75"/>
      <c r="AJ125" s="75"/>
      <c r="AK125" s="75"/>
      <c r="AL125" s="75"/>
    </row>
    <row r="126" ht="12.75" customHeight="1">
      <c r="A126" s="27"/>
      <c r="B126" s="27"/>
      <c r="C126" s="27"/>
      <c r="D126" s="27"/>
      <c r="E126" s="27"/>
      <c r="F126" s="78"/>
      <c r="G126" s="27"/>
      <c r="H126" s="27"/>
      <c r="I126" s="27"/>
      <c r="J126" s="27"/>
      <c r="K126" s="27"/>
      <c r="L126" s="27"/>
      <c r="M126" s="27"/>
      <c r="N126" s="27"/>
      <c r="O126" s="27"/>
      <c r="P126" s="27"/>
      <c r="Q126" s="27"/>
      <c r="R126" s="27"/>
      <c r="S126" s="27"/>
      <c r="T126" s="27"/>
      <c r="U126" s="27"/>
      <c r="V126" s="27"/>
      <c r="W126" s="27"/>
      <c r="X126" s="27"/>
      <c r="Y126" s="27"/>
      <c r="Z126" s="27"/>
      <c r="AA126" s="27"/>
      <c r="AB126" s="75"/>
      <c r="AC126" s="75"/>
      <c r="AD126" s="75"/>
      <c r="AE126" s="75"/>
      <c r="AF126" s="75"/>
      <c r="AG126" s="75"/>
      <c r="AH126" s="75"/>
      <c r="AI126" s="75"/>
      <c r="AJ126" s="75"/>
      <c r="AK126" s="75"/>
      <c r="AL126" s="75"/>
    </row>
    <row r="127" ht="12.75" customHeight="1">
      <c r="A127" s="27"/>
      <c r="B127" s="27"/>
      <c r="C127" s="27"/>
      <c r="D127" s="27"/>
      <c r="E127" s="27"/>
      <c r="F127" s="78"/>
      <c r="G127" s="27"/>
      <c r="H127" s="27"/>
      <c r="I127" s="27"/>
      <c r="J127" s="27"/>
      <c r="K127" s="27"/>
      <c r="L127" s="27"/>
      <c r="M127" s="27"/>
      <c r="N127" s="27"/>
      <c r="O127" s="27"/>
      <c r="P127" s="27"/>
      <c r="Q127" s="27"/>
      <c r="R127" s="27"/>
      <c r="S127" s="27"/>
      <c r="T127" s="27"/>
      <c r="U127" s="27"/>
      <c r="V127" s="27"/>
      <c r="W127" s="27"/>
      <c r="X127" s="27"/>
      <c r="Y127" s="27"/>
      <c r="Z127" s="27"/>
      <c r="AA127" s="27"/>
      <c r="AB127" s="75"/>
      <c r="AC127" s="75"/>
      <c r="AD127" s="75"/>
      <c r="AE127" s="75"/>
      <c r="AF127" s="75"/>
      <c r="AG127" s="75"/>
      <c r="AH127" s="75"/>
      <c r="AI127" s="75"/>
      <c r="AJ127" s="75"/>
      <c r="AK127" s="75"/>
      <c r="AL127" s="75"/>
    </row>
    <row r="128" ht="12.75" customHeight="1">
      <c r="A128" s="27"/>
      <c r="B128" s="27"/>
      <c r="C128" s="27"/>
      <c r="D128" s="27"/>
      <c r="E128" s="27"/>
      <c r="F128" s="78"/>
      <c r="G128" s="122"/>
      <c r="H128" s="121"/>
      <c r="I128" s="122"/>
      <c r="J128" s="27"/>
      <c r="K128" s="27"/>
      <c r="L128" s="127"/>
      <c r="M128" s="27"/>
      <c r="N128" s="27"/>
      <c r="O128" s="127"/>
      <c r="P128" s="127"/>
      <c r="Q128" s="127"/>
      <c r="R128" s="127"/>
      <c r="S128" s="127"/>
      <c r="T128" s="127"/>
      <c r="U128" s="121"/>
      <c r="V128" s="121"/>
      <c r="W128" s="121"/>
      <c r="X128" s="121"/>
      <c r="Y128" s="121"/>
      <c r="Z128" s="121"/>
      <c r="AA128" s="121"/>
      <c r="AB128" s="75"/>
      <c r="AC128" s="75"/>
      <c r="AD128" s="75"/>
      <c r="AE128" s="75"/>
      <c r="AF128" s="75"/>
      <c r="AG128" s="75"/>
      <c r="AH128" s="75"/>
      <c r="AI128" s="75"/>
      <c r="AJ128" s="75"/>
      <c r="AK128" s="75"/>
      <c r="AL128" s="75"/>
    </row>
    <row r="129" ht="12.75" customHeight="1">
      <c r="A129" s="27"/>
      <c r="B129" s="27"/>
      <c r="C129" s="27"/>
      <c r="D129" s="27"/>
      <c r="E129" s="27"/>
      <c r="F129" s="78"/>
      <c r="G129" s="122"/>
      <c r="H129" s="121"/>
      <c r="I129" s="122"/>
      <c r="J129" s="27"/>
      <c r="K129" s="27"/>
      <c r="L129" s="127"/>
      <c r="M129" s="27"/>
      <c r="N129" s="127"/>
      <c r="O129" s="127"/>
      <c r="P129" s="127"/>
      <c r="Q129" s="127"/>
      <c r="R129" s="127"/>
      <c r="S129" s="127"/>
      <c r="T129" s="127"/>
      <c r="U129" s="121"/>
      <c r="V129" s="121"/>
      <c r="W129" s="121"/>
      <c r="X129" s="121"/>
      <c r="Y129" s="121"/>
      <c r="Z129" s="121"/>
      <c r="AA129" s="121"/>
      <c r="AB129" s="75"/>
      <c r="AC129" s="75"/>
      <c r="AD129" s="75"/>
      <c r="AE129" s="75"/>
      <c r="AF129" s="75"/>
      <c r="AG129" s="75"/>
      <c r="AH129" s="75"/>
      <c r="AI129" s="75"/>
      <c r="AJ129" s="75"/>
      <c r="AK129" s="75"/>
      <c r="AL129" s="75"/>
    </row>
    <row r="130" ht="12.75" customHeight="1">
      <c r="A130" s="27"/>
      <c r="B130" s="27"/>
      <c r="C130" s="27"/>
      <c r="D130" s="27"/>
      <c r="E130" s="27"/>
      <c r="F130" s="78"/>
      <c r="G130" s="122"/>
      <c r="H130" s="121"/>
      <c r="I130" s="122"/>
      <c r="J130" s="27"/>
      <c r="K130" s="27"/>
      <c r="L130" s="127"/>
      <c r="M130" s="27"/>
      <c r="N130" s="127"/>
      <c r="O130" s="127"/>
      <c r="P130" s="127"/>
      <c r="Q130" s="127"/>
      <c r="R130" s="127"/>
      <c r="S130" s="127"/>
      <c r="T130" s="127"/>
      <c r="U130" s="121"/>
      <c r="V130" s="121"/>
      <c r="W130" s="121"/>
      <c r="X130" s="121"/>
      <c r="Y130" s="121"/>
      <c r="Z130" s="121"/>
      <c r="AA130" s="121"/>
      <c r="AB130" s="75"/>
      <c r="AC130" s="75"/>
      <c r="AD130" s="75"/>
      <c r="AE130" s="75"/>
      <c r="AF130" s="75"/>
      <c r="AG130" s="75"/>
      <c r="AH130" s="75"/>
      <c r="AI130" s="75"/>
      <c r="AJ130" s="75"/>
      <c r="AK130" s="75"/>
      <c r="AL130" s="75"/>
    </row>
    <row r="131" ht="12.75" customHeight="1">
      <c r="A131" s="27"/>
      <c r="B131" s="27"/>
      <c r="C131" s="27"/>
      <c r="D131" s="27"/>
      <c r="E131" s="27"/>
      <c r="F131" s="78"/>
      <c r="G131" s="120"/>
      <c r="H131" s="121"/>
      <c r="I131" s="122"/>
      <c r="J131" s="121"/>
      <c r="K131" s="27"/>
      <c r="L131" s="127"/>
      <c r="M131" s="27"/>
      <c r="N131" s="127"/>
      <c r="O131" s="127"/>
      <c r="P131" s="127"/>
      <c r="Q131" s="127"/>
      <c r="R131" s="127"/>
      <c r="S131" s="127"/>
      <c r="T131" s="127"/>
      <c r="U131" s="121"/>
      <c r="V131" s="121"/>
      <c r="W131" s="121"/>
      <c r="X131" s="121"/>
      <c r="Y131" s="121"/>
      <c r="Z131" s="121"/>
      <c r="AA131" s="121"/>
      <c r="AB131" s="75"/>
      <c r="AC131" s="75"/>
      <c r="AD131" s="75"/>
      <c r="AE131" s="75"/>
      <c r="AF131" s="75"/>
      <c r="AG131" s="75"/>
      <c r="AH131" s="75"/>
      <c r="AI131" s="75"/>
      <c r="AJ131" s="75"/>
      <c r="AK131" s="75"/>
      <c r="AL131" s="75"/>
    </row>
    <row r="132" ht="12.75" customHeight="1">
      <c r="A132" s="27"/>
      <c r="B132" s="27"/>
      <c r="C132" s="27"/>
      <c r="D132" s="27"/>
      <c r="E132" s="27"/>
      <c r="F132" s="78"/>
      <c r="G132" s="120"/>
      <c r="H132" s="121"/>
      <c r="I132" s="122"/>
      <c r="J132" s="27"/>
      <c r="K132" s="27"/>
      <c r="L132" s="127"/>
      <c r="M132" s="27"/>
      <c r="N132" s="127"/>
      <c r="O132" s="127"/>
      <c r="P132" s="127"/>
      <c r="Q132" s="127"/>
      <c r="R132" s="127"/>
      <c r="S132" s="27"/>
      <c r="T132" s="127"/>
      <c r="U132" s="121"/>
      <c r="V132" s="121"/>
      <c r="W132" s="121"/>
      <c r="X132" s="121"/>
      <c r="Y132" s="121"/>
      <c r="Z132" s="121"/>
      <c r="AA132" s="121"/>
      <c r="AB132" s="75"/>
      <c r="AC132" s="75"/>
      <c r="AD132" s="75"/>
      <c r="AE132" s="75"/>
      <c r="AF132" s="75"/>
      <c r="AG132" s="75"/>
      <c r="AH132" s="75"/>
      <c r="AI132" s="75"/>
      <c r="AJ132" s="75"/>
      <c r="AK132" s="75"/>
      <c r="AL132" s="75"/>
    </row>
    <row r="133" ht="12.75" customHeight="1">
      <c r="A133" s="27"/>
      <c r="B133" s="27"/>
      <c r="C133" s="27"/>
      <c r="D133" s="27"/>
      <c r="E133" s="27"/>
      <c r="F133" s="78"/>
      <c r="G133" s="120"/>
      <c r="H133" s="121"/>
      <c r="I133" s="122"/>
      <c r="J133" s="27"/>
      <c r="K133" s="27"/>
      <c r="L133" s="127"/>
      <c r="M133" s="27"/>
      <c r="N133" s="127"/>
      <c r="O133" s="127"/>
      <c r="P133" s="127"/>
      <c r="Q133" s="127"/>
      <c r="R133" s="127"/>
      <c r="S133" s="27"/>
      <c r="T133" s="127"/>
      <c r="U133" s="121"/>
      <c r="V133" s="121"/>
      <c r="W133" s="121"/>
      <c r="X133" s="121"/>
      <c r="Y133" s="121"/>
      <c r="Z133" s="121"/>
      <c r="AA133" s="121"/>
      <c r="AB133" s="75"/>
      <c r="AC133" s="75"/>
      <c r="AD133" s="75"/>
      <c r="AE133" s="75"/>
      <c r="AF133" s="75"/>
      <c r="AG133" s="75"/>
      <c r="AH133" s="75"/>
      <c r="AI133" s="75"/>
      <c r="AJ133" s="75"/>
      <c r="AK133" s="75"/>
      <c r="AL133" s="75"/>
    </row>
    <row r="134" ht="12.75" customHeight="1">
      <c r="A134" s="27"/>
      <c r="B134" s="27"/>
      <c r="C134" s="27"/>
      <c r="D134" s="27"/>
      <c r="E134" s="27"/>
      <c r="F134" s="78"/>
      <c r="G134" s="120"/>
      <c r="H134" s="121"/>
      <c r="I134" s="122"/>
      <c r="J134" s="27"/>
      <c r="K134" s="27"/>
      <c r="L134" s="127"/>
      <c r="M134" s="27"/>
      <c r="N134" s="127"/>
      <c r="O134" s="127"/>
      <c r="P134" s="127"/>
      <c r="Q134" s="127"/>
      <c r="R134" s="127"/>
      <c r="S134" s="127"/>
      <c r="T134" s="127"/>
      <c r="U134" s="121"/>
      <c r="V134" s="121"/>
      <c r="W134" s="121"/>
      <c r="X134" s="121"/>
      <c r="Y134" s="121"/>
      <c r="Z134" s="121"/>
      <c r="AA134" s="121"/>
      <c r="AB134" s="75"/>
      <c r="AC134" s="75"/>
      <c r="AD134" s="75"/>
      <c r="AE134" s="75"/>
      <c r="AF134" s="75"/>
      <c r="AG134" s="75"/>
      <c r="AH134" s="75"/>
      <c r="AI134" s="75"/>
      <c r="AJ134" s="75"/>
      <c r="AK134" s="75"/>
      <c r="AL134" s="75"/>
    </row>
    <row r="135" ht="12.75" customHeight="1">
      <c r="A135" s="27"/>
      <c r="B135" s="27"/>
      <c r="C135" s="27"/>
      <c r="D135" s="27"/>
      <c r="E135" s="27"/>
      <c r="F135" s="78"/>
      <c r="G135" s="120"/>
      <c r="H135" s="121"/>
      <c r="I135" s="122"/>
      <c r="J135" s="27"/>
      <c r="K135" s="27"/>
      <c r="L135" s="127"/>
      <c r="M135" s="27"/>
      <c r="N135" s="127"/>
      <c r="O135" s="127"/>
      <c r="P135" s="127"/>
      <c r="Q135" s="127"/>
      <c r="R135" s="127"/>
      <c r="S135" s="127"/>
      <c r="T135" s="127"/>
      <c r="U135" s="121"/>
      <c r="V135" s="121"/>
      <c r="W135" s="121"/>
      <c r="X135" s="121"/>
      <c r="Y135" s="121"/>
      <c r="Z135" s="121"/>
      <c r="AA135" s="121"/>
      <c r="AB135" s="75"/>
      <c r="AC135" s="75"/>
      <c r="AD135" s="75"/>
      <c r="AE135" s="75"/>
      <c r="AF135" s="75"/>
      <c r="AG135" s="75"/>
      <c r="AH135" s="75"/>
      <c r="AI135" s="75"/>
      <c r="AJ135" s="75"/>
      <c r="AK135" s="75"/>
      <c r="AL135" s="75"/>
    </row>
    <row r="136" ht="12.75" customHeight="1">
      <c r="A136" s="27"/>
      <c r="B136" s="27"/>
      <c r="C136" s="27"/>
      <c r="D136" s="27"/>
      <c r="E136" s="27"/>
      <c r="F136" s="78"/>
      <c r="G136" s="120"/>
      <c r="H136" s="121"/>
      <c r="I136" s="122"/>
      <c r="J136" s="27"/>
      <c r="K136" s="27"/>
      <c r="L136" s="127"/>
      <c r="M136" s="27"/>
      <c r="N136" s="127"/>
      <c r="O136" s="127"/>
      <c r="P136" s="127"/>
      <c r="Q136" s="127"/>
      <c r="R136" s="127"/>
      <c r="S136" s="127"/>
      <c r="T136" s="127"/>
      <c r="U136" s="121"/>
      <c r="V136" s="121"/>
      <c r="W136" s="121"/>
      <c r="X136" s="121"/>
      <c r="Y136" s="121"/>
      <c r="Z136" s="121"/>
      <c r="AA136" s="121"/>
      <c r="AB136" s="75"/>
      <c r="AC136" s="75"/>
      <c r="AD136" s="75"/>
      <c r="AE136" s="75"/>
      <c r="AF136" s="75"/>
      <c r="AG136" s="75"/>
      <c r="AH136" s="75"/>
      <c r="AI136" s="75"/>
      <c r="AJ136" s="75"/>
      <c r="AK136" s="75"/>
      <c r="AL136" s="75"/>
    </row>
    <row r="137" ht="12.75" customHeight="1">
      <c r="A137" s="27"/>
      <c r="B137" s="27"/>
      <c r="C137" s="27"/>
      <c r="D137" s="27"/>
      <c r="E137" s="27"/>
      <c r="F137" s="78"/>
      <c r="G137" s="128"/>
      <c r="H137" s="27"/>
      <c r="I137" s="122"/>
      <c r="J137" s="27"/>
      <c r="K137" s="121"/>
      <c r="L137" s="127"/>
      <c r="M137" s="127"/>
      <c r="N137" s="127"/>
      <c r="O137" s="127"/>
      <c r="P137" s="127"/>
      <c r="Q137" s="127"/>
      <c r="R137" s="127"/>
      <c r="S137" s="127"/>
      <c r="T137" s="127"/>
      <c r="U137" s="27"/>
      <c r="V137" s="27"/>
      <c r="W137" s="27"/>
      <c r="X137" s="27"/>
      <c r="Y137" s="27"/>
      <c r="Z137" s="27"/>
      <c r="AA137" s="27"/>
      <c r="AB137" s="75"/>
      <c r="AC137" s="75"/>
      <c r="AD137" s="75"/>
      <c r="AE137" s="75"/>
      <c r="AF137" s="75"/>
      <c r="AG137" s="75"/>
      <c r="AH137" s="75"/>
      <c r="AI137" s="75"/>
      <c r="AJ137" s="75"/>
      <c r="AK137" s="75"/>
      <c r="AL137" s="75"/>
    </row>
    <row r="138" ht="12.75" customHeight="1">
      <c r="A138" s="27"/>
      <c r="B138" s="27"/>
      <c r="C138" s="27"/>
      <c r="D138" s="27"/>
      <c r="E138" s="27"/>
      <c r="F138" s="78"/>
      <c r="G138" s="128"/>
      <c r="H138" s="27"/>
      <c r="I138" s="122"/>
      <c r="J138" s="121"/>
      <c r="K138" s="121"/>
      <c r="L138" s="121"/>
      <c r="M138" s="121"/>
      <c r="N138" s="121"/>
      <c r="O138" s="121"/>
      <c r="P138" s="121"/>
      <c r="Q138" s="121"/>
      <c r="R138" s="121"/>
      <c r="S138" s="121"/>
      <c r="T138" s="121"/>
      <c r="U138" s="27"/>
      <c r="V138" s="27"/>
      <c r="W138" s="27"/>
      <c r="X138" s="27"/>
      <c r="Y138" s="27"/>
      <c r="Z138" s="27"/>
      <c r="AA138" s="27"/>
      <c r="AB138" s="75"/>
      <c r="AC138" s="75"/>
      <c r="AD138" s="75"/>
      <c r="AE138" s="75"/>
      <c r="AF138" s="75"/>
      <c r="AG138" s="75"/>
      <c r="AH138" s="75"/>
      <c r="AI138" s="75"/>
      <c r="AJ138" s="75"/>
      <c r="AK138" s="75"/>
      <c r="AL138" s="75"/>
    </row>
    <row r="139" ht="12.75" customHeight="1">
      <c r="A139" s="27"/>
      <c r="B139" s="27"/>
      <c r="C139" s="27"/>
      <c r="D139" s="27"/>
      <c r="E139" s="27"/>
      <c r="F139" s="78"/>
      <c r="G139" s="79"/>
      <c r="H139" s="75"/>
      <c r="I139" s="75"/>
      <c r="J139" s="75"/>
      <c r="K139" s="75"/>
      <c r="L139" s="75"/>
      <c r="M139" s="75"/>
      <c r="N139" s="75"/>
      <c r="O139" s="75"/>
      <c r="P139" s="75"/>
      <c r="Q139" s="75"/>
      <c r="R139" s="75"/>
      <c r="S139" s="75"/>
      <c r="T139" s="75"/>
      <c r="U139" s="75"/>
      <c r="V139" s="75"/>
      <c r="W139" s="75"/>
      <c r="X139" s="75"/>
      <c r="Y139" s="75"/>
      <c r="Z139" s="75"/>
      <c r="AA139" s="75"/>
      <c r="AB139" s="75"/>
      <c r="AC139" s="75"/>
      <c r="AD139" s="75"/>
      <c r="AE139" s="75"/>
      <c r="AF139" s="75"/>
      <c r="AG139" s="75"/>
      <c r="AH139" s="75"/>
      <c r="AI139" s="75"/>
      <c r="AJ139" s="75"/>
      <c r="AK139" s="75"/>
      <c r="AL139" s="75"/>
    </row>
    <row r="140" ht="12.75" customHeight="1">
      <c r="A140" s="27"/>
      <c r="B140" s="27"/>
      <c r="C140" s="27"/>
      <c r="D140" s="27"/>
      <c r="E140" s="27"/>
      <c r="F140" s="78"/>
      <c r="G140" s="79"/>
      <c r="H140" s="75"/>
      <c r="I140" s="75"/>
      <c r="J140" s="75"/>
      <c r="K140" s="75"/>
      <c r="L140" s="75"/>
      <c r="M140" s="75"/>
      <c r="N140" s="75"/>
      <c r="O140" s="75"/>
      <c r="P140" s="75"/>
      <c r="Q140" s="75"/>
      <c r="R140" s="75"/>
      <c r="S140" s="75"/>
      <c r="T140" s="75"/>
      <c r="U140" s="75"/>
      <c r="V140" s="75"/>
      <c r="W140" s="75"/>
      <c r="X140" s="75"/>
      <c r="Y140" s="75"/>
      <c r="Z140" s="75"/>
      <c r="AA140" s="75"/>
      <c r="AB140" s="75"/>
      <c r="AC140" s="75"/>
      <c r="AD140" s="75"/>
      <c r="AE140" s="75"/>
      <c r="AF140" s="75"/>
      <c r="AG140" s="75"/>
      <c r="AH140" s="75"/>
      <c r="AI140" s="75"/>
      <c r="AJ140" s="75"/>
      <c r="AK140" s="75"/>
      <c r="AL140" s="75"/>
    </row>
    <row r="141" ht="12.75" customHeight="1">
      <c r="A141" s="27"/>
      <c r="B141" s="27"/>
      <c r="C141" s="27"/>
      <c r="D141" s="27"/>
      <c r="E141" s="27"/>
      <c r="F141" s="78"/>
      <c r="G141" s="79"/>
      <c r="H141" s="75"/>
      <c r="I141" s="75"/>
      <c r="J141" s="75"/>
      <c r="K141" s="75"/>
      <c r="L141" s="75"/>
      <c r="M141" s="75"/>
      <c r="N141" s="75"/>
      <c r="O141" s="75"/>
      <c r="P141" s="75"/>
      <c r="Q141" s="75"/>
      <c r="R141" s="75"/>
      <c r="S141" s="75"/>
      <c r="T141" s="75"/>
      <c r="U141" s="75"/>
      <c r="V141" s="75"/>
      <c r="W141" s="75"/>
      <c r="X141" s="75"/>
      <c r="Y141" s="75"/>
      <c r="Z141" s="75"/>
      <c r="AA141" s="75"/>
      <c r="AB141" s="75"/>
      <c r="AC141" s="75"/>
      <c r="AD141" s="75"/>
      <c r="AE141" s="75"/>
      <c r="AF141" s="75"/>
      <c r="AG141" s="75"/>
      <c r="AH141" s="75"/>
      <c r="AI141" s="75"/>
      <c r="AJ141" s="75"/>
      <c r="AK141" s="75"/>
      <c r="AL141" s="75"/>
    </row>
    <row r="142" ht="12.75" customHeight="1">
      <c r="A142" s="27"/>
      <c r="B142" s="27"/>
      <c r="C142" s="27"/>
      <c r="D142" s="27"/>
      <c r="E142" s="27"/>
      <c r="F142" s="78"/>
      <c r="G142" s="79"/>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c r="AH142" s="75"/>
      <c r="AI142" s="75"/>
      <c r="AJ142" s="75"/>
      <c r="AK142" s="75"/>
      <c r="AL142" s="75"/>
    </row>
    <row r="143" ht="12.75" customHeight="1">
      <c r="A143" s="27"/>
      <c r="B143" s="27"/>
      <c r="C143" s="27"/>
      <c r="D143" s="27"/>
      <c r="E143" s="27"/>
      <c r="F143" s="78"/>
      <c r="G143" s="73"/>
      <c r="H143" s="77"/>
      <c r="I143" s="77"/>
      <c r="J143" s="77"/>
      <c r="K143" s="77"/>
      <c r="L143" s="77"/>
      <c r="M143" s="77"/>
      <c r="N143" s="77"/>
      <c r="O143" s="77"/>
      <c r="P143" s="77"/>
      <c r="Q143" s="77"/>
      <c r="R143" s="77"/>
      <c r="S143" s="77"/>
      <c r="T143" s="77"/>
      <c r="U143" s="77"/>
      <c r="V143" s="77"/>
      <c r="W143" s="77"/>
      <c r="X143" s="77"/>
      <c r="Y143" s="77"/>
      <c r="Z143" s="77"/>
      <c r="AA143" s="77"/>
      <c r="AB143" s="77"/>
      <c r="AC143" s="77"/>
      <c r="AD143" s="77"/>
      <c r="AE143" s="77"/>
      <c r="AF143" s="77"/>
      <c r="AG143" s="77"/>
      <c r="AH143" s="77"/>
      <c r="AI143" s="77"/>
      <c r="AJ143" s="77"/>
      <c r="AK143" s="77"/>
      <c r="AL143" s="77"/>
    </row>
    <row r="144" ht="12.75" customHeight="1">
      <c r="A144" s="27"/>
      <c r="B144" s="27"/>
      <c r="C144" s="27"/>
      <c r="D144" s="27"/>
      <c r="E144" s="27"/>
      <c r="F144" s="78"/>
      <c r="G144" s="73"/>
      <c r="H144" s="77"/>
      <c r="I144" s="77"/>
      <c r="J144" s="77"/>
      <c r="K144" s="77"/>
      <c r="L144" s="77"/>
      <c r="M144" s="77"/>
      <c r="N144" s="77"/>
      <c r="O144" s="77"/>
      <c r="P144" s="77"/>
      <c r="Q144" s="77"/>
      <c r="R144" s="77"/>
      <c r="S144" s="77"/>
      <c r="T144" s="77"/>
      <c r="U144" s="77"/>
      <c r="V144" s="77"/>
      <c r="W144" s="77"/>
      <c r="X144" s="77"/>
      <c r="Y144" s="77"/>
      <c r="Z144" s="77"/>
      <c r="AA144" s="77"/>
      <c r="AB144" s="77"/>
      <c r="AC144" s="77"/>
      <c r="AD144" s="77"/>
      <c r="AE144" s="77"/>
      <c r="AF144" s="77"/>
      <c r="AG144" s="77"/>
      <c r="AH144" s="77"/>
      <c r="AI144" s="77"/>
      <c r="AJ144" s="77"/>
      <c r="AK144" s="77"/>
      <c r="AL144" s="77"/>
    </row>
    <row r="145" ht="12.75" customHeight="1">
      <c r="A145" s="27"/>
      <c r="B145" s="27"/>
      <c r="C145" s="27"/>
      <c r="D145" s="27"/>
      <c r="E145" s="27"/>
      <c r="F145" s="78"/>
      <c r="G145" s="73"/>
      <c r="H145" s="77"/>
      <c r="I145" s="77"/>
      <c r="J145" s="77"/>
      <c r="K145" s="77"/>
      <c r="L145" s="77"/>
      <c r="M145" s="77"/>
      <c r="N145" s="77"/>
      <c r="O145" s="77"/>
      <c r="P145" s="77"/>
      <c r="Q145" s="77"/>
      <c r="R145" s="77"/>
      <c r="S145" s="77"/>
      <c r="T145" s="77"/>
      <c r="U145" s="77"/>
      <c r="V145" s="77"/>
      <c r="W145" s="77"/>
      <c r="X145" s="77"/>
      <c r="Y145" s="77"/>
      <c r="Z145" s="77"/>
      <c r="AA145" s="77"/>
      <c r="AB145" s="77"/>
      <c r="AC145" s="77"/>
      <c r="AD145" s="77"/>
      <c r="AE145" s="77"/>
      <c r="AF145" s="77"/>
      <c r="AG145" s="77"/>
      <c r="AH145" s="77"/>
      <c r="AI145" s="77"/>
      <c r="AJ145" s="77"/>
      <c r="AK145" s="77"/>
      <c r="AL145" s="77"/>
    </row>
    <row r="146" ht="12.75" customHeight="1">
      <c r="A146" s="27"/>
      <c r="B146" s="27"/>
      <c r="C146" s="27"/>
      <c r="D146" s="27"/>
      <c r="E146" s="27"/>
      <c r="F146" s="78"/>
      <c r="G146" s="73"/>
      <c r="H146" s="77"/>
      <c r="I146" s="77"/>
      <c r="J146" s="77"/>
      <c r="K146" s="77"/>
      <c r="L146" s="77"/>
      <c r="M146" s="77"/>
      <c r="N146" s="77"/>
      <c r="O146" s="77"/>
      <c r="P146" s="77"/>
      <c r="Q146" s="77"/>
      <c r="R146" s="77"/>
      <c r="S146" s="77"/>
      <c r="T146" s="77"/>
      <c r="U146" s="77"/>
      <c r="V146" s="77"/>
      <c r="W146" s="77"/>
      <c r="X146" s="77"/>
      <c r="Y146" s="77"/>
      <c r="Z146" s="77"/>
      <c r="AA146" s="77"/>
      <c r="AB146" s="77"/>
      <c r="AC146" s="77"/>
      <c r="AD146" s="77"/>
      <c r="AE146" s="77"/>
      <c r="AF146" s="77"/>
      <c r="AG146" s="77"/>
      <c r="AH146" s="77"/>
      <c r="AI146" s="77"/>
      <c r="AJ146" s="77"/>
      <c r="AK146" s="77"/>
      <c r="AL146" s="77"/>
    </row>
    <row r="147" ht="12.75" customHeight="1">
      <c r="A147" s="27"/>
      <c r="B147" s="27"/>
      <c r="C147" s="27"/>
      <c r="D147" s="27"/>
      <c r="E147" s="27"/>
      <c r="F147" s="78"/>
      <c r="G147" s="73"/>
      <c r="H147" s="77"/>
      <c r="I147" s="77"/>
      <c r="J147" s="77"/>
      <c r="K147" s="77"/>
      <c r="L147" s="77"/>
      <c r="M147" s="77"/>
      <c r="N147" s="77"/>
      <c r="O147" s="77"/>
      <c r="P147" s="77"/>
      <c r="Q147" s="77"/>
      <c r="R147" s="77"/>
      <c r="S147" s="77"/>
      <c r="T147" s="77"/>
      <c r="U147" s="77"/>
      <c r="V147" s="77"/>
      <c r="W147" s="77"/>
      <c r="X147" s="77"/>
      <c r="Y147" s="77"/>
      <c r="Z147" s="77"/>
      <c r="AA147" s="77"/>
      <c r="AB147" s="77"/>
      <c r="AC147" s="77"/>
      <c r="AD147" s="77"/>
      <c r="AE147" s="77"/>
      <c r="AF147" s="77"/>
      <c r="AG147" s="77"/>
      <c r="AH147" s="77"/>
      <c r="AI147" s="77"/>
      <c r="AJ147" s="77"/>
      <c r="AK147" s="77"/>
      <c r="AL147" s="77"/>
    </row>
    <row r="148" ht="12.75" customHeight="1">
      <c r="A148" s="27"/>
      <c r="B148" s="27"/>
      <c r="C148" s="27"/>
      <c r="D148" s="27"/>
      <c r="E148" s="27"/>
      <c r="F148" s="78"/>
      <c r="G148" s="73"/>
      <c r="H148" s="77"/>
      <c r="I148" s="77"/>
      <c r="J148" s="77"/>
      <c r="K148" s="77"/>
      <c r="L148" s="77"/>
      <c r="M148" s="77"/>
      <c r="N148" s="77"/>
      <c r="O148" s="77"/>
      <c r="P148" s="77"/>
      <c r="Q148" s="77"/>
      <c r="R148" s="77"/>
      <c r="S148" s="77"/>
      <c r="T148" s="77"/>
      <c r="U148" s="77"/>
      <c r="V148" s="77"/>
      <c r="W148" s="77"/>
      <c r="X148" s="77"/>
      <c r="Y148" s="77"/>
      <c r="Z148" s="77"/>
      <c r="AA148" s="77"/>
      <c r="AB148" s="77"/>
      <c r="AC148" s="77"/>
      <c r="AD148" s="77"/>
      <c r="AE148" s="77"/>
      <c r="AF148" s="77"/>
      <c r="AG148" s="77"/>
      <c r="AH148" s="77"/>
      <c r="AI148" s="77"/>
      <c r="AJ148" s="77"/>
      <c r="AK148" s="77"/>
      <c r="AL148" s="77"/>
    </row>
    <row r="149" ht="12.75" customHeight="1">
      <c r="A149" s="27"/>
      <c r="B149" s="27"/>
      <c r="C149" s="27"/>
      <c r="D149" s="27"/>
      <c r="E149" s="27"/>
      <c r="F149" s="78"/>
      <c r="G149" s="120"/>
      <c r="H149" s="121"/>
      <c r="I149" s="122"/>
      <c r="J149" s="121"/>
      <c r="K149" s="75"/>
      <c r="L149" s="75"/>
      <c r="M149" s="75"/>
      <c r="N149" s="75"/>
      <c r="O149" s="75"/>
      <c r="P149" s="75"/>
      <c r="Q149" s="75"/>
      <c r="R149" s="75"/>
      <c r="S149" s="75"/>
      <c r="T149" s="75"/>
      <c r="U149" s="75"/>
      <c r="V149" s="75"/>
      <c r="W149" s="75"/>
      <c r="X149" s="75"/>
      <c r="Y149" s="75"/>
      <c r="Z149" s="75"/>
      <c r="AA149" s="75"/>
      <c r="AB149" s="75"/>
      <c r="AC149" s="75"/>
      <c r="AD149" s="75"/>
      <c r="AE149" s="75"/>
      <c r="AF149" s="75"/>
      <c r="AG149" s="75"/>
      <c r="AH149" s="75"/>
      <c r="AI149" s="75"/>
      <c r="AJ149" s="75"/>
      <c r="AK149" s="75"/>
      <c r="AL149" s="75"/>
    </row>
    <row r="150" ht="12.75" customHeight="1">
      <c r="A150" s="27"/>
      <c r="B150" s="27"/>
      <c r="C150" s="27"/>
      <c r="D150" s="27"/>
      <c r="E150" s="27"/>
      <c r="F150" s="78"/>
      <c r="G150" s="79"/>
      <c r="H150" s="75"/>
      <c r="I150" s="75"/>
      <c r="J150" s="75"/>
      <c r="K150" s="75"/>
      <c r="L150" s="75"/>
      <c r="M150" s="75"/>
      <c r="N150" s="75"/>
      <c r="O150" s="75"/>
      <c r="P150" s="75"/>
      <c r="Q150" s="75"/>
      <c r="R150" s="75"/>
      <c r="S150" s="75"/>
      <c r="T150" s="75"/>
      <c r="U150" s="75"/>
      <c r="V150" s="75"/>
      <c r="W150" s="75"/>
      <c r="X150" s="75"/>
      <c r="Y150" s="75"/>
      <c r="Z150" s="75"/>
      <c r="AA150" s="75"/>
      <c r="AB150" s="75"/>
      <c r="AC150" s="75"/>
      <c r="AD150" s="75"/>
      <c r="AE150" s="75"/>
      <c r="AF150" s="75"/>
      <c r="AG150" s="75"/>
      <c r="AH150" s="75"/>
      <c r="AI150" s="75"/>
      <c r="AJ150" s="75"/>
      <c r="AK150" s="75"/>
      <c r="AL150" s="75"/>
    </row>
    <row r="151" ht="12.75" customHeight="1">
      <c r="A151" s="27"/>
      <c r="B151" s="27"/>
      <c r="C151" s="27"/>
      <c r="D151" s="27"/>
      <c r="E151" s="27"/>
      <c r="F151" s="78"/>
      <c r="G151" s="79"/>
      <c r="H151" s="75"/>
      <c r="I151" s="75"/>
      <c r="J151" s="75"/>
      <c r="K151" s="75"/>
      <c r="L151" s="75"/>
      <c r="M151" s="75"/>
      <c r="N151" s="75"/>
      <c r="O151" s="75"/>
      <c r="P151" s="75"/>
      <c r="Q151" s="75"/>
      <c r="R151" s="75"/>
      <c r="S151" s="75"/>
      <c r="T151" s="75"/>
      <c r="U151" s="75"/>
      <c r="V151" s="75"/>
      <c r="W151" s="75"/>
      <c r="X151" s="75"/>
      <c r="Y151" s="75"/>
      <c r="Z151" s="75"/>
      <c r="AA151" s="75"/>
      <c r="AB151" s="75"/>
      <c r="AC151" s="75"/>
      <c r="AD151" s="75"/>
      <c r="AE151" s="75"/>
      <c r="AF151" s="75"/>
      <c r="AG151" s="75"/>
      <c r="AH151" s="75"/>
      <c r="AI151" s="75"/>
      <c r="AJ151" s="75"/>
      <c r="AK151" s="75"/>
      <c r="AL151" s="75"/>
    </row>
    <row r="152" ht="12.75" customHeight="1">
      <c r="A152" s="27"/>
      <c r="B152" s="27"/>
      <c r="C152" s="27"/>
      <c r="D152" s="27"/>
      <c r="E152" s="27"/>
      <c r="F152" s="78"/>
      <c r="G152" s="79"/>
      <c r="H152" s="75"/>
      <c r="I152" s="75"/>
      <c r="J152" s="75"/>
      <c r="K152" s="75"/>
      <c r="L152" s="75"/>
      <c r="M152" s="75"/>
      <c r="N152" s="75"/>
      <c r="O152" s="75"/>
      <c r="P152" s="75"/>
      <c r="Q152" s="75"/>
      <c r="R152" s="75"/>
      <c r="S152" s="75"/>
      <c r="T152" s="75"/>
      <c r="U152" s="75"/>
      <c r="V152" s="75"/>
      <c r="W152" s="75"/>
      <c r="X152" s="75"/>
      <c r="Y152" s="75"/>
      <c r="Z152" s="75"/>
      <c r="AA152" s="75"/>
      <c r="AB152" s="75"/>
      <c r="AC152" s="75"/>
      <c r="AD152" s="75"/>
      <c r="AE152" s="75"/>
      <c r="AF152" s="75"/>
      <c r="AG152" s="75"/>
      <c r="AH152" s="75"/>
      <c r="AI152" s="75"/>
      <c r="AJ152" s="75"/>
      <c r="AK152" s="75"/>
      <c r="AL152" s="75"/>
    </row>
    <row r="153" ht="12.75" customHeight="1">
      <c r="A153" s="27"/>
      <c r="B153" s="27"/>
      <c r="C153" s="27"/>
      <c r="D153" s="27"/>
      <c r="E153" s="27"/>
      <c r="F153" s="78"/>
      <c r="G153" s="79"/>
      <c r="H153" s="75"/>
      <c r="I153" s="75"/>
      <c r="J153" s="75"/>
      <c r="K153" s="75"/>
      <c r="L153" s="75"/>
      <c r="M153" s="75"/>
      <c r="N153" s="75"/>
      <c r="O153" s="75"/>
      <c r="P153" s="75"/>
      <c r="Q153" s="75"/>
      <c r="R153" s="75"/>
      <c r="S153" s="75"/>
      <c r="T153" s="75"/>
      <c r="U153" s="75"/>
      <c r="V153" s="75"/>
      <c r="W153" s="75"/>
      <c r="X153" s="75"/>
      <c r="Y153" s="75"/>
      <c r="Z153" s="75"/>
      <c r="AA153" s="75"/>
      <c r="AB153" s="75"/>
      <c r="AC153" s="75"/>
      <c r="AD153" s="75"/>
      <c r="AE153" s="75"/>
      <c r="AF153" s="75"/>
      <c r="AG153" s="75"/>
      <c r="AH153" s="75"/>
      <c r="AI153" s="75"/>
      <c r="AJ153" s="75"/>
      <c r="AK153" s="75"/>
      <c r="AL153" s="75"/>
    </row>
    <row r="154" ht="12.75" customHeight="1">
      <c r="A154" s="27"/>
      <c r="B154" s="27"/>
      <c r="C154" s="27"/>
      <c r="D154" s="27"/>
      <c r="E154" s="27"/>
      <c r="F154" s="78"/>
      <c r="G154" s="79"/>
      <c r="H154" s="75"/>
      <c r="I154" s="75"/>
      <c r="J154" s="75"/>
      <c r="K154" s="75"/>
      <c r="L154" s="75"/>
      <c r="M154" s="75"/>
      <c r="N154" s="75"/>
      <c r="O154" s="75"/>
      <c r="P154" s="75"/>
      <c r="Q154" s="75"/>
      <c r="R154" s="75"/>
      <c r="S154" s="75"/>
      <c r="T154" s="75"/>
      <c r="U154" s="75"/>
      <c r="V154" s="75"/>
      <c r="W154" s="75"/>
      <c r="X154" s="75"/>
      <c r="Y154" s="75"/>
      <c r="Z154" s="75"/>
      <c r="AA154" s="75"/>
      <c r="AB154" s="75"/>
      <c r="AC154" s="75"/>
      <c r="AD154" s="75"/>
      <c r="AE154" s="75"/>
      <c r="AF154" s="75"/>
      <c r="AG154" s="75"/>
      <c r="AH154" s="75"/>
      <c r="AI154" s="75"/>
      <c r="AJ154" s="75"/>
      <c r="AK154" s="75"/>
      <c r="AL154" s="75"/>
    </row>
    <row r="155" ht="12.75" customHeight="1">
      <c r="A155" s="27"/>
      <c r="B155" s="27"/>
      <c r="C155" s="27"/>
      <c r="D155" s="27"/>
      <c r="E155" s="27"/>
      <c r="F155" s="78"/>
      <c r="G155" s="79"/>
      <c r="H155" s="75"/>
      <c r="I155" s="75"/>
      <c r="J155" s="75"/>
      <c r="K155" s="75"/>
      <c r="L155" s="75"/>
      <c r="M155" s="75"/>
      <c r="N155" s="75"/>
      <c r="O155" s="75"/>
      <c r="P155" s="75"/>
      <c r="Q155" s="75"/>
      <c r="R155" s="75"/>
      <c r="S155" s="75"/>
      <c r="T155" s="75"/>
      <c r="U155" s="75"/>
      <c r="V155" s="75"/>
      <c r="W155" s="75"/>
      <c r="X155" s="75"/>
      <c r="Y155" s="75"/>
      <c r="Z155" s="75"/>
      <c r="AA155" s="75"/>
      <c r="AB155" s="75"/>
      <c r="AC155" s="75"/>
      <c r="AD155" s="75"/>
      <c r="AE155" s="75"/>
      <c r="AF155" s="75"/>
      <c r="AG155" s="75"/>
      <c r="AH155" s="75"/>
      <c r="AI155" s="75"/>
      <c r="AJ155" s="75"/>
      <c r="AK155" s="75"/>
      <c r="AL155" s="75"/>
    </row>
    <row r="156" ht="12.75" customHeight="1">
      <c r="A156" s="27"/>
      <c r="B156" s="27"/>
      <c r="C156" s="27"/>
      <c r="D156" s="27"/>
      <c r="E156" s="27"/>
      <c r="F156" s="78"/>
      <c r="G156" s="79"/>
      <c r="H156" s="75"/>
      <c r="I156" s="75"/>
      <c r="J156" s="75"/>
      <c r="K156" s="75"/>
      <c r="L156" s="75"/>
      <c r="M156" s="75"/>
      <c r="N156" s="75"/>
      <c r="O156" s="75"/>
      <c r="P156" s="75"/>
      <c r="Q156" s="75"/>
      <c r="R156" s="75"/>
      <c r="S156" s="75"/>
      <c r="T156" s="75"/>
      <c r="U156" s="75"/>
      <c r="V156" s="75"/>
      <c r="W156" s="75"/>
      <c r="X156" s="75"/>
      <c r="Y156" s="75"/>
      <c r="Z156" s="75"/>
      <c r="AA156" s="75"/>
      <c r="AB156" s="75"/>
      <c r="AC156" s="75"/>
      <c r="AD156" s="75"/>
      <c r="AE156" s="75"/>
      <c r="AF156" s="75"/>
      <c r="AG156" s="75"/>
      <c r="AH156" s="75"/>
      <c r="AI156" s="75"/>
      <c r="AJ156" s="75"/>
      <c r="AK156" s="75"/>
      <c r="AL156" s="75"/>
    </row>
    <row r="157" ht="12.75" customHeight="1">
      <c r="A157" s="27"/>
      <c r="B157" s="27"/>
      <c r="C157" s="27"/>
      <c r="D157" s="27"/>
      <c r="E157" s="27"/>
      <c r="F157" s="78"/>
      <c r="G157" s="79"/>
      <c r="H157" s="75"/>
      <c r="I157" s="75"/>
      <c r="J157" s="75"/>
      <c r="K157" s="75"/>
      <c r="L157" s="75"/>
      <c r="M157" s="75"/>
      <c r="N157" s="75"/>
      <c r="O157" s="75"/>
      <c r="P157" s="75"/>
      <c r="Q157" s="75"/>
      <c r="R157" s="75"/>
      <c r="S157" s="75"/>
      <c r="T157" s="75"/>
      <c r="U157" s="75"/>
      <c r="V157" s="75"/>
      <c r="W157" s="75"/>
      <c r="X157" s="75"/>
      <c r="Y157" s="75"/>
      <c r="Z157" s="75"/>
      <c r="AA157" s="75"/>
      <c r="AB157" s="75"/>
      <c r="AC157" s="75"/>
      <c r="AD157" s="75"/>
      <c r="AE157" s="75"/>
      <c r="AF157" s="75"/>
      <c r="AG157" s="75"/>
      <c r="AH157" s="75"/>
      <c r="AI157" s="75"/>
      <c r="AJ157" s="75"/>
      <c r="AK157" s="75"/>
      <c r="AL157" s="75"/>
    </row>
    <row r="158" ht="12.75" customHeight="1">
      <c r="A158" s="27"/>
      <c r="B158" s="27"/>
      <c r="C158" s="27"/>
      <c r="D158" s="27"/>
      <c r="E158" s="27"/>
      <c r="F158" s="78"/>
      <c r="G158" s="79"/>
      <c r="H158" s="75"/>
      <c r="I158" s="75"/>
      <c r="J158" s="75"/>
      <c r="K158" s="75"/>
      <c r="L158" s="75"/>
      <c r="M158" s="75"/>
      <c r="N158" s="75"/>
      <c r="O158" s="75"/>
      <c r="P158" s="75"/>
      <c r="Q158" s="75"/>
      <c r="R158" s="75"/>
      <c r="S158" s="75"/>
      <c r="T158" s="75"/>
      <c r="U158" s="75"/>
      <c r="V158" s="75"/>
      <c r="W158" s="75"/>
      <c r="X158" s="75"/>
      <c r="Y158" s="75"/>
      <c r="Z158" s="75"/>
      <c r="AA158" s="75"/>
      <c r="AB158" s="75"/>
      <c r="AC158" s="75"/>
      <c r="AD158" s="75"/>
      <c r="AE158" s="75"/>
      <c r="AF158" s="75"/>
      <c r="AG158" s="75"/>
      <c r="AH158" s="75"/>
      <c r="AI158" s="75"/>
      <c r="AJ158" s="75"/>
      <c r="AK158" s="75"/>
      <c r="AL158" s="75"/>
    </row>
    <row r="159" ht="12.75" customHeight="1">
      <c r="A159" s="27"/>
      <c r="B159" s="27"/>
      <c r="C159" s="27"/>
      <c r="D159" s="27"/>
      <c r="E159" s="27"/>
      <c r="F159" s="78"/>
      <c r="G159" s="79"/>
      <c r="H159" s="75"/>
      <c r="I159" s="75"/>
      <c r="J159" s="75"/>
      <c r="K159" s="75"/>
      <c r="L159" s="75"/>
      <c r="M159" s="75"/>
      <c r="N159" s="75"/>
      <c r="O159" s="75"/>
      <c r="P159" s="75"/>
      <c r="Q159" s="75"/>
      <c r="R159" s="75"/>
      <c r="S159" s="75"/>
      <c r="T159" s="75"/>
      <c r="U159" s="75"/>
      <c r="V159" s="75"/>
      <c r="W159" s="75"/>
      <c r="X159" s="75"/>
      <c r="Y159" s="75"/>
      <c r="Z159" s="75"/>
      <c r="AA159" s="75"/>
      <c r="AB159" s="75"/>
      <c r="AC159" s="75"/>
      <c r="AD159" s="75"/>
      <c r="AE159" s="75"/>
      <c r="AF159" s="75"/>
      <c r="AG159" s="75"/>
      <c r="AH159" s="75"/>
      <c r="AI159" s="75"/>
      <c r="AJ159" s="75"/>
      <c r="AK159" s="75"/>
      <c r="AL159" s="75"/>
    </row>
    <row r="160" ht="12.75" customHeight="1">
      <c r="A160" s="27"/>
      <c r="B160" s="27"/>
      <c r="C160" s="27"/>
      <c r="D160" s="27"/>
      <c r="E160" s="27"/>
      <c r="F160" s="78"/>
      <c r="G160" s="79"/>
      <c r="H160" s="75"/>
      <c r="I160" s="75"/>
      <c r="J160" s="75"/>
      <c r="K160" s="75"/>
      <c r="L160" s="75"/>
      <c r="M160" s="75"/>
      <c r="N160" s="75"/>
      <c r="O160" s="75"/>
      <c r="P160" s="75"/>
      <c r="Q160" s="75"/>
      <c r="R160" s="75"/>
      <c r="S160" s="75"/>
      <c r="T160" s="75"/>
      <c r="U160" s="75"/>
      <c r="V160" s="75"/>
      <c r="W160" s="75"/>
      <c r="X160" s="75"/>
      <c r="Y160" s="75"/>
      <c r="Z160" s="75"/>
      <c r="AA160" s="75"/>
      <c r="AB160" s="75"/>
      <c r="AC160" s="75"/>
      <c r="AD160" s="75"/>
      <c r="AE160" s="75"/>
      <c r="AF160" s="75"/>
      <c r="AG160" s="75"/>
      <c r="AH160" s="75"/>
      <c r="AI160" s="75"/>
      <c r="AJ160" s="75"/>
      <c r="AK160" s="75"/>
      <c r="AL160" s="75"/>
    </row>
    <row r="161" ht="12.75" customHeight="1">
      <c r="A161" s="27"/>
      <c r="B161" s="27"/>
      <c r="C161" s="27"/>
      <c r="D161" s="27"/>
      <c r="E161" s="27"/>
      <c r="F161" s="78"/>
      <c r="G161" s="79"/>
      <c r="H161" s="75"/>
      <c r="I161" s="75"/>
      <c r="J161" s="75"/>
      <c r="K161" s="75"/>
      <c r="L161" s="75"/>
      <c r="M161" s="75"/>
      <c r="N161" s="75"/>
      <c r="O161" s="75"/>
      <c r="P161" s="75"/>
      <c r="Q161" s="75"/>
      <c r="R161" s="75"/>
      <c r="S161" s="75"/>
      <c r="T161" s="75"/>
      <c r="U161" s="75"/>
      <c r="V161" s="75"/>
      <c r="W161" s="75"/>
      <c r="X161" s="75"/>
      <c r="Y161" s="75"/>
      <c r="Z161" s="75"/>
      <c r="AA161" s="75"/>
      <c r="AB161" s="75"/>
      <c r="AC161" s="75"/>
      <c r="AD161" s="75"/>
      <c r="AE161" s="75"/>
      <c r="AF161" s="75"/>
      <c r="AG161" s="75"/>
      <c r="AH161" s="75"/>
      <c r="AI161" s="75"/>
      <c r="AJ161" s="75"/>
      <c r="AK161" s="75"/>
      <c r="AL161" s="75"/>
    </row>
    <row r="162" ht="12.75" customHeight="1">
      <c r="A162" s="27"/>
      <c r="B162" s="27"/>
      <c r="C162" s="27"/>
      <c r="D162" s="27"/>
      <c r="E162" s="27"/>
      <c r="F162" s="78"/>
      <c r="G162" s="79"/>
      <c r="H162" s="75"/>
      <c r="I162" s="75"/>
      <c r="J162" s="75"/>
      <c r="K162" s="75"/>
      <c r="L162" s="75"/>
      <c r="M162" s="75"/>
      <c r="N162" s="75"/>
      <c r="O162" s="75"/>
      <c r="P162" s="75"/>
      <c r="Q162" s="75"/>
      <c r="R162" s="75"/>
      <c r="S162" s="75"/>
      <c r="T162" s="75"/>
      <c r="U162" s="75"/>
      <c r="V162" s="75"/>
      <c r="W162" s="75"/>
      <c r="X162" s="75"/>
      <c r="Y162" s="75"/>
      <c r="Z162" s="75"/>
      <c r="AA162" s="75"/>
      <c r="AB162" s="75"/>
      <c r="AC162" s="75"/>
      <c r="AD162" s="75"/>
      <c r="AE162" s="75"/>
      <c r="AF162" s="75"/>
      <c r="AG162" s="75"/>
      <c r="AH162" s="75"/>
      <c r="AI162" s="75"/>
      <c r="AJ162" s="75"/>
      <c r="AK162" s="75"/>
      <c r="AL162" s="75"/>
    </row>
    <row r="163" ht="12.75" customHeight="1">
      <c r="A163" s="27"/>
      <c r="B163" s="27"/>
      <c r="C163" s="27"/>
      <c r="D163" s="27"/>
      <c r="E163" s="27"/>
      <c r="F163" s="78"/>
      <c r="G163" s="79"/>
      <c r="H163" s="75"/>
      <c r="I163" s="75"/>
      <c r="J163" s="75"/>
      <c r="K163" s="75"/>
      <c r="L163" s="75"/>
      <c r="M163" s="75"/>
      <c r="N163" s="75"/>
      <c r="O163" s="75"/>
      <c r="P163" s="75"/>
      <c r="Q163" s="75"/>
      <c r="R163" s="75"/>
      <c r="S163" s="75"/>
      <c r="T163" s="75"/>
      <c r="U163" s="75"/>
      <c r="V163" s="75"/>
      <c r="W163" s="75"/>
      <c r="X163" s="75"/>
      <c r="Y163" s="75"/>
      <c r="Z163" s="75"/>
      <c r="AA163" s="75"/>
      <c r="AB163" s="75"/>
      <c r="AC163" s="75"/>
      <c r="AD163" s="75"/>
      <c r="AE163" s="75"/>
      <c r="AF163" s="75"/>
      <c r="AG163" s="75"/>
      <c r="AH163" s="75"/>
      <c r="AI163" s="75"/>
      <c r="AJ163" s="75"/>
      <c r="AK163" s="75"/>
      <c r="AL163" s="75"/>
    </row>
    <row r="164" ht="12.75" customHeight="1">
      <c r="A164" s="27"/>
      <c r="B164" s="27"/>
      <c r="C164" s="27"/>
      <c r="D164" s="27"/>
      <c r="E164" s="27"/>
      <c r="F164" s="78"/>
      <c r="G164" s="79"/>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c r="AH164" s="75"/>
      <c r="AI164" s="75"/>
      <c r="AJ164" s="75"/>
      <c r="AK164" s="75"/>
      <c r="AL164" s="75"/>
    </row>
    <row r="165" ht="12.75" customHeight="1">
      <c r="A165" s="27"/>
      <c r="B165" s="27"/>
      <c r="C165" s="27"/>
      <c r="D165" s="27"/>
      <c r="E165" s="27"/>
      <c r="F165" s="78"/>
      <c r="G165" s="79"/>
      <c r="H165" s="75"/>
      <c r="I165" s="75"/>
      <c r="J165" s="75"/>
      <c r="K165" s="75"/>
      <c r="L165" s="75"/>
      <c r="M165" s="75"/>
      <c r="N165" s="75"/>
      <c r="O165" s="75"/>
      <c r="P165" s="75"/>
      <c r="Q165" s="75"/>
      <c r="R165" s="75"/>
      <c r="S165" s="75"/>
      <c r="T165" s="75"/>
      <c r="U165" s="75"/>
      <c r="V165" s="75"/>
      <c r="W165" s="75"/>
      <c r="X165" s="75"/>
      <c r="Y165" s="75"/>
      <c r="Z165" s="75"/>
      <c r="AA165" s="75"/>
      <c r="AB165" s="75"/>
      <c r="AC165" s="75"/>
      <c r="AD165" s="75"/>
      <c r="AE165" s="75"/>
      <c r="AF165" s="75"/>
      <c r="AG165" s="75"/>
      <c r="AH165" s="75"/>
      <c r="AI165" s="75"/>
      <c r="AJ165" s="75"/>
      <c r="AK165" s="75"/>
      <c r="AL165" s="75"/>
    </row>
    <row r="166" ht="12.75" customHeight="1">
      <c r="A166" s="27"/>
      <c r="B166" s="27"/>
      <c r="C166" s="27"/>
      <c r="D166" s="27"/>
      <c r="E166" s="27"/>
      <c r="F166" s="78"/>
      <c r="G166" s="79"/>
      <c r="H166" s="75"/>
      <c r="I166" s="75"/>
      <c r="J166" s="75"/>
      <c r="K166" s="75"/>
      <c r="L166" s="75"/>
      <c r="M166" s="75"/>
      <c r="N166" s="75"/>
      <c r="O166" s="75"/>
      <c r="P166" s="75"/>
      <c r="Q166" s="75"/>
      <c r="R166" s="75"/>
      <c r="S166" s="75"/>
      <c r="T166" s="75"/>
      <c r="U166" s="75"/>
      <c r="V166" s="75"/>
      <c r="W166" s="75"/>
      <c r="X166" s="75"/>
      <c r="Y166" s="75"/>
      <c r="Z166" s="75"/>
      <c r="AA166" s="75"/>
      <c r="AB166" s="75"/>
      <c r="AC166" s="75"/>
      <c r="AD166" s="75"/>
      <c r="AE166" s="75"/>
      <c r="AF166" s="75"/>
      <c r="AG166" s="75"/>
      <c r="AH166" s="75"/>
      <c r="AI166" s="75"/>
      <c r="AJ166" s="75"/>
      <c r="AK166" s="75"/>
      <c r="AL166" s="75"/>
    </row>
    <row r="167" ht="12.75" customHeight="1">
      <c r="A167" s="27"/>
      <c r="B167" s="27"/>
      <c r="C167" s="27"/>
      <c r="D167" s="27"/>
      <c r="E167" s="27"/>
      <c r="F167" s="78"/>
      <c r="G167" s="79"/>
      <c r="H167" s="75"/>
      <c r="I167" s="75"/>
      <c r="J167" s="75"/>
      <c r="K167" s="75"/>
      <c r="L167" s="75"/>
      <c r="M167" s="75"/>
      <c r="N167" s="75"/>
      <c r="O167" s="75"/>
      <c r="P167" s="75"/>
      <c r="Q167" s="75"/>
      <c r="R167" s="75"/>
      <c r="S167" s="75"/>
      <c r="T167" s="75"/>
      <c r="U167" s="75"/>
      <c r="V167" s="75"/>
      <c r="W167" s="75"/>
      <c r="X167" s="75"/>
      <c r="Y167" s="75"/>
      <c r="Z167" s="75"/>
      <c r="AA167" s="75"/>
      <c r="AB167" s="75"/>
      <c r="AC167" s="75"/>
      <c r="AD167" s="75"/>
      <c r="AE167" s="75"/>
      <c r="AF167" s="75"/>
      <c r="AG167" s="75"/>
      <c r="AH167" s="75"/>
      <c r="AI167" s="75"/>
      <c r="AJ167" s="75"/>
      <c r="AK167" s="75"/>
      <c r="AL167" s="75"/>
    </row>
    <row r="168" ht="12.75" customHeight="1">
      <c r="A168" s="27"/>
      <c r="B168" s="27"/>
      <c r="C168" s="27"/>
      <c r="D168" s="27"/>
      <c r="E168" s="27"/>
      <c r="F168" s="78"/>
      <c r="G168" s="79"/>
      <c r="H168" s="75"/>
      <c r="I168" s="75"/>
      <c r="J168" s="75"/>
      <c r="K168" s="75"/>
      <c r="L168" s="75"/>
      <c r="M168" s="75"/>
      <c r="N168" s="75"/>
      <c r="O168" s="75"/>
      <c r="P168" s="75"/>
      <c r="Q168" s="75"/>
      <c r="R168" s="75"/>
      <c r="S168" s="75"/>
      <c r="T168" s="75"/>
      <c r="U168" s="75"/>
      <c r="V168" s="75"/>
      <c r="W168" s="75"/>
      <c r="X168" s="75"/>
      <c r="Y168" s="75"/>
      <c r="Z168" s="75"/>
      <c r="AA168" s="75"/>
      <c r="AB168" s="75"/>
      <c r="AC168" s="75"/>
      <c r="AD168" s="75"/>
      <c r="AE168" s="75"/>
      <c r="AF168" s="75"/>
      <c r="AG168" s="75"/>
      <c r="AH168" s="75"/>
      <c r="AI168" s="75"/>
      <c r="AJ168" s="75"/>
      <c r="AK168" s="75"/>
      <c r="AL168" s="75"/>
    </row>
    <row r="169" ht="12.75" customHeight="1">
      <c r="A169" s="27"/>
      <c r="B169" s="27"/>
      <c r="C169" s="27"/>
      <c r="D169" s="27"/>
      <c r="E169" s="27"/>
      <c r="F169" s="78"/>
      <c r="G169" s="79"/>
      <c r="H169" s="75"/>
      <c r="I169" s="75"/>
      <c r="J169" s="75"/>
      <c r="K169" s="75"/>
      <c r="L169" s="75"/>
      <c r="M169" s="75"/>
      <c r="N169" s="75"/>
      <c r="O169" s="75"/>
      <c r="P169" s="75"/>
      <c r="Q169" s="75"/>
      <c r="R169" s="75"/>
      <c r="S169" s="75"/>
      <c r="T169" s="75"/>
      <c r="U169" s="75"/>
      <c r="V169" s="75"/>
      <c r="W169" s="75"/>
      <c r="X169" s="75"/>
      <c r="Y169" s="75"/>
      <c r="Z169" s="75"/>
      <c r="AA169" s="75"/>
      <c r="AB169" s="75"/>
      <c r="AC169" s="75"/>
      <c r="AD169" s="75"/>
      <c r="AE169" s="75"/>
      <c r="AF169" s="75"/>
      <c r="AG169" s="75"/>
      <c r="AH169" s="75"/>
      <c r="AI169" s="75"/>
      <c r="AJ169" s="75"/>
      <c r="AK169" s="75"/>
      <c r="AL169" s="75"/>
    </row>
    <row r="170" ht="12.75" customHeight="1">
      <c r="A170" s="27"/>
      <c r="B170" s="27"/>
      <c r="C170" s="27"/>
      <c r="D170" s="27"/>
      <c r="E170" s="27"/>
      <c r="F170" s="78"/>
      <c r="G170" s="79"/>
      <c r="H170" s="75"/>
      <c r="I170" s="75"/>
      <c r="J170" s="75"/>
      <c r="K170" s="75"/>
      <c r="L170" s="75"/>
      <c r="M170" s="75"/>
      <c r="N170" s="75"/>
      <c r="O170" s="75"/>
      <c r="P170" s="75"/>
      <c r="Q170" s="75"/>
      <c r="R170" s="75"/>
      <c r="S170" s="75"/>
      <c r="T170" s="75"/>
      <c r="U170" s="75"/>
      <c r="V170" s="75"/>
      <c r="W170" s="75"/>
      <c r="X170" s="75"/>
      <c r="Y170" s="75"/>
      <c r="Z170" s="75"/>
      <c r="AA170" s="75"/>
      <c r="AB170" s="75"/>
      <c r="AC170" s="75"/>
      <c r="AD170" s="75"/>
      <c r="AE170" s="75"/>
      <c r="AF170" s="75"/>
      <c r="AG170" s="75"/>
      <c r="AH170" s="75"/>
      <c r="AI170" s="75"/>
      <c r="AJ170" s="75"/>
      <c r="AK170" s="75"/>
      <c r="AL170" s="75"/>
    </row>
    <row r="171" ht="12.75" customHeight="1">
      <c r="A171" s="27"/>
      <c r="B171" s="27"/>
      <c r="C171" s="27"/>
      <c r="D171" s="27"/>
      <c r="E171" s="27"/>
      <c r="F171" s="78"/>
      <c r="G171" s="79"/>
      <c r="H171" s="75"/>
      <c r="I171" s="75"/>
      <c r="J171" s="75"/>
      <c r="K171" s="75"/>
      <c r="L171" s="75"/>
      <c r="M171" s="75"/>
      <c r="N171" s="75"/>
      <c r="O171" s="75"/>
      <c r="P171" s="75"/>
      <c r="Q171" s="75"/>
      <c r="R171" s="75"/>
      <c r="S171" s="75"/>
      <c r="T171" s="75"/>
      <c r="U171" s="75"/>
      <c r="V171" s="75"/>
      <c r="W171" s="75"/>
      <c r="X171" s="75"/>
      <c r="Y171" s="75"/>
      <c r="Z171" s="75"/>
      <c r="AA171" s="75"/>
      <c r="AB171" s="75"/>
      <c r="AC171" s="75"/>
      <c r="AD171" s="75"/>
      <c r="AE171" s="75"/>
      <c r="AF171" s="75"/>
      <c r="AG171" s="75"/>
      <c r="AH171" s="75"/>
      <c r="AI171" s="75"/>
      <c r="AJ171" s="75"/>
      <c r="AK171" s="75"/>
      <c r="AL171" s="75"/>
    </row>
    <row r="172" ht="12.75" customHeight="1">
      <c r="A172" s="27"/>
      <c r="B172" s="27"/>
      <c r="C172" s="27"/>
      <c r="D172" s="27"/>
      <c r="E172" s="27"/>
      <c r="F172" s="78"/>
      <c r="G172" s="79"/>
      <c r="H172" s="75"/>
      <c r="I172" s="75"/>
      <c r="J172" s="75"/>
      <c r="K172" s="75"/>
      <c r="L172" s="75"/>
      <c r="M172" s="75"/>
      <c r="N172" s="75"/>
      <c r="O172" s="75"/>
      <c r="P172" s="75"/>
      <c r="Q172" s="75"/>
      <c r="R172" s="75"/>
      <c r="S172" s="75"/>
      <c r="T172" s="75"/>
      <c r="U172" s="75"/>
      <c r="V172" s="75"/>
      <c r="W172" s="75"/>
      <c r="X172" s="75"/>
      <c r="Y172" s="75"/>
      <c r="Z172" s="75"/>
      <c r="AA172" s="75"/>
      <c r="AB172" s="75"/>
      <c r="AC172" s="75"/>
      <c r="AD172" s="75"/>
      <c r="AE172" s="75"/>
      <c r="AF172" s="75"/>
      <c r="AG172" s="75"/>
      <c r="AH172" s="75"/>
      <c r="AI172" s="75"/>
      <c r="AJ172" s="75"/>
      <c r="AK172" s="75"/>
      <c r="AL172" s="75"/>
    </row>
    <row r="173" ht="12.75" customHeight="1">
      <c r="A173" s="27"/>
      <c r="B173" s="27"/>
      <c r="C173" s="27"/>
      <c r="D173" s="27"/>
      <c r="E173" s="27"/>
      <c r="F173" s="78"/>
      <c r="G173" s="79"/>
      <c r="H173" s="75"/>
      <c r="I173" s="75"/>
      <c r="J173" s="75"/>
      <c r="K173" s="75"/>
      <c r="L173" s="75"/>
      <c r="M173" s="75"/>
      <c r="N173" s="75"/>
      <c r="O173" s="75"/>
      <c r="P173" s="75"/>
      <c r="Q173" s="75"/>
      <c r="R173" s="75"/>
      <c r="S173" s="75"/>
      <c r="T173" s="75"/>
      <c r="U173" s="75"/>
      <c r="V173" s="75"/>
      <c r="W173" s="75"/>
      <c r="X173" s="75"/>
      <c r="Y173" s="75"/>
      <c r="Z173" s="75"/>
      <c r="AA173" s="75"/>
      <c r="AB173" s="75"/>
      <c r="AC173" s="75"/>
      <c r="AD173" s="75"/>
      <c r="AE173" s="75"/>
      <c r="AF173" s="75"/>
      <c r="AG173" s="75"/>
      <c r="AH173" s="75"/>
      <c r="AI173" s="75"/>
      <c r="AJ173" s="75"/>
      <c r="AK173" s="75"/>
      <c r="AL173" s="75"/>
    </row>
    <row r="174" ht="12.75" customHeight="1">
      <c r="A174" s="27"/>
      <c r="B174" s="27"/>
      <c r="C174" s="27"/>
      <c r="D174" s="27"/>
      <c r="E174" s="27"/>
      <c r="F174" s="78"/>
      <c r="G174" s="79"/>
      <c r="H174" s="75"/>
      <c r="I174" s="75"/>
      <c r="J174" s="75"/>
      <c r="K174" s="75"/>
      <c r="L174" s="75"/>
      <c r="M174" s="75"/>
      <c r="N174" s="75"/>
      <c r="O174" s="75"/>
      <c r="P174" s="75"/>
      <c r="Q174" s="75"/>
      <c r="R174" s="75"/>
      <c r="S174" s="75"/>
      <c r="T174" s="75"/>
      <c r="U174" s="75"/>
      <c r="V174" s="75"/>
      <c r="W174" s="75"/>
      <c r="X174" s="75"/>
      <c r="Y174" s="75"/>
      <c r="Z174" s="75"/>
      <c r="AA174" s="75"/>
      <c r="AB174" s="75"/>
      <c r="AC174" s="75"/>
      <c r="AD174" s="75"/>
      <c r="AE174" s="75"/>
      <c r="AF174" s="75"/>
      <c r="AG174" s="75"/>
      <c r="AH174" s="75"/>
      <c r="AI174" s="75"/>
      <c r="AJ174" s="75"/>
      <c r="AK174" s="75"/>
      <c r="AL174" s="75"/>
    </row>
    <row r="175" ht="12.75" customHeight="1">
      <c r="A175" s="27"/>
      <c r="B175" s="27"/>
      <c r="C175" s="27"/>
      <c r="D175" s="27"/>
      <c r="E175" s="27"/>
      <c r="F175" s="78"/>
      <c r="G175" s="79"/>
      <c r="H175" s="75"/>
      <c r="I175" s="75"/>
      <c r="J175" s="75"/>
      <c r="K175" s="75"/>
      <c r="L175" s="75"/>
      <c r="M175" s="75"/>
      <c r="N175" s="75"/>
      <c r="O175" s="75"/>
      <c r="P175" s="75"/>
      <c r="Q175" s="75"/>
      <c r="R175" s="75"/>
      <c r="S175" s="75"/>
      <c r="T175" s="75"/>
      <c r="U175" s="75"/>
      <c r="V175" s="75"/>
      <c r="W175" s="75"/>
      <c r="X175" s="75"/>
      <c r="Y175" s="75"/>
      <c r="Z175" s="75"/>
      <c r="AA175" s="75"/>
      <c r="AB175" s="75"/>
      <c r="AC175" s="75"/>
      <c r="AD175" s="75"/>
      <c r="AE175" s="75"/>
      <c r="AF175" s="75"/>
      <c r="AG175" s="75"/>
      <c r="AH175" s="75"/>
      <c r="AI175" s="75"/>
      <c r="AJ175" s="75"/>
      <c r="AK175" s="75"/>
      <c r="AL175" s="75"/>
    </row>
    <row r="176" ht="12.75" customHeight="1">
      <c r="A176" s="27"/>
      <c r="B176" s="27"/>
      <c r="C176" s="27"/>
      <c r="D176" s="27"/>
      <c r="E176" s="27"/>
      <c r="F176" s="78"/>
      <c r="G176" s="79"/>
      <c r="H176" s="75"/>
      <c r="I176" s="75"/>
      <c r="J176" s="75"/>
      <c r="K176" s="75"/>
      <c r="L176" s="75"/>
      <c r="M176" s="75"/>
      <c r="N176" s="75"/>
      <c r="O176" s="75"/>
      <c r="P176" s="75"/>
      <c r="Q176" s="75"/>
      <c r="R176" s="75"/>
      <c r="S176" s="75"/>
      <c r="T176" s="75"/>
      <c r="U176" s="75"/>
      <c r="V176" s="75"/>
      <c r="W176" s="75"/>
      <c r="X176" s="75"/>
      <c r="Y176" s="75"/>
      <c r="Z176" s="75"/>
      <c r="AA176" s="75"/>
      <c r="AB176" s="75"/>
      <c r="AC176" s="75"/>
      <c r="AD176" s="75"/>
      <c r="AE176" s="75"/>
      <c r="AF176" s="75"/>
      <c r="AG176" s="75"/>
      <c r="AH176" s="75"/>
      <c r="AI176" s="75"/>
      <c r="AJ176" s="75"/>
      <c r="AK176" s="75"/>
      <c r="AL176" s="75"/>
    </row>
    <row r="177" ht="12.75" customHeight="1">
      <c r="A177" s="27"/>
      <c r="B177" s="27"/>
      <c r="C177" s="27"/>
      <c r="D177" s="27"/>
      <c r="E177" s="27"/>
      <c r="F177" s="78"/>
      <c r="G177" s="79"/>
      <c r="H177" s="75"/>
      <c r="I177" s="75"/>
      <c r="J177" s="75"/>
      <c r="K177" s="75"/>
      <c r="L177" s="75"/>
      <c r="M177" s="75"/>
      <c r="N177" s="75"/>
      <c r="O177" s="75"/>
      <c r="P177" s="75"/>
      <c r="Q177" s="75"/>
      <c r="R177" s="75"/>
      <c r="S177" s="75"/>
      <c r="T177" s="75"/>
      <c r="U177" s="75"/>
      <c r="V177" s="75"/>
      <c r="W177" s="75"/>
      <c r="X177" s="75"/>
      <c r="Y177" s="75"/>
      <c r="Z177" s="75"/>
      <c r="AA177" s="75"/>
      <c r="AB177" s="75"/>
      <c r="AC177" s="75"/>
      <c r="AD177" s="75"/>
      <c r="AE177" s="75"/>
      <c r="AF177" s="75"/>
      <c r="AG177" s="75"/>
      <c r="AH177" s="75"/>
      <c r="AI177" s="75"/>
      <c r="AJ177" s="75"/>
      <c r="AK177" s="75"/>
      <c r="AL177" s="75"/>
    </row>
    <row r="178" ht="12.75" customHeight="1">
      <c r="A178" s="27"/>
      <c r="B178" s="27"/>
      <c r="C178" s="27"/>
      <c r="D178" s="27"/>
      <c r="E178" s="27"/>
      <c r="F178" s="78"/>
      <c r="G178" s="79"/>
      <c r="H178" s="75"/>
      <c r="I178" s="75"/>
      <c r="J178" s="75"/>
      <c r="K178" s="75"/>
      <c r="L178" s="75"/>
      <c r="M178" s="75"/>
      <c r="N178" s="75"/>
      <c r="O178" s="75"/>
      <c r="P178" s="75"/>
      <c r="Q178" s="75"/>
      <c r="R178" s="75"/>
      <c r="S178" s="75"/>
      <c r="T178" s="75"/>
      <c r="U178" s="75"/>
      <c r="V178" s="75"/>
      <c r="W178" s="75"/>
      <c r="X178" s="75"/>
      <c r="Y178" s="75"/>
      <c r="Z178" s="75"/>
      <c r="AA178" s="75"/>
      <c r="AB178" s="75"/>
      <c r="AC178" s="75"/>
      <c r="AD178" s="75"/>
      <c r="AE178" s="75"/>
      <c r="AF178" s="75"/>
      <c r="AG178" s="75"/>
      <c r="AH178" s="75"/>
      <c r="AI178" s="75"/>
      <c r="AJ178" s="75"/>
      <c r="AK178" s="75"/>
      <c r="AL178" s="75"/>
    </row>
    <row r="179" ht="12.75" customHeight="1">
      <c r="A179" s="27"/>
      <c r="B179" s="27"/>
      <c r="C179" s="27"/>
      <c r="D179" s="27"/>
      <c r="E179" s="27"/>
      <c r="F179" s="78"/>
      <c r="G179" s="79"/>
      <c r="H179" s="75"/>
      <c r="I179" s="75"/>
      <c r="J179" s="75"/>
      <c r="K179" s="75"/>
      <c r="L179" s="75"/>
      <c r="M179" s="75"/>
      <c r="N179" s="75"/>
      <c r="O179" s="75"/>
      <c r="P179" s="75"/>
      <c r="Q179" s="75"/>
      <c r="R179" s="75"/>
      <c r="S179" s="75"/>
      <c r="T179" s="75"/>
      <c r="U179" s="75"/>
      <c r="V179" s="75"/>
      <c r="W179" s="75"/>
      <c r="X179" s="75"/>
      <c r="Y179" s="75"/>
      <c r="Z179" s="75"/>
      <c r="AA179" s="75"/>
      <c r="AB179" s="75"/>
      <c r="AC179" s="75"/>
      <c r="AD179" s="75"/>
      <c r="AE179" s="75"/>
      <c r="AF179" s="75"/>
      <c r="AG179" s="75"/>
      <c r="AH179" s="75"/>
      <c r="AI179" s="75"/>
      <c r="AJ179" s="75"/>
      <c r="AK179" s="75"/>
      <c r="AL179" s="75"/>
    </row>
    <row r="180" ht="12.75" customHeight="1">
      <c r="A180" s="27"/>
      <c r="B180" s="27"/>
      <c r="C180" s="27"/>
      <c r="D180" s="27"/>
      <c r="E180" s="27"/>
      <c r="F180" s="78"/>
      <c r="G180" s="79"/>
      <c r="H180" s="75"/>
      <c r="I180" s="75"/>
      <c r="J180" s="75"/>
      <c r="K180" s="75"/>
      <c r="L180" s="75"/>
      <c r="M180" s="75"/>
      <c r="N180" s="75"/>
      <c r="O180" s="75"/>
      <c r="P180" s="75"/>
      <c r="Q180" s="75"/>
      <c r="R180" s="75"/>
      <c r="S180" s="75"/>
      <c r="T180" s="75"/>
      <c r="U180" s="75"/>
      <c r="V180" s="75"/>
      <c r="W180" s="75"/>
      <c r="X180" s="75"/>
      <c r="Y180" s="75"/>
      <c r="Z180" s="75"/>
      <c r="AA180" s="75"/>
      <c r="AB180" s="75"/>
      <c r="AC180" s="75"/>
      <c r="AD180" s="75"/>
      <c r="AE180" s="75"/>
      <c r="AF180" s="75"/>
      <c r="AG180" s="75"/>
      <c r="AH180" s="75"/>
      <c r="AI180" s="75"/>
      <c r="AJ180" s="75"/>
      <c r="AK180" s="75"/>
      <c r="AL180" s="75"/>
    </row>
    <row r="181" ht="12.75" customHeight="1">
      <c r="A181" s="27"/>
      <c r="B181" s="27"/>
      <c r="C181" s="27"/>
      <c r="D181" s="27"/>
      <c r="E181" s="27"/>
      <c r="F181" s="78"/>
      <c r="G181" s="79"/>
      <c r="H181" s="75"/>
      <c r="I181" s="75"/>
      <c r="J181" s="75"/>
      <c r="K181" s="75"/>
      <c r="L181" s="75"/>
      <c r="M181" s="75"/>
      <c r="N181" s="75"/>
      <c r="O181" s="75"/>
      <c r="P181" s="75"/>
      <c r="Q181" s="75"/>
      <c r="R181" s="75"/>
      <c r="S181" s="75"/>
      <c r="T181" s="75"/>
      <c r="U181" s="75"/>
      <c r="V181" s="75"/>
      <c r="W181" s="75"/>
      <c r="X181" s="75"/>
      <c r="Y181" s="75"/>
      <c r="Z181" s="75"/>
      <c r="AA181" s="75"/>
      <c r="AB181" s="75"/>
      <c r="AC181" s="75"/>
      <c r="AD181" s="75"/>
      <c r="AE181" s="75"/>
      <c r="AF181" s="75"/>
      <c r="AG181" s="75"/>
      <c r="AH181" s="75"/>
      <c r="AI181" s="75"/>
      <c r="AJ181" s="75"/>
      <c r="AK181" s="75"/>
      <c r="AL181" s="75"/>
    </row>
    <row r="182" ht="12.75" customHeight="1">
      <c r="A182" s="27"/>
      <c r="B182" s="27"/>
      <c r="C182" s="27"/>
      <c r="D182" s="27"/>
      <c r="E182" s="27"/>
      <c r="F182" s="78"/>
      <c r="G182" s="79"/>
      <c r="H182" s="75"/>
      <c r="I182" s="75"/>
      <c r="J182" s="75"/>
      <c r="K182" s="75"/>
      <c r="L182" s="75"/>
      <c r="M182" s="75"/>
      <c r="N182" s="75"/>
      <c r="O182" s="75"/>
      <c r="P182" s="75"/>
      <c r="Q182" s="75"/>
      <c r="R182" s="75"/>
      <c r="S182" s="75"/>
      <c r="T182" s="75"/>
      <c r="U182" s="75"/>
      <c r="V182" s="75"/>
      <c r="W182" s="75"/>
      <c r="X182" s="75"/>
      <c r="Y182" s="75"/>
      <c r="Z182" s="75"/>
      <c r="AA182" s="75"/>
      <c r="AB182" s="75"/>
      <c r="AC182" s="75"/>
      <c r="AD182" s="75"/>
      <c r="AE182" s="75"/>
      <c r="AF182" s="75"/>
      <c r="AG182" s="75"/>
      <c r="AH182" s="75"/>
      <c r="AI182" s="75"/>
      <c r="AJ182" s="75"/>
      <c r="AK182" s="75"/>
      <c r="AL182" s="75"/>
    </row>
    <row r="183" ht="12.75" customHeight="1">
      <c r="A183" s="27"/>
      <c r="B183" s="27"/>
      <c r="C183" s="27"/>
      <c r="D183" s="27"/>
      <c r="E183" s="27"/>
      <c r="F183" s="78"/>
      <c r="G183" s="79"/>
      <c r="H183" s="75"/>
      <c r="I183" s="75"/>
      <c r="J183" s="75"/>
      <c r="K183" s="75"/>
      <c r="L183" s="75"/>
      <c r="M183" s="75"/>
      <c r="N183" s="75"/>
      <c r="O183" s="75"/>
      <c r="P183" s="75"/>
      <c r="Q183" s="75"/>
      <c r="R183" s="75"/>
      <c r="S183" s="75"/>
      <c r="T183" s="75"/>
      <c r="U183" s="75"/>
      <c r="V183" s="75"/>
      <c r="W183" s="75"/>
      <c r="X183" s="75"/>
      <c r="Y183" s="75"/>
      <c r="Z183" s="75"/>
      <c r="AA183" s="75"/>
      <c r="AB183" s="75"/>
      <c r="AC183" s="75"/>
      <c r="AD183" s="75"/>
      <c r="AE183" s="75"/>
      <c r="AF183" s="75"/>
      <c r="AG183" s="75"/>
      <c r="AH183" s="75"/>
      <c r="AI183" s="75"/>
      <c r="AJ183" s="75"/>
      <c r="AK183" s="75"/>
      <c r="AL183" s="75"/>
    </row>
    <row r="184" ht="12.75" customHeight="1">
      <c r="A184" s="27"/>
      <c r="B184" s="27"/>
      <c r="C184" s="27"/>
      <c r="D184" s="27"/>
      <c r="E184" s="27"/>
      <c r="F184" s="78"/>
      <c r="G184" s="79"/>
      <c r="H184" s="75"/>
      <c r="I184" s="75"/>
      <c r="J184" s="75"/>
      <c r="K184" s="75"/>
      <c r="L184" s="75"/>
      <c r="M184" s="75"/>
      <c r="N184" s="75"/>
      <c r="O184" s="75"/>
      <c r="P184" s="75"/>
      <c r="Q184" s="75"/>
      <c r="R184" s="75"/>
      <c r="S184" s="75"/>
      <c r="T184" s="75"/>
      <c r="U184" s="75"/>
      <c r="V184" s="75"/>
      <c r="W184" s="75"/>
      <c r="X184" s="75"/>
      <c r="Y184" s="75"/>
      <c r="Z184" s="75"/>
      <c r="AA184" s="75"/>
      <c r="AB184" s="75"/>
      <c r="AC184" s="75"/>
      <c r="AD184" s="75"/>
      <c r="AE184" s="75"/>
      <c r="AF184" s="75"/>
      <c r="AG184" s="75"/>
      <c r="AH184" s="75"/>
      <c r="AI184" s="75"/>
      <c r="AJ184" s="75"/>
      <c r="AK184" s="75"/>
      <c r="AL184" s="75"/>
    </row>
    <row r="185" ht="12.75" customHeight="1">
      <c r="A185" s="27"/>
      <c r="B185" s="27"/>
      <c r="C185" s="27"/>
      <c r="D185" s="27"/>
      <c r="E185" s="27"/>
      <c r="F185" s="78"/>
      <c r="G185" s="79"/>
      <c r="H185" s="75"/>
      <c r="I185" s="75"/>
      <c r="J185" s="75"/>
      <c r="K185" s="75"/>
      <c r="L185" s="75"/>
      <c r="M185" s="75"/>
      <c r="N185" s="75"/>
      <c r="O185" s="75"/>
      <c r="P185" s="75"/>
      <c r="Q185" s="75"/>
      <c r="R185" s="75"/>
      <c r="S185" s="75"/>
      <c r="T185" s="75"/>
      <c r="U185" s="75"/>
      <c r="V185" s="75"/>
      <c r="W185" s="75"/>
      <c r="X185" s="75"/>
      <c r="Y185" s="75"/>
      <c r="Z185" s="75"/>
      <c r="AA185" s="75"/>
      <c r="AB185" s="75"/>
      <c r="AC185" s="75"/>
      <c r="AD185" s="75"/>
      <c r="AE185" s="75"/>
      <c r="AF185" s="75"/>
      <c r="AG185" s="75"/>
      <c r="AH185" s="75"/>
      <c r="AI185" s="75"/>
      <c r="AJ185" s="75"/>
      <c r="AK185" s="75"/>
      <c r="AL185" s="75"/>
    </row>
    <row r="186" ht="12.75" customHeight="1">
      <c r="A186" s="27"/>
      <c r="B186" s="27"/>
      <c r="C186" s="27"/>
      <c r="D186" s="27"/>
      <c r="E186" s="27"/>
      <c r="F186" s="78"/>
      <c r="G186" s="79"/>
      <c r="H186" s="75"/>
      <c r="I186" s="75"/>
      <c r="J186" s="75"/>
      <c r="K186" s="75"/>
      <c r="L186" s="75"/>
      <c r="M186" s="75"/>
      <c r="N186" s="75"/>
      <c r="O186" s="75"/>
      <c r="P186" s="75"/>
      <c r="Q186" s="75"/>
      <c r="R186" s="75"/>
      <c r="S186" s="75"/>
      <c r="T186" s="75"/>
      <c r="U186" s="75"/>
      <c r="V186" s="75"/>
      <c r="W186" s="75"/>
      <c r="X186" s="75"/>
      <c r="Y186" s="75"/>
      <c r="Z186" s="75"/>
      <c r="AA186" s="75"/>
      <c r="AB186" s="75"/>
      <c r="AC186" s="75"/>
      <c r="AD186" s="75"/>
      <c r="AE186" s="75"/>
      <c r="AF186" s="75"/>
      <c r="AG186" s="75"/>
      <c r="AH186" s="75"/>
      <c r="AI186" s="75"/>
      <c r="AJ186" s="75"/>
      <c r="AK186" s="75"/>
      <c r="AL186" s="75"/>
    </row>
    <row r="187" ht="12.75" customHeight="1">
      <c r="A187" s="27"/>
      <c r="B187" s="27"/>
      <c r="C187" s="27"/>
      <c r="D187" s="27"/>
      <c r="E187" s="27"/>
      <c r="F187" s="78"/>
      <c r="G187" s="79"/>
      <c r="H187" s="75"/>
      <c r="I187" s="75"/>
      <c r="J187" s="75"/>
      <c r="K187" s="75"/>
      <c r="L187" s="75"/>
      <c r="M187" s="75"/>
      <c r="N187" s="75"/>
      <c r="O187" s="75"/>
      <c r="P187" s="75"/>
      <c r="Q187" s="75"/>
      <c r="R187" s="75"/>
      <c r="S187" s="75"/>
      <c r="T187" s="75"/>
      <c r="U187" s="75"/>
      <c r="V187" s="75"/>
      <c r="W187" s="75"/>
      <c r="X187" s="75"/>
      <c r="Y187" s="75"/>
      <c r="Z187" s="75"/>
      <c r="AA187" s="75"/>
      <c r="AB187" s="75"/>
      <c r="AC187" s="75"/>
      <c r="AD187" s="75"/>
      <c r="AE187" s="75"/>
      <c r="AF187" s="75"/>
      <c r="AG187" s="75"/>
      <c r="AH187" s="75"/>
      <c r="AI187" s="75"/>
      <c r="AJ187" s="75"/>
      <c r="AK187" s="75"/>
      <c r="AL187" s="75"/>
    </row>
    <row r="188" ht="12.75" customHeight="1">
      <c r="A188" s="27"/>
      <c r="B188" s="27"/>
      <c r="C188" s="27"/>
      <c r="D188" s="27"/>
      <c r="E188" s="27"/>
      <c r="F188" s="78"/>
      <c r="G188" s="79"/>
      <c r="H188" s="75"/>
      <c r="I188" s="75"/>
      <c r="J188" s="75"/>
      <c r="K188" s="75"/>
      <c r="L188" s="75"/>
      <c r="M188" s="75"/>
      <c r="N188" s="75"/>
      <c r="O188" s="75"/>
      <c r="P188" s="75"/>
      <c r="Q188" s="75"/>
      <c r="R188" s="75"/>
      <c r="S188" s="75"/>
      <c r="T188" s="75"/>
      <c r="U188" s="75"/>
      <c r="V188" s="75"/>
      <c r="W188" s="75"/>
      <c r="X188" s="75"/>
      <c r="Y188" s="75"/>
      <c r="Z188" s="75"/>
      <c r="AA188" s="75"/>
      <c r="AB188" s="75"/>
      <c r="AC188" s="75"/>
      <c r="AD188" s="75"/>
      <c r="AE188" s="75"/>
      <c r="AF188" s="75"/>
      <c r="AG188" s="75"/>
      <c r="AH188" s="75"/>
      <c r="AI188" s="75"/>
      <c r="AJ188" s="75"/>
      <c r="AK188" s="75"/>
      <c r="AL188" s="75"/>
    </row>
    <row r="189" ht="12.75" customHeight="1">
      <c r="A189" s="27"/>
      <c r="B189" s="27"/>
      <c r="C189" s="27"/>
      <c r="D189" s="27"/>
      <c r="E189" s="27"/>
      <c r="F189" s="78"/>
      <c r="G189" s="79"/>
      <c r="H189" s="75"/>
      <c r="I189" s="75"/>
      <c r="J189" s="75"/>
      <c r="K189" s="75"/>
      <c r="L189" s="75"/>
      <c r="M189" s="75"/>
      <c r="N189" s="75"/>
      <c r="O189" s="75"/>
      <c r="P189" s="75"/>
      <c r="Q189" s="75"/>
      <c r="R189" s="75"/>
      <c r="S189" s="75"/>
      <c r="T189" s="75"/>
      <c r="U189" s="75"/>
      <c r="V189" s="75"/>
      <c r="W189" s="75"/>
      <c r="X189" s="75"/>
      <c r="Y189" s="75"/>
      <c r="Z189" s="75"/>
      <c r="AA189" s="75"/>
      <c r="AB189" s="75"/>
      <c r="AC189" s="75"/>
      <c r="AD189" s="75"/>
      <c r="AE189" s="75"/>
      <c r="AF189" s="75"/>
      <c r="AG189" s="75"/>
      <c r="AH189" s="75"/>
      <c r="AI189" s="75"/>
      <c r="AJ189" s="75"/>
      <c r="AK189" s="75"/>
      <c r="AL189" s="75"/>
    </row>
    <row r="190" ht="12.75" customHeight="1">
      <c r="A190" s="27"/>
      <c r="B190" s="27"/>
      <c r="C190" s="27"/>
      <c r="D190" s="27"/>
      <c r="E190" s="27"/>
      <c r="F190" s="78"/>
      <c r="G190" s="79"/>
      <c r="H190" s="75"/>
      <c r="I190" s="75"/>
      <c r="J190" s="75"/>
      <c r="K190" s="75"/>
      <c r="L190" s="75"/>
      <c r="M190" s="75"/>
      <c r="N190" s="75"/>
      <c r="O190" s="75"/>
      <c r="P190" s="75"/>
      <c r="Q190" s="75"/>
      <c r="R190" s="75"/>
      <c r="S190" s="75"/>
      <c r="T190" s="75"/>
      <c r="U190" s="75"/>
      <c r="V190" s="75"/>
      <c r="W190" s="75"/>
      <c r="X190" s="75"/>
      <c r="Y190" s="75"/>
      <c r="Z190" s="75"/>
      <c r="AA190" s="75"/>
      <c r="AB190" s="75"/>
      <c r="AC190" s="75"/>
      <c r="AD190" s="75"/>
      <c r="AE190" s="75"/>
      <c r="AF190" s="75"/>
      <c r="AG190" s="75"/>
      <c r="AH190" s="75"/>
      <c r="AI190" s="75"/>
      <c r="AJ190" s="75"/>
      <c r="AK190" s="75"/>
      <c r="AL190" s="75"/>
    </row>
    <row r="191" ht="12.75" customHeight="1">
      <c r="A191" s="27"/>
      <c r="B191" s="27"/>
      <c r="C191" s="27"/>
      <c r="D191" s="27"/>
      <c r="E191" s="27"/>
      <c r="F191" s="78"/>
      <c r="G191" s="79"/>
      <c r="H191" s="75"/>
      <c r="I191" s="75"/>
      <c r="J191" s="75"/>
      <c r="K191" s="75"/>
      <c r="L191" s="75"/>
      <c r="M191" s="75"/>
      <c r="N191" s="75"/>
      <c r="O191" s="75"/>
      <c r="P191" s="75"/>
      <c r="Q191" s="75"/>
      <c r="R191" s="75"/>
      <c r="S191" s="75"/>
      <c r="T191" s="75"/>
      <c r="U191" s="75"/>
      <c r="V191" s="75"/>
      <c r="W191" s="75"/>
      <c r="X191" s="75"/>
      <c r="Y191" s="75"/>
      <c r="Z191" s="75"/>
      <c r="AA191" s="75"/>
      <c r="AB191" s="75"/>
      <c r="AC191" s="75"/>
      <c r="AD191" s="75"/>
      <c r="AE191" s="75"/>
      <c r="AF191" s="75"/>
      <c r="AG191" s="75"/>
      <c r="AH191" s="75"/>
      <c r="AI191" s="75"/>
      <c r="AJ191" s="75"/>
      <c r="AK191" s="75"/>
      <c r="AL191" s="75"/>
    </row>
    <row r="192" ht="12.75" customHeight="1">
      <c r="A192" s="27"/>
      <c r="B192" s="27"/>
      <c r="C192" s="27"/>
      <c r="D192" s="27"/>
      <c r="E192" s="27"/>
      <c r="F192" s="78"/>
      <c r="G192" s="79"/>
      <c r="H192" s="75"/>
      <c r="I192" s="75"/>
      <c r="J192" s="75"/>
      <c r="K192" s="75"/>
      <c r="L192" s="75"/>
      <c r="M192" s="75"/>
      <c r="N192" s="75"/>
      <c r="O192" s="75"/>
      <c r="P192" s="75"/>
      <c r="Q192" s="75"/>
      <c r="R192" s="75"/>
      <c r="S192" s="75"/>
      <c r="T192" s="75"/>
      <c r="U192" s="75"/>
      <c r="V192" s="75"/>
      <c r="W192" s="75"/>
      <c r="X192" s="75"/>
      <c r="Y192" s="75"/>
      <c r="Z192" s="75"/>
      <c r="AA192" s="75"/>
      <c r="AB192" s="75"/>
      <c r="AC192" s="75"/>
      <c r="AD192" s="75"/>
      <c r="AE192" s="75"/>
      <c r="AF192" s="75"/>
      <c r="AG192" s="75"/>
      <c r="AH192" s="75"/>
      <c r="AI192" s="75"/>
      <c r="AJ192" s="75"/>
      <c r="AK192" s="75"/>
      <c r="AL192" s="75"/>
    </row>
    <row r="193" ht="12.75" customHeight="1">
      <c r="A193" s="27"/>
      <c r="B193" s="27"/>
      <c r="C193" s="27"/>
      <c r="D193" s="27"/>
      <c r="E193" s="27"/>
      <c r="F193" s="78"/>
      <c r="G193" s="79"/>
      <c r="H193" s="75"/>
      <c r="I193" s="75"/>
      <c r="J193" s="75"/>
      <c r="K193" s="75"/>
      <c r="L193" s="75"/>
      <c r="M193" s="75"/>
      <c r="N193" s="75"/>
      <c r="O193" s="75"/>
      <c r="P193" s="75"/>
      <c r="Q193" s="75"/>
      <c r="R193" s="75"/>
      <c r="S193" s="75"/>
      <c r="T193" s="75"/>
      <c r="U193" s="75"/>
      <c r="V193" s="75"/>
      <c r="W193" s="75"/>
      <c r="X193" s="75"/>
      <c r="Y193" s="75"/>
      <c r="Z193" s="75"/>
      <c r="AA193" s="75"/>
      <c r="AB193" s="75"/>
      <c r="AC193" s="75"/>
      <c r="AD193" s="75"/>
      <c r="AE193" s="75"/>
      <c r="AF193" s="75"/>
      <c r="AG193" s="75"/>
      <c r="AH193" s="75"/>
      <c r="AI193" s="75"/>
      <c r="AJ193" s="75"/>
      <c r="AK193" s="75"/>
      <c r="AL193" s="75"/>
    </row>
    <row r="194" ht="12.75" customHeight="1">
      <c r="A194" s="27"/>
      <c r="B194" s="27"/>
      <c r="C194" s="27"/>
      <c r="D194" s="27"/>
      <c r="E194" s="27"/>
      <c r="F194" s="78"/>
      <c r="G194" s="79"/>
      <c r="H194" s="75"/>
      <c r="I194" s="75"/>
      <c r="J194" s="75"/>
      <c r="K194" s="75"/>
      <c r="L194" s="75"/>
      <c r="M194" s="75"/>
      <c r="N194" s="75"/>
      <c r="O194" s="75"/>
      <c r="P194" s="75"/>
      <c r="Q194" s="75"/>
      <c r="R194" s="75"/>
      <c r="S194" s="75"/>
      <c r="T194" s="75"/>
      <c r="U194" s="75"/>
      <c r="V194" s="75"/>
      <c r="W194" s="75"/>
      <c r="X194" s="75"/>
      <c r="Y194" s="75"/>
      <c r="Z194" s="75"/>
      <c r="AA194" s="75"/>
      <c r="AB194" s="75"/>
      <c r="AC194" s="75"/>
      <c r="AD194" s="75"/>
      <c r="AE194" s="75"/>
      <c r="AF194" s="75"/>
      <c r="AG194" s="75"/>
      <c r="AH194" s="75"/>
      <c r="AI194" s="75"/>
      <c r="AJ194" s="75"/>
      <c r="AK194" s="75"/>
      <c r="AL194" s="75"/>
    </row>
    <row r="195" ht="12.75" customHeight="1">
      <c r="A195" s="27"/>
      <c r="B195" s="27"/>
      <c r="C195" s="27"/>
      <c r="D195" s="27"/>
      <c r="E195" s="27"/>
      <c r="F195" s="78"/>
      <c r="G195" s="79"/>
      <c r="H195" s="75"/>
      <c r="I195" s="75"/>
      <c r="J195" s="75"/>
      <c r="K195" s="75"/>
      <c r="L195" s="75"/>
      <c r="M195" s="75"/>
      <c r="N195" s="75"/>
      <c r="O195" s="75"/>
      <c r="P195" s="75"/>
      <c r="Q195" s="75"/>
      <c r="R195" s="75"/>
      <c r="S195" s="75"/>
      <c r="T195" s="75"/>
      <c r="U195" s="75"/>
      <c r="V195" s="75"/>
      <c r="W195" s="75"/>
      <c r="X195" s="75"/>
      <c r="Y195" s="75"/>
      <c r="Z195" s="75"/>
      <c r="AA195" s="75"/>
      <c r="AB195" s="75"/>
      <c r="AC195" s="75"/>
      <c r="AD195" s="75"/>
      <c r="AE195" s="75"/>
      <c r="AF195" s="75"/>
      <c r="AG195" s="75"/>
      <c r="AH195" s="75"/>
      <c r="AI195" s="75"/>
      <c r="AJ195" s="75"/>
      <c r="AK195" s="75"/>
      <c r="AL195" s="75"/>
    </row>
    <row r="196" ht="12.75" customHeight="1">
      <c r="A196" s="27"/>
      <c r="B196" s="27"/>
      <c r="C196" s="27"/>
      <c r="D196" s="27"/>
      <c r="E196" s="27"/>
      <c r="F196" s="78"/>
      <c r="G196" s="79"/>
      <c r="H196" s="75"/>
      <c r="I196" s="75"/>
      <c r="J196" s="75"/>
      <c r="K196" s="75"/>
      <c r="L196" s="75"/>
      <c r="M196" s="75"/>
      <c r="N196" s="75"/>
      <c r="O196" s="75"/>
      <c r="P196" s="75"/>
      <c r="Q196" s="75"/>
      <c r="R196" s="75"/>
      <c r="S196" s="75"/>
      <c r="T196" s="75"/>
      <c r="U196" s="75"/>
      <c r="V196" s="75"/>
      <c r="W196" s="75"/>
      <c r="X196" s="75"/>
      <c r="Y196" s="75"/>
      <c r="Z196" s="75"/>
      <c r="AA196" s="75"/>
      <c r="AB196" s="75"/>
      <c r="AC196" s="75"/>
      <c r="AD196" s="75"/>
      <c r="AE196" s="75"/>
      <c r="AF196" s="75"/>
      <c r="AG196" s="75"/>
      <c r="AH196" s="75"/>
      <c r="AI196" s="75"/>
      <c r="AJ196" s="75"/>
      <c r="AK196" s="75"/>
      <c r="AL196" s="75"/>
    </row>
    <row r="197" ht="12.75" customHeight="1">
      <c r="A197" s="27"/>
      <c r="B197" s="27"/>
      <c r="C197" s="27"/>
      <c r="D197" s="27"/>
      <c r="E197" s="27"/>
      <c r="F197" s="78"/>
      <c r="G197" s="79"/>
      <c r="H197" s="75"/>
      <c r="I197" s="75"/>
      <c r="J197" s="75"/>
      <c r="K197" s="75"/>
      <c r="L197" s="75"/>
      <c r="M197" s="75"/>
      <c r="N197" s="75"/>
      <c r="O197" s="75"/>
      <c r="P197" s="75"/>
      <c r="Q197" s="75"/>
      <c r="R197" s="75"/>
      <c r="S197" s="75"/>
      <c r="T197" s="75"/>
      <c r="U197" s="75"/>
      <c r="V197" s="75"/>
      <c r="W197" s="75"/>
      <c r="X197" s="75"/>
      <c r="Y197" s="75"/>
      <c r="Z197" s="75"/>
      <c r="AA197" s="75"/>
      <c r="AB197" s="75"/>
      <c r="AC197" s="75"/>
      <c r="AD197" s="75"/>
      <c r="AE197" s="75"/>
      <c r="AF197" s="75"/>
      <c r="AG197" s="75"/>
      <c r="AH197" s="75"/>
      <c r="AI197" s="75"/>
      <c r="AJ197" s="75"/>
      <c r="AK197" s="75"/>
      <c r="AL197" s="75"/>
    </row>
    <row r="198" ht="12.75" customHeight="1">
      <c r="A198" s="27"/>
      <c r="B198" s="27"/>
      <c r="C198" s="27"/>
      <c r="D198" s="27"/>
      <c r="E198" s="27"/>
      <c r="F198" s="78"/>
      <c r="G198" s="79"/>
      <c r="H198" s="75"/>
      <c r="I198" s="75"/>
      <c r="J198" s="75"/>
      <c r="K198" s="75"/>
      <c r="L198" s="75"/>
      <c r="M198" s="75"/>
      <c r="N198" s="75"/>
      <c r="O198" s="75"/>
      <c r="P198" s="75"/>
      <c r="Q198" s="75"/>
      <c r="R198" s="75"/>
      <c r="S198" s="75"/>
      <c r="T198" s="75"/>
      <c r="U198" s="75"/>
      <c r="V198" s="75"/>
      <c r="W198" s="75"/>
      <c r="X198" s="75"/>
      <c r="Y198" s="75"/>
      <c r="Z198" s="75"/>
      <c r="AA198" s="75"/>
      <c r="AB198" s="75"/>
      <c r="AC198" s="75"/>
      <c r="AD198" s="75"/>
      <c r="AE198" s="75"/>
      <c r="AF198" s="75"/>
      <c r="AG198" s="75"/>
      <c r="AH198" s="75"/>
      <c r="AI198" s="75"/>
      <c r="AJ198" s="75"/>
      <c r="AK198" s="75"/>
      <c r="AL198" s="75"/>
    </row>
    <row r="199" ht="12.75" customHeight="1">
      <c r="A199" s="27"/>
      <c r="B199" s="27"/>
      <c r="C199" s="27"/>
      <c r="D199" s="27"/>
      <c r="E199" s="27"/>
      <c r="F199" s="78"/>
      <c r="G199" s="79"/>
      <c r="H199" s="75"/>
      <c r="I199" s="75"/>
      <c r="J199" s="75"/>
      <c r="K199" s="75"/>
      <c r="L199" s="75"/>
      <c r="M199" s="75"/>
      <c r="N199" s="75"/>
      <c r="O199" s="75"/>
      <c r="P199" s="75"/>
      <c r="Q199" s="75"/>
      <c r="R199" s="75"/>
      <c r="S199" s="75"/>
      <c r="T199" s="75"/>
      <c r="U199" s="75"/>
      <c r="V199" s="75"/>
      <c r="W199" s="75"/>
      <c r="X199" s="75"/>
      <c r="Y199" s="75"/>
      <c r="Z199" s="75"/>
      <c r="AA199" s="75"/>
      <c r="AB199" s="75"/>
      <c r="AC199" s="75"/>
      <c r="AD199" s="75"/>
      <c r="AE199" s="75"/>
      <c r="AF199" s="75"/>
      <c r="AG199" s="75"/>
      <c r="AH199" s="75"/>
      <c r="AI199" s="75"/>
      <c r="AJ199" s="75"/>
      <c r="AK199" s="75"/>
      <c r="AL199" s="75"/>
    </row>
    <row r="200" ht="12.75" customHeight="1">
      <c r="A200" s="27"/>
      <c r="B200" s="27"/>
      <c r="C200" s="27"/>
      <c r="D200" s="27"/>
      <c r="E200" s="27"/>
      <c r="F200" s="78"/>
      <c r="G200" s="79"/>
      <c r="H200" s="75"/>
      <c r="I200" s="75"/>
      <c r="J200" s="75"/>
      <c r="K200" s="75"/>
      <c r="L200" s="75"/>
      <c r="M200" s="75"/>
      <c r="N200" s="75"/>
      <c r="O200" s="75"/>
      <c r="P200" s="75"/>
      <c r="Q200" s="75"/>
      <c r="R200" s="75"/>
      <c r="S200" s="75"/>
      <c r="T200" s="75"/>
      <c r="U200" s="75"/>
      <c r="V200" s="75"/>
      <c r="W200" s="75"/>
      <c r="X200" s="75"/>
      <c r="Y200" s="75"/>
      <c r="Z200" s="75"/>
      <c r="AA200" s="75"/>
      <c r="AB200" s="75"/>
      <c r="AC200" s="75"/>
      <c r="AD200" s="75"/>
      <c r="AE200" s="75"/>
      <c r="AF200" s="75"/>
      <c r="AG200" s="75"/>
      <c r="AH200" s="75"/>
      <c r="AI200" s="75"/>
      <c r="AJ200" s="75"/>
      <c r="AK200" s="75"/>
      <c r="AL200" s="75"/>
    </row>
    <row r="201" ht="12.75" customHeight="1">
      <c r="A201" s="27"/>
      <c r="B201" s="27"/>
      <c r="C201" s="27"/>
      <c r="D201" s="27"/>
      <c r="E201" s="27"/>
      <c r="F201" s="78"/>
      <c r="G201" s="79"/>
      <c r="H201" s="75"/>
      <c r="I201" s="75"/>
      <c r="J201" s="75"/>
      <c r="K201" s="75"/>
      <c r="L201" s="75"/>
      <c r="M201" s="75"/>
      <c r="N201" s="75"/>
      <c r="O201" s="75"/>
      <c r="P201" s="75"/>
      <c r="Q201" s="75"/>
      <c r="R201" s="75"/>
      <c r="S201" s="75"/>
      <c r="T201" s="75"/>
      <c r="U201" s="75"/>
      <c r="V201" s="75"/>
      <c r="W201" s="75"/>
      <c r="X201" s="75"/>
      <c r="Y201" s="75"/>
      <c r="Z201" s="75"/>
      <c r="AA201" s="75"/>
      <c r="AB201" s="75"/>
      <c r="AC201" s="75"/>
      <c r="AD201" s="75"/>
      <c r="AE201" s="75"/>
      <c r="AF201" s="75"/>
      <c r="AG201" s="75"/>
      <c r="AH201" s="75"/>
      <c r="AI201" s="75"/>
      <c r="AJ201" s="75"/>
      <c r="AK201" s="75"/>
      <c r="AL201" s="75"/>
    </row>
    <row r="202" ht="12.75" customHeight="1">
      <c r="A202" s="27"/>
      <c r="B202" s="27"/>
      <c r="C202" s="27"/>
      <c r="D202" s="27"/>
      <c r="E202" s="27"/>
      <c r="F202" s="78"/>
      <c r="G202" s="79"/>
      <c r="H202" s="75"/>
      <c r="I202" s="75"/>
      <c r="J202" s="75"/>
      <c r="K202" s="75"/>
      <c r="L202" s="75"/>
      <c r="M202" s="75"/>
      <c r="N202" s="75"/>
      <c r="O202" s="75"/>
      <c r="P202" s="75"/>
      <c r="Q202" s="75"/>
      <c r="R202" s="75"/>
      <c r="S202" s="75"/>
      <c r="T202" s="75"/>
      <c r="U202" s="75"/>
      <c r="V202" s="75"/>
      <c r="W202" s="75"/>
      <c r="X202" s="75"/>
      <c r="Y202" s="75"/>
      <c r="Z202" s="75"/>
      <c r="AA202" s="75"/>
      <c r="AB202" s="75"/>
      <c r="AC202" s="75"/>
      <c r="AD202" s="75"/>
      <c r="AE202" s="75"/>
      <c r="AF202" s="75"/>
      <c r="AG202" s="75"/>
      <c r="AH202" s="75"/>
      <c r="AI202" s="75"/>
      <c r="AJ202" s="75"/>
      <c r="AK202" s="75"/>
      <c r="AL202" s="75"/>
    </row>
    <row r="203" ht="12.75" customHeight="1">
      <c r="A203" s="27"/>
      <c r="B203" s="27"/>
      <c r="C203" s="27"/>
      <c r="D203" s="27"/>
      <c r="E203" s="27"/>
      <c r="F203" s="78"/>
      <c r="G203" s="79"/>
      <c r="H203" s="75"/>
      <c r="I203" s="75"/>
      <c r="J203" s="75"/>
      <c r="K203" s="75"/>
      <c r="L203" s="75"/>
      <c r="M203" s="75"/>
      <c r="N203" s="75"/>
      <c r="O203" s="75"/>
      <c r="P203" s="75"/>
      <c r="Q203" s="75"/>
      <c r="R203" s="75"/>
      <c r="S203" s="75"/>
      <c r="T203" s="75"/>
      <c r="U203" s="75"/>
      <c r="V203" s="75"/>
      <c r="W203" s="75"/>
      <c r="X203" s="75"/>
      <c r="Y203" s="75"/>
      <c r="Z203" s="75"/>
      <c r="AA203" s="75"/>
      <c r="AB203" s="75"/>
      <c r="AC203" s="75"/>
      <c r="AD203" s="75"/>
      <c r="AE203" s="75"/>
      <c r="AF203" s="75"/>
      <c r="AG203" s="75"/>
      <c r="AH203" s="75"/>
      <c r="AI203" s="75"/>
      <c r="AJ203" s="75"/>
      <c r="AK203" s="75"/>
      <c r="AL203" s="75"/>
    </row>
    <row r="204" ht="12.75" customHeight="1">
      <c r="A204" s="27"/>
      <c r="B204" s="27"/>
      <c r="C204" s="27"/>
      <c r="D204" s="27"/>
      <c r="E204" s="27"/>
      <c r="F204" s="78"/>
      <c r="G204" s="79"/>
      <c r="H204" s="75"/>
      <c r="I204" s="75"/>
      <c r="J204" s="75"/>
      <c r="K204" s="75"/>
      <c r="L204" s="75"/>
      <c r="M204" s="75"/>
      <c r="N204" s="75"/>
      <c r="O204" s="75"/>
      <c r="P204" s="75"/>
      <c r="Q204" s="75"/>
      <c r="R204" s="75"/>
      <c r="S204" s="75"/>
      <c r="T204" s="75"/>
      <c r="U204" s="75"/>
      <c r="V204" s="75"/>
      <c r="W204" s="75"/>
      <c r="X204" s="75"/>
      <c r="Y204" s="75"/>
      <c r="Z204" s="75"/>
      <c r="AA204" s="75"/>
      <c r="AB204" s="75"/>
      <c r="AC204" s="75"/>
      <c r="AD204" s="75"/>
      <c r="AE204" s="75"/>
      <c r="AF204" s="75"/>
      <c r="AG204" s="75"/>
      <c r="AH204" s="75"/>
      <c r="AI204" s="75"/>
      <c r="AJ204" s="75"/>
      <c r="AK204" s="75"/>
      <c r="AL204" s="75"/>
    </row>
    <row r="205" ht="12.75" customHeight="1">
      <c r="A205" s="27"/>
      <c r="B205" s="27"/>
      <c r="C205" s="27"/>
      <c r="D205" s="27"/>
      <c r="E205" s="27"/>
      <c r="F205" s="78"/>
      <c r="G205" s="79"/>
      <c r="H205" s="75"/>
      <c r="I205" s="75"/>
      <c r="J205" s="75"/>
      <c r="K205" s="75"/>
      <c r="L205" s="75"/>
      <c r="M205" s="75"/>
      <c r="N205" s="75"/>
      <c r="O205" s="75"/>
      <c r="P205" s="75"/>
      <c r="Q205" s="75"/>
      <c r="R205" s="75"/>
      <c r="S205" s="75"/>
      <c r="T205" s="75"/>
      <c r="U205" s="75"/>
      <c r="V205" s="75"/>
      <c r="W205" s="75"/>
      <c r="X205" s="75"/>
      <c r="Y205" s="75"/>
      <c r="Z205" s="75"/>
      <c r="AA205" s="75"/>
      <c r="AB205" s="75"/>
      <c r="AC205" s="75"/>
      <c r="AD205" s="75"/>
      <c r="AE205" s="75"/>
      <c r="AF205" s="75"/>
      <c r="AG205" s="75"/>
      <c r="AH205" s="75"/>
      <c r="AI205" s="75"/>
      <c r="AJ205" s="75"/>
      <c r="AK205" s="75"/>
      <c r="AL205" s="75"/>
    </row>
    <row r="206" ht="12.75" customHeight="1">
      <c r="A206" s="27"/>
      <c r="B206" s="27"/>
      <c r="C206" s="27"/>
      <c r="D206" s="27"/>
      <c r="E206" s="27"/>
      <c r="F206" s="78"/>
      <c r="G206" s="79"/>
      <c r="H206" s="75"/>
      <c r="I206" s="75"/>
      <c r="J206" s="75"/>
      <c r="K206" s="75"/>
      <c r="L206" s="75"/>
      <c r="M206" s="75"/>
      <c r="N206" s="75"/>
      <c r="O206" s="75"/>
      <c r="P206" s="75"/>
      <c r="Q206" s="75"/>
      <c r="R206" s="75"/>
      <c r="S206" s="75"/>
      <c r="T206" s="75"/>
      <c r="U206" s="75"/>
      <c r="V206" s="75"/>
      <c r="W206" s="75"/>
      <c r="X206" s="75"/>
      <c r="Y206" s="75"/>
      <c r="Z206" s="75"/>
      <c r="AA206" s="75"/>
      <c r="AB206" s="75"/>
      <c r="AC206" s="75"/>
      <c r="AD206" s="75"/>
      <c r="AE206" s="75"/>
      <c r="AF206" s="75"/>
      <c r="AG206" s="75"/>
      <c r="AH206" s="75"/>
      <c r="AI206" s="75"/>
      <c r="AJ206" s="75"/>
      <c r="AK206" s="75"/>
      <c r="AL206" s="75"/>
    </row>
    <row r="207" ht="12.75" customHeight="1">
      <c r="A207" s="27"/>
      <c r="B207" s="27"/>
      <c r="C207" s="27"/>
      <c r="D207" s="27"/>
      <c r="E207" s="27"/>
      <c r="F207" s="78"/>
      <c r="G207" s="79"/>
      <c r="H207" s="75"/>
      <c r="I207" s="75"/>
      <c r="J207" s="75"/>
      <c r="K207" s="75"/>
      <c r="L207" s="75"/>
      <c r="M207" s="75"/>
      <c r="N207" s="75"/>
      <c r="O207" s="75"/>
      <c r="P207" s="75"/>
      <c r="Q207" s="75"/>
      <c r="R207" s="75"/>
      <c r="S207" s="75"/>
      <c r="T207" s="75"/>
      <c r="U207" s="75"/>
      <c r="V207" s="75"/>
      <c r="W207" s="75"/>
      <c r="X207" s="75"/>
      <c r="Y207" s="75"/>
      <c r="Z207" s="75"/>
      <c r="AA207" s="75"/>
      <c r="AB207" s="75"/>
      <c r="AC207" s="75"/>
      <c r="AD207" s="75"/>
      <c r="AE207" s="75"/>
      <c r="AF207" s="75"/>
      <c r="AG207" s="75"/>
      <c r="AH207" s="75"/>
      <c r="AI207" s="75"/>
      <c r="AJ207" s="75"/>
      <c r="AK207" s="75"/>
      <c r="AL207" s="75"/>
    </row>
    <row r="208" ht="12.75" customHeight="1">
      <c r="A208" s="27"/>
      <c r="B208" s="27"/>
      <c r="C208" s="27"/>
      <c r="D208" s="27"/>
      <c r="E208" s="27"/>
      <c r="F208" s="78"/>
      <c r="G208" s="79"/>
      <c r="H208" s="75"/>
      <c r="I208" s="75"/>
      <c r="J208" s="75"/>
      <c r="K208" s="75"/>
      <c r="L208" s="75"/>
      <c r="M208" s="75"/>
      <c r="N208" s="75"/>
      <c r="O208" s="75"/>
      <c r="P208" s="75"/>
      <c r="Q208" s="75"/>
      <c r="R208" s="75"/>
      <c r="S208" s="75"/>
      <c r="T208" s="75"/>
      <c r="U208" s="75"/>
      <c r="V208" s="75"/>
      <c r="W208" s="75"/>
      <c r="X208" s="75"/>
      <c r="Y208" s="75"/>
      <c r="Z208" s="75"/>
      <c r="AA208" s="75"/>
      <c r="AB208" s="75"/>
      <c r="AC208" s="75"/>
      <c r="AD208" s="75"/>
      <c r="AE208" s="75"/>
      <c r="AF208" s="75"/>
      <c r="AG208" s="75"/>
      <c r="AH208" s="75"/>
      <c r="AI208" s="75"/>
      <c r="AJ208" s="75"/>
      <c r="AK208" s="75"/>
      <c r="AL208" s="75"/>
    </row>
    <row r="209" ht="12.75" customHeight="1">
      <c r="A209" s="27"/>
      <c r="B209" s="27"/>
      <c r="C209" s="27"/>
      <c r="D209" s="27"/>
      <c r="E209" s="27"/>
      <c r="F209" s="78"/>
      <c r="G209" s="79"/>
      <c r="H209" s="75"/>
      <c r="I209" s="75"/>
      <c r="J209" s="75"/>
      <c r="K209" s="75"/>
      <c r="L209" s="75"/>
      <c r="M209" s="75"/>
      <c r="N209" s="75"/>
      <c r="O209" s="75"/>
      <c r="P209" s="75"/>
      <c r="Q209" s="75"/>
      <c r="R209" s="75"/>
      <c r="S209" s="75"/>
      <c r="T209" s="75"/>
      <c r="U209" s="75"/>
      <c r="V209" s="75"/>
      <c r="W209" s="75"/>
      <c r="X209" s="75"/>
      <c r="Y209" s="75"/>
      <c r="Z209" s="75"/>
      <c r="AA209" s="75"/>
      <c r="AB209" s="75"/>
      <c r="AC209" s="75"/>
      <c r="AD209" s="75"/>
      <c r="AE209" s="75"/>
      <c r="AF209" s="75"/>
      <c r="AG209" s="75"/>
      <c r="AH209" s="75"/>
      <c r="AI209" s="75"/>
      <c r="AJ209" s="75"/>
      <c r="AK209" s="75"/>
      <c r="AL209" s="75"/>
    </row>
    <row r="210" ht="12.75" customHeight="1">
      <c r="A210" s="27"/>
      <c r="B210" s="27"/>
      <c r="C210" s="27"/>
      <c r="D210" s="27"/>
      <c r="E210" s="27"/>
      <c r="F210" s="78"/>
      <c r="G210" s="79"/>
      <c r="H210" s="75"/>
      <c r="I210" s="75"/>
      <c r="J210" s="75"/>
      <c r="K210" s="75"/>
      <c r="L210" s="75"/>
      <c r="M210" s="75"/>
      <c r="N210" s="75"/>
      <c r="O210" s="75"/>
      <c r="P210" s="75"/>
      <c r="Q210" s="75"/>
      <c r="R210" s="75"/>
      <c r="S210" s="75"/>
      <c r="T210" s="75"/>
      <c r="U210" s="75"/>
      <c r="V210" s="75"/>
      <c r="W210" s="75"/>
      <c r="X210" s="75"/>
      <c r="Y210" s="75"/>
      <c r="Z210" s="75"/>
      <c r="AA210" s="75"/>
      <c r="AB210" s="75"/>
      <c r="AC210" s="75"/>
      <c r="AD210" s="75"/>
      <c r="AE210" s="75"/>
      <c r="AF210" s="75"/>
      <c r="AG210" s="75"/>
      <c r="AH210" s="75"/>
      <c r="AI210" s="75"/>
      <c r="AJ210" s="75"/>
      <c r="AK210" s="75"/>
      <c r="AL210" s="75"/>
    </row>
    <row r="211" ht="12.75" customHeight="1">
      <c r="A211" s="27"/>
      <c r="B211" s="27"/>
      <c r="C211" s="27"/>
      <c r="D211" s="27"/>
      <c r="E211" s="27"/>
      <c r="F211" s="78"/>
      <c r="G211" s="79"/>
      <c r="H211" s="75"/>
      <c r="I211" s="75"/>
      <c r="J211" s="75"/>
      <c r="K211" s="75"/>
      <c r="L211" s="75"/>
      <c r="M211" s="75"/>
      <c r="N211" s="75"/>
      <c r="O211" s="75"/>
      <c r="P211" s="75"/>
      <c r="Q211" s="75"/>
      <c r="R211" s="75"/>
      <c r="S211" s="75"/>
      <c r="T211" s="75"/>
      <c r="U211" s="75"/>
      <c r="V211" s="75"/>
      <c r="W211" s="75"/>
      <c r="X211" s="75"/>
      <c r="Y211" s="75"/>
      <c r="Z211" s="75"/>
      <c r="AA211" s="75"/>
      <c r="AB211" s="75"/>
      <c r="AC211" s="75"/>
      <c r="AD211" s="75"/>
      <c r="AE211" s="75"/>
      <c r="AF211" s="75"/>
      <c r="AG211" s="75"/>
      <c r="AH211" s="75"/>
      <c r="AI211" s="75"/>
      <c r="AJ211" s="75"/>
      <c r="AK211" s="75"/>
      <c r="AL211" s="75"/>
    </row>
    <row r="212" ht="12.75" customHeight="1">
      <c r="A212" s="27"/>
      <c r="B212" s="27"/>
      <c r="C212" s="27"/>
      <c r="D212" s="27"/>
      <c r="E212" s="27"/>
      <c r="F212" s="78"/>
      <c r="G212" s="79"/>
      <c r="H212" s="75"/>
      <c r="I212" s="75"/>
      <c r="J212" s="75"/>
      <c r="K212" s="75"/>
      <c r="L212" s="75"/>
      <c r="M212" s="75"/>
      <c r="N212" s="75"/>
      <c r="O212" s="75"/>
      <c r="P212" s="75"/>
      <c r="Q212" s="75"/>
      <c r="R212" s="75"/>
      <c r="S212" s="75"/>
      <c r="T212" s="75"/>
      <c r="U212" s="75"/>
      <c r="V212" s="75"/>
      <c r="W212" s="75"/>
      <c r="X212" s="75"/>
      <c r="Y212" s="75"/>
      <c r="Z212" s="75"/>
      <c r="AA212" s="75"/>
      <c r="AB212" s="75"/>
      <c r="AC212" s="75"/>
      <c r="AD212" s="75"/>
      <c r="AE212" s="75"/>
      <c r="AF212" s="75"/>
      <c r="AG212" s="75"/>
      <c r="AH212" s="75"/>
      <c r="AI212" s="75"/>
      <c r="AJ212" s="75"/>
      <c r="AK212" s="75"/>
      <c r="AL212" s="75"/>
    </row>
    <row r="213" ht="12.75" customHeight="1">
      <c r="A213" s="27"/>
      <c r="B213" s="27"/>
      <c r="C213" s="27"/>
      <c r="D213" s="27"/>
      <c r="E213" s="27"/>
      <c r="F213" s="78"/>
      <c r="G213" s="79"/>
      <c r="H213" s="75"/>
      <c r="I213" s="75"/>
      <c r="J213" s="75"/>
      <c r="K213" s="75"/>
      <c r="L213" s="75"/>
      <c r="M213" s="75"/>
      <c r="N213" s="75"/>
      <c r="O213" s="75"/>
      <c r="P213" s="75"/>
      <c r="Q213" s="75"/>
      <c r="R213" s="75"/>
      <c r="S213" s="75"/>
      <c r="T213" s="75"/>
      <c r="U213" s="75"/>
      <c r="V213" s="75"/>
      <c r="W213" s="75"/>
      <c r="X213" s="75"/>
      <c r="Y213" s="75"/>
      <c r="Z213" s="75"/>
      <c r="AA213" s="75"/>
      <c r="AB213" s="75"/>
      <c r="AC213" s="75"/>
      <c r="AD213" s="75"/>
      <c r="AE213" s="75"/>
      <c r="AF213" s="75"/>
      <c r="AG213" s="75"/>
      <c r="AH213" s="75"/>
      <c r="AI213" s="75"/>
      <c r="AJ213" s="75"/>
      <c r="AK213" s="75"/>
      <c r="AL213" s="75"/>
    </row>
    <row r="214" ht="12.75" customHeight="1">
      <c r="A214" s="27"/>
      <c r="B214" s="27"/>
      <c r="C214" s="27"/>
      <c r="D214" s="27"/>
      <c r="E214" s="27"/>
      <c r="F214" s="78"/>
      <c r="G214" s="79"/>
      <c r="H214" s="75"/>
      <c r="I214" s="75"/>
      <c r="J214" s="75"/>
      <c r="K214" s="75"/>
      <c r="L214" s="75"/>
      <c r="M214" s="75"/>
      <c r="N214" s="75"/>
      <c r="O214" s="75"/>
      <c r="P214" s="75"/>
      <c r="Q214" s="75"/>
      <c r="R214" s="75"/>
      <c r="S214" s="75"/>
      <c r="T214" s="75"/>
      <c r="U214" s="75"/>
      <c r="V214" s="75"/>
      <c r="W214" s="75"/>
      <c r="X214" s="75"/>
      <c r="Y214" s="75"/>
      <c r="Z214" s="75"/>
      <c r="AA214" s="75"/>
      <c r="AB214" s="75"/>
      <c r="AC214" s="75"/>
      <c r="AD214" s="75"/>
      <c r="AE214" s="75"/>
      <c r="AF214" s="75"/>
      <c r="AG214" s="75"/>
      <c r="AH214" s="75"/>
      <c r="AI214" s="75"/>
      <c r="AJ214" s="75"/>
      <c r="AK214" s="75"/>
      <c r="AL214" s="75"/>
    </row>
    <row r="215" ht="12.75" customHeight="1">
      <c r="A215" s="27"/>
      <c r="B215" s="27"/>
      <c r="C215" s="27"/>
      <c r="D215" s="27"/>
      <c r="E215" s="27"/>
      <c r="F215" s="78"/>
      <c r="G215" s="79"/>
      <c r="H215" s="75"/>
      <c r="I215" s="75"/>
      <c r="J215" s="75"/>
      <c r="K215" s="75"/>
      <c r="L215" s="75"/>
      <c r="M215" s="75"/>
      <c r="N215" s="75"/>
      <c r="O215" s="75"/>
      <c r="P215" s="75"/>
      <c r="Q215" s="75"/>
      <c r="R215" s="75"/>
      <c r="S215" s="75"/>
      <c r="T215" s="75"/>
      <c r="U215" s="75"/>
      <c r="V215" s="75"/>
      <c r="W215" s="75"/>
      <c r="X215" s="75"/>
      <c r="Y215" s="75"/>
      <c r="Z215" s="75"/>
      <c r="AA215" s="75"/>
      <c r="AB215" s="75"/>
      <c r="AC215" s="75"/>
      <c r="AD215" s="75"/>
      <c r="AE215" s="75"/>
      <c r="AF215" s="75"/>
      <c r="AG215" s="75"/>
      <c r="AH215" s="75"/>
      <c r="AI215" s="75"/>
      <c r="AJ215" s="75"/>
      <c r="AK215" s="75"/>
      <c r="AL215" s="75"/>
    </row>
    <row r="216" ht="12.75" customHeight="1">
      <c r="A216" s="27"/>
      <c r="B216" s="27"/>
      <c r="C216" s="27"/>
      <c r="D216" s="27"/>
      <c r="E216" s="27"/>
      <c r="F216" s="78"/>
      <c r="G216" s="79"/>
      <c r="H216" s="75"/>
      <c r="I216" s="75"/>
      <c r="J216" s="75"/>
      <c r="K216" s="75"/>
      <c r="L216" s="75"/>
      <c r="M216" s="75"/>
      <c r="N216" s="75"/>
      <c r="O216" s="75"/>
      <c r="P216" s="75"/>
      <c r="Q216" s="75"/>
      <c r="R216" s="75"/>
      <c r="S216" s="75"/>
      <c r="T216" s="75"/>
      <c r="U216" s="75"/>
      <c r="V216" s="75"/>
      <c r="W216" s="75"/>
      <c r="X216" s="75"/>
      <c r="Y216" s="75"/>
      <c r="Z216" s="75"/>
      <c r="AA216" s="75"/>
      <c r="AB216" s="75"/>
      <c r="AC216" s="75"/>
      <c r="AD216" s="75"/>
      <c r="AE216" s="75"/>
      <c r="AF216" s="75"/>
      <c r="AG216" s="75"/>
      <c r="AH216" s="75"/>
      <c r="AI216" s="75"/>
      <c r="AJ216" s="75"/>
      <c r="AK216" s="75"/>
      <c r="AL216" s="75"/>
    </row>
    <row r="217" ht="12.75" customHeight="1">
      <c r="A217" s="27"/>
      <c r="B217" s="27"/>
      <c r="C217" s="27"/>
      <c r="D217" s="27"/>
      <c r="E217" s="27"/>
      <c r="F217" s="78"/>
      <c r="G217" s="79"/>
      <c r="H217" s="75"/>
      <c r="I217" s="75"/>
      <c r="J217" s="75"/>
      <c r="K217" s="75"/>
      <c r="L217" s="75"/>
      <c r="M217" s="75"/>
      <c r="N217" s="75"/>
      <c r="O217" s="75"/>
      <c r="P217" s="75"/>
      <c r="Q217" s="75"/>
      <c r="R217" s="75"/>
      <c r="S217" s="75"/>
      <c r="T217" s="75"/>
      <c r="U217" s="75"/>
      <c r="V217" s="75"/>
      <c r="W217" s="75"/>
      <c r="X217" s="75"/>
      <c r="Y217" s="75"/>
      <c r="Z217" s="75"/>
      <c r="AA217" s="75"/>
      <c r="AB217" s="75"/>
      <c r="AC217" s="75"/>
      <c r="AD217" s="75"/>
      <c r="AE217" s="75"/>
      <c r="AF217" s="75"/>
      <c r="AG217" s="75"/>
      <c r="AH217" s="75"/>
      <c r="AI217" s="75"/>
      <c r="AJ217" s="75"/>
      <c r="AK217" s="75"/>
      <c r="AL217" s="75"/>
    </row>
    <row r="218" ht="12.75" customHeight="1">
      <c r="A218" s="27"/>
      <c r="B218" s="27"/>
      <c r="C218" s="27"/>
      <c r="D218" s="27"/>
      <c r="E218" s="27"/>
      <c r="F218" s="78"/>
      <c r="G218" s="79"/>
      <c r="H218" s="75"/>
      <c r="I218" s="75"/>
      <c r="J218" s="75"/>
      <c r="K218" s="75"/>
      <c r="L218" s="75"/>
      <c r="M218" s="75"/>
      <c r="N218" s="75"/>
      <c r="O218" s="75"/>
      <c r="P218" s="75"/>
      <c r="Q218" s="75"/>
      <c r="R218" s="75"/>
      <c r="S218" s="75"/>
      <c r="T218" s="75"/>
      <c r="U218" s="75"/>
      <c r="V218" s="75"/>
      <c r="W218" s="75"/>
      <c r="X218" s="75"/>
      <c r="Y218" s="75"/>
      <c r="Z218" s="75"/>
      <c r="AA218" s="75"/>
      <c r="AB218" s="75"/>
      <c r="AC218" s="75"/>
      <c r="AD218" s="75"/>
      <c r="AE218" s="75"/>
      <c r="AF218" s="75"/>
      <c r="AG218" s="75"/>
      <c r="AH218" s="75"/>
      <c r="AI218" s="75"/>
      <c r="AJ218" s="75"/>
      <c r="AK218" s="75"/>
      <c r="AL218" s="75"/>
    </row>
    <row r="219" ht="12.75" customHeight="1">
      <c r="A219" s="27"/>
      <c r="B219" s="27"/>
      <c r="C219" s="27"/>
      <c r="D219" s="27"/>
      <c r="E219" s="27"/>
      <c r="F219" s="78"/>
      <c r="G219" s="79"/>
      <c r="H219" s="75"/>
      <c r="I219" s="75"/>
      <c r="J219" s="75"/>
      <c r="K219" s="75"/>
      <c r="L219" s="75"/>
      <c r="M219" s="75"/>
      <c r="N219" s="75"/>
      <c r="O219" s="75"/>
      <c r="P219" s="75"/>
      <c r="Q219" s="75"/>
      <c r="R219" s="75"/>
      <c r="S219" s="75"/>
      <c r="T219" s="75"/>
      <c r="U219" s="75"/>
      <c r="V219" s="75"/>
      <c r="W219" s="75"/>
      <c r="X219" s="75"/>
      <c r="Y219" s="75"/>
      <c r="Z219" s="75"/>
      <c r="AA219" s="75"/>
      <c r="AB219" s="75"/>
      <c r="AC219" s="75"/>
      <c r="AD219" s="75"/>
      <c r="AE219" s="75"/>
      <c r="AF219" s="75"/>
      <c r="AG219" s="75"/>
      <c r="AH219" s="75"/>
      <c r="AI219" s="75"/>
      <c r="AJ219" s="75"/>
      <c r="AK219" s="75"/>
      <c r="AL219" s="75"/>
    </row>
    <row r="220" ht="12.75" customHeight="1">
      <c r="A220" s="27"/>
      <c r="B220" s="27"/>
      <c r="C220" s="27"/>
      <c r="D220" s="27"/>
      <c r="E220" s="27"/>
      <c r="F220" s="78"/>
      <c r="G220" s="79"/>
      <c r="H220" s="75"/>
      <c r="I220" s="75"/>
      <c r="J220" s="75"/>
      <c r="K220" s="75"/>
      <c r="L220" s="75"/>
      <c r="M220" s="75"/>
      <c r="N220" s="75"/>
      <c r="O220" s="75"/>
      <c r="P220" s="75"/>
      <c r="Q220" s="75"/>
      <c r="R220" s="75"/>
      <c r="S220" s="75"/>
      <c r="T220" s="75"/>
      <c r="U220" s="75"/>
      <c r="V220" s="75"/>
      <c r="W220" s="75"/>
      <c r="X220" s="75"/>
      <c r="Y220" s="75"/>
      <c r="Z220" s="75"/>
      <c r="AA220" s="75"/>
      <c r="AB220" s="75"/>
      <c r="AC220" s="75"/>
      <c r="AD220" s="75"/>
      <c r="AE220" s="75"/>
      <c r="AF220" s="75"/>
      <c r="AG220" s="75"/>
      <c r="AH220" s="75"/>
      <c r="AI220" s="75"/>
      <c r="AJ220" s="75"/>
      <c r="AK220" s="75"/>
      <c r="AL220" s="75"/>
    </row>
    <row r="221" ht="12.75" customHeight="1">
      <c r="A221" s="27"/>
      <c r="B221" s="27"/>
      <c r="C221" s="27"/>
      <c r="D221" s="27"/>
      <c r="E221" s="27"/>
      <c r="F221" s="78"/>
      <c r="G221" s="79"/>
      <c r="H221" s="75"/>
      <c r="I221" s="75"/>
      <c r="J221" s="75"/>
      <c r="K221" s="75"/>
      <c r="L221" s="75"/>
      <c r="M221" s="75"/>
      <c r="N221" s="75"/>
      <c r="O221" s="75"/>
      <c r="P221" s="75"/>
      <c r="Q221" s="75"/>
      <c r="R221" s="75"/>
      <c r="S221" s="75"/>
      <c r="T221" s="75"/>
      <c r="U221" s="75"/>
      <c r="V221" s="75"/>
      <c r="W221" s="75"/>
      <c r="X221" s="75"/>
      <c r="Y221" s="75"/>
      <c r="Z221" s="75"/>
      <c r="AA221" s="75"/>
      <c r="AB221" s="75"/>
      <c r="AC221" s="75"/>
      <c r="AD221" s="75"/>
      <c r="AE221" s="75"/>
      <c r="AF221" s="75"/>
      <c r="AG221" s="75"/>
      <c r="AH221" s="75"/>
      <c r="AI221" s="75"/>
      <c r="AJ221" s="75"/>
      <c r="AK221" s="75"/>
      <c r="AL221" s="75"/>
    </row>
    <row r="222" ht="12.75" customHeight="1">
      <c r="A222" s="27"/>
      <c r="B222" s="27"/>
      <c r="C222" s="27"/>
      <c r="D222" s="27"/>
      <c r="E222" s="27"/>
      <c r="F222" s="78"/>
      <c r="G222" s="79"/>
      <c r="H222" s="75"/>
      <c r="I222" s="75"/>
      <c r="J222" s="75"/>
      <c r="K222" s="75"/>
      <c r="L222" s="75"/>
      <c r="M222" s="75"/>
      <c r="N222" s="75"/>
      <c r="O222" s="75"/>
      <c r="P222" s="75"/>
      <c r="Q222" s="75"/>
      <c r="R222" s="75"/>
      <c r="S222" s="75"/>
      <c r="T222" s="75"/>
      <c r="U222" s="75"/>
      <c r="V222" s="75"/>
      <c r="W222" s="75"/>
      <c r="X222" s="75"/>
      <c r="Y222" s="75"/>
      <c r="Z222" s="75"/>
      <c r="AA222" s="75"/>
      <c r="AB222" s="75"/>
      <c r="AC222" s="75"/>
      <c r="AD222" s="75"/>
      <c r="AE222" s="75"/>
      <c r="AF222" s="75"/>
      <c r="AG222" s="75"/>
      <c r="AH222" s="75"/>
      <c r="AI222" s="75"/>
      <c r="AJ222" s="75"/>
      <c r="AK222" s="75"/>
      <c r="AL222" s="75"/>
    </row>
    <row r="223" ht="12.75" customHeight="1">
      <c r="A223" s="27"/>
      <c r="B223" s="27"/>
      <c r="C223" s="27"/>
      <c r="D223" s="27"/>
      <c r="E223" s="27"/>
      <c r="F223" s="78"/>
      <c r="G223" s="79"/>
      <c r="H223" s="75"/>
      <c r="I223" s="75"/>
      <c r="J223" s="75"/>
      <c r="K223" s="75"/>
      <c r="L223" s="75"/>
      <c r="M223" s="75"/>
      <c r="N223" s="75"/>
      <c r="O223" s="75"/>
      <c r="P223" s="75"/>
      <c r="Q223" s="75"/>
      <c r="R223" s="75"/>
      <c r="S223" s="75"/>
      <c r="T223" s="75"/>
      <c r="U223" s="75"/>
      <c r="V223" s="75"/>
      <c r="W223" s="75"/>
      <c r="X223" s="75"/>
      <c r="Y223" s="75"/>
      <c r="Z223" s="75"/>
      <c r="AA223" s="75"/>
      <c r="AB223" s="75"/>
      <c r="AC223" s="75"/>
      <c r="AD223" s="75"/>
      <c r="AE223" s="75"/>
      <c r="AF223" s="75"/>
      <c r="AG223" s="75"/>
      <c r="AH223" s="75"/>
      <c r="AI223" s="75"/>
      <c r="AJ223" s="75"/>
      <c r="AK223" s="75"/>
      <c r="AL223" s="75"/>
    </row>
    <row r="224" ht="12.75" customHeight="1">
      <c r="A224" s="27"/>
      <c r="B224" s="27"/>
      <c r="C224" s="27"/>
      <c r="D224" s="27"/>
      <c r="E224" s="27"/>
      <c r="F224" s="78"/>
      <c r="G224" s="79"/>
      <c r="H224" s="75"/>
      <c r="I224" s="75"/>
      <c r="J224" s="75"/>
      <c r="K224" s="75"/>
      <c r="L224" s="75"/>
      <c r="M224" s="75"/>
      <c r="N224" s="75"/>
      <c r="O224" s="75"/>
      <c r="P224" s="75"/>
      <c r="Q224" s="75"/>
      <c r="R224" s="75"/>
      <c r="S224" s="75"/>
      <c r="T224" s="75"/>
      <c r="U224" s="75"/>
      <c r="V224" s="75"/>
      <c r="W224" s="75"/>
      <c r="X224" s="75"/>
      <c r="Y224" s="75"/>
      <c r="Z224" s="75"/>
      <c r="AA224" s="75"/>
      <c r="AB224" s="75"/>
      <c r="AC224" s="75"/>
      <c r="AD224" s="75"/>
      <c r="AE224" s="75"/>
      <c r="AF224" s="75"/>
      <c r="AG224" s="75"/>
      <c r="AH224" s="75"/>
      <c r="AI224" s="75"/>
      <c r="AJ224" s="75"/>
      <c r="AK224" s="75"/>
      <c r="AL224" s="75"/>
    </row>
    <row r="225" ht="12.75" customHeight="1">
      <c r="A225" s="27"/>
      <c r="B225" s="27"/>
      <c r="C225" s="27"/>
      <c r="D225" s="27"/>
      <c r="E225" s="27"/>
      <c r="F225" s="78"/>
      <c r="G225" s="79"/>
      <c r="H225" s="75"/>
      <c r="I225" s="75"/>
      <c r="J225" s="75"/>
      <c r="K225" s="75"/>
      <c r="L225" s="75"/>
      <c r="M225" s="75"/>
      <c r="N225" s="75"/>
      <c r="O225" s="75"/>
      <c r="P225" s="75"/>
      <c r="Q225" s="75"/>
      <c r="R225" s="75"/>
      <c r="S225" s="75"/>
      <c r="T225" s="75"/>
      <c r="U225" s="75"/>
      <c r="V225" s="75"/>
      <c r="W225" s="75"/>
      <c r="X225" s="75"/>
      <c r="Y225" s="75"/>
      <c r="Z225" s="75"/>
      <c r="AA225" s="75"/>
      <c r="AB225" s="75"/>
      <c r="AC225" s="75"/>
      <c r="AD225" s="75"/>
      <c r="AE225" s="75"/>
      <c r="AF225" s="75"/>
      <c r="AG225" s="75"/>
      <c r="AH225" s="75"/>
      <c r="AI225" s="75"/>
      <c r="AJ225" s="75"/>
      <c r="AK225" s="75"/>
      <c r="AL225" s="75"/>
    </row>
    <row r="226" ht="12.75" customHeight="1">
      <c r="A226" s="27"/>
      <c r="B226" s="27"/>
      <c r="C226" s="27"/>
      <c r="D226" s="27"/>
      <c r="E226" s="27"/>
      <c r="F226" s="78"/>
      <c r="G226" s="79"/>
      <c r="H226" s="75"/>
      <c r="I226" s="75"/>
      <c r="J226" s="75"/>
      <c r="K226" s="75"/>
      <c r="L226" s="75"/>
      <c r="M226" s="75"/>
      <c r="N226" s="75"/>
      <c r="O226" s="75"/>
      <c r="P226" s="75"/>
      <c r="Q226" s="75"/>
      <c r="R226" s="75"/>
      <c r="S226" s="75"/>
      <c r="T226" s="75"/>
      <c r="U226" s="75"/>
      <c r="V226" s="75"/>
      <c r="W226" s="75"/>
      <c r="X226" s="75"/>
      <c r="Y226" s="75"/>
      <c r="Z226" s="75"/>
      <c r="AA226" s="75"/>
      <c r="AB226" s="75"/>
      <c r="AC226" s="75"/>
      <c r="AD226" s="75"/>
      <c r="AE226" s="75"/>
      <c r="AF226" s="75"/>
      <c r="AG226" s="75"/>
      <c r="AH226" s="75"/>
      <c r="AI226" s="75"/>
      <c r="AJ226" s="75"/>
      <c r="AK226" s="75"/>
      <c r="AL226" s="75"/>
    </row>
    <row r="227" ht="12.75" customHeight="1">
      <c r="A227" s="27"/>
      <c r="B227" s="27"/>
      <c r="C227" s="27"/>
      <c r="D227" s="27"/>
      <c r="E227" s="27"/>
      <c r="F227" s="78"/>
      <c r="G227" s="79"/>
      <c r="H227" s="75"/>
      <c r="I227" s="75"/>
      <c r="J227" s="75"/>
      <c r="K227" s="75"/>
      <c r="L227" s="75"/>
      <c r="M227" s="75"/>
      <c r="N227" s="75"/>
      <c r="O227" s="75"/>
      <c r="P227" s="75"/>
      <c r="Q227" s="75"/>
      <c r="R227" s="75"/>
      <c r="S227" s="75"/>
      <c r="T227" s="75"/>
      <c r="U227" s="75"/>
      <c r="V227" s="75"/>
      <c r="W227" s="75"/>
      <c r="X227" s="75"/>
      <c r="Y227" s="75"/>
      <c r="Z227" s="75"/>
      <c r="AA227" s="75"/>
      <c r="AB227" s="75"/>
      <c r="AC227" s="75"/>
      <c r="AD227" s="75"/>
      <c r="AE227" s="75"/>
      <c r="AF227" s="75"/>
      <c r="AG227" s="75"/>
      <c r="AH227" s="75"/>
      <c r="AI227" s="75"/>
      <c r="AJ227" s="75"/>
      <c r="AK227" s="75"/>
      <c r="AL227" s="75"/>
    </row>
    <row r="228" ht="12.75" customHeight="1">
      <c r="A228" s="27"/>
      <c r="B228" s="27"/>
      <c r="C228" s="27"/>
      <c r="D228" s="27"/>
      <c r="E228" s="27"/>
      <c r="F228" s="78"/>
      <c r="G228" s="79"/>
      <c r="H228" s="75"/>
      <c r="I228" s="75"/>
      <c r="J228" s="75"/>
      <c r="K228" s="75"/>
      <c r="L228" s="75"/>
      <c r="M228" s="75"/>
      <c r="N228" s="75"/>
      <c r="O228" s="75"/>
      <c r="P228" s="75"/>
      <c r="Q228" s="75"/>
      <c r="R228" s="75"/>
      <c r="S228" s="75"/>
      <c r="T228" s="75"/>
      <c r="U228" s="75"/>
      <c r="V228" s="75"/>
      <c r="W228" s="75"/>
      <c r="X228" s="75"/>
      <c r="Y228" s="75"/>
      <c r="Z228" s="75"/>
      <c r="AA228" s="75"/>
      <c r="AB228" s="75"/>
      <c r="AC228" s="75"/>
      <c r="AD228" s="75"/>
      <c r="AE228" s="75"/>
      <c r="AF228" s="75"/>
      <c r="AG228" s="75"/>
      <c r="AH228" s="75"/>
      <c r="AI228" s="75"/>
      <c r="AJ228" s="75"/>
      <c r="AK228" s="75"/>
      <c r="AL228" s="75"/>
    </row>
    <row r="229" ht="12.75" customHeight="1">
      <c r="A229" s="27"/>
      <c r="B229" s="27"/>
      <c r="C229" s="27"/>
      <c r="D229" s="27"/>
      <c r="E229" s="27"/>
      <c r="F229" s="78"/>
      <c r="G229" s="79"/>
      <c r="H229" s="75"/>
      <c r="I229" s="75"/>
      <c r="J229" s="75"/>
      <c r="K229" s="75"/>
      <c r="L229" s="75"/>
      <c r="M229" s="75"/>
      <c r="N229" s="75"/>
      <c r="O229" s="75"/>
      <c r="P229" s="75"/>
      <c r="Q229" s="75"/>
      <c r="R229" s="75"/>
      <c r="S229" s="75"/>
      <c r="T229" s="75"/>
      <c r="U229" s="75"/>
      <c r="V229" s="75"/>
      <c r="W229" s="75"/>
      <c r="X229" s="75"/>
      <c r="Y229" s="75"/>
      <c r="Z229" s="75"/>
      <c r="AA229" s="75"/>
      <c r="AB229" s="75"/>
      <c r="AC229" s="75"/>
      <c r="AD229" s="75"/>
      <c r="AE229" s="75"/>
      <c r="AF229" s="75"/>
      <c r="AG229" s="75"/>
      <c r="AH229" s="75"/>
      <c r="AI229" s="75"/>
      <c r="AJ229" s="75"/>
      <c r="AK229" s="75"/>
      <c r="AL229" s="75"/>
    </row>
    <row r="230" ht="12.75" customHeight="1">
      <c r="A230" s="27"/>
      <c r="B230" s="27"/>
      <c r="C230" s="27"/>
      <c r="D230" s="27"/>
      <c r="E230" s="27"/>
      <c r="F230" s="78"/>
      <c r="G230" s="79"/>
      <c r="H230" s="75"/>
      <c r="I230" s="75"/>
      <c r="J230" s="75"/>
      <c r="K230" s="75"/>
      <c r="L230" s="75"/>
      <c r="M230" s="75"/>
      <c r="N230" s="75"/>
      <c r="O230" s="75"/>
      <c r="P230" s="75"/>
      <c r="Q230" s="75"/>
      <c r="R230" s="75"/>
      <c r="S230" s="75"/>
      <c r="T230" s="75"/>
      <c r="U230" s="75"/>
      <c r="V230" s="75"/>
      <c r="W230" s="75"/>
      <c r="X230" s="75"/>
      <c r="Y230" s="75"/>
      <c r="Z230" s="75"/>
      <c r="AA230" s="75"/>
      <c r="AB230" s="75"/>
      <c r="AC230" s="75"/>
      <c r="AD230" s="75"/>
      <c r="AE230" s="75"/>
      <c r="AF230" s="75"/>
      <c r="AG230" s="75"/>
      <c r="AH230" s="75"/>
      <c r="AI230" s="75"/>
      <c r="AJ230" s="75"/>
      <c r="AK230" s="75"/>
      <c r="AL230" s="75"/>
    </row>
    <row r="231" ht="12.75" customHeight="1">
      <c r="A231" s="27"/>
      <c r="B231" s="27"/>
      <c r="C231" s="27"/>
      <c r="D231" s="27"/>
      <c r="E231" s="27"/>
      <c r="F231" s="78"/>
      <c r="G231" s="79"/>
      <c r="H231" s="75"/>
      <c r="I231" s="75"/>
      <c r="J231" s="75"/>
      <c r="K231" s="75"/>
      <c r="L231" s="75"/>
      <c r="M231" s="75"/>
      <c r="N231" s="75"/>
      <c r="O231" s="75"/>
      <c r="P231" s="75"/>
      <c r="Q231" s="75"/>
      <c r="R231" s="75"/>
      <c r="S231" s="75"/>
      <c r="T231" s="75"/>
      <c r="U231" s="75"/>
      <c r="V231" s="75"/>
      <c r="W231" s="75"/>
      <c r="X231" s="75"/>
      <c r="Y231" s="75"/>
      <c r="Z231" s="75"/>
      <c r="AA231" s="75"/>
      <c r="AB231" s="75"/>
      <c r="AC231" s="75"/>
      <c r="AD231" s="75"/>
      <c r="AE231" s="75"/>
      <c r="AF231" s="75"/>
      <c r="AG231" s="75"/>
      <c r="AH231" s="75"/>
      <c r="AI231" s="75"/>
      <c r="AJ231" s="75"/>
      <c r="AK231" s="75"/>
      <c r="AL231" s="75"/>
    </row>
    <row r="232" ht="12.75" customHeight="1">
      <c r="A232" s="27"/>
      <c r="B232" s="27"/>
      <c r="C232" s="27"/>
      <c r="D232" s="27"/>
      <c r="E232" s="27"/>
      <c r="F232" s="78"/>
      <c r="G232" s="79"/>
      <c r="H232" s="75"/>
      <c r="I232" s="75"/>
      <c r="J232" s="75"/>
      <c r="K232" s="75"/>
      <c r="L232" s="75"/>
      <c r="M232" s="75"/>
      <c r="N232" s="75"/>
      <c r="O232" s="75"/>
      <c r="P232" s="75"/>
      <c r="Q232" s="75"/>
      <c r="R232" s="75"/>
      <c r="S232" s="75"/>
      <c r="T232" s="75"/>
      <c r="U232" s="75"/>
      <c r="V232" s="75"/>
      <c r="W232" s="75"/>
      <c r="X232" s="75"/>
      <c r="Y232" s="75"/>
      <c r="Z232" s="75"/>
      <c r="AA232" s="75"/>
      <c r="AB232" s="75"/>
      <c r="AC232" s="75"/>
      <c r="AD232" s="75"/>
      <c r="AE232" s="75"/>
      <c r="AF232" s="75"/>
      <c r="AG232" s="75"/>
      <c r="AH232" s="75"/>
      <c r="AI232" s="75"/>
      <c r="AJ232" s="75"/>
      <c r="AK232" s="75"/>
      <c r="AL232" s="75"/>
    </row>
    <row r="233" ht="12.75" customHeight="1">
      <c r="A233" s="27"/>
      <c r="B233" s="27"/>
      <c r="C233" s="27"/>
      <c r="D233" s="27"/>
      <c r="E233" s="27"/>
      <c r="F233" s="78"/>
      <c r="G233" s="79"/>
      <c r="H233" s="75"/>
      <c r="I233" s="75"/>
      <c r="J233" s="75"/>
      <c r="K233" s="75"/>
      <c r="L233" s="75"/>
      <c r="M233" s="75"/>
      <c r="N233" s="75"/>
      <c r="O233" s="75"/>
      <c r="P233" s="75"/>
      <c r="Q233" s="75"/>
      <c r="R233" s="75"/>
      <c r="S233" s="75"/>
      <c r="T233" s="75"/>
      <c r="U233" s="75"/>
      <c r="V233" s="75"/>
      <c r="W233" s="75"/>
      <c r="X233" s="75"/>
      <c r="Y233" s="75"/>
      <c r="Z233" s="75"/>
      <c r="AA233" s="75"/>
      <c r="AB233" s="75"/>
      <c r="AC233" s="75"/>
      <c r="AD233" s="75"/>
      <c r="AE233" s="75"/>
      <c r="AF233" s="75"/>
      <c r="AG233" s="75"/>
      <c r="AH233" s="75"/>
      <c r="AI233" s="75"/>
      <c r="AJ233" s="75"/>
      <c r="AK233" s="75"/>
      <c r="AL233" s="75"/>
    </row>
    <row r="234" ht="12.75" customHeight="1">
      <c r="A234" s="27"/>
      <c r="B234" s="27"/>
      <c r="C234" s="27"/>
      <c r="D234" s="27"/>
      <c r="E234" s="27"/>
      <c r="F234" s="78"/>
      <c r="G234" s="79"/>
      <c r="H234" s="75"/>
      <c r="I234" s="75"/>
      <c r="J234" s="75"/>
      <c r="K234" s="75"/>
      <c r="L234" s="75"/>
      <c r="M234" s="75"/>
      <c r="N234" s="75"/>
      <c r="O234" s="75"/>
      <c r="P234" s="75"/>
      <c r="Q234" s="75"/>
      <c r="R234" s="75"/>
      <c r="S234" s="75"/>
      <c r="T234" s="75"/>
      <c r="U234" s="75"/>
      <c r="V234" s="75"/>
      <c r="W234" s="75"/>
      <c r="X234" s="75"/>
      <c r="Y234" s="75"/>
      <c r="Z234" s="75"/>
      <c r="AA234" s="75"/>
      <c r="AB234" s="75"/>
      <c r="AC234" s="75"/>
      <c r="AD234" s="75"/>
      <c r="AE234" s="75"/>
      <c r="AF234" s="75"/>
      <c r="AG234" s="75"/>
      <c r="AH234" s="75"/>
      <c r="AI234" s="75"/>
      <c r="AJ234" s="75"/>
      <c r="AK234" s="75"/>
      <c r="AL234" s="75"/>
    </row>
    <row r="235" ht="12.75" customHeight="1">
      <c r="A235" s="27"/>
      <c r="B235" s="27"/>
      <c r="C235" s="27"/>
      <c r="D235" s="27"/>
      <c r="E235" s="27"/>
      <c r="F235" s="78"/>
      <c r="G235" s="79"/>
      <c r="H235" s="75"/>
      <c r="I235" s="75"/>
      <c r="J235" s="75"/>
      <c r="K235" s="75"/>
      <c r="L235" s="75"/>
      <c r="M235" s="75"/>
      <c r="N235" s="75"/>
      <c r="O235" s="75"/>
      <c r="P235" s="75"/>
      <c r="Q235" s="75"/>
      <c r="R235" s="75"/>
      <c r="S235" s="75"/>
      <c r="T235" s="75"/>
      <c r="U235" s="75"/>
      <c r="V235" s="75"/>
      <c r="W235" s="75"/>
      <c r="X235" s="75"/>
      <c r="Y235" s="75"/>
      <c r="Z235" s="75"/>
      <c r="AA235" s="75"/>
      <c r="AB235" s="75"/>
      <c r="AC235" s="75"/>
      <c r="AD235" s="75"/>
      <c r="AE235" s="75"/>
      <c r="AF235" s="75"/>
      <c r="AG235" s="75"/>
      <c r="AH235" s="75"/>
      <c r="AI235" s="75"/>
      <c r="AJ235" s="75"/>
      <c r="AK235" s="75"/>
      <c r="AL235" s="75"/>
    </row>
    <row r="236" ht="12.75" customHeight="1">
      <c r="A236" s="27"/>
      <c r="B236" s="27"/>
      <c r="C236" s="27"/>
      <c r="D236" s="27"/>
      <c r="E236" s="27"/>
      <c r="F236" s="78"/>
      <c r="G236" s="79"/>
      <c r="H236" s="75"/>
      <c r="I236" s="75"/>
      <c r="J236" s="75"/>
      <c r="K236" s="75"/>
      <c r="L236" s="75"/>
      <c r="M236" s="75"/>
      <c r="N236" s="75"/>
      <c r="O236" s="75"/>
      <c r="P236" s="75"/>
      <c r="Q236" s="75"/>
      <c r="R236" s="75"/>
      <c r="S236" s="75"/>
      <c r="T236" s="75"/>
      <c r="U236" s="75"/>
      <c r="V236" s="75"/>
      <c r="W236" s="75"/>
      <c r="X236" s="75"/>
      <c r="Y236" s="75"/>
      <c r="Z236" s="75"/>
      <c r="AA236" s="75"/>
      <c r="AB236" s="75"/>
      <c r="AC236" s="75"/>
      <c r="AD236" s="75"/>
      <c r="AE236" s="75"/>
      <c r="AF236" s="75"/>
      <c r="AG236" s="75"/>
      <c r="AH236" s="75"/>
      <c r="AI236" s="75"/>
      <c r="AJ236" s="75"/>
      <c r="AK236" s="75"/>
      <c r="AL236" s="75"/>
    </row>
    <row r="237" ht="12.75" customHeight="1">
      <c r="A237" s="27"/>
      <c r="B237" s="27"/>
      <c r="C237" s="27"/>
      <c r="D237" s="27"/>
      <c r="E237" s="27"/>
      <c r="F237" s="78"/>
      <c r="G237" s="79"/>
      <c r="H237" s="75"/>
      <c r="I237" s="75"/>
      <c r="J237" s="75"/>
      <c r="K237" s="75"/>
      <c r="L237" s="75"/>
      <c r="M237" s="75"/>
      <c r="N237" s="75"/>
      <c r="O237" s="75"/>
      <c r="P237" s="75"/>
      <c r="Q237" s="75"/>
      <c r="R237" s="75"/>
      <c r="S237" s="75"/>
      <c r="T237" s="75"/>
      <c r="U237" s="75"/>
      <c r="V237" s="75"/>
      <c r="W237" s="75"/>
      <c r="X237" s="75"/>
      <c r="Y237" s="75"/>
      <c r="Z237" s="75"/>
      <c r="AA237" s="75"/>
      <c r="AB237" s="75"/>
      <c r="AC237" s="75"/>
      <c r="AD237" s="75"/>
      <c r="AE237" s="75"/>
      <c r="AF237" s="75"/>
      <c r="AG237" s="75"/>
      <c r="AH237" s="75"/>
      <c r="AI237" s="75"/>
      <c r="AJ237" s="75"/>
      <c r="AK237" s="75"/>
      <c r="AL237" s="75"/>
    </row>
    <row r="238" ht="12.75" customHeight="1">
      <c r="A238" s="27"/>
      <c r="B238" s="27"/>
      <c r="C238" s="27"/>
      <c r="D238" s="27"/>
      <c r="E238" s="27"/>
      <c r="F238" s="78"/>
      <c r="G238" s="79"/>
      <c r="H238" s="75"/>
      <c r="I238" s="75"/>
      <c r="J238" s="75"/>
      <c r="K238" s="75"/>
      <c r="L238" s="75"/>
      <c r="M238" s="75"/>
      <c r="N238" s="75"/>
      <c r="O238" s="75"/>
      <c r="P238" s="75"/>
      <c r="Q238" s="75"/>
      <c r="R238" s="75"/>
      <c r="S238" s="75"/>
      <c r="T238" s="75"/>
      <c r="U238" s="75"/>
      <c r="V238" s="75"/>
      <c r="W238" s="75"/>
      <c r="X238" s="75"/>
      <c r="Y238" s="75"/>
      <c r="Z238" s="75"/>
      <c r="AA238" s="75"/>
      <c r="AB238" s="75"/>
      <c r="AC238" s="75"/>
      <c r="AD238" s="75"/>
      <c r="AE238" s="75"/>
      <c r="AF238" s="75"/>
      <c r="AG238" s="75"/>
      <c r="AH238" s="75"/>
      <c r="AI238" s="75"/>
      <c r="AJ238" s="75"/>
      <c r="AK238" s="75"/>
      <c r="AL238" s="75"/>
    </row>
    <row r="239" ht="12.75" customHeight="1">
      <c r="A239" s="27"/>
      <c r="B239" s="27"/>
      <c r="C239" s="27"/>
      <c r="D239" s="27"/>
      <c r="E239" s="27"/>
      <c r="F239" s="78"/>
      <c r="G239" s="79"/>
      <c r="H239" s="75"/>
      <c r="I239" s="75"/>
      <c r="J239" s="75"/>
      <c r="K239" s="75"/>
      <c r="L239" s="75"/>
      <c r="M239" s="75"/>
      <c r="N239" s="75"/>
      <c r="O239" s="75"/>
      <c r="P239" s="75"/>
      <c r="Q239" s="75"/>
      <c r="R239" s="75"/>
      <c r="S239" s="75"/>
      <c r="T239" s="75"/>
      <c r="U239" s="75"/>
      <c r="V239" s="75"/>
      <c r="W239" s="75"/>
      <c r="X239" s="75"/>
      <c r="Y239" s="75"/>
      <c r="Z239" s="75"/>
      <c r="AA239" s="75"/>
      <c r="AB239" s="75"/>
      <c r="AC239" s="75"/>
      <c r="AD239" s="75"/>
      <c r="AE239" s="75"/>
      <c r="AF239" s="75"/>
      <c r="AG239" s="75"/>
      <c r="AH239" s="75"/>
      <c r="AI239" s="75"/>
      <c r="AJ239" s="75"/>
      <c r="AK239" s="75"/>
      <c r="AL239" s="75"/>
    </row>
    <row r="240" ht="12.75" customHeight="1">
      <c r="A240" s="27"/>
      <c r="B240" s="27"/>
      <c r="C240" s="27"/>
      <c r="D240" s="27"/>
      <c r="E240" s="27"/>
      <c r="F240" s="78"/>
      <c r="G240" s="79"/>
      <c r="H240" s="75"/>
      <c r="I240" s="75"/>
      <c r="J240" s="75"/>
      <c r="K240" s="75"/>
      <c r="L240" s="75"/>
      <c r="M240" s="75"/>
      <c r="N240" s="75"/>
      <c r="O240" s="75"/>
      <c r="P240" s="75"/>
      <c r="Q240" s="75"/>
      <c r="R240" s="75"/>
      <c r="S240" s="75"/>
      <c r="T240" s="75"/>
      <c r="U240" s="75"/>
      <c r="V240" s="75"/>
      <c r="W240" s="75"/>
      <c r="X240" s="75"/>
      <c r="Y240" s="75"/>
      <c r="Z240" s="75"/>
      <c r="AA240" s="75"/>
      <c r="AB240" s="75"/>
      <c r="AC240" s="75"/>
      <c r="AD240" s="75"/>
      <c r="AE240" s="75"/>
      <c r="AF240" s="75"/>
      <c r="AG240" s="75"/>
      <c r="AH240" s="75"/>
      <c r="AI240" s="75"/>
      <c r="AJ240" s="75"/>
      <c r="AK240" s="75"/>
      <c r="AL240" s="75"/>
    </row>
    <row r="241" ht="12.75" customHeight="1">
      <c r="A241" s="27"/>
      <c r="B241" s="27"/>
      <c r="C241" s="27"/>
      <c r="D241" s="27"/>
      <c r="E241" s="27"/>
      <c r="F241" s="78"/>
      <c r="G241" s="79"/>
      <c r="H241" s="75"/>
      <c r="I241" s="75"/>
      <c r="J241" s="75"/>
      <c r="K241" s="75"/>
      <c r="L241" s="75"/>
      <c r="M241" s="75"/>
      <c r="N241" s="75"/>
      <c r="O241" s="75"/>
      <c r="P241" s="75"/>
      <c r="Q241" s="75"/>
      <c r="R241" s="75"/>
      <c r="S241" s="75"/>
      <c r="T241" s="75"/>
      <c r="U241" s="75"/>
      <c r="V241" s="75"/>
      <c r="W241" s="75"/>
      <c r="X241" s="75"/>
      <c r="Y241" s="75"/>
      <c r="Z241" s="75"/>
      <c r="AA241" s="75"/>
      <c r="AB241" s="75"/>
      <c r="AC241" s="75"/>
      <c r="AD241" s="75"/>
      <c r="AE241" s="75"/>
      <c r="AF241" s="75"/>
      <c r="AG241" s="75"/>
      <c r="AH241" s="75"/>
      <c r="AI241" s="75"/>
      <c r="AJ241" s="75"/>
      <c r="AK241" s="75"/>
      <c r="AL241" s="75"/>
    </row>
    <row r="242" ht="12.75" customHeight="1">
      <c r="A242" s="27"/>
      <c r="B242" s="27"/>
      <c r="C242" s="27"/>
      <c r="D242" s="27"/>
      <c r="E242" s="27"/>
      <c r="F242" s="78"/>
      <c r="G242" s="79"/>
      <c r="H242" s="75"/>
      <c r="I242" s="75"/>
      <c r="J242" s="75"/>
      <c r="K242" s="75"/>
      <c r="L242" s="75"/>
      <c r="M242" s="75"/>
      <c r="N242" s="75"/>
      <c r="O242" s="75"/>
      <c r="P242" s="75"/>
      <c r="Q242" s="75"/>
      <c r="R242" s="75"/>
      <c r="S242" s="75"/>
      <c r="T242" s="75"/>
      <c r="U242" s="75"/>
      <c r="V242" s="75"/>
      <c r="W242" s="75"/>
      <c r="X242" s="75"/>
      <c r="Y242" s="75"/>
      <c r="Z242" s="75"/>
      <c r="AA242" s="75"/>
      <c r="AB242" s="75"/>
      <c r="AC242" s="75"/>
      <c r="AD242" s="75"/>
      <c r="AE242" s="75"/>
      <c r="AF242" s="75"/>
      <c r="AG242" s="75"/>
      <c r="AH242" s="75"/>
      <c r="AI242" s="75"/>
      <c r="AJ242" s="75"/>
      <c r="AK242" s="75"/>
      <c r="AL242" s="75"/>
    </row>
    <row r="243" ht="12.75" customHeight="1">
      <c r="A243" s="27"/>
      <c r="B243" s="27"/>
      <c r="C243" s="27"/>
      <c r="D243" s="27"/>
      <c r="E243" s="27"/>
      <c r="F243" s="78"/>
      <c r="G243" s="79"/>
      <c r="H243" s="75"/>
      <c r="I243" s="75"/>
      <c r="J243" s="75"/>
      <c r="K243" s="75"/>
      <c r="L243" s="75"/>
      <c r="M243" s="75"/>
      <c r="N243" s="75"/>
      <c r="O243" s="75"/>
      <c r="P243" s="75"/>
      <c r="Q243" s="75"/>
      <c r="R243" s="75"/>
      <c r="S243" s="75"/>
      <c r="T243" s="75"/>
      <c r="U243" s="75"/>
      <c r="V243" s="75"/>
      <c r="W243" s="75"/>
      <c r="X243" s="75"/>
      <c r="Y243" s="75"/>
      <c r="Z243" s="75"/>
      <c r="AA243" s="75"/>
      <c r="AB243" s="75"/>
      <c r="AC243" s="75"/>
      <c r="AD243" s="75"/>
      <c r="AE243" s="75"/>
      <c r="AF243" s="75"/>
      <c r="AG243" s="75"/>
      <c r="AH243" s="75"/>
      <c r="AI243" s="75"/>
      <c r="AJ243" s="75"/>
      <c r="AK243" s="75"/>
      <c r="AL243" s="75"/>
    </row>
    <row r="244" ht="12.75" customHeight="1">
      <c r="A244" s="27"/>
      <c r="B244" s="27"/>
      <c r="C244" s="27"/>
      <c r="D244" s="27"/>
      <c r="E244" s="27"/>
      <c r="F244" s="78"/>
      <c r="G244" s="79"/>
      <c r="H244" s="75"/>
      <c r="I244" s="75"/>
      <c r="J244" s="75"/>
      <c r="K244" s="75"/>
      <c r="L244" s="75"/>
      <c r="M244" s="75"/>
      <c r="N244" s="75"/>
      <c r="O244" s="75"/>
      <c r="P244" s="75"/>
      <c r="Q244" s="75"/>
      <c r="R244" s="75"/>
      <c r="S244" s="75"/>
      <c r="T244" s="75"/>
      <c r="U244" s="75"/>
      <c r="V244" s="75"/>
      <c r="W244" s="75"/>
      <c r="X244" s="75"/>
      <c r="Y244" s="75"/>
      <c r="Z244" s="75"/>
      <c r="AA244" s="75"/>
      <c r="AB244" s="75"/>
      <c r="AC244" s="75"/>
      <c r="AD244" s="75"/>
      <c r="AE244" s="75"/>
      <c r="AF244" s="75"/>
      <c r="AG244" s="75"/>
      <c r="AH244" s="75"/>
      <c r="AI244" s="75"/>
      <c r="AJ244" s="75"/>
      <c r="AK244" s="75"/>
      <c r="AL244" s="75"/>
    </row>
    <row r="245" ht="12.75" customHeight="1">
      <c r="A245" s="27"/>
      <c r="B245" s="27"/>
      <c r="C245" s="27"/>
      <c r="D245" s="27"/>
      <c r="E245" s="27"/>
      <c r="F245" s="78"/>
      <c r="G245" s="79"/>
      <c r="H245" s="75"/>
      <c r="I245" s="75"/>
      <c r="J245" s="75"/>
      <c r="K245" s="75"/>
      <c r="L245" s="75"/>
      <c r="M245" s="75"/>
      <c r="N245" s="75"/>
      <c r="O245" s="75"/>
      <c r="P245" s="75"/>
      <c r="Q245" s="75"/>
      <c r="R245" s="75"/>
      <c r="S245" s="75"/>
      <c r="T245" s="75"/>
      <c r="U245" s="75"/>
      <c r="V245" s="75"/>
      <c r="W245" s="75"/>
      <c r="X245" s="75"/>
      <c r="Y245" s="75"/>
      <c r="Z245" s="75"/>
      <c r="AA245" s="75"/>
      <c r="AB245" s="75"/>
      <c r="AC245" s="75"/>
      <c r="AD245" s="75"/>
      <c r="AE245" s="75"/>
      <c r="AF245" s="75"/>
      <c r="AG245" s="75"/>
      <c r="AH245" s="75"/>
      <c r="AI245" s="75"/>
      <c r="AJ245" s="75"/>
      <c r="AK245" s="75"/>
      <c r="AL245" s="75"/>
    </row>
    <row r="246" ht="12.75" customHeight="1">
      <c r="A246" s="27"/>
      <c r="B246" s="27"/>
      <c r="C246" s="27"/>
      <c r="D246" s="27"/>
      <c r="E246" s="27"/>
      <c r="F246" s="78"/>
      <c r="G246" s="79"/>
      <c r="H246" s="75"/>
      <c r="I246" s="75"/>
      <c r="J246" s="75"/>
      <c r="K246" s="75"/>
      <c r="L246" s="75"/>
      <c r="M246" s="75"/>
      <c r="N246" s="75"/>
      <c r="O246" s="75"/>
      <c r="P246" s="75"/>
      <c r="Q246" s="75"/>
      <c r="R246" s="75"/>
      <c r="S246" s="75"/>
      <c r="T246" s="75"/>
      <c r="U246" s="75"/>
      <c r="V246" s="75"/>
      <c r="W246" s="75"/>
      <c r="X246" s="75"/>
      <c r="Y246" s="75"/>
      <c r="Z246" s="75"/>
      <c r="AA246" s="75"/>
      <c r="AB246" s="75"/>
      <c r="AC246" s="75"/>
      <c r="AD246" s="75"/>
      <c r="AE246" s="75"/>
      <c r="AF246" s="75"/>
      <c r="AG246" s="75"/>
      <c r="AH246" s="75"/>
      <c r="AI246" s="75"/>
      <c r="AJ246" s="75"/>
      <c r="AK246" s="75"/>
      <c r="AL246" s="75"/>
    </row>
    <row r="247" ht="12.75" customHeight="1">
      <c r="A247" s="27"/>
      <c r="B247" s="27"/>
      <c r="C247" s="27"/>
      <c r="D247" s="27"/>
      <c r="E247" s="27"/>
      <c r="F247" s="78"/>
      <c r="G247" s="79"/>
      <c r="H247" s="75"/>
      <c r="I247" s="75"/>
      <c r="J247" s="75"/>
      <c r="K247" s="75"/>
      <c r="L247" s="75"/>
      <c r="M247" s="75"/>
      <c r="N247" s="75"/>
      <c r="O247" s="75"/>
      <c r="P247" s="75"/>
      <c r="Q247" s="75"/>
      <c r="R247" s="75"/>
      <c r="S247" s="75"/>
      <c r="T247" s="75"/>
      <c r="U247" s="75"/>
      <c r="V247" s="75"/>
      <c r="W247" s="75"/>
      <c r="X247" s="75"/>
      <c r="Y247" s="75"/>
      <c r="Z247" s="75"/>
      <c r="AA247" s="75"/>
      <c r="AB247" s="75"/>
      <c r="AC247" s="75"/>
      <c r="AD247" s="75"/>
      <c r="AE247" s="75"/>
      <c r="AF247" s="75"/>
      <c r="AG247" s="75"/>
      <c r="AH247" s="75"/>
      <c r="AI247" s="75"/>
      <c r="AJ247" s="75"/>
      <c r="AK247" s="75"/>
      <c r="AL247" s="75"/>
    </row>
    <row r="248" ht="12.75" customHeight="1">
      <c r="A248" s="27"/>
      <c r="B248" s="27"/>
      <c r="C248" s="27"/>
      <c r="D248" s="27"/>
      <c r="E248" s="27"/>
      <c r="F248" s="78"/>
      <c r="G248" s="79"/>
      <c r="H248" s="75"/>
      <c r="I248" s="75"/>
      <c r="J248" s="75"/>
      <c r="K248" s="75"/>
      <c r="L248" s="75"/>
      <c r="M248" s="75"/>
      <c r="N248" s="75"/>
      <c r="O248" s="75"/>
      <c r="P248" s="75"/>
      <c r="Q248" s="75"/>
      <c r="R248" s="75"/>
      <c r="S248" s="75"/>
      <c r="T248" s="75"/>
      <c r="U248" s="75"/>
      <c r="V248" s="75"/>
      <c r="W248" s="75"/>
      <c r="X248" s="75"/>
      <c r="Y248" s="75"/>
      <c r="Z248" s="75"/>
      <c r="AA248" s="75"/>
      <c r="AB248" s="75"/>
      <c r="AC248" s="75"/>
      <c r="AD248" s="75"/>
      <c r="AE248" s="75"/>
      <c r="AF248" s="75"/>
      <c r="AG248" s="75"/>
      <c r="AH248" s="75"/>
      <c r="AI248" s="75"/>
      <c r="AJ248" s="75"/>
      <c r="AK248" s="75"/>
      <c r="AL248" s="75"/>
    </row>
    <row r="249" ht="12.75" customHeight="1">
      <c r="A249" s="27"/>
      <c r="B249" s="27"/>
      <c r="C249" s="27"/>
      <c r="D249" s="27"/>
      <c r="E249" s="27"/>
      <c r="F249" s="78"/>
      <c r="G249" s="79"/>
      <c r="H249" s="75"/>
      <c r="I249" s="75"/>
      <c r="J249" s="75"/>
      <c r="K249" s="75"/>
      <c r="L249" s="75"/>
      <c r="M249" s="75"/>
      <c r="N249" s="75"/>
      <c r="O249" s="75"/>
      <c r="P249" s="75"/>
      <c r="Q249" s="75"/>
      <c r="R249" s="75"/>
      <c r="S249" s="75"/>
      <c r="T249" s="75"/>
      <c r="U249" s="75"/>
      <c r="V249" s="75"/>
      <c r="W249" s="75"/>
      <c r="X249" s="75"/>
      <c r="Y249" s="75"/>
      <c r="Z249" s="75"/>
      <c r="AA249" s="75"/>
      <c r="AB249" s="75"/>
      <c r="AC249" s="75"/>
      <c r="AD249" s="75"/>
      <c r="AE249" s="75"/>
      <c r="AF249" s="75"/>
      <c r="AG249" s="75"/>
      <c r="AH249" s="75"/>
      <c r="AI249" s="75"/>
      <c r="AJ249" s="75"/>
      <c r="AK249" s="75"/>
      <c r="AL249" s="75"/>
    </row>
    <row r="250" ht="12.75" customHeight="1">
      <c r="A250" s="27"/>
      <c r="B250" s="27"/>
      <c r="C250" s="27"/>
      <c r="D250" s="27"/>
      <c r="E250" s="27"/>
      <c r="F250" s="78"/>
      <c r="G250" s="79"/>
      <c r="H250" s="75"/>
      <c r="I250" s="75"/>
      <c r="J250" s="75"/>
      <c r="K250" s="75"/>
      <c r="L250" s="75"/>
      <c r="M250" s="75"/>
      <c r="N250" s="75"/>
      <c r="O250" s="75"/>
      <c r="P250" s="75"/>
      <c r="Q250" s="75"/>
      <c r="R250" s="75"/>
      <c r="S250" s="75"/>
      <c r="T250" s="75"/>
      <c r="U250" s="75"/>
      <c r="V250" s="75"/>
      <c r="W250" s="75"/>
      <c r="X250" s="75"/>
      <c r="Y250" s="75"/>
      <c r="Z250" s="75"/>
      <c r="AA250" s="75"/>
      <c r="AB250" s="75"/>
      <c r="AC250" s="75"/>
      <c r="AD250" s="75"/>
      <c r="AE250" s="75"/>
      <c r="AF250" s="75"/>
      <c r="AG250" s="75"/>
      <c r="AH250" s="75"/>
      <c r="AI250" s="75"/>
      <c r="AJ250" s="75"/>
      <c r="AK250" s="75"/>
      <c r="AL250" s="75"/>
    </row>
    <row r="251" ht="12.75" customHeight="1">
      <c r="A251" s="27"/>
      <c r="B251" s="27"/>
      <c r="C251" s="27"/>
      <c r="D251" s="27"/>
      <c r="E251" s="27"/>
      <c r="F251" s="78"/>
      <c r="G251" s="79"/>
      <c r="H251" s="75"/>
      <c r="I251" s="75"/>
      <c r="J251" s="75"/>
      <c r="K251" s="75"/>
      <c r="L251" s="75"/>
      <c r="M251" s="75"/>
      <c r="N251" s="75"/>
      <c r="O251" s="75"/>
      <c r="P251" s="75"/>
      <c r="Q251" s="75"/>
      <c r="R251" s="75"/>
      <c r="S251" s="75"/>
      <c r="T251" s="75"/>
      <c r="U251" s="75"/>
      <c r="V251" s="75"/>
      <c r="W251" s="75"/>
      <c r="X251" s="75"/>
      <c r="Y251" s="75"/>
      <c r="Z251" s="75"/>
      <c r="AA251" s="75"/>
      <c r="AB251" s="75"/>
      <c r="AC251" s="75"/>
      <c r="AD251" s="75"/>
      <c r="AE251" s="75"/>
      <c r="AF251" s="75"/>
      <c r="AG251" s="75"/>
      <c r="AH251" s="75"/>
      <c r="AI251" s="75"/>
      <c r="AJ251" s="75"/>
      <c r="AK251" s="75"/>
      <c r="AL251" s="75"/>
    </row>
    <row r="252" ht="12.75" customHeight="1">
      <c r="A252" s="27"/>
      <c r="B252" s="27"/>
      <c r="C252" s="27"/>
      <c r="D252" s="27"/>
      <c r="E252" s="27"/>
      <c r="F252" s="78"/>
      <c r="G252" s="79"/>
      <c r="H252" s="75"/>
      <c r="I252" s="75"/>
      <c r="J252" s="75"/>
      <c r="K252" s="75"/>
      <c r="L252" s="75"/>
      <c r="M252" s="75"/>
      <c r="N252" s="75"/>
      <c r="O252" s="75"/>
      <c r="P252" s="75"/>
      <c r="Q252" s="75"/>
      <c r="R252" s="75"/>
      <c r="S252" s="75"/>
      <c r="T252" s="75"/>
      <c r="U252" s="75"/>
      <c r="V252" s="75"/>
      <c r="W252" s="75"/>
      <c r="X252" s="75"/>
      <c r="Y252" s="75"/>
      <c r="Z252" s="75"/>
      <c r="AA252" s="75"/>
      <c r="AB252" s="75"/>
      <c r="AC252" s="75"/>
      <c r="AD252" s="75"/>
      <c r="AE252" s="75"/>
      <c r="AF252" s="75"/>
      <c r="AG252" s="75"/>
      <c r="AH252" s="75"/>
      <c r="AI252" s="75"/>
      <c r="AJ252" s="75"/>
      <c r="AK252" s="75"/>
      <c r="AL252" s="75"/>
    </row>
    <row r="253" ht="12.75" customHeight="1">
      <c r="A253" s="27"/>
      <c r="B253" s="27"/>
      <c r="C253" s="27"/>
      <c r="D253" s="27"/>
      <c r="E253" s="27"/>
      <c r="F253" s="78"/>
      <c r="G253" s="79"/>
      <c r="H253" s="75"/>
      <c r="I253" s="75"/>
      <c r="J253" s="75"/>
      <c r="K253" s="75"/>
      <c r="L253" s="75"/>
      <c r="M253" s="75"/>
      <c r="N253" s="75"/>
      <c r="O253" s="75"/>
      <c r="P253" s="75"/>
      <c r="Q253" s="75"/>
      <c r="R253" s="75"/>
      <c r="S253" s="75"/>
      <c r="T253" s="75"/>
      <c r="U253" s="75"/>
      <c r="V253" s="75"/>
      <c r="W253" s="75"/>
      <c r="X253" s="75"/>
      <c r="Y253" s="75"/>
      <c r="Z253" s="75"/>
      <c r="AA253" s="75"/>
      <c r="AB253" s="75"/>
      <c r="AC253" s="75"/>
      <c r="AD253" s="75"/>
      <c r="AE253" s="75"/>
      <c r="AF253" s="75"/>
      <c r="AG253" s="75"/>
      <c r="AH253" s="75"/>
      <c r="AI253" s="75"/>
      <c r="AJ253" s="75"/>
      <c r="AK253" s="75"/>
      <c r="AL253" s="75"/>
    </row>
    <row r="254" ht="12.75" customHeight="1">
      <c r="A254" s="27"/>
      <c r="B254" s="27"/>
      <c r="C254" s="27"/>
      <c r="D254" s="27"/>
      <c r="E254" s="27"/>
      <c r="F254" s="78"/>
      <c r="G254" s="79"/>
      <c r="H254" s="75"/>
      <c r="I254" s="75"/>
      <c r="J254" s="75"/>
      <c r="K254" s="75"/>
      <c r="L254" s="75"/>
      <c r="M254" s="75"/>
      <c r="N254" s="75"/>
      <c r="O254" s="75"/>
      <c r="P254" s="75"/>
      <c r="Q254" s="75"/>
      <c r="R254" s="75"/>
      <c r="S254" s="75"/>
      <c r="T254" s="75"/>
      <c r="U254" s="75"/>
      <c r="V254" s="75"/>
      <c r="W254" s="75"/>
      <c r="X254" s="75"/>
      <c r="Y254" s="75"/>
      <c r="Z254" s="75"/>
      <c r="AA254" s="75"/>
      <c r="AB254" s="75"/>
      <c r="AC254" s="75"/>
      <c r="AD254" s="75"/>
      <c r="AE254" s="75"/>
      <c r="AF254" s="75"/>
      <c r="AG254" s="75"/>
      <c r="AH254" s="75"/>
      <c r="AI254" s="75"/>
      <c r="AJ254" s="75"/>
      <c r="AK254" s="75"/>
      <c r="AL254" s="75"/>
    </row>
    <row r="255" ht="12.75" customHeight="1">
      <c r="A255" s="27"/>
      <c r="B255" s="27"/>
      <c r="C255" s="27"/>
      <c r="D255" s="27"/>
      <c r="E255" s="27"/>
      <c r="F255" s="78"/>
      <c r="G255" s="79"/>
      <c r="H255" s="75"/>
      <c r="I255" s="75"/>
      <c r="J255" s="75"/>
      <c r="K255" s="75"/>
      <c r="L255" s="75"/>
      <c r="M255" s="75"/>
      <c r="N255" s="75"/>
      <c r="O255" s="75"/>
      <c r="P255" s="75"/>
      <c r="Q255" s="75"/>
      <c r="R255" s="75"/>
      <c r="S255" s="75"/>
      <c r="T255" s="75"/>
      <c r="U255" s="75"/>
      <c r="V255" s="75"/>
      <c r="W255" s="75"/>
      <c r="X255" s="75"/>
      <c r="Y255" s="75"/>
      <c r="Z255" s="75"/>
      <c r="AA255" s="75"/>
      <c r="AB255" s="75"/>
      <c r="AC255" s="75"/>
      <c r="AD255" s="75"/>
      <c r="AE255" s="75"/>
      <c r="AF255" s="75"/>
      <c r="AG255" s="75"/>
      <c r="AH255" s="75"/>
      <c r="AI255" s="75"/>
      <c r="AJ255" s="75"/>
      <c r="AK255" s="75"/>
      <c r="AL255" s="75"/>
    </row>
    <row r="256" ht="12.75" customHeight="1">
      <c r="A256" s="27"/>
      <c r="B256" s="27"/>
      <c r="C256" s="27"/>
      <c r="D256" s="27"/>
      <c r="E256" s="27"/>
      <c r="F256" s="78"/>
      <c r="G256" s="79"/>
      <c r="H256" s="75"/>
      <c r="I256" s="75"/>
      <c r="J256" s="75"/>
      <c r="K256" s="75"/>
      <c r="L256" s="75"/>
      <c r="M256" s="75"/>
      <c r="N256" s="75"/>
      <c r="O256" s="75"/>
      <c r="P256" s="75"/>
      <c r="Q256" s="75"/>
      <c r="R256" s="75"/>
      <c r="S256" s="75"/>
      <c r="T256" s="75"/>
      <c r="U256" s="75"/>
      <c r="V256" s="75"/>
      <c r="W256" s="75"/>
      <c r="X256" s="75"/>
      <c r="Y256" s="75"/>
      <c r="Z256" s="75"/>
      <c r="AA256" s="75"/>
      <c r="AB256" s="75"/>
      <c r="AC256" s="75"/>
      <c r="AD256" s="75"/>
      <c r="AE256" s="75"/>
      <c r="AF256" s="75"/>
      <c r="AG256" s="75"/>
      <c r="AH256" s="75"/>
      <c r="AI256" s="75"/>
      <c r="AJ256" s="75"/>
      <c r="AK256" s="75"/>
      <c r="AL256" s="75"/>
    </row>
    <row r="257" ht="12.75" customHeight="1">
      <c r="A257" s="27"/>
      <c r="B257" s="27"/>
      <c r="C257" s="27"/>
      <c r="D257" s="27"/>
      <c r="E257" s="27"/>
      <c r="F257" s="78"/>
      <c r="G257" s="79"/>
      <c r="H257" s="75"/>
      <c r="I257" s="75"/>
      <c r="J257" s="75"/>
      <c r="K257" s="75"/>
      <c r="L257" s="75"/>
      <c r="M257" s="75"/>
      <c r="N257" s="75"/>
      <c r="O257" s="75"/>
      <c r="P257" s="75"/>
      <c r="Q257" s="75"/>
      <c r="R257" s="75"/>
      <c r="S257" s="75"/>
      <c r="T257" s="75"/>
      <c r="U257" s="75"/>
      <c r="V257" s="75"/>
      <c r="W257" s="75"/>
      <c r="X257" s="75"/>
      <c r="Y257" s="75"/>
      <c r="Z257" s="75"/>
      <c r="AA257" s="75"/>
      <c r="AB257" s="75"/>
      <c r="AC257" s="75"/>
      <c r="AD257" s="75"/>
      <c r="AE257" s="75"/>
      <c r="AF257" s="75"/>
      <c r="AG257" s="75"/>
      <c r="AH257" s="75"/>
      <c r="AI257" s="75"/>
      <c r="AJ257" s="75"/>
      <c r="AK257" s="75"/>
      <c r="AL257" s="75"/>
    </row>
    <row r="258" ht="12.75" customHeight="1">
      <c r="A258" s="27"/>
      <c r="B258" s="27"/>
      <c r="C258" s="27"/>
      <c r="D258" s="27"/>
      <c r="E258" s="27"/>
      <c r="F258" s="78"/>
      <c r="G258" s="79"/>
      <c r="H258" s="75"/>
      <c r="I258" s="75"/>
      <c r="J258" s="75"/>
      <c r="K258" s="75"/>
      <c r="L258" s="75"/>
      <c r="M258" s="75"/>
      <c r="N258" s="75"/>
      <c r="O258" s="75"/>
      <c r="P258" s="75"/>
      <c r="Q258" s="75"/>
      <c r="R258" s="75"/>
      <c r="S258" s="75"/>
      <c r="T258" s="75"/>
      <c r="U258" s="75"/>
      <c r="V258" s="75"/>
      <c r="W258" s="75"/>
      <c r="X258" s="75"/>
      <c r="Y258" s="75"/>
      <c r="Z258" s="75"/>
      <c r="AA258" s="75"/>
      <c r="AB258" s="75"/>
      <c r="AC258" s="75"/>
      <c r="AD258" s="75"/>
      <c r="AE258" s="75"/>
      <c r="AF258" s="75"/>
      <c r="AG258" s="75"/>
      <c r="AH258" s="75"/>
      <c r="AI258" s="75"/>
      <c r="AJ258" s="75"/>
      <c r="AK258" s="75"/>
      <c r="AL258" s="75"/>
    </row>
    <row r="259" ht="12.75" customHeight="1">
      <c r="A259" s="27"/>
      <c r="B259" s="27"/>
      <c r="C259" s="27"/>
      <c r="D259" s="27"/>
      <c r="E259" s="27"/>
      <c r="F259" s="78"/>
      <c r="G259" s="79"/>
      <c r="H259" s="75"/>
      <c r="I259" s="75"/>
      <c r="J259" s="75"/>
      <c r="K259" s="75"/>
      <c r="L259" s="75"/>
      <c r="M259" s="75"/>
      <c r="N259" s="75"/>
      <c r="O259" s="75"/>
      <c r="P259" s="75"/>
      <c r="Q259" s="75"/>
      <c r="R259" s="75"/>
      <c r="S259" s="75"/>
      <c r="T259" s="75"/>
      <c r="U259" s="75"/>
      <c r="V259" s="75"/>
      <c r="W259" s="75"/>
      <c r="X259" s="75"/>
      <c r="Y259" s="75"/>
      <c r="Z259" s="75"/>
      <c r="AA259" s="75"/>
      <c r="AB259" s="75"/>
      <c r="AC259" s="75"/>
      <c r="AD259" s="75"/>
      <c r="AE259" s="75"/>
      <c r="AF259" s="75"/>
      <c r="AG259" s="75"/>
      <c r="AH259" s="75"/>
      <c r="AI259" s="75"/>
      <c r="AJ259" s="75"/>
      <c r="AK259" s="75"/>
      <c r="AL259" s="75"/>
    </row>
    <row r="260" ht="12.75" customHeight="1">
      <c r="A260" s="27"/>
      <c r="B260" s="27"/>
      <c r="C260" s="27"/>
      <c r="D260" s="27"/>
      <c r="E260" s="27"/>
      <c r="F260" s="78"/>
      <c r="G260" s="79"/>
      <c r="H260" s="75"/>
      <c r="I260" s="75"/>
      <c r="J260" s="75"/>
      <c r="K260" s="75"/>
      <c r="L260" s="75"/>
      <c r="M260" s="75"/>
      <c r="N260" s="75"/>
      <c r="O260" s="75"/>
      <c r="P260" s="75"/>
      <c r="Q260" s="75"/>
      <c r="R260" s="75"/>
      <c r="S260" s="75"/>
      <c r="T260" s="75"/>
      <c r="U260" s="75"/>
      <c r="V260" s="75"/>
      <c r="W260" s="75"/>
      <c r="X260" s="75"/>
      <c r="Y260" s="75"/>
      <c r="Z260" s="75"/>
      <c r="AA260" s="75"/>
      <c r="AB260" s="75"/>
      <c r="AC260" s="75"/>
      <c r="AD260" s="75"/>
      <c r="AE260" s="75"/>
      <c r="AF260" s="75"/>
      <c r="AG260" s="75"/>
      <c r="AH260" s="75"/>
      <c r="AI260" s="75"/>
      <c r="AJ260" s="75"/>
      <c r="AK260" s="75"/>
      <c r="AL260" s="75"/>
    </row>
    <row r="261" ht="12.75" customHeight="1">
      <c r="A261" s="27"/>
      <c r="B261" s="27"/>
      <c r="C261" s="27"/>
      <c r="D261" s="27"/>
      <c r="E261" s="27"/>
      <c r="F261" s="78"/>
      <c r="G261" s="79"/>
      <c r="H261" s="75"/>
      <c r="I261" s="75"/>
      <c r="J261" s="75"/>
      <c r="K261" s="75"/>
      <c r="L261" s="75"/>
      <c r="M261" s="75"/>
      <c r="N261" s="75"/>
      <c r="O261" s="75"/>
      <c r="P261" s="75"/>
      <c r="Q261" s="75"/>
      <c r="R261" s="75"/>
      <c r="S261" s="75"/>
      <c r="T261" s="75"/>
      <c r="U261" s="75"/>
      <c r="V261" s="75"/>
      <c r="W261" s="75"/>
      <c r="X261" s="75"/>
      <c r="Y261" s="75"/>
      <c r="Z261" s="75"/>
      <c r="AA261" s="75"/>
      <c r="AB261" s="75"/>
      <c r="AC261" s="75"/>
      <c r="AD261" s="75"/>
      <c r="AE261" s="75"/>
      <c r="AF261" s="75"/>
      <c r="AG261" s="75"/>
      <c r="AH261" s="75"/>
      <c r="AI261" s="75"/>
      <c r="AJ261" s="75"/>
      <c r="AK261" s="75"/>
      <c r="AL261" s="75"/>
    </row>
    <row r="262" ht="12.75" customHeight="1">
      <c r="A262" s="27"/>
      <c r="B262" s="27"/>
      <c r="C262" s="27"/>
      <c r="D262" s="27"/>
      <c r="E262" s="27"/>
      <c r="F262" s="78"/>
      <c r="G262" s="79"/>
      <c r="H262" s="75"/>
      <c r="I262" s="75"/>
      <c r="J262" s="75"/>
      <c r="K262" s="75"/>
      <c r="L262" s="75"/>
      <c r="M262" s="75"/>
      <c r="N262" s="75"/>
      <c r="O262" s="75"/>
      <c r="P262" s="75"/>
      <c r="Q262" s="75"/>
      <c r="R262" s="75"/>
      <c r="S262" s="75"/>
      <c r="T262" s="75"/>
      <c r="U262" s="75"/>
      <c r="V262" s="75"/>
      <c r="W262" s="75"/>
      <c r="X262" s="75"/>
      <c r="Y262" s="75"/>
      <c r="Z262" s="75"/>
      <c r="AA262" s="75"/>
      <c r="AB262" s="75"/>
      <c r="AC262" s="75"/>
      <c r="AD262" s="75"/>
      <c r="AE262" s="75"/>
      <c r="AF262" s="75"/>
      <c r="AG262" s="75"/>
      <c r="AH262" s="75"/>
      <c r="AI262" s="75"/>
      <c r="AJ262" s="75"/>
      <c r="AK262" s="75"/>
      <c r="AL262" s="75"/>
    </row>
    <row r="263" ht="12.75" customHeight="1">
      <c r="A263" s="27"/>
      <c r="B263" s="27"/>
      <c r="C263" s="27"/>
      <c r="D263" s="27"/>
      <c r="E263" s="27"/>
      <c r="F263" s="78"/>
      <c r="G263" s="79"/>
      <c r="H263" s="75"/>
      <c r="I263" s="75"/>
      <c r="J263" s="75"/>
      <c r="K263" s="75"/>
      <c r="L263" s="75"/>
      <c r="M263" s="75"/>
      <c r="N263" s="75"/>
      <c r="O263" s="75"/>
      <c r="P263" s="75"/>
      <c r="Q263" s="75"/>
      <c r="R263" s="75"/>
      <c r="S263" s="75"/>
      <c r="T263" s="75"/>
      <c r="U263" s="75"/>
      <c r="V263" s="75"/>
      <c r="W263" s="75"/>
      <c r="X263" s="75"/>
      <c r="Y263" s="75"/>
      <c r="Z263" s="75"/>
      <c r="AA263" s="75"/>
      <c r="AB263" s="75"/>
      <c r="AC263" s="75"/>
      <c r="AD263" s="75"/>
      <c r="AE263" s="75"/>
      <c r="AF263" s="75"/>
      <c r="AG263" s="75"/>
      <c r="AH263" s="75"/>
      <c r="AI263" s="75"/>
      <c r="AJ263" s="75"/>
      <c r="AK263" s="75"/>
      <c r="AL263" s="75"/>
    </row>
    <row r="264" ht="12.75" customHeight="1">
      <c r="A264" s="27"/>
      <c r="B264" s="27"/>
      <c r="C264" s="27"/>
      <c r="D264" s="27"/>
      <c r="E264" s="27"/>
      <c r="F264" s="78"/>
      <c r="G264" s="79"/>
      <c r="H264" s="75"/>
      <c r="I264" s="75"/>
      <c r="J264" s="75"/>
      <c r="K264" s="75"/>
      <c r="L264" s="75"/>
      <c r="M264" s="75"/>
      <c r="N264" s="75"/>
      <c r="O264" s="75"/>
      <c r="P264" s="75"/>
      <c r="Q264" s="75"/>
      <c r="R264" s="75"/>
      <c r="S264" s="75"/>
      <c r="T264" s="75"/>
      <c r="U264" s="75"/>
      <c r="V264" s="75"/>
      <c r="W264" s="75"/>
      <c r="X264" s="75"/>
      <c r="Y264" s="75"/>
      <c r="Z264" s="75"/>
      <c r="AA264" s="75"/>
      <c r="AB264" s="75"/>
      <c r="AC264" s="75"/>
      <c r="AD264" s="75"/>
      <c r="AE264" s="75"/>
      <c r="AF264" s="75"/>
      <c r="AG264" s="75"/>
      <c r="AH264" s="75"/>
      <c r="AI264" s="75"/>
      <c r="AJ264" s="75"/>
      <c r="AK264" s="75"/>
      <c r="AL264" s="75"/>
    </row>
    <row r="265" ht="12.75" customHeight="1">
      <c r="A265" s="27"/>
      <c r="B265" s="27"/>
      <c r="C265" s="27"/>
      <c r="D265" s="27"/>
      <c r="E265" s="27"/>
      <c r="F265" s="78"/>
      <c r="G265" s="79"/>
      <c r="H265" s="75"/>
      <c r="I265" s="75"/>
      <c r="J265" s="75"/>
      <c r="K265" s="75"/>
      <c r="L265" s="75"/>
      <c r="M265" s="75"/>
      <c r="N265" s="75"/>
      <c r="O265" s="75"/>
      <c r="P265" s="75"/>
      <c r="Q265" s="75"/>
      <c r="R265" s="75"/>
      <c r="S265" s="75"/>
      <c r="T265" s="75"/>
      <c r="U265" s="75"/>
      <c r="V265" s="75"/>
      <c r="W265" s="75"/>
      <c r="X265" s="75"/>
      <c r="Y265" s="75"/>
      <c r="Z265" s="75"/>
      <c r="AA265" s="75"/>
      <c r="AB265" s="75"/>
      <c r="AC265" s="75"/>
      <c r="AD265" s="75"/>
      <c r="AE265" s="75"/>
      <c r="AF265" s="75"/>
      <c r="AG265" s="75"/>
      <c r="AH265" s="75"/>
      <c r="AI265" s="75"/>
      <c r="AJ265" s="75"/>
      <c r="AK265" s="75"/>
      <c r="AL265" s="75"/>
    </row>
    <row r="266" ht="12.75" customHeight="1">
      <c r="A266" s="27"/>
      <c r="B266" s="27"/>
      <c r="C266" s="27"/>
      <c r="D266" s="27"/>
      <c r="E266" s="27"/>
      <c r="F266" s="78"/>
      <c r="G266" s="79"/>
      <c r="H266" s="75"/>
      <c r="I266" s="75"/>
      <c r="J266" s="75"/>
      <c r="K266" s="75"/>
      <c r="L266" s="75"/>
      <c r="M266" s="75"/>
      <c r="N266" s="75"/>
      <c r="O266" s="75"/>
      <c r="P266" s="75"/>
      <c r="Q266" s="75"/>
      <c r="R266" s="75"/>
      <c r="S266" s="75"/>
      <c r="T266" s="75"/>
      <c r="U266" s="75"/>
      <c r="V266" s="75"/>
      <c r="W266" s="75"/>
      <c r="X266" s="75"/>
      <c r="Y266" s="75"/>
      <c r="Z266" s="75"/>
      <c r="AA266" s="75"/>
      <c r="AB266" s="75"/>
      <c r="AC266" s="75"/>
      <c r="AD266" s="75"/>
      <c r="AE266" s="75"/>
      <c r="AF266" s="75"/>
      <c r="AG266" s="75"/>
      <c r="AH266" s="75"/>
      <c r="AI266" s="75"/>
      <c r="AJ266" s="75"/>
      <c r="AK266" s="75"/>
      <c r="AL266" s="75"/>
    </row>
    <row r="267" ht="12.75" customHeight="1">
      <c r="A267" s="27"/>
      <c r="B267" s="27"/>
      <c r="C267" s="27"/>
      <c r="D267" s="27"/>
      <c r="E267" s="27"/>
      <c r="F267" s="78"/>
      <c r="G267" s="73"/>
      <c r="H267" s="77"/>
      <c r="I267" s="77"/>
      <c r="J267" s="77"/>
      <c r="K267" s="77"/>
      <c r="L267" s="77"/>
      <c r="M267" s="77"/>
      <c r="N267" s="77"/>
      <c r="O267" s="77"/>
      <c r="P267" s="77"/>
      <c r="Q267" s="77"/>
      <c r="R267" s="77"/>
      <c r="S267" s="77"/>
      <c r="T267" s="77"/>
      <c r="U267" s="77"/>
      <c r="V267" s="77"/>
      <c r="W267" s="77"/>
      <c r="X267" s="77"/>
      <c r="Y267" s="77"/>
      <c r="Z267" s="77"/>
      <c r="AA267" s="77"/>
      <c r="AB267" s="77"/>
      <c r="AC267" s="77"/>
      <c r="AD267" s="77"/>
      <c r="AE267" s="77"/>
      <c r="AF267" s="77"/>
      <c r="AG267" s="77"/>
      <c r="AH267" s="77"/>
      <c r="AI267" s="77"/>
      <c r="AJ267" s="77"/>
      <c r="AK267" s="77"/>
      <c r="AL267" s="77"/>
    </row>
    <row r="268" ht="12.75" customHeight="1">
      <c r="A268" s="27"/>
      <c r="B268" s="27"/>
      <c r="C268" s="27"/>
      <c r="D268" s="27"/>
      <c r="E268" s="27"/>
      <c r="F268" s="78"/>
      <c r="G268" s="73"/>
      <c r="H268" s="77"/>
      <c r="I268" s="77"/>
      <c r="J268" s="77"/>
      <c r="K268" s="77"/>
      <c r="L268" s="77"/>
      <c r="M268" s="77"/>
      <c r="N268" s="77"/>
      <c r="O268" s="77"/>
      <c r="P268" s="77"/>
      <c r="Q268" s="77"/>
      <c r="R268" s="77"/>
      <c r="S268" s="77"/>
      <c r="T268" s="77"/>
      <c r="U268" s="77"/>
      <c r="V268" s="77"/>
      <c r="W268" s="77"/>
      <c r="X268" s="77"/>
      <c r="Y268" s="77"/>
      <c r="Z268" s="77"/>
      <c r="AA268" s="77"/>
      <c r="AB268" s="77"/>
      <c r="AC268" s="77"/>
      <c r="AD268" s="77"/>
      <c r="AE268" s="77"/>
      <c r="AF268" s="77"/>
      <c r="AG268" s="77"/>
      <c r="AH268" s="77"/>
      <c r="AI268" s="77"/>
      <c r="AJ268" s="77"/>
      <c r="AK268" s="77"/>
      <c r="AL268" s="77"/>
    </row>
    <row r="269" ht="12.75" customHeight="1">
      <c r="A269" s="27"/>
      <c r="B269" s="27"/>
      <c r="C269" s="27"/>
      <c r="D269" s="27"/>
      <c r="E269" s="27"/>
      <c r="F269" s="78"/>
      <c r="G269" s="73"/>
      <c r="H269" s="77"/>
      <c r="I269" s="77"/>
      <c r="J269" s="77"/>
      <c r="K269" s="77"/>
      <c r="L269" s="77"/>
      <c r="M269" s="77"/>
      <c r="N269" s="77"/>
      <c r="O269" s="77"/>
      <c r="P269" s="77"/>
      <c r="Q269" s="77"/>
      <c r="R269" s="77"/>
      <c r="S269" s="77"/>
      <c r="T269" s="77"/>
      <c r="U269" s="77"/>
      <c r="V269" s="77"/>
      <c r="W269" s="77"/>
      <c r="X269" s="77"/>
      <c r="Y269" s="77"/>
      <c r="Z269" s="77"/>
      <c r="AA269" s="77"/>
      <c r="AB269" s="77"/>
      <c r="AC269" s="77"/>
      <c r="AD269" s="77"/>
      <c r="AE269" s="77"/>
      <c r="AF269" s="77"/>
      <c r="AG269" s="77"/>
      <c r="AH269" s="77"/>
      <c r="AI269" s="77"/>
      <c r="AJ269" s="77"/>
      <c r="AK269" s="77"/>
      <c r="AL269" s="77"/>
    </row>
    <row r="270" ht="12.75" customHeight="1">
      <c r="A270" s="27"/>
      <c r="B270" s="27"/>
      <c r="C270" s="27"/>
      <c r="D270" s="27"/>
      <c r="E270" s="27"/>
      <c r="F270" s="78"/>
      <c r="G270" s="73"/>
      <c r="H270" s="77"/>
      <c r="I270" s="77"/>
      <c r="J270" s="77"/>
      <c r="K270" s="77"/>
      <c r="L270" s="77"/>
      <c r="M270" s="77"/>
      <c r="N270" s="77"/>
      <c r="O270" s="77"/>
      <c r="P270" s="77"/>
      <c r="Q270" s="77"/>
      <c r="R270" s="77"/>
      <c r="S270" s="77"/>
      <c r="T270" s="77"/>
      <c r="U270" s="77"/>
      <c r="V270" s="77"/>
      <c r="W270" s="77"/>
      <c r="X270" s="77"/>
      <c r="Y270" s="77"/>
      <c r="Z270" s="77"/>
      <c r="AA270" s="77"/>
      <c r="AB270" s="77"/>
      <c r="AC270" s="77"/>
      <c r="AD270" s="77"/>
      <c r="AE270" s="77"/>
      <c r="AF270" s="77"/>
      <c r="AG270" s="77"/>
      <c r="AH270" s="77"/>
      <c r="AI270" s="77"/>
      <c r="AJ270" s="77"/>
      <c r="AK270" s="77"/>
      <c r="AL270" s="77"/>
    </row>
    <row r="271" ht="12.75" customHeight="1">
      <c r="A271" s="27"/>
      <c r="B271" s="27"/>
      <c r="C271" s="27"/>
      <c r="D271" s="27"/>
      <c r="E271" s="27"/>
      <c r="F271" s="78"/>
      <c r="G271" s="73"/>
      <c r="H271" s="77"/>
      <c r="I271" s="77"/>
      <c r="J271" s="77"/>
      <c r="K271" s="77"/>
      <c r="L271" s="77"/>
      <c r="M271" s="77"/>
      <c r="N271" s="77"/>
      <c r="O271" s="77"/>
      <c r="P271" s="77"/>
      <c r="Q271" s="77"/>
      <c r="R271" s="77"/>
      <c r="S271" s="77"/>
      <c r="T271" s="77"/>
      <c r="U271" s="77"/>
      <c r="V271" s="77"/>
      <c r="W271" s="77"/>
      <c r="X271" s="77"/>
      <c r="Y271" s="77"/>
      <c r="Z271" s="77"/>
      <c r="AA271" s="77"/>
      <c r="AB271" s="77"/>
      <c r="AC271" s="77"/>
      <c r="AD271" s="77"/>
      <c r="AE271" s="77"/>
      <c r="AF271" s="77"/>
      <c r="AG271" s="77"/>
      <c r="AH271" s="77"/>
      <c r="AI271" s="77"/>
      <c r="AJ271" s="77"/>
      <c r="AK271" s="77"/>
      <c r="AL271" s="77"/>
    </row>
    <row r="272" ht="12.75" customHeight="1">
      <c r="A272" s="27"/>
      <c r="B272" s="27"/>
      <c r="C272" s="27"/>
      <c r="D272" s="27"/>
      <c r="E272" s="27"/>
      <c r="F272" s="78"/>
      <c r="G272" s="73"/>
      <c r="H272" s="77"/>
      <c r="I272" s="77"/>
      <c r="J272" s="77"/>
      <c r="K272" s="77"/>
      <c r="L272" s="77"/>
      <c r="M272" s="77"/>
      <c r="N272" s="77"/>
      <c r="O272" s="77"/>
      <c r="P272" s="77"/>
      <c r="Q272" s="77"/>
      <c r="R272" s="77"/>
      <c r="S272" s="77"/>
      <c r="T272" s="77"/>
      <c r="U272" s="77"/>
      <c r="V272" s="77"/>
      <c r="W272" s="77"/>
      <c r="X272" s="77"/>
      <c r="Y272" s="77"/>
      <c r="Z272" s="77"/>
      <c r="AA272" s="77"/>
      <c r="AB272" s="77"/>
      <c r="AC272" s="77"/>
      <c r="AD272" s="77"/>
      <c r="AE272" s="77"/>
      <c r="AF272" s="77"/>
      <c r="AG272" s="77"/>
      <c r="AH272" s="77"/>
      <c r="AI272" s="77"/>
      <c r="AJ272" s="77"/>
      <c r="AK272" s="77"/>
      <c r="AL272" s="77"/>
    </row>
    <row r="273" ht="12.75" customHeight="1">
      <c r="A273" s="27"/>
      <c r="B273" s="27"/>
      <c r="C273" s="27"/>
      <c r="D273" s="27"/>
      <c r="E273" s="27"/>
      <c r="F273" s="78"/>
      <c r="G273" s="73"/>
      <c r="H273" s="77"/>
      <c r="I273" s="77"/>
      <c r="J273" s="77"/>
      <c r="K273" s="77"/>
      <c r="L273" s="77"/>
      <c r="M273" s="77"/>
      <c r="N273" s="77"/>
      <c r="O273" s="77"/>
      <c r="P273" s="77"/>
      <c r="Q273" s="77"/>
      <c r="R273" s="77"/>
      <c r="S273" s="77"/>
      <c r="T273" s="77"/>
      <c r="U273" s="77"/>
      <c r="V273" s="77"/>
      <c r="W273" s="77"/>
      <c r="X273" s="77"/>
      <c r="Y273" s="77"/>
      <c r="Z273" s="77"/>
      <c r="AA273" s="77"/>
      <c r="AB273" s="77"/>
      <c r="AC273" s="77"/>
      <c r="AD273" s="77"/>
      <c r="AE273" s="77"/>
      <c r="AF273" s="77"/>
      <c r="AG273" s="77"/>
      <c r="AH273" s="77"/>
      <c r="AI273" s="77"/>
      <c r="AJ273" s="77"/>
      <c r="AK273" s="77"/>
      <c r="AL273" s="77"/>
    </row>
    <row r="274" ht="12.75" customHeight="1">
      <c r="A274" s="27"/>
      <c r="B274" s="27"/>
      <c r="C274" s="27"/>
      <c r="D274" s="27"/>
      <c r="E274" s="27"/>
      <c r="F274" s="78"/>
      <c r="G274" s="73"/>
      <c r="H274" s="77"/>
      <c r="I274" s="77"/>
      <c r="J274" s="77"/>
      <c r="K274" s="77"/>
      <c r="L274" s="77"/>
      <c r="M274" s="77"/>
      <c r="N274" s="77"/>
      <c r="O274" s="77"/>
      <c r="P274" s="77"/>
      <c r="Q274" s="77"/>
      <c r="R274" s="77"/>
      <c r="S274" s="77"/>
      <c r="T274" s="77"/>
      <c r="U274" s="77"/>
      <c r="V274" s="77"/>
      <c r="W274" s="77"/>
      <c r="X274" s="77"/>
      <c r="Y274" s="77"/>
      <c r="Z274" s="77"/>
      <c r="AA274" s="77"/>
      <c r="AB274" s="77"/>
      <c r="AC274" s="77"/>
      <c r="AD274" s="77"/>
      <c r="AE274" s="77"/>
      <c r="AF274" s="77"/>
      <c r="AG274" s="77"/>
      <c r="AH274" s="77"/>
      <c r="AI274" s="77"/>
      <c r="AJ274" s="77"/>
      <c r="AK274" s="77"/>
      <c r="AL274" s="77"/>
    </row>
    <row r="275" ht="12.75" customHeight="1">
      <c r="A275" s="27"/>
      <c r="B275" s="27"/>
      <c r="C275" s="27"/>
      <c r="D275" s="27"/>
      <c r="E275" s="27"/>
      <c r="F275" s="78"/>
      <c r="G275" s="73"/>
      <c r="H275" s="77"/>
      <c r="I275" s="77"/>
      <c r="J275" s="77"/>
      <c r="K275" s="77"/>
      <c r="L275" s="77"/>
      <c r="M275" s="77"/>
      <c r="N275" s="77"/>
      <c r="O275" s="77"/>
      <c r="P275" s="77"/>
      <c r="Q275" s="77"/>
      <c r="R275" s="77"/>
      <c r="S275" s="77"/>
      <c r="T275" s="77"/>
      <c r="U275" s="77"/>
      <c r="V275" s="77"/>
      <c r="W275" s="77"/>
      <c r="X275" s="77"/>
      <c r="Y275" s="77"/>
      <c r="Z275" s="77"/>
      <c r="AA275" s="77"/>
      <c r="AB275" s="77"/>
      <c r="AC275" s="77"/>
      <c r="AD275" s="77"/>
      <c r="AE275" s="77"/>
      <c r="AF275" s="77"/>
      <c r="AG275" s="77"/>
      <c r="AH275" s="77"/>
      <c r="AI275" s="77"/>
      <c r="AJ275" s="77"/>
      <c r="AK275" s="77"/>
      <c r="AL275" s="77"/>
    </row>
    <row r="276" ht="12.75" customHeight="1">
      <c r="A276" s="27"/>
      <c r="B276" s="27"/>
      <c r="C276" s="27"/>
      <c r="D276" s="27"/>
      <c r="E276" s="27"/>
      <c r="F276" s="78"/>
      <c r="G276" s="73"/>
      <c r="H276" s="77"/>
      <c r="I276" s="77"/>
      <c r="J276" s="77"/>
      <c r="K276" s="77"/>
      <c r="L276" s="77"/>
      <c r="M276" s="77"/>
      <c r="N276" s="77"/>
      <c r="O276" s="77"/>
      <c r="P276" s="77"/>
      <c r="Q276" s="77"/>
      <c r="R276" s="77"/>
      <c r="S276" s="77"/>
      <c r="T276" s="77"/>
      <c r="U276" s="77"/>
      <c r="V276" s="77"/>
      <c r="W276" s="77"/>
      <c r="X276" s="77"/>
      <c r="Y276" s="77"/>
      <c r="Z276" s="77"/>
      <c r="AA276" s="77"/>
      <c r="AB276" s="77"/>
      <c r="AC276" s="77"/>
      <c r="AD276" s="77"/>
      <c r="AE276" s="77"/>
      <c r="AF276" s="77"/>
      <c r="AG276" s="77"/>
      <c r="AH276" s="77"/>
      <c r="AI276" s="77"/>
      <c r="AJ276" s="77"/>
      <c r="AK276" s="77"/>
      <c r="AL276" s="77"/>
    </row>
    <row r="277" ht="12.75" customHeight="1">
      <c r="A277" s="27"/>
      <c r="B277" s="27"/>
      <c r="C277" s="27"/>
      <c r="D277" s="27"/>
      <c r="E277" s="27"/>
      <c r="F277" s="78"/>
      <c r="G277" s="73"/>
      <c r="H277" s="77"/>
      <c r="I277" s="77"/>
      <c r="J277" s="77"/>
      <c r="K277" s="77"/>
      <c r="L277" s="77"/>
      <c r="M277" s="77"/>
      <c r="N277" s="77"/>
      <c r="O277" s="77"/>
      <c r="P277" s="77"/>
      <c r="Q277" s="77"/>
      <c r="R277" s="77"/>
      <c r="S277" s="77"/>
      <c r="T277" s="77"/>
      <c r="U277" s="77"/>
      <c r="V277" s="77"/>
      <c r="W277" s="77"/>
      <c r="X277" s="77"/>
      <c r="Y277" s="77"/>
      <c r="Z277" s="77"/>
      <c r="AA277" s="77"/>
      <c r="AB277" s="77"/>
      <c r="AC277" s="77"/>
      <c r="AD277" s="77"/>
      <c r="AE277" s="77"/>
      <c r="AF277" s="77"/>
      <c r="AG277" s="77"/>
      <c r="AH277" s="77"/>
      <c r="AI277" s="77"/>
      <c r="AJ277" s="77"/>
      <c r="AK277" s="77"/>
      <c r="AL277" s="77"/>
    </row>
    <row r="278" ht="12.75" customHeight="1">
      <c r="A278" s="27"/>
      <c r="B278" s="27"/>
      <c r="C278" s="27"/>
      <c r="D278" s="27"/>
      <c r="E278" s="27"/>
      <c r="F278" s="78"/>
      <c r="G278" s="73"/>
      <c r="H278" s="77"/>
      <c r="I278" s="77"/>
      <c r="J278" s="77"/>
      <c r="K278" s="77"/>
      <c r="L278" s="77"/>
      <c r="M278" s="77"/>
      <c r="N278" s="77"/>
      <c r="O278" s="77"/>
      <c r="P278" s="77"/>
      <c r="Q278" s="77"/>
      <c r="R278" s="77"/>
      <c r="S278" s="77"/>
      <c r="T278" s="77"/>
      <c r="U278" s="77"/>
      <c r="V278" s="77"/>
      <c r="W278" s="77"/>
      <c r="X278" s="77"/>
      <c r="Y278" s="77"/>
      <c r="Z278" s="77"/>
      <c r="AA278" s="77"/>
      <c r="AB278" s="77"/>
      <c r="AC278" s="77"/>
      <c r="AD278" s="77"/>
      <c r="AE278" s="77"/>
      <c r="AF278" s="77"/>
      <c r="AG278" s="77"/>
      <c r="AH278" s="77"/>
      <c r="AI278" s="77"/>
      <c r="AJ278" s="77"/>
      <c r="AK278" s="77"/>
      <c r="AL278" s="77"/>
    </row>
    <row r="279" ht="12.75" customHeight="1">
      <c r="A279" s="27"/>
      <c r="B279" s="27"/>
      <c r="C279" s="27"/>
      <c r="D279" s="27"/>
      <c r="E279" s="27"/>
      <c r="F279" s="78"/>
      <c r="G279" s="73"/>
      <c r="H279" s="77"/>
      <c r="I279" s="77"/>
      <c r="J279" s="77"/>
      <c r="K279" s="77"/>
      <c r="L279" s="77"/>
      <c r="M279" s="77"/>
      <c r="N279" s="77"/>
      <c r="O279" s="77"/>
      <c r="P279" s="77"/>
      <c r="Q279" s="77"/>
      <c r="R279" s="77"/>
      <c r="S279" s="77"/>
      <c r="T279" s="77"/>
      <c r="U279" s="77"/>
      <c r="V279" s="77"/>
      <c r="W279" s="77"/>
      <c r="X279" s="77"/>
      <c r="Y279" s="77"/>
      <c r="Z279" s="77"/>
      <c r="AA279" s="77"/>
      <c r="AB279" s="77"/>
      <c r="AC279" s="77"/>
      <c r="AD279" s="77"/>
      <c r="AE279" s="77"/>
      <c r="AF279" s="77"/>
      <c r="AG279" s="77"/>
      <c r="AH279" s="77"/>
      <c r="AI279" s="77"/>
      <c r="AJ279" s="77"/>
      <c r="AK279" s="77"/>
      <c r="AL279" s="77"/>
    </row>
    <row r="280" ht="12.75" customHeight="1">
      <c r="A280" s="27"/>
      <c r="B280" s="27"/>
      <c r="C280" s="27"/>
      <c r="D280" s="27"/>
      <c r="E280" s="27"/>
      <c r="F280" s="78"/>
      <c r="G280" s="73"/>
      <c r="H280" s="77"/>
      <c r="I280" s="77"/>
      <c r="J280" s="77"/>
      <c r="K280" s="77"/>
      <c r="L280" s="77"/>
      <c r="M280" s="77"/>
      <c r="N280" s="77"/>
      <c r="O280" s="77"/>
      <c r="P280" s="77"/>
      <c r="Q280" s="77"/>
      <c r="R280" s="77"/>
      <c r="S280" s="77"/>
      <c r="T280" s="77"/>
      <c r="U280" s="77"/>
      <c r="V280" s="77"/>
      <c r="W280" s="77"/>
      <c r="X280" s="77"/>
      <c r="Y280" s="77"/>
      <c r="Z280" s="77"/>
      <c r="AA280" s="77"/>
      <c r="AB280" s="77"/>
      <c r="AC280" s="77"/>
      <c r="AD280" s="77"/>
      <c r="AE280" s="77"/>
      <c r="AF280" s="77"/>
      <c r="AG280" s="77"/>
      <c r="AH280" s="77"/>
      <c r="AI280" s="77"/>
      <c r="AJ280" s="77"/>
      <c r="AK280" s="77"/>
      <c r="AL280" s="77"/>
    </row>
    <row r="281" ht="12.75" customHeight="1">
      <c r="A281" s="27"/>
      <c r="B281" s="27"/>
      <c r="C281" s="27"/>
      <c r="D281" s="27"/>
      <c r="E281" s="27"/>
      <c r="F281" s="78"/>
      <c r="G281" s="73"/>
      <c r="H281" s="77"/>
      <c r="I281" s="77"/>
      <c r="J281" s="77"/>
      <c r="K281" s="77"/>
      <c r="L281" s="77"/>
      <c r="M281" s="77"/>
      <c r="N281" s="77"/>
      <c r="O281" s="77"/>
      <c r="P281" s="77"/>
      <c r="Q281" s="77"/>
      <c r="R281" s="77"/>
      <c r="S281" s="77"/>
      <c r="T281" s="77"/>
      <c r="U281" s="77"/>
      <c r="V281" s="77"/>
      <c r="W281" s="77"/>
      <c r="X281" s="77"/>
      <c r="Y281" s="77"/>
      <c r="Z281" s="77"/>
      <c r="AA281" s="77"/>
      <c r="AB281" s="77"/>
      <c r="AC281" s="77"/>
      <c r="AD281" s="77"/>
      <c r="AE281" s="77"/>
      <c r="AF281" s="77"/>
      <c r="AG281" s="77"/>
      <c r="AH281" s="77"/>
      <c r="AI281" s="77"/>
      <c r="AJ281" s="77"/>
      <c r="AK281" s="77"/>
      <c r="AL281" s="77"/>
    </row>
    <row r="282" ht="12.75" customHeight="1">
      <c r="A282" s="27"/>
      <c r="B282" s="27"/>
      <c r="C282" s="27"/>
      <c r="D282" s="27"/>
      <c r="E282" s="27"/>
      <c r="F282" s="78"/>
      <c r="G282" s="73"/>
      <c r="H282" s="77"/>
      <c r="I282" s="77"/>
      <c r="J282" s="77"/>
      <c r="K282" s="77"/>
      <c r="L282" s="77"/>
      <c r="M282" s="77"/>
      <c r="N282" s="77"/>
      <c r="O282" s="77"/>
      <c r="P282" s="77"/>
      <c r="Q282" s="77"/>
      <c r="R282" s="77"/>
      <c r="S282" s="77"/>
      <c r="T282" s="77"/>
      <c r="U282" s="77"/>
      <c r="V282" s="77"/>
      <c r="W282" s="77"/>
      <c r="X282" s="77"/>
      <c r="Y282" s="77"/>
      <c r="Z282" s="77"/>
      <c r="AA282" s="77"/>
      <c r="AB282" s="77"/>
      <c r="AC282" s="77"/>
      <c r="AD282" s="77"/>
      <c r="AE282" s="77"/>
      <c r="AF282" s="77"/>
      <c r="AG282" s="77"/>
      <c r="AH282" s="77"/>
      <c r="AI282" s="77"/>
      <c r="AJ282" s="77"/>
      <c r="AK282" s="77"/>
      <c r="AL282" s="77"/>
    </row>
    <row r="283" ht="12.75" customHeight="1">
      <c r="A283" s="27"/>
      <c r="B283" s="27"/>
      <c r="C283" s="27"/>
      <c r="D283" s="27"/>
      <c r="E283" s="27"/>
      <c r="F283" s="78"/>
      <c r="G283" s="73"/>
      <c r="H283" s="77"/>
      <c r="I283" s="77"/>
      <c r="J283" s="77"/>
      <c r="K283" s="77"/>
      <c r="L283" s="77"/>
      <c r="M283" s="77"/>
      <c r="N283" s="77"/>
      <c r="O283" s="77"/>
      <c r="P283" s="77"/>
      <c r="Q283" s="77"/>
      <c r="R283" s="77"/>
      <c r="S283" s="77"/>
      <c r="T283" s="77"/>
      <c r="U283" s="77"/>
      <c r="V283" s="77"/>
      <c r="W283" s="77"/>
      <c r="X283" s="77"/>
      <c r="Y283" s="77"/>
      <c r="Z283" s="77"/>
      <c r="AA283" s="77"/>
      <c r="AB283" s="77"/>
      <c r="AC283" s="77"/>
      <c r="AD283" s="77"/>
      <c r="AE283" s="77"/>
      <c r="AF283" s="77"/>
      <c r="AG283" s="77"/>
      <c r="AH283" s="77"/>
      <c r="AI283" s="77"/>
      <c r="AJ283" s="77"/>
      <c r="AK283" s="77"/>
      <c r="AL283" s="77"/>
    </row>
    <row r="284" ht="12.75" customHeight="1">
      <c r="A284" s="27"/>
      <c r="B284" s="27"/>
      <c r="C284" s="27"/>
      <c r="D284" s="27"/>
      <c r="E284" s="27"/>
      <c r="F284" s="78"/>
      <c r="G284" s="73"/>
      <c r="H284" s="77"/>
      <c r="I284" s="77"/>
      <c r="J284" s="77"/>
      <c r="K284" s="77"/>
      <c r="L284" s="77"/>
      <c r="M284" s="77"/>
      <c r="N284" s="77"/>
      <c r="O284" s="77"/>
      <c r="P284" s="77"/>
      <c r="Q284" s="77"/>
      <c r="R284" s="77"/>
      <c r="S284" s="77"/>
      <c r="T284" s="77"/>
      <c r="U284" s="77"/>
      <c r="V284" s="77"/>
      <c r="W284" s="77"/>
      <c r="X284" s="77"/>
      <c r="Y284" s="77"/>
      <c r="Z284" s="77"/>
      <c r="AA284" s="77"/>
      <c r="AB284" s="77"/>
      <c r="AC284" s="77"/>
      <c r="AD284" s="77"/>
      <c r="AE284" s="77"/>
      <c r="AF284" s="77"/>
      <c r="AG284" s="77"/>
      <c r="AH284" s="77"/>
      <c r="AI284" s="77"/>
      <c r="AJ284" s="77"/>
      <c r="AK284" s="77"/>
      <c r="AL284" s="77"/>
    </row>
    <row r="285" ht="12.75" customHeight="1">
      <c r="A285" s="27"/>
      <c r="B285" s="27"/>
      <c r="C285" s="27"/>
      <c r="D285" s="27"/>
      <c r="E285" s="27"/>
      <c r="F285" s="78"/>
      <c r="G285" s="73"/>
      <c r="H285" s="77"/>
      <c r="I285" s="77"/>
      <c r="J285" s="77"/>
      <c r="K285" s="77"/>
      <c r="L285" s="77"/>
      <c r="M285" s="77"/>
      <c r="N285" s="77"/>
      <c r="O285" s="77"/>
      <c r="P285" s="77"/>
      <c r="Q285" s="77"/>
      <c r="R285" s="77"/>
      <c r="S285" s="77"/>
      <c r="T285" s="77"/>
      <c r="U285" s="77"/>
      <c r="V285" s="77"/>
      <c r="W285" s="77"/>
      <c r="X285" s="77"/>
      <c r="Y285" s="77"/>
      <c r="Z285" s="77"/>
      <c r="AA285" s="77"/>
      <c r="AB285" s="77"/>
      <c r="AC285" s="77"/>
      <c r="AD285" s="77"/>
      <c r="AE285" s="77"/>
      <c r="AF285" s="77"/>
      <c r="AG285" s="77"/>
      <c r="AH285" s="77"/>
      <c r="AI285" s="77"/>
      <c r="AJ285" s="77"/>
      <c r="AK285" s="77"/>
      <c r="AL285" s="77"/>
    </row>
    <row r="286" ht="12.75" customHeight="1">
      <c r="A286" s="27"/>
      <c r="B286" s="27"/>
      <c r="C286" s="27"/>
      <c r="D286" s="27"/>
      <c r="E286" s="27"/>
      <c r="F286" s="78"/>
      <c r="G286" s="73"/>
      <c r="H286" s="77"/>
      <c r="I286" s="77"/>
      <c r="J286" s="77"/>
      <c r="K286" s="77"/>
      <c r="L286" s="77"/>
      <c r="M286" s="77"/>
      <c r="N286" s="77"/>
      <c r="O286" s="77"/>
      <c r="P286" s="77"/>
      <c r="Q286" s="77"/>
      <c r="R286" s="77"/>
      <c r="S286" s="77"/>
      <c r="T286" s="77"/>
      <c r="U286" s="77"/>
      <c r="V286" s="77"/>
      <c r="W286" s="77"/>
      <c r="X286" s="77"/>
      <c r="Y286" s="77"/>
      <c r="Z286" s="77"/>
      <c r="AA286" s="77"/>
      <c r="AB286" s="77"/>
      <c r="AC286" s="77"/>
      <c r="AD286" s="77"/>
      <c r="AE286" s="77"/>
      <c r="AF286" s="77"/>
      <c r="AG286" s="77"/>
      <c r="AH286" s="77"/>
      <c r="AI286" s="77"/>
      <c r="AJ286" s="77"/>
      <c r="AK286" s="77"/>
      <c r="AL286" s="77"/>
    </row>
    <row r="287" ht="12.75" customHeight="1">
      <c r="A287" s="27"/>
      <c r="B287" s="27"/>
      <c r="C287" s="27"/>
      <c r="D287" s="27"/>
      <c r="E287" s="27"/>
      <c r="F287" s="78"/>
      <c r="G287" s="73"/>
      <c r="H287" s="77"/>
      <c r="I287" s="77"/>
      <c r="J287" s="77"/>
      <c r="K287" s="77"/>
      <c r="L287" s="77"/>
      <c r="M287" s="77"/>
      <c r="N287" s="77"/>
      <c r="O287" s="77"/>
      <c r="P287" s="77"/>
      <c r="Q287" s="77"/>
      <c r="R287" s="77"/>
      <c r="S287" s="77"/>
      <c r="T287" s="77"/>
      <c r="U287" s="77"/>
      <c r="V287" s="77"/>
      <c r="W287" s="77"/>
      <c r="X287" s="77"/>
      <c r="Y287" s="77"/>
      <c r="Z287" s="77"/>
      <c r="AA287" s="77"/>
      <c r="AB287" s="77"/>
      <c r="AC287" s="77"/>
      <c r="AD287" s="77"/>
      <c r="AE287" s="77"/>
      <c r="AF287" s="77"/>
      <c r="AG287" s="77"/>
      <c r="AH287" s="77"/>
      <c r="AI287" s="77"/>
      <c r="AJ287" s="77"/>
      <c r="AK287" s="77"/>
      <c r="AL287" s="77"/>
    </row>
    <row r="288" ht="12.75" customHeight="1">
      <c r="A288" s="27"/>
      <c r="B288" s="27"/>
      <c r="C288" s="27"/>
      <c r="D288" s="27"/>
      <c r="E288" s="27"/>
      <c r="F288" s="78"/>
      <c r="G288" s="73"/>
      <c r="H288" s="77"/>
      <c r="I288" s="77"/>
      <c r="J288" s="77"/>
      <c r="K288" s="77"/>
      <c r="L288" s="77"/>
      <c r="M288" s="77"/>
      <c r="N288" s="77"/>
      <c r="O288" s="77"/>
      <c r="P288" s="77"/>
      <c r="Q288" s="77"/>
      <c r="R288" s="77"/>
      <c r="S288" s="77"/>
      <c r="T288" s="77"/>
      <c r="U288" s="77"/>
      <c r="V288" s="77"/>
      <c r="W288" s="77"/>
      <c r="X288" s="77"/>
      <c r="Y288" s="77"/>
      <c r="Z288" s="77"/>
      <c r="AA288" s="77"/>
      <c r="AB288" s="77"/>
      <c r="AC288" s="77"/>
      <c r="AD288" s="77"/>
      <c r="AE288" s="77"/>
      <c r="AF288" s="77"/>
      <c r="AG288" s="77"/>
      <c r="AH288" s="77"/>
      <c r="AI288" s="77"/>
      <c r="AJ288" s="77"/>
      <c r="AK288" s="77"/>
      <c r="AL288" s="77"/>
    </row>
    <row r="289" ht="12.75" customHeight="1">
      <c r="A289" s="27"/>
      <c r="B289" s="27"/>
      <c r="C289" s="27"/>
      <c r="D289" s="27"/>
      <c r="E289" s="27"/>
      <c r="F289" s="78"/>
      <c r="G289" s="73"/>
      <c r="H289" s="77"/>
      <c r="I289" s="77"/>
      <c r="J289" s="77"/>
      <c r="K289" s="77"/>
      <c r="L289" s="77"/>
      <c r="M289" s="77"/>
      <c r="N289" s="77"/>
      <c r="O289" s="77"/>
      <c r="P289" s="77"/>
      <c r="Q289" s="77"/>
      <c r="R289" s="77"/>
      <c r="S289" s="77"/>
      <c r="T289" s="77"/>
      <c r="U289" s="77"/>
      <c r="V289" s="77"/>
      <c r="W289" s="77"/>
      <c r="X289" s="77"/>
      <c r="Y289" s="77"/>
      <c r="Z289" s="77"/>
      <c r="AA289" s="77"/>
      <c r="AB289" s="77"/>
      <c r="AC289" s="77"/>
      <c r="AD289" s="77"/>
      <c r="AE289" s="77"/>
      <c r="AF289" s="77"/>
      <c r="AG289" s="77"/>
      <c r="AH289" s="77"/>
      <c r="AI289" s="77"/>
      <c r="AJ289" s="77"/>
      <c r="AK289" s="77"/>
      <c r="AL289" s="77"/>
    </row>
    <row r="290" ht="12.75" customHeight="1">
      <c r="A290" s="27"/>
      <c r="B290" s="27"/>
      <c r="C290" s="27"/>
      <c r="D290" s="27"/>
      <c r="E290" s="27"/>
      <c r="F290" s="78"/>
      <c r="G290" s="73"/>
      <c r="H290" s="77"/>
      <c r="I290" s="77"/>
      <c r="J290" s="77"/>
      <c r="K290" s="77"/>
      <c r="L290" s="77"/>
      <c r="M290" s="77"/>
      <c r="N290" s="77"/>
      <c r="O290" s="77"/>
      <c r="P290" s="77"/>
      <c r="Q290" s="77"/>
      <c r="R290" s="77"/>
      <c r="S290" s="77"/>
      <c r="T290" s="77"/>
      <c r="U290" s="77"/>
      <c r="V290" s="77"/>
      <c r="W290" s="77"/>
      <c r="X290" s="77"/>
      <c r="Y290" s="77"/>
      <c r="Z290" s="77"/>
      <c r="AA290" s="77"/>
      <c r="AB290" s="77"/>
      <c r="AC290" s="77"/>
      <c r="AD290" s="77"/>
      <c r="AE290" s="77"/>
      <c r="AF290" s="77"/>
      <c r="AG290" s="77"/>
      <c r="AH290" s="77"/>
      <c r="AI290" s="77"/>
      <c r="AJ290" s="77"/>
      <c r="AK290" s="77"/>
      <c r="AL290" s="77"/>
    </row>
    <row r="291" ht="12.75" customHeight="1">
      <c r="A291" s="27"/>
      <c r="B291" s="27"/>
      <c r="C291" s="27"/>
      <c r="D291" s="27"/>
      <c r="E291" s="27"/>
      <c r="F291" s="78"/>
      <c r="G291" s="73"/>
      <c r="H291" s="77"/>
      <c r="I291" s="77"/>
      <c r="J291" s="77"/>
      <c r="K291" s="77"/>
      <c r="L291" s="77"/>
      <c r="M291" s="77"/>
      <c r="N291" s="77"/>
      <c r="O291" s="77"/>
      <c r="P291" s="77"/>
      <c r="Q291" s="77"/>
      <c r="R291" s="77"/>
      <c r="S291" s="77"/>
      <c r="T291" s="77"/>
      <c r="U291" s="77"/>
      <c r="V291" s="77"/>
      <c r="W291" s="77"/>
      <c r="X291" s="77"/>
      <c r="Y291" s="77"/>
      <c r="Z291" s="77"/>
      <c r="AA291" s="77"/>
      <c r="AB291" s="77"/>
      <c r="AC291" s="77"/>
      <c r="AD291" s="77"/>
      <c r="AE291" s="77"/>
      <c r="AF291" s="77"/>
      <c r="AG291" s="77"/>
      <c r="AH291" s="77"/>
      <c r="AI291" s="77"/>
      <c r="AJ291" s="77"/>
      <c r="AK291" s="77"/>
      <c r="AL291" s="77"/>
    </row>
    <row r="292" ht="12.75" customHeight="1">
      <c r="A292" s="27"/>
      <c r="B292" s="27"/>
      <c r="C292" s="27"/>
      <c r="D292" s="27"/>
      <c r="E292" s="27"/>
      <c r="F292" s="78"/>
      <c r="G292" s="73"/>
      <c r="H292" s="77"/>
      <c r="I292" s="77"/>
      <c r="J292" s="77"/>
      <c r="K292" s="77"/>
      <c r="L292" s="77"/>
      <c r="M292" s="77"/>
      <c r="N292" s="77"/>
      <c r="O292" s="77"/>
      <c r="P292" s="77"/>
      <c r="Q292" s="77"/>
      <c r="R292" s="77"/>
      <c r="S292" s="77"/>
      <c r="T292" s="77"/>
      <c r="U292" s="77"/>
      <c r="V292" s="77"/>
      <c r="W292" s="77"/>
      <c r="X292" s="77"/>
      <c r="Y292" s="77"/>
      <c r="Z292" s="77"/>
      <c r="AA292" s="77"/>
      <c r="AB292" s="77"/>
      <c r="AC292" s="77"/>
      <c r="AD292" s="77"/>
      <c r="AE292" s="77"/>
      <c r="AF292" s="77"/>
      <c r="AG292" s="77"/>
      <c r="AH292" s="77"/>
      <c r="AI292" s="77"/>
      <c r="AJ292" s="77"/>
      <c r="AK292" s="77"/>
      <c r="AL292" s="77"/>
    </row>
    <row r="293" ht="12.75" customHeight="1">
      <c r="A293" s="27"/>
      <c r="B293" s="27"/>
      <c r="C293" s="27"/>
      <c r="D293" s="27"/>
      <c r="E293" s="27"/>
      <c r="F293" s="78"/>
      <c r="G293" s="73"/>
      <c r="H293" s="77"/>
      <c r="I293" s="77"/>
      <c r="J293" s="77"/>
      <c r="K293" s="77"/>
      <c r="L293" s="77"/>
      <c r="M293" s="77"/>
      <c r="N293" s="77"/>
      <c r="O293" s="77"/>
      <c r="P293" s="77"/>
      <c r="Q293" s="77"/>
      <c r="R293" s="77"/>
      <c r="S293" s="77"/>
      <c r="T293" s="77"/>
      <c r="U293" s="77"/>
      <c r="V293" s="77"/>
      <c r="W293" s="77"/>
      <c r="X293" s="77"/>
      <c r="Y293" s="77"/>
      <c r="Z293" s="77"/>
      <c r="AA293" s="77"/>
      <c r="AB293" s="77"/>
      <c r="AC293" s="77"/>
      <c r="AD293" s="77"/>
      <c r="AE293" s="77"/>
      <c r="AF293" s="77"/>
      <c r="AG293" s="77"/>
      <c r="AH293" s="77"/>
      <c r="AI293" s="77"/>
      <c r="AJ293" s="77"/>
      <c r="AK293" s="77"/>
      <c r="AL293" s="77"/>
    </row>
    <row r="294" ht="12.75" customHeight="1">
      <c r="A294" s="27"/>
      <c r="B294" s="27"/>
      <c r="C294" s="27"/>
      <c r="D294" s="27"/>
      <c r="E294" s="27"/>
      <c r="F294" s="78"/>
      <c r="G294" s="73"/>
      <c r="H294" s="77"/>
      <c r="I294" s="77"/>
      <c r="J294" s="77"/>
      <c r="K294" s="77"/>
      <c r="L294" s="77"/>
      <c r="M294" s="77"/>
      <c r="N294" s="77"/>
      <c r="O294" s="77"/>
      <c r="P294" s="77"/>
      <c r="Q294" s="77"/>
      <c r="R294" s="77"/>
      <c r="S294" s="77"/>
      <c r="T294" s="77"/>
      <c r="U294" s="77"/>
      <c r="V294" s="77"/>
      <c r="W294" s="77"/>
      <c r="X294" s="77"/>
      <c r="Y294" s="77"/>
      <c r="Z294" s="77"/>
      <c r="AA294" s="77"/>
      <c r="AB294" s="77"/>
      <c r="AC294" s="77"/>
      <c r="AD294" s="77"/>
      <c r="AE294" s="77"/>
      <c r="AF294" s="77"/>
      <c r="AG294" s="77"/>
      <c r="AH294" s="77"/>
      <c r="AI294" s="77"/>
      <c r="AJ294" s="77"/>
      <c r="AK294" s="77"/>
      <c r="AL294" s="77"/>
    </row>
    <row r="295" ht="12.75" customHeight="1">
      <c r="A295" s="27"/>
      <c r="B295" s="27"/>
      <c r="C295" s="27"/>
      <c r="D295" s="27"/>
      <c r="E295" s="27"/>
      <c r="F295" s="78"/>
      <c r="G295" s="73"/>
      <c r="H295" s="77"/>
      <c r="I295" s="77"/>
      <c r="J295" s="77"/>
      <c r="K295" s="77"/>
      <c r="L295" s="77"/>
      <c r="M295" s="77"/>
      <c r="N295" s="77"/>
      <c r="O295" s="77"/>
      <c r="P295" s="77"/>
      <c r="Q295" s="77"/>
      <c r="R295" s="77"/>
      <c r="S295" s="77"/>
      <c r="T295" s="77"/>
      <c r="U295" s="77"/>
      <c r="V295" s="77"/>
      <c r="W295" s="77"/>
      <c r="X295" s="77"/>
      <c r="Y295" s="77"/>
      <c r="Z295" s="77"/>
      <c r="AA295" s="77"/>
      <c r="AB295" s="77"/>
      <c r="AC295" s="77"/>
      <c r="AD295" s="77"/>
      <c r="AE295" s="77"/>
      <c r="AF295" s="77"/>
      <c r="AG295" s="77"/>
      <c r="AH295" s="77"/>
      <c r="AI295" s="77"/>
      <c r="AJ295" s="77"/>
      <c r="AK295" s="77"/>
      <c r="AL295" s="77"/>
    </row>
    <row r="296" ht="12.75" customHeight="1">
      <c r="A296" s="27"/>
      <c r="B296" s="27"/>
      <c r="C296" s="27"/>
      <c r="D296" s="27"/>
      <c r="E296" s="27"/>
      <c r="F296" s="78"/>
      <c r="G296" s="73"/>
      <c r="H296" s="77"/>
      <c r="I296" s="77"/>
      <c r="J296" s="77"/>
      <c r="K296" s="77"/>
      <c r="L296" s="77"/>
      <c r="M296" s="77"/>
      <c r="N296" s="77"/>
      <c r="O296" s="77"/>
      <c r="P296" s="77"/>
      <c r="Q296" s="77"/>
      <c r="R296" s="77"/>
      <c r="S296" s="77"/>
      <c r="T296" s="77"/>
      <c r="U296" s="77"/>
      <c r="V296" s="77"/>
      <c r="W296" s="77"/>
      <c r="X296" s="77"/>
      <c r="Y296" s="77"/>
      <c r="Z296" s="77"/>
      <c r="AA296" s="77"/>
      <c r="AB296" s="77"/>
      <c r="AC296" s="77"/>
      <c r="AD296" s="77"/>
      <c r="AE296" s="77"/>
      <c r="AF296" s="77"/>
      <c r="AG296" s="77"/>
      <c r="AH296" s="77"/>
      <c r="AI296" s="77"/>
      <c r="AJ296" s="77"/>
      <c r="AK296" s="77"/>
      <c r="AL296" s="77"/>
    </row>
    <row r="297" ht="12.75" customHeight="1">
      <c r="A297" s="27"/>
      <c r="B297" s="27"/>
      <c r="C297" s="27"/>
      <c r="D297" s="27"/>
      <c r="E297" s="27"/>
      <c r="F297" s="78"/>
      <c r="G297" s="73"/>
      <c r="H297" s="77"/>
      <c r="I297" s="77"/>
      <c r="J297" s="77"/>
      <c r="K297" s="77"/>
      <c r="L297" s="77"/>
      <c r="M297" s="77"/>
      <c r="N297" s="77"/>
      <c r="O297" s="77"/>
      <c r="P297" s="77"/>
      <c r="Q297" s="77"/>
      <c r="R297" s="77"/>
      <c r="S297" s="77"/>
      <c r="T297" s="77"/>
      <c r="U297" s="77"/>
      <c r="V297" s="77"/>
      <c r="W297" s="77"/>
      <c r="X297" s="77"/>
      <c r="Y297" s="77"/>
      <c r="Z297" s="77"/>
      <c r="AA297" s="77"/>
      <c r="AB297" s="77"/>
      <c r="AC297" s="77"/>
      <c r="AD297" s="77"/>
      <c r="AE297" s="77"/>
      <c r="AF297" s="77"/>
      <c r="AG297" s="77"/>
      <c r="AH297" s="77"/>
      <c r="AI297" s="77"/>
      <c r="AJ297" s="77"/>
      <c r="AK297" s="77"/>
      <c r="AL297" s="77"/>
    </row>
    <row r="298" ht="12.75" customHeight="1">
      <c r="A298" s="27"/>
      <c r="B298" s="27"/>
      <c r="C298" s="27"/>
      <c r="D298" s="27"/>
      <c r="E298" s="27"/>
      <c r="F298" s="78"/>
      <c r="G298" s="73"/>
      <c r="H298" s="77"/>
      <c r="I298" s="77"/>
      <c r="J298" s="77"/>
      <c r="K298" s="77"/>
      <c r="L298" s="77"/>
      <c r="M298" s="77"/>
      <c r="N298" s="77"/>
      <c r="O298" s="77"/>
      <c r="P298" s="77"/>
      <c r="Q298" s="77"/>
      <c r="R298" s="77"/>
      <c r="S298" s="77"/>
      <c r="T298" s="77"/>
      <c r="U298" s="77"/>
      <c r="V298" s="77"/>
      <c r="W298" s="77"/>
      <c r="X298" s="77"/>
      <c r="Y298" s="77"/>
      <c r="Z298" s="77"/>
      <c r="AA298" s="77"/>
      <c r="AB298" s="77"/>
      <c r="AC298" s="77"/>
      <c r="AD298" s="77"/>
      <c r="AE298" s="77"/>
      <c r="AF298" s="77"/>
      <c r="AG298" s="77"/>
      <c r="AH298" s="77"/>
      <c r="AI298" s="77"/>
      <c r="AJ298" s="77"/>
      <c r="AK298" s="77"/>
      <c r="AL298" s="77"/>
    </row>
    <row r="299" ht="12.75" customHeight="1">
      <c r="A299" s="27"/>
      <c r="B299" s="27"/>
      <c r="C299" s="27"/>
      <c r="D299" s="27"/>
      <c r="E299" s="27"/>
      <c r="F299" s="78"/>
      <c r="G299" s="73"/>
      <c r="H299" s="77"/>
      <c r="I299" s="77"/>
      <c r="J299" s="77"/>
      <c r="K299" s="77"/>
      <c r="L299" s="77"/>
      <c r="M299" s="77"/>
      <c r="N299" s="77"/>
      <c r="O299" s="77"/>
      <c r="P299" s="77"/>
      <c r="Q299" s="77"/>
      <c r="R299" s="77"/>
      <c r="S299" s="77"/>
      <c r="T299" s="77"/>
      <c r="U299" s="77"/>
      <c r="V299" s="77"/>
      <c r="W299" s="77"/>
      <c r="X299" s="77"/>
      <c r="Y299" s="77"/>
      <c r="Z299" s="77"/>
      <c r="AA299" s="77"/>
      <c r="AB299" s="77"/>
      <c r="AC299" s="77"/>
      <c r="AD299" s="77"/>
      <c r="AE299" s="77"/>
      <c r="AF299" s="77"/>
      <c r="AG299" s="77"/>
      <c r="AH299" s="77"/>
      <c r="AI299" s="77"/>
      <c r="AJ299" s="77"/>
      <c r="AK299" s="77"/>
      <c r="AL299" s="77"/>
    </row>
    <row r="300" ht="12.75" customHeight="1">
      <c r="A300" s="27"/>
      <c r="B300" s="27"/>
      <c r="C300" s="27"/>
      <c r="D300" s="27"/>
      <c r="E300" s="27"/>
      <c r="F300" s="78"/>
      <c r="G300" s="73"/>
      <c r="H300" s="77"/>
      <c r="I300" s="77"/>
      <c r="J300" s="77"/>
      <c r="K300" s="77"/>
      <c r="L300" s="77"/>
      <c r="M300" s="77"/>
      <c r="N300" s="77"/>
      <c r="O300" s="77"/>
      <c r="P300" s="77"/>
      <c r="Q300" s="77"/>
      <c r="R300" s="77"/>
      <c r="S300" s="77"/>
      <c r="T300" s="77"/>
      <c r="U300" s="77"/>
      <c r="V300" s="77"/>
      <c r="W300" s="77"/>
      <c r="X300" s="77"/>
      <c r="Y300" s="77"/>
      <c r="Z300" s="77"/>
      <c r="AA300" s="77"/>
      <c r="AB300" s="77"/>
      <c r="AC300" s="77"/>
      <c r="AD300" s="77"/>
      <c r="AE300" s="77"/>
      <c r="AF300" s="77"/>
      <c r="AG300" s="77"/>
      <c r="AH300" s="77"/>
      <c r="AI300" s="77"/>
      <c r="AJ300" s="77"/>
      <c r="AK300" s="77"/>
      <c r="AL300" s="77"/>
    </row>
    <row r="301" ht="12.75" customHeight="1">
      <c r="A301" s="27"/>
      <c r="B301" s="27"/>
      <c r="C301" s="27"/>
      <c r="D301" s="27"/>
      <c r="E301" s="27"/>
      <c r="F301" s="78"/>
      <c r="G301" s="73"/>
      <c r="H301" s="77"/>
      <c r="I301" s="77"/>
      <c r="J301" s="77"/>
      <c r="K301" s="77"/>
      <c r="L301" s="77"/>
      <c r="M301" s="77"/>
      <c r="N301" s="77"/>
      <c r="O301" s="77"/>
      <c r="P301" s="77"/>
      <c r="Q301" s="77"/>
      <c r="R301" s="77"/>
      <c r="S301" s="77"/>
      <c r="T301" s="77"/>
      <c r="U301" s="77"/>
      <c r="V301" s="77"/>
      <c r="W301" s="77"/>
      <c r="X301" s="77"/>
      <c r="Y301" s="77"/>
      <c r="Z301" s="77"/>
      <c r="AA301" s="77"/>
      <c r="AB301" s="77"/>
      <c r="AC301" s="77"/>
      <c r="AD301" s="77"/>
      <c r="AE301" s="77"/>
      <c r="AF301" s="77"/>
      <c r="AG301" s="77"/>
      <c r="AH301" s="77"/>
      <c r="AI301" s="77"/>
      <c r="AJ301" s="77"/>
      <c r="AK301" s="77"/>
      <c r="AL301" s="77"/>
    </row>
    <row r="302" ht="12.75" customHeight="1">
      <c r="A302" s="27"/>
      <c r="B302" s="27"/>
      <c r="C302" s="27"/>
      <c r="D302" s="27"/>
      <c r="E302" s="27"/>
      <c r="F302" s="78"/>
      <c r="G302" s="73"/>
      <c r="H302" s="77"/>
      <c r="I302" s="77"/>
      <c r="J302" s="77"/>
      <c r="K302" s="77"/>
      <c r="L302" s="77"/>
      <c r="M302" s="77"/>
      <c r="N302" s="77"/>
      <c r="O302" s="77"/>
      <c r="P302" s="77"/>
      <c r="Q302" s="77"/>
      <c r="R302" s="77"/>
      <c r="S302" s="77"/>
      <c r="T302" s="77"/>
      <c r="U302" s="77"/>
      <c r="V302" s="77"/>
      <c r="W302" s="77"/>
      <c r="X302" s="77"/>
      <c r="Y302" s="77"/>
      <c r="Z302" s="77"/>
      <c r="AA302" s="77"/>
      <c r="AB302" s="77"/>
      <c r="AC302" s="77"/>
      <c r="AD302" s="77"/>
      <c r="AE302" s="77"/>
      <c r="AF302" s="77"/>
      <c r="AG302" s="77"/>
      <c r="AH302" s="77"/>
      <c r="AI302" s="77"/>
      <c r="AJ302" s="77"/>
      <c r="AK302" s="77"/>
      <c r="AL302" s="77"/>
    </row>
    <row r="303" ht="12.75" customHeight="1">
      <c r="A303" s="27"/>
      <c r="B303" s="27"/>
      <c r="C303" s="27"/>
      <c r="D303" s="27"/>
      <c r="E303" s="27"/>
      <c r="F303" s="78"/>
      <c r="G303" s="73"/>
      <c r="H303" s="77"/>
      <c r="I303" s="77"/>
      <c r="J303" s="77"/>
      <c r="K303" s="77"/>
      <c r="L303" s="77"/>
      <c r="M303" s="77"/>
      <c r="N303" s="77"/>
      <c r="O303" s="77"/>
      <c r="P303" s="77"/>
      <c r="Q303" s="77"/>
      <c r="R303" s="77"/>
      <c r="S303" s="77"/>
      <c r="T303" s="77"/>
      <c r="U303" s="77"/>
      <c r="V303" s="77"/>
      <c r="W303" s="77"/>
      <c r="X303" s="77"/>
      <c r="Y303" s="77"/>
      <c r="Z303" s="77"/>
      <c r="AA303" s="77"/>
      <c r="AB303" s="77"/>
      <c r="AC303" s="77"/>
      <c r="AD303" s="77"/>
      <c r="AE303" s="77"/>
      <c r="AF303" s="77"/>
      <c r="AG303" s="77"/>
      <c r="AH303" s="77"/>
      <c r="AI303" s="77"/>
      <c r="AJ303" s="77"/>
      <c r="AK303" s="77"/>
      <c r="AL303" s="77"/>
    </row>
    <row r="304" ht="12.75" customHeight="1">
      <c r="A304" s="27"/>
      <c r="B304" s="27"/>
      <c r="C304" s="27"/>
      <c r="D304" s="27"/>
      <c r="E304" s="27"/>
      <c r="F304" s="78"/>
      <c r="G304" s="73"/>
      <c r="H304" s="77"/>
      <c r="I304" s="77"/>
      <c r="J304" s="77"/>
      <c r="K304" s="77"/>
      <c r="L304" s="77"/>
      <c r="M304" s="77"/>
      <c r="N304" s="77"/>
      <c r="O304" s="77"/>
      <c r="P304" s="77"/>
      <c r="Q304" s="77"/>
      <c r="R304" s="77"/>
      <c r="S304" s="77"/>
      <c r="T304" s="77"/>
      <c r="U304" s="77"/>
      <c r="V304" s="77"/>
      <c r="W304" s="77"/>
      <c r="X304" s="77"/>
      <c r="Y304" s="77"/>
      <c r="Z304" s="77"/>
      <c r="AA304" s="77"/>
      <c r="AB304" s="77"/>
      <c r="AC304" s="77"/>
      <c r="AD304" s="77"/>
      <c r="AE304" s="77"/>
      <c r="AF304" s="77"/>
      <c r="AG304" s="77"/>
      <c r="AH304" s="77"/>
      <c r="AI304" s="77"/>
      <c r="AJ304" s="77"/>
      <c r="AK304" s="77"/>
      <c r="AL304" s="77"/>
    </row>
    <row r="305" ht="12.75" customHeight="1">
      <c r="A305" s="27"/>
      <c r="B305" s="27"/>
      <c r="C305" s="27"/>
      <c r="D305" s="27"/>
      <c r="E305" s="27"/>
      <c r="F305" s="78"/>
      <c r="G305" s="73"/>
      <c r="H305" s="77"/>
      <c r="I305" s="77"/>
      <c r="J305" s="77"/>
      <c r="K305" s="77"/>
      <c r="L305" s="77"/>
      <c r="M305" s="77"/>
      <c r="N305" s="77"/>
      <c r="O305" s="77"/>
      <c r="P305" s="77"/>
      <c r="Q305" s="77"/>
      <c r="R305" s="77"/>
      <c r="S305" s="77"/>
      <c r="T305" s="77"/>
      <c r="U305" s="77"/>
      <c r="V305" s="77"/>
      <c r="W305" s="77"/>
      <c r="X305" s="77"/>
      <c r="Y305" s="77"/>
      <c r="Z305" s="77"/>
      <c r="AA305" s="77"/>
      <c r="AB305" s="77"/>
      <c r="AC305" s="77"/>
      <c r="AD305" s="77"/>
      <c r="AE305" s="77"/>
      <c r="AF305" s="77"/>
      <c r="AG305" s="77"/>
      <c r="AH305" s="77"/>
      <c r="AI305" s="77"/>
      <c r="AJ305" s="77"/>
      <c r="AK305" s="77"/>
      <c r="AL305" s="77"/>
    </row>
    <row r="306" ht="12.75" customHeight="1">
      <c r="A306" s="27"/>
      <c r="B306" s="27"/>
      <c r="C306" s="27"/>
      <c r="D306" s="27"/>
      <c r="E306" s="27"/>
      <c r="F306" s="78"/>
      <c r="G306" s="73"/>
      <c r="H306" s="77"/>
      <c r="I306" s="77"/>
      <c r="J306" s="77"/>
      <c r="K306" s="77"/>
      <c r="L306" s="77"/>
      <c r="M306" s="77"/>
      <c r="N306" s="77"/>
      <c r="O306" s="77"/>
      <c r="P306" s="77"/>
      <c r="Q306" s="77"/>
      <c r="R306" s="77"/>
      <c r="S306" s="77"/>
      <c r="T306" s="77"/>
      <c r="U306" s="77"/>
      <c r="V306" s="77"/>
      <c r="W306" s="77"/>
      <c r="X306" s="77"/>
      <c r="Y306" s="77"/>
      <c r="Z306" s="77"/>
      <c r="AA306" s="77"/>
      <c r="AB306" s="77"/>
      <c r="AC306" s="77"/>
      <c r="AD306" s="77"/>
      <c r="AE306" s="77"/>
      <c r="AF306" s="77"/>
      <c r="AG306" s="77"/>
      <c r="AH306" s="77"/>
      <c r="AI306" s="77"/>
      <c r="AJ306" s="77"/>
      <c r="AK306" s="77"/>
      <c r="AL306" s="77"/>
    </row>
    <row r="307" ht="12.75" customHeight="1">
      <c r="A307" s="27"/>
      <c r="B307" s="27"/>
      <c r="C307" s="27"/>
      <c r="D307" s="27"/>
      <c r="E307" s="27"/>
      <c r="F307" s="78"/>
      <c r="G307" s="73"/>
      <c r="H307" s="77"/>
      <c r="I307" s="77"/>
      <c r="J307" s="77"/>
      <c r="K307" s="77"/>
      <c r="L307" s="77"/>
      <c r="M307" s="77"/>
      <c r="N307" s="77"/>
      <c r="O307" s="77"/>
      <c r="P307" s="77"/>
      <c r="Q307" s="77"/>
      <c r="R307" s="77"/>
      <c r="S307" s="77"/>
      <c r="T307" s="77"/>
      <c r="U307" s="77"/>
      <c r="V307" s="77"/>
      <c r="W307" s="77"/>
      <c r="X307" s="77"/>
      <c r="Y307" s="77"/>
      <c r="Z307" s="77"/>
      <c r="AA307" s="77"/>
      <c r="AB307" s="77"/>
      <c r="AC307" s="77"/>
      <c r="AD307" s="77"/>
      <c r="AE307" s="77"/>
      <c r="AF307" s="77"/>
      <c r="AG307" s="77"/>
      <c r="AH307" s="77"/>
      <c r="AI307" s="77"/>
      <c r="AJ307" s="77"/>
      <c r="AK307" s="77"/>
      <c r="AL307" s="77"/>
    </row>
    <row r="308" ht="12.75" customHeight="1">
      <c r="A308" s="27"/>
      <c r="B308" s="27"/>
      <c r="C308" s="27"/>
      <c r="D308" s="27"/>
      <c r="E308" s="27"/>
      <c r="F308" s="78"/>
      <c r="G308" s="73"/>
      <c r="H308" s="77"/>
      <c r="I308" s="77"/>
      <c r="J308" s="77"/>
      <c r="K308" s="77"/>
      <c r="L308" s="77"/>
      <c r="M308" s="77"/>
      <c r="N308" s="77"/>
      <c r="O308" s="77"/>
      <c r="P308" s="77"/>
      <c r="Q308" s="77"/>
      <c r="R308" s="77"/>
      <c r="S308" s="77"/>
      <c r="T308" s="77"/>
      <c r="U308" s="77"/>
      <c r="V308" s="77"/>
      <c r="W308" s="77"/>
      <c r="X308" s="77"/>
      <c r="Y308" s="77"/>
      <c r="Z308" s="77"/>
      <c r="AA308" s="77"/>
      <c r="AB308" s="77"/>
      <c r="AC308" s="77"/>
      <c r="AD308" s="77"/>
      <c r="AE308" s="77"/>
      <c r="AF308" s="77"/>
      <c r="AG308" s="77"/>
      <c r="AH308" s="77"/>
      <c r="AI308" s="77"/>
      <c r="AJ308" s="77"/>
      <c r="AK308" s="77"/>
      <c r="AL308" s="77"/>
    </row>
    <row r="309" ht="12.75" customHeight="1">
      <c r="A309" s="27"/>
      <c r="B309" s="27"/>
      <c r="C309" s="27"/>
      <c r="D309" s="27"/>
      <c r="E309" s="27"/>
      <c r="F309" s="78"/>
      <c r="G309" s="73"/>
      <c r="H309" s="77"/>
      <c r="I309" s="77"/>
      <c r="J309" s="77"/>
      <c r="K309" s="77"/>
      <c r="L309" s="77"/>
      <c r="M309" s="77"/>
      <c r="N309" s="77"/>
      <c r="O309" s="77"/>
      <c r="P309" s="77"/>
      <c r="Q309" s="77"/>
      <c r="R309" s="77"/>
      <c r="S309" s="77"/>
      <c r="T309" s="77"/>
      <c r="U309" s="77"/>
      <c r="V309" s="77"/>
      <c r="W309" s="77"/>
      <c r="X309" s="77"/>
      <c r="Y309" s="77"/>
      <c r="Z309" s="77"/>
      <c r="AA309" s="77"/>
      <c r="AB309" s="77"/>
      <c r="AC309" s="77"/>
      <c r="AD309" s="77"/>
      <c r="AE309" s="77"/>
      <c r="AF309" s="77"/>
      <c r="AG309" s="77"/>
      <c r="AH309" s="77"/>
      <c r="AI309" s="77"/>
      <c r="AJ309" s="77"/>
      <c r="AK309" s="77"/>
      <c r="AL309" s="77"/>
    </row>
    <row r="310" ht="12.75" customHeight="1">
      <c r="A310" s="27"/>
      <c r="B310" s="27"/>
      <c r="C310" s="27"/>
      <c r="D310" s="27"/>
      <c r="E310" s="27"/>
      <c r="F310" s="78"/>
      <c r="G310" s="73"/>
      <c r="H310" s="77"/>
      <c r="I310" s="77"/>
      <c r="J310" s="77"/>
      <c r="K310" s="77"/>
      <c r="L310" s="77"/>
      <c r="M310" s="77"/>
      <c r="N310" s="77"/>
      <c r="O310" s="77"/>
      <c r="P310" s="77"/>
      <c r="Q310" s="77"/>
      <c r="R310" s="77"/>
      <c r="S310" s="77"/>
      <c r="T310" s="77"/>
      <c r="U310" s="77"/>
      <c r="V310" s="77"/>
      <c r="W310" s="77"/>
      <c r="X310" s="77"/>
      <c r="Y310" s="77"/>
      <c r="Z310" s="77"/>
      <c r="AA310" s="77"/>
      <c r="AB310" s="77"/>
      <c r="AC310" s="77"/>
      <c r="AD310" s="77"/>
      <c r="AE310" s="77"/>
      <c r="AF310" s="77"/>
      <c r="AG310" s="77"/>
      <c r="AH310" s="77"/>
      <c r="AI310" s="77"/>
      <c r="AJ310" s="77"/>
      <c r="AK310" s="77"/>
      <c r="AL310" s="77"/>
    </row>
    <row r="311" ht="12.75" customHeight="1">
      <c r="A311" s="27"/>
      <c r="B311" s="27"/>
      <c r="C311" s="27"/>
      <c r="D311" s="27"/>
      <c r="E311" s="27"/>
      <c r="F311" s="78"/>
      <c r="G311" s="73"/>
      <c r="H311" s="77"/>
      <c r="I311" s="77"/>
      <c r="J311" s="77"/>
      <c r="K311" s="77"/>
      <c r="L311" s="77"/>
      <c r="M311" s="77"/>
      <c r="N311" s="77"/>
      <c r="O311" s="77"/>
      <c r="P311" s="77"/>
      <c r="Q311" s="77"/>
      <c r="R311" s="77"/>
      <c r="S311" s="77"/>
      <c r="T311" s="77"/>
      <c r="U311" s="77"/>
      <c r="V311" s="77"/>
      <c r="W311" s="77"/>
      <c r="X311" s="77"/>
      <c r="Y311" s="77"/>
      <c r="Z311" s="77"/>
      <c r="AA311" s="77"/>
      <c r="AB311" s="77"/>
      <c r="AC311" s="77"/>
      <c r="AD311" s="77"/>
      <c r="AE311" s="77"/>
      <c r="AF311" s="77"/>
      <c r="AG311" s="77"/>
      <c r="AH311" s="77"/>
      <c r="AI311" s="77"/>
      <c r="AJ311" s="77"/>
      <c r="AK311" s="77"/>
      <c r="AL311" s="77"/>
    </row>
    <row r="312" ht="12.75" customHeight="1">
      <c r="A312" s="27"/>
      <c r="B312" s="27"/>
      <c r="C312" s="27"/>
      <c r="D312" s="27"/>
      <c r="E312" s="27"/>
      <c r="F312" s="78"/>
      <c r="G312" s="73"/>
      <c r="H312" s="77"/>
      <c r="I312" s="77"/>
      <c r="J312" s="77"/>
      <c r="K312" s="77"/>
      <c r="L312" s="77"/>
      <c r="M312" s="77"/>
      <c r="N312" s="77"/>
      <c r="O312" s="77"/>
      <c r="P312" s="77"/>
      <c r="Q312" s="77"/>
      <c r="R312" s="77"/>
      <c r="S312" s="77"/>
      <c r="T312" s="77"/>
      <c r="U312" s="77"/>
      <c r="V312" s="77"/>
      <c r="W312" s="77"/>
      <c r="X312" s="77"/>
      <c r="Y312" s="77"/>
      <c r="Z312" s="77"/>
      <c r="AA312" s="77"/>
      <c r="AB312" s="77"/>
      <c r="AC312" s="77"/>
      <c r="AD312" s="77"/>
      <c r="AE312" s="77"/>
      <c r="AF312" s="77"/>
      <c r="AG312" s="77"/>
      <c r="AH312" s="77"/>
      <c r="AI312" s="77"/>
      <c r="AJ312" s="77"/>
      <c r="AK312" s="77"/>
      <c r="AL312" s="77"/>
    </row>
    <row r="313" ht="12.75" customHeight="1">
      <c r="A313" s="27"/>
      <c r="B313" s="27"/>
      <c r="C313" s="27"/>
      <c r="D313" s="27"/>
      <c r="E313" s="27"/>
      <c r="F313" s="78"/>
      <c r="G313" s="73"/>
      <c r="H313" s="77"/>
      <c r="I313" s="77"/>
      <c r="J313" s="77"/>
      <c r="K313" s="77"/>
      <c r="L313" s="77"/>
      <c r="M313" s="77"/>
      <c r="N313" s="77"/>
      <c r="O313" s="77"/>
      <c r="P313" s="77"/>
      <c r="Q313" s="77"/>
      <c r="R313" s="77"/>
      <c r="S313" s="77"/>
      <c r="T313" s="77"/>
      <c r="U313" s="77"/>
      <c r="V313" s="77"/>
      <c r="W313" s="77"/>
      <c r="X313" s="77"/>
      <c r="Y313" s="77"/>
      <c r="Z313" s="77"/>
      <c r="AA313" s="77"/>
      <c r="AB313" s="77"/>
      <c r="AC313" s="77"/>
      <c r="AD313" s="77"/>
      <c r="AE313" s="77"/>
      <c r="AF313" s="77"/>
      <c r="AG313" s="77"/>
      <c r="AH313" s="77"/>
      <c r="AI313" s="77"/>
      <c r="AJ313" s="77"/>
      <c r="AK313" s="77"/>
      <c r="AL313" s="77"/>
    </row>
    <row r="314" ht="12.75" customHeight="1">
      <c r="A314" s="27"/>
      <c r="B314" s="27"/>
      <c r="C314" s="27"/>
      <c r="D314" s="27"/>
      <c r="E314" s="27"/>
      <c r="F314" s="78"/>
      <c r="G314" s="73"/>
      <c r="H314" s="77"/>
      <c r="I314" s="77"/>
      <c r="J314" s="77"/>
      <c r="K314" s="77"/>
      <c r="L314" s="77"/>
      <c r="M314" s="77"/>
      <c r="N314" s="77"/>
      <c r="O314" s="77"/>
      <c r="P314" s="77"/>
      <c r="Q314" s="77"/>
      <c r="R314" s="77"/>
      <c r="S314" s="77"/>
      <c r="T314" s="77"/>
      <c r="U314" s="77"/>
      <c r="V314" s="77"/>
      <c r="W314" s="77"/>
      <c r="X314" s="77"/>
      <c r="Y314" s="77"/>
      <c r="Z314" s="77"/>
      <c r="AA314" s="77"/>
      <c r="AB314" s="77"/>
      <c r="AC314" s="77"/>
      <c r="AD314" s="77"/>
      <c r="AE314" s="77"/>
      <c r="AF314" s="77"/>
      <c r="AG314" s="77"/>
      <c r="AH314" s="77"/>
      <c r="AI314" s="77"/>
      <c r="AJ314" s="77"/>
      <c r="AK314" s="77"/>
      <c r="AL314" s="77"/>
    </row>
    <row r="315" ht="12.75" customHeight="1">
      <c r="A315" s="27"/>
      <c r="B315" s="27"/>
      <c r="C315" s="27"/>
      <c r="D315" s="27"/>
      <c r="E315" s="27"/>
      <c r="F315" s="78"/>
      <c r="G315" s="73"/>
      <c r="H315" s="77"/>
      <c r="I315" s="77"/>
      <c r="J315" s="77"/>
      <c r="K315" s="77"/>
      <c r="L315" s="77"/>
      <c r="M315" s="77"/>
      <c r="N315" s="77"/>
      <c r="O315" s="77"/>
      <c r="P315" s="77"/>
      <c r="Q315" s="77"/>
      <c r="R315" s="77"/>
      <c r="S315" s="77"/>
      <c r="T315" s="77"/>
      <c r="U315" s="77"/>
      <c r="V315" s="77"/>
      <c r="W315" s="77"/>
      <c r="X315" s="77"/>
      <c r="Y315" s="77"/>
      <c r="Z315" s="77"/>
      <c r="AA315" s="77"/>
      <c r="AB315" s="77"/>
      <c r="AC315" s="77"/>
      <c r="AD315" s="77"/>
      <c r="AE315" s="77"/>
      <c r="AF315" s="77"/>
      <c r="AG315" s="77"/>
      <c r="AH315" s="77"/>
      <c r="AI315" s="77"/>
      <c r="AJ315" s="77"/>
      <c r="AK315" s="77"/>
      <c r="AL315" s="77"/>
    </row>
    <row r="316" ht="12.75" customHeight="1">
      <c r="A316" s="27"/>
      <c r="B316" s="27"/>
      <c r="C316" s="27"/>
      <c r="D316" s="27"/>
      <c r="E316" s="27"/>
      <c r="F316" s="78"/>
      <c r="G316" s="73"/>
      <c r="H316" s="77"/>
      <c r="I316" s="77"/>
      <c r="J316" s="77"/>
      <c r="K316" s="77"/>
      <c r="L316" s="77"/>
      <c r="M316" s="77"/>
      <c r="N316" s="77"/>
      <c r="O316" s="77"/>
      <c r="P316" s="77"/>
      <c r="Q316" s="77"/>
      <c r="R316" s="77"/>
      <c r="S316" s="77"/>
      <c r="T316" s="77"/>
      <c r="U316" s="77"/>
      <c r="V316" s="77"/>
      <c r="W316" s="77"/>
      <c r="X316" s="77"/>
      <c r="Y316" s="77"/>
      <c r="Z316" s="77"/>
      <c r="AA316" s="77"/>
      <c r="AB316" s="77"/>
      <c r="AC316" s="77"/>
      <c r="AD316" s="77"/>
      <c r="AE316" s="77"/>
      <c r="AF316" s="77"/>
      <c r="AG316" s="77"/>
      <c r="AH316" s="77"/>
      <c r="AI316" s="77"/>
      <c r="AJ316" s="77"/>
      <c r="AK316" s="77"/>
      <c r="AL316" s="77"/>
    </row>
    <row r="317" ht="12.75" customHeight="1">
      <c r="A317" s="27"/>
      <c r="B317" s="27"/>
      <c r="C317" s="27"/>
      <c r="D317" s="27"/>
      <c r="E317" s="27"/>
      <c r="F317" s="78"/>
      <c r="G317" s="73"/>
      <c r="H317" s="77"/>
      <c r="I317" s="77"/>
      <c r="J317" s="77"/>
      <c r="K317" s="77"/>
      <c r="L317" s="77"/>
      <c r="M317" s="77"/>
      <c r="N317" s="77"/>
      <c r="O317" s="77"/>
      <c r="P317" s="77"/>
      <c r="Q317" s="77"/>
      <c r="R317" s="77"/>
      <c r="S317" s="77"/>
      <c r="T317" s="77"/>
      <c r="U317" s="77"/>
      <c r="V317" s="77"/>
      <c r="W317" s="77"/>
      <c r="X317" s="77"/>
      <c r="Y317" s="77"/>
      <c r="Z317" s="77"/>
      <c r="AA317" s="77"/>
      <c r="AB317" s="77"/>
      <c r="AC317" s="77"/>
      <c r="AD317" s="77"/>
      <c r="AE317" s="77"/>
      <c r="AF317" s="77"/>
      <c r="AG317" s="77"/>
      <c r="AH317" s="77"/>
      <c r="AI317" s="77"/>
      <c r="AJ317" s="77"/>
      <c r="AK317" s="77"/>
      <c r="AL317" s="77"/>
    </row>
    <row r="318" ht="12.75" customHeight="1">
      <c r="A318" s="27"/>
      <c r="B318" s="27"/>
      <c r="C318" s="27"/>
      <c r="D318" s="27"/>
      <c r="E318" s="27"/>
      <c r="F318" s="78"/>
      <c r="G318" s="73"/>
      <c r="H318" s="77"/>
      <c r="I318" s="77"/>
      <c r="J318" s="77"/>
      <c r="K318" s="77"/>
      <c r="L318" s="77"/>
      <c r="M318" s="77"/>
      <c r="N318" s="77"/>
      <c r="O318" s="77"/>
      <c r="P318" s="77"/>
      <c r="Q318" s="77"/>
      <c r="R318" s="77"/>
      <c r="S318" s="77"/>
      <c r="T318" s="77"/>
      <c r="U318" s="77"/>
      <c r="V318" s="77"/>
      <c r="W318" s="77"/>
      <c r="X318" s="77"/>
      <c r="Y318" s="77"/>
      <c r="Z318" s="77"/>
      <c r="AA318" s="77"/>
      <c r="AB318" s="77"/>
      <c r="AC318" s="77"/>
      <c r="AD318" s="77"/>
      <c r="AE318" s="77"/>
      <c r="AF318" s="77"/>
      <c r="AG318" s="77"/>
      <c r="AH318" s="77"/>
      <c r="AI318" s="77"/>
      <c r="AJ318" s="77"/>
      <c r="AK318" s="77"/>
      <c r="AL318" s="77"/>
    </row>
    <row r="319" ht="12.75" customHeight="1">
      <c r="A319" s="27"/>
      <c r="B319" s="27"/>
      <c r="C319" s="27"/>
      <c r="D319" s="27"/>
      <c r="E319" s="27"/>
      <c r="F319" s="78"/>
      <c r="G319" s="73"/>
      <c r="H319" s="77"/>
      <c r="I319" s="77"/>
      <c r="J319" s="77"/>
      <c r="K319" s="77"/>
      <c r="L319" s="77"/>
      <c r="M319" s="77"/>
      <c r="N319" s="77"/>
      <c r="O319" s="77"/>
      <c r="P319" s="77"/>
      <c r="Q319" s="77"/>
      <c r="R319" s="77"/>
      <c r="S319" s="77"/>
      <c r="T319" s="77"/>
      <c r="U319" s="77"/>
      <c r="V319" s="77"/>
      <c r="W319" s="77"/>
      <c r="X319" s="77"/>
      <c r="Y319" s="77"/>
      <c r="Z319" s="77"/>
      <c r="AA319" s="77"/>
      <c r="AB319" s="77"/>
      <c r="AC319" s="77"/>
      <c r="AD319" s="77"/>
      <c r="AE319" s="77"/>
      <c r="AF319" s="77"/>
      <c r="AG319" s="77"/>
      <c r="AH319" s="77"/>
      <c r="AI319" s="77"/>
      <c r="AJ319" s="77"/>
      <c r="AK319" s="77"/>
      <c r="AL319" s="77"/>
    </row>
    <row r="320" ht="12.75" customHeight="1">
      <c r="A320" s="27"/>
      <c r="B320" s="27"/>
      <c r="C320" s="27"/>
      <c r="D320" s="27"/>
      <c r="E320" s="27"/>
      <c r="F320" s="78"/>
      <c r="G320" s="73"/>
      <c r="H320" s="77"/>
      <c r="I320" s="77"/>
      <c r="J320" s="77"/>
      <c r="K320" s="77"/>
      <c r="L320" s="77"/>
      <c r="M320" s="77"/>
      <c r="N320" s="77"/>
      <c r="O320" s="77"/>
      <c r="P320" s="77"/>
      <c r="Q320" s="77"/>
      <c r="R320" s="77"/>
      <c r="S320" s="77"/>
      <c r="T320" s="77"/>
      <c r="U320" s="77"/>
      <c r="V320" s="77"/>
      <c r="W320" s="77"/>
      <c r="X320" s="77"/>
      <c r="Y320" s="77"/>
      <c r="Z320" s="77"/>
      <c r="AA320" s="77"/>
      <c r="AB320" s="77"/>
      <c r="AC320" s="77"/>
      <c r="AD320" s="77"/>
      <c r="AE320" s="77"/>
      <c r="AF320" s="77"/>
      <c r="AG320" s="77"/>
      <c r="AH320" s="77"/>
      <c r="AI320" s="77"/>
      <c r="AJ320" s="77"/>
      <c r="AK320" s="77"/>
      <c r="AL320" s="77"/>
    </row>
    <row r="321" ht="12.75" customHeight="1">
      <c r="A321" s="27"/>
      <c r="B321" s="27"/>
      <c r="C321" s="27"/>
      <c r="D321" s="27"/>
      <c r="E321" s="27"/>
      <c r="F321" s="78"/>
      <c r="G321" s="73"/>
      <c r="H321" s="77"/>
      <c r="I321" s="77"/>
      <c r="J321" s="77"/>
      <c r="K321" s="77"/>
      <c r="L321" s="77"/>
      <c r="M321" s="77"/>
      <c r="N321" s="77"/>
      <c r="O321" s="77"/>
      <c r="P321" s="77"/>
      <c r="Q321" s="77"/>
      <c r="R321" s="77"/>
      <c r="S321" s="77"/>
      <c r="T321" s="77"/>
      <c r="U321" s="77"/>
      <c r="V321" s="77"/>
      <c r="W321" s="77"/>
      <c r="X321" s="77"/>
      <c r="Y321" s="77"/>
      <c r="Z321" s="77"/>
      <c r="AA321" s="77"/>
      <c r="AB321" s="77"/>
      <c r="AC321" s="77"/>
      <c r="AD321" s="77"/>
      <c r="AE321" s="77"/>
      <c r="AF321" s="77"/>
      <c r="AG321" s="77"/>
      <c r="AH321" s="77"/>
      <c r="AI321" s="77"/>
      <c r="AJ321" s="77"/>
      <c r="AK321" s="77"/>
      <c r="AL321" s="77"/>
    </row>
    <row r="322" ht="12.75" customHeight="1">
      <c r="A322" s="27"/>
      <c r="B322" s="27"/>
      <c r="C322" s="27"/>
      <c r="D322" s="27"/>
      <c r="E322" s="27"/>
      <c r="F322" s="78"/>
      <c r="G322" s="73"/>
      <c r="H322" s="77"/>
      <c r="I322" s="77"/>
      <c r="J322" s="77"/>
      <c r="K322" s="77"/>
      <c r="L322" s="77"/>
      <c r="M322" s="77"/>
      <c r="N322" s="77"/>
      <c r="O322" s="77"/>
      <c r="P322" s="77"/>
      <c r="Q322" s="77"/>
      <c r="R322" s="77"/>
      <c r="S322" s="77"/>
      <c r="T322" s="77"/>
      <c r="U322" s="77"/>
      <c r="V322" s="77"/>
      <c r="W322" s="77"/>
      <c r="X322" s="77"/>
      <c r="Y322" s="77"/>
      <c r="Z322" s="77"/>
      <c r="AA322" s="77"/>
      <c r="AB322" s="77"/>
      <c r="AC322" s="77"/>
      <c r="AD322" s="77"/>
      <c r="AE322" s="77"/>
      <c r="AF322" s="77"/>
      <c r="AG322" s="77"/>
      <c r="AH322" s="77"/>
      <c r="AI322" s="77"/>
      <c r="AJ322" s="77"/>
      <c r="AK322" s="77"/>
      <c r="AL322" s="77"/>
    </row>
    <row r="323" ht="12.75" customHeight="1">
      <c r="A323" s="27"/>
      <c r="B323" s="27"/>
      <c r="C323" s="27"/>
      <c r="D323" s="27"/>
      <c r="E323" s="27"/>
      <c r="F323" s="78"/>
      <c r="G323" s="73"/>
      <c r="H323" s="77"/>
      <c r="I323" s="77"/>
      <c r="J323" s="77"/>
      <c r="K323" s="77"/>
      <c r="L323" s="77"/>
      <c r="M323" s="77"/>
      <c r="N323" s="77"/>
      <c r="O323" s="77"/>
      <c r="P323" s="77"/>
      <c r="Q323" s="77"/>
      <c r="R323" s="77"/>
      <c r="S323" s="77"/>
      <c r="T323" s="77"/>
      <c r="U323" s="77"/>
      <c r="V323" s="77"/>
      <c r="W323" s="77"/>
      <c r="X323" s="77"/>
      <c r="Y323" s="77"/>
      <c r="Z323" s="77"/>
      <c r="AA323" s="77"/>
      <c r="AB323" s="77"/>
      <c r="AC323" s="77"/>
      <c r="AD323" s="77"/>
      <c r="AE323" s="77"/>
      <c r="AF323" s="77"/>
      <c r="AG323" s="77"/>
      <c r="AH323" s="77"/>
      <c r="AI323" s="77"/>
      <c r="AJ323" s="77"/>
      <c r="AK323" s="77"/>
      <c r="AL323" s="77"/>
    </row>
    <row r="324" ht="12.75" customHeight="1">
      <c r="A324" s="27"/>
      <c r="B324" s="27"/>
      <c r="C324" s="27"/>
      <c r="D324" s="27"/>
      <c r="E324" s="27"/>
      <c r="F324" s="78"/>
      <c r="G324" s="73"/>
      <c r="H324" s="77"/>
      <c r="I324" s="77"/>
      <c r="J324" s="77"/>
      <c r="K324" s="77"/>
      <c r="L324" s="77"/>
      <c r="M324" s="77"/>
      <c r="N324" s="77"/>
      <c r="O324" s="77"/>
      <c r="P324" s="77"/>
      <c r="Q324" s="77"/>
      <c r="R324" s="77"/>
      <c r="S324" s="77"/>
      <c r="T324" s="77"/>
      <c r="U324" s="77"/>
      <c r="V324" s="77"/>
      <c r="W324" s="77"/>
      <c r="X324" s="77"/>
      <c r="Y324" s="77"/>
      <c r="Z324" s="77"/>
      <c r="AA324" s="77"/>
      <c r="AB324" s="77"/>
      <c r="AC324" s="77"/>
      <c r="AD324" s="77"/>
      <c r="AE324" s="77"/>
      <c r="AF324" s="77"/>
      <c r="AG324" s="77"/>
      <c r="AH324" s="77"/>
      <c r="AI324" s="77"/>
      <c r="AJ324" s="77"/>
      <c r="AK324" s="77"/>
      <c r="AL324" s="77"/>
    </row>
    <row r="325" ht="12.75" customHeight="1">
      <c r="A325" s="27"/>
      <c r="B325" s="27"/>
      <c r="C325" s="27"/>
      <c r="D325" s="27"/>
      <c r="E325" s="27"/>
      <c r="F325" s="78"/>
      <c r="G325" s="73"/>
      <c r="H325" s="77"/>
      <c r="I325" s="77"/>
      <c r="J325" s="77"/>
      <c r="K325" s="77"/>
      <c r="L325" s="77"/>
      <c r="M325" s="77"/>
      <c r="N325" s="77"/>
      <c r="O325" s="77"/>
      <c r="P325" s="77"/>
      <c r="Q325" s="77"/>
      <c r="R325" s="77"/>
      <c r="S325" s="77"/>
      <c r="T325" s="77"/>
      <c r="U325" s="77"/>
      <c r="V325" s="77"/>
      <c r="W325" s="77"/>
      <c r="X325" s="77"/>
      <c r="Y325" s="77"/>
      <c r="Z325" s="77"/>
      <c r="AA325" s="77"/>
      <c r="AB325" s="77"/>
      <c r="AC325" s="77"/>
      <c r="AD325" s="77"/>
      <c r="AE325" s="77"/>
      <c r="AF325" s="77"/>
      <c r="AG325" s="77"/>
      <c r="AH325" s="77"/>
      <c r="AI325" s="77"/>
      <c r="AJ325" s="77"/>
      <c r="AK325" s="77"/>
      <c r="AL325" s="77"/>
    </row>
    <row r="326" ht="12.75" customHeight="1">
      <c r="A326" s="27"/>
      <c r="B326" s="27"/>
      <c r="C326" s="27"/>
      <c r="D326" s="27"/>
      <c r="E326" s="27"/>
      <c r="F326" s="78"/>
      <c r="G326" s="73"/>
      <c r="H326" s="77"/>
      <c r="I326" s="77"/>
      <c r="J326" s="77"/>
      <c r="K326" s="77"/>
      <c r="L326" s="77"/>
      <c r="M326" s="77"/>
      <c r="N326" s="77"/>
      <c r="O326" s="77"/>
      <c r="P326" s="77"/>
      <c r="Q326" s="77"/>
      <c r="R326" s="77"/>
      <c r="S326" s="77"/>
      <c r="T326" s="77"/>
      <c r="U326" s="77"/>
      <c r="V326" s="77"/>
      <c r="W326" s="77"/>
      <c r="X326" s="77"/>
      <c r="Y326" s="77"/>
      <c r="Z326" s="77"/>
      <c r="AA326" s="77"/>
      <c r="AB326" s="77"/>
      <c r="AC326" s="77"/>
      <c r="AD326" s="77"/>
      <c r="AE326" s="77"/>
      <c r="AF326" s="77"/>
      <c r="AG326" s="77"/>
      <c r="AH326" s="77"/>
      <c r="AI326" s="77"/>
      <c r="AJ326" s="77"/>
      <c r="AK326" s="77"/>
      <c r="AL326" s="77"/>
    </row>
    <row r="327" ht="12.75" customHeight="1">
      <c r="A327" s="27"/>
      <c r="B327" s="27"/>
      <c r="C327" s="27"/>
      <c r="D327" s="27"/>
      <c r="E327" s="27"/>
      <c r="F327" s="78"/>
      <c r="G327" s="73"/>
      <c r="H327" s="77"/>
      <c r="I327" s="77"/>
      <c r="J327" s="77"/>
      <c r="K327" s="77"/>
      <c r="L327" s="77"/>
      <c r="M327" s="77"/>
      <c r="N327" s="77"/>
      <c r="O327" s="77"/>
      <c r="P327" s="77"/>
      <c r="Q327" s="77"/>
      <c r="R327" s="77"/>
      <c r="S327" s="77"/>
      <c r="T327" s="77"/>
      <c r="U327" s="77"/>
      <c r="V327" s="77"/>
      <c r="W327" s="77"/>
      <c r="X327" s="77"/>
      <c r="Y327" s="77"/>
      <c r="Z327" s="77"/>
      <c r="AA327" s="77"/>
      <c r="AB327" s="77"/>
      <c r="AC327" s="77"/>
      <c r="AD327" s="77"/>
      <c r="AE327" s="77"/>
      <c r="AF327" s="77"/>
      <c r="AG327" s="77"/>
      <c r="AH327" s="77"/>
      <c r="AI327" s="77"/>
      <c r="AJ327" s="77"/>
      <c r="AK327" s="77"/>
      <c r="AL327" s="77"/>
    </row>
    <row r="328" ht="12.75" customHeight="1">
      <c r="A328" s="27"/>
      <c r="B328" s="27"/>
      <c r="C328" s="27"/>
      <c r="D328" s="27"/>
      <c r="E328" s="27"/>
      <c r="F328" s="78"/>
      <c r="G328" s="73"/>
      <c r="H328" s="77"/>
      <c r="I328" s="77"/>
      <c r="J328" s="77"/>
      <c r="K328" s="77"/>
      <c r="L328" s="77"/>
      <c r="M328" s="77"/>
      <c r="N328" s="77"/>
      <c r="O328" s="77"/>
      <c r="P328" s="77"/>
      <c r="Q328" s="77"/>
      <c r="R328" s="77"/>
      <c r="S328" s="77"/>
      <c r="T328" s="77"/>
      <c r="U328" s="77"/>
      <c r="V328" s="77"/>
      <c r="W328" s="77"/>
      <c r="X328" s="77"/>
      <c r="Y328" s="77"/>
      <c r="Z328" s="77"/>
      <c r="AA328" s="77"/>
      <c r="AB328" s="77"/>
      <c r="AC328" s="77"/>
      <c r="AD328" s="77"/>
      <c r="AE328" s="77"/>
      <c r="AF328" s="77"/>
      <c r="AG328" s="77"/>
      <c r="AH328" s="77"/>
      <c r="AI328" s="77"/>
      <c r="AJ328" s="77"/>
      <c r="AK328" s="77"/>
      <c r="AL328" s="77"/>
    </row>
    <row r="329" ht="12.75" customHeight="1">
      <c r="A329" s="27"/>
      <c r="B329" s="27"/>
      <c r="C329" s="27"/>
      <c r="D329" s="27"/>
      <c r="E329" s="27"/>
      <c r="F329" s="78"/>
      <c r="G329" s="73"/>
      <c r="H329" s="77"/>
      <c r="I329" s="77"/>
      <c r="J329" s="77"/>
      <c r="K329" s="77"/>
      <c r="L329" s="77"/>
      <c r="M329" s="77"/>
      <c r="N329" s="77"/>
      <c r="O329" s="77"/>
      <c r="P329" s="77"/>
      <c r="Q329" s="77"/>
      <c r="R329" s="77"/>
      <c r="S329" s="77"/>
      <c r="T329" s="77"/>
      <c r="U329" s="77"/>
      <c r="V329" s="77"/>
      <c r="W329" s="77"/>
      <c r="X329" s="77"/>
      <c r="Y329" s="77"/>
      <c r="Z329" s="77"/>
      <c r="AA329" s="77"/>
      <c r="AB329" s="77"/>
      <c r="AC329" s="77"/>
      <c r="AD329" s="77"/>
      <c r="AE329" s="77"/>
      <c r="AF329" s="77"/>
      <c r="AG329" s="77"/>
      <c r="AH329" s="77"/>
      <c r="AI329" s="77"/>
      <c r="AJ329" s="77"/>
      <c r="AK329" s="77"/>
      <c r="AL329" s="77"/>
    </row>
    <row r="330" ht="12.75" customHeight="1">
      <c r="A330" s="27"/>
      <c r="B330" s="27"/>
      <c r="C330" s="27"/>
      <c r="D330" s="27"/>
      <c r="E330" s="27"/>
      <c r="F330" s="78"/>
      <c r="G330" s="73"/>
      <c r="H330" s="77"/>
      <c r="I330" s="77"/>
      <c r="J330" s="77"/>
      <c r="K330" s="77"/>
      <c r="L330" s="77"/>
      <c r="M330" s="77"/>
      <c r="N330" s="77"/>
      <c r="O330" s="77"/>
      <c r="P330" s="77"/>
      <c r="Q330" s="77"/>
      <c r="R330" s="77"/>
      <c r="S330" s="77"/>
      <c r="T330" s="77"/>
      <c r="U330" s="77"/>
      <c r="V330" s="77"/>
      <c r="W330" s="77"/>
      <c r="X330" s="77"/>
      <c r="Y330" s="77"/>
      <c r="Z330" s="77"/>
      <c r="AA330" s="77"/>
      <c r="AB330" s="77"/>
      <c r="AC330" s="77"/>
      <c r="AD330" s="77"/>
      <c r="AE330" s="77"/>
      <c r="AF330" s="77"/>
      <c r="AG330" s="77"/>
      <c r="AH330" s="77"/>
      <c r="AI330" s="77"/>
      <c r="AJ330" s="77"/>
      <c r="AK330" s="77"/>
      <c r="AL330" s="77"/>
    </row>
    <row r="331" ht="12.75" customHeight="1">
      <c r="A331" s="27"/>
      <c r="B331" s="27"/>
      <c r="C331" s="27"/>
      <c r="D331" s="27"/>
      <c r="E331" s="27"/>
      <c r="F331" s="78"/>
      <c r="G331" s="73"/>
      <c r="H331" s="77"/>
      <c r="I331" s="77"/>
      <c r="J331" s="77"/>
      <c r="K331" s="77"/>
      <c r="L331" s="77"/>
      <c r="M331" s="77"/>
      <c r="N331" s="77"/>
      <c r="O331" s="77"/>
      <c r="P331" s="77"/>
      <c r="Q331" s="77"/>
      <c r="R331" s="77"/>
      <c r="S331" s="77"/>
      <c r="T331" s="77"/>
      <c r="U331" s="77"/>
      <c r="V331" s="77"/>
      <c r="W331" s="77"/>
      <c r="X331" s="77"/>
      <c r="Y331" s="77"/>
      <c r="Z331" s="77"/>
      <c r="AA331" s="77"/>
      <c r="AB331" s="77"/>
      <c r="AC331" s="77"/>
      <c r="AD331" s="77"/>
      <c r="AE331" s="77"/>
      <c r="AF331" s="77"/>
      <c r="AG331" s="77"/>
      <c r="AH331" s="77"/>
      <c r="AI331" s="77"/>
      <c r="AJ331" s="77"/>
      <c r="AK331" s="77"/>
      <c r="AL331" s="77"/>
    </row>
    <row r="332" ht="12.75" customHeight="1">
      <c r="A332" s="27"/>
      <c r="B332" s="27"/>
      <c r="C332" s="27"/>
      <c r="D332" s="27"/>
      <c r="E332" s="27"/>
      <c r="F332" s="78"/>
      <c r="G332" s="73"/>
      <c r="H332" s="77"/>
      <c r="I332" s="77"/>
      <c r="J332" s="77"/>
      <c r="K332" s="77"/>
      <c r="L332" s="77"/>
      <c r="M332" s="77"/>
      <c r="N332" s="77"/>
      <c r="O332" s="77"/>
      <c r="P332" s="77"/>
      <c r="Q332" s="77"/>
      <c r="R332" s="77"/>
      <c r="S332" s="77"/>
      <c r="T332" s="77"/>
      <c r="U332" s="77"/>
      <c r="V332" s="77"/>
      <c r="W332" s="77"/>
      <c r="X332" s="77"/>
      <c r="Y332" s="77"/>
      <c r="Z332" s="77"/>
      <c r="AA332" s="77"/>
      <c r="AB332" s="77"/>
      <c r="AC332" s="77"/>
      <c r="AD332" s="77"/>
      <c r="AE332" s="77"/>
      <c r="AF332" s="77"/>
      <c r="AG332" s="77"/>
      <c r="AH332" s="77"/>
      <c r="AI332" s="77"/>
      <c r="AJ332" s="77"/>
      <c r="AK332" s="77"/>
      <c r="AL332" s="77"/>
    </row>
    <row r="333" ht="12.75" customHeight="1">
      <c r="A333" s="27"/>
      <c r="B333" s="27"/>
      <c r="C333" s="27"/>
      <c r="D333" s="27"/>
      <c r="E333" s="27"/>
      <c r="F333" s="78"/>
      <c r="G333" s="73"/>
      <c r="H333" s="77"/>
      <c r="I333" s="77"/>
      <c r="J333" s="77"/>
      <c r="K333" s="77"/>
      <c r="L333" s="77"/>
      <c r="M333" s="77"/>
      <c r="N333" s="77"/>
      <c r="O333" s="77"/>
      <c r="P333" s="77"/>
      <c r="Q333" s="77"/>
      <c r="R333" s="77"/>
      <c r="S333" s="77"/>
      <c r="T333" s="77"/>
      <c r="U333" s="77"/>
      <c r="V333" s="77"/>
      <c r="W333" s="77"/>
      <c r="X333" s="77"/>
      <c r="Y333" s="77"/>
      <c r="Z333" s="77"/>
      <c r="AA333" s="77"/>
      <c r="AB333" s="77"/>
      <c r="AC333" s="77"/>
      <c r="AD333" s="77"/>
      <c r="AE333" s="77"/>
      <c r="AF333" s="77"/>
      <c r="AG333" s="77"/>
      <c r="AH333" s="77"/>
      <c r="AI333" s="77"/>
      <c r="AJ333" s="77"/>
      <c r="AK333" s="77"/>
      <c r="AL333" s="77"/>
    </row>
    <row r="334" ht="12.75" customHeight="1">
      <c r="A334" s="27"/>
      <c r="B334" s="27"/>
      <c r="C334" s="27"/>
      <c r="D334" s="27"/>
      <c r="E334" s="27"/>
      <c r="F334" s="78"/>
      <c r="G334" s="73"/>
      <c r="H334" s="77"/>
      <c r="I334" s="77"/>
      <c r="J334" s="77"/>
      <c r="K334" s="77"/>
      <c r="L334" s="77"/>
      <c r="M334" s="77"/>
      <c r="N334" s="77"/>
      <c r="O334" s="77"/>
      <c r="P334" s="77"/>
      <c r="Q334" s="77"/>
      <c r="R334" s="77"/>
      <c r="S334" s="77"/>
      <c r="T334" s="77"/>
      <c r="U334" s="77"/>
      <c r="V334" s="77"/>
      <c r="W334" s="77"/>
      <c r="X334" s="77"/>
      <c r="Y334" s="77"/>
      <c r="Z334" s="77"/>
      <c r="AA334" s="77"/>
      <c r="AB334" s="77"/>
      <c r="AC334" s="77"/>
      <c r="AD334" s="77"/>
      <c r="AE334" s="77"/>
      <c r="AF334" s="77"/>
      <c r="AG334" s="77"/>
      <c r="AH334" s="77"/>
      <c r="AI334" s="77"/>
      <c r="AJ334" s="77"/>
      <c r="AK334" s="77"/>
      <c r="AL334" s="77"/>
    </row>
    <row r="335" ht="12.75" customHeight="1">
      <c r="A335" s="27"/>
      <c r="B335" s="27"/>
      <c r="C335" s="27"/>
      <c r="D335" s="27"/>
      <c r="E335" s="27"/>
      <c r="F335" s="78"/>
      <c r="G335" s="73"/>
      <c r="H335" s="77"/>
      <c r="I335" s="77"/>
      <c r="J335" s="77"/>
      <c r="K335" s="77"/>
      <c r="L335" s="77"/>
      <c r="M335" s="77"/>
      <c r="N335" s="77"/>
      <c r="O335" s="77"/>
      <c r="P335" s="77"/>
      <c r="Q335" s="77"/>
      <c r="R335" s="77"/>
      <c r="S335" s="77"/>
      <c r="T335" s="77"/>
      <c r="U335" s="77"/>
      <c r="V335" s="77"/>
      <c r="W335" s="77"/>
      <c r="X335" s="77"/>
      <c r="Y335" s="77"/>
      <c r="Z335" s="77"/>
      <c r="AA335" s="77"/>
      <c r="AB335" s="77"/>
      <c r="AC335" s="77"/>
      <c r="AD335" s="77"/>
      <c r="AE335" s="77"/>
      <c r="AF335" s="77"/>
      <c r="AG335" s="77"/>
      <c r="AH335" s="77"/>
      <c r="AI335" s="77"/>
      <c r="AJ335" s="77"/>
      <c r="AK335" s="77"/>
      <c r="AL335" s="77"/>
    </row>
    <row r="336" ht="12.75" customHeight="1">
      <c r="A336" s="27"/>
      <c r="B336" s="27"/>
      <c r="C336" s="27"/>
      <c r="D336" s="27"/>
      <c r="E336" s="27"/>
      <c r="F336" s="78"/>
      <c r="G336" s="73"/>
      <c r="H336" s="77"/>
      <c r="I336" s="77"/>
      <c r="J336" s="77"/>
      <c r="K336" s="77"/>
      <c r="L336" s="77"/>
      <c r="M336" s="77"/>
      <c r="N336" s="77"/>
      <c r="O336" s="77"/>
      <c r="P336" s="77"/>
      <c r="Q336" s="77"/>
      <c r="R336" s="77"/>
      <c r="S336" s="77"/>
      <c r="T336" s="77"/>
      <c r="U336" s="77"/>
      <c r="V336" s="77"/>
      <c r="W336" s="77"/>
      <c r="X336" s="77"/>
      <c r="Y336" s="77"/>
      <c r="Z336" s="77"/>
      <c r="AA336" s="77"/>
      <c r="AB336" s="77"/>
      <c r="AC336" s="77"/>
      <c r="AD336" s="77"/>
      <c r="AE336" s="77"/>
      <c r="AF336" s="77"/>
      <c r="AG336" s="77"/>
      <c r="AH336" s="77"/>
      <c r="AI336" s="77"/>
      <c r="AJ336" s="77"/>
      <c r="AK336" s="77"/>
      <c r="AL336" s="77"/>
    </row>
    <row r="337" ht="12.75" customHeight="1">
      <c r="A337" s="27"/>
      <c r="B337" s="27"/>
      <c r="C337" s="27"/>
      <c r="D337" s="27"/>
      <c r="E337" s="27"/>
      <c r="F337" s="78"/>
      <c r="G337" s="73"/>
      <c r="H337" s="77"/>
      <c r="I337" s="77"/>
      <c r="J337" s="77"/>
      <c r="K337" s="77"/>
      <c r="L337" s="77"/>
      <c r="M337" s="77"/>
      <c r="N337" s="77"/>
      <c r="O337" s="77"/>
      <c r="P337" s="77"/>
      <c r="Q337" s="77"/>
      <c r="R337" s="77"/>
      <c r="S337" s="77"/>
      <c r="T337" s="77"/>
      <c r="U337" s="77"/>
      <c r="V337" s="77"/>
      <c r="W337" s="77"/>
      <c r="X337" s="77"/>
      <c r="Y337" s="77"/>
      <c r="Z337" s="77"/>
      <c r="AA337" s="77"/>
      <c r="AB337" s="77"/>
      <c r="AC337" s="77"/>
      <c r="AD337" s="77"/>
      <c r="AE337" s="77"/>
      <c r="AF337" s="77"/>
      <c r="AG337" s="77"/>
      <c r="AH337" s="77"/>
      <c r="AI337" s="77"/>
      <c r="AJ337" s="77"/>
      <c r="AK337" s="77"/>
      <c r="AL337" s="77"/>
    </row>
    <row r="338" ht="12.75" customHeight="1">
      <c r="A338" s="27"/>
      <c r="B338" s="27"/>
      <c r="C338" s="27"/>
      <c r="D338" s="27"/>
      <c r="E338" s="27"/>
      <c r="F338" s="78"/>
      <c r="G338" s="73"/>
      <c r="H338" s="77"/>
      <c r="I338" s="77"/>
      <c r="J338" s="77"/>
      <c r="K338" s="77"/>
      <c r="L338" s="77"/>
      <c r="M338" s="77"/>
      <c r="N338" s="77"/>
      <c r="O338" s="77"/>
      <c r="P338" s="77"/>
      <c r="Q338" s="77"/>
      <c r="R338" s="77"/>
      <c r="S338" s="77"/>
      <c r="T338" s="77"/>
      <c r="U338" s="77"/>
      <c r="V338" s="77"/>
      <c r="W338" s="77"/>
      <c r="X338" s="77"/>
      <c r="Y338" s="77"/>
      <c r="Z338" s="77"/>
      <c r="AA338" s="77"/>
      <c r="AB338" s="77"/>
      <c r="AC338" s="77"/>
      <c r="AD338" s="77"/>
      <c r="AE338" s="77"/>
      <c r="AF338" s="77"/>
      <c r="AG338" s="77"/>
      <c r="AH338" s="77"/>
      <c r="AI338" s="77"/>
      <c r="AJ338" s="77"/>
      <c r="AK338" s="77"/>
      <c r="AL338" s="77"/>
    </row>
    <row r="339" ht="12.75" customHeight="1">
      <c r="A339" s="27"/>
      <c r="B339" s="27"/>
      <c r="C339" s="27"/>
      <c r="D339" s="27"/>
      <c r="E339" s="27"/>
      <c r="F339" s="78"/>
      <c r="G339" s="73"/>
      <c r="H339" s="77"/>
      <c r="I339" s="77"/>
      <c r="J339" s="77"/>
      <c r="K339" s="77"/>
      <c r="L339" s="77"/>
      <c r="M339" s="77"/>
      <c r="N339" s="77"/>
      <c r="O339" s="77"/>
      <c r="P339" s="77"/>
      <c r="Q339" s="77"/>
      <c r="R339" s="77"/>
      <c r="S339" s="77"/>
      <c r="T339" s="77"/>
      <c r="U339" s="77"/>
      <c r="V339" s="77"/>
      <c r="W339" s="77"/>
      <c r="X339" s="77"/>
      <c r="Y339" s="77"/>
      <c r="Z339" s="77"/>
      <c r="AA339" s="77"/>
      <c r="AB339" s="77"/>
      <c r="AC339" s="77"/>
      <c r="AD339" s="77"/>
      <c r="AE339" s="77"/>
      <c r="AF339" s="77"/>
      <c r="AG339" s="77"/>
      <c r="AH339" s="77"/>
      <c r="AI339" s="77"/>
      <c r="AJ339" s="77"/>
      <c r="AK339" s="77"/>
      <c r="AL339" s="77"/>
    </row>
    <row r="340" ht="12.75" customHeight="1">
      <c r="A340" s="27"/>
      <c r="B340" s="27"/>
      <c r="C340" s="27"/>
      <c r="D340" s="27"/>
      <c r="E340" s="27"/>
      <c r="F340" s="78"/>
      <c r="G340" s="73"/>
      <c r="H340" s="77"/>
      <c r="I340" s="77"/>
      <c r="J340" s="77"/>
      <c r="K340" s="77"/>
      <c r="L340" s="77"/>
      <c r="M340" s="77"/>
      <c r="N340" s="77"/>
      <c r="O340" s="77"/>
      <c r="P340" s="77"/>
      <c r="Q340" s="77"/>
      <c r="R340" s="77"/>
      <c r="S340" s="77"/>
      <c r="T340" s="77"/>
      <c r="U340" s="77"/>
      <c r="V340" s="77"/>
      <c r="W340" s="77"/>
      <c r="X340" s="77"/>
      <c r="Y340" s="77"/>
      <c r="Z340" s="77"/>
      <c r="AA340" s="77"/>
      <c r="AB340" s="77"/>
      <c r="AC340" s="77"/>
      <c r="AD340" s="77"/>
      <c r="AE340" s="77"/>
      <c r="AF340" s="77"/>
      <c r="AG340" s="77"/>
      <c r="AH340" s="77"/>
      <c r="AI340" s="77"/>
      <c r="AJ340" s="77"/>
      <c r="AK340" s="77"/>
      <c r="AL340" s="77"/>
    </row>
    <row r="341" ht="12.75" customHeight="1">
      <c r="A341" s="27"/>
      <c r="B341" s="27"/>
      <c r="C341" s="27"/>
      <c r="D341" s="27"/>
      <c r="E341" s="27"/>
      <c r="F341" s="78"/>
      <c r="G341" s="73"/>
      <c r="H341" s="77"/>
      <c r="I341" s="77"/>
      <c r="J341" s="77"/>
      <c r="K341" s="77"/>
      <c r="L341" s="77"/>
      <c r="M341" s="77"/>
      <c r="N341" s="77"/>
      <c r="O341" s="77"/>
      <c r="P341" s="77"/>
      <c r="Q341" s="77"/>
      <c r="R341" s="77"/>
      <c r="S341" s="77"/>
      <c r="T341" s="77"/>
      <c r="U341" s="77"/>
      <c r="V341" s="77"/>
      <c r="W341" s="77"/>
      <c r="X341" s="77"/>
      <c r="Y341" s="77"/>
      <c r="Z341" s="77"/>
      <c r="AA341" s="77"/>
      <c r="AB341" s="77"/>
      <c r="AC341" s="77"/>
      <c r="AD341" s="77"/>
      <c r="AE341" s="77"/>
      <c r="AF341" s="77"/>
      <c r="AG341" s="77"/>
      <c r="AH341" s="77"/>
      <c r="AI341" s="77"/>
      <c r="AJ341" s="77"/>
      <c r="AK341" s="77"/>
      <c r="AL341" s="77"/>
    </row>
    <row r="342" ht="12.75" customHeight="1">
      <c r="A342" s="27"/>
      <c r="B342" s="27"/>
      <c r="C342" s="27"/>
      <c r="D342" s="27"/>
      <c r="E342" s="27"/>
      <c r="F342" s="78"/>
      <c r="G342" s="73"/>
      <c r="H342" s="77"/>
      <c r="I342" s="77"/>
      <c r="J342" s="77"/>
      <c r="K342" s="77"/>
      <c r="L342" s="77"/>
      <c r="M342" s="77"/>
      <c r="N342" s="77"/>
      <c r="O342" s="77"/>
      <c r="P342" s="77"/>
      <c r="Q342" s="77"/>
      <c r="R342" s="77"/>
      <c r="S342" s="77"/>
      <c r="T342" s="77"/>
      <c r="U342" s="77"/>
      <c r="V342" s="77"/>
      <c r="W342" s="77"/>
      <c r="X342" s="77"/>
      <c r="Y342" s="77"/>
      <c r="Z342" s="77"/>
      <c r="AA342" s="77"/>
      <c r="AB342" s="77"/>
      <c r="AC342" s="77"/>
      <c r="AD342" s="77"/>
      <c r="AE342" s="77"/>
      <c r="AF342" s="77"/>
      <c r="AG342" s="77"/>
      <c r="AH342" s="77"/>
      <c r="AI342" s="77"/>
      <c r="AJ342" s="77"/>
      <c r="AK342" s="77"/>
      <c r="AL342" s="77"/>
    </row>
    <row r="343" ht="12.75" customHeight="1">
      <c r="A343" s="27"/>
      <c r="B343" s="27"/>
      <c r="C343" s="27"/>
      <c r="D343" s="27"/>
      <c r="E343" s="27"/>
      <c r="F343" s="78"/>
      <c r="G343" s="73"/>
      <c r="H343" s="77"/>
      <c r="I343" s="77"/>
      <c r="J343" s="77"/>
      <c r="K343" s="77"/>
      <c r="L343" s="77"/>
      <c r="M343" s="77"/>
      <c r="N343" s="77"/>
      <c r="O343" s="77"/>
      <c r="P343" s="77"/>
      <c r="Q343" s="77"/>
      <c r="R343" s="77"/>
      <c r="S343" s="77"/>
      <c r="T343" s="77"/>
      <c r="U343" s="77"/>
      <c r="V343" s="77"/>
      <c r="W343" s="77"/>
      <c r="X343" s="77"/>
      <c r="Y343" s="77"/>
      <c r="Z343" s="77"/>
      <c r="AA343" s="77"/>
      <c r="AB343" s="77"/>
      <c r="AC343" s="77"/>
      <c r="AD343" s="77"/>
      <c r="AE343" s="77"/>
      <c r="AF343" s="77"/>
      <c r="AG343" s="77"/>
      <c r="AH343" s="77"/>
      <c r="AI343" s="77"/>
      <c r="AJ343" s="77"/>
      <c r="AK343" s="77"/>
      <c r="AL343" s="77"/>
    </row>
    <row r="344" ht="12.75" customHeight="1">
      <c r="A344" s="27"/>
      <c r="B344" s="27"/>
      <c r="C344" s="27"/>
      <c r="D344" s="27"/>
      <c r="E344" s="27"/>
      <c r="F344" s="78"/>
      <c r="G344" s="73"/>
      <c r="H344" s="77"/>
      <c r="I344" s="77"/>
      <c r="J344" s="77"/>
      <c r="K344" s="77"/>
      <c r="L344" s="77"/>
      <c r="M344" s="77"/>
      <c r="N344" s="77"/>
      <c r="O344" s="77"/>
      <c r="P344" s="77"/>
      <c r="Q344" s="77"/>
      <c r="R344" s="77"/>
      <c r="S344" s="77"/>
      <c r="T344" s="77"/>
      <c r="U344" s="77"/>
      <c r="V344" s="77"/>
      <c r="W344" s="77"/>
      <c r="X344" s="77"/>
      <c r="Y344" s="77"/>
      <c r="Z344" s="77"/>
      <c r="AA344" s="77"/>
      <c r="AB344" s="77"/>
      <c r="AC344" s="77"/>
      <c r="AD344" s="77"/>
      <c r="AE344" s="77"/>
      <c r="AF344" s="77"/>
      <c r="AG344" s="77"/>
      <c r="AH344" s="77"/>
      <c r="AI344" s="77"/>
      <c r="AJ344" s="77"/>
      <c r="AK344" s="77"/>
      <c r="AL344" s="77"/>
    </row>
    <row r="345" ht="12.75" customHeight="1">
      <c r="A345" s="27"/>
      <c r="B345" s="27"/>
      <c r="C345" s="27"/>
      <c r="D345" s="27"/>
      <c r="E345" s="27"/>
      <c r="F345" s="78"/>
      <c r="G345" s="73"/>
      <c r="H345" s="77"/>
      <c r="I345" s="77"/>
      <c r="J345" s="77"/>
      <c r="K345" s="77"/>
      <c r="L345" s="77"/>
      <c r="M345" s="77"/>
      <c r="N345" s="77"/>
      <c r="O345" s="77"/>
      <c r="P345" s="77"/>
      <c r="Q345" s="77"/>
      <c r="R345" s="77"/>
      <c r="S345" s="77"/>
      <c r="T345" s="77"/>
      <c r="U345" s="77"/>
      <c r="V345" s="77"/>
      <c r="W345" s="77"/>
      <c r="X345" s="77"/>
      <c r="Y345" s="77"/>
      <c r="Z345" s="77"/>
      <c r="AA345" s="77"/>
      <c r="AB345" s="77"/>
      <c r="AC345" s="77"/>
      <c r="AD345" s="77"/>
      <c r="AE345" s="77"/>
      <c r="AF345" s="77"/>
      <c r="AG345" s="77"/>
      <c r="AH345" s="77"/>
      <c r="AI345" s="77"/>
      <c r="AJ345" s="77"/>
      <c r="AK345" s="77"/>
      <c r="AL345" s="77"/>
    </row>
    <row r="346" ht="12.75" customHeight="1">
      <c r="A346" s="27"/>
      <c r="B346" s="27"/>
      <c r="C346" s="27"/>
      <c r="D346" s="27"/>
      <c r="E346" s="27"/>
      <c r="F346" s="78"/>
      <c r="G346" s="73"/>
      <c r="H346" s="77"/>
      <c r="I346" s="77"/>
      <c r="J346" s="77"/>
      <c r="K346" s="77"/>
      <c r="L346" s="77"/>
      <c r="M346" s="77"/>
      <c r="N346" s="77"/>
      <c r="O346" s="77"/>
      <c r="P346" s="77"/>
      <c r="Q346" s="77"/>
      <c r="R346" s="77"/>
      <c r="S346" s="77"/>
      <c r="T346" s="77"/>
      <c r="U346" s="77"/>
      <c r="V346" s="77"/>
      <c r="W346" s="77"/>
      <c r="X346" s="77"/>
      <c r="Y346" s="77"/>
      <c r="Z346" s="77"/>
      <c r="AA346" s="77"/>
      <c r="AB346" s="77"/>
      <c r="AC346" s="77"/>
      <c r="AD346" s="77"/>
      <c r="AE346" s="77"/>
      <c r="AF346" s="77"/>
      <c r="AG346" s="77"/>
      <c r="AH346" s="77"/>
      <c r="AI346" s="77"/>
      <c r="AJ346" s="77"/>
      <c r="AK346" s="77"/>
      <c r="AL346" s="77"/>
    </row>
    <row r="347" ht="12.75" customHeight="1">
      <c r="A347" s="27"/>
      <c r="B347" s="27"/>
      <c r="C347" s="27"/>
      <c r="D347" s="27"/>
      <c r="E347" s="27"/>
      <c r="F347" s="78"/>
      <c r="G347" s="73"/>
      <c r="H347" s="77"/>
      <c r="I347" s="77"/>
      <c r="J347" s="77"/>
      <c r="K347" s="77"/>
      <c r="L347" s="77"/>
      <c r="M347" s="77"/>
      <c r="N347" s="77"/>
      <c r="O347" s="77"/>
      <c r="P347" s="77"/>
      <c r="Q347" s="77"/>
      <c r="R347" s="77"/>
      <c r="S347" s="77"/>
      <c r="T347" s="77"/>
      <c r="U347" s="77"/>
      <c r="V347" s="77"/>
      <c r="W347" s="77"/>
      <c r="X347" s="77"/>
      <c r="Y347" s="77"/>
      <c r="Z347" s="77"/>
      <c r="AA347" s="77"/>
      <c r="AB347" s="77"/>
      <c r="AC347" s="77"/>
      <c r="AD347" s="77"/>
      <c r="AE347" s="77"/>
      <c r="AF347" s="77"/>
      <c r="AG347" s="77"/>
      <c r="AH347" s="77"/>
      <c r="AI347" s="77"/>
      <c r="AJ347" s="77"/>
      <c r="AK347" s="77"/>
      <c r="AL347" s="77"/>
    </row>
    <row r="348" ht="12.75" customHeight="1">
      <c r="A348" s="27"/>
      <c r="B348" s="27"/>
      <c r="C348" s="27"/>
      <c r="D348" s="27"/>
      <c r="E348" s="27"/>
      <c r="F348" s="78"/>
      <c r="G348" s="73"/>
      <c r="H348" s="77"/>
      <c r="I348" s="77"/>
      <c r="J348" s="77"/>
      <c r="K348" s="77"/>
      <c r="L348" s="77"/>
      <c r="M348" s="77"/>
      <c r="N348" s="77"/>
      <c r="O348" s="77"/>
      <c r="P348" s="77"/>
      <c r="Q348" s="77"/>
      <c r="R348" s="77"/>
      <c r="S348" s="77"/>
      <c r="T348" s="77"/>
      <c r="U348" s="77"/>
      <c r="V348" s="77"/>
      <c r="W348" s="77"/>
      <c r="X348" s="77"/>
      <c r="Y348" s="77"/>
      <c r="Z348" s="77"/>
      <c r="AA348" s="77"/>
      <c r="AB348" s="77"/>
      <c r="AC348" s="77"/>
      <c r="AD348" s="77"/>
      <c r="AE348" s="77"/>
      <c r="AF348" s="77"/>
      <c r="AG348" s="77"/>
      <c r="AH348" s="77"/>
      <c r="AI348" s="77"/>
      <c r="AJ348" s="77"/>
      <c r="AK348" s="77"/>
      <c r="AL348" s="77"/>
    </row>
    <row r="349" ht="12.75" customHeight="1">
      <c r="A349" s="27"/>
      <c r="B349" s="27"/>
      <c r="C349" s="27"/>
      <c r="D349" s="27"/>
      <c r="E349" s="27"/>
      <c r="F349" s="78"/>
      <c r="G349" s="73"/>
      <c r="H349" s="77"/>
      <c r="I349" s="77"/>
      <c r="J349" s="77"/>
      <c r="K349" s="77"/>
      <c r="L349" s="77"/>
      <c r="M349" s="77"/>
      <c r="N349" s="77"/>
      <c r="O349" s="77"/>
      <c r="P349" s="77"/>
      <c r="Q349" s="77"/>
      <c r="R349" s="77"/>
      <c r="S349" s="77"/>
      <c r="T349" s="77"/>
      <c r="U349" s="77"/>
      <c r="V349" s="77"/>
      <c r="W349" s="77"/>
      <c r="X349" s="77"/>
      <c r="Y349" s="77"/>
      <c r="Z349" s="77"/>
      <c r="AA349" s="77"/>
      <c r="AB349" s="77"/>
      <c r="AC349" s="77"/>
      <c r="AD349" s="77"/>
      <c r="AE349" s="77"/>
      <c r="AF349" s="77"/>
      <c r="AG349" s="77"/>
      <c r="AH349" s="77"/>
      <c r="AI349" s="77"/>
      <c r="AJ349" s="77"/>
      <c r="AK349" s="77"/>
      <c r="AL349" s="77"/>
    </row>
    <row r="350" ht="12.75" customHeight="1">
      <c r="A350" s="27"/>
      <c r="B350" s="27"/>
      <c r="C350" s="27"/>
      <c r="D350" s="27"/>
      <c r="E350" s="27"/>
      <c r="F350" s="78"/>
      <c r="G350" s="73"/>
      <c r="H350" s="77"/>
      <c r="I350" s="77"/>
      <c r="J350" s="77"/>
      <c r="K350" s="77"/>
      <c r="L350" s="77"/>
      <c r="M350" s="77"/>
      <c r="N350" s="77"/>
      <c r="O350" s="77"/>
      <c r="P350" s="77"/>
      <c r="Q350" s="77"/>
      <c r="R350" s="77"/>
      <c r="S350" s="77"/>
      <c r="T350" s="77"/>
      <c r="U350" s="77"/>
      <c r="V350" s="77"/>
      <c r="W350" s="77"/>
      <c r="X350" s="77"/>
      <c r="Y350" s="77"/>
      <c r="Z350" s="77"/>
      <c r="AA350" s="77"/>
      <c r="AB350" s="77"/>
      <c r="AC350" s="77"/>
      <c r="AD350" s="77"/>
      <c r="AE350" s="77"/>
      <c r="AF350" s="77"/>
      <c r="AG350" s="77"/>
      <c r="AH350" s="77"/>
      <c r="AI350" s="77"/>
      <c r="AJ350" s="77"/>
      <c r="AK350" s="77"/>
      <c r="AL350" s="77"/>
    </row>
    <row r="351" ht="12.75" customHeight="1">
      <c r="A351" s="27"/>
      <c r="B351" s="27"/>
      <c r="C351" s="27"/>
      <c r="D351" s="27"/>
      <c r="E351" s="27"/>
      <c r="F351" s="78"/>
      <c r="G351" s="73"/>
      <c r="H351" s="77"/>
      <c r="I351" s="77"/>
      <c r="J351" s="77"/>
      <c r="K351" s="77"/>
      <c r="L351" s="77"/>
      <c r="M351" s="77"/>
      <c r="N351" s="77"/>
      <c r="O351" s="77"/>
      <c r="P351" s="77"/>
      <c r="Q351" s="77"/>
      <c r="R351" s="77"/>
      <c r="S351" s="77"/>
      <c r="T351" s="77"/>
      <c r="U351" s="77"/>
      <c r="V351" s="77"/>
      <c r="W351" s="77"/>
      <c r="X351" s="77"/>
      <c r="Y351" s="77"/>
      <c r="Z351" s="77"/>
      <c r="AA351" s="77"/>
      <c r="AB351" s="77"/>
      <c r="AC351" s="77"/>
      <c r="AD351" s="77"/>
      <c r="AE351" s="77"/>
      <c r="AF351" s="77"/>
      <c r="AG351" s="77"/>
      <c r="AH351" s="77"/>
      <c r="AI351" s="77"/>
      <c r="AJ351" s="77"/>
      <c r="AK351" s="77"/>
      <c r="AL351" s="77"/>
    </row>
    <row r="352" ht="12.75" customHeight="1">
      <c r="A352" s="27"/>
      <c r="B352" s="27"/>
      <c r="C352" s="27"/>
      <c r="D352" s="27"/>
      <c r="E352" s="27"/>
      <c r="F352" s="78"/>
      <c r="G352" s="73"/>
      <c r="H352" s="77"/>
      <c r="I352" s="77"/>
      <c r="J352" s="77"/>
      <c r="K352" s="77"/>
      <c r="L352" s="77"/>
      <c r="M352" s="77"/>
      <c r="N352" s="77"/>
      <c r="O352" s="77"/>
      <c r="P352" s="77"/>
      <c r="Q352" s="77"/>
      <c r="R352" s="77"/>
      <c r="S352" s="77"/>
      <c r="T352" s="77"/>
      <c r="U352" s="77"/>
      <c r="V352" s="77"/>
      <c r="W352" s="77"/>
      <c r="X352" s="77"/>
      <c r="Y352" s="77"/>
      <c r="Z352" s="77"/>
      <c r="AA352" s="77"/>
      <c r="AB352" s="77"/>
      <c r="AC352" s="77"/>
      <c r="AD352" s="77"/>
      <c r="AE352" s="77"/>
      <c r="AF352" s="77"/>
      <c r="AG352" s="77"/>
      <c r="AH352" s="77"/>
      <c r="AI352" s="77"/>
      <c r="AJ352" s="77"/>
      <c r="AK352" s="77"/>
      <c r="AL352" s="77"/>
    </row>
    <row r="353" ht="12.75" customHeight="1">
      <c r="A353" s="27"/>
      <c r="B353" s="27"/>
      <c r="C353" s="27"/>
      <c r="D353" s="27"/>
      <c r="E353" s="27"/>
      <c r="F353" s="78"/>
      <c r="G353" s="73"/>
      <c r="H353" s="77"/>
      <c r="I353" s="77"/>
      <c r="J353" s="77"/>
      <c r="K353" s="77"/>
      <c r="L353" s="77"/>
      <c r="M353" s="77"/>
      <c r="N353" s="77"/>
      <c r="O353" s="77"/>
      <c r="P353" s="77"/>
      <c r="Q353" s="77"/>
      <c r="R353" s="77"/>
      <c r="S353" s="77"/>
      <c r="T353" s="77"/>
      <c r="U353" s="77"/>
      <c r="V353" s="77"/>
      <c r="W353" s="77"/>
      <c r="X353" s="77"/>
      <c r="Y353" s="77"/>
      <c r="Z353" s="77"/>
      <c r="AA353" s="77"/>
      <c r="AB353" s="77"/>
      <c r="AC353" s="77"/>
      <c r="AD353" s="77"/>
      <c r="AE353" s="77"/>
      <c r="AF353" s="77"/>
      <c r="AG353" s="77"/>
      <c r="AH353" s="77"/>
      <c r="AI353" s="77"/>
      <c r="AJ353" s="77"/>
      <c r="AK353" s="77"/>
      <c r="AL353" s="77"/>
    </row>
    <row r="354" ht="12.75" customHeight="1">
      <c r="A354" s="27"/>
      <c r="B354" s="27"/>
      <c r="C354" s="27"/>
      <c r="D354" s="27"/>
      <c r="E354" s="27"/>
      <c r="F354" s="78"/>
      <c r="G354" s="73"/>
      <c r="H354" s="77"/>
      <c r="I354" s="77"/>
      <c r="J354" s="77"/>
      <c r="K354" s="77"/>
      <c r="L354" s="77"/>
      <c r="M354" s="77"/>
      <c r="N354" s="77"/>
      <c r="O354" s="77"/>
      <c r="P354" s="77"/>
      <c r="Q354" s="77"/>
      <c r="R354" s="77"/>
      <c r="S354" s="77"/>
      <c r="T354" s="77"/>
      <c r="U354" s="77"/>
      <c r="V354" s="77"/>
      <c r="W354" s="77"/>
      <c r="X354" s="77"/>
      <c r="Y354" s="77"/>
      <c r="Z354" s="77"/>
      <c r="AA354" s="77"/>
      <c r="AB354" s="77"/>
      <c r="AC354" s="77"/>
      <c r="AD354" s="77"/>
      <c r="AE354" s="77"/>
      <c r="AF354" s="77"/>
      <c r="AG354" s="77"/>
      <c r="AH354" s="77"/>
      <c r="AI354" s="77"/>
      <c r="AJ354" s="77"/>
      <c r="AK354" s="77"/>
      <c r="AL354" s="77"/>
    </row>
    <row r="355" ht="12.75" customHeight="1">
      <c r="A355" s="27"/>
      <c r="B355" s="27"/>
      <c r="C355" s="27"/>
      <c r="D355" s="27"/>
      <c r="E355" s="27"/>
      <c r="F355" s="78"/>
      <c r="G355" s="73"/>
      <c r="H355" s="77"/>
      <c r="I355" s="77"/>
      <c r="J355" s="77"/>
      <c r="K355" s="77"/>
      <c r="L355" s="77"/>
      <c r="M355" s="77"/>
      <c r="N355" s="77"/>
      <c r="O355" s="77"/>
      <c r="P355" s="77"/>
      <c r="Q355" s="77"/>
      <c r="R355" s="77"/>
      <c r="S355" s="77"/>
      <c r="T355" s="77"/>
      <c r="U355" s="77"/>
      <c r="V355" s="77"/>
      <c r="W355" s="77"/>
      <c r="X355" s="77"/>
      <c r="Y355" s="77"/>
      <c r="Z355" s="77"/>
      <c r="AA355" s="77"/>
      <c r="AB355" s="77"/>
      <c r="AC355" s="77"/>
      <c r="AD355" s="77"/>
      <c r="AE355" s="77"/>
      <c r="AF355" s="77"/>
      <c r="AG355" s="77"/>
      <c r="AH355" s="77"/>
      <c r="AI355" s="77"/>
      <c r="AJ355" s="77"/>
      <c r="AK355" s="77"/>
      <c r="AL355" s="77"/>
    </row>
    <row r="356" ht="12.75" customHeight="1">
      <c r="A356" s="27"/>
      <c r="B356" s="27"/>
      <c r="C356" s="27"/>
      <c r="D356" s="27"/>
      <c r="E356" s="27"/>
      <c r="F356" s="78"/>
      <c r="G356" s="73"/>
      <c r="H356" s="77"/>
      <c r="I356" s="77"/>
      <c r="J356" s="77"/>
      <c r="K356" s="77"/>
      <c r="L356" s="77"/>
      <c r="M356" s="77"/>
      <c r="N356" s="77"/>
      <c r="O356" s="77"/>
      <c r="P356" s="77"/>
      <c r="Q356" s="77"/>
      <c r="R356" s="77"/>
      <c r="S356" s="77"/>
      <c r="T356" s="77"/>
      <c r="U356" s="77"/>
      <c r="V356" s="77"/>
      <c r="W356" s="77"/>
      <c r="X356" s="77"/>
      <c r="Y356" s="77"/>
      <c r="Z356" s="77"/>
      <c r="AA356" s="77"/>
      <c r="AB356" s="77"/>
      <c r="AC356" s="77"/>
      <c r="AD356" s="77"/>
      <c r="AE356" s="77"/>
      <c r="AF356" s="77"/>
      <c r="AG356" s="77"/>
      <c r="AH356" s="77"/>
      <c r="AI356" s="77"/>
      <c r="AJ356" s="77"/>
      <c r="AK356" s="77"/>
      <c r="AL356" s="77"/>
    </row>
    <row r="357" ht="12.75" customHeight="1">
      <c r="A357" s="27"/>
      <c r="B357" s="27"/>
      <c r="C357" s="27"/>
      <c r="D357" s="27"/>
      <c r="E357" s="27"/>
      <c r="F357" s="78"/>
      <c r="G357" s="73"/>
      <c r="H357" s="77"/>
      <c r="I357" s="77"/>
      <c r="J357" s="77"/>
      <c r="K357" s="77"/>
      <c r="L357" s="77"/>
      <c r="M357" s="77"/>
      <c r="N357" s="77"/>
      <c r="O357" s="77"/>
      <c r="P357" s="77"/>
      <c r="Q357" s="77"/>
      <c r="R357" s="77"/>
      <c r="S357" s="77"/>
      <c r="T357" s="77"/>
      <c r="U357" s="77"/>
      <c r="V357" s="77"/>
      <c r="W357" s="77"/>
      <c r="X357" s="77"/>
      <c r="Y357" s="77"/>
      <c r="Z357" s="77"/>
      <c r="AA357" s="77"/>
      <c r="AB357" s="77"/>
      <c r="AC357" s="77"/>
      <c r="AD357" s="77"/>
      <c r="AE357" s="77"/>
      <c r="AF357" s="77"/>
      <c r="AG357" s="77"/>
      <c r="AH357" s="77"/>
      <c r="AI357" s="77"/>
      <c r="AJ357" s="77"/>
      <c r="AK357" s="77"/>
      <c r="AL357" s="77"/>
    </row>
    <row r="358" ht="12.75" customHeight="1">
      <c r="A358" s="27"/>
      <c r="B358" s="27"/>
      <c r="C358" s="27"/>
      <c r="D358" s="27"/>
      <c r="E358" s="27"/>
      <c r="F358" s="78"/>
      <c r="G358" s="73"/>
      <c r="H358" s="77"/>
      <c r="I358" s="77"/>
      <c r="J358" s="77"/>
      <c r="K358" s="77"/>
      <c r="L358" s="77"/>
      <c r="M358" s="77"/>
      <c r="N358" s="77"/>
      <c r="O358" s="77"/>
      <c r="P358" s="77"/>
      <c r="Q358" s="77"/>
      <c r="R358" s="77"/>
      <c r="S358" s="77"/>
      <c r="T358" s="77"/>
      <c r="U358" s="77"/>
      <c r="V358" s="77"/>
      <c r="W358" s="77"/>
      <c r="X358" s="77"/>
      <c r="Y358" s="77"/>
      <c r="Z358" s="77"/>
      <c r="AA358" s="77"/>
      <c r="AB358" s="77"/>
      <c r="AC358" s="77"/>
      <c r="AD358" s="77"/>
      <c r="AE358" s="77"/>
      <c r="AF358" s="77"/>
      <c r="AG358" s="77"/>
      <c r="AH358" s="77"/>
      <c r="AI358" s="77"/>
      <c r="AJ358" s="77"/>
      <c r="AK358" s="77"/>
      <c r="AL358" s="77"/>
    </row>
    <row r="359" ht="12.75" customHeight="1">
      <c r="A359" s="27"/>
      <c r="B359" s="27"/>
      <c r="C359" s="27"/>
      <c r="D359" s="27"/>
      <c r="E359" s="27"/>
      <c r="F359" s="78"/>
      <c r="G359" s="73"/>
      <c r="H359" s="77"/>
      <c r="I359" s="77"/>
      <c r="J359" s="77"/>
      <c r="K359" s="77"/>
      <c r="L359" s="77"/>
      <c r="M359" s="77"/>
      <c r="N359" s="77"/>
      <c r="O359" s="77"/>
      <c r="P359" s="77"/>
      <c r="Q359" s="77"/>
      <c r="R359" s="77"/>
      <c r="S359" s="77"/>
      <c r="T359" s="77"/>
      <c r="U359" s="77"/>
      <c r="V359" s="77"/>
      <c r="W359" s="77"/>
      <c r="X359" s="77"/>
      <c r="Y359" s="77"/>
      <c r="Z359" s="77"/>
      <c r="AA359" s="77"/>
      <c r="AB359" s="77"/>
      <c r="AC359" s="77"/>
      <c r="AD359" s="77"/>
      <c r="AE359" s="77"/>
      <c r="AF359" s="77"/>
      <c r="AG359" s="77"/>
      <c r="AH359" s="77"/>
      <c r="AI359" s="77"/>
      <c r="AJ359" s="77"/>
      <c r="AK359" s="77"/>
      <c r="AL359" s="77"/>
    </row>
    <row r="360" ht="12.75" customHeight="1">
      <c r="A360" s="27"/>
      <c r="B360" s="27"/>
      <c r="C360" s="27"/>
      <c r="D360" s="27"/>
      <c r="E360" s="27"/>
      <c r="F360" s="78"/>
      <c r="G360" s="73"/>
      <c r="H360" s="77"/>
      <c r="I360" s="77"/>
      <c r="J360" s="77"/>
      <c r="K360" s="77"/>
      <c r="L360" s="77"/>
      <c r="M360" s="77"/>
      <c r="N360" s="77"/>
      <c r="O360" s="77"/>
      <c r="P360" s="77"/>
      <c r="Q360" s="77"/>
      <c r="R360" s="77"/>
      <c r="S360" s="77"/>
      <c r="T360" s="77"/>
      <c r="U360" s="77"/>
      <c r="V360" s="77"/>
      <c r="W360" s="77"/>
      <c r="X360" s="77"/>
      <c r="Y360" s="77"/>
      <c r="Z360" s="77"/>
      <c r="AA360" s="77"/>
      <c r="AB360" s="77"/>
      <c r="AC360" s="77"/>
      <c r="AD360" s="77"/>
      <c r="AE360" s="77"/>
      <c r="AF360" s="77"/>
      <c r="AG360" s="77"/>
      <c r="AH360" s="77"/>
      <c r="AI360" s="77"/>
      <c r="AJ360" s="77"/>
      <c r="AK360" s="77"/>
      <c r="AL360" s="77"/>
    </row>
    <row r="361" ht="12.75" customHeight="1">
      <c r="A361" s="27"/>
      <c r="B361" s="27"/>
      <c r="C361" s="27"/>
      <c r="D361" s="27"/>
      <c r="E361" s="27"/>
      <c r="F361" s="78"/>
      <c r="G361" s="73"/>
      <c r="H361" s="77"/>
      <c r="I361" s="77"/>
      <c r="J361" s="77"/>
      <c r="K361" s="77"/>
      <c r="L361" s="77"/>
      <c r="M361" s="77"/>
      <c r="N361" s="77"/>
      <c r="O361" s="77"/>
      <c r="P361" s="77"/>
      <c r="Q361" s="77"/>
      <c r="R361" s="77"/>
      <c r="S361" s="77"/>
      <c r="T361" s="77"/>
      <c r="U361" s="77"/>
      <c r="V361" s="77"/>
      <c r="W361" s="77"/>
      <c r="X361" s="77"/>
      <c r="Y361" s="77"/>
      <c r="Z361" s="77"/>
      <c r="AA361" s="77"/>
      <c r="AB361" s="77"/>
      <c r="AC361" s="77"/>
      <c r="AD361" s="77"/>
      <c r="AE361" s="77"/>
      <c r="AF361" s="77"/>
      <c r="AG361" s="77"/>
      <c r="AH361" s="77"/>
      <c r="AI361" s="77"/>
      <c r="AJ361" s="77"/>
      <c r="AK361" s="77"/>
      <c r="AL361" s="77"/>
    </row>
    <row r="362" ht="12.75" customHeight="1">
      <c r="A362" s="27"/>
      <c r="B362" s="27"/>
      <c r="C362" s="27"/>
      <c r="D362" s="27"/>
      <c r="E362" s="27"/>
      <c r="F362" s="78"/>
      <c r="G362" s="73"/>
      <c r="H362" s="77"/>
      <c r="I362" s="77"/>
      <c r="J362" s="77"/>
      <c r="K362" s="77"/>
      <c r="L362" s="77"/>
      <c r="M362" s="77"/>
      <c r="N362" s="77"/>
      <c r="O362" s="77"/>
      <c r="P362" s="77"/>
      <c r="Q362" s="77"/>
      <c r="R362" s="77"/>
      <c r="S362" s="77"/>
      <c r="T362" s="77"/>
      <c r="U362" s="77"/>
      <c r="V362" s="77"/>
      <c r="W362" s="77"/>
      <c r="X362" s="77"/>
      <c r="Y362" s="77"/>
      <c r="Z362" s="77"/>
      <c r="AA362" s="77"/>
      <c r="AB362" s="77"/>
      <c r="AC362" s="77"/>
      <c r="AD362" s="77"/>
      <c r="AE362" s="77"/>
      <c r="AF362" s="77"/>
      <c r="AG362" s="77"/>
      <c r="AH362" s="77"/>
      <c r="AI362" s="77"/>
      <c r="AJ362" s="77"/>
      <c r="AK362" s="77"/>
      <c r="AL362" s="77"/>
    </row>
    <row r="363" ht="12.75" customHeight="1">
      <c r="A363" s="27"/>
      <c r="B363" s="27"/>
      <c r="C363" s="27"/>
      <c r="D363" s="27"/>
      <c r="E363" s="27"/>
      <c r="F363" s="78"/>
      <c r="G363" s="73"/>
      <c r="H363" s="77"/>
      <c r="I363" s="77"/>
      <c r="J363" s="77"/>
      <c r="K363" s="77"/>
      <c r="L363" s="77"/>
      <c r="M363" s="77"/>
      <c r="N363" s="77"/>
      <c r="O363" s="77"/>
      <c r="P363" s="77"/>
      <c r="Q363" s="77"/>
      <c r="R363" s="77"/>
      <c r="S363" s="77"/>
      <c r="T363" s="77"/>
      <c r="U363" s="77"/>
      <c r="V363" s="77"/>
      <c r="W363" s="77"/>
      <c r="X363" s="77"/>
      <c r="Y363" s="77"/>
      <c r="Z363" s="77"/>
      <c r="AA363" s="77"/>
      <c r="AB363" s="77"/>
      <c r="AC363" s="77"/>
      <c r="AD363" s="77"/>
      <c r="AE363" s="77"/>
      <c r="AF363" s="77"/>
      <c r="AG363" s="77"/>
      <c r="AH363" s="77"/>
      <c r="AI363" s="77"/>
      <c r="AJ363" s="77"/>
      <c r="AK363" s="77"/>
      <c r="AL363" s="77"/>
    </row>
    <row r="364" ht="12.75" customHeight="1">
      <c r="A364" s="27"/>
      <c r="B364" s="27"/>
      <c r="C364" s="27"/>
      <c r="D364" s="27"/>
      <c r="E364" s="27"/>
      <c r="F364" s="78"/>
      <c r="G364" s="73"/>
      <c r="H364" s="77"/>
      <c r="I364" s="77"/>
      <c r="J364" s="77"/>
      <c r="K364" s="77"/>
      <c r="L364" s="77"/>
      <c r="M364" s="77"/>
      <c r="N364" s="77"/>
      <c r="O364" s="77"/>
      <c r="P364" s="77"/>
      <c r="Q364" s="77"/>
      <c r="R364" s="77"/>
      <c r="S364" s="77"/>
      <c r="T364" s="77"/>
      <c r="U364" s="77"/>
      <c r="V364" s="77"/>
      <c r="W364" s="77"/>
      <c r="X364" s="77"/>
      <c r="Y364" s="77"/>
      <c r="Z364" s="77"/>
      <c r="AA364" s="77"/>
      <c r="AB364" s="77"/>
      <c r="AC364" s="77"/>
      <c r="AD364" s="77"/>
      <c r="AE364" s="77"/>
      <c r="AF364" s="77"/>
      <c r="AG364" s="77"/>
      <c r="AH364" s="77"/>
      <c r="AI364" s="77"/>
      <c r="AJ364" s="77"/>
      <c r="AK364" s="77"/>
      <c r="AL364" s="77"/>
    </row>
    <row r="365" ht="12.75" customHeight="1">
      <c r="A365" s="27"/>
      <c r="B365" s="27"/>
      <c r="C365" s="27"/>
      <c r="D365" s="27"/>
      <c r="E365" s="27"/>
      <c r="F365" s="78"/>
      <c r="G365" s="73"/>
      <c r="H365" s="77"/>
      <c r="I365" s="77"/>
      <c r="J365" s="77"/>
      <c r="K365" s="77"/>
      <c r="L365" s="77"/>
      <c r="M365" s="77"/>
      <c r="N365" s="77"/>
      <c r="O365" s="77"/>
      <c r="P365" s="77"/>
      <c r="Q365" s="77"/>
      <c r="R365" s="77"/>
      <c r="S365" s="77"/>
      <c r="T365" s="77"/>
      <c r="U365" s="77"/>
      <c r="V365" s="77"/>
      <c r="W365" s="77"/>
      <c r="X365" s="77"/>
      <c r="Y365" s="77"/>
      <c r="Z365" s="77"/>
      <c r="AA365" s="77"/>
      <c r="AB365" s="77"/>
      <c r="AC365" s="77"/>
      <c r="AD365" s="77"/>
      <c r="AE365" s="77"/>
      <c r="AF365" s="77"/>
      <c r="AG365" s="77"/>
      <c r="AH365" s="77"/>
      <c r="AI365" s="77"/>
      <c r="AJ365" s="77"/>
      <c r="AK365" s="77"/>
      <c r="AL365" s="77"/>
    </row>
    <row r="366" ht="12.75" customHeight="1">
      <c r="A366" s="27"/>
      <c r="B366" s="27"/>
      <c r="C366" s="27"/>
      <c r="D366" s="27"/>
      <c r="E366" s="27"/>
      <c r="F366" s="78"/>
      <c r="G366" s="73"/>
      <c r="H366" s="77"/>
      <c r="I366" s="77"/>
      <c r="J366" s="77"/>
      <c r="K366" s="77"/>
      <c r="L366" s="77"/>
      <c r="M366" s="77"/>
      <c r="N366" s="77"/>
      <c r="O366" s="77"/>
      <c r="P366" s="77"/>
      <c r="Q366" s="77"/>
      <c r="R366" s="77"/>
      <c r="S366" s="77"/>
      <c r="T366" s="77"/>
      <c r="U366" s="77"/>
      <c r="V366" s="77"/>
      <c r="W366" s="77"/>
      <c r="X366" s="77"/>
      <c r="Y366" s="77"/>
      <c r="Z366" s="77"/>
      <c r="AA366" s="77"/>
      <c r="AB366" s="77"/>
      <c r="AC366" s="77"/>
      <c r="AD366" s="77"/>
      <c r="AE366" s="77"/>
      <c r="AF366" s="77"/>
      <c r="AG366" s="77"/>
      <c r="AH366" s="77"/>
      <c r="AI366" s="77"/>
      <c r="AJ366" s="77"/>
      <c r="AK366" s="77"/>
      <c r="AL366" s="77"/>
    </row>
    <row r="367" ht="12.75" customHeight="1">
      <c r="A367" s="27"/>
      <c r="B367" s="27"/>
      <c r="C367" s="27"/>
      <c r="D367" s="27"/>
      <c r="E367" s="27"/>
      <c r="F367" s="78"/>
      <c r="G367" s="73"/>
      <c r="H367" s="77"/>
      <c r="I367" s="77"/>
      <c r="J367" s="77"/>
      <c r="K367" s="77"/>
      <c r="L367" s="77"/>
      <c r="M367" s="77"/>
      <c r="N367" s="77"/>
      <c r="O367" s="77"/>
      <c r="P367" s="77"/>
      <c r="Q367" s="77"/>
      <c r="R367" s="77"/>
      <c r="S367" s="77"/>
      <c r="T367" s="77"/>
      <c r="U367" s="77"/>
      <c r="V367" s="77"/>
      <c r="W367" s="77"/>
      <c r="X367" s="77"/>
      <c r="Y367" s="77"/>
      <c r="Z367" s="77"/>
      <c r="AA367" s="77"/>
      <c r="AB367" s="77"/>
      <c r="AC367" s="77"/>
      <c r="AD367" s="77"/>
      <c r="AE367" s="77"/>
      <c r="AF367" s="77"/>
      <c r="AG367" s="77"/>
      <c r="AH367" s="77"/>
      <c r="AI367" s="77"/>
      <c r="AJ367" s="77"/>
      <c r="AK367" s="77"/>
      <c r="AL367" s="77"/>
    </row>
    <row r="368" ht="12.75" customHeight="1">
      <c r="A368" s="27"/>
      <c r="B368" s="27"/>
      <c r="C368" s="27"/>
      <c r="D368" s="27"/>
      <c r="E368" s="27"/>
      <c r="F368" s="78"/>
      <c r="G368" s="73"/>
      <c r="H368" s="77"/>
      <c r="I368" s="77"/>
      <c r="J368" s="77"/>
      <c r="K368" s="77"/>
      <c r="L368" s="77"/>
      <c r="M368" s="77"/>
      <c r="N368" s="77"/>
      <c r="O368" s="77"/>
      <c r="P368" s="77"/>
      <c r="Q368" s="77"/>
      <c r="R368" s="77"/>
      <c r="S368" s="77"/>
      <c r="T368" s="77"/>
      <c r="U368" s="77"/>
      <c r="V368" s="77"/>
      <c r="W368" s="77"/>
      <c r="X368" s="77"/>
      <c r="Y368" s="77"/>
      <c r="Z368" s="77"/>
      <c r="AA368" s="77"/>
      <c r="AB368" s="77"/>
      <c r="AC368" s="77"/>
      <c r="AD368" s="77"/>
      <c r="AE368" s="77"/>
      <c r="AF368" s="77"/>
      <c r="AG368" s="77"/>
      <c r="AH368" s="77"/>
      <c r="AI368" s="77"/>
      <c r="AJ368" s="77"/>
      <c r="AK368" s="77"/>
      <c r="AL368" s="77"/>
    </row>
    <row r="369" ht="12.75" customHeight="1">
      <c r="A369" s="27"/>
      <c r="B369" s="27"/>
      <c r="C369" s="27"/>
      <c r="D369" s="27"/>
      <c r="E369" s="27"/>
      <c r="F369" s="78"/>
      <c r="G369" s="73"/>
      <c r="H369" s="77"/>
      <c r="I369" s="77"/>
      <c r="J369" s="77"/>
      <c r="K369" s="77"/>
      <c r="L369" s="77"/>
      <c r="M369" s="77"/>
      <c r="N369" s="77"/>
      <c r="O369" s="77"/>
      <c r="P369" s="77"/>
      <c r="Q369" s="77"/>
      <c r="R369" s="77"/>
      <c r="S369" s="77"/>
      <c r="T369" s="77"/>
      <c r="U369" s="77"/>
      <c r="V369" s="77"/>
      <c r="W369" s="77"/>
      <c r="X369" s="77"/>
      <c r="Y369" s="77"/>
      <c r="Z369" s="77"/>
      <c r="AA369" s="77"/>
      <c r="AB369" s="77"/>
      <c r="AC369" s="77"/>
      <c r="AD369" s="77"/>
      <c r="AE369" s="77"/>
      <c r="AF369" s="77"/>
      <c r="AG369" s="77"/>
      <c r="AH369" s="77"/>
      <c r="AI369" s="77"/>
      <c r="AJ369" s="77"/>
      <c r="AK369" s="77"/>
      <c r="AL369" s="77"/>
    </row>
    <row r="370" ht="12.75" customHeight="1">
      <c r="A370" s="27"/>
      <c r="B370" s="27"/>
      <c r="C370" s="27"/>
      <c r="D370" s="27"/>
      <c r="E370" s="27"/>
      <c r="F370" s="78"/>
      <c r="G370" s="73"/>
      <c r="H370" s="77"/>
      <c r="I370" s="77"/>
      <c r="J370" s="77"/>
      <c r="K370" s="77"/>
      <c r="L370" s="77"/>
      <c r="M370" s="77"/>
      <c r="N370" s="77"/>
      <c r="O370" s="77"/>
      <c r="P370" s="77"/>
      <c r="Q370" s="77"/>
      <c r="R370" s="77"/>
      <c r="S370" s="77"/>
      <c r="T370" s="77"/>
      <c r="U370" s="77"/>
      <c r="V370" s="77"/>
      <c r="W370" s="77"/>
      <c r="X370" s="77"/>
      <c r="Y370" s="77"/>
      <c r="Z370" s="77"/>
      <c r="AA370" s="77"/>
      <c r="AB370" s="77"/>
      <c r="AC370" s="77"/>
      <c r="AD370" s="77"/>
      <c r="AE370" s="77"/>
      <c r="AF370" s="77"/>
      <c r="AG370" s="77"/>
      <c r="AH370" s="77"/>
      <c r="AI370" s="77"/>
      <c r="AJ370" s="77"/>
      <c r="AK370" s="77"/>
      <c r="AL370" s="77"/>
    </row>
    <row r="371" ht="12.75" customHeight="1">
      <c r="A371" s="27"/>
      <c r="B371" s="27"/>
      <c r="C371" s="27"/>
      <c r="D371" s="27"/>
      <c r="E371" s="27"/>
      <c r="F371" s="78"/>
      <c r="G371" s="73"/>
      <c r="H371" s="77"/>
      <c r="I371" s="77"/>
      <c r="J371" s="77"/>
      <c r="K371" s="77"/>
      <c r="L371" s="77"/>
      <c r="M371" s="77"/>
      <c r="N371" s="77"/>
      <c r="O371" s="77"/>
      <c r="P371" s="77"/>
      <c r="Q371" s="77"/>
      <c r="R371" s="77"/>
      <c r="S371" s="77"/>
      <c r="T371" s="77"/>
      <c r="U371" s="77"/>
      <c r="V371" s="77"/>
      <c r="W371" s="77"/>
      <c r="X371" s="77"/>
      <c r="Y371" s="77"/>
      <c r="Z371" s="77"/>
      <c r="AA371" s="77"/>
      <c r="AB371" s="77"/>
      <c r="AC371" s="77"/>
      <c r="AD371" s="77"/>
      <c r="AE371" s="77"/>
      <c r="AF371" s="77"/>
      <c r="AG371" s="77"/>
      <c r="AH371" s="77"/>
      <c r="AI371" s="77"/>
      <c r="AJ371" s="77"/>
      <c r="AK371" s="77"/>
      <c r="AL371" s="77"/>
    </row>
    <row r="372" ht="12.75" customHeight="1">
      <c r="A372" s="27"/>
      <c r="B372" s="27"/>
      <c r="C372" s="27"/>
      <c r="D372" s="27"/>
      <c r="E372" s="27"/>
      <c r="F372" s="78"/>
      <c r="G372" s="73"/>
      <c r="H372" s="77"/>
      <c r="I372" s="77"/>
      <c r="J372" s="77"/>
      <c r="K372" s="77"/>
      <c r="L372" s="77"/>
      <c r="M372" s="77"/>
      <c r="N372" s="77"/>
      <c r="O372" s="77"/>
      <c r="P372" s="77"/>
      <c r="Q372" s="77"/>
      <c r="R372" s="77"/>
      <c r="S372" s="77"/>
      <c r="T372" s="77"/>
      <c r="U372" s="77"/>
      <c r="V372" s="77"/>
      <c r="W372" s="77"/>
      <c r="X372" s="77"/>
      <c r="Y372" s="77"/>
      <c r="Z372" s="77"/>
      <c r="AA372" s="77"/>
      <c r="AB372" s="77"/>
      <c r="AC372" s="77"/>
      <c r="AD372" s="77"/>
      <c r="AE372" s="77"/>
      <c r="AF372" s="77"/>
      <c r="AG372" s="77"/>
      <c r="AH372" s="77"/>
      <c r="AI372" s="77"/>
      <c r="AJ372" s="77"/>
      <c r="AK372" s="77"/>
      <c r="AL372" s="77"/>
    </row>
    <row r="373" ht="12.75" customHeight="1">
      <c r="A373" s="27"/>
      <c r="B373" s="27"/>
      <c r="C373" s="27"/>
      <c r="D373" s="27"/>
      <c r="E373" s="27"/>
      <c r="F373" s="78"/>
      <c r="G373" s="73"/>
      <c r="H373" s="77"/>
      <c r="I373" s="77"/>
      <c r="J373" s="77"/>
      <c r="K373" s="77"/>
      <c r="L373" s="77"/>
      <c r="M373" s="77"/>
      <c r="N373" s="77"/>
      <c r="O373" s="77"/>
      <c r="P373" s="77"/>
      <c r="Q373" s="77"/>
      <c r="R373" s="77"/>
      <c r="S373" s="77"/>
      <c r="T373" s="77"/>
      <c r="U373" s="77"/>
      <c r="V373" s="77"/>
      <c r="W373" s="77"/>
      <c r="X373" s="77"/>
      <c r="Y373" s="77"/>
      <c r="Z373" s="77"/>
      <c r="AA373" s="77"/>
      <c r="AB373" s="77"/>
      <c r="AC373" s="77"/>
      <c r="AD373" s="77"/>
      <c r="AE373" s="77"/>
      <c r="AF373" s="77"/>
      <c r="AG373" s="77"/>
      <c r="AH373" s="77"/>
      <c r="AI373" s="77"/>
      <c r="AJ373" s="77"/>
      <c r="AK373" s="77"/>
      <c r="AL373" s="77"/>
    </row>
    <row r="374" ht="12.75" customHeight="1">
      <c r="A374" s="27"/>
      <c r="B374" s="27"/>
      <c r="C374" s="27"/>
      <c r="D374" s="27"/>
      <c r="E374" s="27"/>
      <c r="F374" s="78"/>
      <c r="G374" s="73"/>
      <c r="H374" s="77"/>
      <c r="I374" s="77"/>
      <c r="J374" s="77"/>
      <c r="K374" s="77"/>
      <c r="L374" s="77"/>
      <c r="M374" s="77"/>
      <c r="N374" s="77"/>
      <c r="O374" s="77"/>
      <c r="P374" s="77"/>
      <c r="Q374" s="77"/>
      <c r="R374" s="77"/>
      <c r="S374" s="77"/>
      <c r="T374" s="77"/>
      <c r="U374" s="77"/>
      <c r="V374" s="77"/>
      <c r="W374" s="77"/>
      <c r="X374" s="77"/>
      <c r="Y374" s="77"/>
      <c r="Z374" s="77"/>
      <c r="AA374" s="77"/>
      <c r="AB374" s="77"/>
      <c r="AC374" s="77"/>
      <c r="AD374" s="77"/>
      <c r="AE374" s="77"/>
      <c r="AF374" s="77"/>
      <c r="AG374" s="77"/>
      <c r="AH374" s="77"/>
      <c r="AI374" s="77"/>
      <c r="AJ374" s="77"/>
      <c r="AK374" s="77"/>
      <c r="AL374" s="77"/>
    </row>
    <row r="375" ht="12.75" customHeight="1">
      <c r="A375" s="27"/>
      <c r="B375" s="27"/>
      <c r="C375" s="27"/>
      <c r="D375" s="27"/>
      <c r="E375" s="27"/>
      <c r="F375" s="78"/>
      <c r="G375" s="73"/>
      <c r="H375" s="77"/>
      <c r="I375" s="77"/>
      <c r="J375" s="77"/>
      <c r="K375" s="77"/>
      <c r="L375" s="77"/>
      <c r="M375" s="77"/>
      <c r="N375" s="77"/>
      <c r="O375" s="77"/>
      <c r="P375" s="77"/>
      <c r="Q375" s="77"/>
      <c r="R375" s="77"/>
      <c r="S375" s="77"/>
      <c r="T375" s="77"/>
      <c r="U375" s="77"/>
      <c r="V375" s="77"/>
      <c r="W375" s="77"/>
      <c r="X375" s="77"/>
      <c r="Y375" s="77"/>
      <c r="Z375" s="77"/>
      <c r="AA375" s="77"/>
      <c r="AB375" s="77"/>
      <c r="AC375" s="77"/>
      <c r="AD375" s="77"/>
      <c r="AE375" s="77"/>
      <c r="AF375" s="77"/>
      <c r="AG375" s="77"/>
      <c r="AH375" s="77"/>
      <c r="AI375" s="77"/>
      <c r="AJ375" s="77"/>
      <c r="AK375" s="77"/>
      <c r="AL375" s="77"/>
    </row>
    <row r="376" ht="12.75" customHeight="1">
      <c r="A376" s="27"/>
      <c r="B376" s="27"/>
      <c r="C376" s="27"/>
      <c r="D376" s="27"/>
      <c r="E376" s="27"/>
      <c r="F376" s="78"/>
      <c r="G376" s="73"/>
      <c r="H376" s="77"/>
      <c r="I376" s="77"/>
      <c r="J376" s="77"/>
      <c r="K376" s="77"/>
      <c r="L376" s="77"/>
      <c r="M376" s="77"/>
      <c r="N376" s="77"/>
      <c r="O376" s="77"/>
      <c r="P376" s="77"/>
      <c r="Q376" s="77"/>
      <c r="R376" s="77"/>
      <c r="S376" s="77"/>
      <c r="T376" s="77"/>
      <c r="U376" s="77"/>
      <c r="V376" s="77"/>
      <c r="W376" s="77"/>
      <c r="X376" s="77"/>
      <c r="Y376" s="77"/>
      <c r="Z376" s="77"/>
      <c r="AA376" s="77"/>
      <c r="AB376" s="77"/>
      <c r="AC376" s="77"/>
      <c r="AD376" s="77"/>
      <c r="AE376" s="77"/>
      <c r="AF376" s="77"/>
      <c r="AG376" s="77"/>
      <c r="AH376" s="77"/>
      <c r="AI376" s="77"/>
      <c r="AJ376" s="77"/>
      <c r="AK376" s="77"/>
      <c r="AL376" s="77"/>
    </row>
    <row r="377" ht="12.75" customHeight="1">
      <c r="A377" s="27"/>
      <c r="B377" s="27"/>
      <c r="C377" s="27"/>
      <c r="D377" s="27"/>
      <c r="E377" s="27"/>
      <c r="F377" s="78"/>
      <c r="G377" s="73"/>
      <c r="H377" s="77"/>
      <c r="I377" s="77"/>
      <c r="J377" s="77"/>
      <c r="K377" s="77"/>
      <c r="L377" s="77"/>
      <c r="M377" s="77"/>
      <c r="N377" s="77"/>
      <c r="O377" s="77"/>
      <c r="P377" s="77"/>
      <c r="Q377" s="77"/>
      <c r="R377" s="77"/>
      <c r="S377" s="77"/>
      <c r="T377" s="77"/>
      <c r="U377" s="77"/>
      <c r="V377" s="77"/>
      <c r="W377" s="77"/>
      <c r="X377" s="77"/>
      <c r="Y377" s="77"/>
      <c r="Z377" s="77"/>
      <c r="AA377" s="77"/>
      <c r="AB377" s="77"/>
      <c r="AC377" s="77"/>
      <c r="AD377" s="77"/>
      <c r="AE377" s="77"/>
      <c r="AF377" s="77"/>
      <c r="AG377" s="77"/>
      <c r="AH377" s="77"/>
      <c r="AI377" s="77"/>
      <c r="AJ377" s="77"/>
      <c r="AK377" s="77"/>
      <c r="AL377" s="77"/>
    </row>
    <row r="378" ht="12.75" customHeight="1">
      <c r="A378" s="27"/>
      <c r="B378" s="27"/>
      <c r="C378" s="27"/>
      <c r="D378" s="27"/>
      <c r="E378" s="27"/>
      <c r="F378" s="78"/>
      <c r="G378" s="73"/>
      <c r="H378" s="77"/>
      <c r="I378" s="77"/>
      <c r="J378" s="77"/>
      <c r="K378" s="77"/>
      <c r="L378" s="77"/>
      <c r="M378" s="77"/>
      <c r="N378" s="77"/>
      <c r="O378" s="77"/>
      <c r="P378" s="77"/>
      <c r="Q378" s="77"/>
      <c r="R378" s="77"/>
      <c r="S378" s="77"/>
      <c r="T378" s="77"/>
      <c r="U378" s="77"/>
      <c r="V378" s="77"/>
      <c r="W378" s="77"/>
      <c r="X378" s="77"/>
      <c r="Y378" s="77"/>
      <c r="Z378" s="77"/>
      <c r="AA378" s="77"/>
      <c r="AB378" s="77"/>
      <c r="AC378" s="77"/>
      <c r="AD378" s="77"/>
      <c r="AE378" s="77"/>
      <c r="AF378" s="77"/>
      <c r="AG378" s="77"/>
      <c r="AH378" s="77"/>
      <c r="AI378" s="77"/>
      <c r="AJ378" s="77"/>
      <c r="AK378" s="77"/>
      <c r="AL378" s="77"/>
    </row>
    <row r="379" ht="12.75" customHeight="1">
      <c r="A379" s="27"/>
      <c r="B379" s="27"/>
      <c r="C379" s="27"/>
      <c r="D379" s="27"/>
      <c r="E379" s="27"/>
      <c r="F379" s="78"/>
      <c r="G379" s="73"/>
      <c r="H379" s="77"/>
      <c r="I379" s="77"/>
      <c r="J379" s="77"/>
      <c r="K379" s="77"/>
      <c r="L379" s="77"/>
      <c r="M379" s="77"/>
      <c r="N379" s="77"/>
      <c r="O379" s="77"/>
      <c r="P379" s="77"/>
      <c r="Q379" s="77"/>
      <c r="R379" s="77"/>
      <c r="S379" s="77"/>
      <c r="T379" s="77"/>
      <c r="U379" s="77"/>
      <c r="V379" s="77"/>
      <c r="W379" s="77"/>
      <c r="X379" s="77"/>
      <c r="Y379" s="77"/>
      <c r="Z379" s="77"/>
      <c r="AA379" s="77"/>
      <c r="AB379" s="77"/>
      <c r="AC379" s="77"/>
      <c r="AD379" s="77"/>
      <c r="AE379" s="77"/>
      <c r="AF379" s="77"/>
      <c r="AG379" s="77"/>
      <c r="AH379" s="77"/>
      <c r="AI379" s="77"/>
      <c r="AJ379" s="77"/>
      <c r="AK379" s="77"/>
      <c r="AL379" s="77"/>
    </row>
    <row r="380" ht="12.75" customHeight="1">
      <c r="A380" s="27"/>
      <c r="B380" s="27"/>
      <c r="C380" s="27"/>
      <c r="D380" s="27"/>
      <c r="E380" s="27"/>
      <c r="F380" s="78"/>
      <c r="G380" s="73"/>
      <c r="H380" s="77"/>
      <c r="I380" s="77"/>
      <c r="J380" s="77"/>
      <c r="K380" s="77"/>
      <c r="L380" s="77"/>
      <c r="M380" s="77"/>
      <c r="N380" s="77"/>
      <c r="O380" s="77"/>
      <c r="P380" s="77"/>
      <c r="Q380" s="77"/>
      <c r="R380" s="77"/>
      <c r="S380" s="77"/>
      <c r="T380" s="77"/>
      <c r="U380" s="77"/>
      <c r="V380" s="77"/>
      <c r="W380" s="77"/>
      <c r="X380" s="77"/>
      <c r="Y380" s="77"/>
      <c r="Z380" s="77"/>
      <c r="AA380" s="77"/>
      <c r="AB380" s="77"/>
      <c r="AC380" s="77"/>
      <c r="AD380" s="77"/>
      <c r="AE380" s="77"/>
      <c r="AF380" s="77"/>
      <c r="AG380" s="77"/>
      <c r="AH380" s="77"/>
      <c r="AI380" s="77"/>
      <c r="AJ380" s="77"/>
      <c r="AK380" s="77"/>
      <c r="AL380" s="77"/>
    </row>
    <row r="381" ht="12.75" customHeight="1">
      <c r="A381" s="27"/>
      <c r="B381" s="27"/>
      <c r="C381" s="27"/>
      <c r="D381" s="27"/>
      <c r="E381" s="27"/>
      <c r="F381" s="78"/>
      <c r="G381" s="73"/>
      <c r="H381" s="77"/>
      <c r="I381" s="77"/>
      <c r="J381" s="77"/>
      <c r="K381" s="77"/>
      <c r="L381" s="77"/>
      <c r="M381" s="77"/>
      <c r="N381" s="77"/>
      <c r="O381" s="77"/>
      <c r="P381" s="77"/>
      <c r="Q381" s="77"/>
      <c r="R381" s="77"/>
      <c r="S381" s="77"/>
      <c r="T381" s="77"/>
      <c r="U381" s="77"/>
      <c r="V381" s="77"/>
      <c r="W381" s="77"/>
      <c r="X381" s="77"/>
      <c r="Y381" s="77"/>
      <c r="Z381" s="77"/>
      <c r="AA381" s="77"/>
      <c r="AB381" s="77"/>
      <c r="AC381" s="77"/>
      <c r="AD381" s="77"/>
      <c r="AE381" s="77"/>
      <c r="AF381" s="77"/>
      <c r="AG381" s="77"/>
      <c r="AH381" s="77"/>
      <c r="AI381" s="77"/>
      <c r="AJ381" s="77"/>
      <c r="AK381" s="77"/>
      <c r="AL381" s="77"/>
    </row>
    <row r="382" ht="12.75" customHeight="1">
      <c r="A382" s="27"/>
      <c r="B382" s="27"/>
      <c r="C382" s="27"/>
      <c r="D382" s="27"/>
      <c r="E382" s="27"/>
      <c r="F382" s="78"/>
      <c r="G382" s="73"/>
      <c r="H382" s="77"/>
      <c r="I382" s="77"/>
      <c r="J382" s="77"/>
      <c r="K382" s="77"/>
      <c r="L382" s="77"/>
      <c r="M382" s="77"/>
      <c r="N382" s="77"/>
      <c r="O382" s="77"/>
      <c r="P382" s="77"/>
      <c r="Q382" s="77"/>
      <c r="R382" s="77"/>
      <c r="S382" s="77"/>
      <c r="T382" s="77"/>
      <c r="U382" s="77"/>
      <c r="V382" s="77"/>
      <c r="W382" s="77"/>
      <c r="X382" s="77"/>
      <c r="Y382" s="77"/>
      <c r="Z382" s="77"/>
      <c r="AA382" s="77"/>
      <c r="AB382" s="77"/>
      <c r="AC382" s="77"/>
      <c r="AD382" s="77"/>
      <c r="AE382" s="77"/>
      <c r="AF382" s="77"/>
      <c r="AG382" s="77"/>
      <c r="AH382" s="77"/>
      <c r="AI382" s="77"/>
      <c r="AJ382" s="77"/>
      <c r="AK382" s="77"/>
      <c r="AL382" s="77"/>
    </row>
    <row r="383" ht="12.75" customHeight="1">
      <c r="A383" s="27"/>
      <c r="B383" s="27"/>
      <c r="C383" s="27"/>
      <c r="D383" s="27"/>
      <c r="E383" s="27"/>
      <c r="F383" s="78"/>
      <c r="G383" s="73"/>
      <c r="H383" s="77"/>
      <c r="I383" s="77"/>
      <c r="J383" s="77"/>
      <c r="K383" s="77"/>
      <c r="L383" s="77"/>
      <c r="M383" s="77"/>
      <c r="N383" s="77"/>
      <c r="O383" s="77"/>
      <c r="P383" s="77"/>
      <c r="Q383" s="77"/>
      <c r="R383" s="77"/>
      <c r="S383" s="77"/>
      <c r="T383" s="77"/>
      <c r="U383" s="77"/>
      <c r="V383" s="77"/>
      <c r="W383" s="77"/>
      <c r="X383" s="77"/>
      <c r="Y383" s="77"/>
      <c r="Z383" s="77"/>
      <c r="AA383" s="77"/>
      <c r="AB383" s="77"/>
      <c r="AC383" s="77"/>
      <c r="AD383" s="77"/>
      <c r="AE383" s="77"/>
      <c r="AF383" s="77"/>
      <c r="AG383" s="77"/>
      <c r="AH383" s="77"/>
      <c r="AI383" s="77"/>
      <c r="AJ383" s="77"/>
      <c r="AK383" s="77"/>
      <c r="AL383" s="77"/>
    </row>
    <row r="384" ht="12.75" customHeight="1">
      <c r="A384" s="27"/>
      <c r="B384" s="27"/>
      <c r="C384" s="27"/>
      <c r="D384" s="27"/>
      <c r="E384" s="27"/>
      <c r="F384" s="78"/>
      <c r="G384" s="73"/>
      <c r="H384" s="77"/>
      <c r="I384" s="77"/>
      <c r="J384" s="77"/>
      <c r="K384" s="77"/>
      <c r="L384" s="77"/>
      <c r="M384" s="77"/>
      <c r="N384" s="77"/>
      <c r="O384" s="77"/>
      <c r="P384" s="77"/>
      <c r="Q384" s="77"/>
      <c r="R384" s="77"/>
      <c r="S384" s="77"/>
      <c r="T384" s="77"/>
      <c r="U384" s="77"/>
      <c r="V384" s="77"/>
      <c r="W384" s="77"/>
      <c r="X384" s="77"/>
      <c r="Y384" s="77"/>
      <c r="Z384" s="77"/>
      <c r="AA384" s="77"/>
      <c r="AB384" s="77"/>
      <c r="AC384" s="77"/>
      <c r="AD384" s="77"/>
      <c r="AE384" s="77"/>
      <c r="AF384" s="77"/>
      <c r="AG384" s="77"/>
      <c r="AH384" s="77"/>
      <c r="AI384" s="77"/>
      <c r="AJ384" s="77"/>
      <c r="AK384" s="77"/>
      <c r="AL384" s="77"/>
    </row>
    <row r="385" ht="12.75" customHeight="1">
      <c r="A385" s="27"/>
      <c r="B385" s="27"/>
      <c r="C385" s="27"/>
      <c r="D385" s="27"/>
      <c r="E385" s="27"/>
      <c r="F385" s="78"/>
      <c r="G385" s="73"/>
      <c r="H385" s="77"/>
      <c r="I385" s="77"/>
      <c r="J385" s="77"/>
      <c r="K385" s="77"/>
      <c r="L385" s="77"/>
      <c r="M385" s="77"/>
      <c r="N385" s="77"/>
      <c r="O385" s="77"/>
      <c r="P385" s="77"/>
      <c r="Q385" s="77"/>
      <c r="R385" s="77"/>
      <c r="S385" s="77"/>
      <c r="T385" s="77"/>
      <c r="U385" s="77"/>
      <c r="V385" s="77"/>
      <c r="W385" s="77"/>
      <c r="X385" s="77"/>
      <c r="Y385" s="77"/>
      <c r="Z385" s="77"/>
      <c r="AA385" s="77"/>
      <c r="AB385" s="77"/>
      <c r="AC385" s="77"/>
      <c r="AD385" s="77"/>
      <c r="AE385" s="77"/>
      <c r="AF385" s="77"/>
      <c r="AG385" s="77"/>
      <c r="AH385" s="77"/>
      <c r="AI385" s="77"/>
      <c r="AJ385" s="77"/>
      <c r="AK385" s="77"/>
      <c r="AL385" s="77"/>
    </row>
    <row r="386" ht="12.75" customHeight="1">
      <c r="A386" s="27"/>
      <c r="B386" s="27"/>
      <c r="C386" s="27"/>
      <c r="D386" s="27"/>
      <c r="E386" s="27"/>
      <c r="F386" s="78"/>
      <c r="G386" s="73"/>
      <c r="H386" s="77"/>
      <c r="I386" s="77"/>
      <c r="J386" s="77"/>
      <c r="K386" s="77"/>
      <c r="L386" s="77"/>
      <c r="M386" s="77"/>
      <c r="N386" s="77"/>
      <c r="O386" s="77"/>
      <c r="P386" s="77"/>
      <c r="Q386" s="77"/>
      <c r="R386" s="77"/>
      <c r="S386" s="77"/>
      <c r="T386" s="77"/>
      <c r="U386" s="77"/>
      <c r="V386" s="77"/>
      <c r="W386" s="77"/>
      <c r="X386" s="77"/>
      <c r="Y386" s="77"/>
      <c r="Z386" s="77"/>
      <c r="AA386" s="77"/>
      <c r="AB386" s="77"/>
      <c r="AC386" s="77"/>
      <c r="AD386" s="77"/>
      <c r="AE386" s="77"/>
      <c r="AF386" s="77"/>
      <c r="AG386" s="77"/>
      <c r="AH386" s="77"/>
      <c r="AI386" s="77"/>
      <c r="AJ386" s="77"/>
      <c r="AK386" s="77"/>
      <c r="AL386" s="77"/>
    </row>
    <row r="387" ht="12.75" customHeight="1">
      <c r="A387" s="27"/>
      <c r="B387" s="27"/>
      <c r="C387" s="27"/>
      <c r="D387" s="27"/>
      <c r="E387" s="27"/>
      <c r="F387" s="78"/>
      <c r="G387" s="73"/>
      <c r="H387" s="77"/>
      <c r="I387" s="77"/>
      <c r="J387" s="77"/>
      <c r="K387" s="77"/>
      <c r="L387" s="77"/>
      <c r="M387" s="77"/>
      <c r="N387" s="77"/>
      <c r="O387" s="77"/>
      <c r="P387" s="77"/>
      <c r="Q387" s="77"/>
      <c r="R387" s="77"/>
      <c r="S387" s="77"/>
      <c r="T387" s="77"/>
      <c r="U387" s="77"/>
      <c r="V387" s="77"/>
      <c r="W387" s="77"/>
      <c r="X387" s="77"/>
      <c r="Y387" s="77"/>
      <c r="Z387" s="77"/>
      <c r="AA387" s="77"/>
      <c r="AB387" s="77"/>
      <c r="AC387" s="77"/>
      <c r="AD387" s="77"/>
      <c r="AE387" s="77"/>
      <c r="AF387" s="77"/>
      <c r="AG387" s="77"/>
      <c r="AH387" s="77"/>
      <c r="AI387" s="77"/>
      <c r="AJ387" s="77"/>
      <c r="AK387" s="77"/>
      <c r="AL387" s="77"/>
    </row>
    <row r="388" ht="12.75" customHeight="1">
      <c r="A388" s="27"/>
      <c r="B388" s="27"/>
      <c r="C388" s="27"/>
      <c r="D388" s="27"/>
      <c r="E388" s="27"/>
      <c r="F388" s="78"/>
      <c r="G388" s="73"/>
      <c r="H388" s="77"/>
      <c r="I388" s="77"/>
      <c r="J388" s="77"/>
      <c r="K388" s="77"/>
      <c r="L388" s="77"/>
      <c r="M388" s="77"/>
      <c r="N388" s="77"/>
      <c r="O388" s="77"/>
      <c r="P388" s="77"/>
      <c r="Q388" s="77"/>
      <c r="R388" s="77"/>
      <c r="S388" s="77"/>
      <c r="T388" s="77"/>
      <c r="U388" s="77"/>
      <c r="V388" s="77"/>
      <c r="W388" s="77"/>
      <c r="X388" s="77"/>
      <c r="Y388" s="77"/>
      <c r="Z388" s="77"/>
      <c r="AA388" s="77"/>
      <c r="AB388" s="77"/>
      <c r="AC388" s="77"/>
      <c r="AD388" s="77"/>
      <c r="AE388" s="77"/>
      <c r="AF388" s="77"/>
      <c r="AG388" s="77"/>
      <c r="AH388" s="77"/>
      <c r="AI388" s="77"/>
      <c r="AJ388" s="77"/>
      <c r="AK388" s="77"/>
      <c r="AL388" s="77"/>
    </row>
    <row r="389" ht="12.75" customHeight="1">
      <c r="A389" s="27"/>
      <c r="B389" s="27"/>
      <c r="C389" s="27"/>
      <c r="D389" s="27"/>
      <c r="E389" s="27"/>
      <c r="F389" s="78"/>
      <c r="G389" s="73"/>
      <c r="H389" s="77"/>
      <c r="I389" s="77"/>
      <c r="J389" s="77"/>
      <c r="K389" s="77"/>
      <c r="L389" s="77"/>
      <c r="M389" s="77"/>
      <c r="N389" s="77"/>
      <c r="O389" s="77"/>
      <c r="P389" s="77"/>
      <c r="Q389" s="77"/>
      <c r="R389" s="77"/>
      <c r="S389" s="77"/>
      <c r="T389" s="77"/>
      <c r="U389" s="77"/>
      <c r="V389" s="77"/>
      <c r="W389" s="77"/>
      <c r="X389" s="77"/>
      <c r="Y389" s="77"/>
      <c r="Z389" s="77"/>
      <c r="AA389" s="77"/>
      <c r="AB389" s="77"/>
      <c r="AC389" s="77"/>
      <c r="AD389" s="77"/>
      <c r="AE389" s="77"/>
      <c r="AF389" s="77"/>
      <c r="AG389" s="77"/>
      <c r="AH389" s="77"/>
      <c r="AI389" s="77"/>
      <c r="AJ389" s="77"/>
      <c r="AK389" s="77"/>
      <c r="AL389" s="77"/>
    </row>
    <row r="390" ht="12.75" customHeight="1">
      <c r="A390" s="27"/>
      <c r="B390" s="27"/>
      <c r="C390" s="27"/>
      <c r="D390" s="27"/>
      <c r="E390" s="27"/>
      <c r="F390" s="78"/>
      <c r="G390" s="73"/>
      <c r="H390" s="77"/>
      <c r="I390" s="77"/>
      <c r="J390" s="77"/>
      <c r="K390" s="77"/>
      <c r="L390" s="77"/>
      <c r="M390" s="77"/>
      <c r="N390" s="77"/>
      <c r="O390" s="77"/>
      <c r="P390" s="77"/>
      <c r="Q390" s="77"/>
      <c r="R390" s="77"/>
      <c r="S390" s="77"/>
      <c r="T390" s="77"/>
      <c r="U390" s="77"/>
      <c r="V390" s="77"/>
      <c r="W390" s="77"/>
      <c r="X390" s="77"/>
      <c r="Y390" s="77"/>
      <c r="Z390" s="77"/>
      <c r="AA390" s="77"/>
      <c r="AB390" s="77"/>
      <c r="AC390" s="77"/>
      <c r="AD390" s="77"/>
      <c r="AE390" s="77"/>
      <c r="AF390" s="77"/>
      <c r="AG390" s="77"/>
      <c r="AH390" s="77"/>
      <c r="AI390" s="77"/>
      <c r="AJ390" s="77"/>
      <c r="AK390" s="77"/>
      <c r="AL390" s="77"/>
    </row>
    <row r="391" ht="12.75" customHeight="1">
      <c r="A391" s="27"/>
      <c r="B391" s="27"/>
      <c r="C391" s="27"/>
      <c r="D391" s="27"/>
      <c r="E391" s="27"/>
      <c r="F391" s="78"/>
      <c r="G391" s="73"/>
      <c r="H391" s="77"/>
      <c r="I391" s="77"/>
      <c r="J391" s="77"/>
      <c r="K391" s="77"/>
      <c r="L391" s="77"/>
      <c r="M391" s="77"/>
      <c r="N391" s="77"/>
      <c r="O391" s="77"/>
      <c r="P391" s="77"/>
      <c r="Q391" s="77"/>
      <c r="R391" s="77"/>
      <c r="S391" s="77"/>
      <c r="T391" s="77"/>
      <c r="U391" s="77"/>
      <c r="V391" s="77"/>
      <c r="W391" s="77"/>
      <c r="X391" s="77"/>
      <c r="Y391" s="77"/>
      <c r="Z391" s="77"/>
      <c r="AA391" s="77"/>
      <c r="AB391" s="77"/>
      <c r="AC391" s="77"/>
      <c r="AD391" s="77"/>
      <c r="AE391" s="77"/>
      <c r="AF391" s="77"/>
      <c r="AG391" s="77"/>
      <c r="AH391" s="77"/>
      <c r="AI391" s="77"/>
      <c r="AJ391" s="77"/>
      <c r="AK391" s="77"/>
      <c r="AL391" s="77"/>
    </row>
    <row r="392" ht="12.75" customHeight="1">
      <c r="A392" s="27"/>
      <c r="B392" s="27"/>
      <c r="C392" s="27"/>
      <c r="D392" s="27"/>
      <c r="E392" s="27"/>
      <c r="F392" s="78"/>
      <c r="G392" s="73"/>
      <c r="H392" s="77"/>
      <c r="I392" s="77"/>
      <c r="J392" s="77"/>
      <c r="K392" s="77"/>
      <c r="L392" s="77"/>
      <c r="M392" s="77"/>
      <c r="N392" s="77"/>
      <c r="O392" s="77"/>
      <c r="P392" s="77"/>
      <c r="Q392" s="77"/>
      <c r="R392" s="77"/>
      <c r="S392" s="77"/>
      <c r="T392" s="77"/>
      <c r="U392" s="77"/>
      <c r="V392" s="77"/>
      <c r="W392" s="77"/>
      <c r="X392" s="77"/>
      <c r="Y392" s="77"/>
      <c r="Z392" s="77"/>
      <c r="AA392" s="77"/>
      <c r="AB392" s="77"/>
      <c r="AC392" s="77"/>
      <c r="AD392" s="77"/>
      <c r="AE392" s="77"/>
      <c r="AF392" s="77"/>
      <c r="AG392" s="77"/>
      <c r="AH392" s="77"/>
      <c r="AI392" s="77"/>
      <c r="AJ392" s="77"/>
      <c r="AK392" s="77"/>
      <c r="AL392" s="77"/>
    </row>
    <row r="393" ht="12.75" customHeight="1">
      <c r="A393" s="27"/>
      <c r="B393" s="27"/>
      <c r="C393" s="27"/>
      <c r="D393" s="27"/>
      <c r="E393" s="27"/>
      <c r="F393" s="78"/>
      <c r="G393" s="73"/>
      <c r="H393" s="77"/>
      <c r="I393" s="77"/>
      <c r="J393" s="77"/>
      <c r="K393" s="77"/>
      <c r="L393" s="77"/>
      <c r="M393" s="77"/>
      <c r="N393" s="77"/>
      <c r="O393" s="77"/>
      <c r="P393" s="77"/>
      <c r="Q393" s="77"/>
      <c r="R393" s="77"/>
      <c r="S393" s="77"/>
      <c r="T393" s="77"/>
      <c r="U393" s="77"/>
      <c r="V393" s="77"/>
      <c r="W393" s="77"/>
      <c r="X393" s="77"/>
      <c r="Y393" s="77"/>
      <c r="Z393" s="77"/>
      <c r="AA393" s="77"/>
      <c r="AB393" s="77"/>
      <c r="AC393" s="77"/>
      <c r="AD393" s="77"/>
      <c r="AE393" s="77"/>
      <c r="AF393" s="77"/>
      <c r="AG393" s="77"/>
      <c r="AH393" s="77"/>
      <c r="AI393" s="77"/>
      <c r="AJ393" s="77"/>
      <c r="AK393" s="77"/>
      <c r="AL393" s="77"/>
    </row>
    <row r="394" ht="12.75" customHeight="1">
      <c r="A394" s="27"/>
      <c r="B394" s="27"/>
      <c r="C394" s="27"/>
      <c r="D394" s="27"/>
      <c r="E394" s="27"/>
      <c r="F394" s="78"/>
      <c r="G394" s="73"/>
      <c r="H394" s="77"/>
      <c r="I394" s="77"/>
      <c r="J394" s="77"/>
      <c r="K394" s="77"/>
      <c r="L394" s="77"/>
      <c r="M394" s="77"/>
      <c r="N394" s="77"/>
      <c r="O394" s="77"/>
      <c r="P394" s="77"/>
      <c r="Q394" s="77"/>
      <c r="R394" s="77"/>
      <c r="S394" s="77"/>
      <c r="T394" s="77"/>
      <c r="U394" s="77"/>
      <c r="V394" s="77"/>
      <c r="W394" s="77"/>
      <c r="X394" s="77"/>
      <c r="Y394" s="77"/>
      <c r="Z394" s="77"/>
      <c r="AA394" s="77"/>
      <c r="AB394" s="77"/>
      <c r="AC394" s="77"/>
      <c r="AD394" s="77"/>
      <c r="AE394" s="77"/>
      <c r="AF394" s="77"/>
      <c r="AG394" s="77"/>
      <c r="AH394" s="77"/>
      <c r="AI394" s="77"/>
      <c r="AJ394" s="77"/>
      <c r="AK394" s="77"/>
      <c r="AL394" s="77"/>
    </row>
    <row r="395" ht="12.75" customHeight="1">
      <c r="A395" s="27"/>
      <c r="B395" s="27"/>
      <c r="C395" s="27"/>
      <c r="D395" s="27"/>
      <c r="E395" s="27"/>
      <c r="F395" s="78"/>
      <c r="G395" s="73"/>
      <c r="H395" s="77"/>
      <c r="I395" s="77"/>
      <c r="J395" s="77"/>
      <c r="K395" s="77"/>
      <c r="L395" s="77"/>
      <c r="M395" s="77"/>
      <c r="N395" s="77"/>
      <c r="O395" s="77"/>
      <c r="P395" s="77"/>
      <c r="Q395" s="77"/>
      <c r="R395" s="77"/>
      <c r="S395" s="77"/>
      <c r="T395" s="77"/>
      <c r="U395" s="77"/>
      <c r="V395" s="77"/>
      <c r="W395" s="77"/>
      <c r="X395" s="77"/>
      <c r="Y395" s="77"/>
      <c r="Z395" s="77"/>
      <c r="AA395" s="77"/>
      <c r="AB395" s="77"/>
      <c r="AC395" s="77"/>
      <c r="AD395" s="77"/>
      <c r="AE395" s="77"/>
      <c r="AF395" s="77"/>
      <c r="AG395" s="77"/>
      <c r="AH395" s="77"/>
      <c r="AI395" s="77"/>
      <c r="AJ395" s="77"/>
      <c r="AK395" s="77"/>
      <c r="AL395" s="77"/>
    </row>
    <row r="396" ht="12.75" customHeight="1">
      <c r="A396" s="27"/>
      <c r="B396" s="27"/>
      <c r="C396" s="27"/>
      <c r="D396" s="27"/>
      <c r="E396" s="27"/>
      <c r="F396" s="78"/>
      <c r="G396" s="73"/>
      <c r="H396" s="77"/>
      <c r="I396" s="77"/>
      <c r="J396" s="77"/>
      <c r="K396" s="77"/>
      <c r="L396" s="77"/>
      <c r="M396" s="77"/>
      <c r="N396" s="77"/>
      <c r="O396" s="77"/>
      <c r="P396" s="77"/>
      <c r="Q396" s="77"/>
      <c r="R396" s="77"/>
      <c r="S396" s="77"/>
      <c r="T396" s="77"/>
      <c r="U396" s="77"/>
      <c r="V396" s="77"/>
      <c r="W396" s="77"/>
      <c r="X396" s="77"/>
      <c r="Y396" s="77"/>
      <c r="Z396" s="77"/>
      <c r="AA396" s="77"/>
      <c r="AB396" s="77"/>
      <c r="AC396" s="77"/>
      <c r="AD396" s="77"/>
      <c r="AE396" s="77"/>
      <c r="AF396" s="77"/>
      <c r="AG396" s="77"/>
      <c r="AH396" s="77"/>
      <c r="AI396" s="77"/>
      <c r="AJ396" s="77"/>
      <c r="AK396" s="77"/>
      <c r="AL396" s="77"/>
    </row>
    <row r="397" ht="12.75" customHeight="1">
      <c r="A397" s="27"/>
      <c r="B397" s="27"/>
      <c r="C397" s="27"/>
      <c r="D397" s="27"/>
      <c r="E397" s="27"/>
      <c r="F397" s="78"/>
      <c r="G397" s="73"/>
      <c r="H397" s="77"/>
      <c r="I397" s="77"/>
      <c r="J397" s="77"/>
      <c r="K397" s="77"/>
      <c r="L397" s="77"/>
      <c r="M397" s="77"/>
      <c r="N397" s="77"/>
      <c r="O397" s="77"/>
      <c r="P397" s="77"/>
      <c r="Q397" s="77"/>
      <c r="R397" s="77"/>
      <c r="S397" s="77"/>
      <c r="T397" s="77"/>
      <c r="U397" s="77"/>
      <c r="V397" s="77"/>
      <c r="W397" s="77"/>
      <c r="X397" s="77"/>
      <c r="Y397" s="77"/>
      <c r="Z397" s="77"/>
      <c r="AA397" s="77"/>
      <c r="AB397" s="77"/>
      <c r="AC397" s="77"/>
      <c r="AD397" s="77"/>
      <c r="AE397" s="77"/>
      <c r="AF397" s="77"/>
      <c r="AG397" s="77"/>
      <c r="AH397" s="77"/>
      <c r="AI397" s="77"/>
      <c r="AJ397" s="77"/>
      <c r="AK397" s="77"/>
      <c r="AL397" s="77"/>
    </row>
    <row r="398" ht="12.75" customHeight="1">
      <c r="A398" s="27"/>
      <c r="B398" s="27"/>
      <c r="C398" s="27"/>
      <c r="D398" s="27"/>
      <c r="E398" s="27"/>
      <c r="F398" s="78"/>
      <c r="G398" s="73"/>
      <c r="H398" s="77"/>
      <c r="I398" s="77"/>
      <c r="J398" s="77"/>
      <c r="K398" s="77"/>
      <c r="L398" s="77"/>
      <c r="M398" s="77"/>
      <c r="N398" s="77"/>
      <c r="O398" s="77"/>
      <c r="P398" s="77"/>
      <c r="Q398" s="77"/>
      <c r="R398" s="77"/>
      <c r="S398" s="77"/>
      <c r="T398" s="77"/>
      <c r="U398" s="77"/>
      <c r="V398" s="77"/>
      <c r="W398" s="77"/>
      <c r="X398" s="77"/>
      <c r="Y398" s="77"/>
      <c r="Z398" s="77"/>
      <c r="AA398" s="77"/>
      <c r="AB398" s="77"/>
      <c r="AC398" s="77"/>
      <c r="AD398" s="77"/>
      <c r="AE398" s="77"/>
      <c r="AF398" s="77"/>
      <c r="AG398" s="77"/>
      <c r="AH398" s="77"/>
      <c r="AI398" s="77"/>
      <c r="AJ398" s="77"/>
      <c r="AK398" s="77"/>
      <c r="AL398" s="77"/>
    </row>
    <row r="399" ht="12.75" customHeight="1">
      <c r="A399" s="27"/>
      <c r="B399" s="27"/>
      <c r="C399" s="27"/>
      <c r="D399" s="27"/>
      <c r="E399" s="27"/>
      <c r="F399" s="78"/>
      <c r="G399" s="73"/>
      <c r="H399" s="77"/>
      <c r="I399" s="77"/>
      <c r="J399" s="77"/>
      <c r="K399" s="77"/>
      <c r="L399" s="77"/>
      <c r="M399" s="77"/>
      <c r="N399" s="77"/>
      <c r="O399" s="77"/>
      <c r="P399" s="77"/>
      <c r="Q399" s="77"/>
      <c r="R399" s="77"/>
      <c r="S399" s="77"/>
      <c r="T399" s="77"/>
      <c r="U399" s="77"/>
      <c r="V399" s="77"/>
      <c r="W399" s="77"/>
      <c r="X399" s="77"/>
      <c r="Y399" s="77"/>
      <c r="Z399" s="77"/>
      <c r="AA399" s="77"/>
      <c r="AB399" s="77"/>
      <c r="AC399" s="77"/>
      <c r="AD399" s="77"/>
      <c r="AE399" s="77"/>
      <c r="AF399" s="77"/>
      <c r="AG399" s="77"/>
      <c r="AH399" s="77"/>
      <c r="AI399" s="77"/>
      <c r="AJ399" s="77"/>
      <c r="AK399" s="77"/>
      <c r="AL399" s="77"/>
    </row>
    <row r="400" ht="12.75" customHeight="1">
      <c r="A400" s="27"/>
      <c r="B400" s="27"/>
      <c r="C400" s="27"/>
      <c r="D400" s="27"/>
      <c r="E400" s="27"/>
      <c r="F400" s="78"/>
      <c r="G400" s="73"/>
      <c r="H400" s="77"/>
      <c r="I400" s="77"/>
      <c r="J400" s="77"/>
      <c r="K400" s="77"/>
      <c r="L400" s="77"/>
      <c r="M400" s="77"/>
      <c r="N400" s="77"/>
      <c r="O400" s="77"/>
      <c r="P400" s="77"/>
      <c r="Q400" s="77"/>
      <c r="R400" s="77"/>
      <c r="S400" s="77"/>
      <c r="T400" s="77"/>
      <c r="U400" s="77"/>
      <c r="V400" s="77"/>
      <c r="W400" s="77"/>
      <c r="X400" s="77"/>
      <c r="Y400" s="77"/>
      <c r="Z400" s="77"/>
      <c r="AA400" s="77"/>
      <c r="AB400" s="77"/>
      <c r="AC400" s="77"/>
      <c r="AD400" s="77"/>
      <c r="AE400" s="77"/>
      <c r="AF400" s="77"/>
      <c r="AG400" s="77"/>
      <c r="AH400" s="77"/>
      <c r="AI400" s="77"/>
      <c r="AJ400" s="77"/>
      <c r="AK400" s="77"/>
      <c r="AL400" s="77"/>
    </row>
    <row r="401" ht="12.75" customHeight="1">
      <c r="A401" s="27"/>
      <c r="B401" s="27"/>
      <c r="C401" s="27"/>
      <c r="D401" s="27"/>
      <c r="E401" s="27"/>
      <c r="F401" s="78"/>
      <c r="G401" s="73"/>
      <c r="H401" s="77"/>
      <c r="I401" s="77"/>
      <c r="J401" s="77"/>
      <c r="K401" s="77"/>
      <c r="L401" s="77"/>
      <c r="M401" s="77"/>
      <c r="N401" s="77"/>
      <c r="O401" s="77"/>
      <c r="P401" s="77"/>
      <c r="Q401" s="77"/>
      <c r="R401" s="77"/>
      <c r="S401" s="77"/>
      <c r="T401" s="77"/>
      <c r="U401" s="77"/>
      <c r="V401" s="77"/>
      <c r="W401" s="77"/>
      <c r="X401" s="77"/>
      <c r="Y401" s="77"/>
      <c r="Z401" s="77"/>
      <c r="AA401" s="77"/>
      <c r="AB401" s="77"/>
      <c r="AC401" s="77"/>
      <c r="AD401" s="77"/>
      <c r="AE401" s="77"/>
      <c r="AF401" s="77"/>
      <c r="AG401" s="77"/>
      <c r="AH401" s="77"/>
      <c r="AI401" s="77"/>
      <c r="AJ401" s="77"/>
      <c r="AK401" s="77"/>
      <c r="AL401" s="77"/>
    </row>
    <row r="402" ht="12.75" customHeight="1">
      <c r="A402" s="27"/>
      <c r="B402" s="27"/>
      <c r="C402" s="27"/>
      <c r="D402" s="27"/>
      <c r="E402" s="27"/>
      <c r="F402" s="78"/>
      <c r="G402" s="73"/>
      <c r="H402" s="77"/>
      <c r="I402" s="77"/>
      <c r="J402" s="77"/>
      <c r="K402" s="77"/>
      <c r="L402" s="77"/>
      <c r="M402" s="77"/>
      <c r="N402" s="77"/>
      <c r="O402" s="77"/>
      <c r="P402" s="77"/>
      <c r="Q402" s="77"/>
      <c r="R402" s="77"/>
      <c r="S402" s="77"/>
      <c r="T402" s="77"/>
      <c r="U402" s="77"/>
      <c r="V402" s="77"/>
      <c r="W402" s="77"/>
      <c r="X402" s="77"/>
      <c r="Y402" s="77"/>
      <c r="Z402" s="77"/>
      <c r="AA402" s="77"/>
      <c r="AB402" s="77"/>
      <c r="AC402" s="77"/>
      <c r="AD402" s="77"/>
      <c r="AE402" s="77"/>
      <c r="AF402" s="77"/>
      <c r="AG402" s="77"/>
      <c r="AH402" s="77"/>
      <c r="AI402" s="77"/>
      <c r="AJ402" s="77"/>
      <c r="AK402" s="77"/>
      <c r="AL402" s="77"/>
    </row>
    <row r="403" ht="12.75" customHeight="1">
      <c r="A403" s="27"/>
      <c r="B403" s="27"/>
      <c r="C403" s="27"/>
      <c r="D403" s="27"/>
      <c r="E403" s="27"/>
      <c r="F403" s="78"/>
      <c r="G403" s="73"/>
      <c r="H403" s="77"/>
      <c r="I403" s="77"/>
      <c r="J403" s="77"/>
      <c r="K403" s="77"/>
      <c r="L403" s="77"/>
      <c r="M403" s="77"/>
      <c r="N403" s="77"/>
      <c r="O403" s="77"/>
      <c r="P403" s="77"/>
      <c r="Q403" s="77"/>
      <c r="R403" s="77"/>
      <c r="S403" s="77"/>
      <c r="T403" s="77"/>
      <c r="U403" s="77"/>
      <c r="V403" s="77"/>
      <c r="W403" s="77"/>
      <c r="X403" s="77"/>
      <c r="Y403" s="77"/>
      <c r="Z403" s="77"/>
      <c r="AA403" s="77"/>
      <c r="AB403" s="77"/>
      <c r="AC403" s="77"/>
      <c r="AD403" s="77"/>
      <c r="AE403" s="77"/>
      <c r="AF403" s="77"/>
      <c r="AG403" s="77"/>
      <c r="AH403" s="77"/>
      <c r="AI403" s="77"/>
      <c r="AJ403" s="77"/>
      <c r="AK403" s="77"/>
      <c r="AL403" s="77"/>
    </row>
    <row r="404" ht="12.75" customHeight="1">
      <c r="A404" s="27"/>
      <c r="B404" s="27"/>
      <c r="C404" s="27"/>
      <c r="D404" s="27"/>
      <c r="E404" s="27"/>
      <c r="F404" s="78"/>
      <c r="G404" s="73"/>
      <c r="H404" s="77"/>
      <c r="I404" s="77"/>
      <c r="J404" s="77"/>
      <c r="K404" s="77"/>
      <c r="L404" s="77"/>
      <c r="M404" s="77"/>
      <c r="N404" s="77"/>
      <c r="O404" s="77"/>
      <c r="P404" s="77"/>
      <c r="Q404" s="77"/>
      <c r="R404" s="77"/>
      <c r="S404" s="77"/>
      <c r="T404" s="77"/>
      <c r="U404" s="77"/>
      <c r="V404" s="77"/>
      <c r="W404" s="77"/>
      <c r="X404" s="77"/>
      <c r="Y404" s="77"/>
      <c r="Z404" s="77"/>
      <c r="AA404" s="77"/>
      <c r="AB404" s="77"/>
      <c r="AC404" s="77"/>
      <c r="AD404" s="77"/>
      <c r="AE404" s="77"/>
      <c r="AF404" s="77"/>
      <c r="AG404" s="77"/>
      <c r="AH404" s="77"/>
      <c r="AI404" s="77"/>
      <c r="AJ404" s="77"/>
      <c r="AK404" s="77"/>
      <c r="AL404" s="77"/>
    </row>
    <row r="405" ht="12.75" customHeight="1">
      <c r="A405" s="27"/>
      <c r="B405" s="27"/>
      <c r="C405" s="27"/>
      <c r="D405" s="27"/>
      <c r="E405" s="27"/>
      <c r="F405" s="78"/>
      <c r="G405" s="73"/>
      <c r="H405" s="77"/>
      <c r="I405" s="77"/>
      <c r="J405" s="77"/>
      <c r="K405" s="77"/>
      <c r="L405" s="77"/>
      <c r="M405" s="77"/>
      <c r="N405" s="77"/>
      <c r="O405" s="77"/>
      <c r="P405" s="77"/>
      <c r="Q405" s="77"/>
      <c r="R405" s="77"/>
      <c r="S405" s="77"/>
      <c r="T405" s="77"/>
      <c r="U405" s="77"/>
      <c r="V405" s="77"/>
      <c r="W405" s="77"/>
      <c r="X405" s="77"/>
      <c r="Y405" s="77"/>
      <c r="Z405" s="77"/>
      <c r="AA405" s="77"/>
      <c r="AB405" s="77"/>
      <c r="AC405" s="77"/>
      <c r="AD405" s="77"/>
      <c r="AE405" s="77"/>
      <c r="AF405" s="77"/>
      <c r="AG405" s="77"/>
      <c r="AH405" s="77"/>
      <c r="AI405" s="77"/>
      <c r="AJ405" s="77"/>
      <c r="AK405" s="77"/>
      <c r="AL405" s="77"/>
    </row>
    <row r="406" ht="12.75" customHeight="1">
      <c r="A406" s="27"/>
      <c r="B406" s="27"/>
      <c r="C406" s="27"/>
      <c r="D406" s="27"/>
      <c r="E406" s="27"/>
      <c r="F406" s="78"/>
      <c r="G406" s="73"/>
      <c r="H406" s="77"/>
      <c r="I406" s="77"/>
      <c r="J406" s="77"/>
      <c r="K406" s="77"/>
      <c r="L406" s="77"/>
      <c r="M406" s="77"/>
      <c r="N406" s="77"/>
      <c r="O406" s="77"/>
      <c r="P406" s="77"/>
      <c r="Q406" s="77"/>
      <c r="R406" s="77"/>
      <c r="S406" s="77"/>
      <c r="T406" s="77"/>
      <c r="U406" s="77"/>
      <c r="V406" s="77"/>
      <c r="W406" s="77"/>
      <c r="X406" s="77"/>
      <c r="Y406" s="77"/>
      <c r="Z406" s="77"/>
      <c r="AA406" s="77"/>
      <c r="AB406" s="77"/>
      <c r="AC406" s="77"/>
      <c r="AD406" s="77"/>
      <c r="AE406" s="77"/>
      <c r="AF406" s="77"/>
      <c r="AG406" s="77"/>
      <c r="AH406" s="77"/>
      <c r="AI406" s="77"/>
      <c r="AJ406" s="77"/>
      <c r="AK406" s="77"/>
      <c r="AL406" s="77"/>
    </row>
    <row r="407" ht="12.75" customHeight="1">
      <c r="A407" s="27"/>
      <c r="B407" s="27"/>
      <c r="C407" s="27"/>
      <c r="D407" s="27"/>
      <c r="E407" s="27"/>
      <c r="F407" s="78"/>
      <c r="G407" s="73"/>
      <c r="H407" s="77"/>
      <c r="I407" s="77"/>
      <c r="J407" s="77"/>
      <c r="K407" s="77"/>
      <c r="L407" s="77"/>
      <c r="M407" s="77"/>
      <c r="N407" s="77"/>
      <c r="O407" s="77"/>
      <c r="P407" s="77"/>
      <c r="Q407" s="77"/>
      <c r="R407" s="77"/>
      <c r="S407" s="77"/>
      <c r="T407" s="77"/>
      <c r="U407" s="77"/>
      <c r="V407" s="77"/>
      <c r="W407" s="77"/>
      <c r="X407" s="77"/>
      <c r="Y407" s="77"/>
      <c r="Z407" s="77"/>
      <c r="AA407" s="77"/>
      <c r="AB407" s="77"/>
      <c r="AC407" s="77"/>
      <c r="AD407" s="77"/>
      <c r="AE407" s="77"/>
      <c r="AF407" s="77"/>
      <c r="AG407" s="77"/>
      <c r="AH407" s="77"/>
      <c r="AI407" s="77"/>
      <c r="AJ407" s="77"/>
      <c r="AK407" s="77"/>
      <c r="AL407" s="77"/>
    </row>
    <row r="408" ht="12.75" customHeight="1">
      <c r="A408" s="27"/>
      <c r="B408" s="27"/>
      <c r="C408" s="27"/>
      <c r="D408" s="27"/>
      <c r="E408" s="27"/>
      <c r="F408" s="78"/>
      <c r="G408" s="73"/>
      <c r="H408" s="77"/>
      <c r="I408" s="77"/>
      <c r="J408" s="77"/>
      <c r="K408" s="77"/>
      <c r="L408" s="77"/>
      <c r="M408" s="77"/>
      <c r="N408" s="77"/>
      <c r="O408" s="77"/>
      <c r="P408" s="77"/>
      <c r="Q408" s="77"/>
      <c r="R408" s="77"/>
      <c r="S408" s="77"/>
      <c r="T408" s="77"/>
      <c r="U408" s="77"/>
      <c r="V408" s="77"/>
      <c r="W408" s="77"/>
      <c r="X408" s="77"/>
      <c r="Y408" s="77"/>
      <c r="Z408" s="77"/>
      <c r="AA408" s="77"/>
      <c r="AB408" s="77"/>
      <c r="AC408" s="77"/>
      <c r="AD408" s="77"/>
      <c r="AE408" s="77"/>
      <c r="AF408" s="77"/>
      <c r="AG408" s="77"/>
      <c r="AH408" s="77"/>
      <c r="AI408" s="77"/>
      <c r="AJ408" s="77"/>
      <c r="AK408" s="77"/>
      <c r="AL408" s="77"/>
    </row>
    <row r="409" ht="12.75" customHeight="1">
      <c r="A409" s="27"/>
      <c r="B409" s="27"/>
      <c r="C409" s="27"/>
      <c r="D409" s="27"/>
      <c r="E409" s="27"/>
      <c r="F409" s="78"/>
      <c r="G409" s="73"/>
      <c r="H409" s="77"/>
      <c r="I409" s="77"/>
      <c r="J409" s="77"/>
      <c r="K409" s="77"/>
      <c r="L409" s="77"/>
      <c r="M409" s="77"/>
      <c r="N409" s="77"/>
      <c r="O409" s="77"/>
      <c r="P409" s="77"/>
      <c r="Q409" s="77"/>
      <c r="R409" s="77"/>
      <c r="S409" s="77"/>
      <c r="T409" s="77"/>
      <c r="U409" s="77"/>
      <c r="V409" s="77"/>
      <c r="W409" s="77"/>
      <c r="X409" s="77"/>
      <c r="Y409" s="77"/>
      <c r="Z409" s="77"/>
      <c r="AA409" s="77"/>
      <c r="AB409" s="77"/>
      <c r="AC409" s="77"/>
      <c r="AD409" s="77"/>
      <c r="AE409" s="77"/>
      <c r="AF409" s="77"/>
      <c r="AG409" s="77"/>
      <c r="AH409" s="77"/>
      <c r="AI409" s="77"/>
      <c r="AJ409" s="77"/>
      <c r="AK409" s="77"/>
      <c r="AL409" s="77"/>
    </row>
    <row r="410" ht="12.75" customHeight="1">
      <c r="A410" s="27"/>
      <c r="B410" s="27"/>
      <c r="C410" s="27"/>
      <c r="D410" s="27"/>
      <c r="E410" s="27"/>
      <c r="F410" s="78"/>
      <c r="G410" s="73"/>
      <c r="H410" s="77"/>
      <c r="I410" s="77"/>
      <c r="J410" s="77"/>
      <c r="K410" s="77"/>
      <c r="L410" s="77"/>
      <c r="M410" s="77"/>
      <c r="N410" s="77"/>
      <c r="O410" s="77"/>
      <c r="P410" s="77"/>
      <c r="Q410" s="77"/>
      <c r="R410" s="77"/>
      <c r="S410" s="77"/>
      <c r="T410" s="77"/>
      <c r="U410" s="77"/>
      <c r="V410" s="77"/>
      <c r="W410" s="77"/>
      <c r="X410" s="77"/>
      <c r="Y410" s="77"/>
      <c r="Z410" s="77"/>
      <c r="AA410" s="77"/>
      <c r="AB410" s="77"/>
      <c r="AC410" s="77"/>
      <c r="AD410" s="77"/>
      <c r="AE410" s="77"/>
      <c r="AF410" s="77"/>
      <c r="AG410" s="77"/>
      <c r="AH410" s="77"/>
      <c r="AI410" s="77"/>
      <c r="AJ410" s="77"/>
      <c r="AK410" s="77"/>
      <c r="AL410" s="77"/>
    </row>
    <row r="411" ht="12.75" customHeight="1">
      <c r="A411" s="27"/>
      <c r="B411" s="27"/>
      <c r="C411" s="27"/>
      <c r="D411" s="27"/>
      <c r="E411" s="27"/>
      <c r="F411" s="78"/>
      <c r="G411" s="73"/>
      <c r="H411" s="77"/>
      <c r="I411" s="77"/>
      <c r="J411" s="77"/>
      <c r="K411" s="77"/>
      <c r="L411" s="77"/>
      <c r="M411" s="77"/>
      <c r="N411" s="77"/>
      <c r="O411" s="77"/>
      <c r="P411" s="77"/>
      <c r="Q411" s="77"/>
      <c r="R411" s="77"/>
      <c r="S411" s="77"/>
      <c r="T411" s="77"/>
      <c r="U411" s="77"/>
      <c r="V411" s="77"/>
      <c r="W411" s="77"/>
      <c r="X411" s="77"/>
      <c r="Y411" s="77"/>
      <c r="Z411" s="77"/>
      <c r="AA411" s="77"/>
      <c r="AB411" s="77"/>
      <c r="AC411" s="77"/>
      <c r="AD411" s="77"/>
      <c r="AE411" s="77"/>
      <c r="AF411" s="77"/>
      <c r="AG411" s="77"/>
      <c r="AH411" s="77"/>
      <c r="AI411" s="77"/>
      <c r="AJ411" s="77"/>
      <c r="AK411" s="77"/>
      <c r="AL411" s="77"/>
    </row>
    <row r="412" ht="12.75" customHeight="1">
      <c r="A412" s="27"/>
      <c r="B412" s="27"/>
      <c r="C412" s="27"/>
      <c r="D412" s="27"/>
      <c r="E412" s="27"/>
      <c r="F412" s="78"/>
      <c r="G412" s="73"/>
      <c r="H412" s="77"/>
      <c r="I412" s="77"/>
      <c r="J412" s="77"/>
      <c r="K412" s="77"/>
      <c r="L412" s="77"/>
      <c r="M412" s="77"/>
      <c r="N412" s="77"/>
      <c r="O412" s="77"/>
      <c r="P412" s="77"/>
      <c r="Q412" s="77"/>
      <c r="R412" s="77"/>
      <c r="S412" s="77"/>
      <c r="T412" s="77"/>
      <c r="U412" s="77"/>
      <c r="V412" s="77"/>
      <c r="W412" s="77"/>
      <c r="X412" s="77"/>
      <c r="Y412" s="77"/>
      <c r="Z412" s="77"/>
      <c r="AA412" s="77"/>
      <c r="AB412" s="77"/>
      <c r="AC412" s="77"/>
      <c r="AD412" s="77"/>
      <c r="AE412" s="77"/>
      <c r="AF412" s="77"/>
      <c r="AG412" s="77"/>
      <c r="AH412" s="77"/>
      <c r="AI412" s="77"/>
      <c r="AJ412" s="77"/>
      <c r="AK412" s="77"/>
      <c r="AL412" s="77"/>
    </row>
    <row r="413" ht="12.75" customHeight="1">
      <c r="A413" s="27"/>
      <c r="B413" s="27"/>
      <c r="C413" s="27"/>
      <c r="D413" s="27"/>
      <c r="E413" s="27"/>
      <c r="F413" s="78"/>
      <c r="G413" s="73"/>
      <c r="H413" s="77"/>
      <c r="I413" s="77"/>
      <c r="J413" s="77"/>
      <c r="K413" s="77"/>
      <c r="L413" s="77"/>
      <c r="M413" s="77"/>
      <c r="N413" s="77"/>
      <c r="O413" s="77"/>
      <c r="P413" s="77"/>
      <c r="Q413" s="77"/>
      <c r="R413" s="77"/>
      <c r="S413" s="77"/>
      <c r="T413" s="77"/>
      <c r="U413" s="77"/>
      <c r="V413" s="77"/>
      <c r="W413" s="77"/>
      <c r="X413" s="77"/>
      <c r="Y413" s="77"/>
      <c r="Z413" s="77"/>
      <c r="AA413" s="77"/>
      <c r="AB413" s="77"/>
      <c r="AC413" s="77"/>
      <c r="AD413" s="77"/>
      <c r="AE413" s="77"/>
      <c r="AF413" s="77"/>
      <c r="AG413" s="77"/>
      <c r="AH413" s="77"/>
      <c r="AI413" s="77"/>
      <c r="AJ413" s="77"/>
      <c r="AK413" s="77"/>
      <c r="AL413" s="77"/>
    </row>
    <row r="414" ht="12.75" customHeight="1">
      <c r="A414" s="27"/>
      <c r="B414" s="27"/>
      <c r="C414" s="27"/>
      <c r="D414" s="27"/>
      <c r="E414" s="27"/>
      <c r="F414" s="78"/>
      <c r="G414" s="73"/>
      <c r="H414" s="77"/>
      <c r="I414" s="77"/>
      <c r="J414" s="77"/>
      <c r="K414" s="77"/>
      <c r="L414" s="77"/>
      <c r="M414" s="77"/>
      <c r="N414" s="77"/>
      <c r="O414" s="77"/>
      <c r="P414" s="77"/>
      <c r="Q414" s="77"/>
      <c r="R414" s="77"/>
      <c r="S414" s="77"/>
      <c r="T414" s="77"/>
      <c r="U414" s="77"/>
      <c r="V414" s="77"/>
      <c r="W414" s="77"/>
      <c r="X414" s="77"/>
      <c r="Y414" s="77"/>
      <c r="Z414" s="77"/>
      <c r="AA414" s="77"/>
      <c r="AB414" s="77"/>
      <c r="AC414" s="77"/>
      <c r="AD414" s="77"/>
      <c r="AE414" s="77"/>
      <c r="AF414" s="77"/>
      <c r="AG414" s="77"/>
      <c r="AH414" s="77"/>
      <c r="AI414" s="77"/>
      <c r="AJ414" s="77"/>
      <c r="AK414" s="77"/>
      <c r="AL414" s="77"/>
    </row>
    <row r="415" ht="12.75" customHeight="1">
      <c r="A415" s="27"/>
      <c r="B415" s="27"/>
      <c r="C415" s="27"/>
      <c r="D415" s="27"/>
      <c r="E415" s="27"/>
      <c r="F415" s="78"/>
      <c r="G415" s="73"/>
      <c r="H415" s="77"/>
      <c r="I415" s="77"/>
      <c r="J415" s="77"/>
      <c r="K415" s="77"/>
      <c r="L415" s="77"/>
      <c r="M415" s="77"/>
      <c r="N415" s="77"/>
      <c r="O415" s="77"/>
      <c r="P415" s="77"/>
      <c r="Q415" s="77"/>
      <c r="R415" s="77"/>
      <c r="S415" s="77"/>
      <c r="T415" s="77"/>
      <c r="U415" s="77"/>
      <c r="V415" s="77"/>
      <c r="W415" s="77"/>
      <c r="X415" s="77"/>
      <c r="Y415" s="77"/>
      <c r="Z415" s="77"/>
      <c r="AA415" s="77"/>
      <c r="AB415" s="77"/>
      <c r="AC415" s="77"/>
      <c r="AD415" s="77"/>
      <c r="AE415" s="77"/>
      <c r="AF415" s="77"/>
      <c r="AG415" s="77"/>
      <c r="AH415" s="77"/>
      <c r="AI415" s="77"/>
      <c r="AJ415" s="77"/>
      <c r="AK415" s="77"/>
      <c r="AL415" s="77"/>
    </row>
    <row r="416" ht="12.75" customHeight="1">
      <c r="A416" s="27"/>
      <c r="B416" s="27"/>
      <c r="C416" s="27"/>
      <c r="D416" s="27"/>
      <c r="E416" s="27"/>
      <c r="F416" s="78"/>
      <c r="G416" s="73"/>
      <c r="H416" s="77"/>
      <c r="I416" s="77"/>
      <c r="J416" s="77"/>
      <c r="K416" s="77"/>
      <c r="L416" s="77"/>
      <c r="M416" s="77"/>
      <c r="N416" s="77"/>
      <c r="O416" s="77"/>
      <c r="P416" s="77"/>
      <c r="Q416" s="77"/>
      <c r="R416" s="77"/>
      <c r="S416" s="77"/>
      <c r="T416" s="77"/>
      <c r="U416" s="77"/>
      <c r="V416" s="77"/>
      <c r="W416" s="77"/>
      <c r="X416" s="77"/>
      <c r="Y416" s="77"/>
      <c r="Z416" s="77"/>
      <c r="AA416" s="77"/>
      <c r="AB416" s="77"/>
      <c r="AC416" s="77"/>
      <c r="AD416" s="77"/>
      <c r="AE416" s="77"/>
      <c r="AF416" s="77"/>
      <c r="AG416" s="77"/>
      <c r="AH416" s="77"/>
      <c r="AI416" s="77"/>
      <c r="AJ416" s="77"/>
      <c r="AK416" s="77"/>
      <c r="AL416" s="77"/>
    </row>
    <row r="417" ht="12.75" customHeight="1">
      <c r="A417" s="27"/>
      <c r="B417" s="27"/>
      <c r="C417" s="27"/>
      <c r="D417" s="27"/>
      <c r="E417" s="27"/>
      <c r="F417" s="78"/>
      <c r="G417" s="73"/>
      <c r="H417" s="77"/>
      <c r="I417" s="77"/>
      <c r="J417" s="77"/>
      <c r="K417" s="77"/>
      <c r="L417" s="77"/>
      <c r="M417" s="77"/>
      <c r="N417" s="77"/>
      <c r="O417" s="77"/>
      <c r="P417" s="77"/>
      <c r="Q417" s="77"/>
      <c r="R417" s="77"/>
      <c r="S417" s="77"/>
      <c r="T417" s="77"/>
      <c r="U417" s="77"/>
      <c r="V417" s="77"/>
      <c r="W417" s="77"/>
      <c r="X417" s="77"/>
      <c r="Y417" s="77"/>
      <c r="Z417" s="77"/>
      <c r="AA417" s="77"/>
      <c r="AB417" s="77"/>
      <c r="AC417" s="77"/>
      <c r="AD417" s="77"/>
      <c r="AE417" s="77"/>
      <c r="AF417" s="77"/>
      <c r="AG417" s="77"/>
      <c r="AH417" s="77"/>
      <c r="AI417" s="77"/>
      <c r="AJ417" s="77"/>
      <c r="AK417" s="77"/>
      <c r="AL417" s="77"/>
    </row>
    <row r="418" ht="12.75" customHeight="1">
      <c r="A418" s="27"/>
      <c r="B418" s="27"/>
      <c r="C418" s="27"/>
      <c r="D418" s="27"/>
      <c r="E418" s="27"/>
      <c r="F418" s="78"/>
      <c r="G418" s="73"/>
      <c r="H418" s="77"/>
      <c r="I418" s="77"/>
      <c r="J418" s="77"/>
      <c r="K418" s="77"/>
      <c r="L418" s="77"/>
      <c r="M418" s="77"/>
      <c r="N418" s="77"/>
      <c r="O418" s="77"/>
      <c r="P418" s="77"/>
      <c r="Q418" s="77"/>
      <c r="R418" s="77"/>
      <c r="S418" s="77"/>
      <c r="T418" s="77"/>
      <c r="U418" s="77"/>
      <c r="V418" s="77"/>
      <c r="W418" s="77"/>
      <c r="X418" s="77"/>
      <c r="Y418" s="77"/>
      <c r="Z418" s="77"/>
      <c r="AA418" s="77"/>
      <c r="AB418" s="77"/>
      <c r="AC418" s="77"/>
      <c r="AD418" s="77"/>
      <c r="AE418" s="77"/>
      <c r="AF418" s="77"/>
      <c r="AG418" s="77"/>
      <c r="AH418" s="77"/>
      <c r="AI418" s="77"/>
      <c r="AJ418" s="77"/>
      <c r="AK418" s="77"/>
      <c r="AL418" s="77"/>
    </row>
    <row r="419" ht="12.75" customHeight="1">
      <c r="A419" s="27"/>
      <c r="B419" s="27"/>
      <c r="C419" s="27"/>
      <c r="D419" s="27"/>
      <c r="E419" s="27"/>
      <c r="F419" s="78"/>
      <c r="G419" s="73"/>
      <c r="H419" s="77"/>
      <c r="I419" s="77"/>
      <c r="J419" s="77"/>
      <c r="K419" s="77"/>
      <c r="L419" s="77"/>
      <c r="M419" s="77"/>
      <c r="N419" s="77"/>
      <c r="O419" s="77"/>
      <c r="P419" s="77"/>
      <c r="Q419" s="77"/>
      <c r="R419" s="77"/>
      <c r="S419" s="77"/>
      <c r="T419" s="77"/>
      <c r="U419" s="77"/>
      <c r="V419" s="77"/>
      <c r="W419" s="77"/>
      <c r="X419" s="77"/>
      <c r="Y419" s="77"/>
      <c r="Z419" s="77"/>
      <c r="AA419" s="77"/>
      <c r="AB419" s="77"/>
      <c r="AC419" s="77"/>
      <c r="AD419" s="77"/>
      <c r="AE419" s="77"/>
      <c r="AF419" s="77"/>
      <c r="AG419" s="77"/>
      <c r="AH419" s="77"/>
      <c r="AI419" s="77"/>
      <c r="AJ419" s="77"/>
      <c r="AK419" s="77"/>
      <c r="AL419" s="77"/>
    </row>
    <row r="420" ht="12.75" customHeight="1">
      <c r="A420" s="27"/>
      <c r="B420" s="27"/>
      <c r="C420" s="27"/>
      <c r="D420" s="27"/>
      <c r="E420" s="27"/>
      <c r="F420" s="78"/>
      <c r="G420" s="73"/>
      <c r="H420" s="77"/>
      <c r="I420" s="77"/>
      <c r="J420" s="77"/>
      <c r="K420" s="77"/>
      <c r="L420" s="77"/>
      <c r="M420" s="77"/>
      <c r="N420" s="77"/>
      <c r="O420" s="77"/>
      <c r="P420" s="77"/>
      <c r="Q420" s="77"/>
      <c r="R420" s="77"/>
      <c r="S420" s="77"/>
      <c r="T420" s="77"/>
      <c r="U420" s="77"/>
      <c r="V420" s="77"/>
      <c r="W420" s="77"/>
      <c r="X420" s="77"/>
      <c r="Y420" s="77"/>
      <c r="Z420" s="77"/>
      <c r="AA420" s="77"/>
      <c r="AB420" s="77"/>
      <c r="AC420" s="77"/>
      <c r="AD420" s="77"/>
      <c r="AE420" s="77"/>
      <c r="AF420" s="77"/>
      <c r="AG420" s="77"/>
      <c r="AH420" s="77"/>
      <c r="AI420" s="77"/>
      <c r="AJ420" s="77"/>
      <c r="AK420" s="77"/>
      <c r="AL420" s="77"/>
    </row>
    <row r="421" ht="12.75" customHeight="1">
      <c r="A421" s="27"/>
      <c r="B421" s="27"/>
      <c r="C421" s="27"/>
      <c r="D421" s="27"/>
      <c r="E421" s="27"/>
      <c r="F421" s="78"/>
      <c r="G421" s="73"/>
      <c r="H421" s="77"/>
      <c r="I421" s="77"/>
      <c r="J421" s="77"/>
      <c r="K421" s="77"/>
      <c r="L421" s="77"/>
      <c r="M421" s="77"/>
      <c r="N421" s="77"/>
      <c r="O421" s="77"/>
      <c r="P421" s="77"/>
      <c r="Q421" s="77"/>
      <c r="R421" s="77"/>
      <c r="S421" s="77"/>
      <c r="T421" s="77"/>
      <c r="U421" s="77"/>
      <c r="V421" s="77"/>
      <c r="W421" s="77"/>
      <c r="X421" s="77"/>
      <c r="Y421" s="77"/>
      <c r="Z421" s="77"/>
      <c r="AA421" s="77"/>
      <c r="AB421" s="77"/>
      <c r="AC421" s="77"/>
      <c r="AD421" s="77"/>
      <c r="AE421" s="77"/>
      <c r="AF421" s="77"/>
      <c r="AG421" s="77"/>
      <c r="AH421" s="77"/>
      <c r="AI421" s="77"/>
      <c r="AJ421" s="77"/>
      <c r="AK421" s="77"/>
      <c r="AL421" s="77"/>
    </row>
    <row r="422" ht="12.75" customHeight="1">
      <c r="A422" s="27"/>
      <c r="B422" s="27"/>
      <c r="C422" s="27"/>
      <c r="D422" s="27"/>
      <c r="E422" s="27"/>
      <c r="F422" s="78"/>
      <c r="G422" s="73"/>
      <c r="H422" s="77"/>
      <c r="I422" s="77"/>
      <c r="J422" s="77"/>
      <c r="K422" s="77"/>
      <c r="L422" s="77"/>
      <c r="M422" s="77"/>
      <c r="N422" s="77"/>
      <c r="O422" s="77"/>
      <c r="P422" s="77"/>
      <c r="Q422" s="77"/>
      <c r="R422" s="77"/>
      <c r="S422" s="77"/>
      <c r="T422" s="77"/>
      <c r="U422" s="77"/>
      <c r="V422" s="77"/>
      <c r="W422" s="77"/>
      <c r="X422" s="77"/>
      <c r="Y422" s="77"/>
      <c r="Z422" s="77"/>
      <c r="AA422" s="77"/>
      <c r="AB422" s="77"/>
      <c r="AC422" s="77"/>
      <c r="AD422" s="77"/>
      <c r="AE422" s="77"/>
      <c r="AF422" s="77"/>
      <c r="AG422" s="77"/>
      <c r="AH422" s="77"/>
      <c r="AI422" s="77"/>
      <c r="AJ422" s="77"/>
      <c r="AK422" s="77"/>
      <c r="AL422" s="77"/>
    </row>
    <row r="423" ht="12.75" customHeight="1">
      <c r="A423" s="27"/>
      <c r="B423" s="27"/>
      <c r="C423" s="27"/>
      <c r="D423" s="27"/>
      <c r="E423" s="27"/>
      <c r="F423" s="78"/>
      <c r="G423" s="73"/>
      <c r="H423" s="77"/>
      <c r="I423" s="77"/>
      <c r="J423" s="77"/>
      <c r="K423" s="77"/>
      <c r="L423" s="77"/>
      <c r="M423" s="77"/>
      <c r="N423" s="77"/>
      <c r="O423" s="77"/>
      <c r="P423" s="77"/>
      <c r="Q423" s="77"/>
      <c r="R423" s="77"/>
      <c r="S423" s="77"/>
      <c r="T423" s="77"/>
      <c r="U423" s="77"/>
      <c r="V423" s="77"/>
      <c r="W423" s="77"/>
      <c r="X423" s="77"/>
      <c r="Y423" s="77"/>
      <c r="Z423" s="77"/>
      <c r="AA423" s="77"/>
      <c r="AB423" s="77"/>
      <c r="AC423" s="77"/>
      <c r="AD423" s="77"/>
      <c r="AE423" s="77"/>
      <c r="AF423" s="77"/>
      <c r="AG423" s="77"/>
      <c r="AH423" s="77"/>
      <c r="AI423" s="77"/>
      <c r="AJ423" s="77"/>
      <c r="AK423" s="77"/>
      <c r="AL423" s="77"/>
    </row>
    <row r="424" ht="12.75" customHeight="1">
      <c r="A424" s="27"/>
      <c r="B424" s="27"/>
      <c r="C424" s="27"/>
      <c r="D424" s="27"/>
      <c r="E424" s="27"/>
      <c r="F424" s="78"/>
      <c r="G424" s="73"/>
      <c r="H424" s="77"/>
      <c r="I424" s="77"/>
      <c r="J424" s="77"/>
      <c r="K424" s="77"/>
      <c r="L424" s="77"/>
      <c r="M424" s="77"/>
      <c r="N424" s="77"/>
      <c r="O424" s="77"/>
      <c r="P424" s="77"/>
      <c r="Q424" s="77"/>
      <c r="R424" s="77"/>
      <c r="S424" s="77"/>
      <c r="T424" s="77"/>
      <c r="U424" s="77"/>
      <c r="V424" s="77"/>
      <c r="W424" s="77"/>
      <c r="X424" s="77"/>
      <c r="Y424" s="77"/>
      <c r="Z424" s="77"/>
      <c r="AA424" s="77"/>
      <c r="AB424" s="77"/>
      <c r="AC424" s="77"/>
      <c r="AD424" s="77"/>
      <c r="AE424" s="77"/>
      <c r="AF424" s="77"/>
      <c r="AG424" s="77"/>
      <c r="AH424" s="77"/>
      <c r="AI424" s="77"/>
      <c r="AJ424" s="77"/>
      <c r="AK424" s="77"/>
      <c r="AL424" s="77"/>
    </row>
    <row r="425" ht="12.75" customHeight="1">
      <c r="A425" s="27"/>
      <c r="B425" s="27"/>
      <c r="C425" s="27"/>
      <c r="D425" s="27"/>
      <c r="E425" s="27"/>
      <c r="F425" s="78"/>
      <c r="G425" s="73"/>
      <c r="H425" s="77"/>
      <c r="I425" s="77"/>
      <c r="J425" s="77"/>
      <c r="K425" s="77"/>
      <c r="L425" s="77"/>
      <c r="M425" s="77"/>
      <c r="N425" s="77"/>
      <c r="O425" s="77"/>
      <c r="P425" s="77"/>
      <c r="Q425" s="77"/>
      <c r="R425" s="77"/>
      <c r="S425" s="77"/>
      <c r="T425" s="77"/>
      <c r="U425" s="77"/>
      <c r="V425" s="77"/>
      <c r="W425" s="77"/>
      <c r="X425" s="77"/>
      <c r="Y425" s="77"/>
      <c r="Z425" s="77"/>
      <c r="AA425" s="77"/>
      <c r="AB425" s="77"/>
      <c r="AC425" s="77"/>
      <c r="AD425" s="77"/>
      <c r="AE425" s="77"/>
      <c r="AF425" s="77"/>
      <c r="AG425" s="77"/>
      <c r="AH425" s="77"/>
      <c r="AI425" s="77"/>
      <c r="AJ425" s="77"/>
      <c r="AK425" s="77"/>
      <c r="AL425" s="77"/>
    </row>
    <row r="426" ht="12.75" customHeight="1">
      <c r="A426" s="27"/>
      <c r="B426" s="27"/>
      <c r="C426" s="27"/>
      <c r="D426" s="27"/>
      <c r="E426" s="27"/>
      <c r="F426" s="78"/>
      <c r="G426" s="73"/>
      <c r="H426" s="77"/>
      <c r="I426" s="77"/>
      <c r="J426" s="77"/>
      <c r="K426" s="77"/>
      <c r="L426" s="77"/>
      <c r="M426" s="77"/>
      <c r="N426" s="77"/>
      <c r="O426" s="77"/>
      <c r="P426" s="77"/>
      <c r="Q426" s="77"/>
      <c r="R426" s="77"/>
      <c r="S426" s="77"/>
      <c r="T426" s="77"/>
      <c r="U426" s="77"/>
      <c r="V426" s="77"/>
      <c r="W426" s="77"/>
      <c r="X426" s="77"/>
      <c r="Y426" s="77"/>
      <c r="Z426" s="77"/>
      <c r="AA426" s="77"/>
      <c r="AB426" s="77"/>
      <c r="AC426" s="77"/>
      <c r="AD426" s="77"/>
      <c r="AE426" s="77"/>
      <c r="AF426" s="77"/>
      <c r="AG426" s="77"/>
      <c r="AH426" s="77"/>
      <c r="AI426" s="77"/>
      <c r="AJ426" s="77"/>
      <c r="AK426" s="77"/>
      <c r="AL426" s="77"/>
    </row>
    <row r="427" ht="12.75" customHeight="1">
      <c r="A427" s="27"/>
      <c r="B427" s="27"/>
      <c r="C427" s="27"/>
      <c r="D427" s="27"/>
      <c r="E427" s="27"/>
      <c r="F427" s="78"/>
      <c r="G427" s="73"/>
      <c r="H427" s="77"/>
      <c r="I427" s="77"/>
      <c r="J427" s="77"/>
      <c r="K427" s="77"/>
      <c r="L427" s="77"/>
      <c r="M427" s="77"/>
      <c r="N427" s="77"/>
      <c r="O427" s="77"/>
      <c r="P427" s="77"/>
      <c r="Q427" s="77"/>
      <c r="R427" s="77"/>
      <c r="S427" s="77"/>
      <c r="T427" s="77"/>
      <c r="U427" s="77"/>
      <c r="V427" s="77"/>
      <c r="W427" s="77"/>
      <c r="X427" s="77"/>
      <c r="Y427" s="77"/>
      <c r="Z427" s="77"/>
      <c r="AA427" s="77"/>
      <c r="AB427" s="77"/>
      <c r="AC427" s="77"/>
      <c r="AD427" s="77"/>
      <c r="AE427" s="77"/>
      <c r="AF427" s="77"/>
      <c r="AG427" s="77"/>
      <c r="AH427" s="77"/>
      <c r="AI427" s="77"/>
      <c r="AJ427" s="77"/>
      <c r="AK427" s="77"/>
      <c r="AL427" s="77"/>
    </row>
    <row r="428" ht="12.75" customHeight="1">
      <c r="A428" s="27"/>
      <c r="B428" s="27"/>
      <c r="C428" s="27"/>
      <c r="D428" s="27"/>
      <c r="E428" s="27"/>
      <c r="F428" s="78"/>
      <c r="G428" s="73"/>
      <c r="H428" s="77"/>
      <c r="I428" s="77"/>
      <c r="J428" s="77"/>
      <c r="K428" s="77"/>
      <c r="L428" s="77"/>
      <c r="M428" s="77"/>
      <c r="N428" s="77"/>
      <c r="O428" s="77"/>
      <c r="P428" s="77"/>
      <c r="Q428" s="77"/>
      <c r="R428" s="77"/>
      <c r="S428" s="77"/>
      <c r="T428" s="77"/>
      <c r="U428" s="77"/>
      <c r="V428" s="77"/>
      <c r="W428" s="77"/>
      <c r="X428" s="77"/>
      <c r="Y428" s="77"/>
      <c r="Z428" s="77"/>
      <c r="AA428" s="77"/>
      <c r="AB428" s="77"/>
      <c r="AC428" s="77"/>
      <c r="AD428" s="77"/>
      <c r="AE428" s="77"/>
      <c r="AF428" s="77"/>
      <c r="AG428" s="77"/>
      <c r="AH428" s="77"/>
      <c r="AI428" s="77"/>
      <c r="AJ428" s="77"/>
      <c r="AK428" s="77"/>
      <c r="AL428" s="77"/>
    </row>
    <row r="429" ht="12.75" customHeight="1">
      <c r="A429" s="27"/>
      <c r="B429" s="27"/>
      <c r="C429" s="27"/>
      <c r="D429" s="27"/>
      <c r="E429" s="27"/>
      <c r="F429" s="78"/>
      <c r="G429" s="73"/>
      <c r="H429" s="77"/>
      <c r="I429" s="77"/>
      <c r="J429" s="77"/>
      <c r="K429" s="77"/>
      <c r="L429" s="77"/>
      <c r="M429" s="77"/>
      <c r="N429" s="77"/>
      <c r="O429" s="77"/>
      <c r="P429" s="77"/>
      <c r="Q429" s="77"/>
      <c r="R429" s="77"/>
      <c r="S429" s="77"/>
      <c r="T429" s="77"/>
      <c r="U429" s="77"/>
      <c r="V429" s="77"/>
      <c r="W429" s="77"/>
      <c r="X429" s="77"/>
      <c r="Y429" s="77"/>
      <c r="Z429" s="77"/>
      <c r="AA429" s="77"/>
      <c r="AB429" s="77"/>
      <c r="AC429" s="77"/>
      <c r="AD429" s="77"/>
      <c r="AE429" s="77"/>
      <c r="AF429" s="77"/>
      <c r="AG429" s="77"/>
      <c r="AH429" s="77"/>
      <c r="AI429" s="77"/>
      <c r="AJ429" s="77"/>
      <c r="AK429" s="77"/>
      <c r="AL429" s="77"/>
    </row>
    <row r="430" ht="12.75" customHeight="1">
      <c r="A430" s="27"/>
      <c r="B430" s="27"/>
      <c r="C430" s="27"/>
      <c r="D430" s="27"/>
      <c r="E430" s="27"/>
      <c r="F430" s="78"/>
      <c r="G430" s="73"/>
      <c r="H430" s="77"/>
      <c r="I430" s="77"/>
      <c r="J430" s="77"/>
      <c r="K430" s="77"/>
      <c r="L430" s="77"/>
      <c r="M430" s="77"/>
      <c r="N430" s="77"/>
      <c r="O430" s="77"/>
      <c r="P430" s="77"/>
      <c r="Q430" s="77"/>
      <c r="R430" s="77"/>
      <c r="S430" s="77"/>
      <c r="T430" s="77"/>
      <c r="U430" s="77"/>
      <c r="V430" s="77"/>
      <c r="W430" s="77"/>
      <c r="X430" s="77"/>
      <c r="Y430" s="77"/>
      <c r="Z430" s="77"/>
      <c r="AA430" s="77"/>
      <c r="AB430" s="77"/>
      <c r="AC430" s="77"/>
      <c r="AD430" s="77"/>
      <c r="AE430" s="77"/>
      <c r="AF430" s="77"/>
      <c r="AG430" s="77"/>
      <c r="AH430" s="77"/>
      <c r="AI430" s="77"/>
      <c r="AJ430" s="77"/>
      <c r="AK430" s="77"/>
      <c r="AL430" s="77"/>
    </row>
    <row r="431" ht="12.75" customHeight="1">
      <c r="A431" s="27"/>
      <c r="B431" s="27"/>
      <c r="C431" s="27"/>
      <c r="D431" s="27"/>
      <c r="E431" s="27"/>
      <c r="F431" s="78"/>
      <c r="G431" s="73"/>
      <c r="H431" s="77"/>
      <c r="I431" s="77"/>
      <c r="J431" s="77"/>
      <c r="K431" s="77"/>
      <c r="L431" s="77"/>
      <c r="M431" s="77"/>
      <c r="N431" s="77"/>
      <c r="O431" s="77"/>
      <c r="P431" s="77"/>
      <c r="Q431" s="77"/>
      <c r="R431" s="77"/>
      <c r="S431" s="77"/>
      <c r="T431" s="77"/>
      <c r="U431" s="77"/>
      <c r="V431" s="77"/>
      <c r="W431" s="77"/>
      <c r="X431" s="77"/>
      <c r="Y431" s="77"/>
      <c r="Z431" s="77"/>
      <c r="AA431" s="77"/>
      <c r="AB431" s="77"/>
      <c r="AC431" s="77"/>
      <c r="AD431" s="77"/>
      <c r="AE431" s="77"/>
      <c r="AF431" s="77"/>
      <c r="AG431" s="77"/>
      <c r="AH431" s="77"/>
      <c r="AI431" s="77"/>
      <c r="AJ431" s="77"/>
      <c r="AK431" s="77"/>
      <c r="AL431" s="77"/>
    </row>
    <row r="432" ht="12.75" customHeight="1">
      <c r="A432" s="27"/>
      <c r="B432" s="27"/>
      <c r="C432" s="27"/>
      <c r="D432" s="27"/>
      <c r="E432" s="27"/>
      <c r="F432" s="78"/>
      <c r="G432" s="73"/>
      <c r="H432" s="77"/>
      <c r="I432" s="77"/>
      <c r="J432" s="77"/>
      <c r="K432" s="77"/>
      <c r="L432" s="77"/>
      <c r="M432" s="77"/>
      <c r="N432" s="77"/>
      <c r="O432" s="77"/>
      <c r="P432" s="77"/>
      <c r="Q432" s="77"/>
      <c r="R432" s="77"/>
      <c r="S432" s="77"/>
      <c r="T432" s="77"/>
      <c r="U432" s="77"/>
      <c r="V432" s="77"/>
      <c r="W432" s="77"/>
      <c r="X432" s="77"/>
      <c r="Y432" s="77"/>
      <c r="Z432" s="77"/>
      <c r="AA432" s="77"/>
      <c r="AB432" s="77"/>
      <c r="AC432" s="77"/>
      <c r="AD432" s="77"/>
      <c r="AE432" s="77"/>
      <c r="AF432" s="77"/>
      <c r="AG432" s="77"/>
      <c r="AH432" s="77"/>
      <c r="AI432" s="77"/>
      <c r="AJ432" s="77"/>
      <c r="AK432" s="77"/>
      <c r="AL432" s="77"/>
    </row>
    <row r="433" ht="12.75" customHeight="1">
      <c r="A433" s="27"/>
      <c r="B433" s="27"/>
      <c r="C433" s="27"/>
      <c r="D433" s="27"/>
      <c r="E433" s="27"/>
      <c r="F433" s="78"/>
      <c r="G433" s="73"/>
      <c r="H433" s="77"/>
      <c r="I433" s="77"/>
      <c r="J433" s="77"/>
      <c r="K433" s="77"/>
      <c r="L433" s="77"/>
      <c r="M433" s="77"/>
      <c r="N433" s="77"/>
      <c r="O433" s="77"/>
      <c r="P433" s="77"/>
      <c r="Q433" s="77"/>
      <c r="R433" s="77"/>
      <c r="S433" s="77"/>
      <c r="T433" s="77"/>
      <c r="U433" s="77"/>
      <c r="V433" s="77"/>
      <c r="W433" s="77"/>
      <c r="X433" s="77"/>
      <c r="Y433" s="77"/>
      <c r="Z433" s="77"/>
      <c r="AA433" s="77"/>
      <c r="AB433" s="77"/>
      <c r="AC433" s="77"/>
      <c r="AD433" s="77"/>
      <c r="AE433" s="77"/>
      <c r="AF433" s="77"/>
      <c r="AG433" s="77"/>
      <c r="AH433" s="77"/>
      <c r="AI433" s="77"/>
      <c r="AJ433" s="77"/>
      <c r="AK433" s="77"/>
      <c r="AL433" s="77"/>
    </row>
    <row r="434" ht="12.75" customHeight="1">
      <c r="A434" s="27"/>
      <c r="B434" s="27"/>
      <c r="C434" s="27"/>
      <c r="D434" s="27"/>
      <c r="E434" s="27"/>
      <c r="F434" s="78"/>
      <c r="G434" s="73"/>
      <c r="H434" s="77"/>
      <c r="I434" s="77"/>
      <c r="J434" s="77"/>
      <c r="K434" s="77"/>
      <c r="L434" s="77"/>
      <c r="M434" s="77"/>
      <c r="N434" s="77"/>
      <c r="O434" s="77"/>
      <c r="P434" s="77"/>
      <c r="Q434" s="77"/>
      <c r="R434" s="77"/>
      <c r="S434" s="77"/>
      <c r="T434" s="77"/>
      <c r="U434" s="77"/>
      <c r="V434" s="77"/>
      <c r="W434" s="77"/>
      <c r="X434" s="77"/>
      <c r="Y434" s="77"/>
      <c r="Z434" s="77"/>
      <c r="AA434" s="77"/>
      <c r="AB434" s="77"/>
      <c r="AC434" s="77"/>
      <c r="AD434" s="77"/>
      <c r="AE434" s="77"/>
      <c r="AF434" s="77"/>
      <c r="AG434" s="77"/>
      <c r="AH434" s="77"/>
      <c r="AI434" s="77"/>
      <c r="AJ434" s="77"/>
      <c r="AK434" s="77"/>
      <c r="AL434" s="77"/>
    </row>
    <row r="435" ht="12.75" customHeight="1">
      <c r="A435" s="27"/>
      <c r="B435" s="27"/>
      <c r="C435" s="27"/>
      <c r="D435" s="27"/>
      <c r="E435" s="27"/>
      <c r="F435" s="78"/>
      <c r="G435" s="73"/>
      <c r="H435" s="77"/>
      <c r="I435" s="77"/>
      <c r="J435" s="77"/>
      <c r="K435" s="77"/>
      <c r="L435" s="77"/>
      <c r="M435" s="77"/>
      <c r="N435" s="77"/>
      <c r="O435" s="77"/>
      <c r="P435" s="77"/>
      <c r="Q435" s="77"/>
      <c r="R435" s="77"/>
      <c r="S435" s="77"/>
      <c r="T435" s="77"/>
      <c r="U435" s="77"/>
      <c r="V435" s="77"/>
      <c r="W435" s="77"/>
      <c r="X435" s="77"/>
      <c r="Y435" s="77"/>
      <c r="Z435" s="77"/>
      <c r="AA435" s="77"/>
      <c r="AB435" s="77"/>
      <c r="AC435" s="77"/>
      <c r="AD435" s="77"/>
      <c r="AE435" s="77"/>
      <c r="AF435" s="77"/>
      <c r="AG435" s="77"/>
      <c r="AH435" s="77"/>
      <c r="AI435" s="77"/>
      <c r="AJ435" s="77"/>
      <c r="AK435" s="77"/>
      <c r="AL435" s="77"/>
    </row>
    <row r="436" ht="12.75" customHeight="1">
      <c r="A436" s="27"/>
      <c r="B436" s="27"/>
      <c r="C436" s="27"/>
      <c r="D436" s="27"/>
      <c r="E436" s="27"/>
      <c r="F436" s="78"/>
      <c r="G436" s="73"/>
      <c r="H436" s="77"/>
      <c r="I436" s="77"/>
      <c r="J436" s="77"/>
      <c r="K436" s="77"/>
      <c r="L436" s="77"/>
      <c r="M436" s="77"/>
      <c r="N436" s="77"/>
      <c r="O436" s="77"/>
      <c r="P436" s="77"/>
      <c r="Q436" s="77"/>
      <c r="R436" s="77"/>
      <c r="S436" s="77"/>
      <c r="T436" s="77"/>
      <c r="U436" s="77"/>
      <c r="V436" s="77"/>
      <c r="W436" s="77"/>
      <c r="X436" s="77"/>
      <c r="Y436" s="77"/>
      <c r="Z436" s="77"/>
      <c r="AA436" s="77"/>
      <c r="AB436" s="77"/>
      <c r="AC436" s="77"/>
      <c r="AD436" s="77"/>
      <c r="AE436" s="77"/>
      <c r="AF436" s="77"/>
      <c r="AG436" s="77"/>
      <c r="AH436" s="77"/>
      <c r="AI436" s="77"/>
      <c r="AJ436" s="77"/>
      <c r="AK436" s="77"/>
      <c r="AL436" s="77"/>
    </row>
    <row r="437" ht="12.75" customHeight="1">
      <c r="A437" s="27"/>
      <c r="B437" s="27"/>
      <c r="C437" s="27"/>
      <c r="D437" s="27"/>
      <c r="E437" s="27"/>
      <c r="F437" s="78"/>
      <c r="G437" s="73"/>
      <c r="H437" s="77"/>
      <c r="I437" s="77"/>
      <c r="J437" s="77"/>
      <c r="K437" s="77"/>
      <c r="L437" s="77"/>
      <c r="M437" s="77"/>
      <c r="N437" s="77"/>
      <c r="O437" s="77"/>
      <c r="P437" s="77"/>
      <c r="Q437" s="77"/>
      <c r="R437" s="77"/>
      <c r="S437" s="77"/>
      <c r="T437" s="77"/>
      <c r="U437" s="77"/>
      <c r="V437" s="77"/>
      <c r="W437" s="77"/>
      <c r="X437" s="77"/>
      <c r="Y437" s="77"/>
      <c r="Z437" s="77"/>
      <c r="AA437" s="77"/>
      <c r="AB437" s="77"/>
      <c r="AC437" s="77"/>
      <c r="AD437" s="77"/>
      <c r="AE437" s="77"/>
      <c r="AF437" s="77"/>
      <c r="AG437" s="77"/>
      <c r="AH437" s="77"/>
      <c r="AI437" s="77"/>
      <c r="AJ437" s="77"/>
      <c r="AK437" s="77"/>
      <c r="AL437" s="77"/>
    </row>
    <row r="438" ht="12.75" customHeight="1">
      <c r="A438" s="27"/>
      <c r="B438" s="27"/>
      <c r="C438" s="27"/>
      <c r="D438" s="27"/>
      <c r="E438" s="27"/>
      <c r="F438" s="78"/>
      <c r="G438" s="73"/>
      <c r="H438" s="77"/>
      <c r="I438" s="77"/>
      <c r="J438" s="77"/>
      <c r="K438" s="77"/>
      <c r="L438" s="77"/>
      <c r="M438" s="77"/>
      <c r="N438" s="77"/>
      <c r="O438" s="77"/>
      <c r="P438" s="77"/>
      <c r="Q438" s="77"/>
      <c r="R438" s="77"/>
      <c r="S438" s="77"/>
      <c r="T438" s="77"/>
      <c r="U438" s="77"/>
      <c r="V438" s="77"/>
      <c r="W438" s="77"/>
      <c r="X438" s="77"/>
      <c r="Y438" s="77"/>
      <c r="Z438" s="77"/>
      <c r="AA438" s="77"/>
      <c r="AB438" s="77"/>
      <c r="AC438" s="77"/>
      <c r="AD438" s="77"/>
      <c r="AE438" s="77"/>
      <c r="AF438" s="77"/>
      <c r="AG438" s="77"/>
      <c r="AH438" s="77"/>
      <c r="AI438" s="77"/>
      <c r="AJ438" s="77"/>
      <c r="AK438" s="77"/>
      <c r="AL438" s="77"/>
    </row>
    <row r="439" ht="12.75" customHeight="1">
      <c r="A439" s="27"/>
      <c r="B439" s="27"/>
      <c r="C439" s="27"/>
      <c r="D439" s="27"/>
      <c r="E439" s="27"/>
      <c r="F439" s="78"/>
      <c r="G439" s="73"/>
      <c r="H439" s="77"/>
      <c r="I439" s="77"/>
      <c r="J439" s="77"/>
      <c r="K439" s="77"/>
      <c r="L439" s="77"/>
      <c r="M439" s="77"/>
      <c r="N439" s="77"/>
      <c r="O439" s="77"/>
      <c r="P439" s="77"/>
      <c r="Q439" s="77"/>
      <c r="R439" s="77"/>
      <c r="S439" s="77"/>
      <c r="T439" s="77"/>
      <c r="U439" s="77"/>
      <c r="V439" s="77"/>
      <c r="W439" s="77"/>
      <c r="X439" s="77"/>
      <c r="Y439" s="77"/>
      <c r="Z439" s="77"/>
      <c r="AA439" s="77"/>
      <c r="AB439" s="77"/>
      <c r="AC439" s="77"/>
      <c r="AD439" s="77"/>
      <c r="AE439" s="77"/>
      <c r="AF439" s="77"/>
      <c r="AG439" s="77"/>
      <c r="AH439" s="77"/>
      <c r="AI439" s="77"/>
      <c r="AJ439" s="77"/>
      <c r="AK439" s="77"/>
      <c r="AL439" s="77"/>
    </row>
    <row r="440" ht="12.75" customHeight="1">
      <c r="A440" s="27"/>
      <c r="B440" s="27"/>
      <c r="C440" s="27"/>
      <c r="D440" s="27"/>
      <c r="E440" s="27"/>
      <c r="F440" s="78"/>
      <c r="G440" s="73"/>
      <c r="H440" s="77"/>
      <c r="I440" s="77"/>
      <c r="J440" s="77"/>
      <c r="K440" s="77"/>
      <c r="L440" s="77"/>
      <c r="M440" s="77"/>
      <c r="N440" s="77"/>
      <c r="O440" s="77"/>
      <c r="P440" s="77"/>
      <c r="Q440" s="77"/>
      <c r="R440" s="77"/>
      <c r="S440" s="77"/>
      <c r="T440" s="77"/>
      <c r="U440" s="77"/>
      <c r="V440" s="77"/>
      <c r="W440" s="77"/>
      <c r="X440" s="77"/>
      <c r="Y440" s="77"/>
      <c r="Z440" s="77"/>
      <c r="AA440" s="77"/>
      <c r="AB440" s="77"/>
      <c r="AC440" s="77"/>
      <c r="AD440" s="77"/>
      <c r="AE440" s="77"/>
      <c r="AF440" s="77"/>
      <c r="AG440" s="77"/>
      <c r="AH440" s="77"/>
      <c r="AI440" s="77"/>
      <c r="AJ440" s="77"/>
      <c r="AK440" s="77"/>
      <c r="AL440" s="77"/>
    </row>
    <row r="441" ht="12.75" customHeight="1">
      <c r="A441" s="27"/>
      <c r="B441" s="27"/>
      <c r="C441" s="27"/>
      <c r="D441" s="27"/>
      <c r="E441" s="27"/>
      <c r="F441" s="78"/>
      <c r="G441" s="73"/>
      <c r="H441" s="77"/>
      <c r="I441" s="77"/>
      <c r="J441" s="77"/>
      <c r="K441" s="77"/>
      <c r="L441" s="77"/>
      <c r="M441" s="77"/>
      <c r="N441" s="77"/>
      <c r="O441" s="77"/>
      <c r="P441" s="77"/>
      <c r="Q441" s="77"/>
      <c r="R441" s="77"/>
      <c r="S441" s="77"/>
      <c r="T441" s="77"/>
      <c r="U441" s="77"/>
      <c r="V441" s="77"/>
      <c r="W441" s="77"/>
      <c r="X441" s="77"/>
      <c r="Y441" s="77"/>
      <c r="Z441" s="77"/>
      <c r="AA441" s="77"/>
      <c r="AB441" s="77"/>
      <c r="AC441" s="77"/>
      <c r="AD441" s="77"/>
      <c r="AE441" s="77"/>
      <c r="AF441" s="77"/>
      <c r="AG441" s="77"/>
      <c r="AH441" s="77"/>
      <c r="AI441" s="77"/>
      <c r="AJ441" s="77"/>
      <c r="AK441" s="77"/>
      <c r="AL441" s="77"/>
    </row>
    <row r="442" ht="12.75" customHeight="1">
      <c r="A442" s="27"/>
      <c r="B442" s="27"/>
      <c r="C442" s="27"/>
      <c r="D442" s="27"/>
      <c r="E442" s="27"/>
      <c r="F442" s="78"/>
      <c r="G442" s="73"/>
      <c r="H442" s="77"/>
      <c r="I442" s="77"/>
      <c r="J442" s="77"/>
      <c r="K442" s="77"/>
      <c r="L442" s="77"/>
      <c r="M442" s="77"/>
      <c r="N442" s="77"/>
      <c r="O442" s="77"/>
      <c r="P442" s="77"/>
      <c r="Q442" s="77"/>
      <c r="R442" s="77"/>
      <c r="S442" s="77"/>
      <c r="T442" s="77"/>
      <c r="U442" s="77"/>
      <c r="V442" s="77"/>
      <c r="W442" s="77"/>
      <c r="X442" s="77"/>
      <c r="Y442" s="77"/>
      <c r="Z442" s="77"/>
      <c r="AA442" s="77"/>
      <c r="AB442" s="77"/>
      <c r="AC442" s="77"/>
      <c r="AD442" s="77"/>
      <c r="AE442" s="77"/>
      <c r="AF442" s="77"/>
      <c r="AG442" s="77"/>
      <c r="AH442" s="77"/>
      <c r="AI442" s="77"/>
      <c r="AJ442" s="77"/>
      <c r="AK442" s="77"/>
      <c r="AL442" s="77"/>
    </row>
    <row r="443" ht="12.75" customHeight="1">
      <c r="A443" s="27"/>
      <c r="B443" s="27"/>
      <c r="C443" s="27"/>
      <c r="D443" s="27"/>
      <c r="E443" s="27"/>
      <c r="F443" s="78"/>
      <c r="G443" s="73"/>
      <c r="H443" s="77"/>
      <c r="I443" s="77"/>
      <c r="J443" s="77"/>
      <c r="K443" s="77"/>
      <c r="L443" s="77"/>
      <c r="M443" s="77"/>
      <c r="N443" s="77"/>
      <c r="O443" s="77"/>
      <c r="P443" s="77"/>
      <c r="Q443" s="77"/>
      <c r="R443" s="77"/>
      <c r="S443" s="77"/>
      <c r="T443" s="77"/>
      <c r="U443" s="77"/>
      <c r="V443" s="77"/>
      <c r="W443" s="77"/>
      <c r="X443" s="77"/>
      <c r="Y443" s="77"/>
      <c r="Z443" s="77"/>
      <c r="AA443" s="77"/>
      <c r="AB443" s="77"/>
      <c r="AC443" s="77"/>
      <c r="AD443" s="77"/>
      <c r="AE443" s="77"/>
      <c r="AF443" s="77"/>
      <c r="AG443" s="77"/>
      <c r="AH443" s="77"/>
      <c r="AI443" s="77"/>
      <c r="AJ443" s="77"/>
      <c r="AK443" s="77"/>
      <c r="AL443" s="77"/>
    </row>
    <row r="444" ht="12.75" customHeight="1">
      <c r="A444" s="27"/>
      <c r="B444" s="27"/>
      <c r="C444" s="27"/>
      <c r="D444" s="27"/>
      <c r="E444" s="27"/>
      <c r="F444" s="78"/>
      <c r="G444" s="73"/>
      <c r="H444" s="77"/>
      <c r="I444" s="77"/>
      <c r="J444" s="77"/>
      <c r="K444" s="77"/>
      <c r="L444" s="77"/>
      <c r="M444" s="77"/>
      <c r="N444" s="77"/>
      <c r="O444" s="77"/>
      <c r="P444" s="77"/>
      <c r="Q444" s="77"/>
      <c r="R444" s="77"/>
      <c r="S444" s="77"/>
      <c r="T444" s="77"/>
      <c r="U444" s="77"/>
      <c r="V444" s="77"/>
      <c r="W444" s="77"/>
      <c r="X444" s="77"/>
      <c r="Y444" s="77"/>
      <c r="Z444" s="77"/>
      <c r="AA444" s="77"/>
      <c r="AB444" s="77"/>
      <c r="AC444" s="77"/>
      <c r="AD444" s="77"/>
      <c r="AE444" s="77"/>
      <c r="AF444" s="77"/>
      <c r="AG444" s="77"/>
      <c r="AH444" s="77"/>
      <c r="AI444" s="77"/>
      <c r="AJ444" s="77"/>
      <c r="AK444" s="77"/>
      <c r="AL444" s="77"/>
    </row>
    <row r="445" ht="12.75" customHeight="1">
      <c r="A445" s="27"/>
      <c r="B445" s="27"/>
      <c r="C445" s="27"/>
      <c r="D445" s="27"/>
      <c r="E445" s="27"/>
      <c r="F445" s="78"/>
      <c r="G445" s="73"/>
      <c r="H445" s="77"/>
      <c r="I445" s="77"/>
      <c r="J445" s="77"/>
      <c r="K445" s="77"/>
      <c r="L445" s="77"/>
      <c r="M445" s="77"/>
      <c r="N445" s="77"/>
      <c r="O445" s="77"/>
      <c r="P445" s="77"/>
      <c r="Q445" s="77"/>
      <c r="R445" s="77"/>
      <c r="S445" s="77"/>
      <c r="T445" s="77"/>
      <c r="U445" s="77"/>
      <c r="V445" s="77"/>
      <c r="W445" s="77"/>
      <c r="X445" s="77"/>
      <c r="Y445" s="77"/>
      <c r="Z445" s="77"/>
      <c r="AA445" s="77"/>
      <c r="AB445" s="77"/>
      <c r="AC445" s="77"/>
      <c r="AD445" s="77"/>
      <c r="AE445" s="77"/>
      <c r="AF445" s="77"/>
      <c r="AG445" s="77"/>
      <c r="AH445" s="77"/>
      <c r="AI445" s="77"/>
      <c r="AJ445" s="77"/>
      <c r="AK445" s="77"/>
      <c r="AL445" s="77"/>
    </row>
    <row r="446" ht="12.75" customHeight="1">
      <c r="A446" s="27"/>
      <c r="B446" s="27"/>
      <c r="C446" s="27"/>
      <c r="D446" s="27"/>
      <c r="E446" s="27"/>
      <c r="F446" s="78"/>
      <c r="G446" s="73"/>
      <c r="H446" s="77"/>
      <c r="I446" s="77"/>
      <c r="J446" s="77"/>
      <c r="K446" s="77"/>
      <c r="L446" s="77"/>
      <c r="M446" s="77"/>
      <c r="N446" s="77"/>
      <c r="O446" s="77"/>
      <c r="P446" s="77"/>
      <c r="Q446" s="77"/>
      <c r="R446" s="77"/>
      <c r="S446" s="77"/>
      <c r="T446" s="77"/>
      <c r="U446" s="77"/>
      <c r="V446" s="77"/>
      <c r="W446" s="77"/>
      <c r="X446" s="77"/>
      <c r="Y446" s="77"/>
      <c r="Z446" s="77"/>
      <c r="AA446" s="77"/>
      <c r="AB446" s="77"/>
      <c r="AC446" s="77"/>
      <c r="AD446" s="77"/>
      <c r="AE446" s="77"/>
      <c r="AF446" s="77"/>
      <c r="AG446" s="77"/>
      <c r="AH446" s="77"/>
      <c r="AI446" s="77"/>
      <c r="AJ446" s="77"/>
      <c r="AK446" s="77"/>
      <c r="AL446" s="77"/>
    </row>
    <row r="447" ht="12.75" customHeight="1">
      <c r="A447" s="27"/>
      <c r="B447" s="27"/>
      <c r="C447" s="27"/>
      <c r="D447" s="27"/>
      <c r="E447" s="27"/>
      <c r="F447" s="78"/>
      <c r="G447" s="73"/>
      <c r="H447" s="77"/>
      <c r="I447" s="77"/>
      <c r="J447" s="77"/>
      <c r="K447" s="77"/>
      <c r="L447" s="77"/>
      <c r="M447" s="77"/>
      <c r="N447" s="77"/>
      <c r="O447" s="77"/>
      <c r="P447" s="77"/>
      <c r="Q447" s="77"/>
      <c r="R447" s="77"/>
      <c r="S447" s="77"/>
      <c r="T447" s="77"/>
      <c r="U447" s="77"/>
      <c r="V447" s="77"/>
      <c r="W447" s="77"/>
      <c r="X447" s="77"/>
      <c r="Y447" s="77"/>
      <c r="Z447" s="77"/>
      <c r="AA447" s="77"/>
      <c r="AB447" s="77"/>
      <c r="AC447" s="77"/>
      <c r="AD447" s="77"/>
      <c r="AE447" s="77"/>
      <c r="AF447" s="77"/>
      <c r="AG447" s="77"/>
      <c r="AH447" s="77"/>
      <c r="AI447" s="77"/>
      <c r="AJ447" s="77"/>
      <c r="AK447" s="77"/>
      <c r="AL447" s="77"/>
    </row>
    <row r="448" ht="12.75" customHeight="1">
      <c r="A448" s="27"/>
      <c r="B448" s="27"/>
      <c r="C448" s="27"/>
      <c r="D448" s="27"/>
      <c r="E448" s="27"/>
      <c r="F448" s="78"/>
      <c r="G448" s="73"/>
      <c r="H448" s="77"/>
      <c r="I448" s="77"/>
      <c r="J448" s="77"/>
      <c r="K448" s="77"/>
      <c r="L448" s="77"/>
      <c r="M448" s="77"/>
      <c r="N448" s="77"/>
      <c r="O448" s="77"/>
      <c r="P448" s="77"/>
      <c r="Q448" s="77"/>
      <c r="R448" s="77"/>
      <c r="S448" s="77"/>
      <c r="T448" s="77"/>
      <c r="U448" s="77"/>
      <c r="V448" s="77"/>
      <c r="W448" s="77"/>
      <c r="X448" s="77"/>
      <c r="Y448" s="77"/>
      <c r="Z448" s="77"/>
      <c r="AA448" s="77"/>
      <c r="AB448" s="77"/>
      <c r="AC448" s="77"/>
      <c r="AD448" s="77"/>
      <c r="AE448" s="77"/>
      <c r="AF448" s="77"/>
      <c r="AG448" s="77"/>
      <c r="AH448" s="77"/>
      <c r="AI448" s="77"/>
      <c r="AJ448" s="77"/>
      <c r="AK448" s="77"/>
      <c r="AL448" s="77"/>
    </row>
    <row r="449" ht="12.75" customHeight="1">
      <c r="A449" s="27"/>
      <c r="B449" s="27"/>
      <c r="C449" s="27"/>
      <c r="D449" s="27"/>
      <c r="E449" s="27"/>
      <c r="F449" s="78"/>
      <c r="G449" s="73"/>
      <c r="H449" s="77"/>
      <c r="I449" s="77"/>
      <c r="J449" s="77"/>
      <c r="K449" s="77"/>
      <c r="L449" s="77"/>
      <c r="M449" s="77"/>
      <c r="N449" s="77"/>
      <c r="O449" s="77"/>
      <c r="P449" s="77"/>
      <c r="Q449" s="77"/>
      <c r="R449" s="77"/>
      <c r="S449" s="77"/>
      <c r="T449" s="77"/>
      <c r="U449" s="77"/>
      <c r="V449" s="77"/>
      <c r="W449" s="77"/>
      <c r="X449" s="77"/>
      <c r="Y449" s="77"/>
      <c r="Z449" s="77"/>
      <c r="AA449" s="77"/>
      <c r="AB449" s="77"/>
      <c r="AC449" s="77"/>
      <c r="AD449" s="77"/>
      <c r="AE449" s="77"/>
      <c r="AF449" s="77"/>
      <c r="AG449" s="77"/>
      <c r="AH449" s="77"/>
      <c r="AI449" s="77"/>
      <c r="AJ449" s="77"/>
      <c r="AK449" s="77"/>
      <c r="AL449" s="77"/>
    </row>
    <row r="450" ht="12.75" customHeight="1">
      <c r="A450" s="27"/>
      <c r="B450" s="27"/>
      <c r="C450" s="27"/>
      <c r="D450" s="27"/>
      <c r="E450" s="27"/>
      <c r="F450" s="78"/>
      <c r="G450" s="73"/>
      <c r="H450" s="77"/>
      <c r="I450" s="77"/>
      <c r="J450" s="77"/>
      <c r="K450" s="77"/>
      <c r="L450" s="77"/>
      <c r="M450" s="77"/>
      <c r="N450" s="77"/>
      <c r="O450" s="77"/>
      <c r="P450" s="77"/>
      <c r="Q450" s="77"/>
      <c r="R450" s="77"/>
      <c r="S450" s="77"/>
      <c r="T450" s="77"/>
      <c r="U450" s="77"/>
      <c r="V450" s="77"/>
      <c r="W450" s="77"/>
      <c r="X450" s="77"/>
      <c r="Y450" s="77"/>
      <c r="Z450" s="77"/>
      <c r="AA450" s="77"/>
      <c r="AB450" s="77"/>
      <c r="AC450" s="77"/>
      <c r="AD450" s="77"/>
      <c r="AE450" s="77"/>
      <c r="AF450" s="77"/>
      <c r="AG450" s="77"/>
      <c r="AH450" s="77"/>
      <c r="AI450" s="77"/>
      <c r="AJ450" s="77"/>
      <c r="AK450" s="77"/>
      <c r="AL450" s="77"/>
    </row>
    <row r="451" ht="12.75" customHeight="1">
      <c r="A451" s="27"/>
      <c r="B451" s="27"/>
      <c r="C451" s="27"/>
      <c r="D451" s="27"/>
      <c r="E451" s="27"/>
      <c r="F451" s="78"/>
      <c r="G451" s="73"/>
      <c r="H451" s="77"/>
      <c r="I451" s="77"/>
      <c r="J451" s="77"/>
      <c r="K451" s="77"/>
      <c r="L451" s="77"/>
      <c r="M451" s="77"/>
      <c r="N451" s="77"/>
      <c r="O451" s="77"/>
      <c r="P451" s="77"/>
      <c r="Q451" s="77"/>
      <c r="R451" s="77"/>
      <c r="S451" s="77"/>
      <c r="T451" s="77"/>
      <c r="U451" s="77"/>
      <c r="V451" s="77"/>
      <c r="W451" s="77"/>
      <c r="X451" s="77"/>
      <c r="Y451" s="77"/>
      <c r="Z451" s="77"/>
      <c r="AA451" s="77"/>
      <c r="AB451" s="77"/>
      <c r="AC451" s="77"/>
      <c r="AD451" s="77"/>
      <c r="AE451" s="77"/>
      <c r="AF451" s="77"/>
      <c r="AG451" s="77"/>
      <c r="AH451" s="77"/>
      <c r="AI451" s="77"/>
      <c r="AJ451" s="77"/>
      <c r="AK451" s="77"/>
      <c r="AL451" s="77"/>
    </row>
    <row r="452" ht="12.75" customHeight="1">
      <c r="A452" s="27"/>
      <c r="B452" s="27"/>
      <c r="C452" s="27"/>
      <c r="D452" s="27"/>
      <c r="E452" s="27"/>
      <c r="F452" s="78"/>
      <c r="G452" s="73"/>
      <c r="H452" s="77"/>
      <c r="I452" s="77"/>
      <c r="J452" s="77"/>
      <c r="K452" s="77"/>
      <c r="L452" s="77"/>
      <c r="M452" s="77"/>
      <c r="N452" s="77"/>
      <c r="O452" s="77"/>
      <c r="P452" s="77"/>
      <c r="Q452" s="77"/>
      <c r="R452" s="77"/>
      <c r="S452" s="77"/>
      <c r="T452" s="77"/>
      <c r="U452" s="77"/>
      <c r="V452" s="77"/>
      <c r="W452" s="77"/>
      <c r="X452" s="77"/>
      <c r="Y452" s="77"/>
      <c r="Z452" s="77"/>
      <c r="AA452" s="77"/>
      <c r="AB452" s="77"/>
      <c r="AC452" s="77"/>
      <c r="AD452" s="77"/>
      <c r="AE452" s="77"/>
      <c r="AF452" s="77"/>
      <c r="AG452" s="77"/>
      <c r="AH452" s="77"/>
      <c r="AI452" s="77"/>
      <c r="AJ452" s="77"/>
      <c r="AK452" s="77"/>
      <c r="AL452" s="77"/>
    </row>
    <row r="453" ht="12.75" customHeight="1">
      <c r="A453" s="27"/>
      <c r="B453" s="27"/>
      <c r="C453" s="27"/>
      <c r="D453" s="27"/>
      <c r="E453" s="27"/>
      <c r="F453" s="78"/>
      <c r="G453" s="73"/>
      <c r="H453" s="77"/>
      <c r="I453" s="77"/>
      <c r="J453" s="77"/>
      <c r="K453" s="77"/>
      <c r="L453" s="77"/>
      <c r="M453" s="77"/>
      <c r="N453" s="77"/>
      <c r="O453" s="77"/>
      <c r="P453" s="77"/>
      <c r="Q453" s="77"/>
      <c r="R453" s="77"/>
      <c r="S453" s="77"/>
      <c r="T453" s="77"/>
      <c r="U453" s="77"/>
      <c r="V453" s="77"/>
      <c r="W453" s="77"/>
      <c r="X453" s="77"/>
      <c r="Y453" s="77"/>
      <c r="Z453" s="77"/>
      <c r="AA453" s="77"/>
      <c r="AB453" s="77"/>
      <c r="AC453" s="77"/>
      <c r="AD453" s="77"/>
      <c r="AE453" s="77"/>
      <c r="AF453" s="77"/>
      <c r="AG453" s="77"/>
      <c r="AH453" s="77"/>
      <c r="AI453" s="77"/>
      <c r="AJ453" s="77"/>
      <c r="AK453" s="77"/>
      <c r="AL453" s="77"/>
    </row>
    <row r="454" ht="12.75" customHeight="1">
      <c r="A454" s="27"/>
      <c r="B454" s="27"/>
      <c r="C454" s="27"/>
      <c r="D454" s="27"/>
      <c r="E454" s="27"/>
      <c r="F454" s="78"/>
      <c r="G454" s="73"/>
      <c r="H454" s="77"/>
      <c r="I454" s="77"/>
      <c r="J454" s="77"/>
      <c r="K454" s="77"/>
      <c r="L454" s="77"/>
      <c r="M454" s="77"/>
      <c r="N454" s="77"/>
      <c r="O454" s="77"/>
      <c r="P454" s="77"/>
      <c r="Q454" s="77"/>
      <c r="R454" s="77"/>
      <c r="S454" s="77"/>
      <c r="T454" s="77"/>
      <c r="U454" s="77"/>
      <c r="V454" s="77"/>
      <c r="W454" s="77"/>
      <c r="X454" s="77"/>
      <c r="Y454" s="77"/>
      <c r="Z454" s="77"/>
      <c r="AA454" s="77"/>
      <c r="AB454" s="77"/>
      <c r="AC454" s="77"/>
      <c r="AD454" s="77"/>
      <c r="AE454" s="77"/>
      <c r="AF454" s="77"/>
      <c r="AG454" s="77"/>
      <c r="AH454" s="77"/>
      <c r="AI454" s="77"/>
      <c r="AJ454" s="77"/>
      <c r="AK454" s="77"/>
      <c r="AL454" s="77"/>
    </row>
    <row r="455" ht="12.75" customHeight="1">
      <c r="A455" s="27"/>
      <c r="B455" s="27"/>
      <c r="C455" s="27"/>
      <c r="D455" s="27"/>
      <c r="E455" s="27"/>
      <c r="F455" s="78"/>
      <c r="G455" s="73"/>
      <c r="H455" s="77"/>
      <c r="I455" s="77"/>
      <c r="J455" s="77"/>
      <c r="K455" s="77"/>
      <c r="L455" s="77"/>
      <c r="M455" s="77"/>
      <c r="N455" s="77"/>
      <c r="O455" s="77"/>
      <c r="P455" s="77"/>
      <c r="Q455" s="77"/>
      <c r="R455" s="77"/>
      <c r="S455" s="77"/>
      <c r="T455" s="77"/>
      <c r="U455" s="77"/>
      <c r="V455" s="77"/>
      <c r="W455" s="77"/>
      <c r="X455" s="77"/>
      <c r="Y455" s="77"/>
      <c r="Z455" s="77"/>
      <c r="AA455" s="77"/>
      <c r="AB455" s="77"/>
      <c r="AC455" s="77"/>
      <c r="AD455" s="77"/>
      <c r="AE455" s="77"/>
      <c r="AF455" s="77"/>
      <c r="AG455" s="77"/>
      <c r="AH455" s="77"/>
      <c r="AI455" s="77"/>
      <c r="AJ455" s="77"/>
      <c r="AK455" s="77"/>
      <c r="AL455" s="77"/>
    </row>
    <row r="456" ht="12.75" customHeight="1">
      <c r="A456" s="27"/>
      <c r="B456" s="27"/>
      <c r="C456" s="27"/>
      <c r="D456" s="27"/>
      <c r="E456" s="27"/>
      <c r="F456" s="78"/>
      <c r="G456" s="73"/>
      <c r="H456" s="77"/>
      <c r="I456" s="77"/>
      <c r="J456" s="77"/>
      <c r="K456" s="77"/>
      <c r="L456" s="77"/>
      <c r="M456" s="77"/>
      <c r="N456" s="77"/>
      <c r="O456" s="77"/>
      <c r="P456" s="77"/>
      <c r="Q456" s="77"/>
      <c r="R456" s="77"/>
      <c r="S456" s="77"/>
      <c r="T456" s="77"/>
      <c r="U456" s="77"/>
      <c r="V456" s="77"/>
      <c r="W456" s="77"/>
      <c r="X456" s="77"/>
      <c r="Y456" s="77"/>
      <c r="Z456" s="77"/>
      <c r="AA456" s="77"/>
      <c r="AB456" s="77"/>
      <c r="AC456" s="77"/>
      <c r="AD456" s="77"/>
      <c r="AE456" s="77"/>
      <c r="AF456" s="77"/>
      <c r="AG456" s="77"/>
      <c r="AH456" s="77"/>
      <c r="AI456" s="77"/>
      <c r="AJ456" s="77"/>
      <c r="AK456" s="77"/>
      <c r="AL456" s="77"/>
    </row>
    <row r="457" ht="12.75" customHeight="1">
      <c r="A457" s="27"/>
      <c r="B457" s="27"/>
      <c r="C457" s="27"/>
      <c r="D457" s="27"/>
      <c r="E457" s="27"/>
      <c r="F457" s="78"/>
      <c r="G457" s="73"/>
      <c r="H457" s="77"/>
      <c r="I457" s="77"/>
      <c r="J457" s="77"/>
      <c r="K457" s="77"/>
      <c r="L457" s="77"/>
      <c r="M457" s="77"/>
      <c r="N457" s="77"/>
      <c r="O457" s="77"/>
      <c r="P457" s="77"/>
      <c r="Q457" s="77"/>
      <c r="R457" s="77"/>
      <c r="S457" s="77"/>
      <c r="T457" s="77"/>
      <c r="U457" s="77"/>
      <c r="V457" s="77"/>
      <c r="W457" s="77"/>
      <c r="X457" s="77"/>
      <c r="Y457" s="77"/>
      <c r="Z457" s="77"/>
      <c r="AA457" s="77"/>
      <c r="AB457" s="77"/>
      <c r="AC457" s="77"/>
      <c r="AD457" s="77"/>
      <c r="AE457" s="77"/>
      <c r="AF457" s="77"/>
      <c r="AG457" s="77"/>
      <c r="AH457" s="77"/>
      <c r="AI457" s="77"/>
      <c r="AJ457" s="77"/>
      <c r="AK457" s="77"/>
      <c r="AL457" s="77"/>
    </row>
    <row r="458" ht="12.75" customHeight="1">
      <c r="A458" s="27"/>
      <c r="B458" s="27"/>
      <c r="C458" s="27"/>
      <c r="D458" s="27"/>
      <c r="E458" s="27"/>
      <c r="F458" s="78"/>
      <c r="G458" s="73"/>
      <c r="H458" s="77"/>
      <c r="I458" s="77"/>
      <c r="J458" s="77"/>
      <c r="K458" s="77"/>
      <c r="L458" s="77"/>
      <c r="M458" s="77"/>
      <c r="N458" s="77"/>
      <c r="O458" s="77"/>
      <c r="P458" s="77"/>
      <c r="Q458" s="77"/>
      <c r="R458" s="77"/>
      <c r="S458" s="77"/>
      <c r="T458" s="77"/>
      <c r="U458" s="77"/>
      <c r="V458" s="77"/>
      <c r="W458" s="77"/>
      <c r="X458" s="77"/>
      <c r="Y458" s="77"/>
      <c r="Z458" s="77"/>
      <c r="AA458" s="77"/>
      <c r="AB458" s="77"/>
      <c r="AC458" s="77"/>
      <c r="AD458" s="77"/>
      <c r="AE458" s="77"/>
      <c r="AF458" s="77"/>
      <c r="AG458" s="77"/>
      <c r="AH458" s="77"/>
      <c r="AI458" s="77"/>
      <c r="AJ458" s="77"/>
      <c r="AK458" s="77"/>
      <c r="AL458" s="77"/>
    </row>
    <row r="459" ht="12.75" customHeight="1">
      <c r="A459" s="27"/>
      <c r="B459" s="27"/>
      <c r="C459" s="27"/>
      <c r="D459" s="27"/>
      <c r="E459" s="27"/>
      <c r="F459" s="78"/>
      <c r="G459" s="73"/>
      <c r="H459" s="77"/>
      <c r="I459" s="77"/>
      <c r="J459" s="77"/>
      <c r="K459" s="77"/>
      <c r="L459" s="77"/>
      <c r="M459" s="77"/>
      <c r="N459" s="77"/>
      <c r="O459" s="77"/>
      <c r="P459" s="77"/>
      <c r="Q459" s="77"/>
      <c r="R459" s="77"/>
      <c r="S459" s="77"/>
      <c r="T459" s="77"/>
      <c r="U459" s="77"/>
      <c r="V459" s="77"/>
      <c r="W459" s="77"/>
      <c r="X459" s="77"/>
      <c r="Y459" s="77"/>
      <c r="Z459" s="77"/>
      <c r="AA459" s="77"/>
      <c r="AB459" s="77"/>
      <c r="AC459" s="77"/>
      <c r="AD459" s="77"/>
      <c r="AE459" s="77"/>
      <c r="AF459" s="77"/>
      <c r="AG459" s="77"/>
      <c r="AH459" s="77"/>
      <c r="AI459" s="77"/>
      <c r="AJ459" s="77"/>
      <c r="AK459" s="77"/>
      <c r="AL459" s="77"/>
    </row>
    <row r="460" ht="12.75" customHeight="1">
      <c r="A460" s="27"/>
      <c r="B460" s="27"/>
      <c r="C460" s="27"/>
      <c r="D460" s="27"/>
      <c r="E460" s="27"/>
      <c r="F460" s="78"/>
      <c r="G460" s="73"/>
      <c r="H460" s="77"/>
      <c r="I460" s="77"/>
      <c r="J460" s="77"/>
      <c r="K460" s="77"/>
      <c r="L460" s="77"/>
      <c r="M460" s="77"/>
      <c r="N460" s="77"/>
      <c r="O460" s="77"/>
      <c r="P460" s="77"/>
      <c r="Q460" s="77"/>
      <c r="R460" s="77"/>
      <c r="S460" s="77"/>
      <c r="T460" s="77"/>
      <c r="U460" s="77"/>
      <c r="V460" s="77"/>
      <c r="W460" s="77"/>
      <c r="X460" s="77"/>
      <c r="Y460" s="77"/>
      <c r="Z460" s="77"/>
      <c r="AA460" s="77"/>
      <c r="AB460" s="77"/>
      <c r="AC460" s="77"/>
      <c r="AD460" s="77"/>
      <c r="AE460" s="77"/>
      <c r="AF460" s="77"/>
      <c r="AG460" s="77"/>
      <c r="AH460" s="77"/>
      <c r="AI460" s="77"/>
      <c r="AJ460" s="77"/>
      <c r="AK460" s="77"/>
      <c r="AL460" s="77"/>
    </row>
    <row r="461" ht="12.75" customHeight="1">
      <c r="A461" s="27"/>
      <c r="B461" s="27"/>
      <c r="C461" s="27"/>
      <c r="D461" s="27"/>
      <c r="E461" s="27"/>
      <c r="F461" s="78"/>
      <c r="G461" s="73"/>
      <c r="H461" s="77"/>
      <c r="I461" s="77"/>
      <c r="J461" s="77"/>
      <c r="K461" s="77"/>
      <c r="L461" s="77"/>
      <c r="M461" s="77"/>
      <c r="N461" s="77"/>
      <c r="O461" s="77"/>
      <c r="P461" s="77"/>
      <c r="Q461" s="77"/>
      <c r="R461" s="77"/>
      <c r="S461" s="77"/>
      <c r="T461" s="77"/>
      <c r="U461" s="77"/>
      <c r="V461" s="77"/>
      <c r="W461" s="77"/>
      <c r="X461" s="77"/>
      <c r="Y461" s="77"/>
      <c r="Z461" s="77"/>
      <c r="AA461" s="77"/>
      <c r="AB461" s="77"/>
      <c r="AC461" s="77"/>
      <c r="AD461" s="77"/>
      <c r="AE461" s="77"/>
      <c r="AF461" s="77"/>
      <c r="AG461" s="77"/>
      <c r="AH461" s="77"/>
      <c r="AI461" s="77"/>
      <c r="AJ461" s="77"/>
      <c r="AK461" s="77"/>
      <c r="AL461" s="77"/>
    </row>
    <row r="462" ht="12.75" customHeight="1">
      <c r="A462" s="27"/>
      <c r="B462" s="27"/>
      <c r="C462" s="27"/>
      <c r="D462" s="27"/>
      <c r="E462" s="27"/>
      <c r="F462" s="78"/>
      <c r="G462" s="73"/>
      <c r="H462" s="77"/>
      <c r="I462" s="77"/>
      <c r="J462" s="77"/>
      <c r="K462" s="77"/>
      <c r="L462" s="77"/>
      <c r="M462" s="77"/>
      <c r="N462" s="77"/>
      <c r="O462" s="77"/>
      <c r="P462" s="77"/>
      <c r="Q462" s="77"/>
      <c r="R462" s="77"/>
      <c r="S462" s="77"/>
      <c r="T462" s="77"/>
      <c r="U462" s="77"/>
      <c r="V462" s="77"/>
      <c r="W462" s="77"/>
      <c r="X462" s="77"/>
      <c r="Y462" s="77"/>
      <c r="Z462" s="77"/>
      <c r="AA462" s="77"/>
      <c r="AB462" s="77"/>
      <c r="AC462" s="77"/>
      <c r="AD462" s="77"/>
      <c r="AE462" s="77"/>
      <c r="AF462" s="77"/>
      <c r="AG462" s="77"/>
      <c r="AH462" s="77"/>
      <c r="AI462" s="77"/>
      <c r="AJ462" s="77"/>
      <c r="AK462" s="77"/>
      <c r="AL462" s="77"/>
    </row>
    <row r="463" ht="12.75" customHeight="1">
      <c r="A463" s="27"/>
      <c r="B463" s="27"/>
      <c r="C463" s="27"/>
      <c r="D463" s="27"/>
      <c r="E463" s="27"/>
      <c r="F463" s="78"/>
      <c r="G463" s="73"/>
      <c r="H463" s="77"/>
      <c r="I463" s="77"/>
      <c r="J463" s="77"/>
      <c r="K463" s="77"/>
      <c r="L463" s="77"/>
      <c r="M463" s="77"/>
      <c r="N463" s="77"/>
      <c r="O463" s="77"/>
      <c r="P463" s="77"/>
      <c r="Q463" s="77"/>
      <c r="R463" s="77"/>
      <c r="S463" s="77"/>
      <c r="T463" s="77"/>
      <c r="U463" s="77"/>
      <c r="V463" s="77"/>
      <c r="W463" s="77"/>
      <c r="X463" s="77"/>
      <c r="Y463" s="77"/>
      <c r="Z463" s="77"/>
      <c r="AA463" s="77"/>
      <c r="AB463" s="77"/>
      <c r="AC463" s="77"/>
      <c r="AD463" s="77"/>
      <c r="AE463" s="77"/>
      <c r="AF463" s="77"/>
      <c r="AG463" s="77"/>
      <c r="AH463" s="77"/>
      <c r="AI463" s="77"/>
      <c r="AJ463" s="77"/>
      <c r="AK463" s="77"/>
      <c r="AL463" s="77"/>
    </row>
    <row r="464" ht="12.75" customHeight="1">
      <c r="A464" s="27"/>
      <c r="B464" s="27"/>
      <c r="C464" s="27"/>
      <c r="D464" s="27"/>
      <c r="E464" s="27"/>
      <c r="F464" s="78"/>
      <c r="G464" s="73"/>
      <c r="H464" s="77"/>
      <c r="I464" s="77"/>
      <c r="J464" s="77"/>
      <c r="K464" s="77"/>
      <c r="L464" s="77"/>
      <c r="M464" s="77"/>
      <c r="N464" s="77"/>
      <c r="O464" s="77"/>
      <c r="P464" s="77"/>
      <c r="Q464" s="77"/>
      <c r="R464" s="77"/>
      <c r="S464" s="77"/>
      <c r="T464" s="77"/>
      <c r="U464" s="77"/>
      <c r="V464" s="77"/>
      <c r="W464" s="77"/>
      <c r="X464" s="77"/>
      <c r="Y464" s="77"/>
      <c r="Z464" s="77"/>
      <c r="AA464" s="77"/>
      <c r="AB464" s="77"/>
      <c r="AC464" s="77"/>
      <c r="AD464" s="77"/>
      <c r="AE464" s="77"/>
      <c r="AF464" s="77"/>
      <c r="AG464" s="77"/>
      <c r="AH464" s="77"/>
      <c r="AI464" s="77"/>
      <c r="AJ464" s="77"/>
      <c r="AK464" s="77"/>
      <c r="AL464" s="77"/>
    </row>
    <row r="465" ht="12.75" customHeight="1">
      <c r="A465" s="27"/>
      <c r="B465" s="27"/>
      <c r="C465" s="27"/>
      <c r="D465" s="27"/>
      <c r="E465" s="27"/>
      <c r="F465" s="78"/>
      <c r="G465" s="73"/>
      <c r="H465" s="77"/>
      <c r="I465" s="77"/>
      <c r="J465" s="77"/>
      <c r="K465" s="77"/>
      <c r="L465" s="77"/>
      <c r="M465" s="77"/>
      <c r="N465" s="77"/>
      <c r="O465" s="77"/>
      <c r="P465" s="77"/>
      <c r="Q465" s="77"/>
      <c r="R465" s="77"/>
      <c r="S465" s="77"/>
      <c r="T465" s="77"/>
      <c r="U465" s="77"/>
      <c r="V465" s="77"/>
      <c r="W465" s="77"/>
      <c r="X465" s="77"/>
      <c r="Y465" s="77"/>
      <c r="Z465" s="77"/>
      <c r="AA465" s="77"/>
      <c r="AB465" s="77"/>
      <c r="AC465" s="77"/>
      <c r="AD465" s="77"/>
      <c r="AE465" s="77"/>
      <c r="AF465" s="77"/>
      <c r="AG465" s="77"/>
      <c r="AH465" s="77"/>
      <c r="AI465" s="77"/>
      <c r="AJ465" s="77"/>
      <c r="AK465" s="77"/>
      <c r="AL465" s="77"/>
    </row>
    <row r="466" ht="12.75" customHeight="1">
      <c r="A466" s="27"/>
      <c r="B466" s="27"/>
      <c r="C466" s="27"/>
      <c r="D466" s="27"/>
      <c r="E466" s="27"/>
      <c r="F466" s="78"/>
      <c r="G466" s="73"/>
      <c r="H466" s="77"/>
      <c r="I466" s="77"/>
      <c r="J466" s="77"/>
      <c r="K466" s="77"/>
      <c r="L466" s="77"/>
      <c r="M466" s="77"/>
      <c r="N466" s="77"/>
      <c r="O466" s="77"/>
      <c r="P466" s="77"/>
      <c r="Q466" s="77"/>
      <c r="R466" s="77"/>
      <c r="S466" s="77"/>
      <c r="T466" s="77"/>
      <c r="U466" s="77"/>
      <c r="V466" s="77"/>
      <c r="W466" s="77"/>
      <c r="X466" s="77"/>
      <c r="Y466" s="77"/>
      <c r="Z466" s="77"/>
      <c r="AA466" s="77"/>
      <c r="AB466" s="77"/>
      <c r="AC466" s="77"/>
      <c r="AD466" s="77"/>
      <c r="AE466" s="77"/>
      <c r="AF466" s="77"/>
      <c r="AG466" s="77"/>
      <c r="AH466" s="77"/>
      <c r="AI466" s="77"/>
      <c r="AJ466" s="77"/>
      <c r="AK466" s="77"/>
      <c r="AL466" s="77"/>
    </row>
    <row r="467" ht="12.75" customHeight="1">
      <c r="A467" s="27"/>
      <c r="B467" s="27"/>
      <c r="C467" s="27"/>
      <c r="D467" s="27"/>
      <c r="E467" s="27"/>
      <c r="F467" s="78"/>
      <c r="G467" s="73"/>
      <c r="H467" s="77"/>
      <c r="I467" s="77"/>
      <c r="J467" s="77"/>
      <c r="K467" s="77"/>
      <c r="L467" s="77"/>
      <c r="M467" s="77"/>
      <c r="N467" s="77"/>
      <c r="O467" s="77"/>
      <c r="P467" s="77"/>
      <c r="Q467" s="77"/>
      <c r="R467" s="77"/>
      <c r="S467" s="77"/>
      <c r="T467" s="77"/>
      <c r="U467" s="77"/>
      <c r="V467" s="77"/>
      <c r="W467" s="77"/>
      <c r="X467" s="77"/>
      <c r="Y467" s="77"/>
      <c r="Z467" s="77"/>
      <c r="AA467" s="77"/>
      <c r="AB467" s="77"/>
      <c r="AC467" s="77"/>
      <c r="AD467" s="77"/>
      <c r="AE467" s="77"/>
      <c r="AF467" s="77"/>
      <c r="AG467" s="77"/>
      <c r="AH467" s="77"/>
      <c r="AI467" s="77"/>
      <c r="AJ467" s="77"/>
      <c r="AK467" s="77"/>
      <c r="AL467" s="77"/>
    </row>
    <row r="468" ht="12.75" customHeight="1">
      <c r="A468" s="27"/>
      <c r="B468" s="27"/>
      <c r="C468" s="27"/>
      <c r="D468" s="27"/>
      <c r="E468" s="27"/>
      <c r="F468" s="78"/>
      <c r="G468" s="73"/>
      <c r="H468" s="77"/>
      <c r="I468" s="77"/>
      <c r="J468" s="77"/>
      <c r="K468" s="77"/>
      <c r="L468" s="77"/>
      <c r="M468" s="77"/>
      <c r="N468" s="77"/>
      <c r="O468" s="77"/>
      <c r="P468" s="77"/>
      <c r="Q468" s="77"/>
      <c r="R468" s="77"/>
      <c r="S468" s="77"/>
      <c r="T468" s="77"/>
      <c r="U468" s="77"/>
      <c r="V468" s="77"/>
      <c r="W468" s="77"/>
      <c r="X468" s="77"/>
      <c r="Y468" s="77"/>
      <c r="Z468" s="77"/>
      <c r="AA468" s="77"/>
      <c r="AB468" s="77"/>
      <c r="AC468" s="77"/>
      <c r="AD468" s="77"/>
      <c r="AE468" s="77"/>
      <c r="AF468" s="77"/>
      <c r="AG468" s="77"/>
      <c r="AH468" s="77"/>
      <c r="AI468" s="77"/>
      <c r="AJ468" s="77"/>
      <c r="AK468" s="77"/>
      <c r="AL468" s="77"/>
    </row>
    <row r="469" ht="12.75" customHeight="1">
      <c r="A469" s="27"/>
      <c r="B469" s="27"/>
      <c r="C469" s="27"/>
      <c r="D469" s="27"/>
      <c r="E469" s="27"/>
      <c r="F469" s="78"/>
      <c r="G469" s="73"/>
      <c r="H469" s="77"/>
      <c r="I469" s="77"/>
      <c r="J469" s="77"/>
      <c r="K469" s="77"/>
      <c r="L469" s="77"/>
      <c r="M469" s="77"/>
      <c r="N469" s="77"/>
      <c r="O469" s="77"/>
      <c r="P469" s="77"/>
      <c r="Q469" s="77"/>
      <c r="R469" s="77"/>
      <c r="S469" s="77"/>
      <c r="T469" s="77"/>
      <c r="U469" s="77"/>
      <c r="V469" s="77"/>
      <c r="W469" s="77"/>
      <c r="X469" s="77"/>
      <c r="Y469" s="77"/>
      <c r="Z469" s="77"/>
      <c r="AA469" s="77"/>
      <c r="AB469" s="77"/>
      <c r="AC469" s="77"/>
      <c r="AD469" s="77"/>
      <c r="AE469" s="77"/>
      <c r="AF469" s="77"/>
      <c r="AG469" s="77"/>
      <c r="AH469" s="77"/>
      <c r="AI469" s="77"/>
      <c r="AJ469" s="77"/>
      <c r="AK469" s="77"/>
      <c r="AL469" s="77"/>
    </row>
    <row r="470" ht="12.75" customHeight="1">
      <c r="A470" s="27"/>
      <c r="B470" s="27"/>
      <c r="C470" s="27"/>
      <c r="D470" s="27"/>
      <c r="E470" s="27"/>
      <c r="F470" s="78"/>
      <c r="G470" s="73"/>
      <c r="H470" s="77"/>
      <c r="I470" s="77"/>
      <c r="J470" s="77"/>
      <c r="K470" s="77"/>
      <c r="L470" s="77"/>
      <c r="M470" s="77"/>
      <c r="N470" s="77"/>
      <c r="O470" s="77"/>
      <c r="P470" s="77"/>
      <c r="Q470" s="77"/>
      <c r="R470" s="77"/>
      <c r="S470" s="77"/>
      <c r="T470" s="77"/>
      <c r="U470" s="77"/>
      <c r="V470" s="77"/>
      <c r="W470" s="77"/>
      <c r="X470" s="77"/>
      <c r="Y470" s="77"/>
      <c r="Z470" s="77"/>
      <c r="AA470" s="77"/>
      <c r="AB470" s="77"/>
      <c r="AC470" s="77"/>
      <c r="AD470" s="77"/>
      <c r="AE470" s="77"/>
      <c r="AF470" s="77"/>
      <c r="AG470" s="77"/>
      <c r="AH470" s="77"/>
      <c r="AI470" s="77"/>
      <c r="AJ470" s="77"/>
      <c r="AK470" s="77"/>
      <c r="AL470" s="77"/>
    </row>
    <row r="471" ht="12.75" customHeight="1">
      <c r="A471" s="27"/>
      <c r="B471" s="27"/>
      <c r="C471" s="27"/>
      <c r="D471" s="27"/>
      <c r="E471" s="27"/>
      <c r="F471" s="78"/>
      <c r="G471" s="73"/>
      <c r="H471" s="77"/>
      <c r="I471" s="77"/>
      <c r="J471" s="77"/>
      <c r="K471" s="77"/>
      <c r="L471" s="77"/>
      <c r="M471" s="77"/>
      <c r="N471" s="77"/>
      <c r="O471" s="77"/>
      <c r="P471" s="77"/>
      <c r="Q471" s="77"/>
      <c r="R471" s="77"/>
      <c r="S471" s="77"/>
      <c r="T471" s="77"/>
      <c r="U471" s="77"/>
      <c r="V471" s="77"/>
      <c r="W471" s="77"/>
      <c r="X471" s="77"/>
      <c r="Y471" s="77"/>
      <c r="Z471" s="77"/>
      <c r="AA471" s="77"/>
      <c r="AB471" s="77"/>
      <c r="AC471" s="77"/>
      <c r="AD471" s="77"/>
      <c r="AE471" s="77"/>
      <c r="AF471" s="77"/>
      <c r="AG471" s="77"/>
      <c r="AH471" s="77"/>
      <c r="AI471" s="77"/>
      <c r="AJ471" s="77"/>
      <c r="AK471" s="77"/>
      <c r="AL471" s="77"/>
    </row>
    <row r="472" ht="12.75" customHeight="1">
      <c r="A472" s="27"/>
      <c r="B472" s="27"/>
      <c r="C472" s="27"/>
      <c r="D472" s="27"/>
      <c r="E472" s="27"/>
      <c r="F472" s="78"/>
      <c r="G472" s="73"/>
      <c r="H472" s="77"/>
      <c r="I472" s="77"/>
      <c r="J472" s="77"/>
      <c r="K472" s="77"/>
      <c r="L472" s="77"/>
      <c r="M472" s="77"/>
      <c r="N472" s="77"/>
      <c r="O472" s="77"/>
      <c r="P472" s="77"/>
      <c r="Q472" s="77"/>
      <c r="R472" s="77"/>
      <c r="S472" s="77"/>
      <c r="T472" s="77"/>
      <c r="U472" s="77"/>
      <c r="V472" s="77"/>
      <c r="W472" s="77"/>
      <c r="X472" s="77"/>
      <c r="Y472" s="77"/>
      <c r="Z472" s="77"/>
      <c r="AA472" s="77"/>
      <c r="AB472" s="77"/>
      <c r="AC472" s="77"/>
      <c r="AD472" s="77"/>
      <c r="AE472" s="77"/>
      <c r="AF472" s="77"/>
      <c r="AG472" s="77"/>
      <c r="AH472" s="77"/>
      <c r="AI472" s="77"/>
      <c r="AJ472" s="77"/>
      <c r="AK472" s="77"/>
      <c r="AL472" s="77"/>
    </row>
    <row r="473" ht="12.75" customHeight="1">
      <c r="A473" s="27"/>
      <c r="B473" s="27"/>
      <c r="C473" s="27"/>
      <c r="D473" s="27"/>
      <c r="E473" s="27"/>
      <c r="F473" s="78"/>
      <c r="G473" s="73"/>
      <c r="H473" s="77"/>
      <c r="I473" s="77"/>
      <c r="J473" s="77"/>
      <c r="K473" s="77"/>
      <c r="L473" s="77"/>
      <c r="M473" s="77"/>
      <c r="N473" s="77"/>
      <c r="O473" s="77"/>
      <c r="P473" s="77"/>
      <c r="Q473" s="77"/>
      <c r="R473" s="77"/>
      <c r="S473" s="77"/>
      <c r="T473" s="77"/>
      <c r="U473" s="77"/>
      <c r="V473" s="77"/>
      <c r="W473" s="77"/>
      <c r="X473" s="77"/>
      <c r="Y473" s="77"/>
      <c r="Z473" s="77"/>
      <c r="AA473" s="77"/>
      <c r="AB473" s="77"/>
      <c r="AC473" s="77"/>
      <c r="AD473" s="77"/>
      <c r="AE473" s="77"/>
      <c r="AF473" s="77"/>
      <c r="AG473" s="77"/>
      <c r="AH473" s="77"/>
      <c r="AI473" s="77"/>
      <c r="AJ473" s="77"/>
      <c r="AK473" s="77"/>
      <c r="AL473" s="77"/>
    </row>
    <row r="474" ht="12.75" customHeight="1">
      <c r="A474" s="27"/>
      <c r="B474" s="27"/>
      <c r="C474" s="27"/>
      <c r="D474" s="27"/>
      <c r="E474" s="27"/>
      <c r="F474" s="78"/>
      <c r="G474" s="73"/>
      <c r="H474" s="77"/>
      <c r="I474" s="77"/>
      <c r="J474" s="77"/>
      <c r="K474" s="77"/>
      <c r="L474" s="77"/>
      <c r="M474" s="77"/>
      <c r="N474" s="77"/>
      <c r="O474" s="77"/>
      <c r="P474" s="77"/>
      <c r="Q474" s="77"/>
      <c r="R474" s="77"/>
      <c r="S474" s="77"/>
      <c r="T474" s="77"/>
      <c r="U474" s="77"/>
      <c r="V474" s="77"/>
      <c r="W474" s="77"/>
      <c r="X474" s="77"/>
      <c r="Y474" s="77"/>
      <c r="Z474" s="77"/>
      <c r="AA474" s="77"/>
      <c r="AB474" s="77"/>
      <c r="AC474" s="77"/>
      <c r="AD474" s="77"/>
      <c r="AE474" s="77"/>
      <c r="AF474" s="77"/>
      <c r="AG474" s="77"/>
      <c r="AH474" s="77"/>
      <c r="AI474" s="77"/>
      <c r="AJ474" s="77"/>
      <c r="AK474" s="77"/>
      <c r="AL474" s="77"/>
    </row>
    <row r="475" ht="12.75" customHeight="1">
      <c r="A475" s="27"/>
      <c r="B475" s="27"/>
      <c r="C475" s="27"/>
      <c r="D475" s="27"/>
      <c r="E475" s="27"/>
      <c r="F475" s="78"/>
      <c r="G475" s="73"/>
      <c r="H475" s="77"/>
      <c r="I475" s="77"/>
      <c r="J475" s="77"/>
      <c r="K475" s="77"/>
      <c r="L475" s="77"/>
      <c r="M475" s="77"/>
      <c r="N475" s="77"/>
      <c r="O475" s="77"/>
      <c r="P475" s="77"/>
      <c r="Q475" s="77"/>
      <c r="R475" s="77"/>
      <c r="S475" s="77"/>
      <c r="T475" s="77"/>
      <c r="U475" s="77"/>
      <c r="V475" s="77"/>
      <c r="W475" s="77"/>
      <c r="X475" s="77"/>
      <c r="Y475" s="77"/>
      <c r="Z475" s="77"/>
      <c r="AA475" s="77"/>
      <c r="AB475" s="77"/>
      <c r="AC475" s="77"/>
      <c r="AD475" s="77"/>
      <c r="AE475" s="77"/>
      <c r="AF475" s="77"/>
      <c r="AG475" s="77"/>
      <c r="AH475" s="77"/>
      <c r="AI475" s="77"/>
      <c r="AJ475" s="77"/>
      <c r="AK475" s="77"/>
      <c r="AL475" s="77"/>
    </row>
    <row r="476" ht="12.75" customHeight="1">
      <c r="A476" s="27"/>
      <c r="B476" s="27"/>
      <c r="C476" s="27"/>
      <c r="D476" s="27"/>
      <c r="E476" s="27"/>
      <c r="F476" s="78"/>
      <c r="G476" s="73"/>
      <c r="H476" s="77"/>
      <c r="I476" s="77"/>
      <c r="J476" s="77"/>
      <c r="K476" s="77"/>
      <c r="L476" s="77"/>
      <c r="M476" s="77"/>
      <c r="N476" s="77"/>
      <c r="O476" s="77"/>
      <c r="P476" s="77"/>
      <c r="Q476" s="77"/>
      <c r="R476" s="77"/>
      <c r="S476" s="77"/>
      <c r="T476" s="77"/>
      <c r="U476" s="77"/>
      <c r="V476" s="77"/>
      <c r="W476" s="77"/>
      <c r="X476" s="77"/>
      <c r="Y476" s="77"/>
      <c r="Z476" s="77"/>
      <c r="AA476" s="77"/>
      <c r="AB476" s="77"/>
      <c r="AC476" s="77"/>
      <c r="AD476" s="77"/>
      <c r="AE476" s="77"/>
      <c r="AF476" s="77"/>
      <c r="AG476" s="77"/>
      <c r="AH476" s="77"/>
      <c r="AI476" s="77"/>
      <c r="AJ476" s="77"/>
      <c r="AK476" s="77"/>
      <c r="AL476" s="77"/>
    </row>
    <row r="477" ht="12.75" customHeight="1">
      <c r="A477" s="27"/>
      <c r="B477" s="27"/>
      <c r="C477" s="27"/>
      <c r="D477" s="27"/>
      <c r="E477" s="27"/>
      <c r="F477" s="78"/>
      <c r="G477" s="73"/>
      <c r="H477" s="77"/>
      <c r="I477" s="77"/>
      <c r="J477" s="77"/>
      <c r="K477" s="77"/>
      <c r="L477" s="77"/>
      <c r="M477" s="77"/>
      <c r="N477" s="77"/>
      <c r="O477" s="77"/>
      <c r="P477" s="77"/>
      <c r="Q477" s="77"/>
      <c r="R477" s="77"/>
      <c r="S477" s="77"/>
      <c r="T477" s="77"/>
      <c r="U477" s="77"/>
      <c r="V477" s="77"/>
      <c r="W477" s="77"/>
      <c r="X477" s="77"/>
      <c r="Y477" s="77"/>
      <c r="Z477" s="77"/>
      <c r="AA477" s="77"/>
      <c r="AB477" s="77"/>
      <c r="AC477" s="77"/>
      <c r="AD477" s="77"/>
      <c r="AE477" s="77"/>
      <c r="AF477" s="77"/>
      <c r="AG477" s="77"/>
      <c r="AH477" s="77"/>
      <c r="AI477" s="77"/>
      <c r="AJ477" s="77"/>
      <c r="AK477" s="77"/>
      <c r="AL477" s="77"/>
    </row>
    <row r="478" ht="12.75" customHeight="1">
      <c r="A478" s="27"/>
      <c r="B478" s="27"/>
      <c r="C478" s="27"/>
      <c r="D478" s="27"/>
      <c r="E478" s="27"/>
      <c r="F478" s="78"/>
      <c r="G478" s="73"/>
      <c r="H478" s="77"/>
      <c r="I478" s="77"/>
      <c r="J478" s="77"/>
      <c r="K478" s="77"/>
      <c r="L478" s="77"/>
      <c r="M478" s="77"/>
      <c r="N478" s="77"/>
      <c r="O478" s="77"/>
      <c r="P478" s="77"/>
      <c r="Q478" s="77"/>
      <c r="R478" s="77"/>
      <c r="S478" s="77"/>
      <c r="T478" s="77"/>
      <c r="U478" s="77"/>
      <c r="V478" s="77"/>
      <c r="W478" s="77"/>
      <c r="X478" s="77"/>
      <c r="Y478" s="77"/>
      <c r="Z478" s="77"/>
      <c r="AA478" s="77"/>
      <c r="AB478" s="77"/>
      <c r="AC478" s="77"/>
      <c r="AD478" s="77"/>
      <c r="AE478" s="77"/>
      <c r="AF478" s="77"/>
      <c r="AG478" s="77"/>
      <c r="AH478" s="77"/>
      <c r="AI478" s="77"/>
      <c r="AJ478" s="77"/>
      <c r="AK478" s="77"/>
      <c r="AL478" s="77"/>
    </row>
    <row r="479" ht="12.75" customHeight="1">
      <c r="A479" s="27"/>
      <c r="B479" s="27"/>
      <c r="C479" s="27"/>
      <c r="D479" s="27"/>
      <c r="E479" s="27"/>
      <c r="F479" s="78"/>
      <c r="G479" s="73"/>
      <c r="H479" s="77"/>
      <c r="I479" s="77"/>
      <c r="J479" s="77"/>
      <c r="K479" s="77"/>
      <c r="L479" s="77"/>
      <c r="M479" s="77"/>
      <c r="N479" s="77"/>
      <c r="O479" s="77"/>
      <c r="P479" s="77"/>
      <c r="Q479" s="77"/>
      <c r="R479" s="77"/>
      <c r="S479" s="77"/>
      <c r="T479" s="77"/>
      <c r="U479" s="77"/>
      <c r="V479" s="77"/>
      <c r="W479" s="77"/>
      <c r="X479" s="77"/>
      <c r="Y479" s="77"/>
      <c r="Z479" s="77"/>
      <c r="AA479" s="77"/>
      <c r="AB479" s="77"/>
      <c r="AC479" s="77"/>
      <c r="AD479" s="77"/>
      <c r="AE479" s="77"/>
      <c r="AF479" s="77"/>
      <c r="AG479" s="77"/>
      <c r="AH479" s="77"/>
      <c r="AI479" s="77"/>
      <c r="AJ479" s="77"/>
      <c r="AK479" s="77"/>
      <c r="AL479" s="77"/>
    </row>
    <row r="480" ht="12.75" customHeight="1">
      <c r="A480" s="27"/>
      <c r="B480" s="27"/>
      <c r="C480" s="27"/>
      <c r="D480" s="27"/>
      <c r="E480" s="27"/>
      <c r="F480" s="78"/>
      <c r="G480" s="73"/>
      <c r="H480" s="77"/>
      <c r="I480" s="77"/>
      <c r="J480" s="77"/>
      <c r="K480" s="77"/>
      <c r="L480" s="77"/>
      <c r="M480" s="77"/>
      <c r="N480" s="77"/>
      <c r="O480" s="77"/>
      <c r="P480" s="77"/>
      <c r="Q480" s="77"/>
      <c r="R480" s="77"/>
      <c r="S480" s="77"/>
      <c r="T480" s="77"/>
      <c r="U480" s="77"/>
      <c r="V480" s="77"/>
      <c r="W480" s="77"/>
      <c r="X480" s="77"/>
      <c r="Y480" s="77"/>
      <c r="Z480" s="77"/>
      <c r="AA480" s="77"/>
      <c r="AB480" s="77"/>
      <c r="AC480" s="77"/>
      <c r="AD480" s="77"/>
      <c r="AE480" s="77"/>
      <c r="AF480" s="77"/>
      <c r="AG480" s="77"/>
      <c r="AH480" s="77"/>
      <c r="AI480" s="77"/>
      <c r="AJ480" s="77"/>
      <c r="AK480" s="77"/>
      <c r="AL480" s="77"/>
    </row>
    <row r="481" ht="12.75" customHeight="1">
      <c r="A481" s="27"/>
      <c r="B481" s="27"/>
      <c r="C481" s="27"/>
      <c r="D481" s="27"/>
      <c r="E481" s="27"/>
      <c r="F481" s="78"/>
      <c r="G481" s="73"/>
      <c r="H481" s="77"/>
      <c r="I481" s="77"/>
      <c r="J481" s="77"/>
      <c r="K481" s="77"/>
      <c r="L481" s="77"/>
      <c r="M481" s="77"/>
      <c r="N481" s="77"/>
      <c r="O481" s="77"/>
      <c r="P481" s="77"/>
      <c r="Q481" s="77"/>
      <c r="R481" s="77"/>
      <c r="S481" s="77"/>
      <c r="T481" s="77"/>
      <c r="U481" s="77"/>
      <c r="V481" s="77"/>
      <c r="W481" s="77"/>
      <c r="X481" s="77"/>
      <c r="Y481" s="77"/>
      <c r="Z481" s="77"/>
      <c r="AA481" s="77"/>
      <c r="AB481" s="77"/>
      <c r="AC481" s="77"/>
      <c r="AD481" s="77"/>
      <c r="AE481" s="77"/>
      <c r="AF481" s="77"/>
      <c r="AG481" s="77"/>
      <c r="AH481" s="77"/>
      <c r="AI481" s="77"/>
      <c r="AJ481" s="77"/>
      <c r="AK481" s="77"/>
      <c r="AL481" s="77"/>
    </row>
    <row r="482" ht="12.75" customHeight="1">
      <c r="A482" s="27"/>
      <c r="B482" s="27"/>
      <c r="C482" s="27"/>
      <c r="D482" s="27"/>
      <c r="E482" s="27"/>
      <c r="F482" s="78"/>
      <c r="G482" s="73"/>
      <c r="H482" s="77"/>
      <c r="I482" s="77"/>
      <c r="J482" s="77"/>
      <c r="K482" s="77"/>
      <c r="L482" s="77"/>
      <c r="M482" s="77"/>
      <c r="N482" s="77"/>
      <c r="O482" s="77"/>
      <c r="P482" s="77"/>
      <c r="Q482" s="77"/>
      <c r="R482" s="77"/>
      <c r="S482" s="77"/>
      <c r="T482" s="77"/>
      <c r="U482" s="77"/>
      <c r="V482" s="77"/>
      <c r="W482" s="77"/>
      <c r="X482" s="77"/>
      <c r="Y482" s="77"/>
      <c r="Z482" s="77"/>
      <c r="AA482" s="77"/>
      <c r="AB482" s="77"/>
      <c r="AC482" s="77"/>
      <c r="AD482" s="77"/>
      <c r="AE482" s="77"/>
      <c r="AF482" s="77"/>
      <c r="AG482" s="77"/>
      <c r="AH482" s="77"/>
      <c r="AI482" s="77"/>
      <c r="AJ482" s="77"/>
      <c r="AK482" s="77"/>
      <c r="AL482" s="77"/>
    </row>
    <row r="483" ht="12.75" customHeight="1">
      <c r="A483" s="27"/>
      <c r="B483" s="27"/>
      <c r="C483" s="27"/>
      <c r="D483" s="27"/>
      <c r="E483" s="27"/>
      <c r="F483" s="78"/>
      <c r="G483" s="73"/>
      <c r="H483" s="77"/>
      <c r="I483" s="77"/>
      <c r="J483" s="77"/>
      <c r="K483" s="77"/>
      <c r="L483" s="77"/>
      <c r="M483" s="77"/>
      <c r="N483" s="77"/>
      <c r="O483" s="77"/>
      <c r="P483" s="77"/>
      <c r="Q483" s="77"/>
      <c r="R483" s="77"/>
      <c r="S483" s="77"/>
      <c r="T483" s="77"/>
      <c r="U483" s="77"/>
      <c r="V483" s="77"/>
      <c r="W483" s="77"/>
      <c r="X483" s="77"/>
      <c r="Y483" s="77"/>
      <c r="Z483" s="77"/>
      <c r="AA483" s="77"/>
      <c r="AB483" s="77"/>
      <c r="AC483" s="77"/>
      <c r="AD483" s="77"/>
      <c r="AE483" s="77"/>
      <c r="AF483" s="77"/>
      <c r="AG483" s="77"/>
      <c r="AH483" s="77"/>
      <c r="AI483" s="77"/>
      <c r="AJ483" s="77"/>
      <c r="AK483" s="77"/>
      <c r="AL483" s="77"/>
    </row>
    <row r="484" ht="12.75" customHeight="1">
      <c r="A484" s="27"/>
      <c r="B484" s="27"/>
      <c r="C484" s="27"/>
      <c r="D484" s="27"/>
      <c r="E484" s="27"/>
      <c r="F484" s="78"/>
      <c r="G484" s="73"/>
      <c r="H484" s="77"/>
      <c r="I484" s="77"/>
      <c r="J484" s="77"/>
      <c r="K484" s="77"/>
      <c r="L484" s="77"/>
      <c r="M484" s="77"/>
      <c r="N484" s="77"/>
      <c r="O484" s="77"/>
      <c r="P484" s="77"/>
      <c r="Q484" s="77"/>
      <c r="R484" s="77"/>
      <c r="S484" s="77"/>
      <c r="T484" s="77"/>
      <c r="U484" s="77"/>
      <c r="V484" s="77"/>
      <c r="W484" s="77"/>
      <c r="X484" s="77"/>
      <c r="Y484" s="77"/>
      <c r="Z484" s="77"/>
      <c r="AA484" s="77"/>
      <c r="AB484" s="77"/>
      <c r="AC484" s="77"/>
      <c r="AD484" s="77"/>
      <c r="AE484" s="77"/>
      <c r="AF484" s="77"/>
      <c r="AG484" s="77"/>
      <c r="AH484" s="77"/>
      <c r="AI484" s="77"/>
      <c r="AJ484" s="77"/>
      <c r="AK484" s="77"/>
      <c r="AL484" s="77"/>
    </row>
    <row r="485" ht="12.75" customHeight="1">
      <c r="A485" s="27"/>
      <c r="B485" s="27"/>
      <c r="C485" s="27"/>
      <c r="D485" s="27"/>
      <c r="E485" s="27"/>
      <c r="F485" s="78"/>
      <c r="G485" s="73"/>
      <c r="H485" s="77"/>
      <c r="I485" s="77"/>
      <c r="J485" s="77"/>
      <c r="K485" s="77"/>
      <c r="L485" s="77"/>
      <c r="M485" s="77"/>
      <c r="N485" s="77"/>
      <c r="O485" s="77"/>
      <c r="P485" s="77"/>
      <c r="Q485" s="77"/>
      <c r="R485" s="77"/>
      <c r="S485" s="77"/>
      <c r="T485" s="77"/>
      <c r="U485" s="77"/>
      <c r="V485" s="77"/>
      <c r="W485" s="77"/>
      <c r="X485" s="77"/>
      <c r="Y485" s="77"/>
      <c r="Z485" s="77"/>
      <c r="AA485" s="77"/>
      <c r="AB485" s="77"/>
      <c r="AC485" s="77"/>
      <c r="AD485" s="77"/>
      <c r="AE485" s="77"/>
      <c r="AF485" s="77"/>
      <c r="AG485" s="77"/>
      <c r="AH485" s="77"/>
      <c r="AI485" s="77"/>
      <c r="AJ485" s="77"/>
      <c r="AK485" s="77"/>
      <c r="AL485" s="77"/>
    </row>
    <row r="486" ht="12.75" customHeight="1">
      <c r="A486" s="27"/>
      <c r="B486" s="27"/>
      <c r="C486" s="27"/>
      <c r="D486" s="27"/>
      <c r="E486" s="27"/>
      <c r="F486" s="78"/>
      <c r="G486" s="73"/>
      <c r="H486" s="77"/>
      <c r="I486" s="77"/>
      <c r="J486" s="77"/>
      <c r="K486" s="77"/>
      <c r="L486" s="77"/>
      <c r="M486" s="77"/>
      <c r="N486" s="77"/>
      <c r="O486" s="77"/>
      <c r="P486" s="77"/>
      <c r="Q486" s="77"/>
      <c r="R486" s="77"/>
      <c r="S486" s="77"/>
      <c r="T486" s="77"/>
      <c r="U486" s="77"/>
      <c r="V486" s="77"/>
      <c r="W486" s="77"/>
      <c r="X486" s="77"/>
      <c r="Y486" s="77"/>
      <c r="Z486" s="77"/>
      <c r="AA486" s="77"/>
      <c r="AB486" s="77"/>
      <c r="AC486" s="77"/>
      <c r="AD486" s="77"/>
      <c r="AE486" s="77"/>
      <c r="AF486" s="77"/>
      <c r="AG486" s="77"/>
      <c r="AH486" s="77"/>
      <c r="AI486" s="77"/>
      <c r="AJ486" s="77"/>
      <c r="AK486" s="77"/>
      <c r="AL486" s="77"/>
    </row>
    <row r="487" ht="12.75" customHeight="1">
      <c r="A487" s="27"/>
      <c r="B487" s="27"/>
      <c r="C487" s="27"/>
      <c r="D487" s="27"/>
      <c r="E487" s="27"/>
      <c r="F487" s="78"/>
      <c r="G487" s="73"/>
      <c r="H487" s="77"/>
      <c r="I487" s="77"/>
      <c r="J487" s="77"/>
      <c r="K487" s="77"/>
      <c r="L487" s="77"/>
      <c r="M487" s="77"/>
      <c r="N487" s="77"/>
      <c r="O487" s="77"/>
      <c r="P487" s="77"/>
      <c r="Q487" s="77"/>
      <c r="R487" s="77"/>
      <c r="S487" s="77"/>
      <c r="T487" s="77"/>
      <c r="U487" s="77"/>
      <c r="V487" s="77"/>
      <c r="W487" s="77"/>
      <c r="X487" s="77"/>
      <c r="Y487" s="77"/>
      <c r="Z487" s="77"/>
      <c r="AA487" s="77"/>
      <c r="AB487" s="77"/>
      <c r="AC487" s="77"/>
      <c r="AD487" s="77"/>
      <c r="AE487" s="77"/>
      <c r="AF487" s="77"/>
      <c r="AG487" s="77"/>
      <c r="AH487" s="77"/>
      <c r="AI487" s="77"/>
      <c r="AJ487" s="77"/>
      <c r="AK487" s="77"/>
      <c r="AL487" s="77"/>
    </row>
    <row r="488" ht="12.75" customHeight="1">
      <c r="A488" s="27"/>
      <c r="B488" s="27"/>
      <c r="C488" s="27"/>
      <c r="D488" s="27"/>
      <c r="E488" s="27"/>
      <c r="F488" s="78"/>
      <c r="G488" s="73"/>
      <c r="H488" s="77"/>
      <c r="I488" s="77"/>
      <c r="J488" s="77"/>
      <c r="K488" s="77"/>
      <c r="L488" s="77"/>
      <c r="M488" s="77"/>
      <c r="N488" s="77"/>
      <c r="O488" s="77"/>
      <c r="P488" s="77"/>
      <c r="Q488" s="77"/>
      <c r="R488" s="77"/>
      <c r="S488" s="77"/>
      <c r="T488" s="77"/>
      <c r="U488" s="77"/>
      <c r="V488" s="77"/>
      <c r="W488" s="77"/>
      <c r="X488" s="77"/>
      <c r="Y488" s="77"/>
      <c r="Z488" s="77"/>
      <c r="AA488" s="77"/>
      <c r="AB488" s="77"/>
      <c r="AC488" s="77"/>
      <c r="AD488" s="77"/>
      <c r="AE488" s="77"/>
      <c r="AF488" s="77"/>
      <c r="AG488" s="77"/>
      <c r="AH488" s="77"/>
      <c r="AI488" s="77"/>
      <c r="AJ488" s="77"/>
      <c r="AK488" s="77"/>
      <c r="AL488" s="77"/>
    </row>
    <row r="489" ht="12.75" customHeight="1">
      <c r="A489" s="27"/>
      <c r="B489" s="27"/>
      <c r="C489" s="27"/>
      <c r="D489" s="27"/>
      <c r="E489" s="27"/>
      <c r="F489" s="78"/>
      <c r="G489" s="73"/>
      <c r="H489" s="77"/>
      <c r="I489" s="77"/>
      <c r="J489" s="77"/>
      <c r="K489" s="77"/>
      <c r="L489" s="77"/>
      <c r="M489" s="77"/>
      <c r="N489" s="77"/>
      <c r="O489" s="77"/>
      <c r="P489" s="77"/>
      <c r="Q489" s="77"/>
      <c r="R489" s="77"/>
      <c r="S489" s="77"/>
      <c r="T489" s="77"/>
      <c r="U489" s="77"/>
      <c r="V489" s="77"/>
      <c r="W489" s="77"/>
      <c r="X489" s="77"/>
      <c r="Y489" s="77"/>
      <c r="Z489" s="77"/>
      <c r="AA489" s="77"/>
      <c r="AB489" s="77"/>
      <c r="AC489" s="77"/>
      <c r="AD489" s="77"/>
      <c r="AE489" s="77"/>
      <c r="AF489" s="77"/>
      <c r="AG489" s="77"/>
      <c r="AH489" s="77"/>
      <c r="AI489" s="77"/>
      <c r="AJ489" s="77"/>
      <c r="AK489" s="77"/>
      <c r="AL489" s="77"/>
    </row>
    <row r="490" ht="12.75" customHeight="1">
      <c r="A490" s="27"/>
      <c r="B490" s="27"/>
      <c r="C490" s="27"/>
      <c r="D490" s="27"/>
      <c r="E490" s="27"/>
      <c r="F490" s="78"/>
      <c r="G490" s="73"/>
      <c r="H490" s="77"/>
      <c r="I490" s="77"/>
      <c r="J490" s="77"/>
      <c r="K490" s="77"/>
      <c r="L490" s="77"/>
      <c r="M490" s="77"/>
      <c r="N490" s="77"/>
      <c r="O490" s="77"/>
      <c r="P490" s="77"/>
      <c r="Q490" s="77"/>
      <c r="R490" s="77"/>
      <c r="S490" s="77"/>
      <c r="T490" s="77"/>
      <c r="U490" s="77"/>
      <c r="V490" s="77"/>
      <c r="W490" s="77"/>
      <c r="X490" s="77"/>
      <c r="Y490" s="77"/>
      <c r="Z490" s="77"/>
      <c r="AA490" s="77"/>
      <c r="AB490" s="77"/>
      <c r="AC490" s="77"/>
      <c r="AD490" s="77"/>
      <c r="AE490" s="77"/>
      <c r="AF490" s="77"/>
      <c r="AG490" s="77"/>
      <c r="AH490" s="77"/>
      <c r="AI490" s="77"/>
      <c r="AJ490" s="77"/>
      <c r="AK490" s="77"/>
      <c r="AL490" s="77"/>
    </row>
    <row r="491" ht="12.75" customHeight="1">
      <c r="A491" s="27"/>
      <c r="B491" s="27"/>
      <c r="C491" s="27"/>
      <c r="D491" s="27"/>
      <c r="E491" s="27"/>
      <c r="F491" s="78"/>
      <c r="G491" s="73"/>
      <c r="H491" s="77"/>
      <c r="I491" s="77"/>
      <c r="J491" s="77"/>
      <c r="K491" s="77"/>
      <c r="L491" s="77"/>
      <c r="M491" s="77"/>
      <c r="N491" s="77"/>
      <c r="O491" s="77"/>
      <c r="P491" s="77"/>
      <c r="Q491" s="77"/>
      <c r="R491" s="77"/>
      <c r="S491" s="77"/>
      <c r="T491" s="77"/>
      <c r="U491" s="77"/>
      <c r="V491" s="77"/>
      <c r="W491" s="77"/>
      <c r="X491" s="77"/>
      <c r="Y491" s="77"/>
      <c r="Z491" s="77"/>
      <c r="AA491" s="77"/>
      <c r="AB491" s="77"/>
      <c r="AC491" s="77"/>
      <c r="AD491" s="77"/>
      <c r="AE491" s="77"/>
      <c r="AF491" s="77"/>
      <c r="AG491" s="77"/>
      <c r="AH491" s="77"/>
      <c r="AI491" s="77"/>
      <c r="AJ491" s="77"/>
      <c r="AK491" s="77"/>
      <c r="AL491" s="77"/>
    </row>
    <row r="492" ht="12.75" customHeight="1">
      <c r="A492" s="27"/>
      <c r="B492" s="27"/>
      <c r="C492" s="27"/>
      <c r="D492" s="27"/>
      <c r="E492" s="27"/>
      <c r="F492" s="78"/>
      <c r="G492" s="73"/>
      <c r="H492" s="77"/>
      <c r="I492" s="77"/>
      <c r="J492" s="77"/>
      <c r="K492" s="77"/>
      <c r="L492" s="77"/>
      <c r="M492" s="77"/>
      <c r="N492" s="77"/>
      <c r="O492" s="77"/>
      <c r="P492" s="77"/>
      <c r="Q492" s="77"/>
      <c r="R492" s="77"/>
      <c r="S492" s="77"/>
      <c r="T492" s="77"/>
      <c r="U492" s="77"/>
      <c r="V492" s="77"/>
      <c r="W492" s="77"/>
      <c r="X492" s="77"/>
      <c r="Y492" s="77"/>
      <c r="Z492" s="77"/>
      <c r="AA492" s="77"/>
      <c r="AB492" s="77"/>
      <c r="AC492" s="77"/>
      <c r="AD492" s="77"/>
      <c r="AE492" s="77"/>
      <c r="AF492" s="77"/>
      <c r="AG492" s="77"/>
      <c r="AH492" s="77"/>
      <c r="AI492" s="77"/>
      <c r="AJ492" s="77"/>
      <c r="AK492" s="77"/>
      <c r="AL492" s="77"/>
    </row>
    <row r="493" ht="12.75" customHeight="1">
      <c r="A493" s="27"/>
      <c r="B493" s="27"/>
      <c r="C493" s="27"/>
      <c r="D493" s="27"/>
      <c r="E493" s="27"/>
      <c r="F493" s="78"/>
      <c r="G493" s="73"/>
      <c r="H493" s="77"/>
      <c r="I493" s="77"/>
      <c r="J493" s="77"/>
      <c r="K493" s="77"/>
      <c r="L493" s="77"/>
      <c r="M493" s="77"/>
      <c r="N493" s="77"/>
      <c r="O493" s="77"/>
      <c r="P493" s="77"/>
      <c r="Q493" s="77"/>
      <c r="R493" s="77"/>
      <c r="S493" s="77"/>
      <c r="T493" s="77"/>
      <c r="U493" s="77"/>
      <c r="V493" s="77"/>
      <c r="W493" s="77"/>
      <c r="X493" s="77"/>
      <c r="Y493" s="77"/>
      <c r="Z493" s="77"/>
      <c r="AA493" s="77"/>
      <c r="AB493" s="77"/>
      <c r="AC493" s="77"/>
      <c r="AD493" s="77"/>
      <c r="AE493" s="77"/>
      <c r="AF493" s="77"/>
      <c r="AG493" s="77"/>
      <c r="AH493" s="77"/>
      <c r="AI493" s="77"/>
      <c r="AJ493" s="77"/>
      <c r="AK493" s="77"/>
      <c r="AL493" s="77"/>
    </row>
    <row r="494" ht="12.75" customHeight="1">
      <c r="A494" s="27"/>
      <c r="B494" s="27"/>
      <c r="C494" s="27"/>
      <c r="D494" s="27"/>
      <c r="E494" s="27"/>
      <c r="F494" s="78"/>
      <c r="G494" s="73"/>
      <c r="H494" s="77"/>
      <c r="I494" s="77"/>
      <c r="J494" s="77"/>
      <c r="K494" s="77"/>
      <c r="L494" s="77"/>
      <c r="M494" s="77"/>
      <c r="N494" s="77"/>
      <c r="O494" s="77"/>
      <c r="P494" s="77"/>
      <c r="Q494" s="77"/>
      <c r="R494" s="77"/>
      <c r="S494" s="77"/>
      <c r="T494" s="77"/>
      <c r="U494" s="77"/>
      <c r="V494" s="77"/>
      <c r="W494" s="77"/>
      <c r="X494" s="77"/>
      <c r="Y494" s="77"/>
      <c r="Z494" s="77"/>
      <c r="AA494" s="77"/>
      <c r="AB494" s="77"/>
      <c r="AC494" s="77"/>
      <c r="AD494" s="77"/>
      <c r="AE494" s="77"/>
      <c r="AF494" s="77"/>
      <c r="AG494" s="77"/>
      <c r="AH494" s="77"/>
      <c r="AI494" s="77"/>
      <c r="AJ494" s="77"/>
      <c r="AK494" s="77"/>
      <c r="AL494" s="77"/>
    </row>
    <row r="495" ht="12.75" customHeight="1">
      <c r="A495" s="27"/>
      <c r="B495" s="27"/>
      <c r="C495" s="27"/>
      <c r="D495" s="27"/>
      <c r="E495" s="27"/>
      <c r="F495" s="78"/>
      <c r="G495" s="73"/>
      <c r="H495" s="77"/>
      <c r="I495" s="77"/>
      <c r="J495" s="77"/>
      <c r="K495" s="77"/>
      <c r="L495" s="77"/>
      <c r="M495" s="77"/>
      <c r="N495" s="77"/>
      <c r="O495" s="77"/>
      <c r="P495" s="77"/>
      <c r="Q495" s="77"/>
      <c r="R495" s="77"/>
      <c r="S495" s="77"/>
      <c r="T495" s="77"/>
      <c r="U495" s="77"/>
      <c r="V495" s="77"/>
      <c r="W495" s="77"/>
      <c r="X495" s="77"/>
      <c r="Y495" s="77"/>
      <c r="Z495" s="77"/>
      <c r="AA495" s="77"/>
      <c r="AB495" s="77"/>
      <c r="AC495" s="77"/>
      <c r="AD495" s="77"/>
      <c r="AE495" s="77"/>
      <c r="AF495" s="77"/>
      <c r="AG495" s="77"/>
      <c r="AH495" s="77"/>
      <c r="AI495" s="77"/>
      <c r="AJ495" s="77"/>
      <c r="AK495" s="77"/>
      <c r="AL495" s="77"/>
    </row>
    <row r="496" ht="12.75" customHeight="1">
      <c r="A496" s="27"/>
      <c r="B496" s="27"/>
      <c r="C496" s="27"/>
      <c r="D496" s="27"/>
      <c r="E496" s="27"/>
      <c r="F496" s="78"/>
      <c r="G496" s="73"/>
      <c r="H496" s="77"/>
      <c r="I496" s="77"/>
      <c r="J496" s="77"/>
      <c r="K496" s="77"/>
      <c r="L496" s="77"/>
      <c r="M496" s="77"/>
      <c r="N496" s="77"/>
      <c r="O496" s="77"/>
      <c r="P496" s="77"/>
      <c r="Q496" s="77"/>
      <c r="R496" s="77"/>
      <c r="S496" s="77"/>
      <c r="T496" s="77"/>
      <c r="U496" s="77"/>
      <c r="V496" s="77"/>
      <c r="W496" s="77"/>
      <c r="X496" s="77"/>
      <c r="Y496" s="77"/>
      <c r="Z496" s="77"/>
      <c r="AA496" s="77"/>
      <c r="AB496" s="77"/>
      <c r="AC496" s="77"/>
      <c r="AD496" s="77"/>
      <c r="AE496" s="77"/>
      <c r="AF496" s="77"/>
      <c r="AG496" s="77"/>
      <c r="AH496" s="77"/>
      <c r="AI496" s="77"/>
      <c r="AJ496" s="77"/>
      <c r="AK496" s="77"/>
      <c r="AL496" s="77"/>
    </row>
    <row r="497" ht="12.75" customHeight="1">
      <c r="A497" s="27"/>
      <c r="B497" s="27"/>
      <c r="C497" s="27"/>
      <c r="D497" s="27"/>
      <c r="E497" s="27"/>
      <c r="F497" s="78"/>
      <c r="G497" s="73"/>
      <c r="H497" s="77"/>
      <c r="I497" s="77"/>
      <c r="J497" s="77"/>
      <c r="K497" s="77"/>
      <c r="L497" s="77"/>
      <c r="M497" s="77"/>
      <c r="N497" s="77"/>
      <c r="O497" s="77"/>
      <c r="P497" s="77"/>
      <c r="Q497" s="77"/>
      <c r="R497" s="77"/>
      <c r="S497" s="77"/>
      <c r="T497" s="77"/>
      <c r="U497" s="77"/>
      <c r="V497" s="77"/>
      <c r="W497" s="77"/>
      <c r="X497" s="77"/>
      <c r="Y497" s="77"/>
      <c r="Z497" s="77"/>
      <c r="AA497" s="77"/>
      <c r="AB497" s="77"/>
      <c r="AC497" s="77"/>
      <c r="AD497" s="77"/>
      <c r="AE497" s="77"/>
      <c r="AF497" s="77"/>
      <c r="AG497" s="77"/>
      <c r="AH497" s="77"/>
      <c r="AI497" s="77"/>
      <c r="AJ497" s="77"/>
      <c r="AK497" s="77"/>
      <c r="AL497" s="77"/>
    </row>
    <row r="498" ht="12.75" customHeight="1">
      <c r="A498" s="27"/>
      <c r="B498" s="27"/>
      <c r="C498" s="27"/>
      <c r="D498" s="27"/>
      <c r="E498" s="27"/>
      <c r="F498" s="78"/>
      <c r="G498" s="73"/>
      <c r="H498" s="77"/>
      <c r="I498" s="77"/>
      <c r="J498" s="77"/>
      <c r="K498" s="77"/>
      <c r="L498" s="77"/>
      <c r="M498" s="77"/>
      <c r="N498" s="77"/>
      <c r="O498" s="77"/>
      <c r="P498" s="77"/>
      <c r="Q498" s="77"/>
      <c r="R498" s="77"/>
      <c r="S498" s="77"/>
      <c r="T498" s="77"/>
      <c r="U498" s="77"/>
      <c r="V498" s="77"/>
      <c r="W498" s="77"/>
      <c r="X498" s="77"/>
      <c r="Y498" s="77"/>
      <c r="Z498" s="77"/>
      <c r="AA498" s="77"/>
      <c r="AB498" s="77"/>
      <c r="AC498" s="77"/>
      <c r="AD498" s="77"/>
      <c r="AE498" s="77"/>
      <c r="AF498" s="77"/>
      <c r="AG498" s="77"/>
      <c r="AH498" s="77"/>
      <c r="AI498" s="77"/>
      <c r="AJ498" s="77"/>
      <c r="AK498" s="77"/>
      <c r="AL498" s="77"/>
    </row>
    <row r="499" ht="12.75" customHeight="1">
      <c r="A499" s="27"/>
      <c r="B499" s="27"/>
      <c r="C499" s="27"/>
      <c r="D499" s="27"/>
      <c r="E499" s="27"/>
      <c r="F499" s="78"/>
      <c r="G499" s="73"/>
      <c r="H499" s="77"/>
      <c r="I499" s="77"/>
      <c r="J499" s="77"/>
      <c r="K499" s="77"/>
      <c r="L499" s="77"/>
      <c r="M499" s="77"/>
      <c r="N499" s="77"/>
      <c r="O499" s="77"/>
      <c r="P499" s="77"/>
      <c r="Q499" s="77"/>
      <c r="R499" s="77"/>
      <c r="S499" s="77"/>
      <c r="T499" s="77"/>
      <c r="U499" s="77"/>
      <c r="V499" s="77"/>
      <c r="W499" s="77"/>
      <c r="X499" s="77"/>
      <c r="Y499" s="77"/>
      <c r="Z499" s="77"/>
      <c r="AA499" s="77"/>
      <c r="AB499" s="77"/>
      <c r="AC499" s="77"/>
      <c r="AD499" s="77"/>
      <c r="AE499" s="77"/>
      <c r="AF499" s="77"/>
      <c r="AG499" s="77"/>
      <c r="AH499" s="77"/>
      <c r="AI499" s="77"/>
      <c r="AJ499" s="77"/>
      <c r="AK499" s="77"/>
      <c r="AL499" s="77"/>
    </row>
    <row r="500" ht="12.75" customHeight="1">
      <c r="A500" s="27"/>
      <c r="B500" s="27"/>
      <c r="C500" s="27"/>
      <c r="D500" s="27"/>
      <c r="E500" s="27"/>
      <c r="F500" s="78"/>
      <c r="G500" s="73"/>
      <c r="H500" s="77"/>
      <c r="I500" s="77"/>
      <c r="J500" s="77"/>
      <c r="K500" s="77"/>
      <c r="L500" s="77"/>
      <c r="M500" s="77"/>
      <c r="N500" s="77"/>
      <c r="O500" s="77"/>
      <c r="P500" s="77"/>
      <c r="Q500" s="77"/>
      <c r="R500" s="77"/>
      <c r="S500" s="77"/>
      <c r="T500" s="77"/>
      <c r="U500" s="77"/>
      <c r="V500" s="77"/>
      <c r="W500" s="77"/>
      <c r="X500" s="77"/>
      <c r="Y500" s="77"/>
      <c r="Z500" s="77"/>
      <c r="AA500" s="77"/>
      <c r="AB500" s="77"/>
      <c r="AC500" s="77"/>
      <c r="AD500" s="77"/>
      <c r="AE500" s="77"/>
      <c r="AF500" s="77"/>
      <c r="AG500" s="77"/>
      <c r="AH500" s="77"/>
      <c r="AI500" s="77"/>
      <c r="AJ500" s="77"/>
      <c r="AK500" s="77"/>
      <c r="AL500" s="77"/>
    </row>
    <row r="501" ht="12.75" customHeight="1">
      <c r="A501" s="27"/>
      <c r="B501" s="27"/>
      <c r="C501" s="27"/>
      <c r="D501" s="27"/>
      <c r="E501" s="27"/>
      <c r="F501" s="78"/>
      <c r="G501" s="73"/>
      <c r="H501" s="77"/>
      <c r="I501" s="77"/>
      <c r="J501" s="77"/>
      <c r="K501" s="77"/>
      <c r="L501" s="77"/>
      <c r="M501" s="77"/>
      <c r="N501" s="77"/>
      <c r="O501" s="77"/>
      <c r="P501" s="77"/>
      <c r="Q501" s="77"/>
      <c r="R501" s="77"/>
      <c r="S501" s="77"/>
      <c r="T501" s="77"/>
      <c r="U501" s="77"/>
      <c r="V501" s="77"/>
      <c r="W501" s="77"/>
      <c r="X501" s="77"/>
      <c r="Y501" s="77"/>
      <c r="Z501" s="77"/>
      <c r="AA501" s="77"/>
      <c r="AB501" s="77"/>
      <c r="AC501" s="77"/>
      <c r="AD501" s="77"/>
      <c r="AE501" s="77"/>
      <c r="AF501" s="77"/>
      <c r="AG501" s="77"/>
      <c r="AH501" s="77"/>
      <c r="AI501" s="77"/>
      <c r="AJ501" s="77"/>
      <c r="AK501" s="77"/>
      <c r="AL501" s="77"/>
    </row>
    <row r="502" ht="12.75" customHeight="1">
      <c r="A502" s="27"/>
      <c r="B502" s="27"/>
      <c r="C502" s="27"/>
      <c r="D502" s="27"/>
      <c r="E502" s="27"/>
      <c r="F502" s="78"/>
      <c r="G502" s="73"/>
      <c r="H502" s="77"/>
      <c r="I502" s="77"/>
      <c r="J502" s="77"/>
      <c r="K502" s="77"/>
      <c r="L502" s="77"/>
      <c r="M502" s="77"/>
      <c r="N502" s="77"/>
      <c r="O502" s="77"/>
      <c r="P502" s="77"/>
      <c r="Q502" s="77"/>
      <c r="R502" s="77"/>
      <c r="S502" s="77"/>
      <c r="T502" s="77"/>
      <c r="U502" s="77"/>
      <c r="V502" s="77"/>
      <c r="W502" s="77"/>
      <c r="X502" s="77"/>
      <c r="Y502" s="77"/>
      <c r="Z502" s="77"/>
      <c r="AA502" s="77"/>
      <c r="AB502" s="77"/>
      <c r="AC502" s="77"/>
      <c r="AD502" s="77"/>
      <c r="AE502" s="77"/>
      <c r="AF502" s="77"/>
      <c r="AG502" s="77"/>
      <c r="AH502" s="77"/>
      <c r="AI502" s="77"/>
      <c r="AJ502" s="77"/>
      <c r="AK502" s="77"/>
      <c r="AL502" s="77"/>
    </row>
    <row r="503" ht="12.75" customHeight="1">
      <c r="A503" s="27"/>
      <c r="B503" s="27"/>
      <c r="C503" s="27"/>
      <c r="D503" s="27"/>
      <c r="E503" s="27"/>
      <c r="F503" s="78"/>
      <c r="G503" s="73"/>
      <c r="H503" s="77"/>
      <c r="I503" s="77"/>
      <c r="J503" s="77"/>
      <c r="K503" s="77"/>
      <c r="L503" s="77"/>
      <c r="M503" s="77"/>
      <c r="N503" s="77"/>
      <c r="O503" s="77"/>
      <c r="P503" s="77"/>
      <c r="Q503" s="77"/>
      <c r="R503" s="77"/>
      <c r="S503" s="77"/>
      <c r="T503" s="77"/>
      <c r="U503" s="77"/>
      <c r="V503" s="77"/>
      <c r="W503" s="77"/>
      <c r="X503" s="77"/>
      <c r="Y503" s="77"/>
      <c r="Z503" s="77"/>
      <c r="AA503" s="77"/>
      <c r="AB503" s="77"/>
      <c r="AC503" s="77"/>
      <c r="AD503" s="77"/>
      <c r="AE503" s="77"/>
      <c r="AF503" s="77"/>
      <c r="AG503" s="77"/>
      <c r="AH503" s="77"/>
      <c r="AI503" s="77"/>
      <c r="AJ503" s="77"/>
      <c r="AK503" s="77"/>
      <c r="AL503" s="77"/>
    </row>
    <row r="504" ht="12.75" customHeight="1">
      <c r="A504" s="27"/>
      <c r="B504" s="27"/>
      <c r="C504" s="27"/>
      <c r="D504" s="27"/>
      <c r="E504" s="27"/>
      <c r="F504" s="78"/>
      <c r="G504" s="73"/>
      <c r="H504" s="77"/>
      <c r="I504" s="77"/>
      <c r="J504" s="77"/>
      <c r="K504" s="77"/>
      <c r="L504" s="77"/>
      <c r="M504" s="77"/>
      <c r="N504" s="77"/>
      <c r="O504" s="77"/>
      <c r="P504" s="77"/>
      <c r="Q504" s="77"/>
      <c r="R504" s="77"/>
      <c r="S504" s="77"/>
      <c r="T504" s="77"/>
      <c r="U504" s="77"/>
      <c r="V504" s="77"/>
      <c r="W504" s="77"/>
      <c r="X504" s="77"/>
      <c r="Y504" s="77"/>
      <c r="Z504" s="77"/>
      <c r="AA504" s="77"/>
      <c r="AB504" s="77"/>
      <c r="AC504" s="77"/>
      <c r="AD504" s="77"/>
      <c r="AE504" s="77"/>
      <c r="AF504" s="77"/>
      <c r="AG504" s="77"/>
      <c r="AH504" s="77"/>
      <c r="AI504" s="77"/>
      <c r="AJ504" s="77"/>
      <c r="AK504" s="77"/>
      <c r="AL504" s="77"/>
    </row>
    <row r="505" ht="12.75" customHeight="1">
      <c r="A505" s="27"/>
      <c r="B505" s="27"/>
      <c r="C505" s="27"/>
      <c r="D505" s="27"/>
      <c r="E505" s="27"/>
      <c r="F505" s="78"/>
      <c r="G505" s="73"/>
      <c r="H505" s="77"/>
      <c r="I505" s="77"/>
      <c r="J505" s="77"/>
      <c r="K505" s="77"/>
      <c r="L505" s="77"/>
      <c r="M505" s="77"/>
      <c r="N505" s="77"/>
      <c r="O505" s="77"/>
      <c r="P505" s="77"/>
      <c r="Q505" s="77"/>
      <c r="R505" s="77"/>
      <c r="S505" s="77"/>
      <c r="T505" s="77"/>
      <c r="U505" s="77"/>
      <c r="V505" s="77"/>
      <c r="W505" s="77"/>
      <c r="X505" s="77"/>
      <c r="Y505" s="77"/>
      <c r="Z505" s="77"/>
      <c r="AA505" s="77"/>
      <c r="AB505" s="77"/>
      <c r="AC505" s="77"/>
      <c r="AD505" s="77"/>
      <c r="AE505" s="77"/>
      <c r="AF505" s="77"/>
      <c r="AG505" s="77"/>
      <c r="AH505" s="77"/>
      <c r="AI505" s="77"/>
      <c r="AJ505" s="77"/>
      <c r="AK505" s="77"/>
      <c r="AL505" s="77"/>
    </row>
    <row r="506" ht="12.75" customHeight="1">
      <c r="A506" s="27"/>
      <c r="B506" s="27"/>
      <c r="C506" s="27"/>
      <c r="D506" s="27"/>
      <c r="E506" s="27"/>
      <c r="F506" s="78"/>
      <c r="G506" s="73"/>
      <c r="H506" s="77"/>
      <c r="I506" s="77"/>
      <c r="J506" s="77"/>
      <c r="K506" s="77"/>
      <c r="L506" s="77"/>
      <c r="M506" s="77"/>
      <c r="N506" s="77"/>
      <c r="O506" s="77"/>
      <c r="P506" s="77"/>
      <c r="Q506" s="77"/>
      <c r="R506" s="77"/>
      <c r="S506" s="77"/>
      <c r="T506" s="77"/>
      <c r="U506" s="77"/>
      <c r="V506" s="77"/>
      <c r="W506" s="77"/>
      <c r="X506" s="77"/>
      <c r="Y506" s="77"/>
      <c r="Z506" s="77"/>
      <c r="AA506" s="77"/>
      <c r="AB506" s="77"/>
      <c r="AC506" s="77"/>
      <c r="AD506" s="77"/>
      <c r="AE506" s="77"/>
      <c r="AF506" s="77"/>
      <c r="AG506" s="77"/>
      <c r="AH506" s="77"/>
      <c r="AI506" s="77"/>
      <c r="AJ506" s="77"/>
      <c r="AK506" s="77"/>
      <c r="AL506" s="77"/>
    </row>
    <row r="507" ht="12.75" customHeight="1">
      <c r="A507" s="27"/>
      <c r="B507" s="27"/>
      <c r="C507" s="27"/>
      <c r="D507" s="27"/>
      <c r="E507" s="27"/>
      <c r="F507" s="78"/>
      <c r="G507" s="73"/>
      <c r="H507" s="77"/>
      <c r="I507" s="77"/>
      <c r="J507" s="77"/>
      <c r="K507" s="77"/>
      <c r="L507" s="77"/>
      <c r="M507" s="77"/>
      <c r="N507" s="77"/>
      <c r="O507" s="77"/>
      <c r="P507" s="77"/>
      <c r="Q507" s="77"/>
      <c r="R507" s="77"/>
      <c r="S507" s="77"/>
      <c r="T507" s="77"/>
      <c r="U507" s="77"/>
      <c r="V507" s="77"/>
      <c r="W507" s="77"/>
      <c r="X507" s="77"/>
      <c r="Y507" s="77"/>
      <c r="Z507" s="77"/>
      <c r="AA507" s="77"/>
      <c r="AB507" s="77"/>
      <c r="AC507" s="77"/>
      <c r="AD507" s="77"/>
      <c r="AE507" s="77"/>
      <c r="AF507" s="77"/>
      <c r="AG507" s="77"/>
      <c r="AH507" s="77"/>
      <c r="AI507" s="77"/>
      <c r="AJ507" s="77"/>
      <c r="AK507" s="77"/>
      <c r="AL507" s="77"/>
    </row>
    <row r="508" ht="12.75" customHeight="1">
      <c r="A508" s="27"/>
      <c r="B508" s="27"/>
      <c r="C508" s="27"/>
      <c r="D508" s="27"/>
      <c r="E508" s="27"/>
      <c r="F508" s="78"/>
      <c r="G508" s="73"/>
      <c r="H508" s="77"/>
      <c r="I508" s="77"/>
      <c r="J508" s="77"/>
      <c r="K508" s="77"/>
      <c r="L508" s="77"/>
      <c r="M508" s="77"/>
      <c r="N508" s="77"/>
      <c r="O508" s="77"/>
      <c r="P508" s="77"/>
      <c r="Q508" s="77"/>
      <c r="R508" s="77"/>
      <c r="S508" s="77"/>
      <c r="T508" s="77"/>
      <c r="U508" s="77"/>
      <c r="V508" s="77"/>
      <c r="W508" s="77"/>
      <c r="X508" s="77"/>
      <c r="Y508" s="77"/>
      <c r="Z508" s="77"/>
      <c r="AA508" s="77"/>
      <c r="AB508" s="77"/>
      <c r="AC508" s="77"/>
      <c r="AD508" s="77"/>
      <c r="AE508" s="77"/>
      <c r="AF508" s="77"/>
      <c r="AG508" s="77"/>
      <c r="AH508" s="77"/>
      <c r="AI508" s="77"/>
      <c r="AJ508" s="77"/>
      <c r="AK508" s="77"/>
      <c r="AL508" s="77"/>
    </row>
    <row r="509" ht="12.75" customHeight="1">
      <c r="A509" s="27"/>
      <c r="B509" s="27"/>
      <c r="C509" s="27"/>
      <c r="D509" s="27"/>
      <c r="E509" s="27"/>
      <c r="F509" s="78"/>
      <c r="G509" s="73"/>
      <c r="H509" s="77"/>
      <c r="I509" s="77"/>
      <c r="J509" s="77"/>
      <c r="K509" s="77"/>
      <c r="L509" s="77"/>
      <c r="M509" s="77"/>
      <c r="N509" s="77"/>
      <c r="O509" s="77"/>
      <c r="P509" s="77"/>
      <c r="Q509" s="77"/>
      <c r="R509" s="77"/>
      <c r="S509" s="77"/>
      <c r="T509" s="77"/>
      <c r="U509" s="77"/>
      <c r="V509" s="77"/>
      <c r="W509" s="77"/>
      <c r="X509" s="77"/>
      <c r="Y509" s="77"/>
      <c r="Z509" s="77"/>
      <c r="AA509" s="77"/>
      <c r="AB509" s="77"/>
      <c r="AC509" s="77"/>
      <c r="AD509" s="77"/>
      <c r="AE509" s="77"/>
      <c r="AF509" s="77"/>
      <c r="AG509" s="77"/>
      <c r="AH509" s="77"/>
      <c r="AI509" s="77"/>
      <c r="AJ509" s="77"/>
      <c r="AK509" s="77"/>
      <c r="AL509" s="77"/>
    </row>
    <row r="510" ht="12.75" customHeight="1">
      <c r="A510" s="27"/>
      <c r="B510" s="27"/>
      <c r="C510" s="27"/>
      <c r="D510" s="27"/>
      <c r="E510" s="27"/>
      <c r="F510" s="78"/>
      <c r="G510" s="73"/>
      <c r="H510" s="77"/>
      <c r="I510" s="77"/>
      <c r="J510" s="77"/>
      <c r="K510" s="77"/>
      <c r="L510" s="77"/>
      <c r="M510" s="77"/>
      <c r="N510" s="77"/>
      <c r="O510" s="77"/>
      <c r="P510" s="77"/>
      <c r="Q510" s="77"/>
      <c r="R510" s="77"/>
      <c r="S510" s="77"/>
      <c r="T510" s="77"/>
      <c r="U510" s="77"/>
      <c r="V510" s="77"/>
      <c r="W510" s="77"/>
      <c r="X510" s="77"/>
      <c r="Y510" s="77"/>
      <c r="Z510" s="77"/>
      <c r="AA510" s="77"/>
      <c r="AB510" s="77"/>
      <c r="AC510" s="77"/>
      <c r="AD510" s="77"/>
      <c r="AE510" s="77"/>
      <c r="AF510" s="77"/>
      <c r="AG510" s="77"/>
      <c r="AH510" s="77"/>
      <c r="AI510" s="77"/>
      <c r="AJ510" s="77"/>
      <c r="AK510" s="77"/>
      <c r="AL510" s="77"/>
    </row>
    <row r="511" ht="12.75" customHeight="1">
      <c r="A511" s="27"/>
      <c r="B511" s="27"/>
      <c r="C511" s="27"/>
      <c r="D511" s="27"/>
      <c r="E511" s="27"/>
      <c r="F511" s="78"/>
      <c r="G511" s="73"/>
      <c r="H511" s="77"/>
      <c r="I511" s="77"/>
      <c r="J511" s="77"/>
      <c r="K511" s="77"/>
      <c r="L511" s="77"/>
      <c r="M511" s="77"/>
      <c r="N511" s="77"/>
      <c r="O511" s="77"/>
      <c r="P511" s="77"/>
      <c r="Q511" s="77"/>
      <c r="R511" s="77"/>
      <c r="S511" s="77"/>
      <c r="T511" s="77"/>
      <c r="U511" s="77"/>
      <c r="V511" s="77"/>
      <c r="W511" s="77"/>
      <c r="X511" s="77"/>
      <c r="Y511" s="77"/>
      <c r="Z511" s="77"/>
      <c r="AA511" s="77"/>
      <c r="AB511" s="77"/>
      <c r="AC511" s="77"/>
      <c r="AD511" s="77"/>
      <c r="AE511" s="77"/>
      <c r="AF511" s="77"/>
      <c r="AG511" s="77"/>
      <c r="AH511" s="77"/>
      <c r="AI511" s="77"/>
      <c r="AJ511" s="77"/>
      <c r="AK511" s="77"/>
      <c r="AL511" s="77"/>
    </row>
    <row r="512" ht="12.75" customHeight="1">
      <c r="A512" s="27"/>
      <c r="B512" s="27"/>
      <c r="C512" s="27"/>
      <c r="D512" s="27"/>
      <c r="E512" s="27"/>
      <c r="F512" s="78"/>
      <c r="G512" s="73"/>
      <c r="H512" s="77"/>
      <c r="I512" s="77"/>
      <c r="J512" s="77"/>
      <c r="K512" s="77"/>
      <c r="L512" s="77"/>
      <c r="M512" s="77"/>
      <c r="N512" s="77"/>
      <c r="O512" s="77"/>
      <c r="P512" s="77"/>
      <c r="Q512" s="77"/>
      <c r="R512" s="77"/>
      <c r="S512" s="77"/>
      <c r="T512" s="77"/>
      <c r="U512" s="77"/>
      <c r="V512" s="77"/>
      <c r="W512" s="77"/>
      <c r="X512" s="77"/>
      <c r="Y512" s="77"/>
      <c r="Z512" s="77"/>
      <c r="AA512" s="77"/>
      <c r="AB512" s="77"/>
      <c r="AC512" s="77"/>
      <c r="AD512" s="77"/>
      <c r="AE512" s="77"/>
      <c r="AF512" s="77"/>
      <c r="AG512" s="77"/>
      <c r="AH512" s="77"/>
      <c r="AI512" s="77"/>
      <c r="AJ512" s="77"/>
      <c r="AK512" s="77"/>
      <c r="AL512" s="77"/>
    </row>
    <row r="513" ht="12.75" customHeight="1">
      <c r="A513" s="27"/>
      <c r="B513" s="27"/>
      <c r="C513" s="27"/>
      <c r="D513" s="27"/>
      <c r="E513" s="27"/>
      <c r="F513" s="78"/>
      <c r="G513" s="73"/>
      <c r="H513" s="77"/>
      <c r="I513" s="77"/>
      <c r="J513" s="77"/>
      <c r="K513" s="77"/>
      <c r="L513" s="77"/>
      <c r="M513" s="77"/>
      <c r="N513" s="77"/>
      <c r="O513" s="77"/>
      <c r="P513" s="77"/>
      <c r="Q513" s="77"/>
      <c r="R513" s="77"/>
      <c r="S513" s="77"/>
      <c r="T513" s="77"/>
      <c r="U513" s="77"/>
      <c r="V513" s="77"/>
      <c r="W513" s="77"/>
      <c r="X513" s="77"/>
      <c r="Y513" s="77"/>
      <c r="Z513" s="77"/>
      <c r="AA513" s="77"/>
      <c r="AB513" s="77"/>
      <c r="AC513" s="77"/>
      <c r="AD513" s="77"/>
      <c r="AE513" s="77"/>
      <c r="AF513" s="77"/>
      <c r="AG513" s="77"/>
      <c r="AH513" s="77"/>
      <c r="AI513" s="77"/>
      <c r="AJ513" s="77"/>
      <c r="AK513" s="77"/>
      <c r="AL513" s="77"/>
    </row>
    <row r="514" ht="12.75" customHeight="1">
      <c r="A514" s="27"/>
      <c r="B514" s="27"/>
      <c r="C514" s="27"/>
      <c r="D514" s="27"/>
      <c r="E514" s="27"/>
      <c r="F514" s="78"/>
      <c r="G514" s="73"/>
      <c r="H514" s="77"/>
      <c r="I514" s="77"/>
      <c r="J514" s="77"/>
      <c r="K514" s="77"/>
      <c r="L514" s="77"/>
      <c r="M514" s="77"/>
      <c r="N514" s="77"/>
      <c r="O514" s="77"/>
      <c r="P514" s="77"/>
      <c r="Q514" s="77"/>
      <c r="R514" s="77"/>
      <c r="S514" s="77"/>
      <c r="T514" s="77"/>
      <c r="U514" s="77"/>
      <c r="V514" s="77"/>
      <c r="W514" s="77"/>
      <c r="X514" s="77"/>
      <c r="Y514" s="77"/>
      <c r="Z514" s="77"/>
      <c r="AA514" s="77"/>
      <c r="AB514" s="77"/>
      <c r="AC514" s="77"/>
      <c r="AD514" s="77"/>
      <c r="AE514" s="77"/>
      <c r="AF514" s="77"/>
      <c r="AG514" s="77"/>
      <c r="AH514" s="77"/>
      <c r="AI514" s="77"/>
      <c r="AJ514" s="77"/>
      <c r="AK514" s="77"/>
      <c r="AL514" s="77"/>
    </row>
    <row r="515" ht="12.75" customHeight="1">
      <c r="A515" s="27"/>
      <c r="B515" s="27"/>
      <c r="C515" s="27"/>
      <c r="D515" s="27"/>
      <c r="E515" s="27"/>
      <c r="F515" s="78"/>
      <c r="G515" s="73"/>
      <c r="H515" s="77"/>
      <c r="I515" s="77"/>
      <c r="J515" s="77"/>
      <c r="K515" s="77"/>
      <c r="L515" s="77"/>
      <c r="M515" s="77"/>
      <c r="N515" s="77"/>
      <c r="O515" s="77"/>
      <c r="P515" s="77"/>
      <c r="Q515" s="77"/>
      <c r="R515" s="77"/>
      <c r="S515" s="77"/>
      <c r="T515" s="77"/>
      <c r="U515" s="77"/>
      <c r="V515" s="77"/>
      <c r="W515" s="77"/>
      <c r="X515" s="77"/>
      <c r="Y515" s="77"/>
      <c r="Z515" s="77"/>
      <c r="AA515" s="77"/>
      <c r="AB515" s="77"/>
      <c r="AC515" s="77"/>
      <c r="AD515" s="77"/>
      <c r="AE515" s="77"/>
      <c r="AF515" s="77"/>
      <c r="AG515" s="77"/>
      <c r="AH515" s="77"/>
      <c r="AI515" s="77"/>
      <c r="AJ515" s="77"/>
      <c r="AK515" s="77"/>
      <c r="AL515" s="77"/>
    </row>
    <row r="516" ht="12.75" customHeight="1">
      <c r="A516" s="27"/>
      <c r="B516" s="27"/>
      <c r="C516" s="27"/>
      <c r="D516" s="27"/>
      <c r="E516" s="27"/>
      <c r="F516" s="78"/>
      <c r="G516" s="73"/>
      <c r="H516" s="77"/>
      <c r="I516" s="77"/>
      <c r="J516" s="77"/>
      <c r="K516" s="77"/>
      <c r="L516" s="77"/>
      <c r="M516" s="77"/>
      <c r="N516" s="77"/>
      <c r="O516" s="77"/>
      <c r="P516" s="77"/>
      <c r="Q516" s="77"/>
      <c r="R516" s="77"/>
      <c r="S516" s="77"/>
      <c r="T516" s="77"/>
      <c r="U516" s="77"/>
      <c r="V516" s="77"/>
      <c r="W516" s="77"/>
      <c r="X516" s="77"/>
      <c r="Y516" s="77"/>
      <c r="Z516" s="77"/>
      <c r="AA516" s="77"/>
      <c r="AB516" s="77"/>
      <c r="AC516" s="77"/>
      <c r="AD516" s="77"/>
      <c r="AE516" s="77"/>
      <c r="AF516" s="77"/>
      <c r="AG516" s="77"/>
      <c r="AH516" s="77"/>
      <c r="AI516" s="77"/>
      <c r="AJ516" s="77"/>
      <c r="AK516" s="77"/>
      <c r="AL516" s="77"/>
    </row>
    <row r="517" ht="12.75" customHeight="1">
      <c r="A517" s="27"/>
      <c r="B517" s="27"/>
      <c r="C517" s="27"/>
      <c r="D517" s="27"/>
      <c r="E517" s="27"/>
      <c r="F517" s="78"/>
      <c r="G517" s="73"/>
      <c r="H517" s="77"/>
      <c r="I517" s="77"/>
      <c r="J517" s="77"/>
      <c r="K517" s="77"/>
      <c r="L517" s="77"/>
      <c r="M517" s="77"/>
      <c r="N517" s="77"/>
      <c r="O517" s="77"/>
      <c r="P517" s="77"/>
      <c r="Q517" s="77"/>
      <c r="R517" s="77"/>
      <c r="S517" s="77"/>
      <c r="T517" s="77"/>
      <c r="U517" s="77"/>
      <c r="V517" s="77"/>
      <c r="W517" s="77"/>
      <c r="X517" s="77"/>
      <c r="Y517" s="77"/>
      <c r="Z517" s="77"/>
      <c r="AA517" s="77"/>
      <c r="AB517" s="77"/>
      <c r="AC517" s="77"/>
      <c r="AD517" s="77"/>
      <c r="AE517" s="77"/>
      <c r="AF517" s="77"/>
      <c r="AG517" s="77"/>
      <c r="AH517" s="77"/>
      <c r="AI517" s="77"/>
      <c r="AJ517" s="77"/>
      <c r="AK517" s="77"/>
      <c r="AL517" s="77"/>
    </row>
    <row r="518" ht="12.75" customHeight="1">
      <c r="A518" s="27"/>
      <c r="B518" s="27"/>
      <c r="C518" s="27"/>
      <c r="D518" s="27"/>
      <c r="E518" s="27"/>
      <c r="F518" s="78"/>
      <c r="G518" s="73"/>
      <c r="H518" s="77"/>
      <c r="I518" s="77"/>
      <c r="J518" s="77"/>
      <c r="K518" s="77"/>
      <c r="L518" s="77"/>
      <c r="M518" s="77"/>
      <c r="N518" s="77"/>
      <c r="O518" s="77"/>
      <c r="P518" s="77"/>
      <c r="Q518" s="77"/>
      <c r="R518" s="77"/>
      <c r="S518" s="77"/>
      <c r="T518" s="77"/>
      <c r="U518" s="77"/>
      <c r="V518" s="77"/>
      <c r="W518" s="77"/>
      <c r="X518" s="77"/>
      <c r="Y518" s="77"/>
      <c r="Z518" s="77"/>
      <c r="AA518" s="77"/>
      <c r="AB518" s="77"/>
      <c r="AC518" s="77"/>
      <c r="AD518" s="77"/>
      <c r="AE518" s="77"/>
      <c r="AF518" s="77"/>
      <c r="AG518" s="77"/>
      <c r="AH518" s="77"/>
      <c r="AI518" s="77"/>
      <c r="AJ518" s="77"/>
      <c r="AK518" s="77"/>
      <c r="AL518" s="77"/>
    </row>
    <row r="519" ht="12.75" customHeight="1">
      <c r="A519" s="27"/>
      <c r="B519" s="27"/>
      <c r="C519" s="27"/>
      <c r="D519" s="27"/>
      <c r="E519" s="27"/>
      <c r="F519" s="78"/>
      <c r="G519" s="73"/>
      <c r="H519" s="77"/>
      <c r="I519" s="77"/>
      <c r="J519" s="77"/>
      <c r="K519" s="77"/>
      <c r="L519" s="77"/>
      <c r="M519" s="77"/>
      <c r="N519" s="77"/>
      <c r="O519" s="77"/>
      <c r="P519" s="77"/>
      <c r="Q519" s="77"/>
      <c r="R519" s="77"/>
      <c r="S519" s="77"/>
      <c r="T519" s="77"/>
      <c r="U519" s="77"/>
      <c r="V519" s="77"/>
      <c r="W519" s="77"/>
      <c r="X519" s="77"/>
      <c r="Y519" s="77"/>
      <c r="Z519" s="77"/>
      <c r="AA519" s="77"/>
      <c r="AB519" s="77"/>
      <c r="AC519" s="77"/>
      <c r="AD519" s="77"/>
      <c r="AE519" s="77"/>
      <c r="AF519" s="77"/>
      <c r="AG519" s="77"/>
      <c r="AH519" s="77"/>
      <c r="AI519" s="77"/>
      <c r="AJ519" s="77"/>
      <c r="AK519" s="77"/>
      <c r="AL519" s="77"/>
    </row>
    <row r="520" ht="12.75" customHeight="1">
      <c r="A520" s="27"/>
      <c r="B520" s="27"/>
      <c r="C520" s="27"/>
      <c r="D520" s="27"/>
      <c r="E520" s="27"/>
      <c r="F520" s="78"/>
      <c r="G520" s="73"/>
      <c r="H520" s="77"/>
      <c r="I520" s="77"/>
      <c r="J520" s="77"/>
      <c r="K520" s="77"/>
      <c r="L520" s="77"/>
      <c r="M520" s="77"/>
      <c r="N520" s="77"/>
      <c r="O520" s="77"/>
      <c r="P520" s="77"/>
      <c r="Q520" s="77"/>
      <c r="R520" s="77"/>
      <c r="S520" s="77"/>
      <c r="T520" s="77"/>
      <c r="U520" s="77"/>
      <c r="V520" s="77"/>
      <c r="W520" s="77"/>
      <c r="X520" s="77"/>
      <c r="Y520" s="77"/>
      <c r="Z520" s="77"/>
      <c r="AA520" s="77"/>
      <c r="AB520" s="77"/>
      <c r="AC520" s="77"/>
      <c r="AD520" s="77"/>
      <c r="AE520" s="77"/>
      <c r="AF520" s="77"/>
      <c r="AG520" s="77"/>
      <c r="AH520" s="77"/>
      <c r="AI520" s="77"/>
      <c r="AJ520" s="77"/>
      <c r="AK520" s="77"/>
      <c r="AL520" s="77"/>
    </row>
    <row r="521" ht="12.75" customHeight="1">
      <c r="A521" s="27"/>
      <c r="B521" s="27"/>
      <c r="C521" s="27"/>
      <c r="D521" s="27"/>
      <c r="E521" s="27"/>
      <c r="F521" s="78"/>
      <c r="G521" s="73"/>
      <c r="H521" s="77"/>
      <c r="I521" s="77"/>
      <c r="J521" s="77"/>
      <c r="K521" s="77"/>
      <c r="L521" s="77"/>
      <c r="M521" s="77"/>
      <c r="N521" s="77"/>
      <c r="O521" s="77"/>
      <c r="P521" s="77"/>
      <c r="Q521" s="77"/>
      <c r="R521" s="77"/>
      <c r="S521" s="77"/>
      <c r="T521" s="77"/>
      <c r="U521" s="77"/>
      <c r="V521" s="77"/>
      <c r="W521" s="77"/>
      <c r="X521" s="77"/>
      <c r="Y521" s="77"/>
      <c r="Z521" s="77"/>
      <c r="AA521" s="77"/>
      <c r="AB521" s="77"/>
      <c r="AC521" s="77"/>
      <c r="AD521" s="77"/>
      <c r="AE521" s="77"/>
      <c r="AF521" s="77"/>
      <c r="AG521" s="77"/>
      <c r="AH521" s="77"/>
      <c r="AI521" s="77"/>
      <c r="AJ521" s="77"/>
      <c r="AK521" s="77"/>
      <c r="AL521" s="77"/>
    </row>
    <row r="522" ht="12.75" customHeight="1">
      <c r="A522" s="27"/>
      <c r="B522" s="27"/>
      <c r="C522" s="27"/>
      <c r="D522" s="27"/>
      <c r="E522" s="27"/>
      <c r="F522" s="78"/>
      <c r="G522" s="73"/>
      <c r="H522" s="77"/>
      <c r="I522" s="77"/>
      <c r="J522" s="77"/>
      <c r="K522" s="77"/>
      <c r="L522" s="77"/>
      <c r="M522" s="77"/>
      <c r="N522" s="77"/>
      <c r="O522" s="77"/>
      <c r="P522" s="77"/>
      <c r="Q522" s="77"/>
      <c r="R522" s="77"/>
      <c r="S522" s="77"/>
      <c r="T522" s="77"/>
      <c r="U522" s="77"/>
      <c r="V522" s="77"/>
      <c r="W522" s="77"/>
      <c r="X522" s="77"/>
      <c r="Y522" s="77"/>
      <c r="Z522" s="77"/>
      <c r="AA522" s="77"/>
      <c r="AB522" s="77"/>
      <c r="AC522" s="77"/>
      <c r="AD522" s="77"/>
      <c r="AE522" s="77"/>
      <c r="AF522" s="77"/>
      <c r="AG522" s="77"/>
      <c r="AH522" s="77"/>
      <c r="AI522" s="77"/>
      <c r="AJ522" s="77"/>
      <c r="AK522" s="77"/>
      <c r="AL522" s="77"/>
    </row>
    <row r="523" ht="12.75" customHeight="1">
      <c r="A523" s="27"/>
      <c r="B523" s="27"/>
      <c r="C523" s="27"/>
      <c r="D523" s="27"/>
      <c r="E523" s="27"/>
      <c r="F523" s="78"/>
      <c r="G523" s="73"/>
      <c r="H523" s="77"/>
      <c r="I523" s="77"/>
      <c r="J523" s="77"/>
      <c r="K523" s="77"/>
      <c r="L523" s="77"/>
      <c r="M523" s="77"/>
      <c r="N523" s="77"/>
      <c r="O523" s="77"/>
      <c r="P523" s="77"/>
      <c r="Q523" s="77"/>
      <c r="R523" s="77"/>
      <c r="S523" s="77"/>
      <c r="T523" s="77"/>
      <c r="U523" s="77"/>
      <c r="V523" s="77"/>
      <c r="W523" s="77"/>
      <c r="X523" s="77"/>
      <c r="Y523" s="77"/>
      <c r="Z523" s="77"/>
      <c r="AA523" s="77"/>
      <c r="AB523" s="77"/>
      <c r="AC523" s="77"/>
      <c r="AD523" s="77"/>
      <c r="AE523" s="77"/>
      <c r="AF523" s="77"/>
      <c r="AG523" s="77"/>
      <c r="AH523" s="77"/>
      <c r="AI523" s="77"/>
      <c r="AJ523" s="77"/>
      <c r="AK523" s="77"/>
      <c r="AL523" s="77"/>
    </row>
    <row r="524" ht="12.75" customHeight="1">
      <c r="A524" s="27"/>
      <c r="B524" s="27"/>
      <c r="C524" s="27"/>
      <c r="D524" s="27"/>
      <c r="E524" s="27"/>
      <c r="F524" s="78"/>
      <c r="G524" s="73"/>
      <c r="H524" s="77"/>
      <c r="I524" s="77"/>
      <c r="J524" s="77"/>
      <c r="K524" s="77"/>
      <c r="L524" s="77"/>
      <c r="M524" s="77"/>
      <c r="N524" s="77"/>
      <c r="O524" s="77"/>
      <c r="P524" s="77"/>
      <c r="Q524" s="77"/>
      <c r="R524" s="77"/>
      <c r="S524" s="77"/>
      <c r="T524" s="77"/>
      <c r="U524" s="77"/>
      <c r="V524" s="77"/>
      <c r="W524" s="77"/>
      <c r="X524" s="77"/>
      <c r="Y524" s="77"/>
      <c r="Z524" s="77"/>
      <c r="AA524" s="77"/>
      <c r="AB524" s="77"/>
      <c r="AC524" s="77"/>
      <c r="AD524" s="77"/>
      <c r="AE524" s="77"/>
      <c r="AF524" s="77"/>
      <c r="AG524" s="77"/>
      <c r="AH524" s="77"/>
      <c r="AI524" s="77"/>
      <c r="AJ524" s="77"/>
      <c r="AK524" s="77"/>
      <c r="AL524" s="77"/>
    </row>
    <row r="525" ht="12.75" customHeight="1">
      <c r="A525" s="27"/>
      <c r="B525" s="27"/>
      <c r="C525" s="27"/>
      <c r="D525" s="27"/>
      <c r="E525" s="27"/>
      <c r="F525" s="78"/>
      <c r="G525" s="73"/>
      <c r="H525" s="77"/>
      <c r="I525" s="77"/>
      <c r="J525" s="77"/>
      <c r="K525" s="77"/>
      <c r="L525" s="77"/>
      <c r="M525" s="77"/>
      <c r="N525" s="77"/>
      <c r="O525" s="77"/>
      <c r="P525" s="77"/>
      <c r="Q525" s="77"/>
      <c r="R525" s="77"/>
      <c r="S525" s="77"/>
      <c r="T525" s="77"/>
      <c r="U525" s="77"/>
      <c r="V525" s="77"/>
      <c r="W525" s="77"/>
      <c r="X525" s="77"/>
      <c r="Y525" s="77"/>
      <c r="Z525" s="77"/>
      <c r="AA525" s="77"/>
      <c r="AB525" s="77"/>
      <c r="AC525" s="77"/>
      <c r="AD525" s="77"/>
      <c r="AE525" s="77"/>
      <c r="AF525" s="77"/>
      <c r="AG525" s="77"/>
      <c r="AH525" s="77"/>
      <c r="AI525" s="77"/>
      <c r="AJ525" s="77"/>
      <c r="AK525" s="77"/>
      <c r="AL525" s="77"/>
    </row>
    <row r="526" ht="12.75" customHeight="1">
      <c r="A526" s="27"/>
      <c r="B526" s="27"/>
      <c r="C526" s="27"/>
      <c r="D526" s="27"/>
      <c r="E526" s="27"/>
      <c r="F526" s="78"/>
      <c r="G526" s="73"/>
      <c r="H526" s="77"/>
      <c r="I526" s="77"/>
      <c r="J526" s="77"/>
      <c r="K526" s="77"/>
      <c r="L526" s="77"/>
      <c r="M526" s="77"/>
      <c r="N526" s="77"/>
      <c r="O526" s="77"/>
      <c r="P526" s="77"/>
      <c r="Q526" s="77"/>
      <c r="R526" s="77"/>
      <c r="S526" s="77"/>
      <c r="T526" s="77"/>
      <c r="U526" s="77"/>
      <c r="V526" s="77"/>
      <c r="W526" s="77"/>
      <c r="X526" s="77"/>
      <c r="Y526" s="77"/>
      <c r="Z526" s="77"/>
      <c r="AA526" s="77"/>
      <c r="AB526" s="77"/>
      <c r="AC526" s="77"/>
      <c r="AD526" s="77"/>
      <c r="AE526" s="77"/>
      <c r="AF526" s="77"/>
      <c r="AG526" s="77"/>
      <c r="AH526" s="77"/>
      <c r="AI526" s="77"/>
      <c r="AJ526" s="77"/>
      <c r="AK526" s="77"/>
      <c r="AL526" s="77"/>
    </row>
    <row r="527" ht="12.75" customHeight="1">
      <c r="A527" s="27"/>
      <c r="B527" s="27"/>
      <c r="C527" s="27"/>
      <c r="D527" s="27"/>
      <c r="E527" s="27"/>
      <c r="F527" s="78"/>
      <c r="G527" s="73"/>
      <c r="H527" s="77"/>
      <c r="I527" s="77"/>
      <c r="J527" s="77"/>
      <c r="K527" s="77"/>
      <c r="L527" s="77"/>
      <c r="M527" s="77"/>
      <c r="N527" s="77"/>
      <c r="O527" s="77"/>
      <c r="P527" s="77"/>
      <c r="Q527" s="77"/>
      <c r="R527" s="77"/>
      <c r="S527" s="77"/>
      <c r="T527" s="77"/>
      <c r="U527" s="77"/>
      <c r="V527" s="77"/>
      <c r="W527" s="77"/>
      <c r="X527" s="77"/>
      <c r="Y527" s="77"/>
      <c r="Z527" s="77"/>
      <c r="AA527" s="77"/>
      <c r="AB527" s="77"/>
      <c r="AC527" s="77"/>
      <c r="AD527" s="77"/>
      <c r="AE527" s="77"/>
      <c r="AF527" s="77"/>
      <c r="AG527" s="77"/>
      <c r="AH527" s="77"/>
      <c r="AI527" s="77"/>
      <c r="AJ527" s="77"/>
      <c r="AK527" s="77"/>
      <c r="AL527" s="77"/>
    </row>
    <row r="528" ht="12.75" customHeight="1">
      <c r="A528" s="27"/>
      <c r="B528" s="27"/>
      <c r="C528" s="27"/>
      <c r="D528" s="27"/>
      <c r="E528" s="27"/>
      <c r="F528" s="78"/>
      <c r="G528" s="73"/>
      <c r="H528" s="77"/>
      <c r="I528" s="77"/>
      <c r="J528" s="77"/>
      <c r="K528" s="77"/>
      <c r="L528" s="77"/>
      <c r="M528" s="77"/>
      <c r="N528" s="77"/>
      <c r="O528" s="77"/>
      <c r="P528" s="77"/>
      <c r="Q528" s="77"/>
      <c r="R528" s="77"/>
      <c r="S528" s="77"/>
      <c r="T528" s="77"/>
      <c r="U528" s="77"/>
      <c r="V528" s="77"/>
      <c r="W528" s="77"/>
      <c r="X528" s="77"/>
      <c r="Y528" s="77"/>
      <c r="Z528" s="77"/>
      <c r="AA528" s="77"/>
      <c r="AB528" s="77"/>
      <c r="AC528" s="77"/>
      <c r="AD528" s="77"/>
      <c r="AE528" s="77"/>
      <c r="AF528" s="77"/>
      <c r="AG528" s="77"/>
      <c r="AH528" s="77"/>
      <c r="AI528" s="77"/>
      <c r="AJ528" s="77"/>
      <c r="AK528" s="77"/>
      <c r="AL528" s="77"/>
    </row>
    <row r="529" ht="12.75" customHeight="1">
      <c r="A529" s="27"/>
      <c r="B529" s="27"/>
      <c r="C529" s="27"/>
      <c r="D529" s="27"/>
      <c r="E529" s="27"/>
      <c r="F529" s="78"/>
      <c r="G529" s="73"/>
      <c r="H529" s="77"/>
      <c r="I529" s="77"/>
      <c r="J529" s="77"/>
      <c r="K529" s="77"/>
      <c r="L529" s="77"/>
      <c r="M529" s="77"/>
      <c r="N529" s="77"/>
      <c r="O529" s="77"/>
      <c r="P529" s="77"/>
      <c r="Q529" s="77"/>
      <c r="R529" s="77"/>
      <c r="S529" s="77"/>
      <c r="T529" s="77"/>
      <c r="U529" s="77"/>
      <c r="V529" s="77"/>
      <c r="W529" s="77"/>
      <c r="X529" s="77"/>
      <c r="Y529" s="77"/>
      <c r="Z529" s="77"/>
      <c r="AA529" s="77"/>
      <c r="AB529" s="77"/>
      <c r="AC529" s="77"/>
      <c r="AD529" s="77"/>
      <c r="AE529" s="77"/>
      <c r="AF529" s="77"/>
      <c r="AG529" s="77"/>
      <c r="AH529" s="77"/>
      <c r="AI529" s="77"/>
      <c r="AJ529" s="77"/>
      <c r="AK529" s="77"/>
      <c r="AL529" s="77"/>
    </row>
    <row r="530" ht="12.75" customHeight="1">
      <c r="A530" s="27"/>
      <c r="B530" s="27"/>
      <c r="C530" s="27"/>
      <c r="D530" s="27"/>
      <c r="E530" s="27"/>
      <c r="F530" s="78"/>
      <c r="G530" s="73"/>
      <c r="H530" s="77"/>
      <c r="I530" s="77"/>
      <c r="J530" s="77"/>
      <c r="K530" s="77"/>
      <c r="L530" s="77"/>
      <c r="M530" s="77"/>
      <c r="N530" s="77"/>
      <c r="O530" s="77"/>
      <c r="P530" s="77"/>
      <c r="Q530" s="77"/>
      <c r="R530" s="77"/>
      <c r="S530" s="77"/>
      <c r="T530" s="77"/>
      <c r="U530" s="77"/>
      <c r="V530" s="77"/>
      <c r="W530" s="77"/>
      <c r="X530" s="77"/>
      <c r="Y530" s="77"/>
      <c r="Z530" s="77"/>
      <c r="AA530" s="77"/>
      <c r="AB530" s="77"/>
      <c r="AC530" s="77"/>
      <c r="AD530" s="77"/>
      <c r="AE530" s="77"/>
      <c r="AF530" s="77"/>
      <c r="AG530" s="77"/>
      <c r="AH530" s="77"/>
      <c r="AI530" s="77"/>
      <c r="AJ530" s="77"/>
      <c r="AK530" s="77"/>
      <c r="AL530" s="77"/>
    </row>
    <row r="531" ht="12.75" customHeight="1">
      <c r="A531" s="27"/>
      <c r="B531" s="27"/>
      <c r="C531" s="27"/>
      <c r="D531" s="27"/>
      <c r="E531" s="27"/>
      <c r="F531" s="78"/>
      <c r="G531" s="73"/>
      <c r="H531" s="77"/>
      <c r="I531" s="77"/>
      <c r="J531" s="77"/>
      <c r="K531" s="77"/>
      <c r="L531" s="77"/>
      <c r="M531" s="77"/>
      <c r="N531" s="77"/>
      <c r="O531" s="77"/>
      <c r="P531" s="77"/>
      <c r="Q531" s="77"/>
      <c r="R531" s="77"/>
      <c r="S531" s="77"/>
      <c r="T531" s="77"/>
      <c r="U531" s="77"/>
      <c r="V531" s="77"/>
      <c r="W531" s="77"/>
      <c r="X531" s="77"/>
      <c r="Y531" s="77"/>
      <c r="Z531" s="77"/>
      <c r="AA531" s="77"/>
      <c r="AB531" s="77"/>
      <c r="AC531" s="77"/>
      <c r="AD531" s="77"/>
      <c r="AE531" s="77"/>
      <c r="AF531" s="77"/>
      <c r="AG531" s="77"/>
      <c r="AH531" s="77"/>
      <c r="AI531" s="77"/>
      <c r="AJ531" s="77"/>
      <c r="AK531" s="77"/>
      <c r="AL531" s="77"/>
    </row>
    <row r="532" ht="12.75" customHeight="1">
      <c r="A532" s="27"/>
      <c r="B532" s="27"/>
      <c r="C532" s="27"/>
      <c r="D532" s="27"/>
      <c r="E532" s="27"/>
      <c r="F532" s="78"/>
      <c r="G532" s="73"/>
      <c r="H532" s="77"/>
      <c r="I532" s="77"/>
      <c r="J532" s="77"/>
      <c r="K532" s="77"/>
      <c r="L532" s="77"/>
      <c r="M532" s="77"/>
      <c r="N532" s="77"/>
      <c r="O532" s="77"/>
      <c r="P532" s="77"/>
      <c r="Q532" s="77"/>
      <c r="R532" s="77"/>
      <c r="S532" s="77"/>
      <c r="T532" s="77"/>
      <c r="U532" s="77"/>
      <c r="V532" s="77"/>
      <c r="W532" s="77"/>
      <c r="X532" s="77"/>
      <c r="Y532" s="77"/>
      <c r="Z532" s="77"/>
      <c r="AA532" s="77"/>
      <c r="AB532" s="77"/>
      <c r="AC532" s="77"/>
      <c r="AD532" s="77"/>
      <c r="AE532" s="77"/>
      <c r="AF532" s="77"/>
      <c r="AG532" s="77"/>
      <c r="AH532" s="77"/>
      <c r="AI532" s="77"/>
      <c r="AJ532" s="77"/>
      <c r="AK532" s="77"/>
      <c r="AL532" s="77"/>
    </row>
    <row r="533" ht="12.75" customHeight="1">
      <c r="A533" s="27"/>
      <c r="B533" s="27"/>
      <c r="C533" s="27"/>
      <c r="D533" s="27"/>
      <c r="E533" s="27"/>
      <c r="F533" s="78"/>
      <c r="G533" s="73"/>
      <c r="H533" s="77"/>
      <c r="I533" s="77"/>
      <c r="J533" s="77"/>
      <c r="K533" s="77"/>
      <c r="L533" s="77"/>
      <c r="M533" s="77"/>
      <c r="N533" s="77"/>
      <c r="O533" s="77"/>
      <c r="P533" s="77"/>
      <c r="Q533" s="77"/>
      <c r="R533" s="77"/>
      <c r="S533" s="77"/>
      <c r="T533" s="77"/>
      <c r="U533" s="77"/>
      <c r="V533" s="77"/>
      <c r="W533" s="77"/>
      <c r="X533" s="77"/>
      <c r="Y533" s="77"/>
      <c r="Z533" s="77"/>
      <c r="AA533" s="77"/>
      <c r="AB533" s="77"/>
      <c r="AC533" s="77"/>
      <c r="AD533" s="77"/>
      <c r="AE533" s="77"/>
      <c r="AF533" s="77"/>
      <c r="AG533" s="77"/>
      <c r="AH533" s="77"/>
      <c r="AI533" s="77"/>
      <c r="AJ533" s="77"/>
      <c r="AK533" s="77"/>
      <c r="AL533" s="77"/>
    </row>
    <row r="534" ht="12.75" customHeight="1">
      <c r="A534" s="27"/>
      <c r="B534" s="27"/>
      <c r="C534" s="27"/>
      <c r="D534" s="27"/>
      <c r="E534" s="27"/>
      <c r="F534" s="78"/>
      <c r="G534" s="73"/>
      <c r="H534" s="77"/>
      <c r="I534" s="77"/>
      <c r="J534" s="77"/>
      <c r="K534" s="77"/>
      <c r="L534" s="77"/>
      <c r="M534" s="77"/>
      <c r="N534" s="77"/>
      <c r="O534" s="77"/>
      <c r="P534" s="77"/>
      <c r="Q534" s="77"/>
      <c r="R534" s="77"/>
      <c r="S534" s="77"/>
      <c r="T534" s="77"/>
      <c r="U534" s="77"/>
      <c r="V534" s="77"/>
      <c r="W534" s="77"/>
      <c r="X534" s="77"/>
      <c r="Y534" s="77"/>
      <c r="Z534" s="77"/>
      <c r="AA534" s="77"/>
      <c r="AB534" s="77"/>
      <c r="AC534" s="77"/>
      <c r="AD534" s="77"/>
      <c r="AE534" s="77"/>
      <c r="AF534" s="77"/>
      <c r="AG534" s="77"/>
      <c r="AH534" s="77"/>
      <c r="AI534" s="77"/>
      <c r="AJ534" s="77"/>
      <c r="AK534" s="77"/>
      <c r="AL534" s="77"/>
    </row>
    <row r="535" ht="12.75" customHeight="1">
      <c r="A535" s="27"/>
      <c r="B535" s="27"/>
      <c r="C535" s="27"/>
      <c r="D535" s="27"/>
      <c r="E535" s="27"/>
      <c r="F535" s="78"/>
      <c r="G535" s="73"/>
      <c r="H535" s="77"/>
      <c r="I535" s="77"/>
      <c r="J535" s="77"/>
      <c r="K535" s="77"/>
      <c r="L535" s="77"/>
      <c r="M535" s="77"/>
      <c r="N535" s="77"/>
      <c r="O535" s="77"/>
      <c r="P535" s="77"/>
      <c r="Q535" s="77"/>
      <c r="R535" s="77"/>
      <c r="S535" s="77"/>
      <c r="T535" s="77"/>
      <c r="U535" s="77"/>
      <c r="V535" s="77"/>
      <c r="W535" s="77"/>
      <c r="X535" s="77"/>
      <c r="Y535" s="77"/>
      <c r="Z535" s="77"/>
      <c r="AA535" s="77"/>
      <c r="AB535" s="77"/>
      <c r="AC535" s="77"/>
      <c r="AD535" s="77"/>
      <c r="AE535" s="77"/>
      <c r="AF535" s="77"/>
      <c r="AG535" s="77"/>
      <c r="AH535" s="77"/>
      <c r="AI535" s="77"/>
      <c r="AJ535" s="77"/>
      <c r="AK535" s="77"/>
      <c r="AL535" s="77"/>
    </row>
    <row r="536" ht="12.75" customHeight="1">
      <c r="A536" s="27"/>
      <c r="B536" s="27"/>
      <c r="C536" s="27"/>
      <c r="D536" s="27"/>
      <c r="E536" s="27"/>
      <c r="F536" s="78"/>
      <c r="G536" s="73"/>
      <c r="H536" s="77"/>
      <c r="I536" s="77"/>
      <c r="J536" s="77"/>
      <c r="K536" s="77"/>
      <c r="L536" s="77"/>
      <c r="M536" s="77"/>
      <c r="N536" s="77"/>
      <c r="O536" s="77"/>
      <c r="P536" s="77"/>
      <c r="Q536" s="77"/>
      <c r="R536" s="77"/>
      <c r="S536" s="77"/>
      <c r="T536" s="77"/>
      <c r="U536" s="77"/>
      <c r="V536" s="77"/>
      <c r="W536" s="77"/>
      <c r="X536" s="77"/>
      <c r="Y536" s="77"/>
      <c r="Z536" s="77"/>
      <c r="AA536" s="77"/>
      <c r="AB536" s="77"/>
      <c r="AC536" s="77"/>
      <c r="AD536" s="77"/>
      <c r="AE536" s="77"/>
      <c r="AF536" s="77"/>
      <c r="AG536" s="77"/>
      <c r="AH536" s="77"/>
      <c r="AI536" s="77"/>
      <c r="AJ536" s="77"/>
      <c r="AK536" s="77"/>
      <c r="AL536" s="77"/>
    </row>
    <row r="537" ht="12.75" customHeight="1">
      <c r="A537" s="27"/>
      <c r="B537" s="27"/>
      <c r="C537" s="27"/>
      <c r="D537" s="27"/>
      <c r="E537" s="27"/>
      <c r="F537" s="78"/>
      <c r="G537" s="73"/>
      <c r="H537" s="77"/>
      <c r="I537" s="77"/>
      <c r="J537" s="77"/>
      <c r="K537" s="77"/>
      <c r="L537" s="77"/>
      <c r="M537" s="77"/>
      <c r="N537" s="77"/>
      <c r="O537" s="77"/>
      <c r="P537" s="77"/>
      <c r="Q537" s="77"/>
      <c r="R537" s="77"/>
      <c r="S537" s="77"/>
      <c r="T537" s="77"/>
      <c r="U537" s="77"/>
      <c r="V537" s="77"/>
      <c r="W537" s="77"/>
      <c r="X537" s="77"/>
      <c r="Y537" s="77"/>
      <c r="Z537" s="77"/>
      <c r="AA537" s="77"/>
      <c r="AB537" s="77"/>
      <c r="AC537" s="77"/>
      <c r="AD537" s="77"/>
      <c r="AE537" s="77"/>
      <c r="AF537" s="77"/>
      <c r="AG537" s="77"/>
      <c r="AH537" s="77"/>
      <c r="AI537" s="77"/>
      <c r="AJ537" s="77"/>
      <c r="AK537" s="77"/>
      <c r="AL537" s="77"/>
    </row>
    <row r="538" ht="12.75" customHeight="1">
      <c r="A538" s="27"/>
      <c r="B538" s="27"/>
      <c r="C538" s="27"/>
      <c r="D538" s="27"/>
      <c r="E538" s="27"/>
      <c r="F538" s="78"/>
      <c r="G538" s="73"/>
      <c r="H538" s="77"/>
      <c r="I538" s="77"/>
      <c r="J538" s="77"/>
      <c r="K538" s="77"/>
      <c r="L538" s="77"/>
      <c r="M538" s="77"/>
      <c r="N538" s="77"/>
      <c r="O538" s="77"/>
      <c r="P538" s="77"/>
      <c r="Q538" s="77"/>
      <c r="R538" s="77"/>
      <c r="S538" s="77"/>
      <c r="T538" s="77"/>
      <c r="U538" s="77"/>
      <c r="V538" s="77"/>
      <c r="W538" s="77"/>
      <c r="X538" s="77"/>
      <c r="Y538" s="77"/>
      <c r="Z538" s="77"/>
      <c r="AA538" s="77"/>
      <c r="AB538" s="77"/>
      <c r="AC538" s="77"/>
      <c r="AD538" s="77"/>
      <c r="AE538" s="77"/>
      <c r="AF538" s="77"/>
      <c r="AG538" s="77"/>
      <c r="AH538" s="77"/>
      <c r="AI538" s="77"/>
      <c r="AJ538" s="77"/>
      <c r="AK538" s="77"/>
      <c r="AL538" s="77"/>
    </row>
    <row r="539" ht="12.75" customHeight="1">
      <c r="A539" s="27"/>
      <c r="B539" s="27"/>
      <c r="C539" s="27"/>
      <c r="D539" s="27"/>
      <c r="E539" s="27"/>
      <c r="F539" s="78"/>
      <c r="G539" s="73"/>
      <c r="H539" s="77"/>
      <c r="I539" s="77"/>
      <c r="J539" s="77"/>
      <c r="K539" s="77"/>
      <c r="L539" s="77"/>
      <c r="M539" s="77"/>
      <c r="N539" s="77"/>
      <c r="O539" s="77"/>
      <c r="P539" s="77"/>
      <c r="Q539" s="77"/>
      <c r="R539" s="77"/>
      <c r="S539" s="77"/>
      <c r="T539" s="77"/>
      <c r="U539" s="77"/>
      <c r="V539" s="77"/>
      <c r="W539" s="77"/>
      <c r="X539" s="77"/>
      <c r="Y539" s="77"/>
      <c r="Z539" s="77"/>
      <c r="AA539" s="77"/>
      <c r="AB539" s="77"/>
      <c r="AC539" s="77"/>
      <c r="AD539" s="77"/>
      <c r="AE539" s="77"/>
      <c r="AF539" s="77"/>
      <c r="AG539" s="77"/>
      <c r="AH539" s="77"/>
      <c r="AI539" s="77"/>
      <c r="AJ539" s="77"/>
      <c r="AK539" s="77"/>
      <c r="AL539" s="77"/>
    </row>
    <row r="540" ht="12.75" customHeight="1">
      <c r="A540" s="27"/>
      <c r="B540" s="27"/>
      <c r="C540" s="27"/>
      <c r="D540" s="27"/>
      <c r="E540" s="27"/>
      <c r="F540" s="78"/>
      <c r="G540" s="73"/>
      <c r="H540" s="77"/>
      <c r="I540" s="77"/>
      <c r="J540" s="77"/>
      <c r="K540" s="77"/>
      <c r="L540" s="77"/>
      <c r="M540" s="77"/>
      <c r="N540" s="77"/>
      <c r="O540" s="77"/>
      <c r="P540" s="77"/>
      <c r="Q540" s="77"/>
      <c r="R540" s="77"/>
      <c r="S540" s="77"/>
      <c r="T540" s="77"/>
      <c r="U540" s="77"/>
      <c r="V540" s="77"/>
      <c r="W540" s="77"/>
      <c r="X540" s="77"/>
      <c r="Y540" s="77"/>
      <c r="Z540" s="77"/>
      <c r="AA540" s="77"/>
      <c r="AB540" s="77"/>
      <c r="AC540" s="77"/>
      <c r="AD540" s="77"/>
      <c r="AE540" s="77"/>
      <c r="AF540" s="77"/>
      <c r="AG540" s="77"/>
      <c r="AH540" s="77"/>
      <c r="AI540" s="77"/>
      <c r="AJ540" s="77"/>
      <c r="AK540" s="77"/>
      <c r="AL540" s="77"/>
    </row>
    <row r="541" ht="12.75" customHeight="1">
      <c r="A541" s="27"/>
      <c r="B541" s="27"/>
      <c r="C541" s="27"/>
      <c r="D541" s="27"/>
      <c r="E541" s="27"/>
      <c r="F541" s="78"/>
      <c r="G541" s="73"/>
      <c r="H541" s="77"/>
      <c r="I541" s="77"/>
      <c r="J541" s="77"/>
      <c r="K541" s="77"/>
      <c r="L541" s="77"/>
      <c r="M541" s="77"/>
      <c r="N541" s="77"/>
      <c r="O541" s="77"/>
      <c r="P541" s="77"/>
      <c r="Q541" s="77"/>
      <c r="R541" s="77"/>
      <c r="S541" s="77"/>
      <c r="T541" s="77"/>
      <c r="U541" s="77"/>
      <c r="V541" s="77"/>
      <c r="W541" s="77"/>
      <c r="X541" s="77"/>
      <c r="Y541" s="77"/>
      <c r="Z541" s="77"/>
      <c r="AA541" s="77"/>
      <c r="AB541" s="77"/>
      <c r="AC541" s="77"/>
      <c r="AD541" s="77"/>
      <c r="AE541" s="77"/>
      <c r="AF541" s="77"/>
      <c r="AG541" s="77"/>
      <c r="AH541" s="77"/>
      <c r="AI541" s="77"/>
      <c r="AJ541" s="77"/>
      <c r="AK541" s="77"/>
      <c r="AL541" s="77"/>
    </row>
    <row r="542" ht="12.75" customHeight="1">
      <c r="A542" s="27"/>
      <c r="B542" s="27"/>
      <c r="C542" s="27"/>
      <c r="D542" s="27"/>
      <c r="E542" s="27"/>
      <c r="F542" s="78"/>
      <c r="G542" s="73"/>
      <c r="H542" s="77"/>
      <c r="I542" s="77"/>
      <c r="J542" s="77"/>
      <c r="K542" s="77"/>
      <c r="L542" s="77"/>
      <c r="M542" s="77"/>
      <c r="N542" s="77"/>
      <c r="O542" s="77"/>
      <c r="P542" s="77"/>
      <c r="Q542" s="77"/>
      <c r="R542" s="77"/>
      <c r="S542" s="77"/>
      <c r="T542" s="77"/>
      <c r="U542" s="77"/>
      <c r="V542" s="77"/>
      <c r="W542" s="77"/>
      <c r="X542" s="77"/>
      <c r="Y542" s="77"/>
      <c r="Z542" s="77"/>
      <c r="AA542" s="77"/>
      <c r="AB542" s="77"/>
      <c r="AC542" s="77"/>
      <c r="AD542" s="77"/>
      <c r="AE542" s="77"/>
      <c r="AF542" s="77"/>
      <c r="AG542" s="77"/>
      <c r="AH542" s="77"/>
      <c r="AI542" s="77"/>
      <c r="AJ542" s="77"/>
      <c r="AK542" s="77"/>
      <c r="AL542" s="77"/>
    </row>
    <row r="543" ht="12.75" customHeight="1">
      <c r="A543" s="27"/>
      <c r="B543" s="27"/>
      <c r="C543" s="27"/>
      <c r="D543" s="27"/>
      <c r="E543" s="27"/>
      <c r="F543" s="78"/>
      <c r="G543" s="73"/>
      <c r="H543" s="77"/>
      <c r="I543" s="77"/>
      <c r="J543" s="77"/>
      <c r="K543" s="77"/>
      <c r="L543" s="77"/>
      <c r="M543" s="77"/>
      <c r="N543" s="77"/>
      <c r="O543" s="77"/>
      <c r="P543" s="77"/>
      <c r="Q543" s="77"/>
      <c r="R543" s="77"/>
      <c r="S543" s="77"/>
      <c r="T543" s="77"/>
      <c r="U543" s="77"/>
      <c r="V543" s="77"/>
      <c r="W543" s="77"/>
      <c r="X543" s="77"/>
      <c r="Y543" s="77"/>
      <c r="Z543" s="77"/>
      <c r="AA543" s="77"/>
      <c r="AB543" s="77"/>
      <c r="AC543" s="77"/>
      <c r="AD543" s="77"/>
      <c r="AE543" s="77"/>
      <c r="AF543" s="77"/>
      <c r="AG543" s="77"/>
      <c r="AH543" s="77"/>
      <c r="AI543" s="77"/>
      <c r="AJ543" s="77"/>
      <c r="AK543" s="77"/>
      <c r="AL543" s="77"/>
    </row>
    <row r="544" ht="12.75" customHeight="1">
      <c r="A544" s="27"/>
      <c r="B544" s="27"/>
      <c r="C544" s="27"/>
      <c r="D544" s="27"/>
      <c r="E544" s="27"/>
      <c r="F544" s="78"/>
      <c r="G544" s="73"/>
      <c r="H544" s="77"/>
      <c r="I544" s="77"/>
      <c r="J544" s="77"/>
      <c r="K544" s="77"/>
      <c r="L544" s="77"/>
      <c r="M544" s="77"/>
      <c r="N544" s="77"/>
      <c r="O544" s="77"/>
      <c r="P544" s="77"/>
      <c r="Q544" s="77"/>
      <c r="R544" s="77"/>
      <c r="S544" s="77"/>
      <c r="T544" s="77"/>
      <c r="U544" s="77"/>
      <c r="V544" s="77"/>
      <c r="W544" s="77"/>
      <c r="X544" s="77"/>
      <c r="Y544" s="77"/>
      <c r="Z544" s="77"/>
      <c r="AA544" s="77"/>
      <c r="AB544" s="77"/>
      <c r="AC544" s="77"/>
      <c r="AD544" s="77"/>
      <c r="AE544" s="77"/>
      <c r="AF544" s="77"/>
      <c r="AG544" s="77"/>
      <c r="AH544" s="77"/>
      <c r="AI544" s="77"/>
      <c r="AJ544" s="77"/>
      <c r="AK544" s="77"/>
      <c r="AL544" s="77"/>
    </row>
    <row r="545" ht="12.75" customHeight="1">
      <c r="A545" s="27"/>
      <c r="B545" s="27"/>
      <c r="C545" s="27"/>
      <c r="D545" s="27"/>
      <c r="E545" s="27"/>
      <c r="F545" s="78"/>
      <c r="G545" s="73"/>
      <c r="H545" s="77"/>
      <c r="I545" s="77"/>
      <c r="J545" s="77"/>
      <c r="K545" s="77"/>
      <c r="L545" s="77"/>
      <c r="M545" s="77"/>
      <c r="N545" s="77"/>
      <c r="O545" s="77"/>
      <c r="P545" s="77"/>
      <c r="Q545" s="77"/>
      <c r="R545" s="77"/>
      <c r="S545" s="77"/>
      <c r="T545" s="77"/>
      <c r="U545" s="77"/>
      <c r="V545" s="77"/>
      <c r="W545" s="77"/>
      <c r="X545" s="77"/>
      <c r="Y545" s="77"/>
      <c r="Z545" s="77"/>
      <c r="AA545" s="77"/>
      <c r="AB545" s="77"/>
      <c r="AC545" s="77"/>
      <c r="AD545" s="77"/>
      <c r="AE545" s="77"/>
      <c r="AF545" s="77"/>
      <c r="AG545" s="77"/>
      <c r="AH545" s="77"/>
      <c r="AI545" s="77"/>
      <c r="AJ545" s="77"/>
      <c r="AK545" s="77"/>
      <c r="AL545" s="77"/>
    </row>
    <row r="546" ht="12.75" customHeight="1">
      <c r="A546" s="27"/>
      <c r="B546" s="27"/>
      <c r="C546" s="27"/>
      <c r="D546" s="27"/>
      <c r="E546" s="27"/>
      <c r="F546" s="78"/>
      <c r="G546" s="73"/>
      <c r="H546" s="77"/>
      <c r="I546" s="77"/>
      <c r="J546" s="77"/>
      <c r="K546" s="77"/>
      <c r="L546" s="77"/>
      <c r="M546" s="77"/>
      <c r="N546" s="77"/>
      <c r="O546" s="77"/>
      <c r="P546" s="77"/>
      <c r="Q546" s="77"/>
      <c r="R546" s="77"/>
      <c r="S546" s="77"/>
      <c r="T546" s="77"/>
      <c r="U546" s="77"/>
      <c r="V546" s="77"/>
      <c r="W546" s="77"/>
      <c r="X546" s="77"/>
      <c r="Y546" s="77"/>
      <c r="Z546" s="77"/>
      <c r="AA546" s="77"/>
      <c r="AB546" s="77"/>
      <c r="AC546" s="77"/>
      <c r="AD546" s="77"/>
      <c r="AE546" s="77"/>
      <c r="AF546" s="77"/>
      <c r="AG546" s="77"/>
      <c r="AH546" s="77"/>
      <c r="AI546" s="77"/>
      <c r="AJ546" s="77"/>
      <c r="AK546" s="77"/>
      <c r="AL546" s="77"/>
    </row>
    <row r="547" ht="12.75" customHeight="1">
      <c r="A547" s="27"/>
      <c r="B547" s="27"/>
      <c r="C547" s="27"/>
      <c r="D547" s="27"/>
      <c r="E547" s="27"/>
      <c r="F547" s="78"/>
      <c r="G547" s="73"/>
      <c r="H547" s="77"/>
      <c r="I547" s="77"/>
      <c r="J547" s="77"/>
      <c r="K547" s="77"/>
      <c r="L547" s="77"/>
      <c r="M547" s="77"/>
      <c r="N547" s="77"/>
      <c r="O547" s="77"/>
      <c r="P547" s="77"/>
      <c r="Q547" s="77"/>
      <c r="R547" s="77"/>
      <c r="S547" s="77"/>
      <c r="T547" s="77"/>
      <c r="U547" s="77"/>
      <c r="V547" s="77"/>
      <c r="W547" s="77"/>
      <c r="X547" s="77"/>
      <c r="Y547" s="77"/>
      <c r="Z547" s="77"/>
      <c r="AA547" s="77"/>
      <c r="AB547" s="77"/>
      <c r="AC547" s="77"/>
      <c r="AD547" s="77"/>
      <c r="AE547" s="77"/>
      <c r="AF547" s="77"/>
      <c r="AG547" s="77"/>
      <c r="AH547" s="77"/>
      <c r="AI547" s="77"/>
      <c r="AJ547" s="77"/>
      <c r="AK547" s="77"/>
      <c r="AL547" s="77"/>
    </row>
    <row r="548" ht="12.75" customHeight="1">
      <c r="A548" s="27"/>
      <c r="B548" s="27"/>
      <c r="C548" s="27"/>
      <c r="D548" s="27"/>
      <c r="E548" s="27"/>
      <c r="F548" s="78"/>
      <c r="G548" s="73"/>
      <c r="H548" s="77"/>
      <c r="I548" s="77"/>
      <c r="J548" s="77"/>
      <c r="K548" s="77"/>
      <c r="L548" s="77"/>
      <c r="M548" s="77"/>
      <c r="N548" s="77"/>
      <c r="O548" s="77"/>
      <c r="P548" s="77"/>
      <c r="Q548" s="77"/>
      <c r="R548" s="77"/>
      <c r="S548" s="77"/>
      <c r="T548" s="77"/>
      <c r="U548" s="77"/>
      <c r="V548" s="77"/>
      <c r="W548" s="77"/>
      <c r="X548" s="77"/>
      <c r="Y548" s="77"/>
      <c r="Z548" s="77"/>
      <c r="AA548" s="77"/>
      <c r="AB548" s="77"/>
      <c r="AC548" s="77"/>
      <c r="AD548" s="77"/>
      <c r="AE548" s="77"/>
      <c r="AF548" s="77"/>
      <c r="AG548" s="77"/>
      <c r="AH548" s="77"/>
      <c r="AI548" s="77"/>
      <c r="AJ548" s="77"/>
      <c r="AK548" s="77"/>
      <c r="AL548" s="77"/>
    </row>
    <row r="549" ht="12.75" customHeight="1">
      <c r="A549" s="27"/>
      <c r="B549" s="27"/>
      <c r="C549" s="27"/>
      <c r="D549" s="27"/>
      <c r="E549" s="27"/>
      <c r="F549" s="78"/>
      <c r="G549" s="73"/>
      <c r="H549" s="77"/>
      <c r="I549" s="77"/>
      <c r="J549" s="77"/>
      <c r="K549" s="77"/>
      <c r="L549" s="77"/>
      <c r="M549" s="77"/>
      <c r="N549" s="77"/>
      <c r="O549" s="77"/>
      <c r="P549" s="77"/>
      <c r="Q549" s="77"/>
      <c r="R549" s="77"/>
      <c r="S549" s="77"/>
      <c r="T549" s="77"/>
      <c r="U549" s="77"/>
      <c r="V549" s="77"/>
      <c r="W549" s="77"/>
      <c r="X549" s="77"/>
      <c r="Y549" s="77"/>
      <c r="Z549" s="77"/>
      <c r="AA549" s="77"/>
      <c r="AB549" s="77"/>
      <c r="AC549" s="77"/>
      <c r="AD549" s="77"/>
      <c r="AE549" s="77"/>
      <c r="AF549" s="77"/>
      <c r="AG549" s="77"/>
      <c r="AH549" s="77"/>
      <c r="AI549" s="77"/>
      <c r="AJ549" s="77"/>
      <c r="AK549" s="77"/>
      <c r="AL549" s="77"/>
    </row>
    <row r="550" ht="12.75" customHeight="1">
      <c r="A550" s="27"/>
      <c r="B550" s="27"/>
      <c r="C550" s="27"/>
      <c r="D550" s="27"/>
      <c r="E550" s="27"/>
      <c r="F550" s="78"/>
      <c r="G550" s="73"/>
      <c r="H550" s="77"/>
      <c r="I550" s="77"/>
      <c r="J550" s="77"/>
      <c r="K550" s="77"/>
      <c r="L550" s="77"/>
      <c r="M550" s="77"/>
      <c r="N550" s="77"/>
      <c r="O550" s="77"/>
      <c r="P550" s="77"/>
      <c r="Q550" s="77"/>
      <c r="R550" s="77"/>
      <c r="S550" s="77"/>
      <c r="T550" s="77"/>
      <c r="U550" s="77"/>
      <c r="V550" s="77"/>
      <c r="W550" s="77"/>
      <c r="X550" s="77"/>
      <c r="Y550" s="77"/>
      <c r="Z550" s="77"/>
      <c r="AA550" s="77"/>
      <c r="AB550" s="77"/>
      <c r="AC550" s="77"/>
      <c r="AD550" s="77"/>
      <c r="AE550" s="77"/>
      <c r="AF550" s="77"/>
      <c r="AG550" s="77"/>
      <c r="AH550" s="77"/>
      <c r="AI550" s="77"/>
      <c r="AJ550" s="77"/>
      <c r="AK550" s="77"/>
      <c r="AL550" s="77"/>
    </row>
    <row r="551" ht="12.75" customHeight="1">
      <c r="A551" s="27"/>
      <c r="B551" s="27"/>
      <c r="C551" s="27"/>
      <c r="D551" s="27"/>
      <c r="E551" s="27"/>
      <c r="F551" s="78"/>
      <c r="G551" s="73"/>
      <c r="H551" s="77"/>
      <c r="I551" s="77"/>
      <c r="J551" s="77"/>
      <c r="K551" s="77"/>
      <c r="L551" s="77"/>
      <c r="M551" s="77"/>
      <c r="N551" s="77"/>
      <c r="O551" s="77"/>
      <c r="P551" s="77"/>
      <c r="Q551" s="77"/>
      <c r="R551" s="77"/>
      <c r="S551" s="77"/>
      <c r="T551" s="77"/>
      <c r="U551" s="77"/>
      <c r="V551" s="77"/>
      <c r="W551" s="77"/>
      <c r="X551" s="77"/>
      <c r="Y551" s="77"/>
      <c r="Z551" s="77"/>
      <c r="AA551" s="77"/>
      <c r="AB551" s="77"/>
      <c r="AC551" s="77"/>
      <c r="AD551" s="77"/>
      <c r="AE551" s="77"/>
      <c r="AF551" s="77"/>
      <c r="AG551" s="77"/>
      <c r="AH551" s="77"/>
      <c r="AI551" s="77"/>
      <c r="AJ551" s="77"/>
      <c r="AK551" s="77"/>
      <c r="AL551" s="77"/>
    </row>
    <row r="552" ht="12.75" customHeight="1">
      <c r="A552" s="27"/>
      <c r="B552" s="27"/>
      <c r="C552" s="27"/>
      <c r="D552" s="27"/>
      <c r="E552" s="27"/>
      <c r="F552" s="78"/>
      <c r="G552" s="73"/>
      <c r="H552" s="77"/>
      <c r="I552" s="77"/>
      <c r="J552" s="77"/>
      <c r="K552" s="77"/>
      <c r="L552" s="77"/>
      <c r="M552" s="77"/>
      <c r="N552" s="77"/>
      <c r="O552" s="77"/>
      <c r="P552" s="77"/>
      <c r="Q552" s="77"/>
      <c r="R552" s="77"/>
      <c r="S552" s="77"/>
      <c r="T552" s="77"/>
      <c r="U552" s="77"/>
      <c r="V552" s="77"/>
      <c r="W552" s="77"/>
      <c r="X552" s="77"/>
      <c r="Y552" s="77"/>
      <c r="Z552" s="77"/>
      <c r="AA552" s="77"/>
      <c r="AB552" s="77"/>
      <c r="AC552" s="77"/>
      <c r="AD552" s="77"/>
      <c r="AE552" s="77"/>
      <c r="AF552" s="77"/>
      <c r="AG552" s="77"/>
      <c r="AH552" s="77"/>
      <c r="AI552" s="77"/>
      <c r="AJ552" s="77"/>
      <c r="AK552" s="77"/>
      <c r="AL552" s="77"/>
    </row>
    <row r="553" ht="12.75" customHeight="1">
      <c r="A553" s="27"/>
      <c r="B553" s="27"/>
      <c r="C553" s="27"/>
      <c r="D553" s="27"/>
      <c r="E553" s="27"/>
      <c r="F553" s="78"/>
      <c r="G553" s="73"/>
      <c r="H553" s="77"/>
      <c r="I553" s="77"/>
      <c r="J553" s="77"/>
      <c r="K553" s="77"/>
      <c r="L553" s="77"/>
      <c r="M553" s="77"/>
      <c r="N553" s="77"/>
      <c r="O553" s="77"/>
      <c r="P553" s="77"/>
      <c r="Q553" s="77"/>
      <c r="R553" s="77"/>
      <c r="S553" s="77"/>
      <c r="T553" s="77"/>
      <c r="U553" s="77"/>
      <c r="V553" s="77"/>
      <c r="W553" s="77"/>
      <c r="X553" s="77"/>
      <c r="Y553" s="77"/>
      <c r="Z553" s="77"/>
      <c r="AA553" s="77"/>
      <c r="AB553" s="77"/>
      <c r="AC553" s="77"/>
      <c r="AD553" s="77"/>
      <c r="AE553" s="77"/>
      <c r="AF553" s="77"/>
      <c r="AG553" s="77"/>
      <c r="AH553" s="77"/>
      <c r="AI553" s="77"/>
      <c r="AJ553" s="77"/>
      <c r="AK553" s="77"/>
      <c r="AL553" s="77"/>
    </row>
    <row r="554" ht="12.75" customHeight="1">
      <c r="A554" s="27"/>
      <c r="B554" s="27"/>
      <c r="C554" s="27"/>
      <c r="D554" s="27"/>
      <c r="E554" s="27"/>
      <c r="F554" s="78"/>
      <c r="G554" s="73"/>
      <c r="H554" s="77"/>
      <c r="I554" s="77"/>
      <c r="J554" s="77"/>
      <c r="K554" s="77"/>
      <c r="L554" s="77"/>
      <c r="M554" s="77"/>
      <c r="N554" s="77"/>
      <c r="O554" s="77"/>
      <c r="P554" s="77"/>
      <c r="Q554" s="77"/>
      <c r="R554" s="77"/>
      <c r="S554" s="77"/>
      <c r="T554" s="77"/>
      <c r="U554" s="77"/>
      <c r="V554" s="77"/>
      <c r="W554" s="77"/>
      <c r="X554" s="77"/>
      <c r="Y554" s="77"/>
      <c r="Z554" s="77"/>
      <c r="AA554" s="77"/>
      <c r="AB554" s="77"/>
      <c r="AC554" s="77"/>
      <c r="AD554" s="77"/>
      <c r="AE554" s="77"/>
      <c r="AF554" s="77"/>
      <c r="AG554" s="77"/>
      <c r="AH554" s="77"/>
      <c r="AI554" s="77"/>
      <c r="AJ554" s="77"/>
      <c r="AK554" s="77"/>
      <c r="AL554" s="77"/>
    </row>
    <row r="555" ht="12.75" customHeight="1">
      <c r="A555" s="27"/>
      <c r="B555" s="27"/>
      <c r="C555" s="27"/>
      <c r="D555" s="27"/>
      <c r="E555" s="27"/>
      <c r="F555" s="78"/>
      <c r="G555" s="73"/>
      <c r="H555" s="77"/>
      <c r="I555" s="77"/>
      <c r="J555" s="77"/>
      <c r="K555" s="77"/>
      <c r="L555" s="77"/>
      <c r="M555" s="77"/>
      <c r="N555" s="77"/>
      <c r="O555" s="77"/>
      <c r="P555" s="77"/>
      <c r="Q555" s="77"/>
      <c r="R555" s="77"/>
      <c r="S555" s="77"/>
      <c r="T555" s="77"/>
      <c r="U555" s="77"/>
      <c r="V555" s="77"/>
      <c r="W555" s="77"/>
      <c r="X555" s="77"/>
      <c r="Y555" s="77"/>
      <c r="Z555" s="77"/>
      <c r="AA555" s="77"/>
      <c r="AB555" s="77"/>
      <c r="AC555" s="77"/>
      <c r="AD555" s="77"/>
      <c r="AE555" s="77"/>
      <c r="AF555" s="77"/>
      <c r="AG555" s="77"/>
      <c r="AH555" s="77"/>
      <c r="AI555" s="77"/>
      <c r="AJ555" s="77"/>
      <c r="AK555" s="77"/>
      <c r="AL555" s="77"/>
    </row>
    <row r="556" ht="12.75" customHeight="1">
      <c r="A556" s="27"/>
      <c r="B556" s="27"/>
      <c r="C556" s="27"/>
      <c r="D556" s="27"/>
      <c r="E556" s="27"/>
      <c r="F556" s="78"/>
      <c r="G556" s="73"/>
      <c r="H556" s="77"/>
      <c r="I556" s="77"/>
      <c r="J556" s="77"/>
      <c r="K556" s="77"/>
      <c r="L556" s="77"/>
      <c r="M556" s="77"/>
      <c r="N556" s="77"/>
      <c r="O556" s="77"/>
      <c r="P556" s="77"/>
      <c r="Q556" s="77"/>
      <c r="R556" s="77"/>
      <c r="S556" s="77"/>
      <c r="T556" s="77"/>
      <c r="U556" s="77"/>
      <c r="V556" s="77"/>
      <c r="W556" s="77"/>
      <c r="X556" s="77"/>
      <c r="Y556" s="77"/>
      <c r="Z556" s="77"/>
      <c r="AA556" s="77"/>
      <c r="AB556" s="77"/>
      <c r="AC556" s="77"/>
      <c r="AD556" s="77"/>
      <c r="AE556" s="77"/>
      <c r="AF556" s="77"/>
      <c r="AG556" s="77"/>
      <c r="AH556" s="77"/>
      <c r="AI556" s="77"/>
      <c r="AJ556" s="77"/>
      <c r="AK556" s="77"/>
      <c r="AL556" s="77"/>
    </row>
    <row r="557" ht="12.75" customHeight="1">
      <c r="A557" s="27"/>
      <c r="B557" s="27"/>
      <c r="C557" s="27"/>
      <c r="D557" s="27"/>
      <c r="E557" s="27"/>
      <c r="F557" s="78"/>
      <c r="G557" s="73"/>
      <c r="H557" s="77"/>
      <c r="I557" s="77"/>
      <c r="J557" s="77"/>
      <c r="K557" s="77"/>
      <c r="L557" s="77"/>
      <c r="M557" s="77"/>
      <c r="N557" s="77"/>
      <c r="O557" s="77"/>
      <c r="P557" s="77"/>
      <c r="Q557" s="77"/>
      <c r="R557" s="77"/>
      <c r="S557" s="77"/>
      <c r="T557" s="77"/>
      <c r="U557" s="77"/>
      <c r="V557" s="77"/>
      <c r="W557" s="77"/>
      <c r="X557" s="77"/>
      <c r="Y557" s="77"/>
      <c r="Z557" s="77"/>
      <c r="AA557" s="77"/>
      <c r="AB557" s="77"/>
      <c r="AC557" s="77"/>
      <c r="AD557" s="77"/>
      <c r="AE557" s="77"/>
      <c r="AF557" s="77"/>
      <c r="AG557" s="77"/>
      <c r="AH557" s="77"/>
      <c r="AI557" s="77"/>
      <c r="AJ557" s="77"/>
      <c r="AK557" s="77"/>
      <c r="AL557" s="77"/>
    </row>
    <row r="558" ht="12.75" customHeight="1">
      <c r="A558" s="27"/>
      <c r="B558" s="27"/>
      <c r="C558" s="27"/>
      <c r="D558" s="27"/>
      <c r="E558" s="27"/>
      <c r="F558" s="78"/>
      <c r="G558" s="73"/>
      <c r="H558" s="77"/>
      <c r="I558" s="77"/>
      <c r="J558" s="77"/>
      <c r="K558" s="77"/>
      <c r="L558" s="77"/>
      <c r="M558" s="77"/>
      <c r="N558" s="77"/>
      <c r="O558" s="77"/>
      <c r="P558" s="77"/>
      <c r="Q558" s="77"/>
      <c r="R558" s="77"/>
      <c r="S558" s="77"/>
      <c r="T558" s="77"/>
      <c r="U558" s="77"/>
      <c r="V558" s="77"/>
      <c r="W558" s="77"/>
      <c r="X558" s="77"/>
      <c r="Y558" s="77"/>
      <c r="Z558" s="77"/>
      <c r="AA558" s="77"/>
      <c r="AB558" s="77"/>
      <c r="AC558" s="77"/>
      <c r="AD558" s="77"/>
      <c r="AE558" s="77"/>
      <c r="AF558" s="77"/>
      <c r="AG558" s="77"/>
      <c r="AH558" s="77"/>
      <c r="AI558" s="77"/>
      <c r="AJ558" s="77"/>
      <c r="AK558" s="77"/>
      <c r="AL558" s="77"/>
    </row>
    <row r="559" ht="12.75" customHeight="1">
      <c r="A559" s="27"/>
      <c r="B559" s="27"/>
      <c r="C559" s="27"/>
      <c r="D559" s="27"/>
      <c r="E559" s="27"/>
      <c r="F559" s="78"/>
      <c r="G559" s="73"/>
      <c r="H559" s="77"/>
      <c r="I559" s="77"/>
      <c r="J559" s="77"/>
      <c r="K559" s="77"/>
      <c r="L559" s="77"/>
      <c r="M559" s="77"/>
      <c r="N559" s="77"/>
      <c r="O559" s="77"/>
      <c r="P559" s="77"/>
      <c r="Q559" s="77"/>
      <c r="R559" s="77"/>
      <c r="S559" s="77"/>
      <c r="T559" s="77"/>
      <c r="U559" s="77"/>
      <c r="V559" s="77"/>
      <c r="W559" s="77"/>
      <c r="X559" s="77"/>
      <c r="Y559" s="77"/>
      <c r="Z559" s="77"/>
      <c r="AA559" s="77"/>
      <c r="AB559" s="77"/>
      <c r="AC559" s="77"/>
      <c r="AD559" s="77"/>
      <c r="AE559" s="77"/>
      <c r="AF559" s="77"/>
      <c r="AG559" s="77"/>
      <c r="AH559" s="77"/>
      <c r="AI559" s="77"/>
      <c r="AJ559" s="77"/>
      <c r="AK559" s="77"/>
      <c r="AL559" s="77"/>
    </row>
    <row r="560" ht="12.75" customHeight="1">
      <c r="A560" s="27"/>
      <c r="B560" s="27"/>
      <c r="C560" s="27"/>
      <c r="D560" s="27"/>
      <c r="E560" s="27"/>
      <c r="F560" s="78"/>
      <c r="G560" s="73"/>
      <c r="H560" s="77"/>
      <c r="I560" s="77"/>
      <c r="J560" s="77"/>
      <c r="K560" s="77"/>
      <c r="L560" s="77"/>
      <c r="M560" s="77"/>
      <c r="N560" s="77"/>
      <c r="O560" s="77"/>
      <c r="P560" s="77"/>
      <c r="Q560" s="77"/>
      <c r="R560" s="77"/>
      <c r="S560" s="77"/>
      <c r="T560" s="77"/>
      <c r="U560" s="77"/>
      <c r="V560" s="77"/>
      <c r="W560" s="77"/>
      <c r="X560" s="77"/>
      <c r="Y560" s="77"/>
      <c r="Z560" s="77"/>
      <c r="AA560" s="77"/>
      <c r="AB560" s="77"/>
      <c r="AC560" s="77"/>
      <c r="AD560" s="77"/>
      <c r="AE560" s="77"/>
      <c r="AF560" s="77"/>
      <c r="AG560" s="77"/>
      <c r="AH560" s="77"/>
      <c r="AI560" s="77"/>
      <c r="AJ560" s="77"/>
      <c r="AK560" s="77"/>
      <c r="AL560" s="77"/>
    </row>
    <row r="561" ht="12.75" customHeight="1">
      <c r="A561" s="27"/>
      <c r="B561" s="27"/>
      <c r="C561" s="27"/>
      <c r="D561" s="27"/>
      <c r="E561" s="27"/>
      <c r="F561" s="78"/>
      <c r="G561" s="73"/>
      <c r="H561" s="77"/>
      <c r="I561" s="77"/>
      <c r="J561" s="77"/>
      <c r="K561" s="77"/>
      <c r="L561" s="77"/>
      <c r="M561" s="77"/>
      <c r="N561" s="77"/>
      <c r="O561" s="77"/>
      <c r="P561" s="77"/>
      <c r="Q561" s="77"/>
      <c r="R561" s="77"/>
      <c r="S561" s="77"/>
      <c r="T561" s="77"/>
      <c r="U561" s="77"/>
      <c r="V561" s="77"/>
      <c r="W561" s="77"/>
      <c r="X561" s="77"/>
      <c r="Y561" s="77"/>
      <c r="Z561" s="77"/>
      <c r="AA561" s="77"/>
      <c r="AB561" s="77"/>
      <c r="AC561" s="77"/>
      <c r="AD561" s="77"/>
      <c r="AE561" s="77"/>
      <c r="AF561" s="77"/>
      <c r="AG561" s="77"/>
      <c r="AH561" s="77"/>
      <c r="AI561" s="77"/>
      <c r="AJ561" s="77"/>
      <c r="AK561" s="77"/>
      <c r="AL561" s="77"/>
    </row>
    <row r="562" ht="12.75" customHeight="1">
      <c r="A562" s="27"/>
      <c r="B562" s="27"/>
      <c r="C562" s="27"/>
      <c r="D562" s="27"/>
      <c r="E562" s="27"/>
      <c r="F562" s="78"/>
      <c r="G562" s="73"/>
      <c r="H562" s="77"/>
      <c r="I562" s="77"/>
      <c r="J562" s="77"/>
      <c r="K562" s="77"/>
      <c r="L562" s="77"/>
      <c r="M562" s="77"/>
      <c r="N562" s="77"/>
      <c r="O562" s="77"/>
      <c r="P562" s="77"/>
      <c r="Q562" s="77"/>
      <c r="R562" s="77"/>
      <c r="S562" s="77"/>
      <c r="T562" s="77"/>
      <c r="U562" s="77"/>
      <c r="V562" s="77"/>
      <c r="W562" s="77"/>
      <c r="X562" s="77"/>
      <c r="Y562" s="77"/>
      <c r="Z562" s="77"/>
      <c r="AA562" s="77"/>
      <c r="AB562" s="77"/>
      <c r="AC562" s="77"/>
      <c r="AD562" s="77"/>
      <c r="AE562" s="77"/>
      <c r="AF562" s="77"/>
      <c r="AG562" s="77"/>
      <c r="AH562" s="77"/>
      <c r="AI562" s="77"/>
      <c r="AJ562" s="77"/>
      <c r="AK562" s="77"/>
      <c r="AL562" s="77"/>
    </row>
    <row r="563" ht="12.75" customHeight="1">
      <c r="A563" s="27"/>
      <c r="B563" s="27"/>
      <c r="C563" s="27"/>
      <c r="D563" s="27"/>
      <c r="E563" s="27"/>
      <c r="F563" s="78"/>
      <c r="G563" s="73"/>
      <c r="H563" s="77"/>
      <c r="I563" s="77"/>
      <c r="J563" s="77"/>
      <c r="K563" s="77"/>
      <c r="L563" s="77"/>
      <c r="M563" s="77"/>
      <c r="N563" s="77"/>
      <c r="O563" s="77"/>
      <c r="P563" s="77"/>
      <c r="Q563" s="77"/>
      <c r="R563" s="77"/>
      <c r="S563" s="77"/>
      <c r="T563" s="77"/>
      <c r="U563" s="77"/>
      <c r="V563" s="77"/>
      <c r="W563" s="77"/>
      <c r="X563" s="77"/>
      <c r="Y563" s="77"/>
      <c r="Z563" s="77"/>
      <c r="AA563" s="77"/>
      <c r="AB563" s="77"/>
      <c r="AC563" s="77"/>
      <c r="AD563" s="77"/>
      <c r="AE563" s="77"/>
      <c r="AF563" s="77"/>
      <c r="AG563" s="77"/>
      <c r="AH563" s="77"/>
      <c r="AI563" s="77"/>
      <c r="AJ563" s="77"/>
      <c r="AK563" s="77"/>
      <c r="AL563" s="77"/>
    </row>
    <row r="564" ht="12.75" customHeight="1">
      <c r="A564" s="27"/>
      <c r="B564" s="27"/>
      <c r="C564" s="27"/>
      <c r="D564" s="27"/>
      <c r="E564" s="27"/>
      <c r="F564" s="78"/>
      <c r="G564" s="73"/>
      <c r="H564" s="77"/>
      <c r="I564" s="77"/>
      <c r="J564" s="77"/>
      <c r="K564" s="77"/>
      <c r="L564" s="77"/>
      <c r="M564" s="77"/>
      <c r="N564" s="77"/>
      <c r="O564" s="77"/>
      <c r="P564" s="77"/>
      <c r="Q564" s="77"/>
      <c r="R564" s="77"/>
      <c r="S564" s="77"/>
      <c r="T564" s="77"/>
      <c r="U564" s="77"/>
      <c r="V564" s="77"/>
      <c r="W564" s="77"/>
      <c r="X564" s="77"/>
      <c r="Y564" s="77"/>
      <c r="Z564" s="77"/>
      <c r="AA564" s="77"/>
      <c r="AB564" s="77"/>
      <c r="AC564" s="77"/>
      <c r="AD564" s="77"/>
      <c r="AE564" s="77"/>
      <c r="AF564" s="77"/>
      <c r="AG564" s="77"/>
      <c r="AH564" s="77"/>
      <c r="AI564" s="77"/>
      <c r="AJ564" s="77"/>
      <c r="AK564" s="77"/>
      <c r="AL564" s="77"/>
    </row>
    <row r="565" ht="12.75" customHeight="1">
      <c r="A565" s="27"/>
      <c r="B565" s="27"/>
      <c r="C565" s="27"/>
      <c r="D565" s="27"/>
      <c r="E565" s="27"/>
      <c r="F565" s="78"/>
      <c r="G565" s="73"/>
      <c r="H565" s="77"/>
      <c r="I565" s="77"/>
      <c r="J565" s="77"/>
      <c r="K565" s="77"/>
      <c r="L565" s="77"/>
      <c r="M565" s="77"/>
      <c r="N565" s="77"/>
      <c r="O565" s="77"/>
      <c r="P565" s="77"/>
      <c r="Q565" s="77"/>
      <c r="R565" s="77"/>
      <c r="S565" s="77"/>
      <c r="T565" s="77"/>
      <c r="U565" s="77"/>
      <c r="V565" s="77"/>
      <c r="W565" s="77"/>
      <c r="X565" s="77"/>
      <c r="Y565" s="77"/>
      <c r="Z565" s="77"/>
      <c r="AA565" s="77"/>
      <c r="AB565" s="77"/>
      <c r="AC565" s="77"/>
      <c r="AD565" s="77"/>
      <c r="AE565" s="77"/>
      <c r="AF565" s="77"/>
      <c r="AG565" s="77"/>
      <c r="AH565" s="77"/>
      <c r="AI565" s="77"/>
      <c r="AJ565" s="77"/>
      <c r="AK565" s="77"/>
      <c r="AL565" s="77"/>
    </row>
    <row r="566" ht="12.75" customHeight="1">
      <c r="A566" s="27"/>
      <c r="B566" s="27"/>
      <c r="C566" s="27"/>
      <c r="D566" s="27"/>
      <c r="E566" s="27"/>
      <c r="F566" s="78"/>
      <c r="G566" s="73"/>
      <c r="H566" s="77"/>
      <c r="I566" s="77"/>
      <c r="J566" s="77"/>
      <c r="K566" s="77"/>
      <c r="L566" s="77"/>
      <c r="M566" s="77"/>
      <c r="N566" s="77"/>
      <c r="O566" s="77"/>
      <c r="P566" s="77"/>
      <c r="Q566" s="77"/>
      <c r="R566" s="77"/>
      <c r="S566" s="77"/>
      <c r="T566" s="77"/>
      <c r="U566" s="77"/>
      <c r="V566" s="77"/>
      <c r="W566" s="77"/>
      <c r="X566" s="77"/>
      <c r="Y566" s="77"/>
      <c r="Z566" s="77"/>
      <c r="AA566" s="77"/>
      <c r="AB566" s="77"/>
      <c r="AC566" s="77"/>
      <c r="AD566" s="77"/>
      <c r="AE566" s="77"/>
      <c r="AF566" s="77"/>
      <c r="AG566" s="77"/>
      <c r="AH566" s="77"/>
      <c r="AI566" s="77"/>
      <c r="AJ566" s="77"/>
      <c r="AK566" s="77"/>
      <c r="AL566" s="77"/>
    </row>
    <row r="567" ht="12.75" customHeight="1">
      <c r="A567" s="27"/>
      <c r="B567" s="27"/>
      <c r="C567" s="27"/>
      <c r="D567" s="27"/>
      <c r="E567" s="27"/>
      <c r="F567" s="78"/>
      <c r="G567" s="73"/>
      <c r="H567" s="77"/>
      <c r="I567" s="77"/>
      <c r="J567" s="77"/>
      <c r="K567" s="77"/>
      <c r="L567" s="77"/>
      <c r="M567" s="77"/>
      <c r="N567" s="77"/>
      <c r="O567" s="77"/>
      <c r="P567" s="77"/>
      <c r="Q567" s="77"/>
      <c r="R567" s="77"/>
      <c r="S567" s="77"/>
      <c r="T567" s="77"/>
      <c r="U567" s="77"/>
      <c r="V567" s="77"/>
      <c r="W567" s="77"/>
      <c r="X567" s="77"/>
      <c r="Y567" s="77"/>
      <c r="Z567" s="77"/>
      <c r="AA567" s="77"/>
      <c r="AB567" s="77"/>
      <c r="AC567" s="77"/>
      <c r="AD567" s="77"/>
      <c r="AE567" s="77"/>
      <c r="AF567" s="77"/>
      <c r="AG567" s="77"/>
      <c r="AH567" s="77"/>
      <c r="AI567" s="77"/>
      <c r="AJ567" s="77"/>
      <c r="AK567" s="77"/>
      <c r="AL567" s="77"/>
    </row>
    <row r="568" ht="12.75" customHeight="1">
      <c r="A568" s="27"/>
      <c r="B568" s="27"/>
      <c r="C568" s="27"/>
      <c r="D568" s="27"/>
      <c r="E568" s="27"/>
      <c r="F568" s="78"/>
      <c r="G568" s="73"/>
      <c r="H568" s="77"/>
      <c r="I568" s="77"/>
      <c r="J568" s="77"/>
      <c r="K568" s="77"/>
      <c r="L568" s="77"/>
      <c r="M568" s="77"/>
      <c r="N568" s="77"/>
      <c r="O568" s="77"/>
      <c r="P568" s="77"/>
      <c r="Q568" s="77"/>
      <c r="R568" s="77"/>
      <c r="S568" s="77"/>
      <c r="T568" s="77"/>
      <c r="U568" s="77"/>
      <c r="V568" s="77"/>
      <c r="W568" s="77"/>
      <c r="X568" s="77"/>
      <c r="Y568" s="77"/>
      <c r="Z568" s="77"/>
      <c r="AA568" s="77"/>
      <c r="AB568" s="77"/>
      <c r="AC568" s="77"/>
      <c r="AD568" s="77"/>
      <c r="AE568" s="77"/>
      <c r="AF568" s="77"/>
      <c r="AG568" s="77"/>
      <c r="AH568" s="77"/>
      <c r="AI568" s="77"/>
      <c r="AJ568" s="77"/>
      <c r="AK568" s="77"/>
      <c r="AL568" s="77"/>
    </row>
    <row r="569" ht="12.75" customHeight="1">
      <c r="A569" s="27"/>
      <c r="B569" s="27"/>
      <c r="C569" s="27"/>
      <c r="D569" s="27"/>
      <c r="E569" s="27"/>
      <c r="F569" s="78"/>
      <c r="G569" s="73"/>
      <c r="H569" s="77"/>
      <c r="I569" s="77"/>
      <c r="J569" s="77"/>
      <c r="K569" s="77"/>
      <c r="L569" s="77"/>
      <c r="M569" s="77"/>
      <c r="N569" s="77"/>
      <c r="O569" s="77"/>
      <c r="P569" s="77"/>
      <c r="Q569" s="77"/>
      <c r="R569" s="77"/>
      <c r="S569" s="77"/>
      <c r="T569" s="77"/>
      <c r="U569" s="77"/>
      <c r="V569" s="77"/>
      <c r="W569" s="77"/>
      <c r="X569" s="77"/>
      <c r="Y569" s="77"/>
      <c r="Z569" s="77"/>
      <c r="AA569" s="77"/>
      <c r="AB569" s="77"/>
      <c r="AC569" s="77"/>
      <c r="AD569" s="77"/>
      <c r="AE569" s="77"/>
      <c r="AF569" s="77"/>
      <c r="AG569" s="77"/>
      <c r="AH569" s="77"/>
      <c r="AI569" s="77"/>
      <c r="AJ569" s="77"/>
      <c r="AK569" s="77"/>
      <c r="AL569" s="77"/>
    </row>
    <row r="570" ht="12.75" customHeight="1">
      <c r="A570" s="27"/>
      <c r="B570" s="27"/>
      <c r="C570" s="27"/>
      <c r="D570" s="27"/>
      <c r="E570" s="27"/>
      <c r="F570" s="78"/>
      <c r="G570" s="73"/>
      <c r="H570" s="77"/>
      <c r="I570" s="77"/>
      <c r="J570" s="77"/>
      <c r="K570" s="77"/>
      <c r="L570" s="77"/>
      <c r="M570" s="77"/>
      <c r="N570" s="77"/>
      <c r="O570" s="77"/>
      <c r="P570" s="77"/>
      <c r="Q570" s="77"/>
      <c r="R570" s="77"/>
      <c r="S570" s="77"/>
      <c r="T570" s="77"/>
      <c r="U570" s="77"/>
      <c r="V570" s="77"/>
      <c r="W570" s="77"/>
      <c r="X570" s="77"/>
      <c r="Y570" s="77"/>
      <c r="Z570" s="77"/>
      <c r="AA570" s="77"/>
      <c r="AB570" s="77"/>
      <c r="AC570" s="77"/>
      <c r="AD570" s="77"/>
      <c r="AE570" s="77"/>
      <c r="AF570" s="77"/>
      <c r="AG570" s="77"/>
      <c r="AH570" s="77"/>
      <c r="AI570" s="77"/>
      <c r="AJ570" s="77"/>
      <c r="AK570" s="77"/>
      <c r="AL570" s="77"/>
    </row>
    <row r="571" ht="12.75" customHeight="1">
      <c r="A571" s="27"/>
      <c r="B571" s="27"/>
      <c r="C571" s="27"/>
      <c r="D571" s="27"/>
      <c r="E571" s="27"/>
      <c r="F571" s="78"/>
      <c r="G571" s="73"/>
      <c r="H571" s="77"/>
      <c r="I571" s="77"/>
      <c r="J571" s="77"/>
      <c r="K571" s="77"/>
      <c r="L571" s="77"/>
      <c r="M571" s="77"/>
      <c r="N571" s="77"/>
      <c r="O571" s="77"/>
      <c r="P571" s="77"/>
      <c r="Q571" s="77"/>
      <c r="R571" s="77"/>
      <c r="S571" s="77"/>
      <c r="T571" s="77"/>
      <c r="U571" s="77"/>
      <c r="V571" s="77"/>
      <c r="W571" s="77"/>
      <c r="X571" s="77"/>
      <c r="Y571" s="77"/>
      <c r="Z571" s="77"/>
      <c r="AA571" s="77"/>
      <c r="AB571" s="77"/>
      <c r="AC571" s="77"/>
      <c r="AD571" s="77"/>
      <c r="AE571" s="77"/>
      <c r="AF571" s="77"/>
      <c r="AG571" s="77"/>
      <c r="AH571" s="77"/>
      <c r="AI571" s="77"/>
      <c r="AJ571" s="77"/>
      <c r="AK571" s="77"/>
      <c r="AL571" s="77"/>
    </row>
    <row r="572" ht="12.75" customHeight="1">
      <c r="A572" s="27"/>
      <c r="B572" s="27"/>
      <c r="C572" s="27"/>
      <c r="D572" s="27"/>
      <c r="E572" s="27"/>
      <c r="F572" s="78"/>
      <c r="G572" s="73"/>
      <c r="H572" s="77"/>
      <c r="I572" s="77"/>
      <c r="J572" s="77"/>
      <c r="K572" s="77"/>
      <c r="L572" s="77"/>
      <c r="M572" s="77"/>
      <c r="N572" s="77"/>
      <c r="O572" s="77"/>
      <c r="P572" s="77"/>
      <c r="Q572" s="77"/>
      <c r="R572" s="77"/>
      <c r="S572" s="77"/>
      <c r="T572" s="77"/>
      <c r="U572" s="77"/>
      <c r="V572" s="77"/>
      <c r="W572" s="77"/>
      <c r="X572" s="77"/>
      <c r="Y572" s="77"/>
      <c r="Z572" s="77"/>
      <c r="AA572" s="77"/>
      <c r="AB572" s="77"/>
      <c r="AC572" s="77"/>
      <c r="AD572" s="77"/>
      <c r="AE572" s="77"/>
      <c r="AF572" s="77"/>
      <c r="AG572" s="77"/>
      <c r="AH572" s="77"/>
      <c r="AI572" s="77"/>
      <c r="AJ572" s="77"/>
      <c r="AK572" s="77"/>
      <c r="AL572" s="77"/>
    </row>
    <row r="573" ht="12.75" customHeight="1">
      <c r="A573" s="27"/>
      <c r="B573" s="27"/>
      <c r="C573" s="27"/>
      <c r="D573" s="27"/>
      <c r="E573" s="27"/>
      <c r="F573" s="78"/>
      <c r="G573" s="73"/>
      <c r="H573" s="77"/>
      <c r="I573" s="77"/>
      <c r="J573" s="77"/>
      <c r="K573" s="77"/>
      <c r="L573" s="77"/>
      <c r="M573" s="77"/>
      <c r="N573" s="77"/>
      <c r="O573" s="77"/>
      <c r="P573" s="77"/>
      <c r="Q573" s="77"/>
      <c r="R573" s="77"/>
      <c r="S573" s="77"/>
      <c r="T573" s="77"/>
      <c r="U573" s="77"/>
      <c r="V573" s="77"/>
      <c r="W573" s="77"/>
      <c r="X573" s="77"/>
      <c r="Y573" s="77"/>
      <c r="Z573" s="77"/>
      <c r="AA573" s="77"/>
      <c r="AB573" s="77"/>
      <c r="AC573" s="77"/>
      <c r="AD573" s="77"/>
      <c r="AE573" s="77"/>
      <c r="AF573" s="77"/>
      <c r="AG573" s="77"/>
      <c r="AH573" s="77"/>
      <c r="AI573" s="77"/>
      <c r="AJ573" s="77"/>
      <c r="AK573" s="77"/>
      <c r="AL573" s="77"/>
    </row>
    <row r="574" ht="12.75" customHeight="1">
      <c r="A574" s="27"/>
      <c r="B574" s="27"/>
      <c r="C574" s="27"/>
      <c r="D574" s="27"/>
      <c r="E574" s="27"/>
      <c r="F574" s="78"/>
      <c r="G574" s="73"/>
      <c r="H574" s="77"/>
      <c r="I574" s="77"/>
      <c r="J574" s="77"/>
      <c r="K574" s="77"/>
      <c r="L574" s="77"/>
      <c r="M574" s="77"/>
      <c r="N574" s="77"/>
      <c r="O574" s="77"/>
      <c r="P574" s="77"/>
      <c r="Q574" s="77"/>
      <c r="R574" s="77"/>
      <c r="S574" s="77"/>
      <c r="T574" s="77"/>
      <c r="U574" s="77"/>
      <c r="V574" s="77"/>
      <c r="W574" s="77"/>
      <c r="X574" s="77"/>
      <c r="Y574" s="77"/>
      <c r="Z574" s="77"/>
      <c r="AA574" s="77"/>
      <c r="AB574" s="77"/>
      <c r="AC574" s="77"/>
      <c r="AD574" s="77"/>
      <c r="AE574" s="77"/>
      <c r="AF574" s="77"/>
      <c r="AG574" s="77"/>
      <c r="AH574" s="77"/>
      <c r="AI574" s="77"/>
      <c r="AJ574" s="77"/>
      <c r="AK574" s="77"/>
      <c r="AL574" s="77"/>
    </row>
    <row r="575" ht="12.75" customHeight="1">
      <c r="A575" s="27"/>
      <c r="B575" s="27"/>
      <c r="C575" s="27"/>
      <c r="D575" s="27"/>
      <c r="E575" s="27"/>
      <c r="F575" s="78"/>
      <c r="G575" s="73"/>
      <c r="H575" s="77"/>
      <c r="I575" s="77"/>
      <c r="J575" s="77"/>
      <c r="K575" s="77"/>
      <c r="L575" s="77"/>
      <c r="M575" s="77"/>
      <c r="N575" s="77"/>
      <c r="O575" s="77"/>
      <c r="P575" s="77"/>
      <c r="Q575" s="77"/>
      <c r="R575" s="77"/>
      <c r="S575" s="77"/>
      <c r="T575" s="77"/>
      <c r="U575" s="77"/>
      <c r="V575" s="77"/>
      <c r="W575" s="77"/>
      <c r="X575" s="77"/>
      <c r="Y575" s="77"/>
      <c r="Z575" s="77"/>
      <c r="AA575" s="77"/>
      <c r="AB575" s="77"/>
      <c r="AC575" s="77"/>
      <c r="AD575" s="77"/>
      <c r="AE575" s="77"/>
      <c r="AF575" s="77"/>
      <c r="AG575" s="77"/>
      <c r="AH575" s="77"/>
      <c r="AI575" s="77"/>
      <c r="AJ575" s="77"/>
      <c r="AK575" s="77"/>
      <c r="AL575" s="77"/>
    </row>
    <row r="576" ht="12.75" customHeight="1">
      <c r="A576" s="27"/>
      <c r="B576" s="27"/>
      <c r="C576" s="27"/>
      <c r="D576" s="27"/>
      <c r="E576" s="27"/>
      <c r="F576" s="78"/>
      <c r="G576" s="73"/>
      <c r="H576" s="77"/>
      <c r="I576" s="77"/>
      <c r="J576" s="77"/>
      <c r="K576" s="77"/>
      <c r="L576" s="77"/>
      <c r="M576" s="77"/>
      <c r="N576" s="77"/>
      <c r="O576" s="77"/>
      <c r="P576" s="77"/>
      <c r="Q576" s="77"/>
      <c r="R576" s="77"/>
      <c r="S576" s="77"/>
      <c r="T576" s="77"/>
      <c r="U576" s="77"/>
      <c r="V576" s="77"/>
      <c r="W576" s="77"/>
      <c r="X576" s="77"/>
      <c r="Y576" s="77"/>
      <c r="Z576" s="77"/>
      <c r="AA576" s="77"/>
      <c r="AB576" s="77"/>
      <c r="AC576" s="77"/>
      <c r="AD576" s="77"/>
      <c r="AE576" s="77"/>
      <c r="AF576" s="77"/>
      <c r="AG576" s="77"/>
      <c r="AH576" s="77"/>
      <c r="AI576" s="77"/>
      <c r="AJ576" s="77"/>
      <c r="AK576" s="77"/>
      <c r="AL576" s="77"/>
    </row>
    <row r="577" ht="12.75" customHeight="1">
      <c r="A577" s="27"/>
      <c r="B577" s="27"/>
      <c r="C577" s="27"/>
      <c r="D577" s="27"/>
      <c r="E577" s="27"/>
      <c r="F577" s="78"/>
      <c r="G577" s="73"/>
      <c r="H577" s="77"/>
      <c r="I577" s="77"/>
      <c r="J577" s="77"/>
      <c r="K577" s="77"/>
      <c r="L577" s="77"/>
      <c r="M577" s="77"/>
      <c r="N577" s="77"/>
      <c r="O577" s="77"/>
      <c r="P577" s="77"/>
      <c r="Q577" s="77"/>
      <c r="R577" s="77"/>
      <c r="S577" s="77"/>
      <c r="T577" s="77"/>
      <c r="U577" s="77"/>
      <c r="V577" s="77"/>
      <c r="W577" s="77"/>
      <c r="X577" s="77"/>
      <c r="Y577" s="77"/>
      <c r="Z577" s="77"/>
      <c r="AA577" s="77"/>
      <c r="AB577" s="77"/>
      <c r="AC577" s="77"/>
      <c r="AD577" s="77"/>
      <c r="AE577" s="77"/>
      <c r="AF577" s="77"/>
      <c r="AG577" s="77"/>
      <c r="AH577" s="77"/>
      <c r="AI577" s="77"/>
      <c r="AJ577" s="77"/>
      <c r="AK577" s="77"/>
      <c r="AL577" s="77"/>
    </row>
    <row r="578" ht="12.75" customHeight="1">
      <c r="A578" s="27"/>
      <c r="B578" s="27"/>
      <c r="C578" s="27"/>
      <c r="D578" s="27"/>
      <c r="E578" s="27"/>
      <c r="F578" s="78"/>
      <c r="G578" s="73"/>
      <c r="H578" s="77"/>
      <c r="I578" s="77"/>
      <c r="J578" s="77"/>
      <c r="K578" s="77"/>
      <c r="L578" s="77"/>
      <c r="M578" s="77"/>
      <c r="N578" s="77"/>
      <c r="O578" s="77"/>
      <c r="P578" s="77"/>
      <c r="Q578" s="77"/>
      <c r="R578" s="77"/>
      <c r="S578" s="77"/>
      <c r="T578" s="77"/>
      <c r="U578" s="77"/>
      <c r="V578" s="77"/>
      <c r="W578" s="77"/>
      <c r="X578" s="77"/>
      <c r="Y578" s="77"/>
      <c r="Z578" s="77"/>
      <c r="AA578" s="77"/>
      <c r="AB578" s="77"/>
      <c r="AC578" s="77"/>
      <c r="AD578" s="77"/>
      <c r="AE578" s="77"/>
      <c r="AF578" s="77"/>
      <c r="AG578" s="77"/>
      <c r="AH578" s="77"/>
      <c r="AI578" s="77"/>
      <c r="AJ578" s="77"/>
      <c r="AK578" s="77"/>
      <c r="AL578" s="77"/>
    </row>
    <row r="579" ht="12.75" customHeight="1">
      <c r="A579" s="27"/>
      <c r="B579" s="27"/>
      <c r="C579" s="27"/>
      <c r="D579" s="27"/>
      <c r="E579" s="27"/>
      <c r="F579" s="78"/>
      <c r="G579" s="73"/>
      <c r="H579" s="77"/>
      <c r="I579" s="77"/>
      <c r="J579" s="77"/>
      <c r="K579" s="77"/>
      <c r="L579" s="77"/>
      <c r="M579" s="77"/>
      <c r="N579" s="77"/>
      <c r="O579" s="77"/>
      <c r="P579" s="77"/>
      <c r="Q579" s="77"/>
      <c r="R579" s="77"/>
      <c r="S579" s="77"/>
      <c r="T579" s="77"/>
      <c r="U579" s="77"/>
      <c r="V579" s="77"/>
      <c r="W579" s="77"/>
      <c r="X579" s="77"/>
      <c r="Y579" s="77"/>
      <c r="Z579" s="77"/>
      <c r="AA579" s="77"/>
      <c r="AB579" s="77"/>
      <c r="AC579" s="77"/>
      <c r="AD579" s="77"/>
      <c r="AE579" s="77"/>
      <c r="AF579" s="77"/>
      <c r="AG579" s="77"/>
      <c r="AH579" s="77"/>
      <c r="AI579" s="77"/>
      <c r="AJ579" s="77"/>
      <c r="AK579" s="77"/>
      <c r="AL579" s="77"/>
    </row>
    <row r="580" ht="12.75" customHeight="1">
      <c r="A580" s="27"/>
      <c r="B580" s="27"/>
      <c r="C580" s="27"/>
      <c r="D580" s="27"/>
      <c r="E580" s="27"/>
      <c r="F580" s="78"/>
      <c r="G580" s="73"/>
      <c r="H580" s="77"/>
      <c r="I580" s="77"/>
      <c r="J580" s="77"/>
      <c r="K580" s="77"/>
      <c r="L580" s="77"/>
      <c r="M580" s="77"/>
      <c r="N580" s="77"/>
      <c r="O580" s="77"/>
      <c r="P580" s="77"/>
      <c r="Q580" s="77"/>
      <c r="R580" s="77"/>
      <c r="S580" s="77"/>
      <c r="T580" s="77"/>
      <c r="U580" s="77"/>
      <c r="V580" s="77"/>
      <c r="W580" s="77"/>
      <c r="X580" s="77"/>
      <c r="Y580" s="77"/>
      <c r="Z580" s="77"/>
      <c r="AA580" s="77"/>
      <c r="AB580" s="77"/>
      <c r="AC580" s="77"/>
      <c r="AD580" s="77"/>
      <c r="AE580" s="77"/>
      <c r="AF580" s="77"/>
      <c r="AG580" s="77"/>
      <c r="AH580" s="77"/>
      <c r="AI580" s="77"/>
      <c r="AJ580" s="77"/>
      <c r="AK580" s="77"/>
      <c r="AL580" s="77"/>
    </row>
    <row r="581" ht="12.75" customHeight="1">
      <c r="A581" s="27"/>
      <c r="B581" s="27"/>
      <c r="C581" s="27"/>
      <c r="D581" s="27"/>
      <c r="E581" s="27"/>
      <c r="F581" s="78"/>
      <c r="G581" s="73"/>
      <c r="H581" s="77"/>
      <c r="I581" s="77"/>
      <c r="J581" s="77"/>
      <c r="K581" s="77"/>
      <c r="L581" s="77"/>
      <c r="M581" s="77"/>
      <c r="N581" s="77"/>
      <c r="O581" s="77"/>
      <c r="P581" s="77"/>
      <c r="Q581" s="77"/>
      <c r="R581" s="77"/>
      <c r="S581" s="77"/>
      <c r="T581" s="77"/>
      <c r="U581" s="77"/>
      <c r="V581" s="77"/>
      <c r="W581" s="77"/>
      <c r="X581" s="77"/>
      <c r="Y581" s="77"/>
      <c r="Z581" s="77"/>
      <c r="AA581" s="77"/>
      <c r="AB581" s="77"/>
      <c r="AC581" s="77"/>
      <c r="AD581" s="77"/>
      <c r="AE581" s="77"/>
      <c r="AF581" s="77"/>
      <c r="AG581" s="77"/>
      <c r="AH581" s="77"/>
      <c r="AI581" s="77"/>
      <c r="AJ581" s="77"/>
      <c r="AK581" s="77"/>
      <c r="AL581" s="77"/>
    </row>
    <row r="582" ht="12.75" customHeight="1">
      <c r="A582" s="27"/>
      <c r="B582" s="27"/>
      <c r="C582" s="27"/>
      <c r="D582" s="27"/>
      <c r="E582" s="27"/>
      <c r="F582" s="78"/>
      <c r="G582" s="73"/>
      <c r="H582" s="77"/>
      <c r="I582" s="77"/>
      <c r="J582" s="77"/>
      <c r="K582" s="77"/>
      <c r="L582" s="77"/>
      <c r="M582" s="77"/>
      <c r="N582" s="77"/>
      <c r="O582" s="77"/>
      <c r="P582" s="77"/>
      <c r="Q582" s="77"/>
      <c r="R582" s="77"/>
      <c r="S582" s="77"/>
      <c r="T582" s="77"/>
      <c r="U582" s="77"/>
      <c r="V582" s="77"/>
      <c r="W582" s="77"/>
      <c r="X582" s="77"/>
      <c r="Y582" s="77"/>
      <c r="Z582" s="77"/>
      <c r="AA582" s="77"/>
      <c r="AB582" s="77"/>
      <c r="AC582" s="77"/>
      <c r="AD582" s="77"/>
      <c r="AE582" s="77"/>
      <c r="AF582" s="77"/>
      <c r="AG582" s="77"/>
      <c r="AH582" s="77"/>
      <c r="AI582" s="77"/>
      <c r="AJ582" s="77"/>
      <c r="AK582" s="77"/>
      <c r="AL582" s="77"/>
    </row>
    <row r="583" ht="12.75" customHeight="1">
      <c r="A583" s="27"/>
      <c r="B583" s="27"/>
      <c r="C583" s="27"/>
      <c r="D583" s="27"/>
      <c r="E583" s="27"/>
      <c r="F583" s="78"/>
      <c r="G583" s="73"/>
      <c r="H583" s="77"/>
      <c r="I583" s="77"/>
      <c r="J583" s="77"/>
      <c r="K583" s="77"/>
      <c r="L583" s="77"/>
      <c r="M583" s="77"/>
      <c r="N583" s="77"/>
      <c r="O583" s="77"/>
      <c r="P583" s="77"/>
      <c r="Q583" s="77"/>
      <c r="R583" s="77"/>
      <c r="S583" s="77"/>
      <c r="T583" s="77"/>
      <c r="U583" s="77"/>
      <c r="V583" s="77"/>
      <c r="W583" s="77"/>
      <c r="X583" s="77"/>
      <c r="Y583" s="77"/>
      <c r="Z583" s="77"/>
      <c r="AA583" s="77"/>
      <c r="AB583" s="77"/>
      <c r="AC583" s="77"/>
      <c r="AD583" s="77"/>
      <c r="AE583" s="77"/>
      <c r="AF583" s="77"/>
      <c r="AG583" s="77"/>
      <c r="AH583" s="77"/>
      <c r="AI583" s="77"/>
      <c r="AJ583" s="77"/>
      <c r="AK583" s="77"/>
      <c r="AL583" s="77"/>
    </row>
    <row r="584" ht="12.75" customHeight="1">
      <c r="A584" s="27"/>
      <c r="B584" s="27"/>
      <c r="C584" s="27"/>
      <c r="D584" s="27"/>
      <c r="E584" s="27"/>
      <c r="F584" s="78"/>
      <c r="G584" s="73"/>
      <c r="H584" s="77"/>
      <c r="I584" s="77"/>
      <c r="J584" s="77"/>
      <c r="K584" s="77"/>
      <c r="L584" s="77"/>
      <c r="M584" s="77"/>
      <c r="N584" s="77"/>
      <c r="O584" s="77"/>
      <c r="P584" s="77"/>
      <c r="Q584" s="77"/>
      <c r="R584" s="77"/>
      <c r="S584" s="77"/>
      <c r="T584" s="77"/>
      <c r="U584" s="77"/>
      <c r="V584" s="77"/>
      <c r="W584" s="77"/>
      <c r="X584" s="77"/>
      <c r="Y584" s="77"/>
      <c r="Z584" s="77"/>
      <c r="AA584" s="77"/>
      <c r="AB584" s="77"/>
      <c r="AC584" s="77"/>
      <c r="AD584" s="77"/>
      <c r="AE584" s="77"/>
      <c r="AF584" s="77"/>
      <c r="AG584" s="77"/>
      <c r="AH584" s="77"/>
      <c r="AI584" s="77"/>
      <c r="AJ584" s="77"/>
      <c r="AK584" s="77"/>
      <c r="AL584" s="77"/>
    </row>
    <row r="585" ht="12.75" customHeight="1">
      <c r="A585" s="27"/>
      <c r="B585" s="27"/>
      <c r="C585" s="27"/>
      <c r="D585" s="27"/>
      <c r="E585" s="27"/>
      <c r="F585" s="78"/>
      <c r="G585" s="73"/>
      <c r="H585" s="77"/>
      <c r="I585" s="77"/>
      <c r="J585" s="77"/>
      <c r="K585" s="77"/>
      <c r="L585" s="77"/>
      <c r="M585" s="77"/>
      <c r="N585" s="77"/>
      <c r="O585" s="77"/>
      <c r="P585" s="77"/>
      <c r="Q585" s="77"/>
      <c r="R585" s="77"/>
      <c r="S585" s="77"/>
      <c r="T585" s="77"/>
      <c r="U585" s="77"/>
      <c r="V585" s="77"/>
      <c r="W585" s="77"/>
      <c r="X585" s="77"/>
      <c r="Y585" s="77"/>
      <c r="Z585" s="77"/>
      <c r="AA585" s="77"/>
      <c r="AB585" s="77"/>
      <c r="AC585" s="77"/>
      <c r="AD585" s="77"/>
      <c r="AE585" s="77"/>
      <c r="AF585" s="77"/>
      <c r="AG585" s="77"/>
      <c r="AH585" s="77"/>
      <c r="AI585" s="77"/>
      <c r="AJ585" s="77"/>
      <c r="AK585" s="77"/>
      <c r="AL585" s="77"/>
    </row>
    <row r="586" ht="12.75" customHeight="1">
      <c r="A586" s="27"/>
      <c r="B586" s="27"/>
      <c r="C586" s="27"/>
      <c r="D586" s="27"/>
      <c r="E586" s="27"/>
      <c r="F586" s="78"/>
      <c r="G586" s="73"/>
      <c r="H586" s="77"/>
      <c r="I586" s="77"/>
      <c r="J586" s="77"/>
      <c r="K586" s="77"/>
      <c r="L586" s="77"/>
      <c r="M586" s="77"/>
      <c r="N586" s="77"/>
      <c r="O586" s="77"/>
      <c r="P586" s="77"/>
      <c r="Q586" s="77"/>
      <c r="R586" s="77"/>
      <c r="S586" s="77"/>
      <c r="T586" s="77"/>
      <c r="U586" s="77"/>
      <c r="V586" s="77"/>
      <c r="W586" s="77"/>
      <c r="X586" s="77"/>
      <c r="Y586" s="77"/>
      <c r="Z586" s="77"/>
      <c r="AA586" s="77"/>
      <c r="AB586" s="77"/>
      <c r="AC586" s="77"/>
      <c r="AD586" s="77"/>
      <c r="AE586" s="77"/>
      <c r="AF586" s="77"/>
      <c r="AG586" s="77"/>
      <c r="AH586" s="77"/>
      <c r="AI586" s="77"/>
      <c r="AJ586" s="77"/>
      <c r="AK586" s="77"/>
      <c r="AL586" s="77"/>
    </row>
    <row r="587" ht="12.75" customHeight="1">
      <c r="A587" s="27"/>
      <c r="B587" s="27"/>
      <c r="C587" s="27"/>
      <c r="D587" s="27"/>
      <c r="E587" s="27"/>
      <c r="F587" s="78"/>
      <c r="G587" s="73"/>
      <c r="H587" s="77"/>
      <c r="I587" s="77"/>
      <c r="J587" s="77"/>
      <c r="K587" s="77"/>
      <c r="L587" s="77"/>
      <c r="M587" s="77"/>
      <c r="N587" s="77"/>
      <c r="O587" s="77"/>
      <c r="P587" s="77"/>
      <c r="Q587" s="77"/>
      <c r="R587" s="77"/>
      <c r="S587" s="77"/>
      <c r="T587" s="77"/>
      <c r="U587" s="77"/>
      <c r="V587" s="77"/>
      <c r="W587" s="77"/>
      <c r="X587" s="77"/>
      <c r="Y587" s="77"/>
      <c r="Z587" s="77"/>
      <c r="AA587" s="77"/>
      <c r="AB587" s="77"/>
      <c r="AC587" s="77"/>
      <c r="AD587" s="77"/>
      <c r="AE587" s="77"/>
      <c r="AF587" s="77"/>
      <c r="AG587" s="77"/>
      <c r="AH587" s="77"/>
      <c r="AI587" s="77"/>
      <c r="AJ587" s="77"/>
      <c r="AK587" s="77"/>
      <c r="AL587" s="77"/>
    </row>
    <row r="588" ht="12.75" customHeight="1">
      <c r="A588" s="27"/>
      <c r="B588" s="27"/>
      <c r="C588" s="27"/>
      <c r="D588" s="27"/>
      <c r="E588" s="27"/>
      <c r="F588" s="78"/>
      <c r="G588" s="73"/>
      <c r="H588" s="77"/>
      <c r="I588" s="77"/>
      <c r="J588" s="77"/>
      <c r="K588" s="77"/>
      <c r="L588" s="77"/>
      <c r="M588" s="77"/>
      <c r="N588" s="77"/>
      <c r="O588" s="77"/>
      <c r="P588" s="77"/>
      <c r="Q588" s="77"/>
      <c r="R588" s="77"/>
      <c r="S588" s="77"/>
      <c r="T588" s="77"/>
      <c r="U588" s="77"/>
      <c r="V588" s="77"/>
      <c r="W588" s="77"/>
      <c r="X588" s="77"/>
      <c r="Y588" s="77"/>
      <c r="Z588" s="77"/>
      <c r="AA588" s="77"/>
      <c r="AB588" s="77"/>
      <c r="AC588" s="77"/>
      <c r="AD588" s="77"/>
      <c r="AE588" s="77"/>
      <c r="AF588" s="77"/>
      <c r="AG588" s="77"/>
      <c r="AH588" s="77"/>
      <c r="AI588" s="77"/>
      <c r="AJ588" s="77"/>
      <c r="AK588" s="77"/>
      <c r="AL588" s="77"/>
    </row>
    <row r="589" ht="12.75" customHeight="1">
      <c r="A589" s="27"/>
      <c r="B589" s="27"/>
      <c r="C589" s="27"/>
      <c r="D589" s="27"/>
      <c r="E589" s="27"/>
      <c r="F589" s="78"/>
      <c r="G589" s="73"/>
      <c r="H589" s="77"/>
      <c r="I589" s="77"/>
      <c r="J589" s="77"/>
      <c r="K589" s="77"/>
      <c r="L589" s="77"/>
      <c r="M589" s="77"/>
      <c r="N589" s="77"/>
      <c r="O589" s="77"/>
      <c r="P589" s="77"/>
      <c r="Q589" s="77"/>
      <c r="R589" s="77"/>
      <c r="S589" s="77"/>
      <c r="T589" s="77"/>
      <c r="U589" s="77"/>
      <c r="V589" s="77"/>
      <c r="W589" s="77"/>
      <c r="X589" s="77"/>
      <c r="Y589" s="77"/>
      <c r="Z589" s="77"/>
      <c r="AA589" s="77"/>
      <c r="AB589" s="77"/>
      <c r="AC589" s="77"/>
      <c r="AD589" s="77"/>
      <c r="AE589" s="77"/>
      <c r="AF589" s="77"/>
      <c r="AG589" s="77"/>
      <c r="AH589" s="77"/>
      <c r="AI589" s="77"/>
      <c r="AJ589" s="77"/>
      <c r="AK589" s="77"/>
      <c r="AL589" s="77"/>
    </row>
    <row r="590" ht="12.75" customHeight="1">
      <c r="A590" s="27"/>
      <c r="B590" s="27"/>
      <c r="C590" s="27"/>
      <c r="D590" s="27"/>
      <c r="E590" s="27"/>
      <c r="F590" s="78"/>
      <c r="G590" s="73"/>
      <c r="H590" s="77"/>
      <c r="I590" s="77"/>
      <c r="J590" s="77"/>
      <c r="K590" s="77"/>
      <c r="L590" s="77"/>
      <c r="M590" s="77"/>
      <c r="N590" s="77"/>
      <c r="O590" s="77"/>
      <c r="P590" s="77"/>
      <c r="Q590" s="77"/>
      <c r="R590" s="77"/>
      <c r="S590" s="77"/>
      <c r="T590" s="77"/>
      <c r="U590" s="77"/>
      <c r="V590" s="77"/>
      <c r="W590" s="77"/>
      <c r="X590" s="77"/>
      <c r="Y590" s="77"/>
      <c r="Z590" s="77"/>
      <c r="AA590" s="77"/>
      <c r="AB590" s="77"/>
      <c r="AC590" s="77"/>
      <c r="AD590" s="77"/>
      <c r="AE590" s="77"/>
      <c r="AF590" s="77"/>
      <c r="AG590" s="77"/>
      <c r="AH590" s="77"/>
      <c r="AI590" s="77"/>
      <c r="AJ590" s="77"/>
      <c r="AK590" s="77"/>
      <c r="AL590" s="77"/>
    </row>
    <row r="591" ht="12.75" customHeight="1">
      <c r="A591" s="27"/>
      <c r="B591" s="27"/>
      <c r="C591" s="27"/>
      <c r="D591" s="27"/>
      <c r="E591" s="27"/>
      <c r="F591" s="78"/>
      <c r="G591" s="73"/>
      <c r="H591" s="77"/>
      <c r="I591" s="77"/>
      <c r="J591" s="77"/>
      <c r="K591" s="77"/>
      <c r="L591" s="77"/>
      <c r="M591" s="77"/>
      <c r="N591" s="77"/>
      <c r="O591" s="77"/>
      <c r="P591" s="77"/>
      <c r="Q591" s="77"/>
      <c r="R591" s="77"/>
      <c r="S591" s="77"/>
      <c r="T591" s="77"/>
      <c r="U591" s="77"/>
      <c r="V591" s="77"/>
      <c r="W591" s="77"/>
      <c r="X591" s="77"/>
      <c r="Y591" s="77"/>
      <c r="Z591" s="77"/>
      <c r="AA591" s="77"/>
      <c r="AB591" s="77"/>
      <c r="AC591" s="77"/>
      <c r="AD591" s="77"/>
      <c r="AE591" s="77"/>
      <c r="AF591" s="77"/>
      <c r="AG591" s="77"/>
      <c r="AH591" s="77"/>
      <c r="AI591" s="77"/>
      <c r="AJ591" s="77"/>
      <c r="AK591" s="77"/>
      <c r="AL591" s="77"/>
    </row>
    <row r="592" ht="12.75" customHeight="1">
      <c r="A592" s="27"/>
      <c r="B592" s="27"/>
      <c r="C592" s="27"/>
      <c r="D592" s="27"/>
      <c r="E592" s="27"/>
      <c r="F592" s="78"/>
      <c r="G592" s="73"/>
      <c r="H592" s="77"/>
      <c r="I592" s="77"/>
      <c r="J592" s="77"/>
      <c r="K592" s="77"/>
      <c r="L592" s="77"/>
      <c r="M592" s="77"/>
      <c r="N592" s="77"/>
      <c r="O592" s="77"/>
      <c r="P592" s="77"/>
      <c r="Q592" s="77"/>
      <c r="R592" s="77"/>
      <c r="S592" s="77"/>
      <c r="T592" s="77"/>
      <c r="U592" s="77"/>
      <c r="V592" s="77"/>
      <c r="W592" s="77"/>
      <c r="X592" s="77"/>
      <c r="Y592" s="77"/>
      <c r="Z592" s="77"/>
      <c r="AA592" s="77"/>
      <c r="AB592" s="77"/>
      <c r="AC592" s="77"/>
      <c r="AD592" s="77"/>
      <c r="AE592" s="77"/>
      <c r="AF592" s="77"/>
      <c r="AG592" s="77"/>
      <c r="AH592" s="77"/>
      <c r="AI592" s="77"/>
      <c r="AJ592" s="77"/>
      <c r="AK592" s="77"/>
      <c r="AL592" s="77"/>
    </row>
    <row r="593" ht="12.75" customHeight="1">
      <c r="A593" s="27"/>
      <c r="B593" s="27"/>
      <c r="C593" s="27"/>
      <c r="D593" s="27"/>
      <c r="E593" s="27"/>
      <c r="F593" s="78"/>
      <c r="G593" s="73"/>
      <c r="H593" s="77"/>
      <c r="I593" s="77"/>
      <c r="J593" s="77"/>
      <c r="K593" s="77"/>
      <c r="L593" s="77"/>
      <c r="M593" s="77"/>
      <c r="N593" s="77"/>
      <c r="O593" s="77"/>
      <c r="P593" s="77"/>
      <c r="Q593" s="77"/>
      <c r="R593" s="77"/>
      <c r="S593" s="77"/>
      <c r="T593" s="77"/>
      <c r="U593" s="77"/>
      <c r="V593" s="77"/>
      <c r="W593" s="77"/>
      <c r="X593" s="77"/>
      <c r="Y593" s="77"/>
      <c r="Z593" s="77"/>
      <c r="AA593" s="77"/>
      <c r="AB593" s="77"/>
      <c r="AC593" s="77"/>
      <c r="AD593" s="77"/>
      <c r="AE593" s="77"/>
      <c r="AF593" s="77"/>
      <c r="AG593" s="77"/>
      <c r="AH593" s="77"/>
      <c r="AI593" s="77"/>
      <c r="AJ593" s="77"/>
      <c r="AK593" s="77"/>
      <c r="AL593" s="77"/>
    </row>
    <row r="594" ht="12.75" customHeight="1">
      <c r="A594" s="27"/>
      <c r="B594" s="27"/>
      <c r="C594" s="27"/>
      <c r="D594" s="27"/>
      <c r="E594" s="27"/>
      <c r="F594" s="78"/>
      <c r="G594" s="73"/>
      <c r="H594" s="77"/>
      <c r="I594" s="77"/>
      <c r="J594" s="77"/>
      <c r="K594" s="77"/>
      <c r="L594" s="77"/>
      <c r="M594" s="77"/>
      <c r="N594" s="77"/>
      <c r="O594" s="77"/>
      <c r="P594" s="77"/>
      <c r="Q594" s="77"/>
      <c r="R594" s="77"/>
      <c r="S594" s="77"/>
      <c r="T594" s="77"/>
      <c r="U594" s="77"/>
      <c r="V594" s="77"/>
      <c r="W594" s="77"/>
      <c r="X594" s="77"/>
      <c r="Y594" s="77"/>
      <c r="Z594" s="77"/>
      <c r="AA594" s="77"/>
      <c r="AB594" s="77"/>
      <c r="AC594" s="77"/>
      <c r="AD594" s="77"/>
      <c r="AE594" s="77"/>
      <c r="AF594" s="77"/>
      <c r="AG594" s="77"/>
      <c r="AH594" s="77"/>
      <c r="AI594" s="77"/>
      <c r="AJ594" s="77"/>
      <c r="AK594" s="77"/>
      <c r="AL594" s="77"/>
    </row>
    <row r="595" ht="12.75" customHeight="1">
      <c r="A595" s="27"/>
      <c r="B595" s="27"/>
      <c r="C595" s="27"/>
      <c r="D595" s="27"/>
      <c r="E595" s="27"/>
      <c r="F595" s="78"/>
      <c r="G595" s="73"/>
      <c r="H595" s="77"/>
      <c r="I595" s="77"/>
      <c r="J595" s="77"/>
      <c r="K595" s="77"/>
      <c r="L595" s="77"/>
      <c r="M595" s="77"/>
      <c r="N595" s="77"/>
      <c r="O595" s="77"/>
      <c r="P595" s="77"/>
      <c r="Q595" s="77"/>
      <c r="R595" s="77"/>
      <c r="S595" s="77"/>
      <c r="T595" s="77"/>
      <c r="U595" s="77"/>
      <c r="V595" s="77"/>
      <c r="W595" s="77"/>
      <c r="X595" s="77"/>
      <c r="Y595" s="77"/>
      <c r="Z595" s="77"/>
      <c r="AA595" s="77"/>
      <c r="AB595" s="77"/>
      <c r="AC595" s="77"/>
      <c r="AD595" s="77"/>
      <c r="AE595" s="77"/>
      <c r="AF595" s="77"/>
      <c r="AG595" s="77"/>
      <c r="AH595" s="77"/>
      <c r="AI595" s="77"/>
      <c r="AJ595" s="77"/>
      <c r="AK595" s="77"/>
      <c r="AL595" s="77"/>
    </row>
    <row r="596" ht="12.75" customHeight="1">
      <c r="A596" s="27"/>
      <c r="B596" s="27"/>
      <c r="C596" s="27"/>
      <c r="D596" s="27"/>
      <c r="E596" s="27"/>
      <c r="F596" s="78"/>
      <c r="G596" s="73"/>
      <c r="H596" s="77"/>
      <c r="I596" s="77"/>
      <c r="J596" s="77"/>
      <c r="K596" s="77"/>
      <c r="L596" s="77"/>
      <c r="M596" s="77"/>
      <c r="N596" s="77"/>
      <c r="O596" s="77"/>
      <c r="P596" s="77"/>
      <c r="Q596" s="77"/>
      <c r="R596" s="77"/>
      <c r="S596" s="77"/>
      <c r="T596" s="77"/>
      <c r="U596" s="77"/>
      <c r="V596" s="77"/>
      <c r="W596" s="77"/>
      <c r="X596" s="77"/>
      <c r="Y596" s="77"/>
      <c r="Z596" s="77"/>
      <c r="AA596" s="77"/>
      <c r="AB596" s="77"/>
      <c r="AC596" s="77"/>
      <c r="AD596" s="77"/>
      <c r="AE596" s="77"/>
      <c r="AF596" s="77"/>
      <c r="AG596" s="77"/>
      <c r="AH596" s="77"/>
      <c r="AI596" s="77"/>
      <c r="AJ596" s="77"/>
      <c r="AK596" s="77"/>
      <c r="AL596" s="77"/>
    </row>
    <row r="597" ht="12.75" customHeight="1">
      <c r="A597" s="27"/>
      <c r="B597" s="27"/>
      <c r="C597" s="27"/>
      <c r="D597" s="27"/>
      <c r="E597" s="27"/>
      <c r="F597" s="78"/>
      <c r="G597" s="73"/>
      <c r="H597" s="77"/>
      <c r="I597" s="77"/>
      <c r="J597" s="77"/>
      <c r="K597" s="77"/>
      <c r="L597" s="77"/>
      <c r="M597" s="77"/>
      <c r="N597" s="77"/>
      <c r="O597" s="77"/>
      <c r="P597" s="77"/>
      <c r="Q597" s="77"/>
      <c r="R597" s="77"/>
      <c r="S597" s="77"/>
      <c r="T597" s="77"/>
      <c r="U597" s="77"/>
      <c r="V597" s="77"/>
      <c r="W597" s="77"/>
      <c r="X597" s="77"/>
      <c r="Y597" s="77"/>
      <c r="Z597" s="77"/>
      <c r="AA597" s="77"/>
      <c r="AB597" s="77"/>
      <c r="AC597" s="77"/>
      <c r="AD597" s="77"/>
      <c r="AE597" s="77"/>
      <c r="AF597" s="77"/>
      <c r="AG597" s="77"/>
      <c r="AH597" s="77"/>
      <c r="AI597" s="77"/>
      <c r="AJ597" s="77"/>
      <c r="AK597" s="77"/>
      <c r="AL597" s="77"/>
    </row>
    <row r="598" ht="12.75" customHeight="1">
      <c r="A598" s="27"/>
      <c r="B598" s="27"/>
      <c r="C598" s="27"/>
      <c r="D598" s="27"/>
      <c r="E598" s="27"/>
      <c r="F598" s="78"/>
      <c r="G598" s="73"/>
      <c r="H598" s="77"/>
      <c r="I598" s="77"/>
      <c r="J598" s="77"/>
      <c r="K598" s="77"/>
      <c r="L598" s="77"/>
      <c r="M598" s="77"/>
      <c r="N598" s="77"/>
      <c r="O598" s="77"/>
      <c r="P598" s="77"/>
      <c r="Q598" s="77"/>
      <c r="R598" s="77"/>
      <c r="S598" s="77"/>
      <c r="T598" s="77"/>
      <c r="U598" s="77"/>
      <c r="V598" s="77"/>
      <c r="W598" s="77"/>
      <c r="X598" s="77"/>
      <c r="Y598" s="77"/>
      <c r="Z598" s="77"/>
      <c r="AA598" s="77"/>
      <c r="AB598" s="77"/>
      <c r="AC598" s="77"/>
      <c r="AD598" s="77"/>
      <c r="AE598" s="77"/>
      <c r="AF598" s="77"/>
      <c r="AG598" s="77"/>
      <c r="AH598" s="77"/>
      <c r="AI598" s="77"/>
      <c r="AJ598" s="77"/>
      <c r="AK598" s="77"/>
      <c r="AL598" s="77"/>
    </row>
    <row r="599" ht="12.75" customHeight="1">
      <c r="A599" s="27"/>
      <c r="B599" s="27"/>
      <c r="C599" s="27"/>
      <c r="D599" s="27"/>
      <c r="E599" s="27"/>
      <c r="F599" s="78"/>
      <c r="G599" s="73"/>
      <c r="H599" s="77"/>
      <c r="I599" s="77"/>
      <c r="J599" s="77"/>
      <c r="K599" s="77"/>
      <c r="L599" s="77"/>
      <c r="M599" s="77"/>
      <c r="N599" s="77"/>
      <c r="O599" s="77"/>
      <c r="P599" s="77"/>
      <c r="Q599" s="77"/>
      <c r="R599" s="77"/>
      <c r="S599" s="77"/>
      <c r="T599" s="77"/>
      <c r="U599" s="77"/>
      <c r="V599" s="77"/>
      <c r="W599" s="77"/>
      <c r="X599" s="77"/>
      <c r="Y599" s="77"/>
      <c r="Z599" s="77"/>
      <c r="AA599" s="77"/>
      <c r="AB599" s="77"/>
      <c r="AC599" s="77"/>
      <c r="AD599" s="77"/>
      <c r="AE599" s="77"/>
      <c r="AF599" s="77"/>
      <c r="AG599" s="77"/>
      <c r="AH599" s="77"/>
      <c r="AI599" s="77"/>
      <c r="AJ599" s="77"/>
      <c r="AK599" s="77"/>
      <c r="AL599" s="77"/>
    </row>
    <row r="600" ht="12.75" customHeight="1">
      <c r="A600" s="27"/>
      <c r="B600" s="27"/>
      <c r="C600" s="27"/>
      <c r="D600" s="27"/>
      <c r="E600" s="27"/>
      <c r="F600" s="78"/>
      <c r="G600" s="73"/>
      <c r="H600" s="77"/>
      <c r="I600" s="77"/>
      <c r="J600" s="77"/>
      <c r="K600" s="77"/>
      <c r="L600" s="77"/>
      <c r="M600" s="77"/>
      <c r="N600" s="77"/>
      <c r="O600" s="77"/>
      <c r="P600" s="77"/>
      <c r="Q600" s="77"/>
      <c r="R600" s="77"/>
      <c r="S600" s="77"/>
      <c r="T600" s="77"/>
      <c r="U600" s="77"/>
      <c r="V600" s="77"/>
      <c r="W600" s="77"/>
      <c r="X600" s="77"/>
      <c r="Y600" s="77"/>
      <c r="Z600" s="77"/>
      <c r="AA600" s="77"/>
      <c r="AB600" s="77"/>
      <c r="AC600" s="77"/>
      <c r="AD600" s="77"/>
      <c r="AE600" s="77"/>
      <c r="AF600" s="77"/>
      <c r="AG600" s="77"/>
      <c r="AH600" s="77"/>
      <c r="AI600" s="77"/>
      <c r="AJ600" s="77"/>
      <c r="AK600" s="77"/>
      <c r="AL600" s="77"/>
    </row>
    <row r="601" ht="12.75" customHeight="1">
      <c r="A601" s="27"/>
      <c r="B601" s="27"/>
      <c r="C601" s="27"/>
      <c r="D601" s="27"/>
      <c r="E601" s="27"/>
      <c r="F601" s="78"/>
      <c r="G601" s="73"/>
      <c r="H601" s="77"/>
      <c r="I601" s="77"/>
      <c r="J601" s="77"/>
      <c r="K601" s="77"/>
      <c r="L601" s="77"/>
      <c r="M601" s="77"/>
      <c r="N601" s="77"/>
      <c r="O601" s="77"/>
      <c r="P601" s="77"/>
      <c r="Q601" s="77"/>
      <c r="R601" s="77"/>
      <c r="S601" s="77"/>
      <c r="T601" s="77"/>
      <c r="U601" s="77"/>
      <c r="V601" s="77"/>
      <c r="W601" s="77"/>
      <c r="X601" s="77"/>
      <c r="Y601" s="77"/>
      <c r="Z601" s="77"/>
      <c r="AA601" s="77"/>
      <c r="AB601" s="77"/>
      <c r="AC601" s="77"/>
      <c r="AD601" s="77"/>
      <c r="AE601" s="77"/>
      <c r="AF601" s="77"/>
      <c r="AG601" s="77"/>
      <c r="AH601" s="77"/>
      <c r="AI601" s="77"/>
      <c r="AJ601" s="77"/>
      <c r="AK601" s="77"/>
      <c r="AL601" s="77"/>
    </row>
    <row r="602" ht="12.75" customHeight="1">
      <c r="A602" s="27"/>
      <c r="B602" s="27"/>
      <c r="C602" s="27"/>
      <c r="D602" s="27"/>
      <c r="E602" s="27"/>
      <c r="F602" s="78"/>
      <c r="G602" s="73"/>
      <c r="H602" s="77"/>
      <c r="I602" s="77"/>
      <c r="J602" s="77"/>
      <c r="K602" s="77"/>
      <c r="L602" s="77"/>
      <c r="M602" s="77"/>
      <c r="N602" s="77"/>
      <c r="O602" s="77"/>
      <c r="P602" s="77"/>
      <c r="Q602" s="77"/>
      <c r="R602" s="77"/>
      <c r="S602" s="77"/>
      <c r="T602" s="77"/>
      <c r="U602" s="77"/>
      <c r="V602" s="77"/>
      <c r="W602" s="77"/>
      <c r="X602" s="77"/>
      <c r="Y602" s="77"/>
      <c r="Z602" s="77"/>
      <c r="AA602" s="77"/>
      <c r="AB602" s="77"/>
      <c r="AC602" s="77"/>
      <c r="AD602" s="77"/>
      <c r="AE602" s="77"/>
      <c r="AF602" s="77"/>
      <c r="AG602" s="77"/>
      <c r="AH602" s="77"/>
      <c r="AI602" s="77"/>
      <c r="AJ602" s="77"/>
      <c r="AK602" s="77"/>
      <c r="AL602" s="77"/>
    </row>
    <row r="603" ht="12.75" customHeight="1">
      <c r="A603" s="27"/>
      <c r="B603" s="27"/>
      <c r="C603" s="27"/>
      <c r="D603" s="27"/>
      <c r="E603" s="27"/>
      <c r="F603" s="78"/>
      <c r="G603" s="73"/>
      <c r="H603" s="77"/>
      <c r="I603" s="77"/>
      <c r="J603" s="77"/>
      <c r="K603" s="77"/>
      <c r="L603" s="77"/>
      <c r="M603" s="77"/>
      <c r="N603" s="77"/>
      <c r="O603" s="77"/>
      <c r="P603" s="77"/>
      <c r="Q603" s="77"/>
      <c r="R603" s="77"/>
      <c r="S603" s="77"/>
      <c r="T603" s="77"/>
      <c r="U603" s="77"/>
      <c r="V603" s="77"/>
      <c r="W603" s="77"/>
      <c r="X603" s="77"/>
      <c r="Y603" s="77"/>
      <c r="Z603" s="77"/>
      <c r="AA603" s="77"/>
      <c r="AB603" s="77"/>
      <c r="AC603" s="77"/>
      <c r="AD603" s="77"/>
      <c r="AE603" s="77"/>
      <c r="AF603" s="77"/>
      <c r="AG603" s="77"/>
      <c r="AH603" s="77"/>
      <c r="AI603" s="77"/>
      <c r="AJ603" s="77"/>
      <c r="AK603" s="77"/>
      <c r="AL603" s="77"/>
    </row>
    <row r="604" ht="12.75" customHeight="1">
      <c r="A604" s="27"/>
      <c r="B604" s="27"/>
      <c r="C604" s="27"/>
      <c r="D604" s="27"/>
      <c r="E604" s="27"/>
      <c r="F604" s="78"/>
      <c r="G604" s="73"/>
      <c r="H604" s="77"/>
      <c r="I604" s="77"/>
      <c r="J604" s="77"/>
      <c r="K604" s="77"/>
      <c r="L604" s="77"/>
      <c r="M604" s="77"/>
      <c r="N604" s="77"/>
      <c r="O604" s="77"/>
      <c r="P604" s="77"/>
      <c r="Q604" s="77"/>
      <c r="R604" s="77"/>
      <c r="S604" s="77"/>
      <c r="T604" s="77"/>
      <c r="U604" s="77"/>
      <c r="V604" s="77"/>
      <c r="W604" s="77"/>
      <c r="X604" s="77"/>
      <c r="Y604" s="77"/>
      <c r="Z604" s="77"/>
      <c r="AA604" s="77"/>
      <c r="AB604" s="77"/>
      <c r="AC604" s="77"/>
      <c r="AD604" s="77"/>
      <c r="AE604" s="77"/>
      <c r="AF604" s="77"/>
      <c r="AG604" s="77"/>
      <c r="AH604" s="77"/>
      <c r="AI604" s="77"/>
      <c r="AJ604" s="77"/>
      <c r="AK604" s="77"/>
      <c r="AL604" s="77"/>
    </row>
    <row r="605" ht="12.75" customHeight="1">
      <c r="A605" s="27"/>
      <c r="B605" s="27"/>
      <c r="C605" s="27"/>
      <c r="D605" s="27"/>
      <c r="E605" s="27"/>
      <c r="F605" s="78"/>
      <c r="G605" s="73"/>
      <c r="H605" s="77"/>
      <c r="I605" s="77"/>
      <c r="J605" s="77"/>
      <c r="K605" s="77"/>
      <c r="L605" s="77"/>
      <c r="M605" s="77"/>
      <c r="N605" s="77"/>
      <c r="O605" s="77"/>
      <c r="P605" s="77"/>
      <c r="Q605" s="77"/>
      <c r="R605" s="77"/>
      <c r="S605" s="77"/>
      <c r="T605" s="77"/>
      <c r="U605" s="77"/>
      <c r="V605" s="77"/>
      <c r="W605" s="77"/>
      <c r="X605" s="77"/>
      <c r="Y605" s="77"/>
      <c r="Z605" s="77"/>
      <c r="AA605" s="77"/>
      <c r="AB605" s="77"/>
      <c r="AC605" s="77"/>
      <c r="AD605" s="77"/>
      <c r="AE605" s="77"/>
      <c r="AF605" s="77"/>
      <c r="AG605" s="77"/>
      <c r="AH605" s="77"/>
      <c r="AI605" s="77"/>
      <c r="AJ605" s="77"/>
      <c r="AK605" s="77"/>
      <c r="AL605" s="77"/>
    </row>
    <row r="606" ht="12.75" customHeight="1">
      <c r="A606" s="27"/>
      <c r="B606" s="27"/>
      <c r="C606" s="27"/>
      <c r="D606" s="27"/>
      <c r="E606" s="27"/>
      <c r="F606" s="78"/>
      <c r="G606" s="73"/>
      <c r="H606" s="77"/>
      <c r="I606" s="77"/>
      <c r="J606" s="77"/>
      <c r="K606" s="77"/>
      <c r="L606" s="77"/>
      <c r="M606" s="77"/>
      <c r="N606" s="77"/>
      <c r="O606" s="77"/>
      <c r="P606" s="77"/>
      <c r="Q606" s="77"/>
      <c r="R606" s="77"/>
      <c r="S606" s="77"/>
      <c r="T606" s="77"/>
      <c r="U606" s="77"/>
      <c r="V606" s="77"/>
      <c r="W606" s="77"/>
      <c r="X606" s="77"/>
      <c r="Y606" s="77"/>
      <c r="Z606" s="77"/>
      <c r="AA606" s="77"/>
      <c r="AB606" s="77"/>
      <c r="AC606" s="77"/>
      <c r="AD606" s="77"/>
      <c r="AE606" s="77"/>
      <c r="AF606" s="77"/>
      <c r="AG606" s="77"/>
      <c r="AH606" s="77"/>
      <c r="AI606" s="77"/>
      <c r="AJ606" s="77"/>
      <c r="AK606" s="77"/>
      <c r="AL606" s="77"/>
    </row>
    <row r="607" ht="12.75" customHeight="1">
      <c r="A607" s="27"/>
      <c r="B607" s="27"/>
      <c r="C607" s="27"/>
      <c r="D607" s="27"/>
      <c r="E607" s="27"/>
      <c r="F607" s="78"/>
      <c r="G607" s="73"/>
      <c r="H607" s="77"/>
      <c r="I607" s="77"/>
      <c r="J607" s="77"/>
      <c r="K607" s="77"/>
      <c r="L607" s="77"/>
      <c r="M607" s="77"/>
      <c r="N607" s="77"/>
      <c r="O607" s="77"/>
      <c r="P607" s="77"/>
      <c r="Q607" s="77"/>
      <c r="R607" s="77"/>
      <c r="S607" s="77"/>
      <c r="T607" s="77"/>
      <c r="U607" s="77"/>
      <c r="V607" s="77"/>
      <c r="W607" s="77"/>
      <c r="X607" s="77"/>
      <c r="Y607" s="77"/>
      <c r="Z607" s="77"/>
      <c r="AA607" s="77"/>
      <c r="AB607" s="77"/>
      <c r="AC607" s="77"/>
      <c r="AD607" s="77"/>
      <c r="AE607" s="77"/>
      <c r="AF607" s="77"/>
      <c r="AG607" s="77"/>
      <c r="AH607" s="77"/>
      <c r="AI607" s="77"/>
      <c r="AJ607" s="77"/>
      <c r="AK607" s="77"/>
      <c r="AL607" s="77"/>
    </row>
    <row r="608" ht="12.75" customHeight="1">
      <c r="A608" s="27"/>
      <c r="B608" s="27"/>
      <c r="C608" s="27"/>
      <c r="D608" s="27"/>
      <c r="E608" s="27"/>
      <c r="F608" s="78"/>
      <c r="G608" s="73"/>
      <c r="H608" s="77"/>
      <c r="I608" s="77"/>
      <c r="J608" s="77"/>
      <c r="K608" s="77"/>
      <c r="L608" s="77"/>
      <c r="M608" s="77"/>
      <c r="N608" s="77"/>
      <c r="O608" s="77"/>
      <c r="P608" s="77"/>
      <c r="Q608" s="77"/>
      <c r="R608" s="77"/>
      <c r="S608" s="77"/>
      <c r="T608" s="77"/>
      <c r="U608" s="77"/>
      <c r="V608" s="77"/>
      <c r="W608" s="77"/>
      <c r="X608" s="77"/>
      <c r="Y608" s="77"/>
      <c r="Z608" s="77"/>
      <c r="AA608" s="77"/>
      <c r="AB608" s="77"/>
      <c r="AC608" s="77"/>
      <c r="AD608" s="77"/>
      <c r="AE608" s="77"/>
      <c r="AF608" s="77"/>
      <c r="AG608" s="77"/>
      <c r="AH608" s="77"/>
      <c r="AI608" s="77"/>
      <c r="AJ608" s="77"/>
      <c r="AK608" s="77"/>
      <c r="AL608" s="77"/>
    </row>
    <row r="609" ht="12.75" customHeight="1">
      <c r="A609" s="27"/>
      <c r="B609" s="27"/>
      <c r="C609" s="27"/>
      <c r="D609" s="27"/>
      <c r="E609" s="27"/>
      <c r="F609" s="78"/>
      <c r="G609" s="73"/>
      <c r="H609" s="77"/>
      <c r="I609" s="77"/>
      <c r="J609" s="77"/>
      <c r="K609" s="77"/>
      <c r="L609" s="77"/>
      <c r="M609" s="77"/>
      <c r="N609" s="77"/>
      <c r="O609" s="77"/>
      <c r="P609" s="77"/>
      <c r="Q609" s="77"/>
      <c r="R609" s="77"/>
      <c r="S609" s="77"/>
      <c r="T609" s="77"/>
      <c r="U609" s="77"/>
      <c r="V609" s="77"/>
      <c r="W609" s="77"/>
      <c r="X609" s="77"/>
      <c r="Y609" s="77"/>
      <c r="Z609" s="77"/>
      <c r="AA609" s="77"/>
      <c r="AB609" s="77"/>
      <c r="AC609" s="77"/>
      <c r="AD609" s="77"/>
      <c r="AE609" s="77"/>
      <c r="AF609" s="77"/>
      <c r="AG609" s="77"/>
      <c r="AH609" s="77"/>
      <c r="AI609" s="77"/>
      <c r="AJ609" s="77"/>
      <c r="AK609" s="77"/>
      <c r="AL609" s="77"/>
    </row>
    <row r="610" ht="12.75" customHeight="1">
      <c r="A610" s="27"/>
      <c r="B610" s="27"/>
      <c r="C610" s="27"/>
      <c r="D610" s="27"/>
      <c r="E610" s="27"/>
      <c r="F610" s="78"/>
      <c r="G610" s="73"/>
      <c r="H610" s="77"/>
      <c r="I610" s="77"/>
      <c r="J610" s="77"/>
      <c r="K610" s="77"/>
      <c r="L610" s="77"/>
      <c r="M610" s="77"/>
      <c r="N610" s="77"/>
      <c r="O610" s="77"/>
      <c r="P610" s="77"/>
      <c r="Q610" s="77"/>
      <c r="R610" s="77"/>
      <c r="S610" s="77"/>
      <c r="T610" s="77"/>
      <c r="U610" s="77"/>
      <c r="V610" s="77"/>
      <c r="W610" s="77"/>
      <c r="X610" s="77"/>
      <c r="Y610" s="77"/>
      <c r="Z610" s="77"/>
      <c r="AA610" s="77"/>
      <c r="AB610" s="77"/>
      <c r="AC610" s="77"/>
      <c r="AD610" s="77"/>
      <c r="AE610" s="77"/>
      <c r="AF610" s="77"/>
      <c r="AG610" s="77"/>
      <c r="AH610" s="77"/>
      <c r="AI610" s="77"/>
      <c r="AJ610" s="77"/>
      <c r="AK610" s="77"/>
      <c r="AL610" s="77"/>
    </row>
    <row r="611" ht="12.75" customHeight="1">
      <c r="A611" s="27"/>
      <c r="B611" s="27"/>
      <c r="C611" s="27"/>
      <c r="D611" s="27"/>
      <c r="E611" s="27"/>
      <c r="F611" s="78"/>
      <c r="G611" s="73"/>
      <c r="H611" s="77"/>
      <c r="I611" s="77"/>
      <c r="J611" s="77"/>
      <c r="K611" s="77"/>
      <c r="L611" s="77"/>
      <c r="M611" s="77"/>
      <c r="N611" s="77"/>
      <c r="O611" s="77"/>
      <c r="P611" s="77"/>
      <c r="Q611" s="77"/>
      <c r="R611" s="77"/>
      <c r="S611" s="77"/>
      <c r="T611" s="77"/>
      <c r="U611" s="77"/>
      <c r="V611" s="77"/>
      <c r="W611" s="77"/>
      <c r="X611" s="77"/>
      <c r="Y611" s="77"/>
      <c r="Z611" s="77"/>
      <c r="AA611" s="77"/>
      <c r="AB611" s="77"/>
      <c r="AC611" s="77"/>
      <c r="AD611" s="77"/>
      <c r="AE611" s="77"/>
      <c r="AF611" s="77"/>
      <c r="AG611" s="77"/>
      <c r="AH611" s="77"/>
      <c r="AI611" s="77"/>
      <c r="AJ611" s="77"/>
      <c r="AK611" s="77"/>
      <c r="AL611" s="77"/>
    </row>
    <row r="612" ht="12.75" customHeight="1">
      <c r="A612" s="27"/>
      <c r="B612" s="27"/>
      <c r="C612" s="27"/>
      <c r="D612" s="27"/>
      <c r="E612" s="27"/>
      <c r="F612" s="78"/>
      <c r="G612" s="73"/>
      <c r="H612" s="77"/>
      <c r="I612" s="77"/>
      <c r="J612" s="77"/>
      <c r="K612" s="77"/>
      <c r="L612" s="77"/>
      <c r="M612" s="77"/>
      <c r="N612" s="77"/>
      <c r="O612" s="77"/>
      <c r="P612" s="77"/>
      <c r="Q612" s="77"/>
      <c r="R612" s="77"/>
      <c r="S612" s="77"/>
      <c r="T612" s="77"/>
      <c r="U612" s="77"/>
      <c r="V612" s="77"/>
      <c r="W612" s="77"/>
      <c r="X612" s="77"/>
      <c r="Y612" s="77"/>
      <c r="Z612" s="77"/>
      <c r="AA612" s="77"/>
      <c r="AB612" s="77"/>
      <c r="AC612" s="77"/>
      <c r="AD612" s="77"/>
      <c r="AE612" s="77"/>
      <c r="AF612" s="77"/>
      <c r="AG612" s="77"/>
      <c r="AH612" s="77"/>
      <c r="AI612" s="77"/>
      <c r="AJ612" s="77"/>
      <c r="AK612" s="77"/>
      <c r="AL612" s="77"/>
    </row>
    <row r="613" ht="12.75" customHeight="1">
      <c r="A613" s="27"/>
      <c r="B613" s="27"/>
      <c r="C613" s="27"/>
      <c r="D613" s="27"/>
      <c r="E613" s="27"/>
      <c r="F613" s="78"/>
      <c r="G613" s="73"/>
      <c r="H613" s="77"/>
      <c r="I613" s="77"/>
      <c r="J613" s="77"/>
      <c r="K613" s="77"/>
      <c r="L613" s="77"/>
      <c r="M613" s="77"/>
      <c r="N613" s="77"/>
      <c r="O613" s="77"/>
      <c r="P613" s="77"/>
      <c r="Q613" s="77"/>
      <c r="R613" s="77"/>
      <c r="S613" s="77"/>
      <c r="T613" s="77"/>
      <c r="U613" s="77"/>
      <c r="V613" s="77"/>
      <c r="W613" s="77"/>
      <c r="X613" s="77"/>
      <c r="Y613" s="77"/>
      <c r="Z613" s="77"/>
      <c r="AA613" s="77"/>
      <c r="AB613" s="77"/>
      <c r="AC613" s="77"/>
      <c r="AD613" s="77"/>
      <c r="AE613" s="77"/>
      <c r="AF613" s="77"/>
      <c r="AG613" s="77"/>
      <c r="AH613" s="77"/>
      <c r="AI613" s="77"/>
      <c r="AJ613" s="77"/>
      <c r="AK613" s="77"/>
      <c r="AL613" s="77"/>
    </row>
    <row r="614" ht="12.75" customHeight="1">
      <c r="A614" s="27"/>
      <c r="B614" s="27"/>
      <c r="C614" s="27"/>
      <c r="D614" s="27"/>
      <c r="E614" s="27"/>
      <c r="F614" s="78"/>
      <c r="G614" s="73"/>
      <c r="H614" s="77"/>
      <c r="I614" s="77"/>
      <c r="J614" s="77"/>
      <c r="K614" s="77"/>
      <c r="L614" s="77"/>
      <c r="M614" s="77"/>
      <c r="N614" s="77"/>
      <c r="O614" s="77"/>
      <c r="P614" s="77"/>
      <c r="Q614" s="77"/>
      <c r="R614" s="77"/>
      <c r="S614" s="77"/>
      <c r="T614" s="77"/>
      <c r="U614" s="77"/>
      <c r="V614" s="77"/>
      <c r="W614" s="77"/>
      <c r="X614" s="77"/>
      <c r="Y614" s="77"/>
      <c r="Z614" s="77"/>
      <c r="AA614" s="77"/>
      <c r="AB614" s="77"/>
      <c r="AC614" s="77"/>
      <c r="AD614" s="77"/>
      <c r="AE614" s="77"/>
      <c r="AF614" s="77"/>
      <c r="AG614" s="77"/>
      <c r="AH614" s="77"/>
      <c r="AI614" s="77"/>
      <c r="AJ614" s="77"/>
      <c r="AK614" s="77"/>
      <c r="AL614" s="77"/>
    </row>
    <row r="615" ht="12.75" customHeight="1">
      <c r="A615" s="27"/>
      <c r="B615" s="27"/>
      <c r="C615" s="27"/>
      <c r="D615" s="27"/>
      <c r="E615" s="27"/>
      <c r="F615" s="78"/>
      <c r="G615" s="73"/>
      <c r="H615" s="77"/>
      <c r="I615" s="77"/>
      <c r="J615" s="77"/>
      <c r="K615" s="77"/>
      <c r="L615" s="77"/>
      <c r="M615" s="77"/>
      <c r="N615" s="77"/>
      <c r="O615" s="77"/>
      <c r="P615" s="77"/>
      <c r="Q615" s="77"/>
      <c r="R615" s="77"/>
      <c r="S615" s="77"/>
      <c r="T615" s="77"/>
      <c r="U615" s="77"/>
      <c r="V615" s="77"/>
      <c r="W615" s="77"/>
      <c r="X615" s="77"/>
      <c r="Y615" s="77"/>
      <c r="Z615" s="77"/>
      <c r="AA615" s="77"/>
      <c r="AB615" s="77"/>
      <c r="AC615" s="77"/>
      <c r="AD615" s="77"/>
      <c r="AE615" s="77"/>
      <c r="AF615" s="77"/>
      <c r="AG615" s="77"/>
      <c r="AH615" s="77"/>
      <c r="AI615" s="77"/>
      <c r="AJ615" s="77"/>
      <c r="AK615" s="77"/>
      <c r="AL615" s="77"/>
    </row>
    <row r="616" ht="12.75" customHeight="1">
      <c r="A616" s="27"/>
      <c r="B616" s="27"/>
      <c r="C616" s="27"/>
      <c r="D616" s="27"/>
      <c r="E616" s="27"/>
      <c r="F616" s="78"/>
      <c r="G616" s="73"/>
      <c r="H616" s="77"/>
      <c r="I616" s="77"/>
      <c r="J616" s="77"/>
      <c r="K616" s="77"/>
      <c r="L616" s="77"/>
      <c r="M616" s="77"/>
      <c r="N616" s="77"/>
      <c r="O616" s="77"/>
      <c r="P616" s="77"/>
      <c r="Q616" s="77"/>
      <c r="R616" s="77"/>
      <c r="S616" s="77"/>
      <c r="T616" s="77"/>
      <c r="U616" s="77"/>
      <c r="V616" s="77"/>
      <c r="W616" s="77"/>
      <c r="X616" s="77"/>
      <c r="Y616" s="77"/>
      <c r="Z616" s="77"/>
      <c r="AA616" s="77"/>
      <c r="AB616" s="77"/>
      <c r="AC616" s="77"/>
      <c r="AD616" s="77"/>
      <c r="AE616" s="77"/>
      <c r="AF616" s="77"/>
      <c r="AG616" s="77"/>
      <c r="AH616" s="77"/>
      <c r="AI616" s="77"/>
      <c r="AJ616" s="77"/>
      <c r="AK616" s="77"/>
      <c r="AL616" s="77"/>
    </row>
    <row r="617" ht="12.75" customHeight="1">
      <c r="A617" s="27"/>
      <c r="B617" s="27"/>
      <c r="C617" s="27"/>
      <c r="D617" s="27"/>
      <c r="E617" s="27"/>
      <c r="F617" s="78"/>
      <c r="G617" s="73"/>
      <c r="H617" s="77"/>
      <c r="I617" s="77"/>
      <c r="J617" s="77"/>
      <c r="K617" s="77"/>
      <c r="L617" s="77"/>
      <c r="M617" s="77"/>
      <c r="N617" s="77"/>
      <c r="O617" s="77"/>
      <c r="P617" s="77"/>
      <c r="Q617" s="77"/>
      <c r="R617" s="77"/>
      <c r="S617" s="77"/>
      <c r="T617" s="77"/>
      <c r="U617" s="77"/>
      <c r="V617" s="77"/>
      <c r="W617" s="77"/>
      <c r="X617" s="77"/>
      <c r="Y617" s="77"/>
      <c r="Z617" s="77"/>
      <c r="AA617" s="77"/>
      <c r="AB617" s="77"/>
      <c r="AC617" s="77"/>
      <c r="AD617" s="77"/>
      <c r="AE617" s="77"/>
      <c r="AF617" s="77"/>
      <c r="AG617" s="77"/>
      <c r="AH617" s="77"/>
      <c r="AI617" s="77"/>
      <c r="AJ617" s="77"/>
      <c r="AK617" s="77"/>
      <c r="AL617" s="77"/>
    </row>
    <row r="618" ht="12.75" customHeight="1">
      <c r="A618" s="27"/>
      <c r="B618" s="27"/>
      <c r="C618" s="27"/>
      <c r="D618" s="27"/>
      <c r="E618" s="27"/>
      <c r="F618" s="78"/>
      <c r="G618" s="73"/>
      <c r="H618" s="77"/>
      <c r="I618" s="77"/>
      <c r="J618" s="77"/>
      <c r="K618" s="77"/>
      <c r="L618" s="77"/>
      <c r="M618" s="77"/>
      <c r="N618" s="77"/>
      <c r="O618" s="77"/>
      <c r="P618" s="77"/>
      <c r="Q618" s="77"/>
      <c r="R618" s="77"/>
      <c r="S618" s="77"/>
      <c r="T618" s="77"/>
      <c r="U618" s="77"/>
      <c r="V618" s="77"/>
      <c r="W618" s="77"/>
      <c r="X618" s="77"/>
      <c r="Y618" s="77"/>
      <c r="Z618" s="77"/>
      <c r="AA618" s="77"/>
      <c r="AB618" s="77"/>
      <c r="AC618" s="77"/>
      <c r="AD618" s="77"/>
      <c r="AE618" s="77"/>
      <c r="AF618" s="77"/>
      <c r="AG618" s="77"/>
      <c r="AH618" s="77"/>
      <c r="AI618" s="77"/>
      <c r="AJ618" s="77"/>
      <c r="AK618" s="77"/>
      <c r="AL618" s="77"/>
    </row>
    <row r="619" ht="12.75" customHeight="1">
      <c r="A619" s="27"/>
      <c r="B619" s="27"/>
      <c r="C619" s="27"/>
      <c r="D619" s="27"/>
      <c r="E619" s="27"/>
      <c r="F619" s="78"/>
      <c r="G619" s="73"/>
      <c r="H619" s="77"/>
      <c r="I619" s="77"/>
      <c r="J619" s="77"/>
      <c r="K619" s="77"/>
      <c r="L619" s="77"/>
      <c r="M619" s="77"/>
      <c r="N619" s="77"/>
      <c r="O619" s="77"/>
      <c r="P619" s="77"/>
      <c r="Q619" s="77"/>
      <c r="R619" s="77"/>
      <c r="S619" s="77"/>
      <c r="T619" s="77"/>
      <c r="U619" s="77"/>
      <c r="V619" s="77"/>
      <c r="W619" s="77"/>
      <c r="X619" s="77"/>
      <c r="Y619" s="77"/>
      <c r="Z619" s="77"/>
      <c r="AA619" s="77"/>
      <c r="AB619" s="77"/>
      <c r="AC619" s="77"/>
      <c r="AD619" s="77"/>
      <c r="AE619" s="77"/>
      <c r="AF619" s="77"/>
      <c r="AG619" s="77"/>
      <c r="AH619" s="77"/>
      <c r="AI619" s="77"/>
      <c r="AJ619" s="77"/>
      <c r="AK619" s="77"/>
      <c r="AL619" s="77"/>
    </row>
    <row r="620" ht="12.75" customHeight="1">
      <c r="A620" s="27"/>
      <c r="B620" s="27"/>
      <c r="C620" s="27"/>
      <c r="D620" s="27"/>
      <c r="E620" s="27"/>
      <c r="F620" s="78"/>
      <c r="G620" s="73"/>
      <c r="H620" s="77"/>
      <c r="I620" s="77"/>
      <c r="J620" s="77"/>
      <c r="K620" s="77"/>
      <c r="L620" s="77"/>
      <c r="M620" s="77"/>
      <c r="N620" s="77"/>
      <c r="O620" s="77"/>
      <c r="P620" s="77"/>
      <c r="Q620" s="77"/>
      <c r="R620" s="77"/>
      <c r="S620" s="77"/>
      <c r="T620" s="77"/>
      <c r="U620" s="77"/>
      <c r="V620" s="77"/>
      <c r="W620" s="77"/>
      <c r="X620" s="77"/>
      <c r="Y620" s="77"/>
      <c r="Z620" s="77"/>
      <c r="AA620" s="77"/>
      <c r="AB620" s="77"/>
      <c r="AC620" s="77"/>
      <c r="AD620" s="77"/>
      <c r="AE620" s="77"/>
      <c r="AF620" s="77"/>
      <c r="AG620" s="77"/>
      <c r="AH620" s="77"/>
      <c r="AI620" s="77"/>
      <c r="AJ620" s="77"/>
      <c r="AK620" s="77"/>
      <c r="AL620" s="77"/>
    </row>
    <row r="621" ht="12.75" customHeight="1">
      <c r="A621" s="27"/>
      <c r="B621" s="27"/>
      <c r="C621" s="27"/>
      <c r="D621" s="27"/>
      <c r="E621" s="27"/>
      <c r="F621" s="78"/>
      <c r="G621" s="73"/>
      <c r="H621" s="77"/>
      <c r="I621" s="77"/>
      <c r="J621" s="77"/>
      <c r="K621" s="77"/>
      <c r="L621" s="77"/>
      <c r="M621" s="77"/>
      <c r="N621" s="77"/>
      <c r="O621" s="77"/>
      <c r="P621" s="77"/>
      <c r="Q621" s="77"/>
      <c r="R621" s="77"/>
      <c r="S621" s="77"/>
      <c r="T621" s="77"/>
      <c r="U621" s="77"/>
      <c r="V621" s="77"/>
      <c r="W621" s="77"/>
      <c r="X621" s="77"/>
      <c r="Y621" s="77"/>
      <c r="Z621" s="77"/>
      <c r="AA621" s="77"/>
      <c r="AB621" s="77"/>
      <c r="AC621" s="77"/>
      <c r="AD621" s="77"/>
      <c r="AE621" s="77"/>
      <c r="AF621" s="77"/>
      <c r="AG621" s="77"/>
      <c r="AH621" s="77"/>
      <c r="AI621" s="77"/>
      <c r="AJ621" s="77"/>
      <c r="AK621" s="77"/>
      <c r="AL621" s="77"/>
    </row>
    <row r="622" ht="12.75" customHeight="1">
      <c r="A622" s="27"/>
      <c r="B622" s="27"/>
      <c r="C622" s="27"/>
      <c r="D622" s="27"/>
      <c r="E622" s="27"/>
      <c r="F622" s="78"/>
      <c r="G622" s="73"/>
      <c r="H622" s="77"/>
      <c r="I622" s="77"/>
      <c r="J622" s="77"/>
      <c r="K622" s="77"/>
      <c r="L622" s="77"/>
      <c r="M622" s="77"/>
      <c r="N622" s="77"/>
      <c r="O622" s="77"/>
      <c r="P622" s="77"/>
      <c r="Q622" s="77"/>
      <c r="R622" s="77"/>
      <c r="S622" s="77"/>
      <c r="T622" s="77"/>
      <c r="U622" s="77"/>
      <c r="V622" s="77"/>
      <c r="W622" s="77"/>
      <c r="X622" s="77"/>
      <c r="Y622" s="77"/>
      <c r="Z622" s="77"/>
      <c r="AA622" s="77"/>
      <c r="AB622" s="77"/>
      <c r="AC622" s="77"/>
      <c r="AD622" s="77"/>
      <c r="AE622" s="77"/>
      <c r="AF622" s="77"/>
      <c r="AG622" s="77"/>
      <c r="AH622" s="77"/>
      <c r="AI622" s="77"/>
      <c r="AJ622" s="77"/>
      <c r="AK622" s="77"/>
      <c r="AL622" s="77"/>
    </row>
    <row r="623" ht="12.75" customHeight="1">
      <c r="A623" s="27"/>
      <c r="B623" s="27"/>
      <c r="C623" s="27"/>
      <c r="D623" s="27"/>
      <c r="E623" s="27"/>
      <c r="F623" s="78"/>
      <c r="G623" s="73"/>
      <c r="H623" s="77"/>
      <c r="I623" s="77"/>
      <c r="J623" s="77"/>
      <c r="K623" s="77"/>
      <c r="L623" s="77"/>
      <c r="M623" s="77"/>
      <c r="N623" s="77"/>
      <c r="O623" s="77"/>
      <c r="P623" s="77"/>
      <c r="Q623" s="77"/>
      <c r="R623" s="77"/>
      <c r="S623" s="77"/>
      <c r="T623" s="77"/>
      <c r="U623" s="77"/>
      <c r="V623" s="77"/>
      <c r="W623" s="77"/>
      <c r="X623" s="77"/>
      <c r="Y623" s="77"/>
      <c r="Z623" s="77"/>
      <c r="AA623" s="77"/>
      <c r="AB623" s="77"/>
      <c r="AC623" s="77"/>
      <c r="AD623" s="77"/>
      <c r="AE623" s="77"/>
      <c r="AF623" s="77"/>
      <c r="AG623" s="77"/>
      <c r="AH623" s="77"/>
      <c r="AI623" s="77"/>
      <c r="AJ623" s="77"/>
      <c r="AK623" s="77"/>
      <c r="AL623" s="77"/>
    </row>
    <row r="624" ht="12.75" customHeight="1">
      <c r="A624" s="27"/>
      <c r="B624" s="27"/>
      <c r="C624" s="27"/>
      <c r="D624" s="27"/>
      <c r="E624" s="27"/>
      <c r="F624" s="78"/>
      <c r="G624" s="73"/>
      <c r="H624" s="77"/>
      <c r="I624" s="77"/>
      <c r="J624" s="77"/>
      <c r="K624" s="77"/>
      <c r="L624" s="77"/>
      <c r="M624" s="77"/>
      <c r="N624" s="77"/>
      <c r="O624" s="77"/>
      <c r="P624" s="77"/>
      <c r="Q624" s="77"/>
      <c r="R624" s="77"/>
      <c r="S624" s="77"/>
      <c r="T624" s="77"/>
      <c r="U624" s="77"/>
      <c r="V624" s="77"/>
      <c r="W624" s="77"/>
      <c r="X624" s="77"/>
      <c r="Y624" s="77"/>
      <c r="Z624" s="77"/>
      <c r="AA624" s="77"/>
      <c r="AB624" s="77"/>
      <c r="AC624" s="77"/>
      <c r="AD624" s="77"/>
      <c r="AE624" s="77"/>
      <c r="AF624" s="77"/>
      <c r="AG624" s="77"/>
      <c r="AH624" s="77"/>
      <c r="AI624" s="77"/>
      <c r="AJ624" s="77"/>
      <c r="AK624" s="77"/>
      <c r="AL624" s="77"/>
    </row>
    <row r="625" ht="12.75" customHeight="1">
      <c r="A625" s="27"/>
      <c r="B625" s="27"/>
      <c r="C625" s="27"/>
      <c r="D625" s="27"/>
      <c r="E625" s="27"/>
      <c r="F625" s="78"/>
      <c r="G625" s="73"/>
      <c r="H625" s="77"/>
      <c r="I625" s="77"/>
      <c r="J625" s="77"/>
      <c r="K625" s="77"/>
      <c r="L625" s="77"/>
      <c r="M625" s="77"/>
      <c r="N625" s="77"/>
      <c r="O625" s="77"/>
      <c r="P625" s="77"/>
      <c r="Q625" s="77"/>
      <c r="R625" s="77"/>
      <c r="S625" s="77"/>
      <c r="T625" s="77"/>
      <c r="U625" s="77"/>
      <c r="V625" s="77"/>
      <c r="W625" s="77"/>
      <c r="X625" s="77"/>
      <c r="Y625" s="77"/>
      <c r="Z625" s="77"/>
      <c r="AA625" s="77"/>
      <c r="AB625" s="77"/>
      <c r="AC625" s="77"/>
      <c r="AD625" s="77"/>
      <c r="AE625" s="77"/>
      <c r="AF625" s="77"/>
      <c r="AG625" s="77"/>
      <c r="AH625" s="77"/>
      <c r="AI625" s="77"/>
      <c r="AJ625" s="77"/>
      <c r="AK625" s="77"/>
      <c r="AL625" s="77"/>
    </row>
    <row r="626" ht="12.75" customHeight="1">
      <c r="A626" s="27"/>
      <c r="B626" s="27"/>
      <c r="C626" s="27"/>
      <c r="D626" s="27"/>
      <c r="E626" s="27"/>
      <c r="F626" s="78"/>
      <c r="G626" s="73"/>
      <c r="H626" s="77"/>
      <c r="I626" s="77"/>
      <c r="J626" s="77"/>
      <c r="K626" s="77"/>
      <c r="L626" s="77"/>
      <c r="M626" s="77"/>
      <c r="N626" s="77"/>
      <c r="O626" s="77"/>
      <c r="P626" s="77"/>
      <c r="Q626" s="77"/>
      <c r="R626" s="77"/>
      <c r="S626" s="77"/>
      <c r="T626" s="77"/>
      <c r="U626" s="77"/>
      <c r="V626" s="77"/>
      <c r="W626" s="77"/>
      <c r="X626" s="77"/>
      <c r="Y626" s="77"/>
      <c r="Z626" s="77"/>
      <c r="AA626" s="77"/>
      <c r="AB626" s="77"/>
      <c r="AC626" s="77"/>
      <c r="AD626" s="77"/>
      <c r="AE626" s="77"/>
      <c r="AF626" s="77"/>
      <c r="AG626" s="77"/>
      <c r="AH626" s="77"/>
      <c r="AI626" s="77"/>
      <c r="AJ626" s="77"/>
      <c r="AK626" s="77"/>
      <c r="AL626" s="77"/>
    </row>
    <row r="627" ht="12.75" customHeight="1">
      <c r="A627" s="27"/>
      <c r="B627" s="27"/>
      <c r="C627" s="27"/>
      <c r="D627" s="27"/>
      <c r="E627" s="27"/>
      <c r="F627" s="78"/>
      <c r="G627" s="73"/>
      <c r="H627" s="77"/>
      <c r="I627" s="77"/>
      <c r="J627" s="77"/>
      <c r="K627" s="77"/>
      <c r="L627" s="77"/>
      <c r="M627" s="77"/>
      <c r="N627" s="77"/>
      <c r="O627" s="77"/>
      <c r="P627" s="77"/>
      <c r="Q627" s="77"/>
      <c r="R627" s="77"/>
      <c r="S627" s="77"/>
      <c r="T627" s="77"/>
      <c r="U627" s="77"/>
      <c r="V627" s="77"/>
      <c r="W627" s="77"/>
      <c r="X627" s="77"/>
      <c r="Y627" s="77"/>
      <c r="Z627" s="77"/>
      <c r="AA627" s="77"/>
      <c r="AB627" s="77"/>
      <c r="AC627" s="77"/>
      <c r="AD627" s="77"/>
      <c r="AE627" s="77"/>
      <c r="AF627" s="77"/>
      <c r="AG627" s="77"/>
      <c r="AH627" s="77"/>
      <c r="AI627" s="77"/>
      <c r="AJ627" s="77"/>
      <c r="AK627" s="77"/>
      <c r="AL627" s="77"/>
    </row>
    <row r="628" ht="12.75" customHeight="1">
      <c r="A628" s="27"/>
      <c r="B628" s="27"/>
      <c r="C628" s="27"/>
      <c r="D628" s="27"/>
      <c r="E628" s="27"/>
      <c r="F628" s="78"/>
      <c r="G628" s="73"/>
      <c r="H628" s="77"/>
      <c r="I628" s="77"/>
      <c r="J628" s="77"/>
      <c r="K628" s="77"/>
      <c r="L628" s="77"/>
      <c r="M628" s="77"/>
      <c r="N628" s="77"/>
      <c r="O628" s="77"/>
      <c r="P628" s="77"/>
      <c r="Q628" s="77"/>
      <c r="R628" s="77"/>
      <c r="S628" s="77"/>
      <c r="T628" s="77"/>
      <c r="U628" s="77"/>
      <c r="V628" s="77"/>
      <c r="W628" s="77"/>
      <c r="X628" s="77"/>
      <c r="Y628" s="77"/>
      <c r="Z628" s="77"/>
      <c r="AA628" s="77"/>
      <c r="AB628" s="77"/>
      <c r="AC628" s="77"/>
      <c r="AD628" s="77"/>
      <c r="AE628" s="77"/>
      <c r="AF628" s="77"/>
      <c r="AG628" s="77"/>
      <c r="AH628" s="77"/>
      <c r="AI628" s="77"/>
      <c r="AJ628" s="77"/>
      <c r="AK628" s="77"/>
      <c r="AL628" s="77"/>
    </row>
    <row r="629" ht="12.75" customHeight="1">
      <c r="A629" s="27"/>
      <c r="B629" s="27"/>
      <c r="C629" s="27"/>
      <c r="D629" s="27"/>
      <c r="E629" s="27"/>
      <c r="F629" s="78"/>
      <c r="G629" s="73"/>
      <c r="H629" s="77"/>
      <c r="I629" s="77"/>
      <c r="J629" s="77"/>
      <c r="K629" s="77"/>
      <c r="L629" s="77"/>
      <c r="M629" s="77"/>
      <c r="N629" s="77"/>
      <c r="O629" s="77"/>
      <c r="P629" s="77"/>
      <c r="Q629" s="77"/>
      <c r="R629" s="77"/>
      <c r="S629" s="77"/>
      <c r="T629" s="77"/>
      <c r="U629" s="77"/>
      <c r="V629" s="77"/>
      <c r="W629" s="77"/>
      <c r="X629" s="77"/>
      <c r="Y629" s="77"/>
      <c r="Z629" s="77"/>
      <c r="AA629" s="77"/>
      <c r="AB629" s="77"/>
      <c r="AC629" s="77"/>
      <c r="AD629" s="77"/>
      <c r="AE629" s="77"/>
      <c r="AF629" s="77"/>
      <c r="AG629" s="77"/>
      <c r="AH629" s="77"/>
      <c r="AI629" s="77"/>
      <c r="AJ629" s="77"/>
      <c r="AK629" s="77"/>
      <c r="AL629" s="77"/>
    </row>
    <row r="630" ht="12.75" customHeight="1">
      <c r="A630" s="27"/>
      <c r="B630" s="27"/>
      <c r="C630" s="27"/>
      <c r="D630" s="27"/>
      <c r="E630" s="27"/>
      <c r="F630" s="78"/>
      <c r="G630" s="73"/>
      <c r="H630" s="77"/>
      <c r="I630" s="77"/>
      <c r="J630" s="77"/>
      <c r="K630" s="77"/>
      <c r="L630" s="77"/>
      <c r="M630" s="77"/>
      <c r="N630" s="77"/>
      <c r="O630" s="77"/>
      <c r="P630" s="77"/>
      <c r="Q630" s="77"/>
      <c r="R630" s="77"/>
      <c r="S630" s="77"/>
      <c r="T630" s="77"/>
      <c r="U630" s="77"/>
      <c r="V630" s="77"/>
      <c r="W630" s="77"/>
      <c r="X630" s="77"/>
      <c r="Y630" s="77"/>
      <c r="Z630" s="77"/>
      <c r="AA630" s="77"/>
      <c r="AB630" s="77"/>
      <c r="AC630" s="77"/>
      <c r="AD630" s="77"/>
      <c r="AE630" s="77"/>
      <c r="AF630" s="77"/>
      <c r="AG630" s="77"/>
      <c r="AH630" s="77"/>
      <c r="AI630" s="77"/>
      <c r="AJ630" s="77"/>
      <c r="AK630" s="77"/>
      <c r="AL630" s="77"/>
    </row>
    <row r="631" ht="12.75" customHeight="1">
      <c r="A631" s="27"/>
      <c r="B631" s="27"/>
      <c r="C631" s="27"/>
      <c r="D631" s="27"/>
      <c r="E631" s="27"/>
      <c r="F631" s="78"/>
      <c r="G631" s="73"/>
      <c r="H631" s="77"/>
      <c r="I631" s="77"/>
      <c r="J631" s="77"/>
      <c r="K631" s="77"/>
      <c r="L631" s="77"/>
      <c r="M631" s="77"/>
      <c r="N631" s="77"/>
      <c r="O631" s="77"/>
      <c r="P631" s="77"/>
      <c r="Q631" s="77"/>
      <c r="R631" s="77"/>
      <c r="S631" s="77"/>
      <c r="T631" s="77"/>
      <c r="U631" s="77"/>
      <c r="V631" s="77"/>
      <c r="W631" s="77"/>
      <c r="X631" s="77"/>
      <c r="Y631" s="77"/>
      <c r="Z631" s="77"/>
      <c r="AA631" s="77"/>
      <c r="AB631" s="77"/>
      <c r="AC631" s="77"/>
      <c r="AD631" s="77"/>
      <c r="AE631" s="77"/>
      <c r="AF631" s="77"/>
      <c r="AG631" s="77"/>
      <c r="AH631" s="77"/>
      <c r="AI631" s="77"/>
      <c r="AJ631" s="77"/>
      <c r="AK631" s="77"/>
      <c r="AL631" s="77"/>
    </row>
    <row r="632" ht="12.75" customHeight="1">
      <c r="A632" s="27"/>
      <c r="B632" s="27"/>
      <c r="C632" s="27"/>
      <c r="D632" s="27"/>
      <c r="E632" s="27"/>
      <c r="F632" s="78"/>
      <c r="G632" s="73"/>
      <c r="H632" s="77"/>
      <c r="I632" s="77"/>
      <c r="J632" s="77"/>
      <c r="K632" s="77"/>
      <c r="L632" s="77"/>
      <c r="M632" s="77"/>
      <c r="N632" s="77"/>
      <c r="O632" s="77"/>
      <c r="P632" s="77"/>
      <c r="Q632" s="77"/>
      <c r="R632" s="77"/>
      <c r="S632" s="77"/>
      <c r="T632" s="77"/>
      <c r="U632" s="77"/>
      <c r="V632" s="77"/>
      <c r="W632" s="77"/>
      <c r="X632" s="77"/>
      <c r="Y632" s="77"/>
      <c r="Z632" s="77"/>
      <c r="AA632" s="77"/>
      <c r="AB632" s="77"/>
      <c r="AC632" s="77"/>
      <c r="AD632" s="77"/>
      <c r="AE632" s="77"/>
      <c r="AF632" s="77"/>
      <c r="AG632" s="77"/>
      <c r="AH632" s="77"/>
      <c r="AI632" s="77"/>
      <c r="AJ632" s="77"/>
      <c r="AK632" s="77"/>
      <c r="AL632" s="77"/>
    </row>
    <row r="633" ht="12.75" customHeight="1">
      <c r="A633" s="27"/>
      <c r="B633" s="27"/>
      <c r="C633" s="27"/>
      <c r="D633" s="27"/>
      <c r="E633" s="27"/>
      <c r="F633" s="78"/>
      <c r="G633" s="73"/>
      <c r="H633" s="77"/>
      <c r="I633" s="77"/>
      <c r="J633" s="77"/>
      <c r="K633" s="77"/>
      <c r="L633" s="77"/>
      <c r="M633" s="77"/>
      <c r="N633" s="77"/>
      <c r="O633" s="77"/>
      <c r="P633" s="77"/>
      <c r="Q633" s="77"/>
      <c r="R633" s="77"/>
      <c r="S633" s="77"/>
      <c r="T633" s="77"/>
      <c r="U633" s="77"/>
      <c r="V633" s="77"/>
      <c r="W633" s="77"/>
      <c r="X633" s="77"/>
      <c r="Y633" s="77"/>
      <c r="Z633" s="77"/>
      <c r="AA633" s="77"/>
      <c r="AB633" s="77"/>
      <c r="AC633" s="77"/>
      <c r="AD633" s="77"/>
      <c r="AE633" s="77"/>
      <c r="AF633" s="77"/>
      <c r="AG633" s="77"/>
      <c r="AH633" s="77"/>
      <c r="AI633" s="77"/>
      <c r="AJ633" s="77"/>
      <c r="AK633" s="77"/>
      <c r="AL633" s="77"/>
    </row>
    <row r="634" ht="12.75" customHeight="1">
      <c r="A634" s="27"/>
      <c r="B634" s="27"/>
      <c r="C634" s="27"/>
      <c r="D634" s="27"/>
      <c r="E634" s="27"/>
      <c r="F634" s="78"/>
      <c r="G634" s="73"/>
      <c r="H634" s="77"/>
      <c r="I634" s="77"/>
      <c r="J634" s="77"/>
      <c r="K634" s="77"/>
      <c r="L634" s="77"/>
      <c r="M634" s="77"/>
      <c r="N634" s="77"/>
      <c r="O634" s="77"/>
      <c r="P634" s="77"/>
      <c r="Q634" s="77"/>
      <c r="R634" s="77"/>
      <c r="S634" s="77"/>
      <c r="T634" s="77"/>
      <c r="U634" s="77"/>
      <c r="V634" s="77"/>
      <c r="W634" s="77"/>
      <c r="X634" s="77"/>
      <c r="Y634" s="77"/>
      <c r="Z634" s="77"/>
      <c r="AA634" s="77"/>
      <c r="AB634" s="77"/>
      <c r="AC634" s="77"/>
      <c r="AD634" s="77"/>
      <c r="AE634" s="77"/>
      <c r="AF634" s="77"/>
      <c r="AG634" s="77"/>
      <c r="AH634" s="77"/>
      <c r="AI634" s="77"/>
      <c r="AJ634" s="77"/>
      <c r="AK634" s="77"/>
      <c r="AL634" s="77"/>
    </row>
    <row r="635" ht="12.75" customHeight="1">
      <c r="A635" s="27"/>
      <c r="B635" s="27"/>
      <c r="C635" s="27"/>
      <c r="D635" s="27"/>
      <c r="E635" s="27"/>
      <c r="F635" s="78"/>
      <c r="G635" s="73"/>
      <c r="H635" s="77"/>
      <c r="I635" s="77"/>
      <c r="J635" s="77"/>
      <c r="K635" s="77"/>
      <c r="L635" s="77"/>
      <c r="M635" s="77"/>
      <c r="N635" s="77"/>
      <c r="O635" s="77"/>
      <c r="P635" s="77"/>
      <c r="Q635" s="77"/>
      <c r="R635" s="77"/>
      <c r="S635" s="77"/>
      <c r="T635" s="77"/>
      <c r="U635" s="77"/>
      <c r="V635" s="77"/>
      <c r="W635" s="77"/>
      <c r="X635" s="77"/>
      <c r="Y635" s="77"/>
      <c r="Z635" s="77"/>
      <c r="AA635" s="77"/>
      <c r="AB635" s="77"/>
      <c r="AC635" s="77"/>
      <c r="AD635" s="77"/>
      <c r="AE635" s="77"/>
      <c r="AF635" s="77"/>
      <c r="AG635" s="77"/>
      <c r="AH635" s="77"/>
      <c r="AI635" s="77"/>
      <c r="AJ635" s="77"/>
      <c r="AK635" s="77"/>
      <c r="AL635" s="77"/>
    </row>
    <row r="636" ht="12.75" customHeight="1">
      <c r="A636" s="27"/>
      <c r="B636" s="27"/>
      <c r="C636" s="27"/>
      <c r="D636" s="27"/>
      <c r="E636" s="27"/>
      <c r="F636" s="78"/>
      <c r="G636" s="73"/>
      <c r="H636" s="77"/>
      <c r="I636" s="77"/>
      <c r="J636" s="77"/>
      <c r="K636" s="77"/>
      <c r="L636" s="77"/>
      <c r="M636" s="77"/>
      <c r="N636" s="77"/>
      <c r="O636" s="77"/>
      <c r="P636" s="77"/>
      <c r="Q636" s="77"/>
      <c r="R636" s="77"/>
      <c r="S636" s="77"/>
      <c r="T636" s="77"/>
      <c r="U636" s="77"/>
      <c r="V636" s="77"/>
      <c r="W636" s="77"/>
      <c r="X636" s="77"/>
      <c r="Y636" s="77"/>
      <c r="Z636" s="77"/>
      <c r="AA636" s="77"/>
      <c r="AB636" s="77"/>
      <c r="AC636" s="77"/>
      <c r="AD636" s="77"/>
      <c r="AE636" s="77"/>
      <c r="AF636" s="77"/>
      <c r="AG636" s="77"/>
      <c r="AH636" s="77"/>
      <c r="AI636" s="77"/>
      <c r="AJ636" s="77"/>
      <c r="AK636" s="77"/>
      <c r="AL636" s="77"/>
    </row>
    <row r="637" ht="12.75" customHeight="1">
      <c r="A637" s="27"/>
      <c r="B637" s="27"/>
      <c r="C637" s="27"/>
      <c r="D637" s="27"/>
      <c r="E637" s="27"/>
      <c r="F637" s="78"/>
      <c r="G637" s="73"/>
      <c r="H637" s="77"/>
      <c r="I637" s="77"/>
      <c r="J637" s="77"/>
      <c r="K637" s="77"/>
      <c r="L637" s="77"/>
      <c r="M637" s="77"/>
      <c r="N637" s="77"/>
      <c r="O637" s="77"/>
      <c r="P637" s="77"/>
      <c r="Q637" s="77"/>
      <c r="R637" s="77"/>
      <c r="S637" s="77"/>
      <c r="T637" s="77"/>
      <c r="U637" s="77"/>
      <c r="V637" s="77"/>
      <c r="W637" s="77"/>
      <c r="X637" s="77"/>
      <c r="Y637" s="77"/>
      <c r="Z637" s="77"/>
      <c r="AA637" s="77"/>
      <c r="AB637" s="77"/>
      <c r="AC637" s="77"/>
      <c r="AD637" s="77"/>
      <c r="AE637" s="77"/>
      <c r="AF637" s="77"/>
      <c r="AG637" s="77"/>
      <c r="AH637" s="77"/>
      <c r="AI637" s="77"/>
      <c r="AJ637" s="77"/>
      <c r="AK637" s="77"/>
      <c r="AL637" s="77"/>
    </row>
    <row r="638" ht="12.75" customHeight="1">
      <c r="A638" s="27"/>
      <c r="B638" s="27"/>
      <c r="C638" s="27"/>
      <c r="D638" s="27"/>
      <c r="E638" s="27"/>
      <c r="F638" s="78"/>
      <c r="G638" s="73"/>
      <c r="H638" s="77"/>
      <c r="I638" s="77"/>
      <c r="J638" s="77"/>
      <c r="K638" s="77"/>
      <c r="L638" s="77"/>
      <c r="M638" s="77"/>
      <c r="N638" s="77"/>
      <c r="O638" s="77"/>
      <c r="P638" s="77"/>
      <c r="Q638" s="77"/>
      <c r="R638" s="77"/>
      <c r="S638" s="77"/>
      <c r="T638" s="77"/>
      <c r="U638" s="77"/>
      <c r="V638" s="77"/>
      <c r="W638" s="77"/>
      <c r="X638" s="77"/>
      <c r="Y638" s="77"/>
      <c r="Z638" s="77"/>
      <c r="AA638" s="77"/>
      <c r="AB638" s="77"/>
      <c r="AC638" s="77"/>
      <c r="AD638" s="77"/>
      <c r="AE638" s="77"/>
      <c r="AF638" s="77"/>
      <c r="AG638" s="77"/>
      <c r="AH638" s="77"/>
      <c r="AI638" s="77"/>
      <c r="AJ638" s="77"/>
      <c r="AK638" s="77"/>
      <c r="AL638" s="77"/>
    </row>
    <row r="639" ht="12.75" customHeight="1">
      <c r="A639" s="27"/>
      <c r="B639" s="27"/>
      <c r="C639" s="27"/>
      <c r="D639" s="27"/>
      <c r="E639" s="27"/>
      <c r="F639" s="78"/>
      <c r="G639" s="73"/>
      <c r="H639" s="77"/>
      <c r="I639" s="77"/>
      <c r="J639" s="77"/>
      <c r="K639" s="77"/>
      <c r="L639" s="77"/>
      <c r="M639" s="77"/>
      <c r="N639" s="77"/>
      <c r="O639" s="77"/>
      <c r="P639" s="77"/>
      <c r="Q639" s="77"/>
      <c r="R639" s="77"/>
      <c r="S639" s="77"/>
      <c r="T639" s="77"/>
      <c r="U639" s="77"/>
      <c r="V639" s="77"/>
      <c r="W639" s="77"/>
      <c r="X639" s="77"/>
      <c r="Y639" s="77"/>
      <c r="Z639" s="77"/>
      <c r="AA639" s="77"/>
      <c r="AB639" s="77"/>
      <c r="AC639" s="77"/>
      <c r="AD639" s="77"/>
      <c r="AE639" s="77"/>
      <c r="AF639" s="77"/>
      <c r="AG639" s="77"/>
      <c r="AH639" s="77"/>
      <c r="AI639" s="77"/>
      <c r="AJ639" s="77"/>
      <c r="AK639" s="77"/>
      <c r="AL639" s="77"/>
    </row>
    <row r="640" ht="12.75" customHeight="1">
      <c r="A640" s="27"/>
      <c r="B640" s="27"/>
      <c r="C640" s="27"/>
      <c r="D640" s="27"/>
      <c r="E640" s="27"/>
      <c r="F640" s="78"/>
      <c r="G640" s="73"/>
      <c r="H640" s="77"/>
      <c r="I640" s="77"/>
      <c r="J640" s="77"/>
      <c r="K640" s="77"/>
      <c r="L640" s="77"/>
      <c r="M640" s="77"/>
      <c r="N640" s="77"/>
      <c r="O640" s="77"/>
      <c r="P640" s="77"/>
      <c r="Q640" s="77"/>
      <c r="R640" s="77"/>
      <c r="S640" s="77"/>
      <c r="T640" s="77"/>
      <c r="U640" s="77"/>
      <c r="V640" s="77"/>
      <c r="W640" s="77"/>
      <c r="X640" s="77"/>
      <c r="Y640" s="77"/>
      <c r="Z640" s="77"/>
      <c r="AA640" s="77"/>
      <c r="AB640" s="77"/>
      <c r="AC640" s="77"/>
      <c r="AD640" s="77"/>
      <c r="AE640" s="77"/>
      <c r="AF640" s="77"/>
      <c r="AG640" s="77"/>
      <c r="AH640" s="77"/>
      <c r="AI640" s="77"/>
      <c r="AJ640" s="77"/>
      <c r="AK640" s="77"/>
      <c r="AL640" s="77"/>
    </row>
    <row r="641" ht="12.75" customHeight="1">
      <c r="A641" s="27"/>
      <c r="B641" s="27"/>
      <c r="C641" s="27"/>
      <c r="D641" s="27"/>
      <c r="E641" s="27"/>
      <c r="F641" s="78"/>
      <c r="G641" s="73"/>
      <c r="H641" s="77"/>
      <c r="I641" s="77"/>
      <c r="J641" s="77"/>
      <c r="K641" s="77"/>
      <c r="L641" s="77"/>
      <c r="M641" s="77"/>
      <c r="N641" s="77"/>
      <c r="O641" s="77"/>
      <c r="P641" s="77"/>
      <c r="Q641" s="77"/>
      <c r="R641" s="77"/>
      <c r="S641" s="77"/>
      <c r="T641" s="77"/>
      <c r="U641" s="77"/>
      <c r="V641" s="77"/>
      <c r="W641" s="77"/>
      <c r="X641" s="77"/>
      <c r="Y641" s="77"/>
      <c r="Z641" s="77"/>
      <c r="AA641" s="77"/>
      <c r="AB641" s="77"/>
      <c r="AC641" s="77"/>
      <c r="AD641" s="77"/>
      <c r="AE641" s="77"/>
      <c r="AF641" s="77"/>
      <c r="AG641" s="77"/>
      <c r="AH641" s="77"/>
      <c r="AI641" s="77"/>
      <c r="AJ641" s="77"/>
      <c r="AK641" s="77"/>
      <c r="AL641" s="77"/>
    </row>
    <row r="642" ht="12.75" customHeight="1">
      <c r="A642" s="27"/>
      <c r="B642" s="27"/>
      <c r="C642" s="27"/>
      <c r="D642" s="27"/>
      <c r="E642" s="27"/>
      <c r="F642" s="78"/>
      <c r="G642" s="73"/>
      <c r="H642" s="77"/>
      <c r="I642" s="77"/>
      <c r="J642" s="77"/>
      <c r="K642" s="77"/>
      <c r="L642" s="77"/>
      <c r="M642" s="77"/>
      <c r="N642" s="77"/>
      <c r="O642" s="77"/>
      <c r="P642" s="77"/>
      <c r="Q642" s="77"/>
      <c r="R642" s="77"/>
      <c r="S642" s="77"/>
      <c r="T642" s="77"/>
      <c r="U642" s="77"/>
      <c r="V642" s="77"/>
      <c r="W642" s="77"/>
      <c r="X642" s="77"/>
      <c r="Y642" s="77"/>
      <c r="Z642" s="77"/>
      <c r="AA642" s="77"/>
      <c r="AB642" s="77"/>
      <c r="AC642" s="77"/>
      <c r="AD642" s="77"/>
      <c r="AE642" s="77"/>
      <c r="AF642" s="77"/>
      <c r="AG642" s="77"/>
      <c r="AH642" s="77"/>
      <c r="AI642" s="77"/>
      <c r="AJ642" s="77"/>
      <c r="AK642" s="77"/>
      <c r="AL642" s="77"/>
    </row>
    <row r="643" ht="12.75" customHeight="1">
      <c r="A643" s="27"/>
      <c r="B643" s="27"/>
      <c r="C643" s="27"/>
      <c r="D643" s="27"/>
      <c r="E643" s="27"/>
      <c r="F643" s="78"/>
      <c r="G643" s="73"/>
      <c r="H643" s="77"/>
      <c r="I643" s="77"/>
      <c r="J643" s="77"/>
      <c r="K643" s="77"/>
      <c r="L643" s="77"/>
      <c r="M643" s="77"/>
      <c r="N643" s="77"/>
      <c r="O643" s="77"/>
      <c r="P643" s="77"/>
      <c r="Q643" s="77"/>
      <c r="R643" s="77"/>
      <c r="S643" s="77"/>
      <c r="T643" s="77"/>
      <c r="U643" s="77"/>
      <c r="V643" s="77"/>
      <c r="W643" s="77"/>
      <c r="X643" s="77"/>
      <c r="Y643" s="77"/>
      <c r="Z643" s="77"/>
      <c r="AA643" s="77"/>
      <c r="AB643" s="77"/>
      <c r="AC643" s="77"/>
      <c r="AD643" s="77"/>
      <c r="AE643" s="77"/>
      <c r="AF643" s="77"/>
      <c r="AG643" s="77"/>
      <c r="AH643" s="77"/>
      <c r="AI643" s="77"/>
      <c r="AJ643" s="77"/>
      <c r="AK643" s="77"/>
      <c r="AL643" s="77"/>
    </row>
    <row r="644" ht="12.75" customHeight="1">
      <c r="A644" s="27"/>
      <c r="B644" s="27"/>
      <c r="C644" s="27"/>
      <c r="D644" s="27"/>
      <c r="E644" s="27"/>
      <c r="F644" s="78"/>
      <c r="G644" s="73"/>
      <c r="H644" s="77"/>
      <c r="I644" s="77"/>
      <c r="J644" s="77"/>
      <c r="K644" s="77"/>
      <c r="L644" s="77"/>
      <c r="M644" s="77"/>
      <c r="N644" s="77"/>
      <c r="O644" s="77"/>
      <c r="P644" s="77"/>
      <c r="Q644" s="77"/>
      <c r="R644" s="77"/>
      <c r="S644" s="77"/>
      <c r="T644" s="77"/>
      <c r="U644" s="77"/>
      <c r="V644" s="77"/>
      <c r="W644" s="77"/>
      <c r="X644" s="77"/>
      <c r="Y644" s="77"/>
      <c r="Z644" s="77"/>
      <c r="AA644" s="77"/>
      <c r="AB644" s="77"/>
      <c r="AC644" s="77"/>
      <c r="AD644" s="77"/>
      <c r="AE644" s="77"/>
      <c r="AF644" s="77"/>
      <c r="AG644" s="77"/>
      <c r="AH644" s="77"/>
      <c r="AI644" s="77"/>
      <c r="AJ644" s="77"/>
      <c r="AK644" s="77"/>
      <c r="AL644" s="77"/>
    </row>
    <row r="645" ht="12.75" customHeight="1">
      <c r="A645" s="27"/>
      <c r="B645" s="27"/>
      <c r="C645" s="27"/>
      <c r="D645" s="27"/>
      <c r="E645" s="27"/>
      <c r="F645" s="78"/>
      <c r="G645" s="73"/>
      <c r="H645" s="77"/>
      <c r="I645" s="77"/>
      <c r="J645" s="77"/>
      <c r="K645" s="77"/>
      <c r="L645" s="77"/>
      <c r="M645" s="77"/>
      <c r="N645" s="77"/>
      <c r="O645" s="77"/>
      <c r="P645" s="77"/>
      <c r="Q645" s="77"/>
      <c r="R645" s="77"/>
      <c r="S645" s="77"/>
      <c r="T645" s="77"/>
      <c r="U645" s="77"/>
      <c r="V645" s="77"/>
      <c r="W645" s="77"/>
      <c r="X645" s="77"/>
      <c r="Y645" s="77"/>
      <c r="Z645" s="77"/>
      <c r="AA645" s="77"/>
      <c r="AB645" s="77"/>
      <c r="AC645" s="77"/>
      <c r="AD645" s="77"/>
      <c r="AE645" s="77"/>
      <c r="AF645" s="77"/>
      <c r="AG645" s="77"/>
      <c r="AH645" s="77"/>
      <c r="AI645" s="77"/>
      <c r="AJ645" s="77"/>
      <c r="AK645" s="77"/>
      <c r="AL645" s="77"/>
    </row>
    <row r="646" ht="12.75" customHeight="1">
      <c r="A646" s="27"/>
      <c r="B646" s="27"/>
      <c r="C646" s="27"/>
      <c r="D646" s="27"/>
      <c r="E646" s="27"/>
      <c r="F646" s="78"/>
      <c r="G646" s="73"/>
      <c r="H646" s="77"/>
      <c r="I646" s="77"/>
      <c r="J646" s="77"/>
      <c r="K646" s="77"/>
      <c r="L646" s="77"/>
      <c r="M646" s="77"/>
      <c r="N646" s="77"/>
      <c r="O646" s="77"/>
      <c r="P646" s="77"/>
      <c r="Q646" s="77"/>
      <c r="R646" s="77"/>
      <c r="S646" s="77"/>
      <c r="T646" s="77"/>
      <c r="U646" s="77"/>
      <c r="V646" s="77"/>
      <c r="W646" s="77"/>
      <c r="X646" s="77"/>
      <c r="Y646" s="77"/>
      <c r="Z646" s="77"/>
      <c r="AA646" s="77"/>
      <c r="AB646" s="77"/>
      <c r="AC646" s="77"/>
      <c r="AD646" s="77"/>
      <c r="AE646" s="77"/>
      <c r="AF646" s="77"/>
      <c r="AG646" s="77"/>
      <c r="AH646" s="77"/>
      <c r="AI646" s="77"/>
      <c r="AJ646" s="77"/>
      <c r="AK646" s="77"/>
      <c r="AL646" s="77"/>
    </row>
    <row r="647" ht="12.75" customHeight="1">
      <c r="A647" s="27"/>
      <c r="B647" s="27"/>
      <c r="C647" s="27"/>
      <c r="D647" s="27"/>
      <c r="E647" s="27"/>
      <c r="F647" s="78"/>
      <c r="G647" s="73"/>
      <c r="H647" s="77"/>
      <c r="I647" s="77"/>
      <c r="J647" s="77"/>
      <c r="K647" s="77"/>
      <c r="L647" s="77"/>
      <c r="M647" s="77"/>
      <c r="N647" s="77"/>
      <c r="O647" s="77"/>
      <c r="P647" s="77"/>
      <c r="Q647" s="77"/>
      <c r="R647" s="77"/>
      <c r="S647" s="77"/>
      <c r="T647" s="77"/>
      <c r="U647" s="77"/>
      <c r="V647" s="77"/>
      <c r="W647" s="77"/>
      <c r="X647" s="77"/>
      <c r="Y647" s="77"/>
      <c r="Z647" s="77"/>
      <c r="AA647" s="77"/>
      <c r="AB647" s="77"/>
      <c r="AC647" s="77"/>
      <c r="AD647" s="77"/>
      <c r="AE647" s="77"/>
      <c r="AF647" s="77"/>
      <c r="AG647" s="77"/>
      <c r="AH647" s="77"/>
      <c r="AI647" s="77"/>
      <c r="AJ647" s="77"/>
      <c r="AK647" s="77"/>
      <c r="AL647" s="77"/>
    </row>
    <row r="648" ht="12.75" customHeight="1">
      <c r="A648" s="27"/>
      <c r="B648" s="27"/>
      <c r="C648" s="27"/>
      <c r="D648" s="27"/>
      <c r="E648" s="27"/>
      <c r="F648" s="78"/>
      <c r="G648" s="73"/>
      <c r="H648" s="77"/>
      <c r="I648" s="77"/>
      <c r="J648" s="77"/>
      <c r="K648" s="77"/>
      <c r="L648" s="77"/>
      <c r="M648" s="77"/>
      <c r="N648" s="77"/>
      <c r="O648" s="77"/>
      <c r="P648" s="77"/>
      <c r="Q648" s="77"/>
      <c r="R648" s="77"/>
      <c r="S648" s="77"/>
      <c r="T648" s="77"/>
      <c r="U648" s="77"/>
      <c r="V648" s="77"/>
      <c r="W648" s="77"/>
      <c r="X648" s="77"/>
      <c r="Y648" s="77"/>
      <c r="Z648" s="77"/>
      <c r="AA648" s="77"/>
      <c r="AB648" s="77"/>
      <c r="AC648" s="77"/>
      <c r="AD648" s="77"/>
      <c r="AE648" s="77"/>
      <c r="AF648" s="77"/>
      <c r="AG648" s="77"/>
      <c r="AH648" s="77"/>
      <c r="AI648" s="77"/>
      <c r="AJ648" s="77"/>
      <c r="AK648" s="77"/>
      <c r="AL648" s="77"/>
    </row>
    <row r="649" ht="12.75" customHeight="1">
      <c r="A649" s="27"/>
      <c r="B649" s="27"/>
      <c r="C649" s="27"/>
      <c r="D649" s="27"/>
      <c r="E649" s="27"/>
      <c r="F649" s="78"/>
      <c r="G649" s="73"/>
      <c r="H649" s="77"/>
      <c r="I649" s="77"/>
      <c r="J649" s="77"/>
      <c r="K649" s="77"/>
      <c r="L649" s="77"/>
      <c r="M649" s="77"/>
      <c r="N649" s="77"/>
      <c r="O649" s="77"/>
      <c r="P649" s="77"/>
      <c r="Q649" s="77"/>
      <c r="R649" s="77"/>
      <c r="S649" s="77"/>
      <c r="T649" s="77"/>
      <c r="U649" s="77"/>
      <c r="V649" s="77"/>
      <c r="W649" s="77"/>
      <c r="X649" s="77"/>
      <c r="Y649" s="77"/>
      <c r="Z649" s="77"/>
      <c r="AA649" s="77"/>
      <c r="AB649" s="77"/>
      <c r="AC649" s="77"/>
      <c r="AD649" s="77"/>
      <c r="AE649" s="77"/>
      <c r="AF649" s="77"/>
      <c r="AG649" s="77"/>
      <c r="AH649" s="77"/>
      <c r="AI649" s="77"/>
      <c r="AJ649" s="77"/>
      <c r="AK649" s="77"/>
      <c r="AL649" s="77"/>
    </row>
    <row r="650" ht="12.75" customHeight="1">
      <c r="A650" s="27"/>
      <c r="B650" s="27"/>
      <c r="C650" s="27"/>
      <c r="D650" s="27"/>
      <c r="E650" s="27"/>
      <c r="F650" s="78"/>
      <c r="G650" s="73"/>
      <c r="H650" s="77"/>
      <c r="I650" s="77"/>
      <c r="J650" s="77"/>
      <c r="K650" s="77"/>
      <c r="L650" s="77"/>
      <c r="M650" s="77"/>
      <c r="N650" s="77"/>
      <c r="O650" s="77"/>
      <c r="P650" s="77"/>
      <c r="Q650" s="77"/>
      <c r="R650" s="77"/>
      <c r="S650" s="77"/>
      <c r="T650" s="77"/>
      <c r="U650" s="77"/>
      <c r="V650" s="77"/>
      <c r="W650" s="77"/>
      <c r="X650" s="77"/>
      <c r="Y650" s="77"/>
      <c r="Z650" s="77"/>
      <c r="AA650" s="77"/>
      <c r="AB650" s="77"/>
      <c r="AC650" s="77"/>
      <c r="AD650" s="77"/>
      <c r="AE650" s="77"/>
      <c r="AF650" s="77"/>
      <c r="AG650" s="77"/>
      <c r="AH650" s="77"/>
      <c r="AI650" s="77"/>
      <c r="AJ650" s="77"/>
      <c r="AK650" s="77"/>
      <c r="AL650" s="77"/>
    </row>
    <row r="651" ht="12.75" customHeight="1">
      <c r="A651" s="27"/>
      <c r="B651" s="27"/>
      <c r="C651" s="27"/>
      <c r="D651" s="27"/>
      <c r="E651" s="27"/>
      <c r="F651" s="78"/>
      <c r="G651" s="73"/>
      <c r="H651" s="77"/>
      <c r="I651" s="77"/>
      <c r="J651" s="77"/>
      <c r="K651" s="77"/>
      <c r="L651" s="77"/>
      <c r="M651" s="77"/>
      <c r="N651" s="77"/>
      <c r="O651" s="77"/>
      <c r="P651" s="77"/>
      <c r="Q651" s="77"/>
      <c r="R651" s="77"/>
      <c r="S651" s="77"/>
      <c r="T651" s="77"/>
      <c r="U651" s="77"/>
      <c r="V651" s="77"/>
      <c r="W651" s="77"/>
      <c r="X651" s="77"/>
      <c r="Y651" s="77"/>
      <c r="Z651" s="77"/>
      <c r="AA651" s="77"/>
      <c r="AB651" s="77"/>
      <c r="AC651" s="77"/>
      <c r="AD651" s="77"/>
      <c r="AE651" s="77"/>
      <c r="AF651" s="77"/>
      <c r="AG651" s="77"/>
      <c r="AH651" s="77"/>
      <c r="AI651" s="77"/>
      <c r="AJ651" s="77"/>
      <c r="AK651" s="77"/>
      <c r="AL651" s="77"/>
    </row>
    <row r="652" ht="12.75" customHeight="1">
      <c r="A652" s="27"/>
      <c r="B652" s="27"/>
      <c r="C652" s="27"/>
      <c r="D652" s="27"/>
      <c r="E652" s="27"/>
      <c r="F652" s="78"/>
      <c r="G652" s="73"/>
      <c r="H652" s="77"/>
      <c r="I652" s="77"/>
      <c r="J652" s="77"/>
      <c r="K652" s="77"/>
      <c r="L652" s="77"/>
      <c r="M652" s="77"/>
      <c r="N652" s="77"/>
      <c r="O652" s="77"/>
      <c r="P652" s="77"/>
      <c r="Q652" s="77"/>
      <c r="R652" s="77"/>
      <c r="S652" s="77"/>
      <c r="T652" s="77"/>
      <c r="U652" s="77"/>
      <c r="V652" s="77"/>
      <c r="W652" s="77"/>
      <c r="X652" s="77"/>
      <c r="Y652" s="77"/>
      <c r="Z652" s="77"/>
      <c r="AA652" s="77"/>
      <c r="AB652" s="77"/>
      <c r="AC652" s="77"/>
      <c r="AD652" s="77"/>
      <c r="AE652" s="77"/>
      <c r="AF652" s="77"/>
      <c r="AG652" s="77"/>
      <c r="AH652" s="77"/>
      <c r="AI652" s="77"/>
      <c r="AJ652" s="77"/>
      <c r="AK652" s="77"/>
      <c r="AL652" s="77"/>
    </row>
    <row r="653" ht="12.75" customHeight="1">
      <c r="A653" s="27"/>
      <c r="B653" s="27"/>
      <c r="C653" s="27"/>
      <c r="D653" s="27"/>
      <c r="E653" s="27"/>
      <c r="F653" s="78"/>
      <c r="G653" s="73"/>
      <c r="H653" s="77"/>
      <c r="I653" s="77"/>
      <c r="J653" s="77"/>
      <c r="K653" s="77"/>
      <c r="L653" s="77"/>
      <c r="M653" s="77"/>
      <c r="N653" s="77"/>
      <c r="O653" s="77"/>
      <c r="P653" s="77"/>
      <c r="Q653" s="77"/>
      <c r="R653" s="77"/>
      <c r="S653" s="77"/>
      <c r="T653" s="77"/>
      <c r="U653" s="77"/>
      <c r="V653" s="77"/>
      <c r="W653" s="77"/>
      <c r="X653" s="77"/>
      <c r="Y653" s="77"/>
      <c r="Z653" s="77"/>
      <c r="AA653" s="77"/>
      <c r="AB653" s="77"/>
      <c r="AC653" s="77"/>
      <c r="AD653" s="77"/>
      <c r="AE653" s="77"/>
      <c r="AF653" s="77"/>
      <c r="AG653" s="77"/>
      <c r="AH653" s="77"/>
      <c r="AI653" s="77"/>
      <c r="AJ653" s="77"/>
      <c r="AK653" s="77"/>
      <c r="AL653" s="77"/>
    </row>
    <row r="654" ht="12.75" customHeight="1">
      <c r="A654" s="27"/>
      <c r="B654" s="27"/>
      <c r="C654" s="27"/>
      <c r="D654" s="27"/>
      <c r="E654" s="27"/>
      <c r="F654" s="78"/>
      <c r="G654" s="73"/>
      <c r="H654" s="77"/>
      <c r="I654" s="77"/>
      <c r="J654" s="77"/>
      <c r="K654" s="77"/>
      <c r="L654" s="77"/>
      <c r="M654" s="77"/>
      <c r="N654" s="77"/>
      <c r="O654" s="77"/>
      <c r="P654" s="77"/>
      <c r="Q654" s="77"/>
      <c r="R654" s="77"/>
      <c r="S654" s="77"/>
      <c r="T654" s="77"/>
      <c r="U654" s="77"/>
      <c r="V654" s="77"/>
      <c r="W654" s="77"/>
      <c r="X654" s="77"/>
      <c r="Y654" s="77"/>
      <c r="Z654" s="77"/>
      <c r="AA654" s="77"/>
      <c r="AB654" s="77"/>
      <c r="AC654" s="77"/>
      <c r="AD654" s="77"/>
      <c r="AE654" s="77"/>
      <c r="AF654" s="77"/>
      <c r="AG654" s="77"/>
      <c r="AH654" s="77"/>
      <c r="AI654" s="77"/>
      <c r="AJ654" s="77"/>
      <c r="AK654" s="77"/>
      <c r="AL654" s="77"/>
    </row>
    <row r="655" ht="12.75" customHeight="1">
      <c r="A655" s="27"/>
      <c r="B655" s="27"/>
      <c r="C655" s="27"/>
      <c r="D655" s="27"/>
      <c r="E655" s="27"/>
      <c r="F655" s="78"/>
      <c r="G655" s="73"/>
      <c r="H655" s="77"/>
      <c r="I655" s="77"/>
      <c r="J655" s="77"/>
      <c r="K655" s="77"/>
      <c r="L655" s="77"/>
      <c r="M655" s="77"/>
      <c r="N655" s="77"/>
      <c r="O655" s="77"/>
      <c r="P655" s="77"/>
      <c r="Q655" s="77"/>
      <c r="R655" s="77"/>
      <c r="S655" s="77"/>
      <c r="T655" s="77"/>
      <c r="U655" s="77"/>
      <c r="V655" s="77"/>
      <c r="W655" s="77"/>
      <c r="X655" s="77"/>
      <c r="Y655" s="77"/>
      <c r="Z655" s="77"/>
      <c r="AA655" s="77"/>
      <c r="AB655" s="77"/>
      <c r="AC655" s="77"/>
      <c r="AD655" s="77"/>
      <c r="AE655" s="77"/>
      <c r="AF655" s="77"/>
      <c r="AG655" s="77"/>
      <c r="AH655" s="77"/>
      <c r="AI655" s="77"/>
      <c r="AJ655" s="77"/>
      <c r="AK655" s="77"/>
      <c r="AL655" s="77"/>
    </row>
    <row r="656" ht="12.75" customHeight="1">
      <c r="A656" s="27"/>
      <c r="B656" s="27"/>
      <c r="C656" s="27"/>
      <c r="D656" s="27"/>
      <c r="E656" s="27"/>
      <c r="F656" s="78"/>
      <c r="G656" s="73"/>
      <c r="H656" s="77"/>
      <c r="I656" s="77"/>
      <c r="J656" s="77"/>
      <c r="K656" s="77"/>
      <c r="L656" s="77"/>
      <c r="M656" s="77"/>
      <c r="N656" s="77"/>
      <c r="O656" s="77"/>
      <c r="P656" s="77"/>
      <c r="Q656" s="77"/>
      <c r="R656" s="77"/>
      <c r="S656" s="77"/>
      <c r="T656" s="77"/>
      <c r="U656" s="77"/>
      <c r="V656" s="77"/>
      <c r="W656" s="77"/>
      <c r="X656" s="77"/>
      <c r="Y656" s="77"/>
      <c r="Z656" s="77"/>
      <c r="AA656" s="77"/>
      <c r="AB656" s="77"/>
      <c r="AC656" s="77"/>
      <c r="AD656" s="77"/>
      <c r="AE656" s="77"/>
      <c r="AF656" s="77"/>
      <c r="AG656" s="77"/>
      <c r="AH656" s="77"/>
      <c r="AI656" s="77"/>
      <c r="AJ656" s="77"/>
      <c r="AK656" s="77"/>
      <c r="AL656" s="77"/>
    </row>
    <row r="657" ht="12.75" customHeight="1">
      <c r="A657" s="27"/>
      <c r="B657" s="27"/>
      <c r="C657" s="27"/>
      <c r="D657" s="27"/>
      <c r="E657" s="27"/>
      <c r="F657" s="78"/>
      <c r="G657" s="73"/>
      <c r="H657" s="77"/>
      <c r="I657" s="77"/>
      <c r="J657" s="77"/>
      <c r="K657" s="77"/>
      <c r="L657" s="77"/>
      <c r="M657" s="77"/>
      <c r="N657" s="77"/>
      <c r="O657" s="77"/>
      <c r="P657" s="77"/>
      <c r="Q657" s="77"/>
      <c r="R657" s="77"/>
      <c r="S657" s="77"/>
      <c r="T657" s="77"/>
      <c r="U657" s="77"/>
      <c r="V657" s="77"/>
      <c r="W657" s="77"/>
      <c r="X657" s="77"/>
      <c r="Y657" s="77"/>
      <c r="Z657" s="77"/>
      <c r="AA657" s="77"/>
      <c r="AB657" s="77"/>
      <c r="AC657" s="77"/>
      <c r="AD657" s="77"/>
      <c r="AE657" s="77"/>
      <c r="AF657" s="77"/>
      <c r="AG657" s="77"/>
      <c r="AH657" s="77"/>
      <c r="AI657" s="77"/>
      <c r="AJ657" s="77"/>
      <c r="AK657" s="77"/>
      <c r="AL657" s="77"/>
    </row>
    <row r="658" ht="12.75" customHeight="1">
      <c r="A658" s="27"/>
      <c r="B658" s="27"/>
      <c r="C658" s="27"/>
      <c r="D658" s="27"/>
      <c r="E658" s="27"/>
      <c r="F658" s="78"/>
      <c r="G658" s="73"/>
      <c r="H658" s="77"/>
      <c r="I658" s="77"/>
      <c r="J658" s="77"/>
      <c r="K658" s="77"/>
      <c r="L658" s="77"/>
      <c r="M658" s="77"/>
      <c r="N658" s="77"/>
      <c r="O658" s="77"/>
      <c r="P658" s="77"/>
      <c r="Q658" s="77"/>
      <c r="R658" s="77"/>
      <c r="S658" s="77"/>
      <c r="T658" s="77"/>
      <c r="U658" s="77"/>
      <c r="V658" s="77"/>
      <c r="W658" s="77"/>
      <c r="X658" s="77"/>
      <c r="Y658" s="77"/>
      <c r="Z658" s="77"/>
      <c r="AA658" s="77"/>
      <c r="AB658" s="77"/>
      <c r="AC658" s="77"/>
      <c r="AD658" s="77"/>
      <c r="AE658" s="77"/>
      <c r="AF658" s="77"/>
      <c r="AG658" s="77"/>
      <c r="AH658" s="77"/>
      <c r="AI658" s="77"/>
      <c r="AJ658" s="77"/>
      <c r="AK658" s="77"/>
      <c r="AL658" s="77"/>
    </row>
    <row r="659" ht="12.75" customHeight="1">
      <c r="A659" s="27"/>
      <c r="B659" s="27"/>
      <c r="C659" s="27"/>
      <c r="D659" s="27"/>
      <c r="E659" s="27"/>
      <c r="F659" s="78"/>
      <c r="G659" s="73"/>
      <c r="H659" s="77"/>
      <c r="I659" s="77"/>
      <c r="J659" s="77"/>
      <c r="K659" s="77"/>
      <c r="L659" s="77"/>
      <c r="M659" s="77"/>
      <c r="N659" s="77"/>
      <c r="O659" s="77"/>
      <c r="P659" s="77"/>
      <c r="Q659" s="77"/>
      <c r="R659" s="77"/>
      <c r="S659" s="77"/>
      <c r="T659" s="77"/>
      <c r="U659" s="77"/>
      <c r="V659" s="77"/>
      <c r="W659" s="77"/>
      <c r="X659" s="77"/>
      <c r="Y659" s="77"/>
      <c r="Z659" s="77"/>
      <c r="AA659" s="77"/>
      <c r="AB659" s="77"/>
      <c r="AC659" s="77"/>
      <c r="AD659" s="77"/>
      <c r="AE659" s="77"/>
      <c r="AF659" s="77"/>
      <c r="AG659" s="77"/>
      <c r="AH659" s="77"/>
      <c r="AI659" s="77"/>
      <c r="AJ659" s="77"/>
      <c r="AK659" s="77"/>
      <c r="AL659" s="77"/>
    </row>
    <row r="660" ht="12.75" customHeight="1">
      <c r="A660" s="27"/>
      <c r="B660" s="27"/>
      <c r="C660" s="27"/>
      <c r="D660" s="27"/>
      <c r="E660" s="27"/>
      <c r="F660" s="78"/>
      <c r="G660" s="73"/>
      <c r="H660" s="77"/>
      <c r="I660" s="77"/>
      <c r="J660" s="77"/>
      <c r="K660" s="77"/>
      <c r="L660" s="77"/>
      <c r="M660" s="77"/>
      <c r="N660" s="77"/>
      <c r="O660" s="77"/>
      <c r="P660" s="77"/>
      <c r="Q660" s="77"/>
      <c r="R660" s="77"/>
      <c r="S660" s="77"/>
      <c r="T660" s="77"/>
      <c r="U660" s="77"/>
      <c r="V660" s="77"/>
      <c r="W660" s="77"/>
      <c r="X660" s="77"/>
      <c r="Y660" s="77"/>
      <c r="Z660" s="77"/>
      <c r="AA660" s="77"/>
      <c r="AB660" s="77"/>
      <c r="AC660" s="77"/>
      <c r="AD660" s="77"/>
      <c r="AE660" s="77"/>
      <c r="AF660" s="77"/>
      <c r="AG660" s="77"/>
      <c r="AH660" s="77"/>
      <c r="AI660" s="77"/>
      <c r="AJ660" s="77"/>
      <c r="AK660" s="77"/>
      <c r="AL660" s="77"/>
    </row>
    <row r="661" ht="12.75" customHeight="1">
      <c r="A661" s="27"/>
      <c r="B661" s="27"/>
      <c r="C661" s="27"/>
      <c r="D661" s="27"/>
      <c r="E661" s="27"/>
      <c r="F661" s="78"/>
      <c r="G661" s="73"/>
      <c r="H661" s="77"/>
      <c r="I661" s="77"/>
      <c r="J661" s="77"/>
      <c r="K661" s="77"/>
      <c r="L661" s="77"/>
      <c r="M661" s="77"/>
      <c r="N661" s="77"/>
      <c r="O661" s="77"/>
      <c r="P661" s="77"/>
      <c r="Q661" s="77"/>
      <c r="R661" s="77"/>
      <c r="S661" s="77"/>
      <c r="T661" s="77"/>
      <c r="U661" s="77"/>
      <c r="V661" s="77"/>
      <c r="W661" s="77"/>
      <c r="X661" s="77"/>
      <c r="Y661" s="77"/>
      <c r="Z661" s="77"/>
      <c r="AA661" s="77"/>
      <c r="AB661" s="77"/>
      <c r="AC661" s="77"/>
      <c r="AD661" s="77"/>
      <c r="AE661" s="77"/>
      <c r="AF661" s="77"/>
      <c r="AG661" s="77"/>
      <c r="AH661" s="77"/>
      <c r="AI661" s="77"/>
      <c r="AJ661" s="77"/>
      <c r="AK661" s="77"/>
      <c r="AL661" s="77"/>
    </row>
    <row r="662" ht="12.75" customHeight="1">
      <c r="A662" s="27"/>
      <c r="B662" s="27"/>
      <c r="C662" s="27"/>
      <c r="D662" s="27"/>
      <c r="E662" s="27"/>
      <c r="F662" s="78"/>
      <c r="G662" s="73"/>
      <c r="H662" s="77"/>
      <c r="I662" s="77"/>
      <c r="J662" s="77"/>
      <c r="K662" s="77"/>
      <c r="L662" s="77"/>
      <c r="M662" s="77"/>
      <c r="N662" s="77"/>
      <c r="O662" s="77"/>
      <c r="P662" s="77"/>
      <c r="Q662" s="77"/>
      <c r="R662" s="77"/>
      <c r="S662" s="77"/>
      <c r="T662" s="77"/>
      <c r="U662" s="77"/>
      <c r="V662" s="77"/>
      <c r="W662" s="77"/>
      <c r="X662" s="77"/>
      <c r="Y662" s="77"/>
      <c r="Z662" s="77"/>
      <c r="AA662" s="77"/>
      <c r="AB662" s="77"/>
      <c r="AC662" s="77"/>
      <c r="AD662" s="77"/>
      <c r="AE662" s="77"/>
      <c r="AF662" s="77"/>
      <c r="AG662" s="77"/>
      <c r="AH662" s="77"/>
      <c r="AI662" s="77"/>
      <c r="AJ662" s="77"/>
      <c r="AK662" s="77"/>
      <c r="AL662" s="77"/>
    </row>
    <row r="663" ht="12.75" customHeight="1">
      <c r="A663" s="27"/>
      <c r="B663" s="27"/>
      <c r="C663" s="27"/>
      <c r="D663" s="27"/>
      <c r="E663" s="27"/>
      <c r="F663" s="78"/>
      <c r="G663" s="73"/>
      <c r="H663" s="77"/>
      <c r="I663" s="77"/>
      <c r="J663" s="77"/>
      <c r="K663" s="77"/>
      <c r="L663" s="77"/>
      <c r="M663" s="77"/>
      <c r="N663" s="77"/>
      <c r="O663" s="77"/>
      <c r="P663" s="77"/>
      <c r="Q663" s="77"/>
      <c r="R663" s="77"/>
      <c r="S663" s="77"/>
      <c r="T663" s="77"/>
      <c r="U663" s="77"/>
      <c r="V663" s="77"/>
      <c r="W663" s="77"/>
      <c r="X663" s="77"/>
      <c r="Y663" s="77"/>
      <c r="Z663" s="77"/>
      <c r="AA663" s="77"/>
      <c r="AB663" s="77"/>
      <c r="AC663" s="77"/>
      <c r="AD663" s="77"/>
      <c r="AE663" s="77"/>
      <c r="AF663" s="77"/>
      <c r="AG663" s="77"/>
      <c r="AH663" s="77"/>
      <c r="AI663" s="77"/>
      <c r="AJ663" s="77"/>
      <c r="AK663" s="77"/>
      <c r="AL663" s="77"/>
    </row>
    <row r="664" ht="12.75" customHeight="1">
      <c r="A664" s="27"/>
      <c r="B664" s="27"/>
      <c r="C664" s="27"/>
      <c r="D664" s="27"/>
      <c r="E664" s="27"/>
      <c r="F664" s="78"/>
      <c r="G664" s="73"/>
      <c r="H664" s="77"/>
      <c r="I664" s="77"/>
      <c r="J664" s="77"/>
      <c r="K664" s="77"/>
      <c r="L664" s="77"/>
      <c r="M664" s="77"/>
      <c r="N664" s="77"/>
      <c r="O664" s="77"/>
      <c r="P664" s="77"/>
      <c r="Q664" s="77"/>
      <c r="R664" s="77"/>
      <c r="S664" s="77"/>
      <c r="T664" s="77"/>
      <c r="U664" s="77"/>
      <c r="V664" s="77"/>
      <c r="W664" s="77"/>
      <c r="X664" s="77"/>
      <c r="Y664" s="77"/>
      <c r="Z664" s="77"/>
      <c r="AA664" s="77"/>
      <c r="AB664" s="77"/>
      <c r="AC664" s="77"/>
      <c r="AD664" s="77"/>
      <c r="AE664" s="77"/>
      <c r="AF664" s="77"/>
      <c r="AG664" s="77"/>
      <c r="AH664" s="77"/>
      <c r="AI664" s="77"/>
      <c r="AJ664" s="77"/>
      <c r="AK664" s="77"/>
      <c r="AL664" s="77"/>
    </row>
    <row r="665" ht="12.75" customHeight="1">
      <c r="A665" s="27"/>
      <c r="B665" s="27"/>
      <c r="C665" s="27"/>
      <c r="D665" s="27"/>
      <c r="E665" s="27"/>
      <c r="F665" s="78"/>
      <c r="G665" s="73"/>
      <c r="H665" s="77"/>
      <c r="I665" s="77"/>
      <c r="J665" s="77"/>
      <c r="K665" s="77"/>
      <c r="L665" s="77"/>
      <c r="M665" s="77"/>
      <c r="N665" s="77"/>
      <c r="O665" s="77"/>
      <c r="P665" s="77"/>
      <c r="Q665" s="77"/>
      <c r="R665" s="77"/>
      <c r="S665" s="77"/>
      <c r="T665" s="77"/>
      <c r="U665" s="77"/>
      <c r="V665" s="77"/>
      <c r="W665" s="77"/>
      <c r="X665" s="77"/>
      <c r="Y665" s="77"/>
      <c r="Z665" s="77"/>
      <c r="AA665" s="77"/>
      <c r="AB665" s="77"/>
      <c r="AC665" s="77"/>
      <c r="AD665" s="77"/>
      <c r="AE665" s="77"/>
      <c r="AF665" s="77"/>
      <c r="AG665" s="77"/>
      <c r="AH665" s="77"/>
      <c r="AI665" s="77"/>
      <c r="AJ665" s="77"/>
      <c r="AK665" s="77"/>
      <c r="AL665" s="77"/>
    </row>
    <row r="666" ht="12.75" customHeight="1">
      <c r="A666" s="27"/>
      <c r="B666" s="27"/>
      <c r="C666" s="27"/>
      <c r="D666" s="27"/>
      <c r="E666" s="27"/>
      <c r="F666" s="78"/>
      <c r="G666" s="73"/>
      <c r="H666" s="77"/>
      <c r="I666" s="77"/>
      <c r="J666" s="77"/>
      <c r="K666" s="77"/>
      <c r="L666" s="77"/>
      <c r="M666" s="77"/>
      <c r="N666" s="77"/>
      <c r="O666" s="77"/>
      <c r="P666" s="77"/>
      <c r="Q666" s="77"/>
      <c r="R666" s="77"/>
      <c r="S666" s="77"/>
      <c r="T666" s="77"/>
      <c r="U666" s="77"/>
      <c r="V666" s="77"/>
      <c r="W666" s="77"/>
      <c r="X666" s="77"/>
      <c r="Y666" s="77"/>
      <c r="Z666" s="77"/>
      <c r="AA666" s="77"/>
      <c r="AB666" s="77"/>
      <c r="AC666" s="77"/>
      <c r="AD666" s="77"/>
      <c r="AE666" s="77"/>
      <c r="AF666" s="77"/>
      <c r="AG666" s="77"/>
      <c r="AH666" s="77"/>
      <c r="AI666" s="77"/>
      <c r="AJ666" s="77"/>
      <c r="AK666" s="77"/>
      <c r="AL666" s="77"/>
    </row>
    <row r="667" ht="12.75" customHeight="1">
      <c r="A667" s="27"/>
      <c r="B667" s="27"/>
      <c r="C667" s="27"/>
      <c r="D667" s="27"/>
      <c r="E667" s="27"/>
      <c r="F667" s="78"/>
      <c r="G667" s="73"/>
      <c r="H667" s="77"/>
      <c r="I667" s="77"/>
      <c r="J667" s="77"/>
      <c r="K667" s="77"/>
      <c r="L667" s="77"/>
      <c r="M667" s="77"/>
      <c r="N667" s="77"/>
      <c r="O667" s="77"/>
      <c r="P667" s="77"/>
      <c r="Q667" s="77"/>
      <c r="R667" s="77"/>
      <c r="S667" s="77"/>
      <c r="T667" s="77"/>
      <c r="U667" s="77"/>
      <c r="V667" s="77"/>
      <c r="W667" s="77"/>
      <c r="X667" s="77"/>
      <c r="Y667" s="77"/>
      <c r="Z667" s="77"/>
      <c r="AA667" s="77"/>
      <c r="AB667" s="77"/>
      <c r="AC667" s="77"/>
      <c r="AD667" s="77"/>
      <c r="AE667" s="77"/>
      <c r="AF667" s="77"/>
      <c r="AG667" s="77"/>
      <c r="AH667" s="77"/>
      <c r="AI667" s="77"/>
      <c r="AJ667" s="77"/>
      <c r="AK667" s="77"/>
      <c r="AL667" s="77"/>
    </row>
    <row r="668" ht="12.75" customHeight="1">
      <c r="A668" s="27"/>
      <c r="B668" s="27"/>
      <c r="C668" s="27"/>
      <c r="D668" s="27"/>
      <c r="E668" s="27"/>
      <c r="F668" s="78"/>
      <c r="G668" s="73"/>
      <c r="H668" s="77"/>
      <c r="I668" s="77"/>
      <c r="J668" s="77"/>
      <c r="K668" s="77"/>
      <c r="L668" s="77"/>
      <c r="M668" s="77"/>
      <c r="N668" s="77"/>
      <c r="O668" s="77"/>
      <c r="P668" s="77"/>
      <c r="Q668" s="77"/>
      <c r="R668" s="77"/>
      <c r="S668" s="77"/>
      <c r="T668" s="77"/>
      <c r="U668" s="77"/>
      <c r="V668" s="77"/>
      <c r="W668" s="77"/>
      <c r="X668" s="77"/>
      <c r="Y668" s="77"/>
      <c r="Z668" s="77"/>
      <c r="AA668" s="77"/>
      <c r="AB668" s="77"/>
      <c r="AC668" s="77"/>
      <c r="AD668" s="77"/>
      <c r="AE668" s="77"/>
      <c r="AF668" s="77"/>
      <c r="AG668" s="77"/>
      <c r="AH668" s="77"/>
      <c r="AI668" s="77"/>
      <c r="AJ668" s="77"/>
      <c r="AK668" s="77"/>
      <c r="AL668" s="77"/>
    </row>
    <row r="669" ht="12.75" customHeight="1">
      <c r="A669" s="27"/>
      <c r="B669" s="27"/>
      <c r="C669" s="27"/>
      <c r="D669" s="27"/>
      <c r="E669" s="27"/>
      <c r="F669" s="78"/>
      <c r="G669" s="73"/>
      <c r="H669" s="77"/>
      <c r="I669" s="77"/>
      <c r="J669" s="77"/>
      <c r="K669" s="77"/>
      <c r="L669" s="77"/>
      <c r="M669" s="77"/>
      <c r="N669" s="77"/>
      <c r="O669" s="77"/>
      <c r="P669" s="77"/>
      <c r="Q669" s="77"/>
      <c r="R669" s="77"/>
      <c r="S669" s="77"/>
      <c r="T669" s="77"/>
      <c r="U669" s="77"/>
      <c r="V669" s="77"/>
      <c r="W669" s="77"/>
      <c r="X669" s="77"/>
      <c r="Y669" s="77"/>
      <c r="Z669" s="77"/>
      <c r="AA669" s="77"/>
      <c r="AB669" s="77"/>
      <c r="AC669" s="77"/>
      <c r="AD669" s="77"/>
      <c r="AE669" s="77"/>
      <c r="AF669" s="77"/>
      <c r="AG669" s="77"/>
      <c r="AH669" s="77"/>
      <c r="AI669" s="77"/>
      <c r="AJ669" s="77"/>
      <c r="AK669" s="77"/>
      <c r="AL669" s="77"/>
    </row>
    <row r="670" ht="12.75" customHeight="1">
      <c r="A670" s="27"/>
      <c r="B670" s="27"/>
      <c r="C670" s="27"/>
      <c r="D670" s="27"/>
      <c r="E670" s="27"/>
      <c r="F670" s="78"/>
      <c r="G670" s="73"/>
      <c r="H670" s="77"/>
      <c r="I670" s="77"/>
      <c r="J670" s="77"/>
      <c r="K670" s="77"/>
      <c r="L670" s="77"/>
      <c r="M670" s="77"/>
      <c r="N670" s="77"/>
      <c r="O670" s="77"/>
      <c r="P670" s="77"/>
      <c r="Q670" s="77"/>
      <c r="R670" s="77"/>
      <c r="S670" s="77"/>
      <c r="T670" s="77"/>
      <c r="U670" s="77"/>
      <c r="V670" s="77"/>
      <c r="W670" s="77"/>
      <c r="X670" s="77"/>
      <c r="Y670" s="77"/>
      <c r="Z670" s="77"/>
      <c r="AA670" s="77"/>
      <c r="AB670" s="77"/>
      <c r="AC670" s="77"/>
      <c r="AD670" s="77"/>
      <c r="AE670" s="77"/>
      <c r="AF670" s="77"/>
      <c r="AG670" s="77"/>
      <c r="AH670" s="77"/>
      <c r="AI670" s="77"/>
      <c r="AJ670" s="77"/>
      <c r="AK670" s="77"/>
      <c r="AL670" s="77"/>
    </row>
    <row r="671" ht="12.75" customHeight="1">
      <c r="A671" s="27"/>
      <c r="B671" s="27"/>
      <c r="C671" s="27"/>
      <c r="D671" s="27"/>
      <c r="E671" s="27"/>
      <c r="F671" s="78"/>
      <c r="G671" s="73"/>
      <c r="H671" s="77"/>
      <c r="I671" s="77"/>
      <c r="J671" s="77"/>
      <c r="K671" s="77"/>
      <c r="L671" s="77"/>
      <c r="M671" s="77"/>
      <c r="N671" s="77"/>
      <c r="O671" s="77"/>
      <c r="P671" s="77"/>
      <c r="Q671" s="77"/>
      <c r="R671" s="77"/>
      <c r="S671" s="77"/>
      <c r="T671" s="77"/>
      <c r="U671" s="77"/>
      <c r="V671" s="77"/>
      <c r="W671" s="77"/>
      <c r="X671" s="77"/>
      <c r="Y671" s="77"/>
      <c r="Z671" s="77"/>
      <c r="AA671" s="77"/>
      <c r="AB671" s="77"/>
      <c r="AC671" s="77"/>
      <c r="AD671" s="77"/>
      <c r="AE671" s="77"/>
      <c r="AF671" s="77"/>
      <c r="AG671" s="77"/>
      <c r="AH671" s="77"/>
      <c r="AI671" s="77"/>
      <c r="AJ671" s="77"/>
      <c r="AK671" s="77"/>
      <c r="AL671" s="77"/>
    </row>
    <row r="672" ht="12.75" customHeight="1">
      <c r="A672" s="27"/>
      <c r="B672" s="27"/>
      <c r="C672" s="27"/>
      <c r="D672" s="27"/>
      <c r="E672" s="27"/>
      <c r="F672" s="78"/>
      <c r="G672" s="73"/>
      <c r="H672" s="77"/>
      <c r="I672" s="77"/>
      <c r="J672" s="77"/>
      <c r="K672" s="77"/>
      <c r="L672" s="77"/>
      <c r="M672" s="77"/>
      <c r="N672" s="77"/>
      <c r="O672" s="77"/>
      <c r="P672" s="77"/>
      <c r="Q672" s="77"/>
      <c r="R672" s="77"/>
      <c r="S672" s="77"/>
      <c r="T672" s="77"/>
      <c r="U672" s="77"/>
      <c r="V672" s="77"/>
      <c r="W672" s="77"/>
      <c r="X672" s="77"/>
      <c r="Y672" s="77"/>
      <c r="Z672" s="77"/>
      <c r="AA672" s="77"/>
      <c r="AB672" s="77"/>
      <c r="AC672" s="77"/>
      <c r="AD672" s="77"/>
      <c r="AE672" s="77"/>
      <c r="AF672" s="77"/>
      <c r="AG672" s="77"/>
      <c r="AH672" s="77"/>
      <c r="AI672" s="77"/>
      <c r="AJ672" s="77"/>
      <c r="AK672" s="77"/>
      <c r="AL672" s="77"/>
    </row>
    <row r="673" ht="12.75" customHeight="1">
      <c r="A673" s="27"/>
      <c r="B673" s="27"/>
      <c r="C673" s="27"/>
      <c r="D673" s="27"/>
      <c r="E673" s="27"/>
      <c r="F673" s="78"/>
      <c r="G673" s="73"/>
      <c r="H673" s="77"/>
      <c r="I673" s="77"/>
      <c r="J673" s="77"/>
      <c r="K673" s="77"/>
      <c r="L673" s="77"/>
      <c r="M673" s="77"/>
      <c r="N673" s="77"/>
      <c r="O673" s="77"/>
      <c r="P673" s="77"/>
      <c r="Q673" s="77"/>
      <c r="R673" s="77"/>
      <c r="S673" s="77"/>
      <c r="T673" s="77"/>
      <c r="U673" s="77"/>
      <c r="V673" s="77"/>
      <c r="W673" s="77"/>
      <c r="X673" s="77"/>
      <c r="Y673" s="77"/>
      <c r="Z673" s="77"/>
      <c r="AA673" s="77"/>
      <c r="AB673" s="77"/>
      <c r="AC673" s="77"/>
      <c r="AD673" s="77"/>
      <c r="AE673" s="77"/>
      <c r="AF673" s="77"/>
      <c r="AG673" s="77"/>
      <c r="AH673" s="77"/>
      <c r="AI673" s="77"/>
      <c r="AJ673" s="77"/>
      <c r="AK673" s="77"/>
      <c r="AL673" s="77"/>
    </row>
    <row r="674" ht="12.75" customHeight="1">
      <c r="A674" s="27"/>
      <c r="B674" s="27"/>
      <c r="C674" s="27"/>
      <c r="D674" s="27"/>
      <c r="E674" s="27"/>
      <c r="F674" s="78"/>
      <c r="G674" s="73"/>
      <c r="H674" s="77"/>
      <c r="I674" s="77"/>
      <c r="J674" s="77"/>
      <c r="K674" s="77"/>
      <c r="L674" s="77"/>
      <c r="M674" s="77"/>
      <c r="N674" s="77"/>
      <c r="O674" s="77"/>
      <c r="P674" s="77"/>
      <c r="Q674" s="77"/>
      <c r="R674" s="77"/>
      <c r="S674" s="77"/>
      <c r="T674" s="77"/>
      <c r="U674" s="77"/>
      <c r="V674" s="77"/>
      <c r="W674" s="77"/>
      <c r="X674" s="77"/>
      <c r="Y674" s="77"/>
      <c r="Z674" s="77"/>
      <c r="AA674" s="77"/>
      <c r="AB674" s="77"/>
      <c r="AC674" s="77"/>
      <c r="AD674" s="77"/>
      <c r="AE674" s="77"/>
      <c r="AF674" s="77"/>
      <c r="AG674" s="77"/>
      <c r="AH674" s="77"/>
      <c r="AI674" s="77"/>
      <c r="AJ674" s="77"/>
      <c r="AK674" s="77"/>
      <c r="AL674" s="77"/>
    </row>
    <row r="675" ht="12.75" customHeight="1">
      <c r="A675" s="27"/>
      <c r="B675" s="27"/>
      <c r="C675" s="27"/>
      <c r="D675" s="27"/>
      <c r="E675" s="27"/>
      <c r="F675" s="78"/>
      <c r="G675" s="73"/>
      <c r="H675" s="77"/>
      <c r="I675" s="77"/>
      <c r="J675" s="77"/>
      <c r="K675" s="77"/>
      <c r="L675" s="77"/>
      <c r="M675" s="77"/>
      <c r="N675" s="77"/>
      <c r="O675" s="77"/>
      <c r="P675" s="77"/>
      <c r="Q675" s="77"/>
      <c r="R675" s="77"/>
      <c r="S675" s="77"/>
      <c r="T675" s="77"/>
      <c r="U675" s="77"/>
      <c r="V675" s="77"/>
      <c r="W675" s="77"/>
      <c r="X675" s="77"/>
      <c r="Y675" s="77"/>
      <c r="Z675" s="77"/>
      <c r="AA675" s="77"/>
      <c r="AB675" s="77"/>
      <c r="AC675" s="77"/>
      <c r="AD675" s="77"/>
      <c r="AE675" s="77"/>
      <c r="AF675" s="77"/>
      <c r="AG675" s="77"/>
      <c r="AH675" s="77"/>
      <c r="AI675" s="77"/>
      <c r="AJ675" s="77"/>
      <c r="AK675" s="77"/>
      <c r="AL675" s="77"/>
    </row>
    <row r="676" ht="12.75" customHeight="1">
      <c r="A676" s="27"/>
      <c r="B676" s="27"/>
      <c r="C676" s="27"/>
      <c r="D676" s="27"/>
      <c r="E676" s="27"/>
      <c r="F676" s="78"/>
      <c r="G676" s="73"/>
      <c r="H676" s="77"/>
      <c r="I676" s="77"/>
      <c r="J676" s="77"/>
      <c r="K676" s="77"/>
      <c r="L676" s="77"/>
      <c r="M676" s="77"/>
      <c r="N676" s="77"/>
      <c r="O676" s="77"/>
      <c r="P676" s="77"/>
      <c r="Q676" s="77"/>
      <c r="R676" s="77"/>
      <c r="S676" s="77"/>
      <c r="T676" s="77"/>
      <c r="U676" s="77"/>
      <c r="V676" s="77"/>
      <c r="W676" s="77"/>
      <c r="X676" s="77"/>
      <c r="Y676" s="77"/>
      <c r="Z676" s="77"/>
      <c r="AA676" s="77"/>
      <c r="AB676" s="77"/>
      <c r="AC676" s="77"/>
      <c r="AD676" s="77"/>
      <c r="AE676" s="77"/>
      <c r="AF676" s="77"/>
      <c r="AG676" s="77"/>
      <c r="AH676" s="77"/>
      <c r="AI676" s="77"/>
      <c r="AJ676" s="77"/>
      <c r="AK676" s="77"/>
      <c r="AL676" s="77"/>
    </row>
    <row r="677" ht="12.75" customHeight="1">
      <c r="A677" s="27"/>
      <c r="B677" s="27"/>
      <c r="C677" s="27"/>
      <c r="D677" s="27"/>
      <c r="E677" s="27"/>
      <c r="F677" s="78"/>
      <c r="G677" s="73"/>
      <c r="H677" s="77"/>
      <c r="I677" s="77"/>
      <c r="J677" s="77"/>
      <c r="K677" s="77"/>
      <c r="L677" s="77"/>
      <c r="M677" s="77"/>
      <c r="N677" s="77"/>
      <c r="O677" s="77"/>
      <c r="P677" s="77"/>
      <c r="Q677" s="77"/>
      <c r="R677" s="77"/>
      <c r="S677" s="77"/>
      <c r="T677" s="77"/>
      <c r="U677" s="77"/>
      <c r="V677" s="77"/>
      <c r="W677" s="77"/>
      <c r="X677" s="77"/>
      <c r="Y677" s="77"/>
      <c r="Z677" s="77"/>
      <c r="AA677" s="77"/>
      <c r="AB677" s="77"/>
      <c r="AC677" s="77"/>
      <c r="AD677" s="77"/>
      <c r="AE677" s="77"/>
      <c r="AF677" s="77"/>
      <c r="AG677" s="77"/>
      <c r="AH677" s="77"/>
      <c r="AI677" s="77"/>
      <c r="AJ677" s="77"/>
      <c r="AK677" s="77"/>
      <c r="AL677" s="77"/>
    </row>
    <row r="678" ht="12.75" customHeight="1">
      <c r="A678" s="27"/>
      <c r="B678" s="27"/>
      <c r="C678" s="27"/>
      <c r="D678" s="27"/>
      <c r="E678" s="27"/>
      <c r="F678" s="78"/>
      <c r="G678" s="73"/>
      <c r="H678" s="77"/>
      <c r="I678" s="77"/>
      <c r="J678" s="77"/>
      <c r="K678" s="77"/>
      <c r="L678" s="77"/>
      <c r="M678" s="77"/>
      <c r="N678" s="77"/>
      <c r="O678" s="77"/>
      <c r="P678" s="77"/>
      <c r="Q678" s="77"/>
      <c r="R678" s="77"/>
      <c r="S678" s="77"/>
      <c r="T678" s="77"/>
      <c r="U678" s="77"/>
      <c r="V678" s="77"/>
      <c r="W678" s="77"/>
      <c r="X678" s="77"/>
      <c r="Y678" s="77"/>
      <c r="Z678" s="77"/>
      <c r="AA678" s="77"/>
      <c r="AB678" s="77"/>
      <c r="AC678" s="77"/>
      <c r="AD678" s="77"/>
      <c r="AE678" s="77"/>
      <c r="AF678" s="77"/>
      <c r="AG678" s="77"/>
      <c r="AH678" s="77"/>
      <c r="AI678" s="77"/>
      <c r="AJ678" s="77"/>
      <c r="AK678" s="77"/>
      <c r="AL678" s="77"/>
    </row>
    <row r="679" ht="12.75" customHeight="1">
      <c r="A679" s="27"/>
      <c r="B679" s="27"/>
      <c r="C679" s="27"/>
      <c r="D679" s="27"/>
      <c r="E679" s="27"/>
      <c r="F679" s="78"/>
      <c r="G679" s="73"/>
      <c r="H679" s="77"/>
      <c r="I679" s="77"/>
      <c r="J679" s="77"/>
      <c r="K679" s="77"/>
      <c r="L679" s="77"/>
      <c r="M679" s="77"/>
      <c r="N679" s="77"/>
      <c r="O679" s="77"/>
      <c r="P679" s="77"/>
      <c r="Q679" s="77"/>
      <c r="R679" s="77"/>
      <c r="S679" s="77"/>
      <c r="T679" s="77"/>
      <c r="U679" s="77"/>
      <c r="V679" s="77"/>
      <c r="W679" s="77"/>
      <c r="X679" s="77"/>
      <c r="Y679" s="77"/>
      <c r="Z679" s="77"/>
      <c r="AA679" s="77"/>
      <c r="AB679" s="77"/>
      <c r="AC679" s="77"/>
      <c r="AD679" s="77"/>
      <c r="AE679" s="77"/>
      <c r="AF679" s="77"/>
      <c r="AG679" s="77"/>
      <c r="AH679" s="77"/>
      <c r="AI679" s="77"/>
      <c r="AJ679" s="77"/>
      <c r="AK679" s="77"/>
      <c r="AL679" s="77"/>
    </row>
    <row r="680" ht="12.75" customHeight="1">
      <c r="A680" s="27"/>
      <c r="B680" s="27"/>
      <c r="C680" s="27"/>
      <c r="D680" s="27"/>
      <c r="E680" s="27"/>
      <c r="F680" s="78"/>
      <c r="G680" s="73"/>
      <c r="H680" s="77"/>
      <c r="I680" s="77"/>
      <c r="J680" s="77"/>
      <c r="K680" s="77"/>
      <c r="L680" s="77"/>
      <c r="M680" s="77"/>
      <c r="N680" s="77"/>
      <c r="O680" s="77"/>
      <c r="P680" s="77"/>
      <c r="Q680" s="77"/>
      <c r="R680" s="77"/>
      <c r="S680" s="77"/>
      <c r="T680" s="77"/>
      <c r="U680" s="77"/>
      <c r="V680" s="77"/>
      <c r="W680" s="77"/>
      <c r="X680" s="77"/>
      <c r="Y680" s="77"/>
      <c r="Z680" s="77"/>
      <c r="AA680" s="77"/>
      <c r="AB680" s="77"/>
      <c r="AC680" s="77"/>
      <c r="AD680" s="77"/>
      <c r="AE680" s="77"/>
      <c r="AF680" s="77"/>
      <c r="AG680" s="77"/>
      <c r="AH680" s="77"/>
      <c r="AI680" s="77"/>
      <c r="AJ680" s="77"/>
      <c r="AK680" s="77"/>
      <c r="AL680" s="77"/>
    </row>
    <row r="681" ht="12.75" customHeight="1">
      <c r="A681" s="27"/>
      <c r="B681" s="27"/>
      <c r="C681" s="27"/>
      <c r="D681" s="27"/>
      <c r="E681" s="27"/>
      <c r="F681" s="78"/>
      <c r="G681" s="73"/>
      <c r="H681" s="77"/>
      <c r="I681" s="77"/>
      <c r="J681" s="77"/>
      <c r="K681" s="77"/>
      <c r="L681" s="77"/>
      <c r="M681" s="77"/>
      <c r="N681" s="77"/>
      <c r="O681" s="77"/>
      <c r="P681" s="77"/>
      <c r="Q681" s="77"/>
      <c r="R681" s="77"/>
      <c r="S681" s="77"/>
      <c r="T681" s="77"/>
      <c r="U681" s="77"/>
      <c r="V681" s="77"/>
      <c r="W681" s="77"/>
      <c r="X681" s="77"/>
      <c r="Y681" s="77"/>
      <c r="Z681" s="77"/>
      <c r="AA681" s="77"/>
      <c r="AB681" s="77"/>
      <c r="AC681" s="77"/>
      <c r="AD681" s="77"/>
      <c r="AE681" s="77"/>
      <c r="AF681" s="77"/>
      <c r="AG681" s="77"/>
      <c r="AH681" s="77"/>
      <c r="AI681" s="77"/>
      <c r="AJ681" s="77"/>
      <c r="AK681" s="77"/>
      <c r="AL681" s="77"/>
    </row>
    <row r="682" ht="12.75" customHeight="1">
      <c r="A682" s="27"/>
      <c r="B682" s="27"/>
      <c r="C682" s="27"/>
      <c r="D682" s="27"/>
      <c r="E682" s="27"/>
      <c r="F682" s="78"/>
      <c r="G682" s="73"/>
      <c r="H682" s="77"/>
      <c r="I682" s="77"/>
      <c r="J682" s="77"/>
      <c r="K682" s="77"/>
      <c r="L682" s="77"/>
      <c r="M682" s="77"/>
      <c r="N682" s="77"/>
      <c r="O682" s="77"/>
      <c r="P682" s="77"/>
      <c r="Q682" s="77"/>
      <c r="R682" s="77"/>
      <c r="S682" s="77"/>
      <c r="T682" s="77"/>
      <c r="U682" s="77"/>
      <c r="V682" s="77"/>
      <c r="W682" s="77"/>
      <c r="X682" s="77"/>
      <c r="Y682" s="77"/>
      <c r="Z682" s="77"/>
      <c r="AA682" s="77"/>
      <c r="AB682" s="77"/>
      <c r="AC682" s="77"/>
      <c r="AD682" s="77"/>
      <c r="AE682" s="77"/>
      <c r="AF682" s="77"/>
      <c r="AG682" s="77"/>
      <c r="AH682" s="77"/>
      <c r="AI682" s="77"/>
      <c r="AJ682" s="77"/>
      <c r="AK682" s="77"/>
      <c r="AL682" s="77"/>
    </row>
    <row r="683" ht="12.75" customHeight="1">
      <c r="A683" s="27"/>
      <c r="B683" s="27"/>
      <c r="C683" s="27"/>
      <c r="D683" s="27"/>
      <c r="E683" s="27"/>
      <c r="F683" s="78"/>
      <c r="G683" s="73"/>
      <c r="H683" s="77"/>
      <c r="I683" s="77"/>
      <c r="J683" s="77"/>
      <c r="K683" s="77"/>
      <c r="L683" s="77"/>
      <c r="M683" s="77"/>
      <c r="N683" s="77"/>
      <c r="O683" s="77"/>
      <c r="P683" s="77"/>
      <c r="Q683" s="77"/>
      <c r="R683" s="77"/>
      <c r="S683" s="77"/>
      <c r="T683" s="77"/>
      <c r="U683" s="77"/>
      <c r="V683" s="77"/>
      <c r="W683" s="77"/>
      <c r="X683" s="77"/>
      <c r="Y683" s="77"/>
      <c r="Z683" s="77"/>
      <c r="AA683" s="77"/>
      <c r="AB683" s="77"/>
      <c r="AC683" s="77"/>
      <c r="AD683" s="77"/>
      <c r="AE683" s="77"/>
      <c r="AF683" s="77"/>
      <c r="AG683" s="77"/>
      <c r="AH683" s="77"/>
      <c r="AI683" s="77"/>
      <c r="AJ683" s="77"/>
      <c r="AK683" s="77"/>
      <c r="AL683" s="77"/>
    </row>
    <row r="684" ht="12.75" customHeight="1">
      <c r="A684" s="27"/>
      <c r="B684" s="27"/>
      <c r="C684" s="27"/>
      <c r="D684" s="27"/>
      <c r="E684" s="27"/>
      <c r="F684" s="78"/>
      <c r="G684" s="73"/>
      <c r="H684" s="77"/>
      <c r="I684" s="77"/>
      <c r="J684" s="77"/>
      <c r="K684" s="77"/>
      <c r="L684" s="77"/>
      <c r="M684" s="77"/>
      <c r="N684" s="77"/>
      <c r="O684" s="77"/>
      <c r="P684" s="77"/>
      <c r="Q684" s="77"/>
      <c r="R684" s="77"/>
      <c r="S684" s="77"/>
      <c r="T684" s="77"/>
      <c r="U684" s="77"/>
      <c r="V684" s="77"/>
      <c r="W684" s="77"/>
      <c r="X684" s="77"/>
      <c r="Y684" s="77"/>
      <c r="Z684" s="77"/>
      <c r="AA684" s="77"/>
      <c r="AB684" s="77"/>
      <c r="AC684" s="77"/>
      <c r="AD684" s="77"/>
      <c r="AE684" s="77"/>
      <c r="AF684" s="77"/>
      <c r="AG684" s="77"/>
      <c r="AH684" s="77"/>
      <c r="AI684" s="77"/>
      <c r="AJ684" s="77"/>
      <c r="AK684" s="77"/>
      <c r="AL684" s="77"/>
    </row>
    <row r="685" ht="12.75" customHeight="1">
      <c r="A685" s="27"/>
      <c r="B685" s="27"/>
      <c r="C685" s="27"/>
      <c r="D685" s="27"/>
      <c r="E685" s="27"/>
      <c r="F685" s="78"/>
      <c r="G685" s="73"/>
      <c r="H685" s="77"/>
      <c r="I685" s="77"/>
      <c r="J685" s="77"/>
      <c r="K685" s="77"/>
      <c r="L685" s="77"/>
      <c r="M685" s="77"/>
      <c r="N685" s="77"/>
      <c r="O685" s="77"/>
      <c r="P685" s="77"/>
      <c r="Q685" s="77"/>
      <c r="R685" s="77"/>
      <c r="S685" s="77"/>
      <c r="T685" s="77"/>
      <c r="U685" s="77"/>
      <c r="V685" s="77"/>
      <c r="W685" s="77"/>
      <c r="X685" s="77"/>
      <c r="Y685" s="77"/>
      <c r="Z685" s="77"/>
      <c r="AA685" s="77"/>
      <c r="AB685" s="77"/>
      <c r="AC685" s="77"/>
      <c r="AD685" s="77"/>
      <c r="AE685" s="77"/>
      <c r="AF685" s="77"/>
      <c r="AG685" s="77"/>
      <c r="AH685" s="77"/>
      <c r="AI685" s="77"/>
      <c r="AJ685" s="77"/>
      <c r="AK685" s="77"/>
      <c r="AL685" s="77"/>
    </row>
    <row r="686" ht="12.75" customHeight="1">
      <c r="A686" s="27"/>
      <c r="B686" s="27"/>
      <c r="C686" s="27"/>
      <c r="D686" s="27"/>
      <c r="E686" s="27"/>
      <c r="F686" s="78"/>
      <c r="G686" s="73"/>
      <c r="H686" s="77"/>
      <c r="I686" s="77"/>
      <c r="J686" s="77"/>
      <c r="K686" s="77"/>
      <c r="L686" s="77"/>
      <c r="M686" s="77"/>
      <c r="N686" s="77"/>
      <c r="O686" s="77"/>
      <c r="P686" s="77"/>
      <c r="Q686" s="77"/>
      <c r="R686" s="77"/>
      <c r="S686" s="77"/>
      <c r="T686" s="77"/>
      <c r="U686" s="77"/>
      <c r="V686" s="77"/>
      <c r="W686" s="77"/>
      <c r="X686" s="77"/>
      <c r="Y686" s="77"/>
      <c r="Z686" s="77"/>
      <c r="AA686" s="77"/>
      <c r="AB686" s="77"/>
      <c r="AC686" s="77"/>
      <c r="AD686" s="77"/>
      <c r="AE686" s="77"/>
      <c r="AF686" s="77"/>
      <c r="AG686" s="77"/>
      <c r="AH686" s="77"/>
      <c r="AI686" s="77"/>
      <c r="AJ686" s="77"/>
      <c r="AK686" s="77"/>
      <c r="AL686" s="77"/>
    </row>
    <row r="687" ht="12.75" customHeight="1">
      <c r="A687" s="27"/>
      <c r="B687" s="27"/>
      <c r="C687" s="27"/>
      <c r="D687" s="27"/>
      <c r="E687" s="27"/>
      <c r="F687" s="78"/>
      <c r="G687" s="73"/>
      <c r="H687" s="77"/>
      <c r="I687" s="77"/>
      <c r="J687" s="77"/>
      <c r="K687" s="77"/>
      <c r="L687" s="77"/>
      <c r="M687" s="77"/>
      <c r="N687" s="77"/>
      <c r="O687" s="77"/>
      <c r="P687" s="77"/>
      <c r="Q687" s="77"/>
      <c r="R687" s="77"/>
      <c r="S687" s="77"/>
      <c r="T687" s="77"/>
      <c r="U687" s="77"/>
      <c r="V687" s="77"/>
      <c r="W687" s="77"/>
      <c r="X687" s="77"/>
      <c r="Y687" s="77"/>
      <c r="Z687" s="77"/>
      <c r="AA687" s="77"/>
      <c r="AB687" s="77"/>
      <c r="AC687" s="77"/>
      <c r="AD687" s="77"/>
      <c r="AE687" s="77"/>
      <c r="AF687" s="77"/>
      <c r="AG687" s="77"/>
      <c r="AH687" s="77"/>
      <c r="AI687" s="77"/>
      <c r="AJ687" s="77"/>
      <c r="AK687" s="77"/>
      <c r="AL687" s="77"/>
    </row>
    <row r="688" ht="12.75" customHeight="1">
      <c r="A688" s="27"/>
      <c r="B688" s="27"/>
      <c r="C688" s="27"/>
      <c r="D688" s="27"/>
      <c r="E688" s="27"/>
      <c r="F688" s="78"/>
      <c r="G688" s="73"/>
      <c r="H688" s="77"/>
      <c r="I688" s="77"/>
      <c r="J688" s="77"/>
      <c r="K688" s="77"/>
      <c r="L688" s="77"/>
      <c r="M688" s="77"/>
      <c r="N688" s="77"/>
      <c r="O688" s="77"/>
      <c r="P688" s="77"/>
      <c r="Q688" s="77"/>
      <c r="R688" s="77"/>
      <c r="S688" s="77"/>
      <c r="T688" s="77"/>
      <c r="U688" s="77"/>
      <c r="V688" s="77"/>
      <c r="W688" s="77"/>
      <c r="X688" s="77"/>
      <c r="Y688" s="77"/>
      <c r="Z688" s="77"/>
      <c r="AA688" s="77"/>
      <c r="AB688" s="77"/>
      <c r="AC688" s="77"/>
      <c r="AD688" s="77"/>
      <c r="AE688" s="77"/>
      <c r="AF688" s="77"/>
      <c r="AG688" s="77"/>
      <c r="AH688" s="77"/>
      <c r="AI688" s="77"/>
      <c r="AJ688" s="77"/>
      <c r="AK688" s="77"/>
      <c r="AL688" s="77"/>
    </row>
    <row r="689" ht="12.75" customHeight="1">
      <c r="A689" s="27"/>
      <c r="B689" s="27"/>
      <c r="C689" s="27"/>
      <c r="D689" s="27"/>
      <c r="E689" s="27"/>
      <c r="F689" s="78"/>
      <c r="G689" s="73"/>
      <c r="H689" s="77"/>
      <c r="I689" s="77"/>
      <c r="J689" s="77"/>
      <c r="K689" s="77"/>
      <c r="L689" s="77"/>
      <c r="M689" s="77"/>
      <c r="N689" s="77"/>
      <c r="O689" s="77"/>
      <c r="P689" s="77"/>
      <c r="Q689" s="77"/>
      <c r="R689" s="77"/>
      <c r="S689" s="77"/>
      <c r="T689" s="77"/>
      <c r="U689" s="77"/>
      <c r="V689" s="77"/>
      <c r="W689" s="77"/>
      <c r="X689" s="77"/>
      <c r="Y689" s="77"/>
      <c r="Z689" s="77"/>
      <c r="AA689" s="77"/>
      <c r="AB689" s="77"/>
      <c r="AC689" s="77"/>
      <c r="AD689" s="77"/>
      <c r="AE689" s="77"/>
      <c r="AF689" s="77"/>
      <c r="AG689" s="77"/>
      <c r="AH689" s="77"/>
      <c r="AI689" s="77"/>
      <c r="AJ689" s="77"/>
      <c r="AK689" s="77"/>
      <c r="AL689" s="77"/>
    </row>
    <row r="690" ht="12.75" customHeight="1">
      <c r="A690" s="27"/>
      <c r="B690" s="27"/>
      <c r="C690" s="27"/>
      <c r="D690" s="27"/>
      <c r="E690" s="27"/>
      <c r="F690" s="78"/>
      <c r="G690" s="73"/>
      <c r="H690" s="77"/>
      <c r="I690" s="77"/>
      <c r="J690" s="77"/>
      <c r="K690" s="77"/>
      <c r="L690" s="77"/>
      <c r="M690" s="77"/>
      <c r="N690" s="77"/>
      <c r="O690" s="77"/>
      <c r="P690" s="77"/>
      <c r="Q690" s="77"/>
      <c r="R690" s="77"/>
      <c r="S690" s="77"/>
      <c r="T690" s="77"/>
      <c r="U690" s="77"/>
      <c r="V690" s="77"/>
      <c r="W690" s="77"/>
      <c r="X690" s="77"/>
      <c r="Y690" s="77"/>
      <c r="Z690" s="77"/>
      <c r="AA690" s="77"/>
      <c r="AB690" s="77"/>
      <c r="AC690" s="77"/>
      <c r="AD690" s="77"/>
      <c r="AE690" s="77"/>
      <c r="AF690" s="77"/>
      <c r="AG690" s="77"/>
      <c r="AH690" s="77"/>
      <c r="AI690" s="77"/>
      <c r="AJ690" s="77"/>
      <c r="AK690" s="77"/>
      <c r="AL690" s="77"/>
    </row>
    <row r="691" ht="12.75" customHeight="1">
      <c r="A691" s="27"/>
      <c r="B691" s="27"/>
      <c r="C691" s="27"/>
      <c r="D691" s="27"/>
      <c r="E691" s="27"/>
      <c r="F691" s="78"/>
      <c r="G691" s="73"/>
      <c r="H691" s="77"/>
      <c r="I691" s="77"/>
      <c r="J691" s="77"/>
      <c r="K691" s="77"/>
      <c r="L691" s="77"/>
      <c r="M691" s="77"/>
      <c r="N691" s="77"/>
      <c r="O691" s="77"/>
      <c r="P691" s="77"/>
      <c r="Q691" s="77"/>
      <c r="R691" s="77"/>
      <c r="S691" s="77"/>
      <c r="T691" s="77"/>
      <c r="U691" s="77"/>
      <c r="V691" s="77"/>
      <c r="W691" s="77"/>
      <c r="X691" s="77"/>
      <c r="Y691" s="77"/>
      <c r="Z691" s="77"/>
      <c r="AA691" s="77"/>
      <c r="AB691" s="77"/>
      <c r="AC691" s="77"/>
      <c r="AD691" s="77"/>
      <c r="AE691" s="77"/>
      <c r="AF691" s="77"/>
      <c r="AG691" s="77"/>
      <c r="AH691" s="77"/>
      <c r="AI691" s="77"/>
      <c r="AJ691" s="77"/>
      <c r="AK691" s="77"/>
      <c r="AL691" s="77"/>
    </row>
    <row r="692" ht="12.75" customHeight="1">
      <c r="A692" s="27"/>
      <c r="B692" s="27"/>
      <c r="C692" s="27"/>
      <c r="D692" s="27"/>
      <c r="E692" s="27"/>
      <c r="F692" s="78"/>
      <c r="G692" s="73"/>
      <c r="H692" s="77"/>
      <c r="I692" s="77"/>
      <c r="J692" s="77"/>
      <c r="K692" s="77"/>
      <c r="L692" s="77"/>
      <c r="M692" s="77"/>
      <c r="N692" s="77"/>
      <c r="O692" s="77"/>
      <c r="P692" s="77"/>
      <c r="Q692" s="77"/>
      <c r="R692" s="77"/>
      <c r="S692" s="77"/>
      <c r="T692" s="77"/>
      <c r="U692" s="77"/>
      <c r="V692" s="77"/>
      <c r="W692" s="77"/>
      <c r="X692" s="77"/>
      <c r="Y692" s="77"/>
      <c r="Z692" s="77"/>
      <c r="AA692" s="77"/>
      <c r="AB692" s="77"/>
      <c r="AC692" s="77"/>
      <c r="AD692" s="77"/>
      <c r="AE692" s="77"/>
      <c r="AF692" s="77"/>
      <c r="AG692" s="77"/>
      <c r="AH692" s="77"/>
      <c r="AI692" s="77"/>
      <c r="AJ692" s="77"/>
      <c r="AK692" s="77"/>
      <c r="AL692" s="77"/>
    </row>
    <row r="693" ht="12.75" customHeight="1">
      <c r="A693" s="27"/>
      <c r="B693" s="27"/>
      <c r="C693" s="27"/>
      <c r="D693" s="27"/>
      <c r="E693" s="27"/>
      <c r="F693" s="78"/>
      <c r="G693" s="73"/>
      <c r="H693" s="77"/>
      <c r="I693" s="77"/>
      <c r="J693" s="77"/>
      <c r="K693" s="77"/>
      <c r="L693" s="77"/>
      <c r="M693" s="77"/>
      <c r="N693" s="77"/>
      <c r="O693" s="77"/>
      <c r="P693" s="77"/>
      <c r="Q693" s="77"/>
      <c r="R693" s="77"/>
      <c r="S693" s="77"/>
      <c r="T693" s="77"/>
      <c r="U693" s="77"/>
      <c r="V693" s="77"/>
      <c r="W693" s="77"/>
      <c r="X693" s="77"/>
      <c r="Y693" s="77"/>
      <c r="Z693" s="77"/>
      <c r="AA693" s="77"/>
      <c r="AB693" s="77"/>
      <c r="AC693" s="77"/>
      <c r="AD693" s="77"/>
      <c r="AE693" s="77"/>
      <c r="AF693" s="77"/>
      <c r="AG693" s="77"/>
      <c r="AH693" s="77"/>
      <c r="AI693" s="77"/>
      <c r="AJ693" s="77"/>
      <c r="AK693" s="77"/>
      <c r="AL693" s="77"/>
    </row>
    <row r="694" ht="12.75" customHeight="1">
      <c r="A694" s="27"/>
      <c r="B694" s="27"/>
      <c r="C694" s="27"/>
      <c r="D694" s="27"/>
      <c r="E694" s="27"/>
      <c r="F694" s="78"/>
      <c r="G694" s="73"/>
      <c r="H694" s="77"/>
      <c r="I694" s="77"/>
      <c r="J694" s="77"/>
      <c r="K694" s="77"/>
      <c r="L694" s="77"/>
      <c r="M694" s="77"/>
      <c r="N694" s="77"/>
      <c r="O694" s="77"/>
      <c r="P694" s="77"/>
      <c r="Q694" s="77"/>
      <c r="R694" s="77"/>
      <c r="S694" s="77"/>
      <c r="T694" s="77"/>
      <c r="U694" s="77"/>
      <c r="V694" s="77"/>
      <c r="W694" s="77"/>
      <c r="X694" s="77"/>
      <c r="Y694" s="77"/>
      <c r="Z694" s="77"/>
      <c r="AA694" s="77"/>
      <c r="AB694" s="77"/>
      <c r="AC694" s="77"/>
      <c r="AD694" s="77"/>
      <c r="AE694" s="77"/>
      <c r="AF694" s="77"/>
      <c r="AG694" s="77"/>
      <c r="AH694" s="77"/>
      <c r="AI694" s="77"/>
      <c r="AJ694" s="77"/>
      <c r="AK694" s="77"/>
      <c r="AL694" s="77"/>
    </row>
    <row r="695" ht="12.75" customHeight="1">
      <c r="A695" s="27"/>
      <c r="B695" s="27"/>
      <c r="C695" s="27"/>
      <c r="D695" s="27"/>
      <c r="E695" s="27"/>
      <c r="F695" s="78"/>
      <c r="G695" s="73"/>
      <c r="H695" s="77"/>
      <c r="I695" s="77"/>
      <c r="J695" s="77"/>
      <c r="K695" s="77"/>
      <c r="L695" s="77"/>
      <c r="M695" s="77"/>
      <c r="N695" s="77"/>
      <c r="O695" s="77"/>
      <c r="P695" s="77"/>
      <c r="Q695" s="77"/>
      <c r="R695" s="77"/>
      <c r="S695" s="77"/>
      <c r="T695" s="77"/>
      <c r="U695" s="77"/>
      <c r="V695" s="77"/>
      <c r="W695" s="77"/>
      <c r="X695" s="77"/>
      <c r="Y695" s="77"/>
      <c r="Z695" s="77"/>
      <c r="AA695" s="77"/>
      <c r="AB695" s="77"/>
      <c r="AC695" s="77"/>
      <c r="AD695" s="77"/>
      <c r="AE695" s="77"/>
      <c r="AF695" s="77"/>
      <c r="AG695" s="77"/>
      <c r="AH695" s="77"/>
      <c r="AI695" s="77"/>
      <c r="AJ695" s="77"/>
      <c r="AK695" s="77"/>
      <c r="AL695" s="77"/>
    </row>
    <row r="696" ht="12.75" customHeight="1">
      <c r="A696" s="27"/>
      <c r="B696" s="27"/>
      <c r="C696" s="27"/>
      <c r="D696" s="27"/>
      <c r="E696" s="27"/>
      <c r="F696" s="78"/>
      <c r="G696" s="73"/>
      <c r="H696" s="77"/>
      <c r="I696" s="77"/>
      <c r="J696" s="77"/>
      <c r="K696" s="77"/>
      <c r="L696" s="77"/>
      <c r="M696" s="77"/>
      <c r="N696" s="77"/>
      <c r="O696" s="77"/>
      <c r="P696" s="77"/>
      <c r="Q696" s="77"/>
      <c r="R696" s="77"/>
      <c r="S696" s="77"/>
      <c r="T696" s="77"/>
      <c r="U696" s="77"/>
      <c r="V696" s="77"/>
      <c r="W696" s="77"/>
      <c r="X696" s="77"/>
      <c r="Y696" s="77"/>
      <c r="Z696" s="77"/>
      <c r="AA696" s="77"/>
      <c r="AB696" s="77"/>
      <c r="AC696" s="77"/>
      <c r="AD696" s="77"/>
      <c r="AE696" s="77"/>
      <c r="AF696" s="77"/>
      <c r="AG696" s="77"/>
      <c r="AH696" s="77"/>
      <c r="AI696" s="77"/>
      <c r="AJ696" s="77"/>
      <c r="AK696" s="77"/>
      <c r="AL696" s="77"/>
    </row>
    <row r="697" ht="12.75" customHeight="1">
      <c r="A697" s="27"/>
      <c r="B697" s="27"/>
      <c r="C697" s="27"/>
      <c r="D697" s="27"/>
      <c r="E697" s="27"/>
      <c r="F697" s="78"/>
      <c r="G697" s="73"/>
      <c r="H697" s="77"/>
      <c r="I697" s="77"/>
      <c r="J697" s="77"/>
      <c r="K697" s="77"/>
      <c r="L697" s="77"/>
      <c r="M697" s="77"/>
      <c r="N697" s="77"/>
      <c r="O697" s="77"/>
      <c r="P697" s="77"/>
      <c r="Q697" s="77"/>
      <c r="R697" s="77"/>
      <c r="S697" s="77"/>
      <c r="T697" s="77"/>
      <c r="U697" s="77"/>
      <c r="V697" s="77"/>
      <c r="W697" s="77"/>
      <c r="X697" s="77"/>
      <c r="Y697" s="77"/>
      <c r="Z697" s="77"/>
      <c r="AA697" s="77"/>
      <c r="AB697" s="77"/>
      <c r="AC697" s="77"/>
      <c r="AD697" s="77"/>
      <c r="AE697" s="77"/>
      <c r="AF697" s="77"/>
      <c r="AG697" s="77"/>
      <c r="AH697" s="77"/>
      <c r="AI697" s="77"/>
      <c r="AJ697" s="77"/>
      <c r="AK697" s="77"/>
      <c r="AL697" s="77"/>
    </row>
    <row r="698" ht="12.75" customHeight="1">
      <c r="A698" s="27"/>
      <c r="B698" s="27"/>
      <c r="C698" s="27"/>
      <c r="D698" s="27"/>
      <c r="E698" s="27"/>
      <c r="F698" s="78"/>
      <c r="G698" s="73"/>
      <c r="H698" s="77"/>
      <c r="I698" s="77"/>
      <c r="J698" s="77"/>
      <c r="K698" s="77"/>
      <c r="L698" s="77"/>
      <c r="M698" s="77"/>
      <c r="N698" s="77"/>
      <c r="O698" s="77"/>
      <c r="P698" s="77"/>
      <c r="Q698" s="77"/>
      <c r="R698" s="77"/>
      <c r="S698" s="77"/>
      <c r="T698" s="77"/>
      <c r="U698" s="77"/>
      <c r="V698" s="77"/>
      <c r="W698" s="77"/>
      <c r="X698" s="77"/>
      <c r="Y698" s="77"/>
      <c r="Z698" s="77"/>
      <c r="AA698" s="77"/>
      <c r="AB698" s="77"/>
      <c r="AC698" s="77"/>
      <c r="AD698" s="77"/>
      <c r="AE698" s="77"/>
      <c r="AF698" s="77"/>
      <c r="AG698" s="77"/>
      <c r="AH698" s="77"/>
      <c r="AI698" s="77"/>
      <c r="AJ698" s="77"/>
      <c r="AK698" s="77"/>
      <c r="AL698" s="77"/>
    </row>
    <row r="699" ht="12.75" customHeight="1">
      <c r="A699" s="27"/>
      <c r="B699" s="27"/>
      <c r="C699" s="27"/>
      <c r="D699" s="27"/>
      <c r="E699" s="27"/>
      <c r="F699" s="78"/>
      <c r="G699" s="73"/>
      <c r="H699" s="77"/>
      <c r="I699" s="77"/>
      <c r="J699" s="77"/>
      <c r="K699" s="77"/>
      <c r="L699" s="77"/>
      <c r="M699" s="77"/>
      <c r="N699" s="77"/>
      <c r="O699" s="77"/>
      <c r="P699" s="77"/>
      <c r="Q699" s="77"/>
      <c r="R699" s="77"/>
      <c r="S699" s="77"/>
      <c r="T699" s="77"/>
      <c r="U699" s="77"/>
      <c r="V699" s="77"/>
      <c r="W699" s="77"/>
      <c r="X699" s="77"/>
      <c r="Y699" s="77"/>
      <c r="Z699" s="77"/>
      <c r="AA699" s="77"/>
      <c r="AB699" s="77"/>
      <c r="AC699" s="77"/>
      <c r="AD699" s="77"/>
      <c r="AE699" s="77"/>
      <c r="AF699" s="77"/>
      <c r="AG699" s="77"/>
      <c r="AH699" s="77"/>
      <c r="AI699" s="77"/>
      <c r="AJ699" s="77"/>
      <c r="AK699" s="77"/>
      <c r="AL699" s="77"/>
    </row>
    <row r="700" ht="12.75" customHeight="1">
      <c r="A700" s="27"/>
      <c r="B700" s="27"/>
      <c r="C700" s="27"/>
      <c r="D700" s="27"/>
      <c r="E700" s="27"/>
      <c r="F700" s="78"/>
      <c r="G700" s="73"/>
      <c r="H700" s="77"/>
      <c r="I700" s="77"/>
      <c r="J700" s="77"/>
      <c r="K700" s="77"/>
      <c r="L700" s="77"/>
      <c r="M700" s="77"/>
      <c r="N700" s="77"/>
      <c r="O700" s="77"/>
      <c r="P700" s="77"/>
      <c r="Q700" s="77"/>
      <c r="R700" s="77"/>
      <c r="S700" s="77"/>
      <c r="T700" s="77"/>
      <c r="U700" s="77"/>
      <c r="V700" s="77"/>
      <c r="W700" s="77"/>
      <c r="X700" s="77"/>
      <c r="Y700" s="77"/>
      <c r="Z700" s="77"/>
      <c r="AA700" s="77"/>
      <c r="AB700" s="77"/>
      <c r="AC700" s="77"/>
      <c r="AD700" s="77"/>
      <c r="AE700" s="77"/>
      <c r="AF700" s="77"/>
      <c r="AG700" s="77"/>
      <c r="AH700" s="77"/>
      <c r="AI700" s="77"/>
      <c r="AJ700" s="77"/>
      <c r="AK700" s="77"/>
      <c r="AL700" s="77"/>
    </row>
    <row r="701" ht="12.75" customHeight="1">
      <c r="A701" s="27"/>
      <c r="B701" s="27"/>
      <c r="C701" s="27"/>
      <c r="D701" s="27"/>
      <c r="E701" s="27"/>
      <c r="F701" s="78"/>
      <c r="G701" s="73"/>
      <c r="H701" s="77"/>
      <c r="I701" s="77"/>
      <c r="J701" s="77"/>
      <c r="K701" s="77"/>
      <c r="L701" s="77"/>
      <c r="M701" s="77"/>
      <c r="N701" s="77"/>
      <c r="O701" s="77"/>
      <c r="P701" s="77"/>
      <c r="Q701" s="77"/>
      <c r="R701" s="77"/>
      <c r="S701" s="77"/>
      <c r="T701" s="77"/>
      <c r="U701" s="77"/>
      <c r="V701" s="77"/>
      <c r="W701" s="77"/>
      <c r="X701" s="77"/>
      <c r="Y701" s="77"/>
      <c r="Z701" s="77"/>
      <c r="AA701" s="77"/>
      <c r="AB701" s="77"/>
      <c r="AC701" s="77"/>
      <c r="AD701" s="77"/>
      <c r="AE701" s="77"/>
      <c r="AF701" s="77"/>
      <c r="AG701" s="77"/>
      <c r="AH701" s="77"/>
      <c r="AI701" s="77"/>
      <c r="AJ701" s="77"/>
      <c r="AK701" s="77"/>
      <c r="AL701" s="77"/>
    </row>
    <row r="702" ht="12.75" customHeight="1">
      <c r="A702" s="27"/>
      <c r="B702" s="27"/>
      <c r="C702" s="27"/>
      <c r="D702" s="27"/>
      <c r="E702" s="27"/>
      <c r="F702" s="78"/>
      <c r="G702" s="73"/>
      <c r="H702" s="77"/>
      <c r="I702" s="77"/>
      <c r="J702" s="77"/>
      <c r="K702" s="77"/>
      <c r="L702" s="77"/>
      <c r="M702" s="77"/>
      <c r="N702" s="77"/>
      <c r="O702" s="77"/>
      <c r="P702" s="77"/>
      <c r="Q702" s="77"/>
      <c r="R702" s="77"/>
      <c r="S702" s="77"/>
      <c r="T702" s="77"/>
      <c r="U702" s="77"/>
      <c r="V702" s="77"/>
      <c r="W702" s="77"/>
      <c r="X702" s="77"/>
      <c r="Y702" s="77"/>
      <c r="Z702" s="77"/>
      <c r="AA702" s="77"/>
      <c r="AB702" s="77"/>
      <c r="AC702" s="77"/>
      <c r="AD702" s="77"/>
      <c r="AE702" s="77"/>
      <c r="AF702" s="77"/>
      <c r="AG702" s="77"/>
      <c r="AH702" s="77"/>
      <c r="AI702" s="77"/>
      <c r="AJ702" s="77"/>
      <c r="AK702" s="77"/>
      <c r="AL702" s="77"/>
    </row>
    <row r="703" ht="12.75" customHeight="1">
      <c r="A703" s="27"/>
      <c r="B703" s="27"/>
      <c r="C703" s="27"/>
      <c r="D703" s="27"/>
      <c r="E703" s="27"/>
      <c r="F703" s="78"/>
      <c r="G703" s="73"/>
      <c r="H703" s="77"/>
      <c r="I703" s="77"/>
      <c r="J703" s="77"/>
      <c r="K703" s="77"/>
      <c r="L703" s="77"/>
      <c r="M703" s="77"/>
      <c r="N703" s="77"/>
      <c r="O703" s="77"/>
      <c r="P703" s="77"/>
      <c r="Q703" s="77"/>
      <c r="R703" s="77"/>
      <c r="S703" s="77"/>
      <c r="T703" s="77"/>
      <c r="U703" s="77"/>
      <c r="V703" s="77"/>
      <c r="W703" s="77"/>
      <c r="X703" s="77"/>
      <c r="Y703" s="77"/>
      <c r="Z703" s="77"/>
      <c r="AA703" s="77"/>
      <c r="AB703" s="77"/>
      <c r="AC703" s="77"/>
      <c r="AD703" s="77"/>
      <c r="AE703" s="77"/>
      <c r="AF703" s="77"/>
      <c r="AG703" s="77"/>
      <c r="AH703" s="77"/>
      <c r="AI703" s="77"/>
      <c r="AJ703" s="77"/>
      <c r="AK703" s="77"/>
      <c r="AL703" s="77"/>
    </row>
    <row r="704" ht="12.75" customHeight="1">
      <c r="A704" s="27"/>
      <c r="B704" s="27"/>
      <c r="C704" s="27"/>
      <c r="D704" s="27"/>
      <c r="E704" s="27"/>
      <c r="F704" s="78"/>
      <c r="G704" s="73"/>
      <c r="H704" s="77"/>
      <c r="I704" s="77"/>
      <c r="J704" s="77"/>
      <c r="K704" s="77"/>
      <c r="L704" s="77"/>
      <c r="M704" s="77"/>
      <c r="N704" s="77"/>
      <c r="O704" s="77"/>
      <c r="P704" s="77"/>
      <c r="Q704" s="77"/>
      <c r="R704" s="77"/>
      <c r="S704" s="77"/>
      <c r="T704" s="77"/>
      <c r="U704" s="77"/>
      <c r="V704" s="77"/>
      <c r="W704" s="77"/>
      <c r="X704" s="77"/>
      <c r="Y704" s="77"/>
      <c r="Z704" s="77"/>
      <c r="AA704" s="77"/>
      <c r="AB704" s="77"/>
      <c r="AC704" s="77"/>
      <c r="AD704" s="77"/>
      <c r="AE704" s="77"/>
      <c r="AF704" s="77"/>
      <c r="AG704" s="77"/>
      <c r="AH704" s="77"/>
      <c r="AI704" s="77"/>
      <c r="AJ704" s="77"/>
      <c r="AK704" s="77"/>
      <c r="AL704" s="77"/>
    </row>
    <row r="705" ht="12.75" customHeight="1">
      <c r="A705" s="27"/>
      <c r="B705" s="27"/>
      <c r="C705" s="27"/>
      <c r="D705" s="27"/>
      <c r="E705" s="27"/>
      <c r="F705" s="78"/>
      <c r="G705" s="73"/>
      <c r="H705" s="77"/>
      <c r="I705" s="77"/>
      <c r="J705" s="77"/>
      <c r="K705" s="77"/>
      <c r="L705" s="77"/>
      <c r="M705" s="77"/>
      <c r="N705" s="77"/>
      <c r="O705" s="77"/>
      <c r="P705" s="77"/>
      <c r="Q705" s="77"/>
      <c r="R705" s="77"/>
      <c r="S705" s="77"/>
      <c r="T705" s="77"/>
      <c r="U705" s="77"/>
      <c r="V705" s="77"/>
      <c r="W705" s="77"/>
      <c r="X705" s="77"/>
      <c r="Y705" s="77"/>
      <c r="Z705" s="77"/>
      <c r="AA705" s="77"/>
      <c r="AB705" s="77"/>
      <c r="AC705" s="77"/>
      <c r="AD705" s="77"/>
      <c r="AE705" s="77"/>
      <c r="AF705" s="77"/>
      <c r="AG705" s="77"/>
      <c r="AH705" s="77"/>
      <c r="AI705" s="77"/>
      <c r="AJ705" s="77"/>
      <c r="AK705" s="77"/>
      <c r="AL705" s="77"/>
    </row>
    <row r="706" ht="12.75" customHeight="1">
      <c r="A706" s="27"/>
      <c r="B706" s="27"/>
      <c r="C706" s="27"/>
      <c r="D706" s="27"/>
      <c r="E706" s="27"/>
      <c r="F706" s="78"/>
      <c r="G706" s="73"/>
      <c r="H706" s="77"/>
      <c r="I706" s="77"/>
      <c r="J706" s="77"/>
      <c r="K706" s="77"/>
      <c r="L706" s="77"/>
      <c r="M706" s="77"/>
      <c r="N706" s="77"/>
      <c r="O706" s="77"/>
      <c r="P706" s="77"/>
      <c r="Q706" s="77"/>
      <c r="R706" s="77"/>
      <c r="S706" s="77"/>
      <c r="T706" s="77"/>
      <c r="U706" s="77"/>
      <c r="V706" s="77"/>
      <c r="W706" s="77"/>
      <c r="X706" s="77"/>
      <c r="Y706" s="77"/>
      <c r="Z706" s="77"/>
      <c r="AA706" s="77"/>
      <c r="AB706" s="77"/>
      <c r="AC706" s="77"/>
      <c r="AD706" s="77"/>
      <c r="AE706" s="77"/>
      <c r="AF706" s="77"/>
      <c r="AG706" s="77"/>
      <c r="AH706" s="77"/>
      <c r="AI706" s="77"/>
      <c r="AJ706" s="77"/>
      <c r="AK706" s="77"/>
      <c r="AL706" s="77"/>
    </row>
    <row r="707" ht="12.75" customHeight="1">
      <c r="A707" s="27"/>
      <c r="B707" s="27"/>
      <c r="C707" s="27"/>
      <c r="D707" s="27"/>
      <c r="E707" s="27"/>
      <c r="F707" s="78"/>
      <c r="G707" s="73"/>
      <c r="H707" s="77"/>
      <c r="I707" s="77"/>
      <c r="J707" s="77"/>
      <c r="K707" s="77"/>
      <c r="L707" s="77"/>
      <c r="M707" s="77"/>
      <c r="N707" s="77"/>
      <c r="O707" s="77"/>
      <c r="P707" s="77"/>
      <c r="Q707" s="77"/>
      <c r="R707" s="77"/>
      <c r="S707" s="77"/>
      <c r="T707" s="77"/>
      <c r="U707" s="77"/>
      <c r="V707" s="77"/>
      <c r="W707" s="77"/>
      <c r="X707" s="77"/>
      <c r="Y707" s="77"/>
      <c r="Z707" s="77"/>
      <c r="AA707" s="77"/>
      <c r="AB707" s="77"/>
      <c r="AC707" s="77"/>
      <c r="AD707" s="77"/>
      <c r="AE707" s="77"/>
      <c r="AF707" s="77"/>
      <c r="AG707" s="77"/>
      <c r="AH707" s="77"/>
      <c r="AI707" s="77"/>
      <c r="AJ707" s="77"/>
      <c r="AK707" s="77"/>
      <c r="AL707" s="77"/>
    </row>
    <row r="708" ht="12.75" customHeight="1">
      <c r="A708" s="27"/>
      <c r="B708" s="27"/>
      <c r="C708" s="27"/>
      <c r="D708" s="27"/>
      <c r="E708" s="27"/>
      <c r="F708" s="78"/>
      <c r="G708" s="73"/>
      <c r="H708" s="77"/>
      <c r="I708" s="77"/>
      <c r="J708" s="77"/>
      <c r="K708" s="77"/>
      <c r="L708" s="77"/>
      <c r="M708" s="77"/>
      <c r="N708" s="77"/>
      <c r="O708" s="77"/>
      <c r="P708" s="77"/>
      <c r="Q708" s="77"/>
      <c r="R708" s="77"/>
      <c r="S708" s="77"/>
      <c r="T708" s="77"/>
      <c r="U708" s="77"/>
      <c r="V708" s="77"/>
      <c r="W708" s="77"/>
      <c r="X708" s="77"/>
      <c r="Y708" s="77"/>
      <c r="Z708" s="77"/>
      <c r="AA708" s="77"/>
      <c r="AB708" s="77"/>
      <c r="AC708" s="77"/>
      <c r="AD708" s="77"/>
      <c r="AE708" s="77"/>
      <c r="AF708" s="77"/>
      <c r="AG708" s="77"/>
      <c r="AH708" s="77"/>
      <c r="AI708" s="77"/>
      <c r="AJ708" s="77"/>
      <c r="AK708" s="77"/>
      <c r="AL708" s="77"/>
    </row>
    <row r="709" ht="12.75" customHeight="1">
      <c r="A709" s="27"/>
      <c r="B709" s="27"/>
      <c r="C709" s="27"/>
      <c r="D709" s="27"/>
      <c r="E709" s="27"/>
      <c r="F709" s="78"/>
      <c r="G709" s="73"/>
      <c r="H709" s="77"/>
      <c r="I709" s="77"/>
      <c r="J709" s="77"/>
      <c r="K709" s="77"/>
      <c r="L709" s="77"/>
      <c r="M709" s="77"/>
      <c r="N709" s="77"/>
      <c r="O709" s="77"/>
      <c r="P709" s="77"/>
      <c r="Q709" s="77"/>
      <c r="R709" s="77"/>
      <c r="S709" s="77"/>
      <c r="T709" s="77"/>
      <c r="U709" s="77"/>
      <c r="V709" s="77"/>
      <c r="W709" s="77"/>
      <c r="X709" s="77"/>
      <c r="Y709" s="77"/>
      <c r="Z709" s="77"/>
      <c r="AA709" s="77"/>
      <c r="AB709" s="77"/>
      <c r="AC709" s="77"/>
      <c r="AD709" s="77"/>
      <c r="AE709" s="77"/>
      <c r="AF709" s="77"/>
      <c r="AG709" s="77"/>
      <c r="AH709" s="77"/>
      <c r="AI709" s="77"/>
      <c r="AJ709" s="77"/>
      <c r="AK709" s="77"/>
      <c r="AL709" s="77"/>
    </row>
    <row r="710" ht="12.75" customHeight="1">
      <c r="A710" s="27"/>
      <c r="B710" s="27"/>
      <c r="C710" s="27"/>
      <c r="D710" s="27"/>
      <c r="E710" s="27"/>
      <c r="F710" s="78"/>
      <c r="G710" s="73"/>
      <c r="H710" s="77"/>
      <c r="I710" s="77"/>
      <c r="J710" s="77"/>
      <c r="K710" s="77"/>
      <c r="L710" s="77"/>
      <c r="M710" s="77"/>
      <c r="N710" s="77"/>
      <c r="O710" s="77"/>
      <c r="P710" s="77"/>
      <c r="Q710" s="77"/>
      <c r="R710" s="77"/>
      <c r="S710" s="77"/>
      <c r="T710" s="77"/>
      <c r="U710" s="77"/>
      <c r="V710" s="77"/>
      <c r="W710" s="77"/>
      <c r="X710" s="77"/>
      <c r="Y710" s="77"/>
      <c r="Z710" s="77"/>
      <c r="AA710" s="77"/>
      <c r="AB710" s="77"/>
      <c r="AC710" s="77"/>
      <c r="AD710" s="77"/>
      <c r="AE710" s="77"/>
      <c r="AF710" s="77"/>
      <c r="AG710" s="77"/>
      <c r="AH710" s="77"/>
      <c r="AI710" s="77"/>
      <c r="AJ710" s="77"/>
      <c r="AK710" s="77"/>
      <c r="AL710" s="77"/>
    </row>
    <row r="711" ht="12.75" customHeight="1">
      <c r="A711" s="27"/>
      <c r="B711" s="27"/>
      <c r="C711" s="27"/>
      <c r="D711" s="27"/>
      <c r="E711" s="27"/>
      <c r="F711" s="78"/>
      <c r="G711" s="73"/>
      <c r="H711" s="77"/>
      <c r="I711" s="77"/>
      <c r="J711" s="77"/>
      <c r="K711" s="77"/>
      <c r="L711" s="77"/>
      <c r="M711" s="77"/>
      <c r="N711" s="77"/>
      <c r="O711" s="77"/>
      <c r="P711" s="77"/>
      <c r="Q711" s="77"/>
      <c r="R711" s="77"/>
      <c r="S711" s="77"/>
      <c r="T711" s="77"/>
      <c r="U711" s="77"/>
      <c r="V711" s="77"/>
      <c r="W711" s="77"/>
      <c r="X711" s="77"/>
      <c r="Y711" s="77"/>
      <c r="Z711" s="77"/>
      <c r="AA711" s="77"/>
      <c r="AB711" s="77"/>
      <c r="AC711" s="77"/>
      <c r="AD711" s="77"/>
      <c r="AE711" s="77"/>
      <c r="AF711" s="77"/>
      <c r="AG711" s="77"/>
      <c r="AH711" s="77"/>
      <c r="AI711" s="77"/>
      <c r="AJ711" s="77"/>
      <c r="AK711" s="77"/>
      <c r="AL711" s="77"/>
    </row>
    <row r="712" ht="12.75" customHeight="1">
      <c r="A712" s="27"/>
      <c r="B712" s="27"/>
      <c r="C712" s="27"/>
      <c r="D712" s="27"/>
      <c r="E712" s="27"/>
      <c r="F712" s="78"/>
      <c r="G712" s="73"/>
      <c r="H712" s="77"/>
      <c r="I712" s="77"/>
      <c r="J712" s="77"/>
      <c r="K712" s="77"/>
      <c r="L712" s="77"/>
      <c r="M712" s="77"/>
      <c r="N712" s="77"/>
      <c r="O712" s="77"/>
      <c r="P712" s="77"/>
      <c r="Q712" s="77"/>
      <c r="R712" s="77"/>
      <c r="S712" s="77"/>
      <c r="T712" s="77"/>
      <c r="U712" s="77"/>
      <c r="V712" s="77"/>
      <c r="W712" s="77"/>
      <c r="X712" s="77"/>
      <c r="Y712" s="77"/>
      <c r="Z712" s="77"/>
      <c r="AA712" s="77"/>
      <c r="AB712" s="77"/>
      <c r="AC712" s="77"/>
      <c r="AD712" s="77"/>
      <c r="AE712" s="77"/>
      <c r="AF712" s="77"/>
      <c r="AG712" s="77"/>
      <c r="AH712" s="77"/>
      <c r="AI712" s="77"/>
      <c r="AJ712" s="77"/>
      <c r="AK712" s="77"/>
      <c r="AL712" s="77"/>
    </row>
    <row r="713" ht="12.75" customHeight="1">
      <c r="A713" s="27"/>
      <c r="B713" s="27"/>
      <c r="C713" s="27"/>
      <c r="D713" s="27"/>
      <c r="E713" s="27"/>
      <c r="F713" s="78"/>
      <c r="G713" s="73"/>
      <c r="H713" s="77"/>
      <c r="I713" s="77"/>
      <c r="J713" s="77"/>
      <c r="K713" s="77"/>
      <c r="L713" s="77"/>
      <c r="M713" s="77"/>
      <c r="N713" s="77"/>
      <c r="O713" s="77"/>
      <c r="P713" s="77"/>
      <c r="Q713" s="77"/>
      <c r="R713" s="77"/>
      <c r="S713" s="77"/>
      <c r="T713" s="77"/>
      <c r="U713" s="77"/>
      <c r="V713" s="77"/>
      <c r="W713" s="77"/>
      <c r="X713" s="77"/>
      <c r="Y713" s="77"/>
      <c r="Z713" s="77"/>
      <c r="AA713" s="77"/>
      <c r="AB713" s="77"/>
      <c r="AC713" s="77"/>
      <c r="AD713" s="77"/>
      <c r="AE713" s="77"/>
      <c r="AF713" s="77"/>
      <c r="AG713" s="77"/>
      <c r="AH713" s="77"/>
      <c r="AI713" s="77"/>
      <c r="AJ713" s="77"/>
      <c r="AK713" s="77"/>
      <c r="AL713" s="77"/>
    </row>
    <row r="714" ht="12.75" customHeight="1">
      <c r="A714" s="27"/>
      <c r="B714" s="27"/>
      <c r="C714" s="27"/>
      <c r="D714" s="27"/>
      <c r="E714" s="27"/>
      <c r="F714" s="78"/>
      <c r="G714" s="73"/>
      <c r="H714" s="77"/>
      <c r="I714" s="77"/>
      <c r="J714" s="77"/>
      <c r="K714" s="77"/>
      <c r="L714" s="77"/>
      <c r="M714" s="77"/>
      <c r="N714" s="77"/>
      <c r="O714" s="77"/>
      <c r="P714" s="77"/>
      <c r="Q714" s="77"/>
      <c r="R714" s="77"/>
      <c r="S714" s="77"/>
      <c r="T714" s="77"/>
      <c r="U714" s="77"/>
      <c r="V714" s="77"/>
      <c r="W714" s="77"/>
      <c r="X714" s="77"/>
      <c r="Y714" s="77"/>
      <c r="Z714" s="77"/>
      <c r="AA714" s="77"/>
      <c r="AB714" s="77"/>
      <c r="AC714" s="77"/>
      <c r="AD714" s="77"/>
      <c r="AE714" s="77"/>
      <c r="AF714" s="77"/>
      <c r="AG714" s="77"/>
      <c r="AH714" s="77"/>
      <c r="AI714" s="77"/>
      <c r="AJ714" s="77"/>
      <c r="AK714" s="77"/>
      <c r="AL714" s="77"/>
    </row>
    <row r="715" ht="12.75" customHeight="1">
      <c r="A715" s="27"/>
      <c r="B715" s="27"/>
      <c r="C715" s="27"/>
      <c r="D715" s="27"/>
      <c r="E715" s="27"/>
      <c r="F715" s="78"/>
      <c r="G715" s="73"/>
      <c r="H715" s="77"/>
      <c r="I715" s="77"/>
      <c r="J715" s="77"/>
      <c r="K715" s="77"/>
      <c r="L715" s="77"/>
      <c r="M715" s="77"/>
      <c r="N715" s="77"/>
      <c r="O715" s="77"/>
      <c r="P715" s="77"/>
      <c r="Q715" s="77"/>
      <c r="R715" s="77"/>
      <c r="S715" s="77"/>
      <c r="T715" s="77"/>
      <c r="U715" s="77"/>
      <c r="V715" s="77"/>
      <c r="W715" s="77"/>
      <c r="X715" s="77"/>
      <c r="Y715" s="77"/>
      <c r="Z715" s="77"/>
      <c r="AA715" s="77"/>
      <c r="AB715" s="77"/>
      <c r="AC715" s="77"/>
      <c r="AD715" s="77"/>
      <c r="AE715" s="77"/>
      <c r="AF715" s="77"/>
      <c r="AG715" s="77"/>
      <c r="AH715" s="77"/>
      <c r="AI715" s="77"/>
      <c r="AJ715" s="77"/>
      <c r="AK715" s="77"/>
      <c r="AL715" s="77"/>
    </row>
    <row r="716" ht="12.75" customHeight="1">
      <c r="A716" s="27"/>
      <c r="B716" s="27"/>
      <c r="C716" s="27"/>
      <c r="D716" s="27"/>
      <c r="E716" s="27"/>
      <c r="F716" s="78"/>
      <c r="G716" s="73"/>
      <c r="H716" s="77"/>
      <c r="I716" s="77"/>
      <c r="J716" s="77"/>
      <c r="K716" s="77"/>
      <c r="L716" s="77"/>
      <c r="M716" s="77"/>
      <c r="N716" s="77"/>
      <c r="O716" s="77"/>
      <c r="P716" s="77"/>
      <c r="Q716" s="77"/>
      <c r="R716" s="77"/>
      <c r="S716" s="77"/>
      <c r="T716" s="77"/>
      <c r="U716" s="77"/>
      <c r="V716" s="77"/>
      <c r="W716" s="77"/>
      <c r="X716" s="77"/>
      <c r="Y716" s="77"/>
      <c r="Z716" s="77"/>
      <c r="AA716" s="77"/>
      <c r="AB716" s="77"/>
      <c r="AC716" s="77"/>
      <c r="AD716" s="77"/>
      <c r="AE716" s="77"/>
      <c r="AF716" s="77"/>
      <c r="AG716" s="77"/>
      <c r="AH716" s="77"/>
      <c r="AI716" s="77"/>
      <c r="AJ716" s="77"/>
      <c r="AK716" s="77"/>
      <c r="AL716" s="77"/>
    </row>
    <row r="717" ht="12.75" customHeight="1">
      <c r="A717" s="27"/>
      <c r="B717" s="27"/>
      <c r="C717" s="27"/>
      <c r="D717" s="27"/>
      <c r="E717" s="27"/>
      <c r="F717" s="78"/>
      <c r="G717" s="73"/>
      <c r="H717" s="77"/>
      <c r="I717" s="77"/>
      <c r="J717" s="77"/>
      <c r="K717" s="77"/>
      <c r="L717" s="77"/>
      <c r="M717" s="77"/>
      <c r="N717" s="77"/>
      <c r="O717" s="77"/>
      <c r="P717" s="77"/>
      <c r="Q717" s="77"/>
      <c r="R717" s="77"/>
      <c r="S717" s="77"/>
      <c r="T717" s="77"/>
      <c r="U717" s="77"/>
      <c r="V717" s="77"/>
      <c r="W717" s="77"/>
      <c r="X717" s="77"/>
      <c r="Y717" s="77"/>
      <c r="Z717" s="77"/>
      <c r="AA717" s="77"/>
      <c r="AB717" s="77"/>
      <c r="AC717" s="77"/>
      <c r="AD717" s="77"/>
      <c r="AE717" s="77"/>
      <c r="AF717" s="77"/>
      <c r="AG717" s="77"/>
      <c r="AH717" s="77"/>
      <c r="AI717" s="77"/>
      <c r="AJ717" s="77"/>
      <c r="AK717" s="77"/>
      <c r="AL717" s="77"/>
    </row>
    <row r="718" ht="12.75" customHeight="1">
      <c r="A718" s="27"/>
      <c r="B718" s="27"/>
      <c r="C718" s="27"/>
      <c r="D718" s="27"/>
      <c r="E718" s="27"/>
      <c r="F718" s="78"/>
      <c r="G718" s="73"/>
      <c r="H718" s="77"/>
      <c r="I718" s="77"/>
      <c r="J718" s="77"/>
      <c r="K718" s="77"/>
      <c r="L718" s="77"/>
      <c r="M718" s="77"/>
      <c r="N718" s="77"/>
      <c r="O718" s="77"/>
      <c r="P718" s="77"/>
      <c r="Q718" s="77"/>
      <c r="R718" s="77"/>
      <c r="S718" s="77"/>
      <c r="T718" s="77"/>
      <c r="U718" s="77"/>
      <c r="V718" s="77"/>
      <c r="W718" s="77"/>
      <c r="X718" s="77"/>
      <c r="Y718" s="77"/>
      <c r="Z718" s="77"/>
      <c r="AA718" s="77"/>
      <c r="AB718" s="77"/>
      <c r="AC718" s="77"/>
      <c r="AD718" s="77"/>
      <c r="AE718" s="77"/>
      <c r="AF718" s="77"/>
      <c r="AG718" s="77"/>
      <c r="AH718" s="77"/>
      <c r="AI718" s="77"/>
      <c r="AJ718" s="77"/>
      <c r="AK718" s="77"/>
      <c r="AL718" s="77"/>
    </row>
    <row r="719" ht="12.75" customHeight="1">
      <c r="A719" s="27"/>
      <c r="B719" s="27"/>
      <c r="C719" s="27"/>
      <c r="D719" s="27"/>
      <c r="E719" s="27"/>
      <c r="F719" s="78"/>
      <c r="G719" s="73"/>
      <c r="H719" s="77"/>
      <c r="I719" s="77"/>
      <c r="J719" s="77"/>
      <c r="K719" s="77"/>
      <c r="L719" s="77"/>
      <c r="M719" s="77"/>
      <c r="N719" s="77"/>
      <c r="O719" s="77"/>
      <c r="P719" s="77"/>
      <c r="Q719" s="77"/>
      <c r="R719" s="77"/>
      <c r="S719" s="77"/>
      <c r="T719" s="77"/>
      <c r="U719" s="77"/>
      <c r="V719" s="77"/>
      <c r="W719" s="77"/>
      <c r="X719" s="77"/>
      <c r="Y719" s="77"/>
      <c r="Z719" s="77"/>
      <c r="AA719" s="77"/>
      <c r="AB719" s="77"/>
      <c r="AC719" s="77"/>
      <c r="AD719" s="77"/>
      <c r="AE719" s="77"/>
      <c r="AF719" s="77"/>
      <c r="AG719" s="77"/>
      <c r="AH719" s="77"/>
      <c r="AI719" s="77"/>
      <c r="AJ719" s="77"/>
      <c r="AK719" s="77"/>
      <c r="AL719" s="77"/>
    </row>
    <row r="720" ht="12.75" customHeight="1">
      <c r="A720" s="27"/>
      <c r="B720" s="27"/>
      <c r="C720" s="27"/>
      <c r="D720" s="27"/>
      <c r="E720" s="27"/>
      <c r="F720" s="78"/>
      <c r="G720" s="73"/>
      <c r="H720" s="77"/>
      <c r="I720" s="77"/>
      <c r="J720" s="77"/>
      <c r="K720" s="77"/>
      <c r="L720" s="77"/>
      <c r="M720" s="77"/>
      <c r="N720" s="77"/>
      <c r="O720" s="77"/>
      <c r="P720" s="77"/>
      <c r="Q720" s="77"/>
      <c r="R720" s="77"/>
      <c r="S720" s="77"/>
      <c r="T720" s="77"/>
      <c r="U720" s="77"/>
      <c r="V720" s="77"/>
      <c r="W720" s="77"/>
      <c r="X720" s="77"/>
      <c r="Y720" s="77"/>
      <c r="Z720" s="77"/>
      <c r="AA720" s="77"/>
      <c r="AB720" s="77"/>
      <c r="AC720" s="77"/>
      <c r="AD720" s="77"/>
      <c r="AE720" s="77"/>
      <c r="AF720" s="77"/>
      <c r="AG720" s="77"/>
      <c r="AH720" s="77"/>
      <c r="AI720" s="77"/>
      <c r="AJ720" s="77"/>
      <c r="AK720" s="77"/>
      <c r="AL720" s="77"/>
    </row>
    <row r="721" ht="12.75" customHeight="1">
      <c r="A721" s="27"/>
      <c r="B721" s="27"/>
      <c r="C721" s="27"/>
      <c r="D721" s="27"/>
      <c r="E721" s="27"/>
      <c r="F721" s="78"/>
      <c r="G721" s="73"/>
      <c r="H721" s="77"/>
      <c r="I721" s="77"/>
      <c r="J721" s="77"/>
      <c r="K721" s="77"/>
      <c r="L721" s="77"/>
      <c r="M721" s="77"/>
      <c r="N721" s="77"/>
      <c r="O721" s="77"/>
      <c r="P721" s="77"/>
      <c r="Q721" s="77"/>
      <c r="R721" s="77"/>
      <c r="S721" s="77"/>
      <c r="T721" s="77"/>
      <c r="U721" s="77"/>
      <c r="V721" s="77"/>
      <c r="W721" s="77"/>
      <c r="X721" s="77"/>
      <c r="Y721" s="77"/>
      <c r="Z721" s="77"/>
      <c r="AA721" s="77"/>
      <c r="AB721" s="77"/>
      <c r="AC721" s="77"/>
      <c r="AD721" s="77"/>
      <c r="AE721" s="77"/>
      <c r="AF721" s="77"/>
      <c r="AG721" s="77"/>
      <c r="AH721" s="77"/>
      <c r="AI721" s="77"/>
      <c r="AJ721" s="77"/>
      <c r="AK721" s="77"/>
      <c r="AL721" s="77"/>
    </row>
    <row r="722" ht="12.75" customHeight="1">
      <c r="A722" s="27"/>
      <c r="B722" s="27"/>
      <c r="C722" s="27"/>
      <c r="D722" s="27"/>
      <c r="E722" s="27"/>
      <c r="F722" s="78"/>
      <c r="G722" s="73"/>
      <c r="H722" s="77"/>
      <c r="I722" s="77"/>
      <c r="J722" s="77"/>
      <c r="K722" s="77"/>
      <c r="L722" s="77"/>
      <c r="M722" s="77"/>
      <c r="N722" s="77"/>
      <c r="O722" s="77"/>
      <c r="P722" s="77"/>
      <c r="Q722" s="77"/>
      <c r="R722" s="77"/>
      <c r="S722" s="77"/>
      <c r="T722" s="77"/>
      <c r="U722" s="77"/>
      <c r="V722" s="77"/>
      <c r="W722" s="77"/>
      <c r="X722" s="77"/>
      <c r="Y722" s="77"/>
      <c r="Z722" s="77"/>
      <c r="AA722" s="77"/>
      <c r="AB722" s="77"/>
      <c r="AC722" s="77"/>
      <c r="AD722" s="77"/>
      <c r="AE722" s="77"/>
      <c r="AF722" s="77"/>
      <c r="AG722" s="77"/>
      <c r="AH722" s="77"/>
      <c r="AI722" s="77"/>
      <c r="AJ722" s="77"/>
      <c r="AK722" s="77"/>
      <c r="AL722" s="77"/>
    </row>
    <row r="723" ht="12.75" customHeight="1">
      <c r="A723" s="27"/>
      <c r="B723" s="27"/>
      <c r="C723" s="27"/>
      <c r="D723" s="27"/>
      <c r="E723" s="27"/>
      <c r="F723" s="78"/>
      <c r="G723" s="73"/>
      <c r="H723" s="77"/>
      <c r="I723" s="77"/>
      <c r="J723" s="77"/>
      <c r="K723" s="77"/>
      <c r="L723" s="77"/>
      <c r="M723" s="77"/>
      <c r="N723" s="77"/>
      <c r="O723" s="77"/>
      <c r="P723" s="77"/>
      <c r="Q723" s="77"/>
      <c r="R723" s="77"/>
      <c r="S723" s="77"/>
      <c r="T723" s="77"/>
      <c r="U723" s="77"/>
      <c r="V723" s="77"/>
      <c r="W723" s="77"/>
      <c r="X723" s="77"/>
      <c r="Y723" s="77"/>
      <c r="Z723" s="77"/>
      <c r="AA723" s="77"/>
      <c r="AB723" s="77"/>
      <c r="AC723" s="77"/>
      <c r="AD723" s="77"/>
      <c r="AE723" s="77"/>
      <c r="AF723" s="77"/>
      <c r="AG723" s="77"/>
      <c r="AH723" s="77"/>
      <c r="AI723" s="77"/>
      <c r="AJ723" s="77"/>
      <c r="AK723" s="77"/>
      <c r="AL723" s="77"/>
    </row>
    <row r="724" ht="12.75" customHeight="1">
      <c r="A724" s="27"/>
      <c r="B724" s="27"/>
      <c r="C724" s="27"/>
      <c r="D724" s="27"/>
      <c r="E724" s="27"/>
      <c r="F724" s="78"/>
      <c r="G724" s="73"/>
      <c r="H724" s="77"/>
      <c r="I724" s="77"/>
      <c r="J724" s="77"/>
      <c r="K724" s="77"/>
      <c r="L724" s="77"/>
      <c r="M724" s="77"/>
      <c r="N724" s="77"/>
      <c r="O724" s="77"/>
      <c r="P724" s="77"/>
      <c r="Q724" s="77"/>
      <c r="R724" s="77"/>
      <c r="S724" s="77"/>
      <c r="T724" s="77"/>
      <c r="U724" s="77"/>
      <c r="V724" s="77"/>
      <c r="W724" s="77"/>
      <c r="X724" s="77"/>
      <c r="Y724" s="77"/>
      <c r="Z724" s="77"/>
      <c r="AA724" s="77"/>
      <c r="AB724" s="77"/>
      <c r="AC724" s="77"/>
      <c r="AD724" s="77"/>
      <c r="AE724" s="77"/>
      <c r="AF724" s="77"/>
      <c r="AG724" s="77"/>
      <c r="AH724" s="77"/>
      <c r="AI724" s="77"/>
      <c r="AJ724" s="77"/>
      <c r="AK724" s="77"/>
      <c r="AL724" s="77"/>
    </row>
    <row r="725" ht="12.75" customHeight="1">
      <c r="A725" s="27"/>
      <c r="B725" s="27"/>
      <c r="C725" s="27"/>
      <c r="D725" s="27"/>
      <c r="E725" s="27"/>
      <c r="F725" s="78"/>
      <c r="G725" s="73"/>
      <c r="H725" s="77"/>
      <c r="I725" s="77"/>
      <c r="J725" s="77"/>
      <c r="K725" s="77"/>
      <c r="L725" s="77"/>
      <c r="M725" s="77"/>
      <c r="N725" s="77"/>
      <c r="O725" s="77"/>
      <c r="P725" s="77"/>
      <c r="Q725" s="77"/>
      <c r="R725" s="77"/>
      <c r="S725" s="77"/>
      <c r="T725" s="77"/>
      <c r="U725" s="77"/>
      <c r="V725" s="77"/>
      <c r="W725" s="77"/>
      <c r="X725" s="77"/>
      <c r="Y725" s="77"/>
      <c r="Z725" s="77"/>
      <c r="AA725" s="77"/>
      <c r="AB725" s="77"/>
      <c r="AC725" s="77"/>
      <c r="AD725" s="77"/>
      <c r="AE725" s="77"/>
      <c r="AF725" s="77"/>
      <c r="AG725" s="77"/>
      <c r="AH725" s="77"/>
      <c r="AI725" s="77"/>
      <c r="AJ725" s="77"/>
      <c r="AK725" s="77"/>
      <c r="AL725" s="77"/>
    </row>
    <row r="726" ht="12.75" customHeight="1">
      <c r="A726" s="27"/>
      <c r="B726" s="27"/>
      <c r="C726" s="27"/>
      <c r="D726" s="27"/>
      <c r="E726" s="27"/>
      <c r="F726" s="78"/>
      <c r="G726" s="73"/>
      <c r="H726" s="77"/>
      <c r="I726" s="77"/>
      <c r="J726" s="77"/>
      <c r="K726" s="77"/>
      <c r="L726" s="77"/>
      <c r="M726" s="77"/>
      <c r="N726" s="77"/>
      <c r="O726" s="77"/>
      <c r="P726" s="77"/>
      <c r="Q726" s="77"/>
      <c r="R726" s="77"/>
      <c r="S726" s="77"/>
      <c r="T726" s="77"/>
      <c r="U726" s="77"/>
      <c r="V726" s="77"/>
      <c r="W726" s="77"/>
      <c r="X726" s="77"/>
      <c r="Y726" s="77"/>
      <c r="Z726" s="77"/>
      <c r="AA726" s="77"/>
      <c r="AB726" s="77"/>
      <c r="AC726" s="77"/>
      <c r="AD726" s="77"/>
      <c r="AE726" s="77"/>
      <c r="AF726" s="77"/>
      <c r="AG726" s="77"/>
      <c r="AH726" s="77"/>
      <c r="AI726" s="77"/>
      <c r="AJ726" s="77"/>
      <c r="AK726" s="77"/>
      <c r="AL726" s="77"/>
    </row>
    <row r="727" ht="12.75" customHeight="1">
      <c r="A727" s="27"/>
      <c r="B727" s="27"/>
      <c r="C727" s="27"/>
      <c r="D727" s="27"/>
      <c r="E727" s="27"/>
      <c r="F727" s="78"/>
      <c r="G727" s="73"/>
      <c r="H727" s="77"/>
      <c r="I727" s="77"/>
      <c r="J727" s="77"/>
      <c r="K727" s="77"/>
      <c r="L727" s="77"/>
      <c r="M727" s="77"/>
      <c r="N727" s="77"/>
      <c r="O727" s="77"/>
      <c r="P727" s="77"/>
      <c r="Q727" s="77"/>
      <c r="R727" s="77"/>
      <c r="S727" s="77"/>
      <c r="T727" s="77"/>
      <c r="U727" s="77"/>
      <c r="V727" s="77"/>
      <c r="W727" s="77"/>
      <c r="X727" s="77"/>
      <c r="Y727" s="77"/>
      <c r="Z727" s="77"/>
      <c r="AA727" s="77"/>
      <c r="AB727" s="77"/>
      <c r="AC727" s="77"/>
      <c r="AD727" s="77"/>
      <c r="AE727" s="77"/>
      <c r="AF727" s="77"/>
      <c r="AG727" s="77"/>
      <c r="AH727" s="77"/>
      <c r="AI727" s="77"/>
      <c r="AJ727" s="77"/>
      <c r="AK727" s="77"/>
      <c r="AL727" s="77"/>
    </row>
    <row r="728" ht="12.75" customHeight="1">
      <c r="A728" s="27"/>
      <c r="B728" s="27"/>
      <c r="C728" s="27"/>
      <c r="D728" s="27"/>
      <c r="E728" s="27"/>
      <c r="F728" s="78"/>
      <c r="G728" s="73"/>
      <c r="H728" s="77"/>
      <c r="I728" s="77"/>
      <c r="J728" s="77"/>
      <c r="K728" s="77"/>
      <c r="L728" s="77"/>
      <c r="M728" s="77"/>
      <c r="N728" s="77"/>
      <c r="O728" s="77"/>
      <c r="P728" s="77"/>
      <c r="Q728" s="77"/>
      <c r="R728" s="77"/>
      <c r="S728" s="77"/>
      <c r="T728" s="77"/>
      <c r="U728" s="77"/>
      <c r="V728" s="77"/>
      <c r="W728" s="77"/>
      <c r="X728" s="77"/>
      <c r="Y728" s="77"/>
      <c r="Z728" s="77"/>
      <c r="AA728" s="77"/>
      <c r="AB728" s="77"/>
      <c r="AC728" s="77"/>
      <c r="AD728" s="77"/>
      <c r="AE728" s="77"/>
      <c r="AF728" s="77"/>
      <c r="AG728" s="77"/>
      <c r="AH728" s="77"/>
      <c r="AI728" s="77"/>
      <c r="AJ728" s="77"/>
      <c r="AK728" s="77"/>
      <c r="AL728" s="77"/>
    </row>
    <row r="729" ht="12.75" customHeight="1">
      <c r="A729" s="27"/>
      <c r="B729" s="27"/>
      <c r="C729" s="27"/>
      <c r="D729" s="27"/>
      <c r="E729" s="27"/>
      <c r="F729" s="78"/>
      <c r="G729" s="73"/>
      <c r="H729" s="77"/>
      <c r="I729" s="77"/>
      <c r="J729" s="77"/>
      <c r="K729" s="77"/>
      <c r="L729" s="77"/>
      <c r="M729" s="77"/>
      <c r="N729" s="77"/>
      <c r="O729" s="77"/>
      <c r="P729" s="77"/>
      <c r="Q729" s="77"/>
      <c r="R729" s="77"/>
      <c r="S729" s="77"/>
      <c r="T729" s="77"/>
      <c r="U729" s="77"/>
      <c r="V729" s="77"/>
      <c r="W729" s="77"/>
      <c r="X729" s="77"/>
      <c r="Y729" s="77"/>
      <c r="Z729" s="77"/>
      <c r="AA729" s="77"/>
      <c r="AB729" s="77"/>
      <c r="AC729" s="77"/>
      <c r="AD729" s="77"/>
      <c r="AE729" s="77"/>
      <c r="AF729" s="77"/>
      <c r="AG729" s="77"/>
      <c r="AH729" s="77"/>
      <c r="AI729" s="77"/>
      <c r="AJ729" s="77"/>
      <c r="AK729" s="77"/>
      <c r="AL729" s="77"/>
    </row>
    <row r="730" ht="12.75" customHeight="1">
      <c r="A730" s="27"/>
      <c r="B730" s="27"/>
      <c r="C730" s="27"/>
      <c r="D730" s="27"/>
      <c r="E730" s="27"/>
      <c r="F730" s="78"/>
      <c r="G730" s="73"/>
      <c r="H730" s="77"/>
      <c r="I730" s="77"/>
      <c r="J730" s="77"/>
      <c r="K730" s="77"/>
      <c r="L730" s="77"/>
      <c r="M730" s="77"/>
      <c r="N730" s="77"/>
      <c r="O730" s="77"/>
      <c r="P730" s="77"/>
      <c r="Q730" s="77"/>
      <c r="R730" s="77"/>
      <c r="S730" s="77"/>
      <c r="T730" s="77"/>
      <c r="U730" s="77"/>
      <c r="V730" s="77"/>
      <c r="W730" s="77"/>
      <c r="X730" s="77"/>
      <c r="Y730" s="77"/>
      <c r="Z730" s="77"/>
      <c r="AA730" s="77"/>
      <c r="AB730" s="77"/>
      <c r="AC730" s="77"/>
      <c r="AD730" s="77"/>
      <c r="AE730" s="77"/>
      <c r="AF730" s="77"/>
      <c r="AG730" s="77"/>
      <c r="AH730" s="77"/>
      <c r="AI730" s="77"/>
      <c r="AJ730" s="77"/>
      <c r="AK730" s="77"/>
      <c r="AL730" s="77"/>
    </row>
    <row r="731" ht="12.75" customHeight="1">
      <c r="A731" s="27"/>
      <c r="B731" s="27"/>
      <c r="C731" s="27"/>
      <c r="D731" s="27"/>
      <c r="E731" s="27"/>
      <c r="F731" s="78"/>
      <c r="G731" s="73"/>
      <c r="H731" s="77"/>
      <c r="I731" s="77"/>
      <c r="J731" s="77"/>
      <c r="K731" s="77"/>
      <c r="L731" s="77"/>
      <c r="M731" s="77"/>
      <c r="N731" s="77"/>
      <c r="O731" s="77"/>
      <c r="P731" s="77"/>
      <c r="Q731" s="77"/>
      <c r="R731" s="77"/>
      <c r="S731" s="77"/>
      <c r="T731" s="77"/>
      <c r="U731" s="77"/>
      <c r="V731" s="77"/>
      <c r="W731" s="77"/>
      <c r="X731" s="77"/>
      <c r="Y731" s="77"/>
      <c r="Z731" s="77"/>
      <c r="AA731" s="77"/>
      <c r="AB731" s="77"/>
      <c r="AC731" s="77"/>
      <c r="AD731" s="77"/>
      <c r="AE731" s="77"/>
      <c r="AF731" s="77"/>
      <c r="AG731" s="77"/>
      <c r="AH731" s="77"/>
      <c r="AI731" s="77"/>
      <c r="AJ731" s="77"/>
      <c r="AK731" s="77"/>
      <c r="AL731" s="77"/>
    </row>
    <row r="732" ht="12.75" customHeight="1">
      <c r="A732" s="27"/>
      <c r="B732" s="27"/>
      <c r="C732" s="27"/>
      <c r="D732" s="27"/>
      <c r="E732" s="27"/>
      <c r="F732" s="78"/>
      <c r="G732" s="73"/>
      <c r="H732" s="77"/>
      <c r="I732" s="77"/>
      <c r="J732" s="77"/>
      <c r="K732" s="77"/>
      <c r="L732" s="77"/>
      <c r="M732" s="77"/>
      <c r="N732" s="77"/>
      <c r="O732" s="77"/>
      <c r="P732" s="77"/>
      <c r="Q732" s="77"/>
      <c r="R732" s="77"/>
      <c r="S732" s="77"/>
      <c r="T732" s="77"/>
      <c r="U732" s="77"/>
      <c r="V732" s="77"/>
      <c r="W732" s="77"/>
      <c r="X732" s="77"/>
      <c r="Y732" s="77"/>
      <c r="Z732" s="77"/>
      <c r="AA732" s="77"/>
      <c r="AB732" s="77"/>
      <c r="AC732" s="77"/>
      <c r="AD732" s="77"/>
      <c r="AE732" s="77"/>
      <c r="AF732" s="77"/>
      <c r="AG732" s="77"/>
      <c r="AH732" s="77"/>
      <c r="AI732" s="77"/>
      <c r="AJ732" s="77"/>
      <c r="AK732" s="77"/>
      <c r="AL732" s="77"/>
    </row>
    <row r="733" ht="12.75" customHeight="1">
      <c r="A733" s="27"/>
      <c r="B733" s="27"/>
      <c r="C733" s="27"/>
      <c r="D733" s="27"/>
      <c r="E733" s="27"/>
      <c r="F733" s="78"/>
      <c r="G733" s="73"/>
      <c r="H733" s="77"/>
      <c r="I733" s="77"/>
      <c r="J733" s="77"/>
      <c r="K733" s="77"/>
      <c r="L733" s="77"/>
      <c r="M733" s="77"/>
      <c r="N733" s="77"/>
      <c r="O733" s="77"/>
      <c r="P733" s="77"/>
      <c r="Q733" s="77"/>
      <c r="R733" s="77"/>
      <c r="S733" s="77"/>
      <c r="T733" s="77"/>
      <c r="U733" s="77"/>
      <c r="V733" s="77"/>
      <c r="W733" s="77"/>
      <c r="X733" s="77"/>
      <c r="Y733" s="77"/>
      <c r="Z733" s="77"/>
      <c r="AA733" s="77"/>
      <c r="AB733" s="77"/>
      <c r="AC733" s="77"/>
      <c r="AD733" s="77"/>
      <c r="AE733" s="77"/>
      <c r="AF733" s="77"/>
      <c r="AG733" s="77"/>
      <c r="AH733" s="77"/>
      <c r="AI733" s="77"/>
      <c r="AJ733" s="77"/>
      <c r="AK733" s="77"/>
      <c r="AL733" s="77"/>
    </row>
    <row r="734" ht="12.75" customHeight="1">
      <c r="A734" s="27"/>
      <c r="B734" s="27"/>
      <c r="C734" s="27"/>
      <c r="D734" s="27"/>
      <c r="E734" s="27"/>
      <c r="F734" s="78"/>
      <c r="G734" s="73"/>
      <c r="H734" s="77"/>
      <c r="I734" s="77"/>
      <c r="J734" s="77"/>
      <c r="K734" s="77"/>
      <c r="L734" s="77"/>
      <c r="M734" s="77"/>
      <c r="N734" s="77"/>
      <c r="O734" s="77"/>
      <c r="P734" s="77"/>
      <c r="Q734" s="77"/>
      <c r="R734" s="77"/>
      <c r="S734" s="77"/>
      <c r="T734" s="77"/>
      <c r="U734" s="77"/>
      <c r="V734" s="77"/>
      <c r="W734" s="77"/>
      <c r="X734" s="77"/>
      <c r="Y734" s="77"/>
      <c r="Z734" s="77"/>
      <c r="AA734" s="77"/>
      <c r="AB734" s="77"/>
      <c r="AC734" s="77"/>
      <c r="AD734" s="77"/>
      <c r="AE734" s="77"/>
      <c r="AF734" s="77"/>
      <c r="AG734" s="77"/>
      <c r="AH734" s="77"/>
      <c r="AI734" s="77"/>
      <c r="AJ734" s="77"/>
      <c r="AK734" s="77"/>
      <c r="AL734" s="77"/>
    </row>
    <row r="735" ht="12.75" customHeight="1">
      <c r="A735" s="27"/>
      <c r="B735" s="27"/>
      <c r="C735" s="27"/>
      <c r="D735" s="27"/>
      <c r="E735" s="27"/>
      <c r="F735" s="78"/>
      <c r="G735" s="73"/>
      <c r="H735" s="77"/>
      <c r="I735" s="77"/>
      <c r="J735" s="77"/>
      <c r="K735" s="77"/>
      <c r="L735" s="77"/>
      <c r="M735" s="77"/>
      <c r="N735" s="77"/>
      <c r="O735" s="77"/>
      <c r="P735" s="77"/>
      <c r="Q735" s="77"/>
      <c r="R735" s="77"/>
      <c r="S735" s="77"/>
      <c r="T735" s="77"/>
      <c r="U735" s="77"/>
      <c r="V735" s="77"/>
      <c r="W735" s="77"/>
      <c r="X735" s="77"/>
      <c r="Y735" s="77"/>
      <c r="Z735" s="77"/>
      <c r="AA735" s="77"/>
      <c r="AB735" s="77"/>
      <c r="AC735" s="77"/>
      <c r="AD735" s="77"/>
      <c r="AE735" s="77"/>
      <c r="AF735" s="77"/>
      <c r="AG735" s="77"/>
      <c r="AH735" s="77"/>
      <c r="AI735" s="77"/>
      <c r="AJ735" s="77"/>
      <c r="AK735" s="77"/>
      <c r="AL735" s="77"/>
    </row>
    <row r="736" ht="12.75" customHeight="1">
      <c r="A736" s="27"/>
      <c r="B736" s="27"/>
      <c r="C736" s="27"/>
      <c r="D736" s="27"/>
      <c r="E736" s="27"/>
      <c r="F736" s="78"/>
      <c r="G736" s="73"/>
      <c r="H736" s="77"/>
      <c r="I736" s="77"/>
      <c r="J736" s="77"/>
      <c r="K736" s="77"/>
      <c r="L736" s="77"/>
      <c r="M736" s="77"/>
      <c r="N736" s="77"/>
      <c r="O736" s="77"/>
      <c r="P736" s="77"/>
      <c r="Q736" s="77"/>
      <c r="R736" s="77"/>
      <c r="S736" s="77"/>
      <c r="T736" s="77"/>
      <c r="U736" s="77"/>
      <c r="V736" s="77"/>
      <c r="W736" s="77"/>
      <c r="X736" s="77"/>
      <c r="Y736" s="77"/>
      <c r="Z736" s="77"/>
      <c r="AA736" s="77"/>
      <c r="AB736" s="77"/>
      <c r="AC736" s="77"/>
      <c r="AD736" s="77"/>
      <c r="AE736" s="77"/>
      <c r="AF736" s="77"/>
      <c r="AG736" s="77"/>
      <c r="AH736" s="77"/>
      <c r="AI736" s="77"/>
      <c r="AJ736" s="77"/>
      <c r="AK736" s="77"/>
      <c r="AL736" s="77"/>
    </row>
    <row r="737" ht="12.75" customHeight="1">
      <c r="A737" s="27"/>
      <c r="B737" s="27"/>
      <c r="C737" s="27"/>
      <c r="D737" s="27"/>
      <c r="E737" s="27"/>
      <c r="F737" s="78"/>
      <c r="G737" s="73"/>
      <c r="H737" s="77"/>
      <c r="I737" s="77"/>
      <c r="J737" s="77"/>
      <c r="K737" s="77"/>
      <c r="L737" s="77"/>
      <c r="M737" s="77"/>
      <c r="N737" s="77"/>
      <c r="O737" s="77"/>
      <c r="P737" s="77"/>
      <c r="Q737" s="77"/>
      <c r="R737" s="77"/>
      <c r="S737" s="77"/>
      <c r="T737" s="77"/>
      <c r="U737" s="77"/>
      <c r="V737" s="77"/>
      <c r="W737" s="77"/>
      <c r="X737" s="77"/>
      <c r="Y737" s="77"/>
      <c r="Z737" s="77"/>
      <c r="AA737" s="77"/>
      <c r="AB737" s="77"/>
      <c r="AC737" s="77"/>
      <c r="AD737" s="77"/>
      <c r="AE737" s="77"/>
      <c r="AF737" s="77"/>
      <c r="AG737" s="77"/>
      <c r="AH737" s="77"/>
      <c r="AI737" s="77"/>
      <c r="AJ737" s="77"/>
      <c r="AK737" s="77"/>
      <c r="AL737" s="77"/>
    </row>
    <row r="738" ht="12.75" customHeight="1">
      <c r="A738" s="27"/>
      <c r="B738" s="27"/>
      <c r="C738" s="27"/>
      <c r="D738" s="27"/>
      <c r="E738" s="27"/>
      <c r="F738" s="78"/>
      <c r="G738" s="73"/>
      <c r="H738" s="77"/>
      <c r="I738" s="77"/>
      <c r="J738" s="77"/>
      <c r="K738" s="77"/>
      <c r="L738" s="77"/>
      <c r="M738" s="77"/>
      <c r="N738" s="77"/>
      <c r="O738" s="77"/>
      <c r="P738" s="77"/>
      <c r="Q738" s="77"/>
      <c r="R738" s="77"/>
      <c r="S738" s="77"/>
      <c r="T738" s="77"/>
      <c r="U738" s="77"/>
      <c r="V738" s="77"/>
      <c r="W738" s="77"/>
      <c r="X738" s="77"/>
      <c r="Y738" s="77"/>
      <c r="Z738" s="77"/>
      <c r="AA738" s="77"/>
      <c r="AB738" s="77"/>
      <c r="AC738" s="77"/>
      <c r="AD738" s="77"/>
      <c r="AE738" s="77"/>
      <c r="AF738" s="77"/>
      <c r="AG738" s="77"/>
      <c r="AH738" s="77"/>
      <c r="AI738" s="77"/>
      <c r="AJ738" s="77"/>
      <c r="AK738" s="77"/>
      <c r="AL738" s="77"/>
    </row>
    <row r="739" ht="12.75" customHeight="1">
      <c r="A739" s="27"/>
      <c r="B739" s="27"/>
      <c r="C739" s="27"/>
      <c r="D739" s="27"/>
      <c r="E739" s="27"/>
      <c r="F739" s="78"/>
      <c r="G739" s="73"/>
      <c r="H739" s="77"/>
      <c r="I739" s="77"/>
      <c r="J739" s="77"/>
      <c r="K739" s="77"/>
      <c r="L739" s="77"/>
      <c r="M739" s="77"/>
      <c r="N739" s="77"/>
      <c r="O739" s="77"/>
      <c r="P739" s="77"/>
      <c r="Q739" s="77"/>
      <c r="R739" s="77"/>
      <c r="S739" s="77"/>
      <c r="T739" s="77"/>
      <c r="U739" s="77"/>
      <c r="V739" s="77"/>
      <c r="W739" s="77"/>
      <c r="X739" s="77"/>
      <c r="Y739" s="77"/>
      <c r="Z739" s="77"/>
      <c r="AA739" s="77"/>
      <c r="AB739" s="77"/>
      <c r="AC739" s="77"/>
      <c r="AD739" s="77"/>
      <c r="AE739" s="77"/>
      <c r="AF739" s="77"/>
      <c r="AG739" s="77"/>
      <c r="AH739" s="77"/>
      <c r="AI739" s="77"/>
      <c r="AJ739" s="77"/>
      <c r="AK739" s="77"/>
      <c r="AL739" s="77"/>
    </row>
    <row r="740" ht="12.75" customHeight="1">
      <c r="A740" s="27"/>
      <c r="B740" s="27"/>
      <c r="C740" s="27"/>
      <c r="D740" s="27"/>
      <c r="E740" s="27"/>
      <c r="F740" s="78"/>
      <c r="G740" s="73"/>
      <c r="H740" s="77"/>
      <c r="I740" s="77"/>
      <c r="J740" s="77"/>
      <c r="K740" s="77"/>
      <c r="L740" s="77"/>
      <c r="M740" s="77"/>
      <c r="N740" s="77"/>
      <c r="O740" s="77"/>
      <c r="P740" s="77"/>
      <c r="Q740" s="77"/>
      <c r="R740" s="77"/>
      <c r="S740" s="77"/>
      <c r="T740" s="77"/>
      <c r="U740" s="77"/>
      <c r="V740" s="77"/>
      <c r="W740" s="77"/>
      <c r="X740" s="77"/>
      <c r="Y740" s="77"/>
      <c r="Z740" s="77"/>
      <c r="AA740" s="77"/>
      <c r="AB740" s="77"/>
      <c r="AC740" s="77"/>
      <c r="AD740" s="77"/>
      <c r="AE740" s="77"/>
      <c r="AF740" s="77"/>
      <c r="AG740" s="77"/>
      <c r="AH740" s="77"/>
      <c r="AI740" s="77"/>
      <c r="AJ740" s="77"/>
      <c r="AK740" s="77"/>
      <c r="AL740" s="77"/>
    </row>
    <row r="741" ht="12.75" customHeight="1">
      <c r="A741" s="27"/>
      <c r="B741" s="27"/>
      <c r="C741" s="27"/>
      <c r="D741" s="27"/>
      <c r="E741" s="27"/>
      <c r="F741" s="78"/>
      <c r="G741" s="73"/>
      <c r="H741" s="77"/>
      <c r="I741" s="77"/>
      <c r="J741" s="77"/>
      <c r="K741" s="77"/>
      <c r="L741" s="77"/>
      <c r="M741" s="77"/>
      <c r="N741" s="77"/>
      <c r="O741" s="77"/>
      <c r="P741" s="77"/>
      <c r="Q741" s="77"/>
      <c r="R741" s="77"/>
      <c r="S741" s="77"/>
      <c r="T741" s="77"/>
      <c r="U741" s="77"/>
      <c r="V741" s="77"/>
      <c r="W741" s="77"/>
      <c r="X741" s="77"/>
      <c r="Y741" s="77"/>
      <c r="Z741" s="77"/>
      <c r="AA741" s="77"/>
      <c r="AB741" s="77"/>
      <c r="AC741" s="77"/>
      <c r="AD741" s="77"/>
      <c r="AE741" s="77"/>
      <c r="AF741" s="77"/>
      <c r="AG741" s="77"/>
      <c r="AH741" s="77"/>
      <c r="AI741" s="77"/>
      <c r="AJ741" s="77"/>
      <c r="AK741" s="77"/>
      <c r="AL741" s="77"/>
    </row>
    <row r="742" ht="12.75" customHeight="1">
      <c r="A742" s="27"/>
      <c r="B742" s="27"/>
      <c r="C742" s="27"/>
      <c r="D742" s="27"/>
      <c r="E742" s="27"/>
      <c r="F742" s="78"/>
      <c r="G742" s="73"/>
      <c r="H742" s="77"/>
      <c r="I742" s="77"/>
      <c r="J742" s="77"/>
      <c r="K742" s="77"/>
      <c r="L742" s="77"/>
      <c r="M742" s="77"/>
      <c r="N742" s="77"/>
      <c r="O742" s="77"/>
      <c r="P742" s="77"/>
      <c r="Q742" s="77"/>
      <c r="R742" s="77"/>
      <c r="S742" s="77"/>
      <c r="T742" s="77"/>
      <c r="U742" s="77"/>
      <c r="V742" s="77"/>
      <c r="W742" s="77"/>
      <c r="X742" s="77"/>
      <c r="Y742" s="77"/>
      <c r="Z742" s="77"/>
      <c r="AA742" s="77"/>
      <c r="AB742" s="77"/>
      <c r="AC742" s="77"/>
      <c r="AD742" s="77"/>
      <c r="AE742" s="77"/>
      <c r="AF742" s="77"/>
      <c r="AG742" s="77"/>
      <c r="AH742" s="77"/>
      <c r="AI742" s="77"/>
      <c r="AJ742" s="77"/>
      <c r="AK742" s="77"/>
      <c r="AL742" s="77"/>
    </row>
    <row r="743" ht="12.75" customHeight="1">
      <c r="A743" s="27"/>
      <c r="B743" s="27"/>
      <c r="C743" s="27"/>
      <c r="D743" s="27"/>
      <c r="E743" s="27"/>
      <c r="F743" s="78"/>
      <c r="G743" s="73"/>
      <c r="H743" s="77"/>
      <c r="I743" s="77"/>
      <c r="J743" s="77"/>
      <c r="K743" s="77"/>
      <c r="L743" s="77"/>
      <c r="M743" s="77"/>
      <c r="N743" s="77"/>
      <c r="O743" s="77"/>
      <c r="P743" s="77"/>
      <c r="Q743" s="77"/>
      <c r="R743" s="77"/>
      <c r="S743" s="77"/>
      <c r="T743" s="77"/>
      <c r="U743" s="77"/>
      <c r="V743" s="77"/>
      <c r="W743" s="77"/>
      <c r="X743" s="77"/>
      <c r="Y743" s="77"/>
      <c r="Z743" s="77"/>
      <c r="AA743" s="77"/>
      <c r="AB743" s="77"/>
      <c r="AC743" s="77"/>
      <c r="AD743" s="77"/>
      <c r="AE743" s="77"/>
      <c r="AF743" s="77"/>
      <c r="AG743" s="77"/>
      <c r="AH743" s="77"/>
      <c r="AI743" s="77"/>
      <c r="AJ743" s="77"/>
      <c r="AK743" s="77"/>
      <c r="AL743" s="77"/>
    </row>
    <row r="744" ht="12.75" customHeight="1">
      <c r="A744" s="27"/>
      <c r="B744" s="27"/>
      <c r="C744" s="27"/>
      <c r="D744" s="27"/>
      <c r="E744" s="27"/>
      <c r="F744" s="78"/>
      <c r="G744" s="73"/>
      <c r="H744" s="77"/>
      <c r="I744" s="77"/>
      <c r="J744" s="77"/>
      <c r="K744" s="77"/>
      <c r="L744" s="77"/>
      <c r="M744" s="77"/>
      <c r="N744" s="77"/>
      <c r="O744" s="77"/>
      <c r="P744" s="77"/>
      <c r="Q744" s="77"/>
      <c r="R744" s="77"/>
      <c r="S744" s="77"/>
      <c r="T744" s="77"/>
      <c r="U744" s="77"/>
      <c r="V744" s="77"/>
      <c r="W744" s="77"/>
      <c r="X744" s="77"/>
      <c r="Y744" s="77"/>
      <c r="Z744" s="77"/>
      <c r="AA744" s="77"/>
      <c r="AB744" s="77"/>
      <c r="AC744" s="77"/>
      <c r="AD744" s="77"/>
      <c r="AE744" s="77"/>
      <c r="AF744" s="77"/>
      <c r="AG744" s="77"/>
      <c r="AH744" s="77"/>
      <c r="AI744" s="77"/>
      <c r="AJ744" s="77"/>
      <c r="AK744" s="77"/>
      <c r="AL744" s="77"/>
    </row>
    <row r="745" ht="12.75" customHeight="1">
      <c r="A745" s="27"/>
      <c r="B745" s="27"/>
      <c r="C745" s="27"/>
      <c r="D745" s="27"/>
      <c r="E745" s="27"/>
      <c r="F745" s="78"/>
      <c r="G745" s="73"/>
      <c r="H745" s="77"/>
      <c r="I745" s="77"/>
      <c r="J745" s="77"/>
      <c r="K745" s="77"/>
      <c r="L745" s="77"/>
      <c r="M745" s="77"/>
      <c r="N745" s="77"/>
      <c r="O745" s="77"/>
      <c r="P745" s="77"/>
      <c r="Q745" s="77"/>
      <c r="R745" s="77"/>
      <c r="S745" s="77"/>
      <c r="T745" s="77"/>
      <c r="U745" s="77"/>
      <c r="V745" s="77"/>
      <c r="W745" s="77"/>
      <c r="X745" s="77"/>
      <c r="Y745" s="77"/>
      <c r="Z745" s="77"/>
      <c r="AA745" s="77"/>
      <c r="AB745" s="77"/>
      <c r="AC745" s="77"/>
      <c r="AD745" s="77"/>
      <c r="AE745" s="77"/>
      <c r="AF745" s="77"/>
      <c r="AG745" s="77"/>
      <c r="AH745" s="77"/>
      <c r="AI745" s="77"/>
      <c r="AJ745" s="77"/>
      <c r="AK745" s="77"/>
      <c r="AL745" s="77"/>
    </row>
    <row r="746" ht="12.75" customHeight="1">
      <c r="A746" s="27"/>
      <c r="B746" s="27"/>
      <c r="C746" s="27"/>
      <c r="D746" s="27"/>
      <c r="E746" s="27"/>
      <c r="F746" s="78"/>
      <c r="G746" s="73"/>
      <c r="H746" s="77"/>
      <c r="I746" s="77"/>
      <c r="J746" s="77"/>
      <c r="K746" s="77"/>
      <c r="L746" s="77"/>
      <c r="M746" s="77"/>
      <c r="N746" s="77"/>
      <c r="O746" s="77"/>
      <c r="P746" s="77"/>
      <c r="Q746" s="77"/>
      <c r="R746" s="77"/>
      <c r="S746" s="77"/>
      <c r="T746" s="77"/>
      <c r="U746" s="77"/>
      <c r="V746" s="77"/>
      <c r="W746" s="77"/>
      <c r="X746" s="77"/>
      <c r="Y746" s="77"/>
      <c r="Z746" s="77"/>
      <c r="AA746" s="77"/>
      <c r="AB746" s="77"/>
      <c r="AC746" s="77"/>
      <c r="AD746" s="77"/>
      <c r="AE746" s="77"/>
      <c r="AF746" s="77"/>
      <c r="AG746" s="77"/>
      <c r="AH746" s="77"/>
      <c r="AI746" s="77"/>
      <c r="AJ746" s="77"/>
      <c r="AK746" s="77"/>
      <c r="AL746" s="77"/>
    </row>
    <row r="747" ht="12.75" customHeight="1">
      <c r="A747" s="27"/>
      <c r="B747" s="27"/>
      <c r="C747" s="27"/>
      <c r="D747" s="27"/>
      <c r="E747" s="27"/>
      <c r="F747" s="78"/>
      <c r="G747" s="73"/>
      <c r="H747" s="77"/>
      <c r="I747" s="77"/>
      <c r="J747" s="77"/>
      <c r="K747" s="77"/>
      <c r="L747" s="77"/>
      <c r="M747" s="77"/>
      <c r="N747" s="77"/>
      <c r="O747" s="77"/>
      <c r="P747" s="77"/>
      <c r="Q747" s="77"/>
      <c r="R747" s="77"/>
      <c r="S747" s="77"/>
      <c r="T747" s="77"/>
      <c r="U747" s="77"/>
      <c r="V747" s="77"/>
      <c r="W747" s="77"/>
      <c r="X747" s="77"/>
      <c r="Y747" s="77"/>
      <c r="Z747" s="77"/>
      <c r="AA747" s="77"/>
      <c r="AB747" s="77"/>
      <c r="AC747" s="77"/>
      <c r="AD747" s="77"/>
      <c r="AE747" s="77"/>
      <c r="AF747" s="77"/>
      <c r="AG747" s="77"/>
      <c r="AH747" s="77"/>
      <c r="AI747" s="77"/>
      <c r="AJ747" s="77"/>
      <c r="AK747" s="77"/>
      <c r="AL747" s="77"/>
    </row>
    <row r="748" ht="12.75" customHeight="1">
      <c r="A748" s="27"/>
      <c r="B748" s="27"/>
      <c r="C748" s="27"/>
      <c r="D748" s="27"/>
      <c r="E748" s="27"/>
      <c r="F748" s="78"/>
      <c r="G748" s="73"/>
      <c r="H748" s="77"/>
      <c r="I748" s="77"/>
      <c r="J748" s="77"/>
      <c r="K748" s="77"/>
      <c r="L748" s="77"/>
      <c r="M748" s="77"/>
      <c r="N748" s="77"/>
      <c r="O748" s="77"/>
      <c r="P748" s="77"/>
      <c r="Q748" s="77"/>
      <c r="R748" s="77"/>
      <c r="S748" s="77"/>
      <c r="T748" s="77"/>
      <c r="U748" s="77"/>
      <c r="V748" s="77"/>
      <c r="W748" s="77"/>
      <c r="X748" s="77"/>
      <c r="Y748" s="77"/>
      <c r="Z748" s="77"/>
      <c r="AA748" s="77"/>
      <c r="AB748" s="77"/>
      <c r="AC748" s="77"/>
      <c r="AD748" s="77"/>
      <c r="AE748" s="77"/>
      <c r="AF748" s="77"/>
      <c r="AG748" s="77"/>
      <c r="AH748" s="77"/>
      <c r="AI748" s="77"/>
      <c r="AJ748" s="77"/>
      <c r="AK748" s="77"/>
      <c r="AL748" s="77"/>
    </row>
    <row r="749" ht="12.75" customHeight="1">
      <c r="A749" s="27"/>
      <c r="B749" s="27"/>
      <c r="C749" s="27"/>
      <c r="D749" s="27"/>
      <c r="E749" s="27"/>
      <c r="F749" s="78"/>
      <c r="G749" s="73"/>
      <c r="H749" s="77"/>
      <c r="I749" s="77"/>
      <c r="J749" s="77"/>
      <c r="K749" s="77"/>
      <c r="L749" s="77"/>
      <c r="M749" s="77"/>
      <c r="N749" s="77"/>
      <c r="O749" s="77"/>
      <c r="P749" s="77"/>
      <c r="Q749" s="77"/>
      <c r="R749" s="77"/>
      <c r="S749" s="77"/>
      <c r="T749" s="77"/>
      <c r="U749" s="77"/>
      <c r="V749" s="77"/>
      <c r="W749" s="77"/>
      <c r="X749" s="77"/>
      <c r="Y749" s="77"/>
      <c r="Z749" s="77"/>
      <c r="AA749" s="77"/>
      <c r="AB749" s="77"/>
      <c r="AC749" s="77"/>
      <c r="AD749" s="77"/>
      <c r="AE749" s="77"/>
      <c r="AF749" s="77"/>
      <c r="AG749" s="77"/>
      <c r="AH749" s="77"/>
      <c r="AI749" s="77"/>
      <c r="AJ749" s="77"/>
      <c r="AK749" s="77"/>
      <c r="AL749" s="77"/>
    </row>
    <row r="750" ht="12.75" customHeight="1">
      <c r="A750" s="27"/>
      <c r="B750" s="27"/>
      <c r="C750" s="27"/>
      <c r="D750" s="27"/>
      <c r="E750" s="27"/>
      <c r="F750" s="78"/>
      <c r="G750" s="73"/>
      <c r="H750" s="77"/>
      <c r="I750" s="77"/>
      <c r="J750" s="77"/>
      <c r="K750" s="77"/>
      <c r="L750" s="77"/>
      <c r="M750" s="77"/>
      <c r="N750" s="77"/>
      <c r="O750" s="77"/>
      <c r="P750" s="77"/>
      <c r="Q750" s="77"/>
      <c r="R750" s="77"/>
      <c r="S750" s="77"/>
      <c r="T750" s="77"/>
      <c r="U750" s="77"/>
      <c r="V750" s="77"/>
      <c r="W750" s="77"/>
      <c r="X750" s="77"/>
      <c r="Y750" s="77"/>
      <c r="Z750" s="77"/>
      <c r="AA750" s="77"/>
      <c r="AB750" s="77"/>
      <c r="AC750" s="77"/>
      <c r="AD750" s="77"/>
      <c r="AE750" s="77"/>
      <c r="AF750" s="77"/>
      <c r="AG750" s="77"/>
      <c r="AH750" s="77"/>
      <c r="AI750" s="77"/>
      <c r="AJ750" s="77"/>
      <c r="AK750" s="77"/>
      <c r="AL750" s="77"/>
    </row>
    <row r="751" ht="12.75" customHeight="1">
      <c r="A751" s="27"/>
      <c r="B751" s="27"/>
      <c r="C751" s="27"/>
      <c r="D751" s="27"/>
      <c r="E751" s="27"/>
      <c r="F751" s="78"/>
      <c r="G751" s="73"/>
      <c r="H751" s="77"/>
      <c r="I751" s="77"/>
      <c r="J751" s="77"/>
      <c r="K751" s="77"/>
      <c r="L751" s="77"/>
      <c r="M751" s="77"/>
      <c r="N751" s="77"/>
      <c r="O751" s="77"/>
      <c r="P751" s="77"/>
      <c r="Q751" s="77"/>
      <c r="R751" s="77"/>
      <c r="S751" s="77"/>
      <c r="T751" s="77"/>
      <c r="U751" s="77"/>
      <c r="V751" s="77"/>
      <c r="W751" s="77"/>
      <c r="X751" s="77"/>
      <c r="Y751" s="77"/>
      <c r="Z751" s="77"/>
      <c r="AA751" s="77"/>
      <c r="AB751" s="77"/>
      <c r="AC751" s="77"/>
      <c r="AD751" s="77"/>
      <c r="AE751" s="77"/>
      <c r="AF751" s="77"/>
      <c r="AG751" s="77"/>
      <c r="AH751" s="77"/>
      <c r="AI751" s="77"/>
      <c r="AJ751" s="77"/>
      <c r="AK751" s="77"/>
      <c r="AL751" s="77"/>
    </row>
    <row r="752" ht="12.75" customHeight="1">
      <c r="A752" s="27"/>
      <c r="B752" s="27"/>
      <c r="C752" s="27"/>
      <c r="D752" s="27"/>
      <c r="E752" s="27"/>
      <c r="F752" s="78"/>
      <c r="G752" s="73"/>
      <c r="H752" s="77"/>
      <c r="I752" s="77"/>
      <c r="J752" s="77"/>
      <c r="K752" s="77"/>
      <c r="L752" s="77"/>
      <c r="M752" s="77"/>
      <c r="N752" s="77"/>
      <c r="O752" s="77"/>
      <c r="P752" s="77"/>
      <c r="Q752" s="77"/>
      <c r="R752" s="77"/>
      <c r="S752" s="77"/>
      <c r="T752" s="77"/>
      <c r="U752" s="77"/>
      <c r="V752" s="77"/>
      <c r="W752" s="77"/>
      <c r="X752" s="77"/>
      <c r="Y752" s="77"/>
      <c r="Z752" s="77"/>
      <c r="AA752" s="77"/>
      <c r="AB752" s="77"/>
      <c r="AC752" s="77"/>
      <c r="AD752" s="77"/>
      <c r="AE752" s="77"/>
      <c r="AF752" s="77"/>
      <c r="AG752" s="77"/>
      <c r="AH752" s="77"/>
      <c r="AI752" s="77"/>
      <c r="AJ752" s="77"/>
      <c r="AK752" s="77"/>
      <c r="AL752" s="77"/>
    </row>
    <row r="753" ht="12.75" customHeight="1">
      <c r="A753" s="27"/>
      <c r="B753" s="27"/>
      <c r="C753" s="27"/>
      <c r="D753" s="27"/>
      <c r="E753" s="27"/>
      <c r="F753" s="78"/>
      <c r="G753" s="73"/>
      <c r="H753" s="77"/>
      <c r="I753" s="77"/>
      <c r="J753" s="77"/>
      <c r="K753" s="77"/>
      <c r="L753" s="77"/>
      <c r="M753" s="77"/>
      <c r="N753" s="77"/>
      <c r="O753" s="77"/>
      <c r="P753" s="77"/>
      <c r="Q753" s="77"/>
      <c r="R753" s="77"/>
      <c r="S753" s="77"/>
      <c r="T753" s="77"/>
      <c r="U753" s="77"/>
      <c r="V753" s="77"/>
      <c r="W753" s="77"/>
      <c r="X753" s="77"/>
      <c r="Y753" s="77"/>
      <c r="Z753" s="77"/>
      <c r="AA753" s="77"/>
      <c r="AB753" s="77"/>
      <c r="AC753" s="77"/>
      <c r="AD753" s="77"/>
      <c r="AE753" s="77"/>
      <c r="AF753" s="77"/>
      <c r="AG753" s="77"/>
      <c r="AH753" s="77"/>
      <c r="AI753" s="77"/>
      <c r="AJ753" s="77"/>
      <c r="AK753" s="77"/>
      <c r="AL753" s="77"/>
    </row>
    <row r="754" ht="12.75" customHeight="1">
      <c r="A754" s="27"/>
      <c r="B754" s="27"/>
      <c r="C754" s="27"/>
      <c r="D754" s="27"/>
      <c r="E754" s="27"/>
      <c r="F754" s="78"/>
      <c r="G754" s="73"/>
      <c r="H754" s="77"/>
      <c r="I754" s="77"/>
      <c r="J754" s="77"/>
      <c r="K754" s="77"/>
      <c r="L754" s="77"/>
      <c r="M754" s="77"/>
      <c r="N754" s="77"/>
      <c r="O754" s="77"/>
      <c r="P754" s="77"/>
      <c r="Q754" s="77"/>
      <c r="R754" s="77"/>
      <c r="S754" s="77"/>
      <c r="T754" s="77"/>
      <c r="U754" s="77"/>
      <c r="V754" s="77"/>
      <c r="W754" s="77"/>
      <c r="X754" s="77"/>
      <c r="Y754" s="77"/>
      <c r="Z754" s="77"/>
      <c r="AA754" s="77"/>
      <c r="AB754" s="77"/>
      <c r="AC754" s="77"/>
      <c r="AD754" s="77"/>
      <c r="AE754" s="77"/>
      <c r="AF754" s="77"/>
      <c r="AG754" s="77"/>
      <c r="AH754" s="77"/>
      <c r="AI754" s="77"/>
      <c r="AJ754" s="77"/>
      <c r="AK754" s="77"/>
      <c r="AL754" s="77"/>
    </row>
    <row r="755" ht="12.75" customHeight="1">
      <c r="A755" s="27"/>
      <c r="B755" s="27"/>
      <c r="C755" s="27"/>
      <c r="D755" s="27"/>
      <c r="E755" s="27"/>
      <c r="F755" s="78"/>
      <c r="G755" s="73"/>
      <c r="H755" s="77"/>
      <c r="I755" s="77"/>
      <c r="J755" s="77"/>
      <c r="K755" s="77"/>
      <c r="L755" s="77"/>
      <c r="M755" s="77"/>
      <c r="N755" s="77"/>
      <c r="O755" s="77"/>
      <c r="P755" s="77"/>
      <c r="Q755" s="77"/>
      <c r="R755" s="77"/>
      <c r="S755" s="77"/>
      <c r="T755" s="77"/>
      <c r="U755" s="77"/>
      <c r="V755" s="77"/>
      <c r="W755" s="77"/>
      <c r="X755" s="77"/>
      <c r="Y755" s="77"/>
      <c r="Z755" s="77"/>
      <c r="AA755" s="77"/>
      <c r="AB755" s="77"/>
      <c r="AC755" s="77"/>
      <c r="AD755" s="77"/>
      <c r="AE755" s="77"/>
      <c r="AF755" s="77"/>
      <c r="AG755" s="77"/>
      <c r="AH755" s="77"/>
      <c r="AI755" s="77"/>
      <c r="AJ755" s="77"/>
      <c r="AK755" s="77"/>
      <c r="AL755" s="77"/>
    </row>
    <row r="756" ht="12.75" customHeight="1">
      <c r="A756" s="27"/>
      <c r="B756" s="27"/>
      <c r="C756" s="27"/>
      <c r="D756" s="27"/>
      <c r="E756" s="27"/>
      <c r="F756" s="78"/>
      <c r="G756" s="73"/>
      <c r="H756" s="77"/>
      <c r="I756" s="77"/>
      <c r="J756" s="77"/>
      <c r="K756" s="77"/>
      <c r="L756" s="77"/>
      <c r="M756" s="77"/>
      <c r="N756" s="77"/>
      <c r="O756" s="77"/>
      <c r="P756" s="77"/>
      <c r="Q756" s="77"/>
      <c r="R756" s="77"/>
      <c r="S756" s="77"/>
      <c r="T756" s="77"/>
      <c r="U756" s="77"/>
      <c r="V756" s="77"/>
      <c r="W756" s="77"/>
      <c r="X756" s="77"/>
      <c r="Y756" s="77"/>
      <c r="Z756" s="77"/>
      <c r="AA756" s="77"/>
      <c r="AB756" s="77"/>
      <c r="AC756" s="77"/>
      <c r="AD756" s="77"/>
      <c r="AE756" s="77"/>
      <c r="AF756" s="77"/>
      <c r="AG756" s="77"/>
      <c r="AH756" s="77"/>
      <c r="AI756" s="77"/>
      <c r="AJ756" s="77"/>
      <c r="AK756" s="77"/>
      <c r="AL756" s="77"/>
    </row>
    <row r="757" ht="12.75" customHeight="1">
      <c r="A757" s="27"/>
      <c r="B757" s="27"/>
      <c r="C757" s="27"/>
      <c r="D757" s="27"/>
      <c r="E757" s="27"/>
      <c r="F757" s="78"/>
      <c r="G757" s="73"/>
      <c r="H757" s="77"/>
      <c r="I757" s="77"/>
      <c r="J757" s="77"/>
      <c r="K757" s="77"/>
      <c r="L757" s="77"/>
      <c r="M757" s="77"/>
      <c r="N757" s="77"/>
      <c r="O757" s="77"/>
      <c r="P757" s="77"/>
      <c r="Q757" s="77"/>
      <c r="R757" s="77"/>
      <c r="S757" s="77"/>
      <c r="T757" s="77"/>
      <c r="U757" s="77"/>
      <c r="V757" s="77"/>
      <c r="W757" s="77"/>
      <c r="X757" s="77"/>
      <c r="Y757" s="77"/>
      <c r="Z757" s="77"/>
      <c r="AA757" s="77"/>
      <c r="AB757" s="77"/>
      <c r="AC757" s="77"/>
      <c r="AD757" s="77"/>
      <c r="AE757" s="77"/>
      <c r="AF757" s="77"/>
      <c r="AG757" s="77"/>
      <c r="AH757" s="77"/>
      <c r="AI757" s="77"/>
      <c r="AJ757" s="77"/>
      <c r="AK757" s="77"/>
      <c r="AL757" s="77"/>
    </row>
    <row r="758" ht="12.75" customHeight="1">
      <c r="A758" s="27"/>
      <c r="B758" s="27"/>
      <c r="C758" s="27"/>
      <c r="D758" s="27"/>
      <c r="E758" s="27"/>
      <c r="F758" s="78"/>
      <c r="G758" s="73"/>
      <c r="H758" s="77"/>
      <c r="I758" s="77"/>
      <c r="J758" s="77"/>
      <c r="K758" s="77"/>
      <c r="L758" s="77"/>
      <c r="M758" s="77"/>
      <c r="N758" s="77"/>
      <c r="O758" s="77"/>
      <c r="P758" s="77"/>
      <c r="Q758" s="77"/>
      <c r="R758" s="77"/>
      <c r="S758" s="77"/>
      <c r="T758" s="77"/>
      <c r="U758" s="77"/>
      <c r="V758" s="77"/>
      <c r="W758" s="77"/>
      <c r="X758" s="77"/>
      <c r="Y758" s="77"/>
      <c r="Z758" s="77"/>
      <c r="AA758" s="77"/>
      <c r="AB758" s="77"/>
      <c r="AC758" s="77"/>
      <c r="AD758" s="77"/>
      <c r="AE758" s="77"/>
      <c r="AF758" s="77"/>
      <c r="AG758" s="77"/>
      <c r="AH758" s="77"/>
      <c r="AI758" s="77"/>
      <c r="AJ758" s="77"/>
      <c r="AK758" s="77"/>
      <c r="AL758" s="77"/>
    </row>
    <row r="759" ht="12.75" customHeight="1">
      <c r="A759" s="27"/>
      <c r="B759" s="27"/>
      <c r="C759" s="27"/>
      <c r="D759" s="27"/>
      <c r="E759" s="27"/>
      <c r="F759" s="78"/>
      <c r="G759" s="73"/>
      <c r="H759" s="77"/>
      <c r="I759" s="77"/>
      <c r="J759" s="77"/>
      <c r="K759" s="77"/>
      <c r="L759" s="77"/>
      <c r="M759" s="77"/>
      <c r="N759" s="77"/>
      <c r="O759" s="77"/>
      <c r="P759" s="77"/>
      <c r="Q759" s="77"/>
      <c r="R759" s="77"/>
      <c r="S759" s="77"/>
      <c r="T759" s="77"/>
      <c r="U759" s="77"/>
      <c r="V759" s="77"/>
      <c r="W759" s="77"/>
      <c r="X759" s="77"/>
      <c r="Y759" s="77"/>
      <c r="Z759" s="77"/>
      <c r="AA759" s="77"/>
      <c r="AB759" s="77"/>
      <c r="AC759" s="77"/>
      <c r="AD759" s="77"/>
      <c r="AE759" s="77"/>
      <c r="AF759" s="77"/>
      <c r="AG759" s="77"/>
      <c r="AH759" s="77"/>
      <c r="AI759" s="77"/>
      <c r="AJ759" s="77"/>
      <c r="AK759" s="77"/>
      <c r="AL759" s="77"/>
    </row>
    <row r="760" ht="12.75" customHeight="1">
      <c r="A760" s="27"/>
      <c r="B760" s="27"/>
      <c r="C760" s="27"/>
      <c r="D760" s="27"/>
      <c r="E760" s="27"/>
      <c r="F760" s="78"/>
      <c r="G760" s="73"/>
      <c r="H760" s="77"/>
      <c r="I760" s="77"/>
      <c r="J760" s="77"/>
      <c r="K760" s="77"/>
      <c r="L760" s="77"/>
      <c r="M760" s="77"/>
      <c r="N760" s="77"/>
      <c r="O760" s="77"/>
      <c r="P760" s="77"/>
      <c r="Q760" s="77"/>
      <c r="R760" s="77"/>
      <c r="S760" s="77"/>
      <c r="T760" s="77"/>
      <c r="U760" s="77"/>
      <c r="V760" s="77"/>
      <c r="W760" s="77"/>
      <c r="X760" s="77"/>
      <c r="Y760" s="77"/>
      <c r="Z760" s="77"/>
      <c r="AA760" s="77"/>
      <c r="AB760" s="77"/>
      <c r="AC760" s="77"/>
      <c r="AD760" s="77"/>
      <c r="AE760" s="77"/>
      <c r="AF760" s="77"/>
      <c r="AG760" s="77"/>
      <c r="AH760" s="77"/>
      <c r="AI760" s="77"/>
      <c r="AJ760" s="77"/>
      <c r="AK760" s="77"/>
      <c r="AL760" s="77"/>
    </row>
    <row r="761" ht="12.75" customHeight="1">
      <c r="A761" s="27"/>
      <c r="B761" s="27"/>
      <c r="C761" s="27"/>
      <c r="D761" s="27"/>
      <c r="E761" s="27"/>
      <c r="F761" s="78"/>
      <c r="G761" s="73"/>
      <c r="H761" s="77"/>
      <c r="I761" s="77"/>
      <c r="J761" s="77"/>
      <c r="K761" s="77"/>
      <c r="L761" s="77"/>
      <c r="M761" s="77"/>
      <c r="N761" s="77"/>
      <c r="O761" s="77"/>
      <c r="P761" s="77"/>
      <c r="Q761" s="77"/>
      <c r="R761" s="77"/>
      <c r="S761" s="77"/>
      <c r="T761" s="77"/>
      <c r="U761" s="77"/>
      <c r="V761" s="77"/>
      <c r="W761" s="77"/>
      <c r="X761" s="77"/>
      <c r="Y761" s="77"/>
      <c r="Z761" s="77"/>
      <c r="AA761" s="77"/>
      <c r="AB761" s="77"/>
      <c r="AC761" s="77"/>
      <c r="AD761" s="77"/>
      <c r="AE761" s="77"/>
      <c r="AF761" s="77"/>
      <c r="AG761" s="77"/>
      <c r="AH761" s="77"/>
      <c r="AI761" s="77"/>
      <c r="AJ761" s="77"/>
      <c r="AK761" s="77"/>
      <c r="AL761" s="77"/>
    </row>
    <row r="762" ht="12.75" customHeight="1">
      <c r="A762" s="27"/>
      <c r="B762" s="27"/>
      <c r="C762" s="27"/>
      <c r="D762" s="27"/>
      <c r="E762" s="27"/>
      <c r="F762" s="78"/>
      <c r="G762" s="73"/>
      <c r="H762" s="77"/>
      <c r="I762" s="77"/>
      <c r="J762" s="77"/>
      <c r="K762" s="77"/>
      <c r="L762" s="77"/>
      <c r="M762" s="77"/>
      <c r="N762" s="77"/>
      <c r="O762" s="77"/>
      <c r="P762" s="77"/>
      <c r="Q762" s="77"/>
      <c r="R762" s="77"/>
      <c r="S762" s="77"/>
      <c r="T762" s="77"/>
      <c r="U762" s="77"/>
      <c r="V762" s="77"/>
      <c r="W762" s="77"/>
      <c r="X762" s="77"/>
      <c r="Y762" s="77"/>
      <c r="Z762" s="77"/>
      <c r="AA762" s="77"/>
      <c r="AB762" s="77"/>
      <c r="AC762" s="77"/>
      <c r="AD762" s="77"/>
      <c r="AE762" s="77"/>
      <c r="AF762" s="77"/>
      <c r="AG762" s="77"/>
      <c r="AH762" s="77"/>
      <c r="AI762" s="77"/>
      <c r="AJ762" s="77"/>
      <c r="AK762" s="77"/>
      <c r="AL762" s="77"/>
    </row>
    <row r="763" ht="12.75" customHeight="1">
      <c r="A763" s="27"/>
      <c r="B763" s="27"/>
      <c r="C763" s="27"/>
      <c r="D763" s="27"/>
      <c r="E763" s="27"/>
      <c r="F763" s="78"/>
      <c r="G763" s="73"/>
      <c r="H763" s="77"/>
      <c r="I763" s="77"/>
      <c r="J763" s="77"/>
      <c r="K763" s="77"/>
      <c r="L763" s="77"/>
      <c r="M763" s="77"/>
      <c r="N763" s="77"/>
      <c r="O763" s="77"/>
      <c r="P763" s="77"/>
      <c r="Q763" s="77"/>
      <c r="R763" s="77"/>
      <c r="S763" s="77"/>
      <c r="T763" s="77"/>
      <c r="U763" s="77"/>
      <c r="V763" s="77"/>
      <c r="W763" s="77"/>
      <c r="X763" s="77"/>
      <c r="Y763" s="77"/>
      <c r="Z763" s="77"/>
      <c r="AA763" s="77"/>
      <c r="AB763" s="77"/>
      <c r="AC763" s="77"/>
      <c r="AD763" s="77"/>
      <c r="AE763" s="77"/>
      <c r="AF763" s="77"/>
      <c r="AG763" s="77"/>
      <c r="AH763" s="77"/>
      <c r="AI763" s="77"/>
      <c r="AJ763" s="77"/>
      <c r="AK763" s="77"/>
      <c r="AL763" s="77"/>
    </row>
    <row r="764" ht="12.75" customHeight="1">
      <c r="A764" s="27"/>
      <c r="B764" s="27"/>
      <c r="C764" s="27"/>
      <c r="D764" s="27"/>
      <c r="E764" s="27"/>
      <c r="F764" s="78"/>
      <c r="G764" s="73"/>
      <c r="H764" s="77"/>
      <c r="I764" s="77"/>
      <c r="J764" s="77"/>
      <c r="K764" s="77"/>
      <c r="L764" s="77"/>
      <c r="M764" s="77"/>
      <c r="N764" s="77"/>
      <c r="O764" s="77"/>
      <c r="P764" s="77"/>
      <c r="Q764" s="77"/>
      <c r="R764" s="77"/>
      <c r="S764" s="77"/>
      <c r="T764" s="77"/>
      <c r="U764" s="77"/>
      <c r="V764" s="77"/>
      <c r="W764" s="77"/>
      <c r="X764" s="77"/>
      <c r="Y764" s="77"/>
      <c r="Z764" s="77"/>
      <c r="AA764" s="77"/>
      <c r="AB764" s="77"/>
      <c r="AC764" s="77"/>
      <c r="AD764" s="77"/>
      <c r="AE764" s="77"/>
      <c r="AF764" s="77"/>
      <c r="AG764" s="77"/>
      <c r="AH764" s="77"/>
      <c r="AI764" s="77"/>
      <c r="AJ764" s="77"/>
      <c r="AK764" s="77"/>
      <c r="AL764" s="77"/>
    </row>
    <row r="765" ht="12.75" customHeight="1">
      <c r="A765" s="27"/>
      <c r="B765" s="27"/>
      <c r="C765" s="27"/>
      <c r="D765" s="27"/>
      <c r="E765" s="27"/>
      <c r="F765" s="78"/>
      <c r="G765" s="73"/>
      <c r="H765" s="77"/>
      <c r="I765" s="77"/>
      <c r="J765" s="77"/>
      <c r="K765" s="77"/>
      <c r="L765" s="77"/>
      <c r="M765" s="77"/>
      <c r="N765" s="77"/>
      <c r="O765" s="77"/>
      <c r="P765" s="77"/>
      <c r="Q765" s="77"/>
      <c r="R765" s="77"/>
      <c r="S765" s="77"/>
      <c r="T765" s="77"/>
      <c r="U765" s="77"/>
      <c r="V765" s="77"/>
      <c r="W765" s="77"/>
      <c r="X765" s="77"/>
      <c r="Y765" s="77"/>
      <c r="Z765" s="77"/>
      <c r="AA765" s="77"/>
      <c r="AB765" s="77"/>
      <c r="AC765" s="77"/>
      <c r="AD765" s="77"/>
      <c r="AE765" s="77"/>
      <c r="AF765" s="77"/>
      <c r="AG765" s="77"/>
      <c r="AH765" s="77"/>
      <c r="AI765" s="77"/>
      <c r="AJ765" s="77"/>
      <c r="AK765" s="77"/>
      <c r="AL765" s="77"/>
    </row>
    <row r="766" ht="12.75" customHeight="1">
      <c r="A766" s="27"/>
      <c r="B766" s="27"/>
      <c r="C766" s="27"/>
      <c r="D766" s="27"/>
      <c r="E766" s="27"/>
      <c r="F766" s="78"/>
      <c r="G766" s="73"/>
      <c r="H766" s="77"/>
      <c r="I766" s="77"/>
      <c r="J766" s="77"/>
      <c r="K766" s="77"/>
      <c r="L766" s="77"/>
      <c r="M766" s="77"/>
      <c r="N766" s="77"/>
      <c r="O766" s="77"/>
      <c r="P766" s="77"/>
      <c r="Q766" s="77"/>
      <c r="R766" s="77"/>
      <c r="S766" s="77"/>
      <c r="T766" s="77"/>
      <c r="U766" s="77"/>
      <c r="V766" s="77"/>
      <c r="W766" s="77"/>
      <c r="X766" s="77"/>
      <c r="Y766" s="77"/>
      <c r="Z766" s="77"/>
      <c r="AA766" s="77"/>
      <c r="AB766" s="77"/>
      <c r="AC766" s="77"/>
      <c r="AD766" s="77"/>
      <c r="AE766" s="77"/>
      <c r="AF766" s="77"/>
      <c r="AG766" s="77"/>
      <c r="AH766" s="77"/>
      <c r="AI766" s="77"/>
      <c r="AJ766" s="77"/>
      <c r="AK766" s="77"/>
      <c r="AL766" s="77"/>
    </row>
    <row r="767" ht="12.75" customHeight="1">
      <c r="A767" s="27"/>
      <c r="B767" s="27"/>
      <c r="C767" s="27"/>
      <c r="D767" s="27"/>
      <c r="E767" s="27"/>
      <c r="F767" s="78"/>
      <c r="G767" s="73"/>
      <c r="H767" s="77"/>
      <c r="I767" s="77"/>
      <c r="J767" s="77"/>
      <c r="K767" s="77"/>
      <c r="L767" s="77"/>
      <c r="M767" s="77"/>
      <c r="N767" s="77"/>
      <c r="O767" s="77"/>
      <c r="P767" s="77"/>
      <c r="Q767" s="77"/>
      <c r="R767" s="77"/>
      <c r="S767" s="77"/>
      <c r="T767" s="77"/>
      <c r="U767" s="77"/>
      <c r="V767" s="77"/>
      <c r="W767" s="77"/>
      <c r="X767" s="77"/>
      <c r="Y767" s="77"/>
      <c r="Z767" s="77"/>
      <c r="AA767" s="77"/>
      <c r="AB767" s="77"/>
      <c r="AC767" s="77"/>
      <c r="AD767" s="77"/>
      <c r="AE767" s="77"/>
      <c r="AF767" s="77"/>
      <c r="AG767" s="77"/>
      <c r="AH767" s="77"/>
      <c r="AI767" s="77"/>
      <c r="AJ767" s="77"/>
      <c r="AK767" s="77"/>
      <c r="AL767" s="77"/>
    </row>
    <row r="768" ht="12.75" customHeight="1">
      <c r="A768" s="27"/>
      <c r="B768" s="27"/>
      <c r="C768" s="27"/>
      <c r="D768" s="27"/>
      <c r="E768" s="27"/>
      <c r="F768" s="78"/>
      <c r="G768" s="73"/>
      <c r="H768" s="77"/>
      <c r="I768" s="77"/>
      <c r="J768" s="77"/>
      <c r="K768" s="77"/>
      <c r="L768" s="77"/>
      <c r="M768" s="77"/>
      <c r="N768" s="77"/>
      <c r="O768" s="77"/>
      <c r="P768" s="77"/>
      <c r="Q768" s="77"/>
      <c r="R768" s="77"/>
      <c r="S768" s="77"/>
      <c r="T768" s="77"/>
      <c r="U768" s="77"/>
      <c r="V768" s="77"/>
      <c r="W768" s="77"/>
      <c r="X768" s="77"/>
      <c r="Y768" s="77"/>
      <c r="Z768" s="77"/>
      <c r="AA768" s="77"/>
      <c r="AB768" s="77"/>
      <c r="AC768" s="77"/>
      <c r="AD768" s="77"/>
      <c r="AE768" s="77"/>
      <c r="AF768" s="77"/>
      <c r="AG768" s="77"/>
      <c r="AH768" s="77"/>
      <c r="AI768" s="77"/>
      <c r="AJ768" s="77"/>
      <c r="AK768" s="77"/>
      <c r="AL768" s="77"/>
    </row>
    <row r="769" ht="12.75" customHeight="1">
      <c r="A769" s="27"/>
      <c r="B769" s="27"/>
      <c r="C769" s="27"/>
      <c r="D769" s="27"/>
      <c r="E769" s="27"/>
      <c r="F769" s="78"/>
      <c r="G769" s="73"/>
      <c r="H769" s="77"/>
      <c r="I769" s="77"/>
      <c r="J769" s="77"/>
      <c r="K769" s="77"/>
      <c r="L769" s="77"/>
      <c r="M769" s="77"/>
      <c r="N769" s="77"/>
      <c r="O769" s="77"/>
      <c r="P769" s="77"/>
      <c r="Q769" s="77"/>
      <c r="R769" s="77"/>
      <c r="S769" s="77"/>
      <c r="T769" s="77"/>
      <c r="U769" s="77"/>
      <c r="V769" s="77"/>
      <c r="W769" s="77"/>
      <c r="X769" s="77"/>
      <c r="Y769" s="77"/>
      <c r="Z769" s="77"/>
      <c r="AA769" s="77"/>
      <c r="AB769" s="77"/>
      <c r="AC769" s="77"/>
      <c r="AD769" s="77"/>
      <c r="AE769" s="77"/>
      <c r="AF769" s="77"/>
      <c r="AG769" s="77"/>
      <c r="AH769" s="77"/>
      <c r="AI769" s="77"/>
      <c r="AJ769" s="77"/>
      <c r="AK769" s="77"/>
      <c r="AL769" s="77"/>
    </row>
    <row r="770" ht="12.75" customHeight="1">
      <c r="A770" s="27"/>
      <c r="B770" s="27"/>
      <c r="C770" s="27"/>
      <c r="D770" s="27"/>
      <c r="E770" s="27"/>
      <c r="F770" s="78"/>
      <c r="G770" s="73"/>
      <c r="H770" s="77"/>
      <c r="I770" s="77"/>
      <c r="J770" s="77"/>
      <c r="K770" s="77"/>
      <c r="L770" s="77"/>
      <c r="M770" s="77"/>
      <c r="N770" s="77"/>
      <c r="O770" s="77"/>
      <c r="P770" s="77"/>
      <c r="Q770" s="77"/>
      <c r="R770" s="77"/>
      <c r="S770" s="77"/>
      <c r="T770" s="77"/>
      <c r="U770" s="77"/>
      <c r="V770" s="77"/>
      <c r="W770" s="77"/>
      <c r="X770" s="77"/>
      <c r="Y770" s="77"/>
      <c r="Z770" s="77"/>
      <c r="AA770" s="77"/>
      <c r="AB770" s="77"/>
      <c r="AC770" s="77"/>
      <c r="AD770" s="77"/>
      <c r="AE770" s="77"/>
      <c r="AF770" s="77"/>
      <c r="AG770" s="77"/>
      <c r="AH770" s="77"/>
      <c r="AI770" s="77"/>
      <c r="AJ770" s="77"/>
      <c r="AK770" s="77"/>
      <c r="AL770" s="77"/>
    </row>
    <row r="771" ht="12.75" customHeight="1">
      <c r="A771" s="27"/>
      <c r="B771" s="27"/>
      <c r="C771" s="27"/>
      <c r="D771" s="27"/>
      <c r="E771" s="27"/>
      <c r="F771" s="78"/>
      <c r="G771" s="73"/>
      <c r="H771" s="77"/>
      <c r="I771" s="77"/>
      <c r="J771" s="77"/>
      <c r="K771" s="77"/>
      <c r="L771" s="77"/>
      <c r="M771" s="77"/>
      <c r="N771" s="77"/>
      <c r="O771" s="77"/>
      <c r="P771" s="77"/>
      <c r="Q771" s="77"/>
      <c r="R771" s="77"/>
      <c r="S771" s="77"/>
      <c r="T771" s="77"/>
      <c r="U771" s="77"/>
      <c r="V771" s="77"/>
      <c r="W771" s="77"/>
      <c r="X771" s="77"/>
      <c r="Y771" s="77"/>
      <c r="Z771" s="77"/>
      <c r="AA771" s="77"/>
      <c r="AB771" s="77"/>
      <c r="AC771" s="77"/>
      <c r="AD771" s="77"/>
      <c r="AE771" s="77"/>
      <c r="AF771" s="77"/>
      <c r="AG771" s="77"/>
      <c r="AH771" s="77"/>
      <c r="AI771" s="77"/>
      <c r="AJ771" s="77"/>
      <c r="AK771" s="77"/>
      <c r="AL771" s="77"/>
    </row>
    <row r="772" ht="12.75" customHeight="1">
      <c r="A772" s="27"/>
      <c r="B772" s="27"/>
      <c r="C772" s="27"/>
      <c r="D772" s="27"/>
      <c r="E772" s="27"/>
      <c r="F772" s="78"/>
      <c r="G772" s="73"/>
      <c r="H772" s="77"/>
      <c r="I772" s="77"/>
      <c r="J772" s="77"/>
      <c r="K772" s="77"/>
      <c r="L772" s="77"/>
      <c r="M772" s="77"/>
      <c r="N772" s="77"/>
      <c r="O772" s="77"/>
      <c r="P772" s="77"/>
      <c r="Q772" s="77"/>
      <c r="R772" s="77"/>
      <c r="S772" s="77"/>
      <c r="T772" s="77"/>
      <c r="U772" s="77"/>
      <c r="V772" s="77"/>
      <c r="W772" s="77"/>
      <c r="X772" s="77"/>
      <c r="Y772" s="77"/>
      <c r="Z772" s="77"/>
      <c r="AA772" s="77"/>
      <c r="AB772" s="77"/>
      <c r="AC772" s="77"/>
      <c r="AD772" s="77"/>
      <c r="AE772" s="77"/>
      <c r="AF772" s="77"/>
      <c r="AG772" s="77"/>
      <c r="AH772" s="77"/>
      <c r="AI772" s="77"/>
      <c r="AJ772" s="77"/>
      <c r="AK772" s="77"/>
      <c r="AL772" s="77"/>
    </row>
    <row r="773" ht="12.75" customHeight="1">
      <c r="A773" s="27"/>
      <c r="B773" s="27"/>
      <c r="C773" s="27"/>
      <c r="D773" s="27"/>
      <c r="E773" s="27"/>
      <c r="F773" s="78"/>
      <c r="G773" s="73"/>
      <c r="H773" s="77"/>
      <c r="I773" s="77"/>
      <c r="J773" s="77"/>
      <c r="K773" s="77"/>
      <c r="L773" s="77"/>
      <c r="M773" s="77"/>
      <c r="N773" s="77"/>
      <c r="O773" s="77"/>
      <c r="P773" s="77"/>
      <c r="Q773" s="77"/>
      <c r="R773" s="77"/>
      <c r="S773" s="77"/>
      <c r="T773" s="77"/>
      <c r="U773" s="77"/>
      <c r="V773" s="77"/>
      <c r="W773" s="77"/>
      <c r="X773" s="77"/>
      <c r="Y773" s="77"/>
      <c r="Z773" s="77"/>
      <c r="AA773" s="77"/>
      <c r="AB773" s="77"/>
      <c r="AC773" s="77"/>
      <c r="AD773" s="77"/>
      <c r="AE773" s="77"/>
      <c r="AF773" s="77"/>
      <c r="AG773" s="77"/>
      <c r="AH773" s="77"/>
      <c r="AI773" s="77"/>
      <c r="AJ773" s="77"/>
      <c r="AK773" s="77"/>
      <c r="AL773" s="77"/>
    </row>
    <row r="774" ht="12.75" customHeight="1">
      <c r="A774" s="27"/>
      <c r="B774" s="27"/>
      <c r="C774" s="27"/>
      <c r="D774" s="27"/>
      <c r="E774" s="27"/>
      <c r="F774" s="78"/>
      <c r="G774" s="73"/>
      <c r="H774" s="77"/>
      <c r="I774" s="77"/>
      <c r="J774" s="77"/>
      <c r="K774" s="77"/>
      <c r="L774" s="77"/>
      <c r="M774" s="77"/>
      <c r="N774" s="77"/>
      <c r="O774" s="77"/>
      <c r="P774" s="77"/>
      <c r="Q774" s="77"/>
      <c r="R774" s="77"/>
      <c r="S774" s="77"/>
      <c r="T774" s="77"/>
      <c r="U774" s="77"/>
      <c r="V774" s="77"/>
      <c r="W774" s="77"/>
      <c r="X774" s="77"/>
      <c r="Y774" s="77"/>
      <c r="Z774" s="77"/>
      <c r="AA774" s="77"/>
      <c r="AB774" s="77"/>
      <c r="AC774" s="77"/>
      <c r="AD774" s="77"/>
      <c r="AE774" s="77"/>
      <c r="AF774" s="77"/>
      <c r="AG774" s="77"/>
      <c r="AH774" s="77"/>
      <c r="AI774" s="77"/>
      <c r="AJ774" s="77"/>
      <c r="AK774" s="77"/>
      <c r="AL774" s="77"/>
    </row>
    <row r="775" ht="12.75" customHeight="1">
      <c r="A775" s="27"/>
      <c r="B775" s="27"/>
      <c r="C775" s="27"/>
      <c r="D775" s="27"/>
      <c r="E775" s="27"/>
      <c r="F775" s="78"/>
      <c r="G775" s="73"/>
      <c r="H775" s="77"/>
      <c r="I775" s="77"/>
      <c r="J775" s="77"/>
      <c r="K775" s="77"/>
      <c r="L775" s="77"/>
      <c r="M775" s="77"/>
      <c r="N775" s="77"/>
      <c r="O775" s="77"/>
      <c r="P775" s="77"/>
      <c r="Q775" s="77"/>
      <c r="R775" s="77"/>
      <c r="S775" s="77"/>
      <c r="T775" s="77"/>
      <c r="U775" s="77"/>
      <c r="V775" s="77"/>
      <c r="W775" s="77"/>
      <c r="X775" s="77"/>
      <c r="Y775" s="77"/>
      <c r="Z775" s="77"/>
      <c r="AA775" s="77"/>
      <c r="AB775" s="77"/>
      <c r="AC775" s="77"/>
      <c r="AD775" s="77"/>
      <c r="AE775" s="77"/>
      <c r="AF775" s="77"/>
      <c r="AG775" s="77"/>
      <c r="AH775" s="77"/>
      <c r="AI775" s="77"/>
      <c r="AJ775" s="77"/>
      <c r="AK775" s="77"/>
      <c r="AL775" s="77"/>
    </row>
    <row r="776" ht="12.75" customHeight="1">
      <c r="A776" s="27"/>
      <c r="B776" s="27"/>
      <c r="C776" s="27"/>
      <c r="D776" s="27"/>
      <c r="E776" s="27"/>
      <c r="F776" s="78"/>
      <c r="G776" s="73"/>
      <c r="H776" s="77"/>
      <c r="I776" s="77"/>
      <c r="J776" s="77"/>
      <c r="K776" s="77"/>
      <c r="L776" s="77"/>
      <c r="M776" s="77"/>
      <c r="N776" s="77"/>
      <c r="O776" s="77"/>
      <c r="P776" s="77"/>
      <c r="Q776" s="77"/>
      <c r="R776" s="77"/>
      <c r="S776" s="77"/>
      <c r="T776" s="77"/>
      <c r="U776" s="77"/>
      <c r="V776" s="77"/>
      <c r="W776" s="77"/>
      <c r="X776" s="77"/>
      <c r="Y776" s="77"/>
      <c r="Z776" s="77"/>
      <c r="AA776" s="77"/>
      <c r="AB776" s="77"/>
      <c r="AC776" s="77"/>
      <c r="AD776" s="77"/>
      <c r="AE776" s="77"/>
      <c r="AF776" s="77"/>
      <c r="AG776" s="77"/>
      <c r="AH776" s="77"/>
      <c r="AI776" s="77"/>
      <c r="AJ776" s="77"/>
      <c r="AK776" s="77"/>
      <c r="AL776" s="77"/>
    </row>
    <row r="777" ht="12.75" customHeight="1">
      <c r="A777" s="27"/>
      <c r="B777" s="27"/>
      <c r="C777" s="27"/>
      <c r="D777" s="27"/>
      <c r="E777" s="27"/>
      <c r="F777" s="78"/>
      <c r="G777" s="73"/>
      <c r="H777" s="77"/>
      <c r="I777" s="77"/>
      <c r="J777" s="77"/>
      <c r="K777" s="77"/>
      <c r="L777" s="77"/>
      <c r="M777" s="77"/>
      <c r="N777" s="77"/>
      <c r="O777" s="77"/>
      <c r="P777" s="77"/>
      <c r="Q777" s="77"/>
      <c r="R777" s="77"/>
      <c r="S777" s="77"/>
      <c r="T777" s="77"/>
      <c r="U777" s="77"/>
      <c r="V777" s="77"/>
      <c r="W777" s="77"/>
      <c r="X777" s="77"/>
      <c r="Y777" s="77"/>
      <c r="Z777" s="77"/>
      <c r="AA777" s="77"/>
      <c r="AB777" s="77"/>
      <c r="AC777" s="77"/>
      <c r="AD777" s="77"/>
      <c r="AE777" s="77"/>
      <c r="AF777" s="77"/>
      <c r="AG777" s="77"/>
      <c r="AH777" s="77"/>
      <c r="AI777" s="77"/>
      <c r="AJ777" s="77"/>
      <c r="AK777" s="77"/>
      <c r="AL777" s="77"/>
    </row>
    <row r="778" ht="12.75" customHeight="1">
      <c r="A778" s="27"/>
      <c r="B778" s="27"/>
      <c r="C778" s="27"/>
      <c r="D778" s="27"/>
      <c r="E778" s="27"/>
      <c r="F778" s="78"/>
      <c r="G778" s="73"/>
      <c r="H778" s="77"/>
      <c r="I778" s="77"/>
      <c r="J778" s="77"/>
      <c r="K778" s="77"/>
      <c r="L778" s="77"/>
      <c r="M778" s="77"/>
      <c r="N778" s="77"/>
      <c r="O778" s="77"/>
      <c r="P778" s="77"/>
      <c r="Q778" s="77"/>
      <c r="R778" s="77"/>
      <c r="S778" s="77"/>
      <c r="T778" s="77"/>
      <c r="U778" s="77"/>
      <c r="V778" s="77"/>
      <c r="W778" s="77"/>
      <c r="X778" s="77"/>
      <c r="Y778" s="77"/>
      <c r="Z778" s="77"/>
      <c r="AA778" s="77"/>
      <c r="AB778" s="77"/>
      <c r="AC778" s="77"/>
      <c r="AD778" s="77"/>
      <c r="AE778" s="77"/>
      <c r="AF778" s="77"/>
      <c r="AG778" s="77"/>
      <c r="AH778" s="77"/>
      <c r="AI778" s="77"/>
      <c r="AJ778" s="77"/>
      <c r="AK778" s="77"/>
      <c r="AL778" s="77"/>
    </row>
    <row r="779" ht="12.75" customHeight="1">
      <c r="A779" s="27"/>
      <c r="B779" s="27"/>
      <c r="C779" s="27"/>
      <c r="D779" s="27"/>
      <c r="E779" s="27"/>
      <c r="F779" s="78"/>
      <c r="G779" s="73"/>
      <c r="H779" s="77"/>
      <c r="I779" s="77"/>
      <c r="J779" s="77"/>
      <c r="K779" s="77"/>
      <c r="L779" s="77"/>
      <c r="M779" s="77"/>
      <c r="N779" s="77"/>
      <c r="O779" s="77"/>
      <c r="P779" s="77"/>
      <c r="Q779" s="77"/>
      <c r="R779" s="77"/>
      <c r="S779" s="77"/>
      <c r="T779" s="77"/>
      <c r="U779" s="77"/>
      <c r="V779" s="77"/>
      <c r="W779" s="77"/>
      <c r="X779" s="77"/>
      <c r="Y779" s="77"/>
      <c r="Z779" s="77"/>
      <c r="AA779" s="77"/>
      <c r="AB779" s="77"/>
      <c r="AC779" s="77"/>
      <c r="AD779" s="77"/>
      <c r="AE779" s="77"/>
      <c r="AF779" s="77"/>
      <c r="AG779" s="77"/>
      <c r="AH779" s="77"/>
      <c r="AI779" s="77"/>
      <c r="AJ779" s="77"/>
      <c r="AK779" s="77"/>
      <c r="AL779" s="77"/>
    </row>
    <row r="780" ht="12.75" customHeight="1">
      <c r="A780" s="27"/>
      <c r="B780" s="27"/>
      <c r="C780" s="27"/>
      <c r="D780" s="27"/>
      <c r="E780" s="27"/>
      <c r="F780" s="78"/>
      <c r="G780" s="73"/>
      <c r="H780" s="77"/>
      <c r="I780" s="77"/>
      <c r="J780" s="77"/>
      <c r="K780" s="77"/>
      <c r="L780" s="77"/>
      <c r="M780" s="77"/>
      <c r="N780" s="77"/>
      <c r="O780" s="77"/>
      <c r="P780" s="77"/>
      <c r="Q780" s="77"/>
      <c r="R780" s="77"/>
      <c r="S780" s="77"/>
      <c r="T780" s="77"/>
      <c r="U780" s="77"/>
      <c r="V780" s="77"/>
      <c r="W780" s="77"/>
      <c r="X780" s="77"/>
      <c r="Y780" s="77"/>
      <c r="Z780" s="77"/>
      <c r="AA780" s="77"/>
      <c r="AB780" s="77"/>
      <c r="AC780" s="77"/>
      <c r="AD780" s="77"/>
      <c r="AE780" s="77"/>
      <c r="AF780" s="77"/>
      <c r="AG780" s="77"/>
      <c r="AH780" s="77"/>
      <c r="AI780" s="77"/>
      <c r="AJ780" s="77"/>
      <c r="AK780" s="77"/>
      <c r="AL780" s="77"/>
    </row>
    <row r="781" ht="12.75" customHeight="1">
      <c r="A781" s="27"/>
      <c r="B781" s="27"/>
      <c r="C781" s="27"/>
      <c r="D781" s="27"/>
      <c r="E781" s="27"/>
      <c r="F781" s="78"/>
      <c r="G781" s="73"/>
      <c r="H781" s="77"/>
      <c r="I781" s="77"/>
      <c r="J781" s="77"/>
      <c r="K781" s="77"/>
      <c r="L781" s="77"/>
      <c r="M781" s="77"/>
      <c r="N781" s="77"/>
      <c r="O781" s="77"/>
      <c r="P781" s="77"/>
      <c r="Q781" s="77"/>
      <c r="R781" s="77"/>
      <c r="S781" s="77"/>
      <c r="T781" s="77"/>
      <c r="U781" s="77"/>
      <c r="V781" s="77"/>
      <c r="W781" s="77"/>
      <c r="X781" s="77"/>
      <c r="Y781" s="77"/>
      <c r="Z781" s="77"/>
      <c r="AA781" s="77"/>
      <c r="AB781" s="77"/>
      <c r="AC781" s="77"/>
      <c r="AD781" s="77"/>
      <c r="AE781" s="77"/>
      <c r="AF781" s="77"/>
      <c r="AG781" s="77"/>
      <c r="AH781" s="77"/>
      <c r="AI781" s="77"/>
      <c r="AJ781" s="77"/>
      <c r="AK781" s="77"/>
      <c r="AL781" s="77"/>
    </row>
    <row r="782" ht="12.75" customHeight="1">
      <c r="A782" s="27"/>
      <c r="B782" s="27"/>
      <c r="C782" s="27"/>
      <c r="D782" s="27"/>
      <c r="E782" s="27"/>
      <c r="F782" s="78"/>
      <c r="G782" s="73"/>
      <c r="H782" s="77"/>
      <c r="I782" s="77"/>
      <c r="J782" s="77"/>
      <c r="K782" s="77"/>
      <c r="L782" s="77"/>
      <c r="M782" s="77"/>
      <c r="N782" s="77"/>
      <c r="O782" s="77"/>
      <c r="P782" s="77"/>
      <c r="Q782" s="77"/>
      <c r="R782" s="77"/>
      <c r="S782" s="77"/>
      <c r="T782" s="77"/>
      <c r="U782" s="77"/>
      <c r="V782" s="77"/>
      <c r="W782" s="77"/>
      <c r="X782" s="77"/>
      <c r="Y782" s="77"/>
      <c r="Z782" s="77"/>
      <c r="AA782" s="77"/>
      <c r="AB782" s="77"/>
      <c r="AC782" s="77"/>
      <c r="AD782" s="77"/>
      <c r="AE782" s="77"/>
      <c r="AF782" s="77"/>
      <c r="AG782" s="77"/>
      <c r="AH782" s="77"/>
      <c r="AI782" s="77"/>
      <c r="AJ782" s="77"/>
      <c r="AK782" s="77"/>
      <c r="AL782" s="77"/>
    </row>
    <row r="783" ht="12.75" customHeight="1">
      <c r="A783" s="27"/>
      <c r="B783" s="27"/>
      <c r="C783" s="27"/>
      <c r="D783" s="27"/>
      <c r="E783" s="27"/>
      <c r="F783" s="78"/>
      <c r="G783" s="73"/>
      <c r="H783" s="77"/>
      <c r="I783" s="77"/>
      <c r="J783" s="77"/>
      <c r="K783" s="77"/>
      <c r="L783" s="77"/>
      <c r="M783" s="77"/>
      <c r="N783" s="77"/>
      <c r="O783" s="77"/>
      <c r="P783" s="77"/>
      <c r="Q783" s="77"/>
      <c r="R783" s="77"/>
      <c r="S783" s="77"/>
      <c r="T783" s="77"/>
      <c r="U783" s="77"/>
      <c r="V783" s="77"/>
      <c r="W783" s="77"/>
      <c r="X783" s="77"/>
      <c r="Y783" s="77"/>
      <c r="Z783" s="77"/>
      <c r="AA783" s="77"/>
      <c r="AB783" s="77"/>
      <c r="AC783" s="77"/>
      <c r="AD783" s="77"/>
      <c r="AE783" s="77"/>
      <c r="AF783" s="77"/>
      <c r="AG783" s="77"/>
      <c r="AH783" s="77"/>
      <c r="AI783" s="77"/>
      <c r="AJ783" s="77"/>
      <c r="AK783" s="77"/>
      <c r="AL783" s="77"/>
    </row>
    <row r="784" ht="12.75" customHeight="1">
      <c r="A784" s="27"/>
      <c r="B784" s="27"/>
      <c r="C784" s="27"/>
      <c r="D784" s="27"/>
      <c r="E784" s="27"/>
      <c r="F784" s="78"/>
      <c r="G784" s="73"/>
      <c r="H784" s="77"/>
      <c r="I784" s="77"/>
      <c r="J784" s="77"/>
      <c r="K784" s="77"/>
      <c r="L784" s="77"/>
      <c r="M784" s="77"/>
      <c r="N784" s="77"/>
      <c r="O784" s="77"/>
      <c r="P784" s="77"/>
      <c r="Q784" s="77"/>
      <c r="R784" s="77"/>
      <c r="S784" s="77"/>
      <c r="T784" s="77"/>
      <c r="U784" s="77"/>
      <c r="V784" s="77"/>
      <c r="W784" s="77"/>
      <c r="X784" s="77"/>
      <c r="Y784" s="77"/>
      <c r="Z784" s="77"/>
      <c r="AA784" s="77"/>
      <c r="AB784" s="77"/>
      <c r="AC784" s="77"/>
      <c r="AD784" s="77"/>
      <c r="AE784" s="77"/>
      <c r="AF784" s="77"/>
      <c r="AG784" s="77"/>
      <c r="AH784" s="77"/>
      <c r="AI784" s="77"/>
      <c r="AJ784" s="77"/>
      <c r="AK784" s="77"/>
      <c r="AL784" s="77"/>
    </row>
    <row r="785" ht="12.75" customHeight="1">
      <c r="A785" s="27"/>
      <c r="B785" s="27"/>
      <c r="C785" s="27"/>
      <c r="D785" s="27"/>
      <c r="E785" s="27"/>
      <c r="F785" s="78"/>
      <c r="G785" s="73"/>
      <c r="H785" s="77"/>
      <c r="I785" s="77"/>
      <c r="J785" s="77"/>
      <c r="K785" s="77"/>
      <c r="L785" s="77"/>
      <c r="M785" s="77"/>
      <c r="N785" s="77"/>
      <c r="O785" s="77"/>
      <c r="P785" s="77"/>
      <c r="Q785" s="77"/>
      <c r="R785" s="77"/>
      <c r="S785" s="77"/>
      <c r="T785" s="77"/>
      <c r="U785" s="77"/>
      <c r="V785" s="77"/>
      <c r="W785" s="77"/>
      <c r="X785" s="77"/>
      <c r="Y785" s="77"/>
      <c r="Z785" s="77"/>
      <c r="AA785" s="77"/>
      <c r="AB785" s="77"/>
      <c r="AC785" s="77"/>
      <c r="AD785" s="77"/>
      <c r="AE785" s="77"/>
      <c r="AF785" s="77"/>
      <c r="AG785" s="77"/>
      <c r="AH785" s="77"/>
      <c r="AI785" s="77"/>
      <c r="AJ785" s="77"/>
      <c r="AK785" s="77"/>
      <c r="AL785" s="77"/>
    </row>
    <row r="786" ht="12.75" customHeight="1">
      <c r="A786" s="27"/>
      <c r="B786" s="27"/>
      <c r="C786" s="27"/>
      <c r="D786" s="27"/>
      <c r="E786" s="27"/>
      <c r="F786" s="78"/>
      <c r="G786" s="73"/>
      <c r="H786" s="77"/>
      <c r="I786" s="77"/>
      <c r="J786" s="77"/>
      <c r="K786" s="77"/>
      <c r="L786" s="77"/>
      <c r="M786" s="77"/>
      <c r="N786" s="77"/>
      <c r="O786" s="77"/>
      <c r="P786" s="77"/>
      <c r="Q786" s="77"/>
      <c r="R786" s="77"/>
      <c r="S786" s="77"/>
      <c r="T786" s="77"/>
      <c r="U786" s="77"/>
      <c r="V786" s="77"/>
      <c r="W786" s="77"/>
      <c r="X786" s="77"/>
      <c r="Y786" s="77"/>
      <c r="Z786" s="77"/>
      <c r="AA786" s="77"/>
      <c r="AB786" s="77"/>
      <c r="AC786" s="77"/>
      <c r="AD786" s="77"/>
      <c r="AE786" s="77"/>
      <c r="AF786" s="77"/>
      <c r="AG786" s="77"/>
      <c r="AH786" s="77"/>
      <c r="AI786" s="77"/>
      <c r="AJ786" s="77"/>
      <c r="AK786" s="77"/>
      <c r="AL786" s="77"/>
    </row>
    <row r="787" ht="12.75" customHeight="1">
      <c r="A787" s="27"/>
      <c r="B787" s="27"/>
      <c r="C787" s="27"/>
      <c r="D787" s="27"/>
      <c r="E787" s="27"/>
      <c r="F787" s="78"/>
      <c r="G787" s="73"/>
      <c r="H787" s="77"/>
      <c r="I787" s="77"/>
      <c r="J787" s="77"/>
      <c r="K787" s="77"/>
      <c r="L787" s="77"/>
      <c r="M787" s="77"/>
      <c r="N787" s="77"/>
      <c r="O787" s="77"/>
      <c r="P787" s="77"/>
      <c r="Q787" s="77"/>
      <c r="R787" s="77"/>
      <c r="S787" s="77"/>
      <c r="T787" s="77"/>
      <c r="U787" s="77"/>
      <c r="V787" s="77"/>
      <c r="W787" s="77"/>
      <c r="X787" s="77"/>
      <c r="Y787" s="77"/>
      <c r="Z787" s="77"/>
      <c r="AA787" s="77"/>
      <c r="AB787" s="77"/>
      <c r="AC787" s="77"/>
      <c r="AD787" s="77"/>
      <c r="AE787" s="77"/>
      <c r="AF787" s="77"/>
      <c r="AG787" s="77"/>
      <c r="AH787" s="77"/>
      <c r="AI787" s="77"/>
      <c r="AJ787" s="77"/>
      <c r="AK787" s="77"/>
      <c r="AL787" s="77"/>
    </row>
    <row r="788" ht="12.75" customHeight="1">
      <c r="A788" s="27"/>
      <c r="B788" s="27"/>
      <c r="C788" s="27"/>
      <c r="D788" s="27"/>
      <c r="E788" s="27"/>
      <c r="F788" s="78"/>
      <c r="G788" s="73"/>
      <c r="H788" s="77"/>
      <c r="I788" s="77"/>
      <c r="J788" s="77"/>
      <c r="K788" s="77"/>
      <c r="L788" s="77"/>
      <c r="M788" s="77"/>
      <c r="N788" s="77"/>
      <c r="O788" s="77"/>
      <c r="P788" s="77"/>
      <c r="Q788" s="77"/>
      <c r="R788" s="77"/>
      <c r="S788" s="77"/>
      <c r="T788" s="77"/>
      <c r="U788" s="77"/>
      <c r="V788" s="77"/>
      <c r="W788" s="77"/>
      <c r="X788" s="77"/>
      <c r="Y788" s="77"/>
      <c r="Z788" s="77"/>
      <c r="AA788" s="77"/>
      <c r="AB788" s="77"/>
      <c r="AC788" s="77"/>
      <c r="AD788" s="77"/>
      <c r="AE788" s="77"/>
      <c r="AF788" s="77"/>
      <c r="AG788" s="77"/>
      <c r="AH788" s="77"/>
      <c r="AI788" s="77"/>
      <c r="AJ788" s="77"/>
      <c r="AK788" s="77"/>
      <c r="AL788" s="77"/>
    </row>
    <row r="789" ht="12.75" customHeight="1">
      <c r="A789" s="27"/>
      <c r="B789" s="27"/>
      <c r="C789" s="27"/>
      <c r="D789" s="27"/>
      <c r="E789" s="27"/>
      <c r="F789" s="78"/>
      <c r="G789" s="73"/>
      <c r="H789" s="77"/>
      <c r="I789" s="77"/>
      <c r="J789" s="77"/>
      <c r="K789" s="77"/>
      <c r="L789" s="77"/>
      <c r="M789" s="77"/>
      <c r="N789" s="77"/>
      <c r="O789" s="77"/>
      <c r="P789" s="77"/>
      <c r="Q789" s="77"/>
      <c r="R789" s="77"/>
      <c r="S789" s="77"/>
      <c r="T789" s="77"/>
      <c r="U789" s="77"/>
      <c r="V789" s="77"/>
      <c r="W789" s="77"/>
      <c r="X789" s="77"/>
      <c r="Y789" s="77"/>
      <c r="Z789" s="77"/>
      <c r="AA789" s="77"/>
      <c r="AB789" s="77"/>
      <c r="AC789" s="77"/>
      <c r="AD789" s="77"/>
      <c r="AE789" s="77"/>
      <c r="AF789" s="77"/>
      <c r="AG789" s="77"/>
      <c r="AH789" s="77"/>
      <c r="AI789" s="77"/>
      <c r="AJ789" s="77"/>
      <c r="AK789" s="77"/>
      <c r="AL789" s="77"/>
    </row>
    <row r="790" ht="12.75" customHeight="1">
      <c r="A790" s="27"/>
      <c r="B790" s="27"/>
      <c r="C790" s="27"/>
      <c r="D790" s="27"/>
      <c r="E790" s="27"/>
      <c r="F790" s="78"/>
      <c r="G790" s="73"/>
      <c r="H790" s="77"/>
      <c r="I790" s="77"/>
      <c r="J790" s="77"/>
      <c r="K790" s="77"/>
      <c r="L790" s="77"/>
      <c r="M790" s="77"/>
      <c r="N790" s="77"/>
      <c r="O790" s="77"/>
      <c r="P790" s="77"/>
      <c r="Q790" s="77"/>
      <c r="R790" s="77"/>
      <c r="S790" s="77"/>
      <c r="T790" s="77"/>
      <c r="U790" s="77"/>
      <c r="V790" s="77"/>
      <c r="W790" s="77"/>
      <c r="X790" s="77"/>
      <c r="Y790" s="77"/>
      <c r="Z790" s="77"/>
      <c r="AA790" s="77"/>
      <c r="AB790" s="77"/>
      <c r="AC790" s="77"/>
      <c r="AD790" s="77"/>
      <c r="AE790" s="77"/>
      <c r="AF790" s="77"/>
      <c r="AG790" s="77"/>
      <c r="AH790" s="77"/>
      <c r="AI790" s="77"/>
      <c r="AJ790" s="77"/>
      <c r="AK790" s="77"/>
      <c r="AL790" s="77"/>
    </row>
    <row r="791" ht="12.75" customHeight="1">
      <c r="A791" s="27"/>
      <c r="B791" s="27"/>
      <c r="C791" s="27"/>
      <c r="D791" s="27"/>
      <c r="E791" s="27"/>
      <c r="F791" s="78"/>
      <c r="G791" s="73"/>
      <c r="H791" s="77"/>
      <c r="I791" s="77"/>
      <c r="J791" s="77"/>
      <c r="K791" s="77"/>
      <c r="L791" s="77"/>
      <c r="M791" s="77"/>
      <c r="N791" s="77"/>
      <c r="O791" s="77"/>
      <c r="P791" s="77"/>
      <c r="Q791" s="77"/>
      <c r="R791" s="77"/>
      <c r="S791" s="77"/>
      <c r="T791" s="77"/>
      <c r="U791" s="77"/>
      <c r="V791" s="77"/>
      <c r="W791" s="77"/>
      <c r="X791" s="77"/>
      <c r="Y791" s="77"/>
      <c r="Z791" s="77"/>
      <c r="AA791" s="77"/>
      <c r="AB791" s="77"/>
      <c r="AC791" s="77"/>
      <c r="AD791" s="77"/>
      <c r="AE791" s="77"/>
      <c r="AF791" s="77"/>
      <c r="AG791" s="77"/>
      <c r="AH791" s="77"/>
      <c r="AI791" s="77"/>
      <c r="AJ791" s="77"/>
      <c r="AK791" s="77"/>
      <c r="AL791" s="77"/>
    </row>
    <row r="792" ht="12.75" customHeight="1">
      <c r="A792" s="27"/>
      <c r="B792" s="27"/>
      <c r="C792" s="27"/>
      <c r="D792" s="27"/>
      <c r="E792" s="27"/>
      <c r="F792" s="78"/>
      <c r="G792" s="73"/>
      <c r="H792" s="77"/>
      <c r="I792" s="77"/>
      <c r="J792" s="77"/>
      <c r="K792" s="77"/>
      <c r="L792" s="77"/>
      <c r="M792" s="77"/>
      <c r="N792" s="77"/>
      <c r="O792" s="77"/>
      <c r="P792" s="77"/>
      <c r="Q792" s="77"/>
      <c r="R792" s="77"/>
      <c r="S792" s="77"/>
      <c r="T792" s="77"/>
      <c r="U792" s="77"/>
      <c r="V792" s="77"/>
      <c r="W792" s="77"/>
      <c r="X792" s="77"/>
      <c r="Y792" s="77"/>
      <c r="Z792" s="77"/>
      <c r="AA792" s="77"/>
      <c r="AB792" s="77"/>
      <c r="AC792" s="77"/>
      <c r="AD792" s="77"/>
      <c r="AE792" s="77"/>
      <c r="AF792" s="77"/>
      <c r="AG792" s="77"/>
      <c r="AH792" s="77"/>
      <c r="AI792" s="77"/>
      <c r="AJ792" s="77"/>
      <c r="AK792" s="77"/>
      <c r="AL792" s="77"/>
    </row>
    <row r="793" ht="12.75" customHeight="1">
      <c r="A793" s="27"/>
      <c r="B793" s="27"/>
      <c r="C793" s="27"/>
      <c r="D793" s="27"/>
      <c r="E793" s="27"/>
      <c r="F793" s="78"/>
      <c r="G793" s="73"/>
      <c r="H793" s="77"/>
      <c r="I793" s="77"/>
      <c r="J793" s="77"/>
      <c r="K793" s="77"/>
      <c r="L793" s="77"/>
      <c r="M793" s="77"/>
      <c r="N793" s="77"/>
      <c r="O793" s="77"/>
      <c r="P793" s="77"/>
      <c r="Q793" s="77"/>
      <c r="R793" s="77"/>
      <c r="S793" s="77"/>
      <c r="T793" s="77"/>
      <c r="U793" s="77"/>
      <c r="V793" s="77"/>
      <c r="W793" s="77"/>
      <c r="X793" s="77"/>
      <c r="Y793" s="77"/>
      <c r="Z793" s="77"/>
      <c r="AA793" s="77"/>
      <c r="AB793" s="77"/>
      <c r="AC793" s="77"/>
      <c r="AD793" s="77"/>
      <c r="AE793" s="77"/>
      <c r="AF793" s="77"/>
      <c r="AG793" s="77"/>
      <c r="AH793" s="77"/>
      <c r="AI793" s="77"/>
      <c r="AJ793" s="77"/>
      <c r="AK793" s="77"/>
      <c r="AL793" s="77"/>
    </row>
    <row r="794" ht="12.75" customHeight="1">
      <c r="A794" s="27"/>
      <c r="B794" s="27"/>
      <c r="C794" s="27"/>
      <c r="D794" s="27"/>
      <c r="E794" s="27"/>
      <c r="F794" s="78"/>
      <c r="G794" s="73"/>
      <c r="H794" s="77"/>
      <c r="I794" s="77"/>
      <c r="J794" s="77"/>
      <c r="K794" s="77"/>
      <c r="L794" s="77"/>
      <c r="M794" s="77"/>
      <c r="N794" s="77"/>
      <c r="O794" s="77"/>
      <c r="P794" s="77"/>
      <c r="Q794" s="77"/>
      <c r="R794" s="77"/>
      <c r="S794" s="77"/>
      <c r="T794" s="77"/>
      <c r="U794" s="77"/>
      <c r="V794" s="77"/>
      <c r="W794" s="77"/>
      <c r="X794" s="77"/>
      <c r="Y794" s="77"/>
      <c r="Z794" s="77"/>
      <c r="AA794" s="77"/>
      <c r="AB794" s="77"/>
      <c r="AC794" s="77"/>
      <c r="AD794" s="77"/>
      <c r="AE794" s="77"/>
      <c r="AF794" s="77"/>
      <c r="AG794" s="77"/>
      <c r="AH794" s="77"/>
      <c r="AI794" s="77"/>
      <c r="AJ794" s="77"/>
      <c r="AK794" s="77"/>
      <c r="AL794" s="77"/>
    </row>
    <row r="795" ht="12.75" customHeight="1">
      <c r="A795" s="27"/>
      <c r="B795" s="27"/>
      <c r="C795" s="27"/>
      <c r="D795" s="27"/>
      <c r="E795" s="27"/>
      <c r="F795" s="78"/>
      <c r="G795" s="73"/>
      <c r="H795" s="77"/>
      <c r="I795" s="77"/>
      <c r="J795" s="77"/>
      <c r="K795" s="77"/>
      <c r="L795" s="77"/>
      <c r="M795" s="77"/>
      <c r="N795" s="77"/>
      <c r="O795" s="77"/>
      <c r="P795" s="77"/>
      <c r="Q795" s="77"/>
      <c r="R795" s="77"/>
      <c r="S795" s="77"/>
      <c r="T795" s="77"/>
      <c r="U795" s="77"/>
      <c r="V795" s="77"/>
      <c r="W795" s="77"/>
      <c r="X795" s="77"/>
      <c r="Y795" s="77"/>
      <c r="Z795" s="77"/>
      <c r="AA795" s="77"/>
      <c r="AB795" s="77"/>
      <c r="AC795" s="77"/>
      <c r="AD795" s="77"/>
      <c r="AE795" s="77"/>
      <c r="AF795" s="77"/>
      <c r="AG795" s="77"/>
      <c r="AH795" s="77"/>
      <c r="AI795" s="77"/>
      <c r="AJ795" s="77"/>
      <c r="AK795" s="77"/>
      <c r="AL795" s="77"/>
    </row>
    <row r="796" ht="12.75" customHeight="1">
      <c r="A796" s="27"/>
      <c r="B796" s="27"/>
      <c r="C796" s="27"/>
      <c r="D796" s="27"/>
      <c r="E796" s="27"/>
      <c r="F796" s="78"/>
      <c r="G796" s="73"/>
      <c r="H796" s="77"/>
      <c r="I796" s="77"/>
      <c r="J796" s="77"/>
      <c r="K796" s="77"/>
      <c r="L796" s="77"/>
      <c r="M796" s="77"/>
      <c r="N796" s="77"/>
      <c r="O796" s="77"/>
      <c r="P796" s="77"/>
      <c r="Q796" s="77"/>
      <c r="R796" s="77"/>
      <c r="S796" s="77"/>
      <c r="T796" s="77"/>
      <c r="U796" s="77"/>
      <c r="V796" s="77"/>
      <c r="W796" s="77"/>
      <c r="X796" s="77"/>
      <c r="Y796" s="77"/>
      <c r="Z796" s="77"/>
      <c r="AA796" s="77"/>
      <c r="AB796" s="77"/>
      <c r="AC796" s="77"/>
      <c r="AD796" s="77"/>
      <c r="AE796" s="77"/>
      <c r="AF796" s="77"/>
      <c r="AG796" s="77"/>
      <c r="AH796" s="77"/>
      <c r="AI796" s="77"/>
      <c r="AJ796" s="77"/>
      <c r="AK796" s="77"/>
      <c r="AL796" s="77"/>
    </row>
    <row r="797" ht="12.75" customHeight="1">
      <c r="A797" s="27"/>
      <c r="B797" s="27"/>
      <c r="C797" s="27"/>
      <c r="D797" s="27"/>
      <c r="E797" s="27"/>
      <c r="F797" s="78"/>
      <c r="G797" s="73"/>
      <c r="H797" s="77"/>
      <c r="I797" s="77"/>
      <c r="J797" s="77"/>
      <c r="K797" s="77"/>
      <c r="L797" s="77"/>
      <c r="M797" s="77"/>
      <c r="N797" s="77"/>
      <c r="O797" s="77"/>
      <c r="P797" s="77"/>
      <c r="Q797" s="77"/>
      <c r="R797" s="77"/>
      <c r="S797" s="77"/>
      <c r="T797" s="77"/>
      <c r="U797" s="77"/>
      <c r="V797" s="77"/>
      <c r="W797" s="77"/>
      <c r="X797" s="77"/>
      <c r="Y797" s="77"/>
      <c r="Z797" s="77"/>
      <c r="AA797" s="77"/>
      <c r="AB797" s="77"/>
      <c r="AC797" s="77"/>
      <c r="AD797" s="77"/>
      <c r="AE797" s="77"/>
      <c r="AF797" s="77"/>
      <c r="AG797" s="77"/>
      <c r="AH797" s="77"/>
      <c r="AI797" s="77"/>
      <c r="AJ797" s="77"/>
      <c r="AK797" s="77"/>
      <c r="AL797" s="77"/>
    </row>
    <row r="798" ht="12.75" customHeight="1">
      <c r="A798" s="27"/>
      <c r="B798" s="27"/>
      <c r="C798" s="27"/>
      <c r="D798" s="27"/>
      <c r="E798" s="27"/>
      <c r="F798" s="78"/>
      <c r="G798" s="73"/>
      <c r="H798" s="77"/>
      <c r="I798" s="77"/>
      <c r="J798" s="77"/>
      <c r="K798" s="77"/>
      <c r="L798" s="77"/>
      <c r="M798" s="77"/>
      <c r="N798" s="77"/>
      <c r="O798" s="77"/>
      <c r="P798" s="77"/>
      <c r="Q798" s="77"/>
      <c r="R798" s="77"/>
      <c r="S798" s="77"/>
      <c r="T798" s="77"/>
      <c r="U798" s="77"/>
      <c r="V798" s="77"/>
      <c r="W798" s="77"/>
      <c r="X798" s="77"/>
      <c r="Y798" s="77"/>
      <c r="Z798" s="77"/>
      <c r="AA798" s="77"/>
      <c r="AB798" s="77"/>
      <c r="AC798" s="77"/>
      <c r="AD798" s="77"/>
      <c r="AE798" s="77"/>
      <c r="AF798" s="77"/>
      <c r="AG798" s="77"/>
      <c r="AH798" s="77"/>
      <c r="AI798" s="77"/>
      <c r="AJ798" s="77"/>
      <c r="AK798" s="77"/>
      <c r="AL798" s="77"/>
    </row>
    <row r="799" ht="12.75" customHeight="1">
      <c r="A799" s="27"/>
      <c r="B799" s="27"/>
      <c r="C799" s="27"/>
      <c r="D799" s="27"/>
      <c r="E799" s="27"/>
      <c r="F799" s="78"/>
      <c r="G799" s="73"/>
      <c r="H799" s="77"/>
      <c r="I799" s="77"/>
      <c r="J799" s="77"/>
      <c r="K799" s="77"/>
      <c r="L799" s="77"/>
      <c r="M799" s="77"/>
      <c r="N799" s="77"/>
      <c r="O799" s="77"/>
      <c r="P799" s="77"/>
      <c r="Q799" s="77"/>
      <c r="R799" s="77"/>
      <c r="S799" s="77"/>
      <c r="T799" s="77"/>
      <c r="U799" s="77"/>
      <c r="V799" s="77"/>
      <c r="W799" s="77"/>
      <c r="X799" s="77"/>
      <c r="Y799" s="77"/>
      <c r="Z799" s="77"/>
      <c r="AA799" s="77"/>
      <c r="AB799" s="77"/>
      <c r="AC799" s="77"/>
      <c r="AD799" s="77"/>
      <c r="AE799" s="77"/>
      <c r="AF799" s="77"/>
      <c r="AG799" s="77"/>
      <c r="AH799" s="77"/>
      <c r="AI799" s="77"/>
      <c r="AJ799" s="77"/>
      <c r="AK799" s="77"/>
      <c r="AL799" s="77"/>
    </row>
    <row r="800" ht="12.75" customHeight="1">
      <c r="A800" s="27"/>
      <c r="B800" s="27"/>
      <c r="C800" s="27"/>
      <c r="D800" s="27"/>
      <c r="E800" s="27"/>
      <c r="F800" s="78"/>
      <c r="G800" s="73"/>
      <c r="H800" s="77"/>
      <c r="I800" s="77"/>
      <c r="J800" s="77"/>
      <c r="K800" s="77"/>
      <c r="L800" s="77"/>
      <c r="M800" s="77"/>
      <c r="N800" s="77"/>
      <c r="O800" s="77"/>
      <c r="P800" s="77"/>
      <c r="Q800" s="77"/>
      <c r="R800" s="77"/>
      <c r="S800" s="77"/>
      <c r="T800" s="77"/>
      <c r="U800" s="77"/>
      <c r="V800" s="77"/>
      <c r="W800" s="77"/>
      <c r="X800" s="77"/>
      <c r="Y800" s="77"/>
      <c r="Z800" s="77"/>
      <c r="AA800" s="77"/>
      <c r="AB800" s="77"/>
      <c r="AC800" s="77"/>
      <c r="AD800" s="77"/>
      <c r="AE800" s="77"/>
      <c r="AF800" s="77"/>
      <c r="AG800" s="77"/>
      <c r="AH800" s="77"/>
      <c r="AI800" s="77"/>
      <c r="AJ800" s="77"/>
      <c r="AK800" s="77"/>
      <c r="AL800" s="77"/>
    </row>
    <row r="801" ht="12.75" customHeight="1">
      <c r="A801" s="27"/>
      <c r="B801" s="27"/>
      <c r="C801" s="27"/>
      <c r="D801" s="27"/>
      <c r="E801" s="27"/>
      <c r="F801" s="78"/>
      <c r="G801" s="73"/>
      <c r="H801" s="77"/>
      <c r="I801" s="77"/>
      <c r="J801" s="77"/>
      <c r="K801" s="77"/>
      <c r="L801" s="77"/>
      <c r="M801" s="77"/>
      <c r="N801" s="77"/>
      <c r="O801" s="77"/>
      <c r="P801" s="77"/>
      <c r="Q801" s="77"/>
      <c r="R801" s="77"/>
      <c r="S801" s="77"/>
      <c r="T801" s="77"/>
      <c r="U801" s="77"/>
      <c r="V801" s="77"/>
      <c r="W801" s="77"/>
      <c r="X801" s="77"/>
      <c r="Y801" s="77"/>
      <c r="Z801" s="77"/>
      <c r="AA801" s="77"/>
      <c r="AB801" s="77"/>
      <c r="AC801" s="77"/>
      <c r="AD801" s="77"/>
      <c r="AE801" s="77"/>
      <c r="AF801" s="77"/>
      <c r="AG801" s="77"/>
      <c r="AH801" s="77"/>
      <c r="AI801" s="77"/>
      <c r="AJ801" s="77"/>
      <c r="AK801" s="77"/>
      <c r="AL801" s="77"/>
    </row>
    <row r="802" ht="12.75" customHeight="1">
      <c r="A802" s="27"/>
      <c r="B802" s="27"/>
      <c r="C802" s="27"/>
      <c r="D802" s="27"/>
      <c r="E802" s="27"/>
      <c r="F802" s="78"/>
      <c r="G802" s="73"/>
      <c r="H802" s="77"/>
      <c r="I802" s="77"/>
      <c r="J802" s="77"/>
      <c r="K802" s="77"/>
      <c r="L802" s="77"/>
      <c r="M802" s="77"/>
      <c r="N802" s="77"/>
      <c r="O802" s="77"/>
      <c r="P802" s="77"/>
      <c r="Q802" s="77"/>
      <c r="R802" s="77"/>
      <c r="S802" s="77"/>
      <c r="T802" s="77"/>
      <c r="U802" s="77"/>
      <c r="V802" s="77"/>
      <c r="W802" s="77"/>
      <c r="X802" s="77"/>
      <c r="Y802" s="77"/>
      <c r="Z802" s="77"/>
      <c r="AA802" s="77"/>
      <c r="AB802" s="77"/>
      <c r="AC802" s="77"/>
      <c r="AD802" s="77"/>
      <c r="AE802" s="77"/>
      <c r="AF802" s="77"/>
      <c r="AG802" s="77"/>
      <c r="AH802" s="77"/>
      <c r="AI802" s="77"/>
      <c r="AJ802" s="77"/>
      <c r="AK802" s="77"/>
      <c r="AL802" s="77"/>
    </row>
    <row r="803" ht="12.75" customHeight="1">
      <c r="A803" s="27"/>
      <c r="B803" s="27"/>
      <c r="C803" s="27"/>
      <c r="D803" s="27"/>
      <c r="E803" s="27"/>
      <c r="F803" s="78"/>
      <c r="G803" s="73"/>
      <c r="H803" s="77"/>
      <c r="I803" s="77"/>
      <c r="J803" s="77"/>
      <c r="K803" s="77"/>
      <c r="L803" s="77"/>
      <c r="M803" s="77"/>
      <c r="N803" s="77"/>
      <c r="O803" s="77"/>
      <c r="P803" s="77"/>
      <c r="Q803" s="77"/>
      <c r="R803" s="77"/>
      <c r="S803" s="77"/>
      <c r="T803" s="77"/>
      <c r="U803" s="77"/>
      <c r="V803" s="77"/>
      <c r="W803" s="77"/>
      <c r="X803" s="77"/>
      <c r="Y803" s="77"/>
      <c r="Z803" s="77"/>
      <c r="AA803" s="77"/>
      <c r="AB803" s="77"/>
      <c r="AC803" s="77"/>
      <c r="AD803" s="77"/>
      <c r="AE803" s="77"/>
      <c r="AF803" s="77"/>
      <c r="AG803" s="77"/>
      <c r="AH803" s="77"/>
      <c r="AI803" s="77"/>
      <c r="AJ803" s="77"/>
      <c r="AK803" s="77"/>
      <c r="AL803" s="77"/>
    </row>
    <row r="804" ht="12.75" customHeight="1">
      <c r="A804" s="27"/>
      <c r="B804" s="27"/>
      <c r="C804" s="27"/>
      <c r="D804" s="27"/>
      <c r="E804" s="27"/>
      <c r="F804" s="78"/>
      <c r="G804" s="73"/>
      <c r="H804" s="77"/>
      <c r="I804" s="77"/>
      <c r="J804" s="77"/>
      <c r="K804" s="77"/>
      <c r="L804" s="77"/>
      <c r="M804" s="77"/>
      <c r="N804" s="77"/>
      <c r="O804" s="77"/>
      <c r="P804" s="77"/>
      <c r="Q804" s="77"/>
      <c r="R804" s="77"/>
      <c r="S804" s="77"/>
      <c r="T804" s="77"/>
      <c r="U804" s="77"/>
      <c r="V804" s="77"/>
      <c r="W804" s="77"/>
      <c r="X804" s="77"/>
      <c r="Y804" s="77"/>
      <c r="Z804" s="77"/>
      <c r="AA804" s="77"/>
      <c r="AB804" s="77"/>
      <c r="AC804" s="77"/>
      <c r="AD804" s="77"/>
      <c r="AE804" s="77"/>
      <c r="AF804" s="77"/>
      <c r="AG804" s="77"/>
      <c r="AH804" s="77"/>
      <c r="AI804" s="77"/>
      <c r="AJ804" s="77"/>
      <c r="AK804" s="77"/>
      <c r="AL804" s="77"/>
    </row>
    <row r="805" ht="12.75" customHeight="1">
      <c r="A805" s="27"/>
      <c r="B805" s="27"/>
      <c r="C805" s="27"/>
      <c r="D805" s="27"/>
      <c r="E805" s="27"/>
      <c r="F805" s="78"/>
      <c r="G805" s="73"/>
      <c r="H805" s="77"/>
      <c r="I805" s="77"/>
      <c r="J805" s="77"/>
      <c r="K805" s="77"/>
      <c r="L805" s="77"/>
      <c r="M805" s="77"/>
      <c r="N805" s="77"/>
      <c r="O805" s="77"/>
      <c r="P805" s="77"/>
      <c r="Q805" s="77"/>
      <c r="R805" s="77"/>
      <c r="S805" s="77"/>
      <c r="T805" s="77"/>
      <c r="U805" s="77"/>
      <c r="V805" s="77"/>
      <c r="W805" s="77"/>
      <c r="X805" s="77"/>
      <c r="Y805" s="77"/>
      <c r="Z805" s="77"/>
      <c r="AA805" s="77"/>
      <c r="AB805" s="77"/>
      <c r="AC805" s="77"/>
      <c r="AD805" s="77"/>
      <c r="AE805" s="77"/>
      <c r="AF805" s="77"/>
      <c r="AG805" s="77"/>
      <c r="AH805" s="77"/>
      <c r="AI805" s="77"/>
      <c r="AJ805" s="77"/>
      <c r="AK805" s="77"/>
      <c r="AL805" s="77"/>
    </row>
    <row r="806" ht="12.75" customHeight="1">
      <c r="A806" s="27"/>
      <c r="B806" s="27"/>
      <c r="C806" s="27"/>
      <c r="D806" s="27"/>
      <c r="E806" s="27"/>
      <c r="F806" s="78"/>
      <c r="G806" s="73"/>
      <c r="H806" s="77"/>
      <c r="I806" s="77"/>
      <c r="J806" s="77"/>
      <c r="K806" s="77"/>
      <c r="L806" s="77"/>
      <c r="M806" s="77"/>
      <c r="N806" s="77"/>
      <c r="O806" s="77"/>
      <c r="P806" s="77"/>
      <c r="Q806" s="77"/>
      <c r="R806" s="77"/>
      <c r="S806" s="77"/>
      <c r="T806" s="77"/>
      <c r="U806" s="77"/>
      <c r="V806" s="77"/>
      <c r="W806" s="77"/>
      <c r="X806" s="77"/>
      <c r="Y806" s="77"/>
      <c r="Z806" s="77"/>
      <c r="AA806" s="77"/>
      <c r="AB806" s="77"/>
      <c r="AC806" s="77"/>
      <c r="AD806" s="77"/>
      <c r="AE806" s="77"/>
      <c r="AF806" s="77"/>
      <c r="AG806" s="77"/>
      <c r="AH806" s="77"/>
      <c r="AI806" s="77"/>
      <c r="AJ806" s="77"/>
      <c r="AK806" s="77"/>
      <c r="AL806" s="77"/>
    </row>
    <row r="807" ht="12.75" customHeight="1">
      <c r="A807" s="27"/>
      <c r="B807" s="27"/>
      <c r="C807" s="27"/>
      <c r="D807" s="27"/>
      <c r="E807" s="27"/>
      <c r="F807" s="78"/>
      <c r="G807" s="73"/>
      <c r="H807" s="77"/>
      <c r="I807" s="77"/>
      <c r="J807" s="77"/>
      <c r="K807" s="77"/>
      <c r="L807" s="77"/>
      <c r="M807" s="77"/>
      <c r="N807" s="77"/>
      <c r="O807" s="77"/>
      <c r="P807" s="77"/>
      <c r="Q807" s="77"/>
      <c r="R807" s="77"/>
      <c r="S807" s="77"/>
      <c r="T807" s="77"/>
      <c r="U807" s="77"/>
      <c r="V807" s="77"/>
      <c r="W807" s="77"/>
      <c r="X807" s="77"/>
      <c r="Y807" s="77"/>
      <c r="Z807" s="77"/>
      <c r="AA807" s="77"/>
      <c r="AB807" s="77"/>
      <c r="AC807" s="77"/>
      <c r="AD807" s="77"/>
      <c r="AE807" s="77"/>
      <c r="AF807" s="77"/>
      <c r="AG807" s="77"/>
      <c r="AH807" s="77"/>
      <c r="AI807" s="77"/>
      <c r="AJ807" s="77"/>
      <c r="AK807" s="77"/>
      <c r="AL807" s="77"/>
    </row>
    <row r="808" ht="12.75" customHeight="1">
      <c r="A808" s="27"/>
      <c r="B808" s="27"/>
      <c r="C808" s="27"/>
      <c r="D808" s="27"/>
      <c r="E808" s="27"/>
      <c r="F808" s="78"/>
      <c r="G808" s="73"/>
      <c r="H808" s="77"/>
      <c r="I808" s="77"/>
      <c r="J808" s="77"/>
      <c r="K808" s="77"/>
      <c r="L808" s="77"/>
      <c r="M808" s="77"/>
      <c r="N808" s="77"/>
      <c r="O808" s="77"/>
      <c r="P808" s="77"/>
      <c r="Q808" s="77"/>
      <c r="R808" s="77"/>
      <c r="S808" s="77"/>
      <c r="T808" s="77"/>
      <c r="U808" s="77"/>
      <c r="V808" s="77"/>
      <c r="W808" s="77"/>
      <c r="X808" s="77"/>
      <c r="Y808" s="77"/>
      <c r="Z808" s="77"/>
      <c r="AA808" s="77"/>
      <c r="AB808" s="77"/>
      <c r="AC808" s="77"/>
      <c r="AD808" s="77"/>
      <c r="AE808" s="77"/>
      <c r="AF808" s="77"/>
      <c r="AG808" s="77"/>
      <c r="AH808" s="77"/>
      <c r="AI808" s="77"/>
      <c r="AJ808" s="77"/>
      <c r="AK808" s="77"/>
      <c r="AL808" s="77"/>
    </row>
    <row r="809" ht="12.75" customHeight="1">
      <c r="A809" s="27"/>
      <c r="B809" s="27"/>
      <c r="C809" s="27"/>
      <c r="D809" s="27"/>
      <c r="E809" s="27"/>
      <c r="F809" s="78"/>
      <c r="G809" s="73"/>
      <c r="H809" s="77"/>
      <c r="I809" s="77"/>
      <c r="J809" s="77"/>
      <c r="K809" s="77"/>
      <c r="L809" s="77"/>
      <c r="M809" s="77"/>
      <c r="N809" s="77"/>
      <c r="O809" s="77"/>
      <c r="P809" s="77"/>
      <c r="Q809" s="77"/>
      <c r="R809" s="77"/>
      <c r="S809" s="77"/>
      <c r="T809" s="77"/>
      <c r="U809" s="77"/>
      <c r="V809" s="77"/>
      <c r="W809" s="77"/>
      <c r="X809" s="77"/>
      <c r="Y809" s="77"/>
      <c r="Z809" s="77"/>
      <c r="AA809" s="77"/>
      <c r="AB809" s="77"/>
      <c r="AC809" s="77"/>
      <c r="AD809" s="77"/>
      <c r="AE809" s="77"/>
      <c r="AF809" s="77"/>
      <c r="AG809" s="77"/>
      <c r="AH809" s="77"/>
      <c r="AI809" s="77"/>
      <c r="AJ809" s="77"/>
      <c r="AK809" s="77"/>
      <c r="AL809" s="77"/>
    </row>
    <row r="810" ht="12.75" customHeight="1">
      <c r="A810" s="27"/>
      <c r="B810" s="27"/>
      <c r="C810" s="27"/>
      <c r="D810" s="27"/>
      <c r="E810" s="27"/>
      <c r="F810" s="78"/>
      <c r="G810" s="73"/>
      <c r="H810" s="77"/>
      <c r="I810" s="77"/>
      <c r="J810" s="77"/>
      <c r="K810" s="77"/>
      <c r="L810" s="77"/>
      <c r="M810" s="77"/>
      <c r="N810" s="77"/>
      <c r="O810" s="77"/>
      <c r="P810" s="77"/>
      <c r="Q810" s="77"/>
      <c r="R810" s="77"/>
      <c r="S810" s="77"/>
      <c r="T810" s="77"/>
      <c r="U810" s="77"/>
      <c r="V810" s="77"/>
      <c r="W810" s="77"/>
      <c r="X810" s="77"/>
      <c r="Y810" s="77"/>
      <c r="Z810" s="77"/>
      <c r="AA810" s="77"/>
      <c r="AB810" s="77"/>
      <c r="AC810" s="77"/>
      <c r="AD810" s="77"/>
      <c r="AE810" s="77"/>
      <c r="AF810" s="77"/>
      <c r="AG810" s="77"/>
      <c r="AH810" s="77"/>
      <c r="AI810" s="77"/>
      <c r="AJ810" s="77"/>
      <c r="AK810" s="77"/>
      <c r="AL810" s="77"/>
    </row>
    <row r="811" ht="12.75" customHeight="1">
      <c r="A811" s="27"/>
      <c r="B811" s="27"/>
      <c r="C811" s="27"/>
      <c r="D811" s="27"/>
      <c r="E811" s="27"/>
      <c r="F811" s="78"/>
      <c r="G811" s="73"/>
      <c r="H811" s="77"/>
      <c r="I811" s="77"/>
      <c r="J811" s="77"/>
      <c r="K811" s="77"/>
      <c r="L811" s="77"/>
      <c r="M811" s="77"/>
      <c r="N811" s="77"/>
      <c r="O811" s="77"/>
      <c r="P811" s="77"/>
      <c r="Q811" s="77"/>
      <c r="R811" s="77"/>
      <c r="S811" s="77"/>
      <c r="T811" s="77"/>
      <c r="U811" s="77"/>
      <c r="V811" s="77"/>
      <c r="W811" s="77"/>
      <c r="X811" s="77"/>
      <c r="Y811" s="77"/>
      <c r="Z811" s="77"/>
      <c r="AA811" s="77"/>
      <c r="AB811" s="77"/>
      <c r="AC811" s="77"/>
      <c r="AD811" s="77"/>
      <c r="AE811" s="77"/>
      <c r="AF811" s="77"/>
      <c r="AG811" s="77"/>
      <c r="AH811" s="77"/>
      <c r="AI811" s="77"/>
      <c r="AJ811" s="77"/>
      <c r="AK811" s="77"/>
      <c r="AL811" s="77"/>
    </row>
    <row r="812" ht="12.75" customHeight="1">
      <c r="A812" s="27"/>
      <c r="B812" s="27"/>
      <c r="C812" s="27"/>
      <c r="D812" s="27"/>
      <c r="E812" s="27"/>
      <c r="F812" s="78"/>
      <c r="G812" s="73"/>
      <c r="H812" s="77"/>
      <c r="I812" s="77"/>
      <c r="J812" s="77"/>
      <c r="K812" s="77"/>
      <c r="L812" s="77"/>
      <c r="M812" s="77"/>
      <c r="N812" s="77"/>
      <c r="O812" s="77"/>
      <c r="P812" s="77"/>
      <c r="Q812" s="77"/>
      <c r="R812" s="77"/>
      <c r="S812" s="77"/>
      <c r="T812" s="77"/>
      <c r="U812" s="77"/>
      <c r="V812" s="77"/>
      <c r="W812" s="77"/>
      <c r="X812" s="77"/>
      <c r="Y812" s="77"/>
      <c r="Z812" s="77"/>
      <c r="AA812" s="77"/>
      <c r="AB812" s="77"/>
      <c r="AC812" s="77"/>
      <c r="AD812" s="77"/>
      <c r="AE812" s="77"/>
      <c r="AF812" s="77"/>
      <c r="AG812" s="77"/>
      <c r="AH812" s="77"/>
      <c r="AI812" s="77"/>
      <c r="AJ812" s="77"/>
      <c r="AK812" s="77"/>
      <c r="AL812" s="77"/>
    </row>
    <row r="813" ht="12.75" customHeight="1">
      <c r="A813" s="27"/>
      <c r="B813" s="27"/>
      <c r="C813" s="27"/>
      <c r="D813" s="27"/>
      <c r="E813" s="27"/>
      <c r="F813" s="78"/>
      <c r="G813" s="73"/>
      <c r="H813" s="77"/>
      <c r="I813" s="77"/>
      <c r="J813" s="77"/>
      <c r="K813" s="77"/>
      <c r="L813" s="77"/>
      <c r="M813" s="77"/>
      <c r="N813" s="77"/>
      <c r="O813" s="77"/>
      <c r="P813" s="77"/>
      <c r="Q813" s="77"/>
      <c r="R813" s="77"/>
      <c r="S813" s="77"/>
      <c r="T813" s="77"/>
      <c r="U813" s="77"/>
      <c r="V813" s="77"/>
      <c r="W813" s="77"/>
      <c r="X813" s="77"/>
      <c r="Y813" s="77"/>
      <c r="Z813" s="77"/>
      <c r="AA813" s="77"/>
      <c r="AB813" s="77"/>
      <c r="AC813" s="77"/>
      <c r="AD813" s="77"/>
      <c r="AE813" s="77"/>
      <c r="AF813" s="77"/>
      <c r="AG813" s="77"/>
      <c r="AH813" s="77"/>
      <c r="AI813" s="77"/>
      <c r="AJ813" s="77"/>
      <c r="AK813" s="77"/>
      <c r="AL813" s="77"/>
    </row>
    <row r="814" ht="12.75" customHeight="1">
      <c r="A814" s="27"/>
      <c r="B814" s="27"/>
      <c r="C814" s="27"/>
      <c r="D814" s="27"/>
      <c r="E814" s="27"/>
      <c r="F814" s="78"/>
      <c r="G814" s="73"/>
      <c r="H814" s="77"/>
      <c r="I814" s="77"/>
      <c r="J814" s="77"/>
      <c r="K814" s="77"/>
      <c r="L814" s="77"/>
      <c r="M814" s="77"/>
      <c r="N814" s="77"/>
      <c r="O814" s="77"/>
      <c r="P814" s="77"/>
      <c r="Q814" s="77"/>
      <c r="R814" s="77"/>
      <c r="S814" s="77"/>
      <c r="T814" s="77"/>
      <c r="U814" s="77"/>
      <c r="V814" s="77"/>
      <c r="W814" s="77"/>
      <c r="X814" s="77"/>
      <c r="Y814" s="77"/>
      <c r="Z814" s="77"/>
      <c r="AA814" s="77"/>
      <c r="AB814" s="77"/>
      <c r="AC814" s="77"/>
      <c r="AD814" s="77"/>
      <c r="AE814" s="77"/>
      <c r="AF814" s="77"/>
      <c r="AG814" s="77"/>
      <c r="AH814" s="77"/>
      <c r="AI814" s="77"/>
      <c r="AJ814" s="77"/>
      <c r="AK814" s="77"/>
      <c r="AL814" s="77"/>
    </row>
    <row r="815" ht="12.75" customHeight="1">
      <c r="A815" s="27"/>
      <c r="B815" s="27"/>
      <c r="C815" s="27"/>
      <c r="D815" s="27"/>
      <c r="E815" s="27"/>
      <c r="F815" s="78"/>
      <c r="G815" s="73"/>
      <c r="H815" s="77"/>
      <c r="I815" s="77"/>
      <c r="J815" s="77"/>
      <c r="K815" s="77"/>
      <c r="L815" s="77"/>
      <c r="M815" s="77"/>
      <c r="N815" s="77"/>
      <c r="O815" s="77"/>
      <c r="P815" s="77"/>
      <c r="Q815" s="77"/>
      <c r="R815" s="77"/>
      <c r="S815" s="77"/>
      <c r="T815" s="77"/>
      <c r="U815" s="77"/>
      <c r="V815" s="77"/>
      <c r="W815" s="77"/>
      <c r="X815" s="77"/>
      <c r="Y815" s="77"/>
      <c r="Z815" s="77"/>
      <c r="AA815" s="77"/>
      <c r="AB815" s="77"/>
      <c r="AC815" s="77"/>
      <c r="AD815" s="77"/>
      <c r="AE815" s="77"/>
      <c r="AF815" s="77"/>
      <c r="AG815" s="77"/>
      <c r="AH815" s="77"/>
      <c r="AI815" s="77"/>
      <c r="AJ815" s="77"/>
      <c r="AK815" s="77"/>
      <c r="AL815" s="77"/>
    </row>
    <row r="816" ht="12.75" customHeight="1">
      <c r="A816" s="27"/>
      <c r="B816" s="27"/>
      <c r="C816" s="27"/>
      <c r="D816" s="27"/>
      <c r="E816" s="27"/>
      <c r="F816" s="78"/>
      <c r="G816" s="73"/>
      <c r="H816" s="77"/>
      <c r="I816" s="77"/>
      <c r="J816" s="77"/>
      <c r="K816" s="77"/>
      <c r="L816" s="77"/>
      <c r="M816" s="77"/>
      <c r="N816" s="77"/>
      <c r="O816" s="77"/>
      <c r="P816" s="77"/>
      <c r="Q816" s="77"/>
      <c r="R816" s="77"/>
      <c r="S816" s="77"/>
      <c r="T816" s="77"/>
      <c r="U816" s="77"/>
      <c r="V816" s="77"/>
      <c r="W816" s="77"/>
      <c r="X816" s="77"/>
      <c r="Y816" s="77"/>
      <c r="Z816" s="77"/>
      <c r="AA816" s="77"/>
      <c r="AB816" s="77"/>
      <c r="AC816" s="77"/>
      <c r="AD816" s="77"/>
      <c r="AE816" s="77"/>
      <c r="AF816" s="77"/>
      <c r="AG816" s="77"/>
      <c r="AH816" s="77"/>
      <c r="AI816" s="77"/>
      <c r="AJ816" s="77"/>
      <c r="AK816" s="77"/>
      <c r="AL816" s="77"/>
    </row>
    <row r="817" ht="12.75" customHeight="1">
      <c r="A817" s="27"/>
      <c r="B817" s="27"/>
      <c r="C817" s="27"/>
      <c r="D817" s="27"/>
      <c r="E817" s="27"/>
      <c r="F817" s="78"/>
      <c r="G817" s="73"/>
      <c r="H817" s="77"/>
      <c r="I817" s="77"/>
      <c r="J817" s="77"/>
      <c r="K817" s="77"/>
      <c r="L817" s="77"/>
      <c r="M817" s="77"/>
      <c r="N817" s="77"/>
      <c r="O817" s="77"/>
      <c r="P817" s="77"/>
      <c r="Q817" s="77"/>
      <c r="R817" s="77"/>
      <c r="S817" s="77"/>
      <c r="T817" s="77"/>
      <c r="U817" s="77"/>
      <c r="V817" s="77"/>
      <c r="W817" s="77"/>
      <c r="X817" s="77"/>
      <c r="Y817" s="77"/>
      <c r="Z817" s="77"/>
      <c r="AA817" s="77"/>
      <c r="AB817" s="77"/>
      <c r="AC817" s="77"/>
      <c r="AD817" s="77"/>
      <c r="AE817" s="77"/>
      <c r="AF817" s="77"/>
      <c r="AG817" s="77"/>
      <c r="AH817" s="77"/>
      <c r="AI817" s="77"/>
      <c r="AJ817" s="77"/>
      <c r="AK817" s="77"/>
      <c r="AL817" s="77"/>
    </row>
    <row r="818" ht="12.75" customHeight="1">
      <c r="A818" s="27"/>
      <c r="B818" s="27"/>
      <c r="C818" s="27"/>
      <c r="D818" s="27"/>
      <c r="E818" s="27"/>
      <c r="F818" s="78"/>
      <c r="G818" s="73"/>
      <c r="H818" s="77"/>
      <c r="I818" s="77"/>
      <c r="J818" s="77"/>
      <c r="K818" s="77"/>
      <c r="L818" s="77"/>
      <c r="M818" s="77"/>
      <c r="N818" s="77"/>
      <c r="O818" s="77"/>
      <c r="P818" s="77"/>
      <c r="Q818" s="77"/>
      <c r="R818" s="77"/>
      <c r="S818" s="77"/>
      <c r="T818" s="77"/>
      <c r="U818" s="77"/>
      <c r="V818" s="77"/>
      <c r="W818" s="77"/>
      <c r="X818" s="77"/>
      <c r="Y818" s="77"/>
      <c r="Z818" s="77"/>
      <c r="AA818" s="77"/>
      <c r="AB818" s="77"/>
      <c r="AC818" s="77"/>
      <c r="AD818" s="77"/>
      <c r="AE818" s="77"/>
      <c r="AF818" s="77"/>
      <c r="AG818" s="77"/>
      <c r="AH818" s="77"/>
      <c r="AI818" s="77"/>
      <c r="AJ818" s="77"/>
      <c r="AK818" s="77"/>
      <c r="AL818" s="77"/>
    </row>
    <row r="819" ht="12.75" customHeight="1">
      <c r="A819" s="27"/>
      <c r="B819" s="27"/>
      <c r="C819" s="27"/>
      <c r="D819" s="27"/>
      <c r="E819" s="27"/>
      <c r="F819" s="78"/>
      <c r="G819" s="73"/>
      <c r="H819" s="77"/>
      <c r="I819" s="77"/>
      <c r="J819" s="77"/>
      <c r="K819" s="77"/>
      <c r="L819" s="77"/>
      <c r="M819" s="77"/>
      <c r="N819" s="77"/>
      <c r="O819" s="77"/>
      <c r="P819" s="77"/>
      <c r="Q819" s="77"/>
      <c r="R819" s="77"/>
      <c r="S819" s="77"/>
      <c r="T819" s="77"/>
      <c r="U819" s="77"/>
      <c r="V819" s="77"/>
      <c r="W819" s="77"/>
      <c r="X819" s="77"/>
      <c r="Y819" s="77"/>
      <c r="Z819" s="77"/>
      <c r="AA819" s="77"/>
      <c r="AB819" s="77"/>
      <c r="AC819" s="77"/>
      <c r="AD819" s="77"/>
      <c r="AE819" s="77"/>
      <c r="AF819" s="77"/>
      <c r="AG819" s="77"/>
      <c r="AH819" s="77"/>
      <c r="AI819" s="77"/>
      <c r="AJ819" s="77"/>
      <c r="AK819" s="77"/>
      <c r="AL819" s="77"/>
    </row>
    <row r="820" ht="12.75" customHeight="1">
      <c r="A820" s="27"/>
      <c r="B820" s="27"/>
      <c r="C820" s="27"/>
      <c r="D820" s="27"/>
      <c r="E820" s="27"/>
      <c r="F820" s="78"/>
      <c r="G820" s="73"/>
      <c r="H820" s="77"/>
      <c r="I820" s="77"/>
      <c r="J820" s="77"/>
      <c r="K820" s="77"/>
      <c r="L820" s="77"/>
      <c r="M820" s="77"/>
      <c r="N820" s="77"/>
      <c r="O820" s="77"/>
      <c r="P820" s="77"/>
      <c r="Q820" s="77"/>
      <c r="R820" s="77"/>
      <c r="S820" s="77"/>
      <c r="T820" s="77"/>
      <c r="U820" s="77"/>
      <c r="V820" s="77"/>
      <c r="W820" s="77"/>
      <c r="X820" s="77"/>
      <c r="Y820" s="77"/>
      <c r="Z820" s="77"/>
      <c r="AA820" s="77"/>
      <c r="AB820" s="77"/>
      <c r="AC820" s="77"/>
      <c r="AD820" s="77"/>
      <c r="AE820" s="77"/>
      <c r="AF820" s="77"/>
      <c r="AG820" s="77"/>
      <c r="AH820" s="77"/>
      <c r="AI820" s="77"/>
      <c r="AJ820" s="77"/>
      <c r="AK820" s="77"/>
      <c r="AL820" s="77"/>
    </row>
    <row r="821" ht="12.75" customHeight="1">
      <c r="A821" s="27"/>
      <c r="B821" s="27"/>
      <c r="C821" s="27"/>
      <c r="D821" s="27"/>
      <c r="E821" s="27"/>
      <c r="F821" s="78"/>
      <c r="G821" s="73"/>
      <c r="H821" s="77"/>
      <c r="I821" s="77"/>
      <c r="J821" s="77"/>
      <c r="K821" s="77"/>
      <c r="L821" s="77"/>
      <c r="M821" s="77"/>
      <c r="N821" s="77"/>
      <c r="O821" s="77"/>
      <c r="P821" s="77"/>
      <c r="Q821" s="77"/>
      <c r="R821" s="77"/>
      <c r="S821" s="77"/>
      <c r="T821" s="77"/>
      <c r="U821" s="77"/>
      <c r="V821" s="77"/>
      <c r="W821" s="77"/>
      <c r="X821" s="77"/>
      <c r="Y821" s="77"/>
      <c r="Z821" s="77"/>
      <c r="AA821" s="77"/>
      <c r="AB821" s="77"/>
      <c r="AC821" s="77"/>
      <c r="AD821" s="77"/>
      <c r="AE821" s="77"/>
      <c r="AF821" s="77"/>
      <c r="AG821" s="77"/>
      <c r="AH821" s="77"/>
      <c r="AI821" s="77"/>
      <c r="AJ821" s="77"/>
      <c r="AK821" s="77"/>
      <c r="AL821" s="77"/>
    </row>
    <row r="822" ht="12.75" customHeight="1">
      <c r="A822" s="27"/>
      <c r="B822" s="27"/>
      <c r="C822" s="27"/>
      <c r="D822" s="27"/>
      <c r="E822" s="27"/>
      <c r="F822" s="78"/>
      <c r="G822" s="73"/>
      <c r="H822" s="77"/>
      <c r="I822" s="77"/>
      <c r="J822" s="77"/>
      <c r="K822" s="77"/>
      <c r="L822" s="77"/>
      <c r="M822" s="77"/>
      <c r="N822" s="77"/>
      <c r="O822" s="77"/>
      <c r="P822" s="77"/>
      <c r="Q822" s="77"/>
      <c r="R822" s="77"/>
      <c r="S822" s="77"/>
      <c r="T822" s="77"/>
      <c r="U822" s="77"/>
      <c r="V822" s="77"/>
      <c r="W822" s="77"/>
      <c r="X822" s="77"/>
      <c r="Y822" s="77"/>
      <c r="Z822" s="77"/>
      <c r="AA822" s="77"/>
      <c r="AB822" s="77"/>
      <c r="AC822" s="77"/>
      <c r="AD822" s="77"/>
      <c r="AE822" s="77"/>
      <c r="AF822" s="77"/>
      <c r="AG822" s="77"/>
      <c r="AH822" s="77"/>
      <c r="AI822" s="77"/>
      <c r="AJ822" s="77"/>
      <c r="AK822" s="77"/>
      <c r="AL822" s="77"/>
    </row>
    <row r="823" ht="12.75" customHeight="1">
      <c r="A823" s="27"/>
      <c r="B823" s="27"/>
      <c r="C823" s="27"/>
      <c r="D823" s="27"/>
      <c r="E823" s="27"/>
      <c r="F823" s="78"/>
      <c r="G823" s="73"/>
      <c r="H823" s="77"/>
      <c r="I823" s="77"/>
      <c r="J823" s="77"/>
      <c r="K823" s="77"/>
      <c r="L823" s="77"/>
      <c r="M823" s="77"/>
      <c r="N823" s="77"/>
      <c r="O823" s="77"/>
      <c r="P823" s="77"/>
      <c r="Q823" s="77"/>
      <c r="R823" s="77"/>
      <c r="S823" s="77"/>
      <c r="T823" s="77"/>
      <c r="U823" s="77"/>
      <c r="V823" s="77"/>
      <c r="W823" s="77"/>
      <c r="X823" s="77"/>
      <c r="Y823" s="77"/>
      <c r="Z823" s="77"/>
      <c r="AA823" s="77"/>
      <c r="AB823" s="77"/>
      <c r="AC823" s="77"/>
      <c r="AD823" s="77"/>
      <c r="AE823" s="77"/>
      <c r="AF823" s="77"/>
      <c r="AG823" s="77"/>
      <c r="AH823" s="77"/>
      <c r="AI823" s="77"/>
      <c r="AJ823" s="77"/>
      <c r="AK823" s="77"/>
      <c r="AL823" s="77"/>
    </row>
    <row r="824" ht="12.75" customHeight="1">
      <c r="A824" s="27"/>
      <c r="B824" s="27"/>
      <c r="C824" s="27"/>
      <c r="D824" s="27"/>
      <c r="E824" s="27"/>
      <c r="F824" s="78"/>
      <c r="G824" s="73"/>
      <c r="H824" s="77"/>
      <c r="I824" s="77"/>
      <c r="J824" s="77"/>
      <c r="K824" s="77"/>
      <c r="L824" s="77"/>
      <c r="M824" s="77"/>
      <c r="N824" s="77"/>
      <c r="O824" s="77"/>
      <c r="P824" s="77"/>
      <c r="Q824" s="77"/>
      <c r="R824" s="77"/>
      <c r="S824" s="77"/>
      <c r="T824" s="77"/>
      <c r="U824" s="77"/>
      <c r="V824" s="77"/>
      <c r="W824" s="77"/>
      <c r="X824" s="77"/>
      <c r="Y824" s="77"/>
      <c r="Z824" s="77"/>
      <c r="AA824" s="77"/>
      <c r="AB824" s="77"/>
      <c r="AC824" s="77"/>
      <c r="AD824" s="77"/>
      <c r="AE824" s="77"/>
      <c r="AF824" s="77"/>
      <c r="AG824" s="77"/>
      <c r="AH824" s="77"/>
      <c r="AI824" s="77"/>
      <c r="AJ824" s="77"/>
      <c r="AK824" s="77"/>
      <c r="AL824" s="77"/>
    </row>
    <row r="825" ht="12.75" customHeight="1">
      <c r="A825" s="27"/>
      <c r="B825" s="27"/>
      <c r="C825" s="27"/>
      <c r="D825" s="27"/>
      <c r="E825" s="27"/>
      <c r="F825" s="78"/>
      <c r="G825" s="73"/>
      <c r="H825" s="77"/>
      <c r="I825" s="77"/>
      <c r="J825" s="77"/>
      <c r="K825" s="77"/>
      <c r="L825" s="77"/>
      <c r="M825" s="77"/>
      <c r="N825" s="77"/>
      <c r="O825" s="77"/>
      <c r="P825" s="77"/>
      <c r="Q825" s="77"/>
      <c r="R825" s="77"/>
      <c r="S825" s="77"/>
      <c r="T825" s="77"/>
      <c r="U825" s="77"/>
      <c r="V825" s="77"/>
      <c r="W825" s="77"/>
      <c r="X825" s="77"/>
      <c r="Y825" s="77"/>
      <c r="Z825" s="77"/>
      <c r="AA825" s="77"/>
      <c r="AB825" s="77"/>
      <c r="AC825" s="77"/>
      <c r="AD825" s="77"/>
      <c r="AE825" s="77"/>
      <c r="AF825" s="77"/>
      <c r="AG825" s="77"/>
      <c r="AH825" s="77"/>
      <c r="AI825" s="77"/>
      <c r="AJ825" s="77"/>
      <c r="AK825" s="77"/>
      <c r="AL825" s="77"/>
    </row>
    <row r="826" ht="12.75" customHeight="1">
      <c r="A826" s="27"/>
      <c r="B826" s="27"/>
      <c r="C826" s="27"/>
      <c r="D826" s="27"/>
      <c r="E826" s="27"/>
      <c r="F826" s="78"/>
      <c r="G826" s="73"/>
      <c r="H826" s="77"/>
      <c r="I826" s="77"/>
      <c r="J826" s="77"/>
      <c r="K826" s="77"/>
      <c r="L826" s="77"/>
      <c r="M826" s="77"/>
      <c r="N826" s="77"/>
      <c r="O826" s="77"/>
      <c r="P826" s="77"/>
      <c r="Q826" s="77"/>
      <c r="R826" s="77"/>
      <c r="S826" s="77"/>
      <c r="T826" s="77"/>
      <c r="U826" s="77"/>
      <c r="V826" s="77"/>
      <c r="W826" s="77"/>
      <c r="X826" s="77"/>
      <c r="Y826" s="77"/>
      <c r="Z826" s="77"/>
      <c r="AA826" s="77"/>
      <c r="AB826" s="77"/>
      <c r="AC826" s="77"/>
      <c r="AD826" s="77"/>
      <c r="AE826" s="77"/>
      <c r="AF826" s="77"/>
      <c r="AG826" s="77"/>
      <c r="AH826" s="77"/>
      <c r="AI826" s="77"/>
      <c r="AJ826" s="77"/>
      <c r="AK826" s="77"/>
      <c r="AL826" s="77"/>
    </row>
    <row r="827" ht="12.75" customHeight="1">
      <c r="A827" s="27"/>
      <c r="B827" s="27"/>
      <c r="C827" s="27"/>
      <c r="D827" s="27"/>
      <c r="E827" s="27"/>
      <c r="F827" s="78"/>
      <c r="G827" s="73"/>
      <c r="H827" s="77"/>
      <c r="I827" s="77"/>
      <c r="J827" s="77"/>
      <c r="K827" s="77"/>
      <c r="L827" s="77"/>
      <c r="M827" s="77"/>
      <c r="N827" s="77"/>
      <c r="O827" s="77"/>
      <c r="P827" s="77"/>
      <c r="Q827" s="77"/>
      <c r="R827" s="77"/>
      <c r="S827" s="77"/>
      <c r="T827" s="77"/>
      <c r="U827" s="77"/>
      <c r="V827" s="77"/>
      <c r="W827" s="77"/>
      <c r="X827" s="77"/>
      <c r="Y827" s="77"/>
      <c r="Z827" s="77"/>
      <c r="AA827" s="77"/>
      <c r="AB827" s="77"/>
      <c r="AC827" s="77"/>
      <c r="AD827" s="77"/>
      <c r="AE827" s="77"/>
      <c r="AF827" s="77"/>
      <c r="AG827" s="77"/>
      <c r="AH827" s="77"/>
      <c r="AI827" s="77"/>
      <c r="AJ827" s="77"/>
      <c r="AK827" s="77"/>
      <c r="AL827" s="77"/>
    </row>
    <row r="828" ht="12.75" customHeight="1">
      <c r="A828" s="27"/>
      <c r="B828" s="27"/>
      <c r="C828" s="27"/>
      <c r="D828" s="27"/>
      <c r="E828" s="27"/>
      <c r="F828" s="78"/>
      <c r="G828" s="73"/>
      <c r="H828" s="77"/>
      <c r="I828" s="77"/>
      <c r="J828" s="77"/>
      <c r="K828" s="77"/>
      <c r="L828" s="77"/>
      <c r="M828" s="77"/>
      <c r="N828" s="77"/>
      <c r="O828" s="77"/>
      <c r="P828" s="77"/>
      <c r="Q828" s="77"/>
      <c r="R828" s="77"/>
      <c r="S828" s="77"/>
      <c r="T828" s="77"/>
      <c r="U828" s="77"/>
      <c r="V828" s="77"/>
      <c r="W828" s="77"/>
      <c r="X828" s="77"/>
      <c r="Y828" s="77"/>
      <c r="Z828" s="77"/>
      <c r="AA828" s="77"/>
      <c r="AB828" s="77"/>
      <c r="AC828" s="77"/>
      <c r="AD828" s="77"/>
      <c r="AE828" s="77"/>
      <c r="AF828" s="77"/>
      <c r="AG828" s="77"/>
      <c r="AH828" s="77"/>
      <c r="AI828" s="77"/>
      <c r="AJ828" s="77"/>
      <c r="AK828" s="77"/>
      <c r="AL828" s="77"/>
    </row>
    <row r="829" ht="12.75" customHeight="1">
      <c r="A829" s="27"/>
      <c r="B829" s="27"/>
      <c r="C829" s="27"/>
      <c r="D829" s="27"/>
      <c r="E829" s="27"/>
      <c r="F829" s="78"/>
      <c r="G829" s="73"/>
      <c r="H829" s="77"/>
      <c r="I829" s="77"/>
      <c r="J829" s="77"/>
      <c r="K829" s="77"/>
      <c r="L829" s="77"/>
      <c r="M829" s="77"/>
      <c r="N829" s="77"/>
      <c r="O829" s="77"/>
      <c r="P829" s="77"/>
      <c r="Q829" s="77"/>
      <c r="R829" s="77"/>
      <c r="S829" s="77"/>
      <c r="T829" s="77"/>
      <c r="U829" s="77"/>
      <c r="V829" s="77"/>
      <c r="W829" s="77"/>
      <c r="X829" s="77"/>
      <c r="Y829" s="77"/>
      <c r="Z829" s="77"/>
      <c r="AA829" s="77"/>
      <c r="AB829" s="77"/>
      <c r="AC829" s="77"/>
      <c r="AD829" s="77"/>
      <c r="AE829" s="77"/>
      <c r="AF829" s="77"/>
      <c r="AG829" s="77"/>
      <c r="AH829" s="77"/>
      <c r="AI829" s="77"/>
      <c r="AJ829" s="77"/>
      <c r="AK829" s="77"/>
      <c r="AL829" s="77"/>
    </row>
    <row r="830" ht="12.75" customHeight="1">
      <c r="A830" s="27"/>
      <c r="B830" s="27"/>
      <c r="C830" s="27"/>
      <c r="D830" s="27"/>
      <c r="E830" s="27"/>
      <c r="F830" s="78"/>
      <c r="G830" s="73"/>
      <c r="H830" s="77"/>
      <c r="I830" s="77"/>
      <c r="J830" s="77"/>
      <c r="K830" s="77"/>
      <c r="L830" s="77"/>
      <c r="M830" s="77"/>
      <c r="N830" s="77"/>
      <c r="O830" s="77"/>
      <c r="P830" s="77"/>
      <c r="Q830" s="77"/>
      <c r="R830" s="77"/>
      <c r="S830" s="77"/>
      <c r="T830" s="77"/>
      <c r="U830" s="77"/>
      <c r="V830" s="77"/>
      <c r="W830" s="77"/>
      <c r="X830" s="77"/>
      <c r="Y830" s="77"/>
      <c r="Z830" s="77"/>
      <c r="AA830" s="77"/>
      <c r="AB830" s="77"/>
      <c r="AC830" s="77"/>
      <c r="AD830" s="77"/>
      <c r="AE830" s="77"/>
      <c r="AF830" s="77"/>
      <c r="AG830" s="77"/>
      <c r="AH830" s="77"/>
      <c r="AI830" s="77"/>
      <c r="AJ830" s="77"/>
      <c r="AK830" s="77"/>
      <c r="AL830" s="77"/>
    </row>
    <row r="831" ht="12.75" customHeight="1">
      <c r="A831" s="27"/>
      <c r="B831" s="27"/>
      <c r="C831" s="27"/>
      <c r="D831" s="27"/>
      <c r="E831" s="27"/>
      <c r="F831" s="78"/>
      <c r="G831" s="73"/>
      <c r="H831" s="77"/>
      <c r="I831" s="77"/>
      <c r="J831" s="77"/>
      <c r="K831" s="77"/>
      <c r="L831" s="77"/>
      <c r="M831" s="77"/>
      <c r="N831" s="77"/>
      <c r="O831" s="77"/>
      <c r="P831" s="77"/>
      <c r="Q831" s="77"/>
      <c r="R831" s="77"/>
      <c r="S831" s="77"/>
      <c r="T831" s="77"/>
      <c r="U831" s="77"/>
      <c r="V831" s="77"/>
      <c r="W831" s="77"/>
      <c r="X831" s="77"/>
      <c r="Y831" s="77"/>
      <c r="Z831" s="77"/>
      <c r="AA831" s="77"/>
      <c r="AB831" s="77"/>
      <c r="AC831" s="77"/>
      <c r="AD831" s="77"/>
      <c r="AE831" s="77"/>
      <c r="AF831" s="77"/>
      <c r="AG831" s="77"/>
      <c r="AH831" s="77"/>
      <c r="AI831" s="77"/>
      <c r="AJ831" s="77"/>
      <c r="AK831" s="77"/>
      <c r="AL831" s="77"/>
    </row>
    <row r="832" ht="12.75" customHeight="1">
      <c r="A832" s="27"/>
      <c r="B832" s="27"/>
      <c r="C832" s="27"/>
      <c r="D832" s="27"/>
      <c r="E832" s="27"/>
      <c r="F832" s="78"/>
      <c r="G832" s="73"/>
      <c r="H832" s="77"/>
      <c r="I832" s="77"/>
      <c r="J832" s="77"/>
      <c r="K832" s="77"/>
      <c r="L832" s="77"/>
      <c r="M832" s="77"/>
      <c r="N832" s="77"/>
      <c r="O832" s="77"/>
      <c r="P832" s="77"/>
      <c r="Q832" s="77"/>
      <c r="R832" s="77"/>
      <c r="S832" s="77"/>
      <c r="T832" s="77"/>
      <c r="U832" s="77"/>
      <c r="V832" s="77"/>
      <c r="W832" s="77"/>
      <c r="X832" s="77"/>
      <c r="Y832" s="77"/>
      <c r="Z832" s="77"/>
      <c r="AA832" s="77"/>
      <c r="AB832" s="77"/>
      <c r="AC832" s="77"/>
      <c r="AD832" s="77"/>
      <c r="AE832" s="77"/>
      <c r="AF832" s="77"/>
      <c r="AG832" s="77"/>
      <c r="AH832" s="77"/>
      <c r="AI832" s="77"/>
      <c r="AJ832" s="77"/>
      <c r="AK832" s="77"/>
      <c r="AL832" s="77"/>
    </row>
    <row r="833" ht="12.75" customHeight="1">
      <c r="A833" s="27"/>
      <c r="B833" s="27"/>
      <c r="C833" s="27"/>
      <c r="D833" s="27"/>
      <c r="E833" s="27"/>
      <c r="F833" s="78"/>
      <c r="G833" s="73"/>
      <c r="H833" s="77"/>
      <c r="I833" s="77"/>
      <c r="J833" s="77"/>
      <c r="K833" s="77"/>
      <c r="L833" s="77"/>
      <c r="M833" s="77"/>
      <c r="N833" s="77"/>
      <c r="O833" s="77"/>
      <c r="P833" s="77"/>
      <c r="Q833" s="77"/>
      <c r="R833" s="77"/>
      <c r="S833" s="77"/>
      <c r="T833" s="77"/>
      <c r="U833" s="77"/>
      <c r="V833" s="77"/>
      <c r="W833" s="77"/>
      <c r="X833" s="77"/>
      <c r="Y833" s="77"/>
      <c r="Z833" s="77"/>
      <c r="AA833" s="77"/>
      <c r="AB833" s="77"/>
      <c r="AC833" s="77"/>
      <c r="AD833" s="77"/>
      <c r="AE833" s="77"/>
      <c r="AF833" s="77"/>
      <c r="AG833" s="77"/>
      <c r="AH833" s="77"/>
      <c r="AI833" s="77"/>
      <c r="AJ833" s="77"/>
      <c r="AK833" s="77"/>
      <c r="AL833" s="77"/>
    </row>
    <row r="834" ht="12.75" customHeight="1">
      <c r="A834" s="27"/>
      <c r="B834" s="27"/>
      <c r="C834" s="27"/>
      <c r="D834" s="27"/>
      <c r="E834" s="27"/>
      <c r="F834" s="78"/>
      <c r="G834" s="73"/>
      <c r="H834" s="77"/>
      <c r="I834" s="77"/>
      <c r="J834" s="77"/>
      <c r="K834" s="77"/>
      <c r="L834" s="77"/>
      <c r="M834" s="77"/>
      <c r="N834" s="77"/>
      <c r="O834" s="77"/>
      <c r="P834" s="77"/>
      <c r="Q834" s="77"/>
      <c r="R834" s="77"/>
      <c r="S834" s="77"/>
      <c r="T834" s="77"/>
      <c r="U834" s="77"/>
      <c r="V834" s="77"/>
      <c r="W834" s="77"/>
      <c r="X834" s="77"/>
      <c r="Y834" s="77"/>
      <c r="Z834" s="77"/>
      <c r="AA834" s="77"/>
      <c r="AB834" s="77"/>
      <c r="AC834" s="77"/>
      <c r="AD834" s="77"/>
      <c r="AE834" s="77"/>
      <c r="AF834" s="77"/>
      <c r="AG834" s="77"/>
      <c r="AH834" s="77"/>
      <c r="AI834" s="77"/>
      <c r="AJ834" s="77"/>
      <c r="AK834" s="77"/>
      <c r="AL834" s="77"/>
    </row>
    <row r="835" ht="12.75" customHeight="1">
      <c r="A835" s="27"/>
      <c r="B835" s="27"/>
      <c r="C835" s="27"/>
      <c r="D835" s="27"/>
      <c r="E835" s="27"/>
      <c r="F835" s="78"/>
      <c r="G835" s="73"/>
      <c r="H835" s="77"/>
      <c r="I835" s="77"/>
      <c r="J835" s="77"/>
      <c r="K835" s="77"/>
      <c r="L835" s="77"/>
      <c r="M835" s="77"/>
      <c r="N835" s="77"/>
      <c r="O835" s="77"/>
      <c r="P835" s="77"/>
      <c r="Q835" s="77"/>
      <c r="R835" s="77"/>
      <c r="S835" s="77"/>
      <c r="T835" s="77"/>
      <c r="U835" s="77"/>
      <c r="V835" s="77"/>
      <c r="W835" s="77"/>
      <c r="X835" s="77"/>
      <c r="Y835" s="77"/>
      <c r="Z835" s="77"/>
      <c r="AA835" s="77"/>
      <c r="AB835" s="77"/>
      <c r="AC835" s="77"/>
      <c r="AD835" s="77"/>
      <c r="AE835" s="77"/>
      <c r="AF835" s="77"/>
      <c r="AG835" s="77"/>
      <c r="AH835" s="77"/>
      <c r="AI835" s="77"/>
      <c r="AJ835" s="77"/>
      <c r="AK835" s="77"/>
      <c r="AL835" s="77"/>
    </row>
    <row r="836" ht="12.75" customHeight="1">
      <c r="A836" s="27"/>
      <c r="B836" s="27"/>
      <c r="C836" s="27"/>
      <c r="D836" s="27"/>
      <c r="E836" s="27"/>
      <c r="F836" s="78"/>
      <c r="G836" s="73"/>
      <c r="H836" s="77"/>
      <c r="I836" s="77"/>
      <c r="J836" s="77"/>
      <c r="K836" s="77"/>
      <c r="L836" s="77"/>
      <c r="M836" s="77"/>
      <c r="N836" s="77"/>
      <c r="O836" s="77"/>
      <c r="P836" s="77"/>
      <c r="Q836" s="77"/>
      <c r="R836" s="77"/>
      <c r="S836" s="77"/>
      <c r="T836" s="77"/>
      <c r="U836" s="77"/>
      <c r="V836" s="77"/>
      <c r="W836" s="77"/>
      <c r="X836" s="77"/>
      <c r="Y836" s="77"/>
      <c r="Z836" s="77"/>
      <c r="AA836" s="77"/>
      <c r="AB836" s="77"/>
      <c r="AC836" s="77"/>
      <c r="AD836" s="77"/>
      <c r="AE836" s="77"/>
      <c r="AF836" s="77"/>
      <c r="AG836" s="77"/>
      <c r="AH836" s="77"/>
      <c r="AI836" s="77"/>
      <c r="AJ836" s="77"/>
      <c r="AK836" s="77"/>
      <c r="AL836" s="77"/>
    </row>
    <row r="837" ht="12.75" customHeight="1">
      <c r="A837" s="27"/>
      <c r="B837" s="27"/>
      <c r="C837" s="27"/>
      <c r="D837" s="27"/>
      <c r="E837" s="27"/>
      <c r="F837" s="78"/>
      <c r="G837" s="73"/>
      <c r="H837" s="77"/>
      <c r="I837" s="77"/>
      <c r="J837" s="77"/>
      <c r="K837" s="77"/>
      <c r="L837" s="77"/>
      <c r="M837" s="77"/>
      <c r="N837" s="77"/>
      <c r="O837" s="77"/>
      <c r="P837" s="77"/>
      <c r="Q837" s="77"/>
      <c r="R837" s="77"/>
      <c r="S837" s="77"/>
      <c r="T837" s="77"/>
      <c r="U837" s="77"/>
      <c r="V837" s="77"/>
      <c r="W837" s="77"/>
      <c r="X837" s="77"/>
      <c r="Y837" s="77"/>
      <c r="Z837" s="77"/>
      <c r="AA837" s="77"/>
      <c r="AB837" s="77"/>
      <c r="AC837" s="77"/>
      <c r="AD837" s="77"/>
      <c r="AE837" s="77"/>
      <c r="AF837" s="77"/>
      <c r="AG837" s="77"/>
      <c r="AH837" s="77"/>
      <c r="AI837" s="77"/>
      <c r="AJ837" s="77"/>
      <c r="AK837" s="77"/>
      <c r="AL837" s="77"/>
    </row>
    <row r="838" ht="12.75" customHeight="1">
      <c r="A838" s="27"/>
      <c r="B838" s="27"/>
      <c r="C838" s="27"/>
      <c r="D838" s="27"/>
      <c r="E838" s="27"/>
      <c r="F838" s="78"/>
      <c r="G838" s="73"/>
      <c r="H838" s="77"/>
      <c r="I838" s="77"/>
      <c r="J838" s="77"/>
      <c r="K838" s="77"/>
      <c r="L838" s="77"/>
      <c r="M838" s="77"/>
      <c r="N838" s="77"/>
      <c r="O838" s="77"/>
      <c r="P838" s="77"/>
      <c r="Q838" s="77"/>
      <c r="R838" s="77"/>
      <c r="S838" s="77"/>
      <c r="T838" s="77"/>
      <c r="U838" s="77"/>
      <c r="V838" s="77"/>
      <c r="W838" s="77"/>
      <c r="X838" s="77"/>
      <c r="Y838" s="77"/>
      <c r="Z838" s="77"/>
      <c r="AA838" s="77"/>
      <c r="AB838" s="77"/>
      <c r="AC838" s="77"/>
      <c r="AD838" s="77"/>
      <c r="AE838" s="77"/>
      <c r="AF838" s="77"/>
      <c r="AG838" s="77"/>
      <c r="AH838" s="77"/>
      <c r="AI838" s="77"/>
      <c r="AJ838" s="77"/>
      <c r="AK838" s="77"/>
      <c r="AL838" s="77"/>
    </row>
    <row r="839" ht="12.75" customHeight="1">
      <c r="A839" s="27"/>
      <c r="B839" s="27"/>
      <c r="C839" s="27"/>
      <c r="D839" s="27"/>
      <c r="E839" s="27"/>
      <c r="F839" s="78"/>
      <c r="G839" s="73"/>
      <c r="H839" s="77"/>
      <c r="I839" s="77"/>
      <c r="J839" s="77"/>
      <c r="K839" s="77"/>
      <c r="L839" s="77"/>
      <c r="M839" s="77"/>
      <c r="N839" s="77"/>
      <c r="O839" s="77"/>
      <c r="P839" s="77"/>
      <c r="Q839" s="77"/>
      <c r="R839" s="77"/>
      <c r="S839" s="77"/>
      <c r="T839" s="77"/>
      <c r="U839" s="77"/>
      <c r="V839" s="77"/>
      <c r="W839" s="77"/>
      <c r="X839" s="77"/>
      <c r="Y839" s="77"/>
      <c r="Z839" s="77"/>
      <c r="AA839" s="77"/>
      <c r="AB839" s="77"/>
      <c r="AC839" s="77"/>
      <c r="AD839" s="77"/>
      <c r="AE839" s="77"/>
      <c r="AF839" s="77"/>
      <c r="AG839" s="77"/>
      <c r="AH839" s="77"/>
      <c r="AI839" s="77"/>
      <c r="AJ839" s="77"/>
      <c r="AK839" s="77"/>
      <c r="AL839" s="77"/>
    </row>
    <row r="840" ht="12.75" customHeight="1">
      <c r="A840" s="27"/>
      <c r="B840" s="27"/>
      <c r="C840" s="27"/>
      <c r="D840" s="27"/>
      <c r="E840" s="27"/>
      <c r="F840" s="78"/>
      <c r="G840" s="73"/>
      <c r="H840" s="77"/>
      <c r="I840" s="77"/>
      <c r="J840" s="77"/>
      <c r="K840" s="77"/>
      <c r="L840" s="77"/>
      <c r="M840" s="77"/>
      <c r="N840" s="77"/>
      <c r="O840" s="77"/>
      <c r="P840" s="77"/>
      <c r="Q840" s="77"/>
      <c r="R840" s="77"/>
      <c r="S840" s="77"/>
      <c r="T840" s="77"/>
      <c r="U840" s="77"/>
      <c r="V840" s="77"/>
      <c r="W840" s="77"/>
      <c r="X840" s="77"/>
      <c r="Y840" s="77"/>
      <c r="Z840" s="77"/>
      <c r="AA840" s="77"/>
      <c r="AB840" s="77"/>
      <c r="AC840" s="77"/>
      <c r="AD840" s="77"/>
      <c r="AE840" s="77"/>
      <c r="AF840" s="77"/>
      <c r="AG840" s="77"/>
      <c r="AH840" s="77"/>
      <c r="AI840" s="77"/>
      <c r="AJ840" s="77"/>
      <c r="AK840" s="77"/>
      <c r="AL840" s="77"/>
    </row>
    <row r="841" ht="12.75" customHeight="1">
      <c r="A841" s="27"/>
      <c r="B841" s="27"/>
      <c r="C841" s="27"/>
      <c r="D841" s="27"/>
      <c r="E841" s="27"/>
      <c r="F841" s="78"/>
      <c r="G841" s="73"/>
      <c r="H841" s="77"/>
      <c r="I841" s="77"/>
      <c r="J841" s="77"/>
      <c r="K841" s="77"/>
      <c r="L841" s="77"/>
      <c r="M841" s="77"/>
      <c r="N841" s="77"/>
      <c r="O841" s="77"/>
      <c r="P841" s="77"/>
      <c r="Q841" s="77"/>
      <c r="R841" s="77"/>
      <c r="S841" s="77"/>
      <c r="T841" s="77"/>
      <c r="U841" s="77"/>
      <c r="V841" s="77"/>
      <c r="W841" s="77"/>
      <c r="X841" s="77"/>
      <c r="Y841" s="77"/>
      <c r="Z841" s="77"/>
      <c r="AA841" s="77"/>
      <c r="AB841" s="77"/>
      <c r="AC841" s="77"/>
      <c r="AD841" s="77"/>
      <c r="AE841" s="77"/>
      <c r="AF841" s="77"/>
      <c r="AG841" s="77"/>
      <c r="AH841" s="77"/>
      <c r="AI841" s="77"/>
      <c r="AJ841" s="77"/>
      <c r="AK841" s="77"/>
      <c r="AL841" s="77"/>
    </row>
    <row r="842" ht="12.75" customHeight="1">
      <c r="A842" s="27"/>
      <c r="B842" s="27"/>
      <c r="C842" s="27"/>
      <c r="D842" s="27"/>
      <c r="E842" s="27"/>
      <c r="F842" s="78"/>
      <c r="G842" s="73"/>
      <c r="H842" s="77"/>
      <c r="I842" s="77"/>
      <c r="J842" s="77"/>
      <c r="K842" s="77"/>
      <c r="L842" s="77"/>
      <c r="M842" s="77"/>
      <c r="N842" s="77"/>
      <c r="O842" s="77"/>
      <c r="P842" s="77"/>
      <c r="Q842" s="77"/>
      <c r="R842" s="77"/>
      <c r="S842" s="77"/>
      <c r="T842" s="77"/>
      <c r="U842" s="77"/>
      <c r="V842" s="77"/>
      <c r="W842" s="77"/>
      <c r="X842" s="77"/>
      <c r="Y842" s="77"/>
      <c r="Z842" s="77"/>
      <c r="AA842" s="77"/>
      <c r="AB842" s="77"/>
      <c r="AC842" s="77"/>
      <c r="AD842" s="77"/>
      <c r="AE842" s="77"/>
      <c r="AF842" s="77"/>
      <c r="AG842" s="77"/>
      <c r="AH842" s="77"/>
      <c r="AI842" s="77"/>
      <c r="AJ842" s="77"/>
      <c r="AK842" s="77"/>
      <c r="AL842" s="77"/>
    </row>
    <row r="843" ht="12.75" customHeight="1">
      <c r="A843" s="27"/>
      <c r="B843" s="27"/>
      <c r="C843" s="27"/>
      <c r="D843" s="27"/>
      <c r="E843" s="27"/>
      <c r="F843" s="78"/>
      <c r="G843" s="73"/>
      <c r="H843" s="77"/>
      <c r="I843" s="77"/>
      <c r="J843" s="77"/>
      <c r="K843" s="77"/>
      <c r="L843" s="77"/>
      <c r="M843" s="77"/>
      <c r="N843" s="77"/>
      <c r="O843" s="77"/>
      <c r="P843" s="77"/>
      <c r="Q843" s="77"/>
      <c r="R843" s="77"/>
      <c r="S843" s="77"/>
      <c r="T843" s="77"/>
      <c r="U843" s="77"/>
      <c r="V843" s="77"/>
      <c r="W843" s="77"/>
      <c r="X843" s="77"/>
      <c r="Y843" s="77"/>
      <c r="Z843" s="77"/>
      <c r="AA843" s="77"/>
      <c r="AB843" s="77"/>
      <c r="AC843" s="77"/>
      <c r="AD843" s="77"/>
      <c r="AE843" s="77"/>
      <c r="AF843" s="77"/>
      <c r="AG843" s="77"/>
      <c r="AH843" s="77"/>
      <c r="AI843" s="77"/>
      <c r="AJ843" s="77"/>
      <c r="AK843" s="77"/>
      <c r="AL843" s="77"/>
    </row>
    <row r="844" ht="12.75" customHeight="1">
      <c r="A844" s="27"/>
      <c r="B844" s="27"/>
      <c r="C844" s="27"/>
      <c r="D844" s="27"/>
      <c r="E844" s="27"/>
      <c r="F844" s="78"/>
      <c r="G844" s="73"/>
      <c r="H844" s="77"/>
      <c r="I844" s="77"/>
      <c r="J844" s="77"/>
      <c r="K844" s="77"/>
      <c r="L844" s="77"/>
      <c r="M844" s="77"/>
      <c r="N844" s="77"/>
      <c r="O844" s="77"/>
      <c r="P844" s="77"/>
      <c r="Q844" s="77"/>
      <c r="R844" s="77"/>
      <c r="S844" s="77"/>
      <c r="T844" s="77"/>
      <c r="U844" s="77"/>
      <c r="V844" s="77"/>
      <c r="W844" s="77"/>
      <c r="X844" s="77"/>
      <c r="Y844" s="77"/>
      <c r="Z844" s="77"/>
      <c r="AA844" s="77"/>
      <c r="AB844" s="77"/>
      <c r="AC844" s="77"/>
      <c r="AD844" s="77"/>
      <c r="AE844" s="77"/>
      <c r="AF844" s="77"/>
      <c r="AG844" s="77"/>
      <c r="AH844" s="77"/>
      <c r="AI844" s="77"/>
      <c r="AJ844" s="77"/>
      <c r="AK844" s="77"/>
      <c r="AL844" s="77"/>
    </row>
    <row r="845" ht="12.75" customHeight="1">
      <c r="A845" s="27"/>
      <c r="B845" s="27"/>
      <c r="C845" s="27"/>
      <c r="D845" s="27"/>
      <c r="E845" s="27"/>
      <c r="F845" s="78"/>
      <c r="G845" s="73"/>
      <c r="H845" s="77"/>
      <c r="I845" s="77"/>
      <c r="J845" s="77"/>
      <c r="K845" s="77"/>
      <c r="L845" s="77"/>
      <c r="M845" s="77"/>
      <c r="N845" s="77"/>
      <c r="O845" s="77"/>
      <c r="P845" s="77"/>
      <c r="Q845" s="77"/>
      <c r="R845" s="77"/>
      <c r="S845" s="77"/>
      <c r="T845" s="77"/>
      <c r="U845" s="77"/>
      <c r="V845" s="77"/>
      <c r="W845" s="77"/>
      <c r="X845" s="77"/>
      <c r="Y845" s="77"/>
      <c r="Z845" s="77"/>
      <c r="AA845" s="77"/>
      <c r="AB845" s="77"/>
      <c r="AC845" s="77"/>
      <c r="AD845" s="77"/>
      <c r="AE845" s="77"/>
      <c r="AF845" s="77"/>
      <c r="AG845" s="77"/>
      <c r="AH845" s="77"/>
      <c r="AI845" s="77"/>
      <c r="AJ845" s="77"/>
      <c r="AK845" s="77"/>
      <c r="AL845" s="77"/>
    </row>
    <row r="846" ht="12.75" customHeight="1">
      <c r="A846" s="27"/>
      <c r="B846" s="27"/>
      <c r="C846" s="27"/>
      <c r="D846" s="27"/>
      <c r="E846" s="27"/>
      <c r="F846" s="78"/>
      <c r="G846" s="73"/>
      <c r="H846" s="77"/>
      <c r="I846" s="77"/>
      <c r="J846" s="77"/>
      <c r="K846" s="77"/>
      <c r="L846" s="77"/>
      <c r="M846" s="77"/>
      <c r="N846" s="77"/>
      <c r="O846" s="77"/>
      <c r="P846" s="77"/>
      <c r="Q846" s="77"/>
      <c r="R846" s="77"/>
      <c r="S846" s="77"/>
      <c r="T846" s="77"/>
      <c r="U846" s="77"/>
      <c r="V846" s="77"/>
      <c r="W846" s="77"/>
      <c r="X846" s="77"/>
      <c r="Y846" s="77"/>
      <c r="Z846" s="77"/>
      <c r="AA846" s="77"/>
      <c r="AB846" s="77"/>
      <c r="AC846" s="77"/>
      <c r="AD846" s="77"/>
      <c r="AE846" s="77"/>
      <c r="AF846" s="77"/>
      <c r="AG846" s="77"/>
      <c r="AH846" s="77"/>
      <c r="AI846" s="77"/>
      <c r="AJ846" s="77"/>
      <c r="AK846" s="77"/>
      <c r="AL846" s="77"/>
    </row>
    <row r="847" ht="12.75" customHeight="1">
      <c r="A847" s="27"/>
      <c r="B847" s="27"/>
      <c r="C847" s="27"/>
      <c r="D847" s="27"/>
      <c r="E847" s="27"/>
      <c r="F847" s="78"/>
      <c r="G847" s="73"/>
      <c r="H847" s="77"/>
      <c r="I847" s="77"/>
      <c r="J847" s="77"/>
      <c r="K847" s="77"/>
      <c r="L847" s="77"/>
      <c r="M847" s="77"/>
      <c r="N847" s="77"/>
      <c r="O847" s="77"/>
      <c r="P847" s="77"/>
      <c r="Q847" s="77"/>
      <c r="R847" s="77"/>
      <c r="S847" s="77"/>
      <c r="T847" s="77"/>
      <c r="U847" s="77"/>
      <c r="V847" s="77"/>
      <c r="W847" s="77"/>
      <c r="X847" s="77"/>
      <c r="Y847" s="77"/>
      <c r="Z847" s="77"/>
      <c r="AA847" s="77"/>
      <c r="AB847" s="77"/>
      <c r="AC847" s="77"/>
      <c r="AD847" s="77"/>
      <c r="AE847" s="77"/>
      <c r="AF847" s="77"/>
      <c r="AG847" s="77"/>
      <c r="AH847" s="77"/>
      <c r="AI847" s="77"/>
      <c r="AJ847" s="77"/>
      <c r="AK847" s="77"/>
      <c r="AL847" s="77"/>
    </row>
    <row r="848" ht="12.75" customHeight="1">
      <c r="A848" s="27"/>
      <c r="B848" s="27"/>
      <c r="C848" s="27"/>
      <c r="D848" s="27"/>
      <c r="E848" s="27"/>
      <c r="F848" s="78"/>
      <c r="G848" s="73"/>
      <c r="H848" s="77"/>
      <c r="I848" s="77"/>
      <c r="J848" s="77"/>
      <c r="K848" s="77"/>
      <c r="L848" s="77"/>
      <c r="M848" s="77"/>
      <c r="N848" s="77"/>
      <c r="O848" s="77"/>
      <c r="P848" s="77"/>
      <c r="Q848" s="77"/>
      <c r="R848" s="77"/>
      <c r="S848" s="77"/>
      <c r="T848" s="77"/>
      <c r="U848" s="77"/>
      <c r="V848" s="77"/>
      <c r="W848" s="77"/>
      <c r="X848" s="77"/>
      <c r="Y848" s="77"/>
      <c r="Z848" s="77"/>
      <c r="AA848" s="77"/>
      <c r="AB848" s="77"/>
      <c r="AC848" s="77"/>
      <c r="AD848" s="77"/>
      <c r="AE848" s="77"/>
      <c r="AF848" s="77"/>
      <c r="AG848" s="77"/>
      <c r="AH848" s="77"/>
      <c r="AI848" s="77"/>
      <c r="AJ848" s="77"/>
      <c r="AK848" s="77"/>
      <c r="AL848" s="77"/>
    </row>
    <row r="849" ht="12.75" customHeight="1">
      <c r="A849" s="27"/>
      <c r="B849" s="27"/>
      <c r="C849" s="27"/>
      <c r="D849" s="27"/>
      <c r="E849" s="27"/>
      <c r="F849" s="78"/>
      <c r="G849" s="73"/>
      <c r="H849" s="77"/>
      <c r="I849" s="77"/>
      <c r="J849" s="77"/>
      <c r="K849" s="77"/>
      <c r="L849" s="77"/>
      <c r="M849" s="77"/>
      <c r="N849" s="77"/>
      <c r="O849" s="77"/>
      <c r="P849" s="77"/>
      <c r="Q849" s="77"/>
      <c r="R849" s="77"/>
      <c r="S849" s="77"/>
      <c r="T849" s="77"/>
      <c r="U849" s="77"/>
      <c r="V849" s="77"/>
      <c r="W849" s="77"/>
      <c r="X849" s="77"/>
      <c r="Y849" s="77"/>
      <c r="Z849" s="77"/>
      <c r="AA849" s="77"/>
      <c r="AB849" s="77"/>
      <c r="AC849" s="77"/>
      <c r="AD849" s="77"/>
      <c r="AE849" s="77"/>
      <c r="AF849" s="77"/>
      <c r="AG849" s="77"/>
      <c r="AH849" s="77"/>
      <c r="AI849" s="77"/>
      <c r="AJ849" s="77"/>
      <c r="AK849" s="77"/>
      <c r="AL849" s="77"/>
    </row>
    <row r="850" ht="12.75" customHeight="1">
      <c r="A850" s="27"/>
      <c r="B850" s="27"/>
      <c r="C850" s="27"/>
      <c r="D850" s="27"/>
      <c r="E850" s="27"/>
      <c r="F850" s="78"/>
      <c r="G850" s="73"/>
      <c r="H850" s="77"/>
      <c r="I850" s="77"/>
      <c r="J850" s="77"/>
      <c r="K850" s="77"/>
      <c r="L850" s="77"/>
      <c r="M850" s="77"/>
      <c r="N850" s="77"/>
      <c r="O850" s="77"/>
      <c r="P850" s="77"/>
      <c r="Q850" s="77"/>
      <c r="R850" s="77"/>
      <c r="S850" s="77"/>
      <c r="T850" s="77"/>
      <c r="U850" s="77"/>
      <c r="V850" s="77"/>
      <c r="W850" s="77"/>
      <c r="X850" s="77"/>
      <c r="Y850" s="77"/>
      <c r="Z850" s="77"/>
      <c r="AA850" s="77"/>
      <c r="AB850" s="77"/>
      <c r="AC850" s="77"/>
      <c r="AD850" s="77"/>
      <c r="AE850" s="77"/>
      <c r="AF850" s="77"/>
      <c r="AG850" s="77"/>
      <c r="AH850" s="77"/>
      <c r="AI850" s="77"/>
      <c r="AJ850" s="77"/>
      <c r="AK850" s="77"/>
      <c r="AL850" s="77"/>
    </row>
    <row r="851" ht="12.75" customHeight="1">
      <c r="A851" s="27"/>
      <c r="B851" s="27"/>
      <c r="C851" s="27"/>
      <c r="D851" s="27"/>
      <c r="E851" s="27"/>
      <c r="F851" s="78"/>
      <c r="G851" s="73"/>
      <c r="H851" s="77"/>
      <c r="I851" s="77"/>
      <c r="J851" s="77"/>
      <c r="K851" s="77"/>
      <c r="L851" s="77"/>
      <c r="M851" s="77"/>
      <c r="N851" s="77"/>
      <c r="O851" s="77"/>
      <c r="P851" s="77"/>
      <c r="Q851" s="77"/>
      <c r="R851" s="77"/>
      <c r="S851" s="77"/>
      <c r="T851" s="77"/>
      <c r="U851" s="77"/>
      <c r="V851" s="77"/>
      <c r="W851" s="77"/>
      <c r="X851" s="77"/>
      <c r="Y851" s="77"/>
      <c r="Z851" s="77"/>
      <c r="AA851" s="77"/>
      <c r="AB851" s="77"/>
      <c r="AC851" s="77"/>
      <c r="AD851" s="77"/>
      <c r="AE851" s="77"/>
      <c r="AF851" s="77"/>
      <c r="AG851" s="77"/>
      <c r="AH851" s="77"/>
      <c r="AI851" s="77"/>
      <c r="AJ851" s="77"/>
      <c r="AK851" s="77"/>
      <c r="AL851" s="77"/>
    </row>
    <row r="852" ht="12.75" customHeight="1">
      <c r="A852" s="27"/>
      <c r="B852" s="27"/>
      <c r="C852" s="27"/>
      <c r="D852" s="27"/>
      <c r="E852" s="27"/>
      <c r="F852" s="78"/>
      <c r="G852" s="73"/>
      <c r="H852" s="77"/>
      <c r="I852" s="77"/>
      <c r="J852" s="77"/>
      <c r="K852" s="77"/>
      <c r="L852" s="77"/>
      <c r="M852" s="77"/>
      <c r="N852" s="77"/>
      <c r="O852" s="77"/>
      <c r="P852" s="77"/>
      <c r="Q852" s="77"/>
      <c r="R852" s="77"/>
      <c r="S852" s="77"/>
      <c r="T852" s="77"/>
      <c r="U852" s="77"/>
      <c r="V852" s="77"/>
      <c r="W852" s="77"/>
      <c r="X852" s="77"/>
      <c r="Y852" s="77"/>
      <c r="Z852" s="77"/>
      <c r="AA852" s="77"/>
      <c r="AB852" s="77"/>
      <c r="AC852" s="77"/>
      <c r="AD852" s="77"/>
      <c r="AE852" s="77"/>
      <c r="AF852" s="77"/>
      <c r="AG852" s="77"/>
      <c r="AH852" s="77"/>
      <c r="AI852" s="77"/>
      <c r="AJ852" s="77"/>
      <c r="AK852" s="77"/>
      <c r="AL852" s="77"/>
    </row>
    <row r="853" ht="12.75" customHeight="1">
      <c r="A853" s="27"/>
      <c r="B853" s="27"/>
      <c r="C853" s="27"/>
      <c r="D853" s="27"/>
      <c r="E853" s="27"/>
      <c r="F853" s="78"/>
      <c r="G853" s="73"/>
      <c r="H853" s="77"/>
      <c r="I853" s="77"/>
      <c r="J853" s="77"/>
      <c r="K853" s="77"/>
      <c r="L853" s="77"/>
      <c r="M853" s="77"/>
      <c r="N853" s="77"/>
      <c r="O853" s="77"/>
      <c r="P853" s="77"/>
      <c r="Q853" s="77"/>
      <c r="R853" s="77"/>
      <c r="S853" s="77"/>
      <c r="T853" s="77"/>
      <c r="U853" s="77"/>
      <c r="V853" s="77"/>
      <c r="W853" s="77"/>
      <c r="X853" s="77"/>
      <c r="Y853" s="77"/>
      <c r="Z853" s="77"/>
      <c r="AA853" s="77"/>
      <c r="AB853" s="77"/>
      <c r="AC853" s="77"/>
      <c r="AD853" s="77"/>
      <c r="AE853" s="77"/>
      <c r="AF853" s="77"/>
      <c r="AG853" s="77"/>
      <c r="AH853" s="77"/>
      <c r="AI853" s="77"/>
      <c r="AJ853" s="77"/>
      <c r="AK853" s="77"/>
      <c r="AL853" s="77"/>
    </row>
    <row r="854" ht="12.75" customHeight="1">
      <c r="A854" s="27"/>
      <c r="B854" s="27"/>
      <c r="C854" s="27"/>
      <c r="D854" s="27"/>
      <c r="E854" s="27"/>
      <c r="F854" s="78"/>
      <c r="G854" s="73"/>
      <c r="H854" s="77"/>
      <c r="I854" s="77"/>
      <c r="J854" s="77"/>
      <c r="K854" s="77"/>
      <c r="L854" s="77"/>
      <c r="M854" s="77"/>
      <c r="N854" s="77"/>
      <c r="O854" s="77"/>
      <c r="P854" s="77"/>
      <c r="Q854" s="77"/>
      <c r="R854" s="77"/>
      <c r="S854" s="77"/>
      <c r="T854" s="77"/>
      <c r="U854" s="77"/>
      <c r="V854" s="77"/>
      <c r="W854" s="77"/>
      <c r="X854" s="77"/>
      <c r="Y854" s="77"/>
      <c r="Z854" s="77"/>
      <c r="AA854" s="77"/>
      <c r="AB854" s="77"/>
      <c r="AC854" s="77"/>
      <c r="AD854" s="77"/>
      <c r="AE854" s="77"/>
      <c r="AF854" s="77"/>
      <c r="AG854" s="77"/>
      <c r="AH854" s="77"/>
      <c r="AI854" s="77"/>
      <c r="AJ854" s="77"/>
      <c r="AK854" s="77"/>
      <c r="AL854" s="77"/>
    </row>
    <row r="855" ht="12.75" customHeight="1">
      <c r="A855" s="27"/>
      <c r="B855" s="27"/>
      <c r="C855" s="27"/>
      <c r="D855" s="27"/>
      <c r="E855" s="27"/>
      <c r="F855" s="78"/>
      <c r="G855" s="73"/>
      <c r="H855" s="77"/>
      <c r="I855" s="77"/>
      <c r="J855" s="77"/>
      <c r="K855" s="77"/>
      <c r="L855" s="77"/>
      <c r="M855" s="77"/>
      <c r="N855" s="77"/>
      <c r="O855" s="77"/>
      <c r="P855" s="77"/>
      <c r="Q855" s="77"/>
      <c r="R855" s="77"/>
      <c r="S855" s="77"/>
      <c r="T855" s="77"/>
      <c r="U855" s="77"/>
      <c r="V855" s="77"/>
      <c r="W855" s="77"/>
      <c r="X855" s="77"/>
      <c r="Y855" s="77"/>
      <c r="Z855" s="77"/>
      <c r="AA855" s="77"/>
      <c r="AB855" s="77"/>
      <c r="AC855" s="77"/>
      <c r="AD855" s="77"/>
      <c r="AE855" s="77"/>
      <c r="AF855" s="77"/>
      <c r="AG855" s="77"/>
      <c r="AH855" s="77"/>
      <c r="AI855" s="77"/>
      <c r="AJ855" s="77"/>
      <c r="AK855" s="77"/>
      <c r="AL855" s="77"/>
    </row>
    <row r="856" ht="12.75" customHeight="1">
      <c r="A856" s="27"/>
      <c r="B856" s="27"/>
      <c r="C856" s="27"/>
      <c r="D856" s="27"/>
      <c r="E856" s="27"/>
      <c r="F856" s="78"/>
      <c r="G856" s="73"/>
      <c r="H856" s="77"/>
      <c r="I856" s="77"/>
      <c r="J856" s="77"/>
      <c r="K856" s="77"/>
      <c r="L856" s="77"/>
      <c r="M856" s="77"/>
      <c r="N856" s="77"/>
      <c r="O856" s="77"/>
      <c r="P856" s="77"/>
      <c r="Q856" s="77"/>
      <c r="R856" s="77"/>
      <c r="S856" s="77"/>
      <c r="T856" s="77"/>
      <c r="U856" s="77"/>
      <c r="V856" s="77"/>
      <c r="W856" s="77"/>
      <c r="X856" s="77"/>
      <c r="Y856" s="77"/>
      <c r="Z856" s="77"/>
      <c r="AA856" s="77"/>
      <c r="AB856" s="77"/>
      <c r="AC856" s="77"/>
      <c r="AD856" s="77"/>
      <c r="AE856" s="77"/>
      <c r="AF856" s="77"/>
      <c r="AG856" s="77"/>
      <c r="AH856" s="77"/>
      <c r="AI856" s="77"/>
      <c r="AJ856" s="77"/>
      <c r="AK856" s="77"/>
      <c r="AL856" s="77"/>
    </row>
    <row r="857" ht="12.75" customHeight="1">
      <c r="A857" s="27"/>
      <c r="B857" s="27"/>
      <c r="C857" s="27"/>
      <c r="D857" s="27"/>
      <c r="E857" s="27"/>
      <c r="F857" s="78"/>
      <c r="G857" s="73"/>
      <c r="H857" s="77"/>
      <c r="I857" s="77"/>
      <c r="J857" s="77"/>
      <c r="K857" s="77"/>
      <c r="L857" s="77"/>
      <c r="M857" s="77"/>
      <c r="N857" s="77"/>
      <c r="O857" s="77"/>
      <c r="P857" s="77"/>
      <c r="Q857" s="77"/>
      <c r="R857" s="77"/>
      <c r="S857" s="77"/>
      <c r="T857" s="77"/>
      <c r="U857" s="77"/>
      <c r="V857" s="77"/>
      <c r="W857" s="77"/>
      <c r="X857" s="77"/>
      <c r="Y857" s="77"/>
      <c r="Z857" s="77"/>
      <c r="AA857" s="77"/>
      <c r="AB857" s="77"/>
      <c r="AC857" s="77"/>
      <c r="AD857" s="77"/>
      <c r="AE857" s="77"/>
      <c r="AF857" s="77"/>
      <c r="AG857" s="77"/>
      <c r="AH857" s="77"/>
      <c r="AI857" s="77"/>
      <c r="AJ857" s="77"/>
      <c r="AK857" s="77"/>
      <c r="AL857" s="77"/>
    </row>
    <row r="858" ht="12.75" customHeight="1">
      <c r="A858" s="27"/>
      <c r="B858" s="27"/>
      <c r="C858" s="27"/>
      <c r="D858" s="27"/>
      <c r="E858" s="27"/>
      <c r="F858" s="78"/>
      <c r="G858" s="73"/>
      <c r="H858" s="77"/>
      <c r="I858" s="77"/>
      <c r="J858" s="77"/>
      <c r="K858" s="77"/>
      <c r="L858" s="77"/>
      <c r="M858" s="77"/>
      <c r="N858" s="77"/>
      <c r="O858" s="77"/>
      <c r="P858" s="77"/>
      <c r="Q858" s="77"/>
      <c r="R858" s="77"/>
      <c r="S858" s="77"/>
      <c r="T858" s="77"/>
      <c r="U858" s="77"/>
      <c r="V858" s="77"/>
      <c r="W858" s="77"/>
      <c r="X858" s="77"/>
      <c r="Y858" s="77"/>
      <c r="Z858" s="77"/>
      <c r="AA858" s="77"/>
      <c r="AB858" s="77"/>
      <c r="AC858" s="77"/>
      <c r="AD858" s="77"/>
      <c r="AE858" s="77"/>
      <c r="AF858" s="77"/>
      <c r="AG858" s="77"/>
      <c r="AH858" s="77"/>
      <c r="AI858" s="77"/>
      <c r="AJ858" s="77"/>
      <c r="AK858" s="77"/>
      <c r="AL858" s="77"/>
    </row>
    <row r="859" ht="12.75" customHeight="1">
      <c r="A859" s="27"/>
      <c r="B859" s="27"/>
      <c r="C859" s="27"/>
      <c r="D859" s="27"/>
      <c r="E859" s="27"/>
      <c r="F859" s="78"/>
      <c r="G859" s="73"/>
      <c r="H859" s="77"/>
      <c r="I859" s="77"/>
      <c r="J859" s="77"/>
      <c r="K859" s="77"/>
      <c r="L859" s="77"/>
      <c r="M859" s="77"/>
      <c r="N859" s="77"/>
      <c r="O859" s="77"/>
      <c r="P859" s="77"/>
      <c r="Q859" s="77"/>
      <c r="R859" s="77"/>
      <c r="S859" s="77"/>
      <c r="T859" s="77"/>
      <c r="U859" s="77"/>
      <c r="V859" s="77"/>
      <c r="W859" s="77"/>
      <c r="X859" s="77"/>
      <c r="Y859" s="77"/>
      <c r="Z859" s="77"/>
      <c r="AA859" s="77"/>
      <c r="AB859" s="77"/>
      <c r="AC859" s="77"/>
      <c r="AD859" s="77"/>
      <c r="AE859" s="77"/>
      <c r="AF859" s="77"/>
      <c r="AG859" s="77"/>
      <c r="AH859" s="77"/>
      <c r="AI859" s="77"/>
      <c r="AJ859" s="77"/>
      <c r="AK859" s="77"/>
      <c r="AL859" s="77"/>
    </row>
    <row r="860" ht="12.75" customHeight="1">
      <c r="A860" s="27"/>
      <c r="B860" s="27"/>
      <c r="C860" s="27"/>
      <c r="D860" s="27"/>
      <c r="E860" s="27"/>
      <c r="F860" s="78"/>
      <c r="G860" s="73"/>
      <c r="H860" s="77"/>
      <c r="I860" s="77"/>
      <c r="J860" s="77"/>
      <c r="K860" s="77"/>
      <c r="L860" s="77"/>
      <c r="M860" s="77"/>
      <c r="N860" s="77"/>
      <c r="O860" s="77"/>
      <c r="P860" s="77"/>
      <c r="Q860" s="77"/>
      <c r="R860" s="77"/>
      <c r="S860" s="77"/>
      <c r="T860" s="77"/>
      <c r="U860" s="77"/>
      <c r="V860" s="77"/>
      <c r="W860" s="77"/>
      <c r="X860" s="77"/>
      <c r="Y860" s="77"/>
      <c r="Z860" s="77"/>
      <c r="AA860" s="77"/>
      <c r="AB860" s="77"/>
      <c r="AC860" s="77"/>
      <c r="AD860" s="77"/>
      <c r="AE860" s="77"/>
      <c r="AF860" s="77"/>
      <c r="AG860" s="77"/>
      <c r="AH860" s="77"/>
      <c r="AI860" s="77"/>
      <c r="AJ860" s="77"/>
      <c r="AK860" s="77"/>
      <c r="AL860" s="77"/>
    </row>
    <row r="861" ht="12.75" customHeight="1">
      <c r="A861" s="27"/>
      <c r="B861" s="27"/>
      <c r="C861" s="27"/>
      <c r="D861" s="27"/>
      <c r="E861" s="27"/>
      <c r="F861" s="78"/>
      <c r="G861" s="73"/>
      <c r="H861" s="77"/>
      <c r="I861" s="77"/>
      <c r="J861" s="77"/>
      <c r="K861" s="77"/>
      <c r="L861" s="77"/>
      <c r="M861" s="77"/>
      <c r="N861" s="77"/>
      <c r="O861" s="77"/>
      <c r="P861" s="77"/>
      <c r="Q861" s="77"/>
      <c r="R861" s="77"/>
      <c r="S861" s="77"/>
      <c r="T861" s="77"/>
      <c r="U861" s="77"/>
      <c r="V861" s="77"/>
      <c r="W861" s="77"/>
      <c r="X861" s="77"/>
      <c r="Y861" s="77"/>
      <c r="Z861" s="77"/>
      <c r="AA861" s="77"/>
      <c r="AB861" s="77"/>
      <c r="AC861" s="77"/>
      <c r="AD861" s="77"/>
      <c r="AE861" s="77"/>
      <c r="AF861" s="77"/>
      <c r="AG861" s="77"/>
      <c r="AH861" s="77"/>
      <c r="AI861" s="77"/>
      <c r="AJ861" s="77"/>
      <c r="AK861" s="77"/>
      <c r="AL861" s="77"/>
    </row>
    <row r="862" ht="12.75" customHeight="1">
      <c r="A862" s="27"/>
      <c r="B862" s="27"/>
      <c r="C862" s="27"/>
      <c r="D862" s="27"/>
      <c r="E862" s="27"/>
      <c r="F862" s="78"/>
      <c r="G862" s="73"/>
      <c r="H862" s="77"/>
      <c r="I862" s="77"/>
      <c r="J862" s="77"/>
      <c r="K862" s="77"/>
      <c r="L862" s="77"/>
      <c r="M862" s="77"/>
      <c r="N862" s="77"/>
      <c r="O862" s="77"/>
      <c r="P862" s="77"/>
      <c r="Q862" s="77"/>
      <c r="R862" s="77"/>
      <c r="S862" s="77"/>
      <c r="T862" s="77"/>
      <c r="U862" s="77"/>
      <c r="V862" s="77"/>
      <c r="W862" s="77"/>
      <c r="X862" s="77"/>
      <c r="Y862" s="77"/>
      <c r="Z862" s="77"/>
      <c r="AA862" s="77"/>
      <c r="AB862" s="77"/>
      <c r="AC862" s="77"/>
      <c r="AD862" s="77"/>
      <c r="AE862" s="77"/>
      <c r="AF862" s="77"/>
      <c r="AG862" s="77"/>
      <c r="AH862" s="77"/>
      <c r="AI862" s="77"/>
      <c r="AJ862" s="77"/>
      <c r="AK862" s="77"/>
      <c r="AL862" s="77"/>
    </row>
    <row r="863" ht="12.75" customHeight="1">
      <c r="A863" s="27"/>
      <c r="B863" s="27"/>
      <c r="C863" s="27"/>
      <c r="D863" s="27"/>
      <c r="E863" s="27"/>
      <c r="F863" s="78"/>
      <c r="G863" s="73"/>
      <c r="H863" s="77"/>
      <c r="I863" s="77"/>
      <c r="J863" s="77"/>
      <c r="K863" s="77"/>
      <c r="L863" s="77"/>
      <c r="M863" s="77"/>
      <c r="N863" s="77"/>
      <c r="O863" s="77"/>
      <c r="P863" s="77"/>
      <c r="Q863" s="77"/>
      <c r="R863" s="77"/>
      <c r="S863" s="77"/>
      <c r="T863" s="77"/>
      <c r="U863" s="77"/>
      <c r="V863" s="77"/>
      <c r="W863" s="77"/>
      <c r="X863" s="77"/>
      <c r="Y863" s="77"/>
      <c r="Z863" s="77"/>
      <c r="AA863" s="77"/>
      <c r="AB863" s="77"/>
      <c r="AC863" s="77"/>
      <c r="AD863" s="77"/>
      <c r="AE863" s="77"/>
      <c r="AF863" s="77"/>
      <c r="AG863" s="77"/>
      <c r="AH863" s="77"/>
      <c r="AI863" s="77"/>
      <c r="AJ863" s="77"/>
      <c r="AK863" s="77"/>
      <c r="AL863" s="77"/>
    </row>
    <row r="864" ht="12.75" customHeight="1">
      <c r="A864" s="27"/>
      <c r="B864" s="27"/>
      <c r="C864" s="27"/>
      <c r="D864" s="27"/>
      <c r="E864" s="27"/>
      <c r="F864" s="78"/>
      <c r="G864" s="73"/>
      <c r="H864" s="77"/>
      <c r="I864" s="77"/>
      <c r="J864" s="77"/>
      <c r="K864" s="77"/>
      <c r="L864" s="77"/>
      <c r="M864" s="77"/>
      <c r="N864" s="77"/>
      <c r="O864" s="77"/>
      <c r="P864" s="77"/>
      <c r="Q864" s="77"/>
      <c r="R864" s="77"/>
      <c r="S864" s="77"/>
      <c r="T864" s="77"/>
      <c r="U864" s="77"/>
      <c r="V864" s="77"/>
      <c r="W864" s="77"/>
      <c r="X864" s="77"/>
      <c r="Y864" s="77"/>
      <c r="Z864" s="77"/>
      <c r="AA864" s="77"/>
      <c r="AB864" s="77"/>
      <c r="AC864" s="77"/>
      <c r="AD864" s="77"/>
      <c r="AE864" s="77"/>
      <c r="AF864" s="77"/>
      <c r="AG864" s="77"/>
      <c r="AH864" s="77"/>
      <c r="AI864" s="77"/>
      <c r="AJ864" s="77"/>
      <c r="AK864" s="77"/>
      <c r="AL864" s="77"/>
    </row>
    <row r="865" ht="12.75" customHeight="1">
      <c r="A865" s="27"/>
      <c r="B865" s="27"/>
      <c r="C865" s="27"/>
      <c r="D865" s="27"/>
      <c r="E865" s="27"/>
      <c r="F865" s="78"/>
      <c r="G865" s="73"/>
      <c r="H865" s="77"/>
      <c r="I865" s="77"/>
      <c r="J865" s="77"/>
      <c r="K865" s="77"/>
      <c r="L865" s="77"/>
      <c r="M865" s="77"/>
      <c r="N865" s="77"/>
      <c r="O865" s="77"/>
      <c r="P865" s="77"/>
      <c r="Q865" s="77"/>
      <c r="R865" s="77"/>
      <c r="S865" s="77"/>
      <c r="T865" s="77"/>
      <c r="U865" s="77"/>
      <c r="V865" s="77"/>
      <c r="W865" s="77"/>
      <c r="X865" s="77"/>
      <c r="Y865" s="77"/>
      <c r="Z865" s="77"/>
      <c r="AA865" s="77"/>
      <c r="AB865" s="77"/>
      <c r="AC865" s="77"/>
      <c r="AD865" s="77"/>
      <c r="AE865" s="77"/>
      <c r="AF865" s="77"/>
      <c r="AG865" s="77"/>
      <c r="AH865" s="77"/>
      <c r="AI865" s="77"/>
      <c r="AJ865" s="77"/>
      <c r="AK865" s="77"/>
      <c r="AL865" s="77"/>
    </row>
    <row r="866" ht="12.75" customHeight="1">
      <c r="A866" s="27"/>
      <c r="B866" s="27"/>
      <c r="C866" s="27"/>
      <c r="D866" s="27"/>
      <c r="E866" s="27"/>
      <c r="F866" s="78"/>
      <c r="G866" s="73"/>
      <c r="H866" s="77"/>
      <c r="I866" s="77"/>
      <c r="J866" s="77"/>
      <c r="K866" s="77"/>
      <c r="L866" s="77"/>
      <c r="M866" s="77"/>
      <c r="N866" s="77"/>
      <c r="O866" s="77"/>
      <c r="P866" s="77"/>
      <c r="Q866" s="77"/>
      <c r="R866" s="77"/>
      <c r="S866" s="77"/>
      <c r="T866" s="77"/>
      <c r="U866" s="77"/>
      <c r="V866" s="77"/>
      <c r="W866" s="77"/>
      <c r="X866" s="77"/>
      <c r="Y866" s="77"/>
      <c r="Z866" s="77"/>
      <c r="AA866" s="77"/>
      <c r="AB866" s="77"/>
      <c r="AC866" s="77"/>
      <c r="AD866" s="77"/>
      <c r="AE866" s="77"/>
      <c r="AF866" s="77"/>
      <c r="AG866" s="77"/>
      <c r="AH866" s="77"/>
      <c r="AI866" s="77"/>
      <c r="AJ866" s="77"/>
      <c r="AK866" s="77"/>
      <c r="AL866" s="77"/>
    </row>
    <row r="867" ht="12.75" customHeight="1">
      <c r="A867" s="27"/>
      <c r="B867" s="27"/>
      <c r="C867" s="27"/>
      <c r="D867" s="27"/>
      <c r="E867" s="27"/>
      <c r="F867" s="78"/>
      <c r="G867" s="73"/>
      <c r="H867" s="77"/>
      <c r="I867" s="77"/>
      <c r="J867" s="77"/>
      <c r="K867" s="77"/>
      <c r="L867" s="77"/>
      <c r="M867" s="77"/>
      <c r="N867" s="77"/>
      <c r="O867" s="77"/>
      <c r="P867" s="77"/>
      <c r="Q867" s="77"/>
      <c r="R867" s="77"/>
      <c r="S867" s="77"/>
      <c r="T867" s="77"/>
      <c r="U867" s="77"/>
      <c r="V867" s="77"/>
      <c r="W867" s="77"/>
      <c r="X867" s="77"/>
      <c r="Y867" s="77"/>
      <c r="Z867" s="77"/>
      <c r="AA867" s="77"/>
      <c r="AB867" s="77"/>
      <c r="AC867" s="77"/>
      <c r="AD867" s="77"/>
      <c r="AE867" s="77"/>
      <c r="AF867" s="77"/>
      <c r="AG867" s="77"/>
      <c r="AH867" s="77"/>
      <c r="AI867" s="77"/>
      <c r="AJ867" s="77"/>
      <c r="AK867" s="77"/>
      <c r="AL867" s="77"/>
    </row>
    <row r="868" ht="12.75" customHeight="1">
      <c r="A868" s="27"/>
      <c r="B868" s="27"/>
      <c r="C868" s="27"/>
      <c r="D868" s="27"/>
      <c r="E868" s="27"/>
      <c r="F868" s="78"/>
      <c r="G868" s="73"/>
      <c r="H868" s="77"/>
      <c r="I868" s="77"/>
      <c r="J868" s="77"/>
      <c r="K868" s="77"/>
      <c r="L868" s="77"/>
      <c r="M868" s="77"/>
      <c r="N868" s="77"/>
      <c r="O868" s="77"/>
      <c r="P868" s="77"/>
      <c r="Q868" s="77"/>
      <c r="R868" s="77"/>
      <c r="S868" s="77"/>
      <c r="T868" s="77"/>
      <c r="U868" s="77"/>
      <c r="V868" s="77"/>
      <c r="W868" s="77"/>
      <c r="X868" s="77"/>
      <c r="Y868" s="77"/>
      <c r="Z868" s="77"/>
      <c r="AA868" s="77"/>
      <c r="AB868" s="77"/>
      <c r="AC868" s="77"/>
      <c r="AD868" s="77"/>
      <c r="AE868" s="77"/>
      <c r="AF868" s="77"/>
      <c r="AG868" s="77"/>
      <c r="AH868" s="77"/>
      <c r="AI868" s="77"/>
      <c r="AJ868" s="77"/>
      <c r="AK868" s="77"/>
      <c r="AL868" s="77"/>
    </row>
    <row r="869" ht="12.75" customHeight="1">
      <c r="A869" s="27"/>
      <c r="B869" s="27"/>
      <c r="C869" s="27"/>
      <c r="D869" s="27"/>
      <c r="E869" s="27"/>
      <c r="F869" s="78"/>
      <c r="G869" s="73"/>
      <c r="H869" s="77"/>
      <c r="I869" s="77"/>
      <c r="J869" s="77"/>
      <c r="K869" s="77"/>
      <c r="L869" s="77"/>
      <c r="M869" s="77"/>
      <c r="N869" s="77"/>
      <c r="O869" s="77"/>
      <c r="P869" s="77"/>
      <c r="Q869" s="77"/>
      <c r="R869" s="77"/>
      <c r="S869" s="77"/>
      <c r="T869" s="77"/>
      <c r="U869" s="77"/>
      <c r="V869" s="77"/>
      <c r="W869" s="77"/>
      <c r="X869" s="77"/>
      <c r="Y869" s="77"/>
      <c r="Z869" s="77"/>
      <c r="AA869" s="77"/>
      <c r="AB869" s="77"/>
      <c r="AC869" s="77"/>
      <c r="AD869" s="77"/>
      <c r="AE869" s="77"/>
      <c r="AF869" s="77"/>
      <c r="AG869" s="77"/>
      <c r="AH869" s="77"/>
      <c r="AI869" s="77"/>
      <c r="AJ869" s="77"/>
      <c r="AK869" s="77"/>
      <c r="AL869" s="77"/>
    </row>
    <row r="870" ht="12.75" customHeight="1">
      <c r="A870" s="27"/>
      <c r="B870" s="27"/>
      <c r="C870" s="27"/>
      <c r="D870" s="27"/>
      <c r="E870" s="27"/>
      <c r="F870" s="78"/>
      <c r="G870" s="73"/>
      <c r="H870" s="77"/>
      <c r="I870" s="77"/>
      <c r="J870" s="77"/>
      <c r="K870" s="77"/>
      <c r="L870" s="77"/>
      <c r="M870" s="77"/>
      <c r="N870" s="77"/>
      <c r="O870" s="77"/>
      <c r="P870" s="77"/>
      <c r="Q870" s="77"/>
      <c r="R870" s="77"/>
      <c r="S870" s="77"/>
      <c r="T870" s="77"/>
      <c r="U870" s="77"/>
      <c r="V870" s="77"/>
      <c r="W870" s="77"/>
      <c r="X870" s="77"/>
      <c r="Y870" s="77"/>
      <c r="Z870" s="77"/>
      <c r="AA870" s="77"/>
      <c r="AB870" s="77"/>
      <c r="AC870" s="77"/>
      <c r="AD870" s="77"/>
      <c r="AE870" s="77"/>
      <c r="AF870" s="77"/>
      <c r="AG870" s="77"/>
      <c r="AH870" s="77"/>
      <c r="AI870" s="77"/>
      <c r="AJ870" s="77"/>
      <c r="AK870" s="77"/>
      <c r="AL870" s="77"/>
    </row>
    <row r="871" ht="12.75" customHeight="1">
      <c r="A871" s="27"/>
      <c r="B871" s="27"/>
      <c r="C871" s="27"/>
      <c r="D871" s="27"/>
      <c r="E871" s="27"/>
      <c r="F871" s="78"/>
      <c r="G871" s="73"/>
      <c r="H871" s="77"/>
      <c r="I871" s="77"/>
      <c r="J871" s="77"/>
      <c r="K871" s="77"/>
      <c r="L871" s="77"/>
      <c r="M871" s="77"/>
      <c r="N871" s="77"/>
      <c r="O871" s="77"/>
      <c r="P871" s="77"/>
      <c r="Q871" s="77"/>
      <c r="R871" s="77"/>
      <c r="S871" s="77"/>
      <c r="T871" s="77"/>
      <c r="U871" s="77"/>
      <c r="V871" s="77"/>
      <c r="W871" s="77"/>
      <c r="X871" s="77"/>
      <c r="Y871" s="77"/>
      <c r="Z871" s="77"/>
      <c r="AA871" s="77"/>
      <c r="AB871" s="77"/>
      <c r="AC871" s="77"/>
      <c r="AD871" s="77"/>
      <c r="AE871" s="77"/>
      <c r="AF871" s="77"/>
      <c r="AG871" s="77"/>
      <c r="AH871" s="77"/>
      <c r="AI871" s="77"/>
      <c r="AJ871" s="77"/>
      <c r="AK871" s="77"/>
      <c r="AL871" s="77"/>
    </row>
    <row r="872" ht="12.75" customHeight="1">
      <c r="A872" s="27"/>
      <c r="B872" s="27"/>
      <c r="C872" s="27"/>
      <c r="D872" s="27"/>
      <c r="E872" s="27"/>
      <c r="F872" s="78"/>
      <c r="G872" s="73"/>
      <c r="H872" s="77"/>
      <c r="I872" s="77"/>
      <c r="J872" s="77"/>
      <c r="K872" s="77"/>
      <c r="L872" s="77"/>
      <c r="M872" s="77"/>
      <c r="N872" s="77"/>
      <c r="O872" s="77"/>
      <c r="P872" s="77"/>
      <c r="Q872" s="77"/>
      <c r="R872" s="77"/>
      <c r="S872" s="77"/>
      <c r="T872" s="77"/>
      <c r="U872" s="77"/>
      <c r="V872" s="77"/>
      <c r="W872" s="77"/>
      <c r="X872" s="77"/>
      <c r="Y872" s="77"/>
      <c r="Z872" s="77"/>
      <c r="AA872" s="77"/>
      <c r="AB872" s="77"/>
      <c r="AC872" s="77"/>
      <c r="AD872" s="77"/>
      <c r="AE872" s="77"/>
      <c r="AF872" s="77"/>
      <c r="AG872" s="77"/>
      <c r="AH872" s="77"/>
      <c r="AI872" s="77"/>
      <c r="AJ872" s="77"/>
      <c r="AK872" s="77"/>
      <c r="AL872" s="77"/>
    </row>
    <row r="873" ht="12.75" customHeight="1">
      <c r="A873" s="27"/>
      <c r="B873" s="27"/>
      <c r="C873" s="27"/>
      <c r="D873" s="27"/>
      <c r="E873" s="27"/>
      <c r="F873" s="78"/>
      <c r="G873" s="73"/>
      <c r="H873" s="77"/>
      <c r="I873" s="77"/>
      <c r="J873" s="77"/>
      <c r="K873" s="77"/>
      <c r="L873" s="77"/>
      <c r="M873" s="77"/>
      <c r="N873" s="77"/>
      <c r="O873" s="77"/>
      <c r="P873" s="77"/>
      <c r="Q873" s="77"/>
      <c r="R873" s="77"/>
      <c r="S873" s="77"/>
      <c r="T873" s="77"/>
      <c r="U873" s="77"/>
      <c r="V873" s="77"/>
      <c r="W873" s="77"/>
      <c r="X873" s="77"/>
      <c r="Y873" s="77"/>
      <c r="Z873" s="77"/>
      <c r="AA873" s="77"/>
      <c r="AB873" s="77"/>
      <c r="AC873" s="77"/>
      <c r="AD873" s="77"/>
      <c r="AE873" s="77"/>
      <c r="AF873" s="77"/>
      <c r="AG873" s="77"/>
      <c r="AH873" s="77"/>
      <c r="AI873" s="77"/>
      <c r="AJ873" s="77"/>
      <c r="AK873" s="77"/>
      <c r="AL873" s="77"/>
    </row>
    <row r="874" ht="12.75" customHeight="1">
      <c r="A874" s="27"/>
      <c r="B874" s="27"/>
      <c r="C874" s="27"/>
      <c r="D874" s="27"/>
      <c r="E874" s="27"/>
      <c r="F874" s="78"/>
      <c r="G874" s="73"/>
      <c r="H874" s="77"/>
      <c r="I874" s="77"/>
      <c r="J874" s="77"/>
      <c r="K874" s="77"/>
      <c r="L874" s="77"/>
      <c r="M874" s="77"/>
      <c r="N874" s="77"/>
      <c r="O874" s="77"/>
      <c r="P874" s="77"/>
      <c r="Q874" s="77"/>
      <c r="R874" s="77"/>
      <c r="S874" s="77"/>
      <c r="T874" s="77"/>
      <c r="U874" s="77"/>
      <c r="V874" s="77"/>
      <c r="W874" s="77"/>
      <c r="X874" s="77"/>
      <c r="Y874" s="77"/>
      <c r="Z874" s="77"/>
      <c r="AA874" s="77"/>
      <c r="AB874" s="77"/>
      <c r="AC874" s="77"/>
      <c r="AD874" s="77"/>
      <c r="AE874" s="77"/>
      <c r="AF874" s="77"/>
      <c r="AG874" s="77"/>
      <c r="AH874" s="77"/>
      <c r="AI874" s="77"/>
      <c r="AJ874" s="77"/>
      <c r="AK874" s="77"/>
      <c r="AL874" s="77"/>
    </row>
    <row r="875" ht="12.75" customHeight="1">
      <c r="A875" s="27"/>
      <c r="B875" s="27"/>
      <c r="C875" s="27"/>
      <c r="D875" s="27"/>
      <c r="E875" s="27"/>
      <c r="F875" s="78"/>
      <c r="G875" s="73"/>
      <c r="H875" s="77"/>
      <c r="I875" s="77"/>
      <c r="J875" s="77"/>
      <c r="K875" s="77"/>
      <c r="L875" s="77"/>
      <c r="M875" s="77"/>
      <c r="N875" s="77"/>
      <c r="O875" s="77"/>
      <c r="P875" s="77"/>
      <c r="Q875" s="77"/>
      <c r="R875" s="77"/>
      <c r="S875" s="77"/>
      <c r="T875" s="77"/>
      <c r="U875" s="77"/>
      <c r="V875" s="77"/>
      <c r="W875" s="77"/>
      <c r="X875" s="77"/>
      <c r="Y875" s="77"/>
      <c r="Z875" s="77"/>
      <c r="AA875" s="77"/>
      <c r="AB875" s="77"/>
      <c r="AC875" s="77"/>
      <c r="AD875" s="77"/>
      <c r="AE875" s="77"/>
      <c r="AF875" s="77"/>
      <c r="AG875" s="77"/>
      <c r="AH875" s="77"/>
      <c r="AI875" s="77"/>
      <c r="AJ875" s="77"/>
      <c r="AK875" s="77"/>
      <c r="AL875" s="77"/>
    </row>
    <row r="876" ht="12.75" customHeight="1">
      <c r="A876" s="27"/>
      <c r="B876" s="27"/>
      <c r="C876" s="27"/>
      <c r="D876" s="27"/>
      <c r="E876" s="27"/>
      <c r="F876" s="78"/>
      <c r="G876" s="73"/>
      <c r="H876" s="77"/>
      <c r="I876" s="77"/>
      <c r="J876" s="77"/>
      <c r="K876" s="77"/>
      <c r="L876" s="77"/>
      <c r="M876" s="77"/>
      <c r="N876" s="77"/>
      <c r="O876" s="77"/>
      <c r="P876" s="77"/>
      <c r="Q876" s="77"/>
      <c r="R876" s="77"/>
      <c r="S876" s="77"/>
      <c r="T876" s="77"/>
      <c r="U876" s="77"/>
      <c r="V876" s="77"/>
      <c r="W876" s="77"/>
      <c r="X876" s="77"/>
      <c r="Y876" s="77"/>
      <c r="Z876" s="77"/>
      <c r="AA876" s="77"/>
      <c r="AB876" s="77"/>
      <c r="AC876" s="77"/>
      <c r="AD876" s="77"/>
      <c r="AE876" s="77"/>
      <c r="AF876" s="77"/>
      <c r="AG876" s="77"/>
      <c r="AH876" s="77"/>
      <c r="AI876" s="77"/>
      <c r="AJ876" s="77"/>
      <c r="AK876" s="77"/>
      <c r="AL876" s="77"/>
    </row>
    <row r="877" ht="12.75" customHeight="1">
      <c r="A877" s="27"/>
      <c r="B877" s="27"/>
      <c r="C877" s="27"/>
      <c r="D877" s="27"/>
      <c r="E877" s="27"/>
      <c r="F877" s="78"/>
      <c r="G877" s="73"/>
      <c r="H877" s="77"/>
      <c r="I877" s="77"/>
      <c r="J877" s="77"/>
      <c r="K877" s="77"/>
      <c r="L877" s="77"/>
      <c r="M877" s="77"/>
      <c r="N877" s="77"/>
      <c r="O877" s="77"/>
      <c r="P877" s="77"/>
      <c r="Q877" s="77"/>
      <c r="R877" s="77"/>
      <c r="S877" s="77"/>
      <c r="T877" s="77"/>
      <c r="U877" s="77"/>
      <c r="V877" s="77"/>
      <c r="W877" s="77"/>
      <c r="X877" s="77"/>
      <c r="Y877" s="77"/>
      <c r="Z877" s="77"/>
      <c r="AA877" s="77"/>
      <c r="AB877" s="77"/>
      <c r="AC877" s="77"/>
      <c r="AD877" s="77"/>
      <c r="AE877" s="77"/>
      <c r="AF877" s="77"/>
      <c r="AG877" s="77"/>
      <c r="AH877" s="77"/>
      <c r="AI877" s="77"/>
      <c r="AJ877" s="77"/>
      <c r="AK877" s="77"/>
      <c r="AL877" s="77"/>
    </row>
    <row r="878" ht="12.75" customHeight="1">
      <c r="A878" s="27"/>
      <c r="B878" s="27"/>
      <c r="C878" s="27"/>
      <c r="D878" s="27"/>
      <c r="E878" s="27"/>
      <c r="F878" s="78"/>
      <c r="G878" s="73"/>
      <c r="H878" s="77"/>
      <c r="I878" s="77"/>
      <c r="J878" s="77"/>
      <c r="K878" s="77"/>
      <c r="L878" s="77"/>
      <c r="M878" s="77"/>
      <c r="N878" s="77"/>
      <c r="O878" s="77"/>
      <c r="P878" s="77"/>
      <c r="Q878" s="77"/>
      <c r="R878" s="77"/>
      <c r="S878" s="77"/>
      <c r="T878" s="77"/>
      <c r="U878" s="77"/>
      <c r="V878" s="77"/>
      <c r="W878" s="77"/>
      <c r="X878" s="77"/>
      <c r="Y878" s="77"/>
      <c r="Z878" s="77"/>
      <c r="AA878" s="77"/>
      <c r="AB878" s="77"/>
      <c r="AC878" s="77"/>
      <c r="AD878" s="77"/>
      <c r="AE878" s="77"/>
      <c r="AF878" s="77"/>
      <c r="AG878" s="77"/>
      <c r="AH878" s="77"/>
      <c r="AI878" s="77"/>
      <c r="AJ878" s="77"/>
      <c r="AK878" s="77"/>
      <c r="AL878" s="77"/>
    </row>
    <row r="879" ht="12.75" customHeight="1">
      <c r="A879" s="27"/>
      <c r="B879" s="27"/>
      <c r="C879" s="27"/>
      <c r="D879" s="27"/>
      <c r="E879" s="27"/>
      <c r="F879" s="78"/>
      <c r="G879" s="73"/>
      <c r="H879" s="77"/>
      <c r="I879" s="77"/>
      <c r="J879" s="77"/>
      <c r="K879" s="77"/>
      <c r="L879" s="77"/>
      <c r="M879" s="77"/>
      <c r="N879" s="77"/>
      <c r="O879" s="77"/>
      <c r="P879" s="77"/>
      <c r="Q879" s="77"/>
      <c r="R879" s="77"/>
      <c r="S879" s="77"/>
      <c r="T879" s="77"/>
      <c r="U879" s="77"/>
      <c r="V879" s="77"/>
      <c r="W879" s="77"/>
      <c r="X879" s="77"/>
      <c r="Y879" s="77"/>
      <c r="Z879" s="77"/>
      <c r="AA879" s="77"/>
      <c r="AB879" s="77"/>
      <c r="AC879" s="77"/>
      <c r="AD879" s="77"/>
      <c r="AE879" s="77"/>
      <c r="AF879" s="77"/>
      <c r="AG879" s="77"/>
      <c r="AH879" s="77"/>
      <c r="AI879" s="77"/>
      <c r="AJ879" s="77"/>
      <c r="AK879" s="77"/>
      <c r="AL879" s="77"/>
    </row>
    <row r="880" ht="12.75" customHeight="1">
      <c r="A880" s="27"/>
      <c r="B880" s="27"/>
      <c r="C880" s="27"/>
      <c r="D880" s="27"/>
      <c r="E880" s="27"/>
      <c r="F880" s="78"/>
      <c r="G880" s="73"/>
      <c r="H880" s="77"/>
      <c r="I880" s="77"/>
      <c r="J880" s="77"/>
      <c r="K880" s="77"/>
      <c r="L880" s="77"/>
      <c r="M880" s="77"/>
      <c r="N880" s="77"/>
      <c r="O880" s="77"/>
      <c r="P880" s="77"/>
      <c r="Q880" s="77"/>
      <c r="R880" s="77"/>
      <c r="S880" s="77"/>
      <c r="T880" s="77"/>
      <c r="U880" s="77"/>
      <c r="V880" s="77"/>
      <c r="W880" s="77"/>
      <c r="X880" s="77"/>
      <c r="Y880" s="77"/>
      <c r="Z880" s="77"/>
      <c r="AA880" s="77"/>
      <c r="AB880" s="77"/>
      <c r="AC880" s="77"/>
      <c r="AD880" s="77"/>
      <c r="AE880" s="77"/>
      <c r="AF880" s="77"/>
      <c r="AG880" s="77"/>
      <c r="AH880" s="77"/>
      <c r="AI880" s="77"/>
      <c r="AJ880" s="77"/>
      <c r="AK880" s="77"/>
      <c r="AL880" s="77"/>
    </row>
    <row r="881" ht="12.75" customHeight="1">
      <c r="A881" s="27"/>
      <c r="B881" s="27"/>
      <c r="C881" s="27"/>
      <c r="D881" s="27"/>
      <c r="E881" s="27"/>
      <c r="F881" s="78"/>
      <c r="G881" s="73"/>
      <c r="H881" s="77"/>
      <c r="I881" s="77"/>
      <c r="J881" s="77"/>
      <c r="K881" s="77"/>
      <c r="L881" s="77"/>
      <c r="M881" s="77"/>
      <c r="N881" s="77"/>
      <c r="O881" s="77"/>
      <c r="P881" s="77"/>
      <c r="Q881" s="77"/>
      <c r="R881" s="77"/>
      <c r="S881" s="77"/>
      <c r="T881" s="77"/>
      <c r="U881" s="77"/>
      <c r="V881" s="77"/>
      <c r="W881" s="77"/>
      <c r="X881" s="77"/>
      <c r="Y881" s="77"/>
      <c r="Z881" s="77"/>
      <c r="AA881" s="77"/>
      <c r="AB881" s="77"/>
      <c r="AC881" s="77"/>
      <c r="AD881" s="77"/>
      <c r="AE881" s="77"/>
      <c r="AF881" s="77"/>
      <c r="AG881" s="77"/>
      <c r="AH881" s="77"/>
      <c r="AI881" s="77"/>
      <c r="AJ881" s="77"/>
      <c r="AK881" s="77"/>
      <c r="AL881" s="77"/>
    </row>
    <row r="882" ht="12.75" customHeight="1">
      <c r="A882" s="27"/>
      <c r="B882" s="27"/>
      <c r="C882" s="27"/>
      <c r="D882" s="27"/>
      <c r="E882" s="27"/>
      <c r="F882" s="78"/>
      <c r="G882" s="73"/>
      <c r="H882" s="77"/>
      <c r="I882" s="77"/>
      <c r="J882" s="77"/>
      <c r="K882" s="77"/>
      <c r="L882" s="77"/>
      <c r="M882" s="77"/>
      <c r="N882" s="77"/>
      <c r="O882" s="77"/>
      <c r="P882" s="77"/>
      <c r="Q882" s="77"/>
      <c r="R882" s="77"/>
      <c r="S882" s="77"/>
      <c r="T882" s="77"/>
      <c r="U882" s="77"/>
      <c r="V882" s="77"/>
      <c r="W882" s="77"/>
      <c r="X882" s="77"/>
      <c r="Y882" s="77"/>
      <c r="Z882" s="77"/>
      <c r="AA882" s="77"/>
      <c r="AB882" s="77"/>
      <c r="AC882" s="77"/>
      <c r="AD882" s="77"/>
      <c r="AE882" s="77"/>
      <c r="AF882" s="77"/>
      <c r="AG882" s="77"/>
      <c r="AH882" s="77"/>
      <c r="AI882" s="77"/>
      <c r="AJ882" s="77"/>
      <c r="AK882" s="77"/>
      <c r="AL882" s="77"/>
    </row>
    <row r="883" ht="12.75" customHeight="1">
      <c r="A883" s="27"/>
      <c r="B883" s="27"/>
      <c r="C883" s="27"/>
      <c r="D883" s="27"/>
      <c r="E883" s="27"/>
      <c r="F883" s="78"/>
      <c r="G883" s="73"/>
      <c r="H883" s="77"/>
      <c r="I883" s="77"/>
      <c r="J883" s="77"/>
      <c r="K883" s="77"/>
      <c r="L883" s="77"/>
      <c r="M883" s="77"/>
      <c r="N883" s="77"/>
      <c r="O883" s="77"/>
      <c r="P883" s="77"/>
      <c r="Q883" s="77"/>
      <c r="R883" s="77"/>
      <c r="S883" s="77"/>
      <c r="T883" s="77"/>
      <c r="U883" s="77"/>
      <c r="V883" s="77"/>
      <c r="W883" s="77"/>
      <c r="X883" s="77"/>
      <c r="Y883" s="77"/>
      <c r="Z883" s="77"/>
      <c r="AA883" s="77"/>
      <c r="AB883" s="77"/>
      <c r="AC883" s="77"/>
      <c r="AD883" s="77"/>
      <c r="AE883" s="77"/>
      <c r="AF883" s="77"/>
      <c r="AG883" s="77"/>
      <c r="AH883" s="77"/>
      <c r="AI883" s="77"/>
      <c r="AJ883" s="77"/>
      <c r="AK883" s="77"/>
      <c r="AL883" s="77"/>
    </row>
    <row r="884" ht="12.75" customHeight="1">
      <c r="A884" s="27"/>
      <c r="B884" s="27"/>
      <c r="C884" s="27"/>
      <c r="D884" s="27"/>
      <c r="E884" s="27"/>
      <c r="F884" s="78"/>
      <c r="G884" s="73"/>
      <c r="H884" s="77"/>
      <c r="I884" s="77"/>
      <c r="J884" s="77"/>
      <c r="K884" s="77"/>
      <c r="L884" s="77"/>
      <c r="M884" s="77"/>
      <c r="N884" s="77"/>
      <c r="O884" s="77"/>
      <c r="P884" s="77"/>
      <c r="Q884" s="77"/>
      <c r="R884" s="77"/>
      <c r="S884" s="77"/>
      <c r="T884" s="77"/>
      <c r="U884" s="77"/>
      <c r="V884" s="77"/>
      <c r="W884" s="77"/>
      <c r="X884" s="77"/>
      <c r="Y884" s="77"/>
      <c r="Z884" s="77"/>
      <c r="AA884" s="77"/>
      <c r="AB884" s="77"/>
      <c r="AC884" s="77"/>
      <c r="AD884" s="77"/>
      <c r="AE884" s="77"/>
      <c r="AF884" s="77"/>
      <c r="AG884" s="77"/>
      <c r="AH884" s="77"/>
      <c r="AI884" s="77"/>
      <c r="AJ884" s="77"/>
      <c r="AK884" s="77"/>
      <c r="AL884" s="77"/>
    </row>
    <row r="885" ht="12.75" customHeight="1">
      <c r="A885" s="27"/>
      <c r="B885" s="27"/>
      <c r="C885" s="27"/>
      <c r="D885" s="27"/>
      <c r="E885" s="27"/>
      <c r="F885" s="78"/>
      <c r="G885" s="73"/>
      <c r="H885" s="77"/>
      <c r="I885" s="77"/>
      <c r="J885" s="77"/>
      <c r="K885" s="77"/>
      <c r="L885" s="77"/>
      <c r="M885" s="77"/>
      <c r="N885" s="77"/>
      <c r="O885" s="77"/>
      <c r="P885" s="77"/>
      <c r="Q885" s="77"/>
      <c r="R885" s="77"/>
      <c r="S885" s="77"/>
      <c r="T885" s="77"/>
      <c r="U885" s="77"/>
      <c r="V885" s="77"/>
      <c r="W885" s="77"/>
      <c r="X885" s="77"/>
      <c r="Y885" s="77"/>
      <c r="Z885" s="77"/>
      <c r="AA885" s="77"/>
      <c r="AB885" s="77"/>
      <c r="AC885" s="77"/>
      <c r="AD885" s="77"/>
      <c r="AE885" s="77"/>
      <c r="AF885" s="77"/>
      <c r="AG885" s="77"/>
      <c r="AH885" s="77"/>
      <c r="AI885" s="77"/>
      <c r="AJ885" s="77"/>
      <c r="AK885" s="77"/>
      <c r="AL885" s="77"/>
    </row>
    <row r="886" ht="12.75" customHeight="1">
      <c r="A886" s="27"/>
      <c r="B886" s="27"/>
      <c r="C886" s="27"/>
      <c r="D886" s="27"/>
      <c r="E886" s="27"/>
      <c r="F886" s="78"/>
      <c r="G886" s="73"/>
      <c r="H886" s="77"/>
      <c r="I886" s="77"/>
      <c r="J886" s="77"/>
      <c r="K886" s="77"/>
      <c r="L886" s="77"/>
      <c r="M886" s="77"/>
      <c r="N886" s="77"/>
      <c r="O886" s="77"/>
      <c r="P886" s="77"/>
      <c r="Q886" s="77"/>
      <c r="R886" s="77"/>
      <c r="S886" s="77"/>
      <c r="T886" s="77"/>
      <c r="U886" s="77"/>
      <c r="V886" s="77"/>
      <c r="W886" s="77"/>
      <c r="X886" s="77"/>
      <c r="Y886" s="77"/>
      <c r="Z886" s="77"/>
      <c r="AA886" s="77"/>
      <c r="AB886" s="77"/>
      <c r="AC886" s="77"/>
      <c r="AD886" s="77"/>
      <c r="AE886" s="77"/>
      <c r="AF886" s="77"/>
      <c r="AG886" s="77"/>
      <c r="AH886" s="77"/>
      <c r="AI886" s="77"/>
      <c r="AJ886" s="77"/>
      <c r="AK886" s="77"/>
      <c r="AL886" s="77"/>
    </row>
    <row r="887" ht="12.75" customHeight="1">
      <c r="A887" s="27"/>
      <c r="B887" s="27"/>
      <c r="C887" s="27"/>
      <c r="D887" s="27"/>
      <c r="E887" s="27"/>
      <c r="F887" s="78"/>
      <c r="G887" s="73"/>
      <c r="H887" s="77"/>
      <c r="I887" s="77"/>
      <c r="J887" s="77"/>
      <c r="K887" s="77"/>
      <c r="L887" s="77"/>
      <c r="M887" s="77"/>
      <c r="N887" s="77"/>
      <c r="O887" s="77"/>
      <c r="P887" s="77"/>
      <c r="Q887" s="77"/>
      <c r="R887" s="77"/>
      <c r="S887" s="77"/>
      <c r="T887" s="77"/>
      <c r="U887" s="77"/>
      <c r="V887" s="77"/>
      <c r="W887" s="77"/>
      <c r="X887" s="77"/>
      <c r="Y887" s="77"/>
      <c r="Z887" s="77"/>
      <c r="AA887" s="77"/>
      <c r="AB887" s="77"/>
      <c r="AC887" s="77"/>
      <c r="AD887" s="77"/>
      <c r="AE887" s="77"/>
      <c r="AF887" s="77"/>
      <c r="AG887" s="77"/>
      <c r="AH887" s="77"/>
      <c r="AI887" s="77"/>
      <c r="AJ887" s="77"/>
      <c r="AK887" s="77"/>
      <c r="AL887" s="77"/>
    </row>
    <row r="888" ht="12.75" customHeight="1">
      <c r="A888" s="27"/>
      <c r="B888" s="27"/>
      <c r="C888" s="27"/>
      <c r="D888" s="27"/>
      <c r="E888" s="27"/>
      <c r="F888" s="78"/>
      <c r="G888" s="73"/>
      <c r="H888" s="77"/>
      <c r="I888" s="77"/>
      <c r="J888" s="77"/>
      <c r="K888" s="77"/>
      <c r="L888" s="77"/>
      <c r="M888" s="77"/>
      <c r="N888" s="77"/>
      <c r="O888" s="77"/>
      <c r="P888" s="77"/>
      <c r="Q888" s="77"/>
      <c r="R888" s="77"/>
      <c r="S888" s="77"/>
      <c r="T888" s="77"/>
      <c r="U888" s="77"/>
      <c r="V888" s="77"/>
      <c r="W888" s="77"/>
      <c r="X888" s="77"/>
      <c r="Y888" s="77"/>
      <c r="Z888" s="77"/>
      <c r="AA888" s="77"/>
      <c r="AB888" s="77"/>
      <c r="AC888" s="77"/>
      <c r="AD888" s="77"/>
      <c r="AE888" s="77"/>
      <c r="AF888" s="77"/>
      <c r="AG888" s="77"/>
      <c r="AH888" s="77"/>
      <c r="AI888" s="77"/>
      <c r="AJ888" s="77"/>
      <c r="AK888" s="77"/>
      <c r="AL888" s="77"/>
    </row>
    <row r="889" ht="12.75" customHeight="1">
      <c r="A889" s="27"/>
      <c r="B889" s="27"/>
      <c r="C889" s="27"/>
      <c r="D889" s="27"/>
      <c r="E889" s="27"/>
      <c r="F889" s="78"/>
      <c r="G889" s="73"/>
      <c r="H889" s="77"/>
      <c r="I889" s="77"/>
      <c r="J889" s="77"/>
      <c r="K889" s="77"/>
      <c r="L889" s="77"/>
      <c r="M889" s="77"/>
      <c r="N889" s="77"/>
      <c r="O889" s="77"/>
      <c r="P889" s="77"/>
      <c r="Q889" s="77"/>
      <c r="R889" s="77"/>
      <c r="S889" s="77"/>
      <c r="T889" s="77"/>
      <c r="U889" s="77"/>
      <c r="V889" s="77"/>
      <c r="W889" s="77"/>
      <c r="X889" s="77"/>
      <c r="Y889" s="77"/>
      <c r="Z889" s="77"/>
      <c r="AA889" s="77"/>
      <c r="AB889" s="77"/>
      <c r="AC889" s="77"/>
      <c r="AD889" s="77"/>
      <c r="AE889" s="77"/>
      <c r="AF889" s="77"/>
      <c r="AG889" s="77"/>
      <c r="AH889" s="77"/>
      <c r="AI889" s="77"/>
      <c r="AJ889" s="77"/>
      <c r="AK889" s="77"/>
      <c r="AL889" s="77"/>
    </row>
    <row r="890" ht="12.75" customHeight="1">
      <c r="A890" s="27"/>
      <c r="B890" s="27"/>
      <c r="C890" s="27"/>
      <c r="D890" s="27"/>
      <c r="E890" s="27"/>
      <c r="F890" s="78"/>
      <c r="G890" s="73"/>
      <c r="H890" s="77"/>
      <c r="I890" s="77"/>
      <c r="J890" s="77"/>
      <c r="K890" s="77"/>
      <c r="L890" s="77"/>
      <c r="M890" s="77"/>
      <c r="N890" s="77"/>
      <c r="O890" s="77"/>
      <c r="P890" s="77"/>
      <c r="Q890" s="77"/>
      <c r="R890" s="77"/>
      <c r="S890" s="77"/>
      <c r="T890" s="77"/>
      <c r="U890" s="77"/>
      <c r="V890" s="77"/>
      <c r="W890" s="77"/>
      <c r="X890" s="77"/>
      <c r="Y890" s="77"/>
      <c r="Z890" s="77"/>
      <c r="AA890" s="77"/>
      <c r="AB890" s="77"/>
      <c r="AC890" s="77"/>
      <c r="AD890" s="77"/>
      <c r="AE890" s="77"/>
      <c r="AF890" s="77"/>
      <c r="AG890" s="77"/>
      <c r="AH890" s="77"/>
      <c r="AI890" s="77"/>
      <c r="AJ890" s="77"/>
      <c r="AK890" s="77"/>
      <c r="AL890" s="77"/>
    </row>
    <row r="891" ht="12.75" customHeight="1">
      <c r="A891" s="27"/>
      <c r="B891" s="27"/>
      <c r="C891" s="27"/>
      <c r="D891" s="27"/>
      <c r="E891" s="27"/>
      <c r="F891" s="78"/>
      <c r="G891" s="73"/>
      <c r="H891" s="77"/>
      <c r="I891" s="77"/>
      <c r="J891" s="77"/>
      <c r="K891" s="77"/>
      <c r="L891" s="77"/>
      <c r="M891" s="77"/>
      <c r="N891" s="77"/>
      <c r="O891" s="77"/>
      <c r="P891" s="77"/>
      <c r="Q891" s="77"/>
      <c r="R891" s="77"/>
      <c r="S891" s="77"/>
      <c r="T891" s="77"/>
      <c r="U891" s="77"/>
      <c r="V891" s="77"/>
      <c r="W891" s="77"/>
      <c r="X891" s="77"/>
      <c r="Y891" s="77"/>
      <c r="Z891" s="77"/>
      <c r="AA891" s="77"/>
      <c r="AB891" s="77"/>
      <c r="AC891" s="77"/>
      <c r="AD891" s="77"/>
      <c r="AE891" s="77"/>
      <c r="AF891" s="77"/>
      <c r="AG891" s="77"/>
      <c r="AH891" s="77"/>
      <c r="AI891" s="77"/>
      <c r="AJ891" s="77"/>
      <c r="AK891" s="77"/>
      <c r="AL891" s="77"/>
    </row>
    <row r="892" ht="12.75" customHeight="1">
      <c r="A892" s="27"/>
      <c r="B892" s="27"/>
      <c r="C892" s="27"/>
      <c r="D892" s="27"/>
      <c r="E892" s="27"/>
      <c r="F892" s="78"/>
      <c r="G892" s="73"/>
      <c r="H892" s="77"/>
      <c r="I892" s="77"/>
      <c r="J892" s="77"/>
      <c r="K892" s="77"/>
      <c r="L892" s="77"/>
      <c r="M892" s="77"/>
      <c r="N892" s="77"/>
      <c r="O892" s="77"/>
      <c r="P892" s="77"/>
      <c r="Q892" s="77"/>
      <c r="R892" s="77"/>
      <c r="S892" s="77"/>
      <c r="T892" s="77"/>
      <c r="U892" s="77"/>
      <c r="V892" s="77"/>
      <c r="W892" s="77"/>
      <c r="X892" s="77"/>
      <c r="Y892" s="77"/>
      <c r="Z892" s="77"/>
      <c r="AA892" s="77"/>
      <c r="AB892" s="77"/>
      <c r="AC892" s="77"/>
      <c r="AD892" s="77"/>
      <c r="AE892" s="77"/>
      <c r="AF892" s="77"/>
      <c r="AG892" s="77"/>
      <c r="AH892" s="77"/>
      <c r="AI892" s="77"/>
      <c r="AJ892" s="77"/>
      <c r="AK892" s="77"/>
      <c r="AL892" s="77"/>
    </row>
    <row r="893" ht="12.75" customHeight="1">
      <c r="A893" s="27"/>
      <c r="B893" s="27"/>
      <c r="C893" s="27"/>
      <c r="D893" s="27"/>
      <c r="E893" s="27"/>
      <c r="F893" s="78"/>
      <c r="G893" s="73"/>
      <c r="H893" s="77"/>
      <c r="I893" s="77"/>
      <c r="J893" s="77"/>
      <c r="K893" s="77"/>
      <c r="L893" s="77"/>
      <c r="M893" s="77"/>
      <c r="N893" s="77"/>
      <c r="O893" s="77"/>
      <c r="P893" s="77"/>
      <c r="Q893" s="77"/>
      <c r="R893" s="77"/>
      <c r="S893" s="77"/>
      <c r="T893" s="77"/>
      <c r="U893" s="77"/>
      <c r="V893" s="77"/>
      <c r="W893" s="77"/>
      <c r="X893" s="77"/>
      <c r="Y893" s="77"/>
      <c r="Z893" s="77"/>
      <c r="AA893" s="77"/>
      <c r="AB893" s="77"/>
      <c r="AC893" s="77"/>
      <c r="AD893" s="77"/>
      <c r="AE893" s="77"/>
      <c r="AF893" s="77"/>
      <c r="AG893" s="77"/>
      <c r="AH893" s="77"/>
      <c r="AI893" s="77"/>
      <c r="AJ893" s="77"/>
      <c r="AK893" s="77"/>
      <c r="AL893" s="77"/>
    </row>
    <row r="894" ht="12.75" customHeight="1">
      <c r="A894" s="27"/>
      <c r="B894" s="27"/>
      <c r="C894" s="27"/>
      <c r="D894" s="27"/>
      <c r="E894" s="27"/>
      <c r="F894" s="78"/>
      <c r="G894" s="73"/>
      <c r="H894" s="77"/>
      <c r="I894" s="77"/>
      <c r="J894" s="77"/>
      <c r="K894" s="77"/>
      <c r="L894" s="77"/>
      <c r="M894" s="77"/>
      <c r="N894" s="77"/>
      <c r="O894" s="77"/>
      <c r="P894" s="77"/>
      <c r="Q894" s="77"/>
      <c r="R894" s="77"/>
      <c r="S894" s="77"/>
      <c r="T894" s="77"/>
      <c r="U894" s="77"/>
      <c r="V894" s="77"/>
      <c r="W894" s="77"/>
      <c r="X894" s="77"/>
      <c r="Y894" s="77"/>
      <c r="Z894" s="77"/>
      <c r="AA894" s="77"/>
      <c r="AB894" s="77"/>
      <c r="AC894" s="77"/>
      <c r="AD894" s="77"/>
      <c r="AE894" s="77"/>
      <c r="AF894" s="77"/>
      <c r="AG894" s="77"/>
      <c r="AH894" s="77"/>
      <c r="AI894" s="77"/>
      <c r="AJ894" s="77"/>
      <c r="AK894" s="77"/>
      <c r="AL894" s="77"/>
    </row>
    <row r="895" ht="12.75" customHeight="1">
      <c r="A895" s="27"/>
      <c r="B895" s="27"/>
      <c r="C895" s="27"/>
      <c r="D895" s="27"/>
      <c r="E895" s="27"/>
      <c r="F895" s="78"/>
      <c r="G895" s="73"/>
      <c r="H895" s="77"/>
      <c r="I895" s="77"/>
      <c r="J895" s="77"/>
      <c r="K895" s="77"/>
      <c r="L895" s="77"/>
      <c r="M895" s="77"/>
      <c r="N895" s="77"/>
      <c r="O895" s="77"/>
      <c r="P895" s="77"/>
      <c r="Q895" s="77"/>
      <c r="R895" s="77"/>
      <c r="S895" s="77"/>
      <c r="T895" s="77"/>
      <c r="U895" s="77"/>
      <c r="V895" s="77"/>
      <c r="W895" s="77"/>
      <c r="X895" s="77"/>
      <c r="Y895" s="77"/>
      <c r="Z895" s="77"/>
      <c r="AA895" s="77"/>
      <c r="AB895" s="77"/>
      <c r="AC895" s="77"/>
      <c r="AD895" s="77"/>
      <c r="AE895" s="77"/>
      <c r="AF895" s="77"/>
      <c r="AG895" s="77"/>
      <c r="AH895" s="77"/>
      <c r="AI895" s="77"/>
      <c r="AJ895" s="77"/>
      <c r="AK895" s="77"/>
      <c r="AL895" s="77"/>
    </row>
    <row r="896" ht="12.75" customHeight="1">
      <c r="A896" s="27"/>
      <c r="B896" s="27"/>
      <c r="C896" s="27"/>
      <c r="D896" s="27"/>
      <c r="E896" s="27"/>
      <c r="F896" s="78"/>
      <c r="G896" s="73"/>
      <c r="H896" s="77"/>
      <c r="I896" s="77"/>
      <c r="J896" s="77"/>
      <c r="K896" s="77"/>
      <c r="L896" s="77"/>
      <c r="M896" s="77"/>
      <c r="N896" s="77"/>
      <c r="O896" s="77"/>
      <c r="P896" s="77"/>
      <c r="Q896" s="77"/>
      <c r="R896" s="77"/>
      <c r="S896" s="77"/>
      <c r="T896" s="77"/>
      <c r="U896" s="77"/>
      <c r="V896" s="77"/>
      <c r="W896" s="77"/>
      <c r="X896" s="77"/>
      <c r="Y896" s="77"/>
      <c r="Z896" s="77"/>
      <c r="AA896" s="77"/>
      <c r="AB896" s="77"/>
      <c r="AC896" s="77"/>
      <c r="AD896" s="77"/>
      <c r="AE896" s="77"/>
      <c r="AF896" s="77"/>
      <c r="AG896" s="77"/>
      <c r="AH896" s="77"/>
      <c r="AI896" s="77"/>
      <c r="AJ896" s="77"/>
      <c r="AK896" s="77"/>
      <c r="AL896" s="77"/>
    </row>
    <row r="897" ht="12.75" customHeight="1">
      <c r="A897" s="27"/>
      <c r="B897" s="27"/>
      <c r="C897" s="27"/>
      <c r="D897" s="27"/>
      <c r="E897" s="27"/>
      <c r="F897" s="78"/>
      <c r="G897" s="73"/>
      <c r="H897" s="77"/>
      <c r="I897" s="77"/>
      <c r="J897" s="77"/>
      <c r="K897" s="77"/>
      <c r="L897" s="77"/>
      <c r="M897" s="77"/>
      <c r="N897" s="77"/>
      <c r="O897" s="77"/>
      <c r="P897" s="77"/>
      <c r="Q897" s="77"/>
      <c r="R897" s="77"/>
      <c r="S897" s="77"/>
      <c r="T897" s="77"/>
      <c r="U897" s="77"/>
      <c r="V897" s="77"/>
      <c r="W897" s="77"/>
      <c r="X897" s="77"/>
      <c r="Y897" s="77"/>
      <c r="Z897" s="77"/>
      <c r="AA897" s="77"/>
      <c r="AB897" s="77"/>
      <c r="AC897" s="77"/>
      <c r="AD897" s="77"/>
      <c r="AE897" s="77"/>
      <c r="AF897" s="77"/>
      <c r="AG897" s="77"/>
      <c r="AH897" s="77"/>
      <c r="AI897" s="77"/>
      <c r="AJ897" s="77"/>
      <c r="AK897" s="77"/>
      <c r="AL897" s="77"/>
    </row>
    <row r="898" ht="12.75" customHeight="1">
      <c r="A898" s="27"/>
      <c r="B898" s="27"/>
      <c r="C898" s="27"/>
      <c r="D898" s="27"/>
      <c r="E898" s="27"/>
      <c r="F898" s="78"/>
      <c r="G898" s="73"/>
      <c r="H898" s="77"/>
      <c r="I898" s="77"/>
      <c r="J898" s="77"/>
      <c r="K898" s="77"/>
      <c r="L898" s="77"/>
      <c r="M898" s="77"/>
      <c r="N898" s="77"/>
      <c r="O898" s="77"/>
      <c r="P898" s="77"/>
      <c r="Q898" s="77"/>
      <c r="R898" s="77"/>
      <c r="S898" s="77"/>
      <c r="T898" s="77"/>
      <c r="U898" s="77"/>
      <c r="V898" s="77"/>
      <c r="W898" s="77"/>
      <c r="X898" s="77"/>
      <c r="Y898" s="77"/>
      <c r="Z898" s="77"/>
      <c r="AA898" s="77"/>
      <c r="AB898" s="77"/>
      <c r="AC898" s="77"/>
      <c r="AD898" s="77"/>
      <c r="AE898" s="77"/>
      <c r="AF898" s="77"/>
      <c r="AG898" s="77"/>
      <c r="AH898" s="77"/>
      <c r="AI898" s="77"/>
      <c r="AJ898" s="77"/>
      <c r="AK898" s="77"/>
      <c r="AL898" s="77"/>
    </row>
    <row r="899" ht="12.75" customHeight="1">
      <c r="A899" s="27"/>
      <c r="B899" s="27"/>
      <c r="C899" s="27"/>
      <c r="D899" s="27"/>
      <c r="E899" s="27"/>
      <c r="F899" s="78"/>
      <c r="G899" s="73"/>
      <c r="H899" s="77"/>
      <c r="I899" s="77"/>
      <c r="J899" s="77"/>
      <c r="K899" s="77"/>
      <c r="L899" s="77"/>
      <c r="M899" s="77"/>
      <c r="N899" s="77"/>
      <c r="O899" s="77"/>
      <c r="P899" s="77"/>
      <c r="Q899" s="77"/>
      <c r="R899" s="77"/>
      <c r="S899" s="77"/>
      <c r="T899" s="77"/>
      <c r="U899" s="77"/>
      <c r="V899" s="77"/>
      <c r="W899" s="77"/>
      <c r="X899" s="77"/>
      <c r="Y899" s="77"/>
      <c r="Z899" s="77"/>
      <c r="AA899" s="77"/>
      <c r="AB899" s="77"/>
      <c r="AC899" s="77"/>
      <c r="AD899" s="77"/>
      <c r="AE899" s="77"/>
      <c r="AF899" s="77"/>
      <c r="AG899" s="77"/>
      <c r="AH899" s="77"/>
      <c r="AI899" s="77"/>
      <c r="AJ899" s="77"/>
      <c r="AK899" s="77"/>
      <c r="AL899" s="77"/>
    </row>
    <row r="900" ht="12.75" customHeight="1">
      <c r="A900" s="27"/>
      <c r="B900" s="27"/>
      <c r="C900" s="27"/>
      <c r="D900" s="27"/>
      <c r="E900" s="27"/>
      <c r="F900" s="78"/>
      <c r="G900" s="73"/>
      <c r="H900" s="77"/>
      <c r="I900" s="77"/>
      <c r="J900" s="77"/>
      <c r="K900" s="77"/>
      <c r="L900" s="77"/>
      <c r="M900" s="77"/>
      <c r="N900" s="77"/>
      <c r="O900" s="77"/>
      <c r="P900" s="77"/>
      <c r="Q900" s="77"/>
      <c r="R900" s="77"/>
      <c r="S900" s="77"/>
      <c r="T900" s="77"/>
      <c r="U900" s="77"/>
      <c r="V900" s="77"/>
      <c r="W900" s="77"/>
      <c r="X900" s="77"/>
      <c r="Y900" s="77"/>
      <c r="Z900" s="77"/>
      <c r="AA900" s="77"/>
      <c r="AB900" s="77"/>
      <c r="AC900" s="77"/>
      <c r="AD900" s="77"/>
      <c r="AE900" s="77"/>
      <c r="AF900" s="77"/>
      <c r="AG900" s="77"/>
      <c r="AH900" s="77"/>
      <c r="AI900" s="77"/>
      <c r="AJ900" s="77"/>
      <c r="AK900" s="77"/>
      <c r="AL900" s="77"/>
    </row>
    <row r="901" ht="12.75" customHeight="1">
      <c r="A901" s="27"/>
      <c r="B901" s="27"/>
      <c r="C901" s="27"/>
      <c r="D901" s="27"/>
      <c r="E901" s="27"/>
      <c r="F901" s="78"/>
      <c r="G901" s="73"/>
      <c r="H901" s="77"/>
      <c r="I901" s="77"/>
      <c r="J901" s="77"/>
      <c r="K901" s="77"/>
      <c r="L901" s="77"/>
      <c r="M901" s="77"/>
      <c r="N901" s="77"/>
      <c r="O901" s="77"/>
      <c r="P901" s="77"/>
      <c r="Q901" s="77"/>
      <c r="R901" s="77"/>
      <c r="S901" s="77"/>
      <c r="T901" s="77"/>
      <c r="U901" s="77"/>
      <c r="V901" s="77"/>
      <c r="W901" s="77"/>
      <c r="X901" s="77"/>
      <c r="Y901" s="77"/>
      <c r="Z901" s="77"/>
      <c r="AA901" s="77"/>
      <c r="AB901" s="77"/>
      <c r="AC901" s="77"/>
      <c r="AD901" s="77"/>
      <c r="AE901" s="77"/>
      <c r="AF901" s="77"/>
      <c r="AG901" s="77"/>
      <c r="AH901" s="77"/>
      <c r="AI901" s="77"/>
      <c r="AJ901" s="77"/>
      <c r="AK901" s="77"/>
      <c r="AL901" s="77"/>
    </row>
    <row r="902" ht="12.75" customHeight="1">
      <c r="A902" s="27"/>
      <c r="B902" s="27"/>
      <c r="C902" s="27"/>
      <c r="D902" s="27"/>
      <c r="E902" s="27"/>
      <c r="F902" s="78"/>
      <c r="G902" s="73"/>
      <c r="H902" s="77"/>
      <c r="I902" s="77"/>
      <c r="J902" s="77"/>
      <c r="K902" s="77"/>
      <c r="L902" s="77"/>
      <c r="M902" s="77"/>
      <c r="N902" s="77"/>
      <c r="O902" s="77"/>
      <c r="P902" s="77"/>
      <c r="Q902" s="77"/>
      <c r="R902" s="77"/>
      <c r="S902" s="77"/>
      <c r="T902" s="77"/>
      <c r="U902" s="77"/>
      <c r="V902" s="77"/>
      <c r="W902" s="77"/>
      <c r="X902" s="77"/>
      <c r="Y902" s="77"/>
      <c r="Z902" s="77"/>
      <c r="AA902" s="77"/>
      <c r="AB902" s="77"/>
      <c r="AC902" s="77"/>
      <c r="AD902" s="77"/>
      <c r="AE902" s="77"/>
      <c r="AF902" s="77"/>
      <c r="AG902" s="77"/>
      <c r="AH902" s="77"/>
      <c r="AI902" s="77"/>
      <c r="AJ902" s="77"/>
      <c r="AK902" s="77"/>
      <c r="AL902" s="77"/>
    </row>
    <row r="903" ht="12.75" customHeight="1">
      <c r="A903" s="27"/>
      <c r="B903" s="27"/>
      <c r="C903" s="27"/>
      <c r="D903" s="27"/>
      <c r="E903" s="27"/>
      <c r="F903" s="78"/>
      <c r="G903" s="73"/>
      <c r="H903" s="77"/>
      <c r="I903" s="77"/>
      <c r="J903" s="77"/>
      <c r="K903" s="77"/>
      <c r="L903" s="77"/>
      <c r="M903" s="77"/>
      <c r="N903" s="77"/>
      <c r="O903" s="77"/>
      <c r="P903" s="77"/>
      <c r="Q903" s="77"/>
      <c r="R903" s="77"/>
      <c r="S903" s="77"/>
      <c r="T903" s="77"/>
      <c r="U903" s="77"/>
      <c r="V903" s="77"/>
      <c r="W903" s="77"/>
      <c r="X903" s="77"/>
      <c r="Y903" s="77"/>
      <c r="Z903" s="77"/>
      <c r="AA903" s="77"/>
      <c r="AB903" s="77"/>
      <c r="AC903" s="77"/>
      <c r="AD903" s="77"/>
      <c r="AE903" s="77"/>
      <c r="AF903" s="77"/>
      <c r="AG903" s="77"/>
      <c r="AH903" s="77"/>
      <c r="AI903" s="77"/>
      <c r="AJ903" s="77"/>
      <c r="AK903" s="77"/>
      <c r="AL903" s="77"/>
    </row>
    <row r="904" ht="12.75" customHeight="1">
      <c r="A904" s="27"/>
      <c r="B904" s="27"/>
      <c r="C904" s="27"/>
      <c r="D904" s="27"/>
      <c r="E904" s="27"/>
      <c r="F904" s="78"/>
      <c r="G904" s="73"/>
      <c r="H904" s="77"/>
      <c r="I904" s="77"/>
      <c r="J904" s="77"/>
      <c r="K904" s="77"/>
      <c r="L904" s="77"/>
      <c r="M904" s="77"/>
      <c r="N904" s="77"/>
      <c r="O904" s="77"/>
      <c r="P904" s="77"/>
      <c r="Q904" s="77"/>
      <c r="R904" s="77"/>
      <c r="S904" s="77"/>
      <c r="T904" s="77"/>
      <c r="U904" s="77"/>
      <c r="V904" s="77"/>
      <c r="W904" s="77"/>
      <c r="X904" s="77"/>
      <c r="Y904" s="77"/>
      <c r="Z904" s="77"/>
      <c r="AA904" s="77"/>
      <c r="AB904" s="77"/>
      <c r="AC904" s="77"/>
      <c r="AD904" s="77"/>
      <c r="AE904" s="77"/>
      <c r="AF904" s="77"/>
      <c r="AG904" s="77"/>
      <c r="AH904" s="77"/>
      <c r="AI904" s="77"/>
      <c r="AJ904" s="77"/>
      <c r="AK904" s="77"/>
      <c r="AL904" s="77"/>
    </row>
    <row r="905" ht="12.75" customHeight="1">
      <c r="A905" s="27"/>
      <c r="B905" s="27"/>
      <c r="C905" s="27"/>
      <c r="D905" s="27"/>
      <c r="E905" s="27"/>
      <c r="F905" s="78"/>
      <c r="G905" s="73"/>
      <c r="H905" s="77"/>
      <c r="I905" s="77"/>
      <c r="J905" s="77"/>
      <c r="K905" s="77"/>
      <c r="L905" s="77"/>
      <c r="M905" s="77"/>
      <c r="N905" s="77"/>
      <c r="O905" s="77"/>
      <c r="P905" s="77"/>
      <c r="Q905" s="77"/>
      <c r="R905" s="77"/>
      <c r="S905" s="77"/>
      <c r="T905" s="77"/>
      <c r="U905" s="77"/>
      <c r="V905" s="77"/>
      <c r="W905" s="77"/>
      <c r="X905" s="77"/>
      <c r="Y905" s="77"/>
      <c r="Z905" s="77"/>
      <c r="AA905" s="77"/>
      <c r="AB905" s="77"/>
      <c r="AC905" s="77"/>
      <c r="AD905" s="77"/>
      <c r="AE905" s="77"/>
      <c r="AF905" s="77"/>
      <c r="AG905" s="77"/>
      <c r="AH905" s="77"/>
      <c r="AI905" s="77"/>
      <c r="AJ905" s="77"/>
      <c r="AK905" s="77"/>
      <c r="AL905" s="77"/>
    </row>
    <row r="906" ht="12.75" customHeight="1">
      <c r="A906" s="27"/>
      <c r="B906" s="27"/>
      <c r="C906" s="27"/>
      <c r="D906" s="27"/>
      <c r="E906" s="27"/>
      <c r="F906" s="78"/>
      <c r="G906" s="73"/>
      <c r="H906" s="77"/>
      <c r="I906" s="77"/>
      <c r="J906" s="77"/>
      <c r="K906" s="77"/>
      <c r="L906" s="77"/>
      <c r="M906" s="77"/>
      <c r="N906" s="77"/>
      <c r="O906" s="77"/>
      <c r="P906" s="77"/>
      <c r="Q906" s="77"/>
      <c r="R906" s="77"/>
      <c r="S906" s="77"/>
      <c r="T906" s="77"/>
      <c r="U906" s="77"/>
      <c r="V906" s="77"/>
      <c r="W906" s="77"/>
      <c r="X906" s="77"/>
      <c r="Y906" s="77"/>
      <c r="Z906" s="77"/>
      <c r="AA906" s="77"/>
      <c r="AB906" s="77"/>
      <c r="AC906" s="77"/>
      <c r="AD906" s="77"/>
      <c r="AE906" s="77"/>
      <c r="AF906" s="77"/>
      <c r="AG906" s="77"/>
      <c r="AH906" s="77"/>
      <c r="AI906" s="77"/>
      <c r="AJ906" s="77"/>
      <c r="AK906" s="77"/>
      <c r="AL906" s="77"/>
    </row>
    <row r="907" ht="12.75" customHeight="1">
      <c r="A907" s="27"/>
      <c r="B907" s="27"/>
      <c r="C907" s="27"/>
      <c r="D907" s="27"/>
      <c r="E907" s="27"/>
      <c r="F907" s="78"/>
      <c r="G907" s="73"/>
      <c r="H907" s="77"/>
      <c r="I907" s="77"/>
      <c r="J907" s="77"/>
      <c r="K907" s="77"/>
      <c r="L907" s="77"/>
      <c r="M907" s="77"/>
      <c r="N907" s="77"/>
      <c r="O907" s="77"/>
      <c r="P907" s="77"/>
      <c r="Q907" s="77"/>
      <c r="R907" s="77"/>
      <c r="S907" s="77"/>
      <c r="T907" s="77"/>
      <c r="U907" s="77"/>
      <c r="V907" s="77"/>
      <c r="W907" s="77"/>
      <c r="X907" s="77"/>
      <c r="Y907" s="77"/>
      <c r="Z907" s="77"/>
      <c r="AA907" s="77"/>
      <c r="AB907" s="77"/>
      <c r="AC907" s="77"/>
      <c r="AD907" s="77"/>
      <c r="AE907" s="77"/>
      <c r="AF907" s="77"/>
      <c r="AG907" s="77"/>
      <c r="AH907" s="77"/>
      <c r="AI907" s="77"/>
      <c r="AJ907" s="77"/>
      <c r="AK907" s="77"/>
      <c r="AL907" s="77"/>
    </row>
    <row r="908" ht="12.75" customHeight="1">
      <c r="A908" s="27"/>
      <c r="B908" s="27"/>
      <c r="C908" s="27"/>
      <c r="D908" s="27"/>
      <c r="E908" s="27"/>
      <c r="F908" s="78"/>
      <c r="G908" s="73"/>
      <c r="H908" s="77"/>
      <c r="I908" s="77"/>
      <c r="J908" s="77"/>
      <c r="K908" s="77"/>
      <c r="L908" s="77"/>
      <c r="M908" s="77"/>
      <c r="N908" s="77"/>
      <c r="O908" s="77"/>
      <c r="P908" s="77"/>
      <c r="Q908" s="77"/>
      <c r="R908" s="77"/>
      <c r="S908" s="77"/>
      <c r="T908" s="77"/>
      <c r="U908" s="77"/>
      <c r="V908" s="77"/>
      <c r="W908" s="77"/>
      <c r="X908" s="77"/>
      <c r="Y908" s="77"/>
      <c r="Z908" s="77"/>
      <c r="AA908" s="77"/>
      <c r="AB908" s="77"/>
      <c r="AC908" s="77"/>
      <c r="AD908" s="77"/>
      <c r="AE908" s="77"/>
      <c r="AF908" s="77"/>
      <c r="AG908" s="77"/>
      <c r="AH908" s="77"/>
      <c r="AI908" s="77"/>
      <c r="AJ908" s="77"/>
      <c r="AK908" s="77"/>
      <c r="AL908" s="77"/>
    </row>
    <row r="909" ht="12.75" customHeight="1">
      <c r="A909" s="27"/>
      <c r="B909" s="27"/>
      <c r="C909" s="27"/>
      <c r="D909" s="27"/>
      <c r="E909" s="27"/>
      <c r="F909" s="78"/>
      <c r="G909" s="73"/>
      <c r="H909" s="77"/>
      <c r="I909" s="77"/>
      <c r="J909" s="77"/>
      <c r="K909" s="77"/>
      <c r="L909" s="77"/>
      <c r="M909" s="77"/>
      <c r="N909" s="77"/>
      <c r="O909" s="77"/>
      <c r="P909" s="77"/>
      <c r="Q909" s="77"/>
      <c r="R909" s="77"/>
      <c r="S909" s="77"/>
      <c r="T909" s="77"/>
      <c r="U909" s="77"/>
      <c r="V909" s="77"/>
      <c r="W909" s="77"/>
      <c r="X909" s="77"/>
      <c r="Y909" s="77"/>
      <c r="Z909" s="77"/>
      <c r="AA909" s="77"/>
      <c r="AB909" s="77"/>
      <c r="AC909" s="77"/>
      <c r="AD909" s="77"/>
      <c r="AE909" s="77"/>
      <c r="AF909" s="77"/>
      <c r="AG909" s="77"/>
      <c r="AH909" s="77"/>
      <c r="AI909" s="77"/>
      <c r="AJ909" s="77"/>
      <c r="AK909" s="77"/>
      <c r="AL909" s="77"/>
    </row>
    <row r="910" ht="12.75" customHeight="1">
      <c r="A910" s="27"/>
      <c r="B910" s="27"/>
      <c r="C910" s="27"/>
      <c r="D910" s="27"/>
      <c r="E910" s="27"/>
      <c r="F910" s="78"/>
      <c r="G910" s="73"/>
      <c r="H910" s="77"/>
      <c r="I910" s="77"/>
      <c r="J910" s="77"/>
      <c r="K910" s="77"/>
      <c r="L910" s="77"/>
      <c r="M910" s="77"/>
      <c r="N910" s="77"/>
      <c r="O910" s="77"/>
      <c r="P910" s="77"/>
      <c r="Q910" s="77"/>
      <c r="R910" s="77"/>
      <c r="S910" s="77"/>
      <c r="T910" s="77"/>
      <c r="U910" s="77"/>
      <c r="V910" s="77"/>
      <c r="W910" s="77"/>
      <c r="X910" s="77"/>
      <c r="Y910" s="77"/>
      <c r="Z910" s="77"/>
      <c r="AA910" s="77"/>
      <c r="AB910" s="77"/>
      <c r="AC910" s="77"/>
      <c r="AD910" s="77"/>
      <c r="AE910" s="77"/>
      <c r="AF910" s="77"/>
      <c r="AG910" s="77"/>
      <c r="AH910" s="77"/>
      <c r="AI910" s="77"/>
      <c r="AJ910" s="77"/>
      <c r="AK910" s="77"/>
      <c r="AL910" s="77"/>
    </row>
    <row r="911" ht="12.75" customHeight="1">
      <c r="A911" s="27"/>
      <c r="B911" s="27"/>
      <c r="C911" s="27"/>
      <c r="D911" s="27"/>
      <c r="E911" s="27"/>
      <c r="F911" s="78"/>
      <c r="G911" s="73"/>
      <c r="H911" s="77"/>
      <c r="I911" s="77"/>
      <c r="J911" s="77"/>
      <c r="K911" s="77"/>
      <c r="L911" s="77"/>
      <c r="M911" s="77"/>
      <c r="N911" s="77"/>
      <c r="O911" s="77"/>
      <c r="P911" s="77"/>
      <c r="Q911" s="77"/>
      <c r="R911" s="77"/>
      <c r="S911" s="77"/>
      <c r="T911" s="77"/>
      <c r="U911" s="77"/>
      <c r="V911" s="77"/>
      <c r="W911" s="77"/>
      <c r="X911" s="77"/>
      <c r="Y911" s="77"/>
      <c r="Z911" s="77"/>
      <c r="AA911" s="77"/>
      <c r="AB911" s="77"/>
      <c r="AC911" s="77"/>
      <c r="AD911" s="77"/>
      <c r="AE911" s="77"/>
      <c r="AF911" s="77"/>
      <c r="AG911" s="77"/>
      <c r="AH911" s="77"/>
      <c r="AI911" s="77"/>
      <c r="AJ911" s="77"/>
      <c r="AK911" s="77"/>
      <c r="AL911" s="77"/>
    </row>
    <row r="912" ht="12.75" customHeight="1">
      <c r="A912" s="27"/>
      <c r="B912" s="27"/>
      <c r="C912" s="27"/>
      <c r="D912" s="27"/>
      <c r="E912" s="27"/>
      <c r="F912" s="78"/>
      <c r="G912" s="73"/>
      <c r="H912" s="77"/>
      <c r="I912" s="77"/>
      <c r="J912" s="77"/>
      <c r="K912" s="77"/>
      <c r="L912" s="77"/>
      <c r="M912" s="77"/>
      <c r="N912" s="77"/>
      <c r="O912" s="77"/>
      <c r="P912" s="77"/>
      <c r="Q912" s="77"/>
      <c r="R912" s="77"/>
      <c r="S912" s="77"/>
      <c r="T912" s="77"/>
      <c r="U912" s="77"/>
      <c r="V912" s="77"/>
      <c r="W912" s="77"/>
      <c r="X912" s="77"/>
      <c r="Y912" s="77"/>
      <c r="Z912" s="77"/>
      <c r="AA912" s="77"/>
      <c r="AB912" s="77"/>
      <c r="AC912" s="77"/>
      <c r="AD912" s="77"/>
      <c r="AE912" s="77"/>
      <c r="AF912" s="77"/>
      <c r="AG912" s="77"/>
      <c r="AH912" s="77"/>
      <c r="AI912" s="77"/>
      <c r="AJ912" s="77"/>
      <c r="AK912" s="77"/>
      <c r="AL912" s="77"/>
    </row>
    <row r="913" ht="12.75" customHeight="1">
      <c r="A913" s="27"/>
      <c r="B913" s="27"/>
      <c r="C913" s="27"/>
      <c r="D913" s="27"/>
      <c r="E913" s="27"/>
      <c r="F913" s="78"/>
      <c r="G913" s="73"/>
      <c r="H913" s="77"/>
      <c r="I913" s="77"/>
      <c r="J913" s="77"/>
      <c r="K913" s="77"/>
      <c r="L913" s="77"/>
      <c r="M913" s="77"/>
      <c r="N913" s="77"/>
      <c r="O913" s="77"/>
      <c r="P913" s="77"/>
      <c r="Q913" s="77"/>
      <c r="R913" s="77"/>
      <c r="S913" s="77"/>
      <c r="T913" s="77"/>
      <c r="U913" s="77"/>
      <c r="V913" s="77"/>
      <c r="W913" s="77"/>
      <c r="X913" s="77"/>
      <c r="Y913" s="77"/>
      <c r="Z913" s="77"/>
      <c r="AA913" s="77"/>
      <c r="AB913" s="77"/>
      <c r="AC913" s="77"/>
      <c r="AD913" s="77"/>
      <c r="AE913" s="77"/>
      <c r="AF913" s="77"/>
      <c r="AG913" s="77"/>
      <c r="AH913" s="77"/>
      <c r="AI913" s="77"/>
      <c r="AJ913" s="77"/>
      <c r="AK913" s="77"/>
      <c r="AL913" s="77"/>
    </row>
    <row r="914" ht="12.75" customHeight="1">
      <c r="A914" s="27"/>
      <c r="B914" s="27"/>
      <c r="C914" s="27"/>
      <c r="D914" s="27"/>
      <c r="E914" s="27"/>
      <c r="F914" s="78"/>
      <c r="G914" s="73"/>
      <c r="H914" s="77"/>
      <c r="I914" s="77"/>
      <c r="J914" s="77"/>
      <c r="K914" s="77"/>
      <c r="L914" s="77"/>
      <c r="M914" s="77"/>
      <c r="N914" s="77"/>
      <c r="O914" s="77"/>
      <c r="P914" s="77"/>
      <c r="Q914" s="77"/>
      <c r="R914" s="77"/>
      <c r="S914" s="77"/>
      <c r="T914" s="77"/>
      <c r="U914" s="77"/>
      <c r="V914" s="77"/>
      <c r="W914" s="77"/>
      <c r="X914" s="77"/>
      <c r="Y914" s="77"/>
      <c r="Z914" s="77"/>
      <c r="AA914" s="77"/>
      <c r="AB914" s="77"/>
      <c r="AC914" s="77"/>
      <c r="AD914" s="77"/>
      <c r="AE914" s="77"/>
      <c r="AF914" s="77"/>
      <c r="AG914" s="77"/>
      <c r="AH914" s="77"/>
      <c r="AI914" s="77"/>
      <c r="AJ914" s="77"/>
      <c r="AK914" s="77"/>
      <c r="AL914" s="77"/>
    </row>
    <row r="915" ht="12.75" customHeight="1">
      <c r="A915" s="27"/>
      <c r="B915" s="27"/>
      <c r="C915" s="27"/>
      <c r="D915" s="27"/>
      <c r="E915" s="27"/>
      <c r="F915" s="78"/>
      <c r="G915" s="73"/>
      <c r="H915" s="77"/>
      <c r="I915" s="77"/>
      <c r="J915" s="77"/>
      <c r="K915" s="77"/>
      <c r="L915" s="77"/>
      <c r="M915" s="77"/>
      <c r="N915" s="77"/>
      <c r="O915" s="77"/>
      <c r="P915" s="77"/>
      <c r="Q915" s="77"/>
      <c r="R915" s="77"/>
      <c r="S915" s="77"/>
      <c r="T915" s="77"/>
      <c r="U915" s="77"/>
      <c r="V915" s="77"/>
      <c r="W915" s="77"/>
      <c r="X915" s="77"/>
      <c r="Y915" s="77"/>
      <c r="Z915" s="77"/>
      <c r="AA915" s="77"/>
      <c r="AB915" s="77"/>
      <c r="AC915" s="77"/>
      <c r="AD915" s="77"/>
      <c r="AE915" s="77"/>
      <c r="AF915" s="77"/>
      <c r="AG915" s="77"/>
      <c r="AH915" s="77"/>
      <c r="AI915" s="77"/>
      <c r="AJ915" s="77"/>
      <c r="AK915" s="77"/>
      <c r="AL915" s="77"/>
    </row>
    <row r="916" ht="12.75" customHeight="1">
      <c r="A916" s="27"/>
      <c r="B916" s="27"/>
      <c r="C916" s="27"/>
      <c r="D916" s="27"/>
      <c r="E916" s="27"/>
      <c r="F916" s="78"/>
      <c r="G916" s="73"/>
      <c r="H916" s="77"/>
      <c r="I916" s="77"/>
      <c r="J916" s="77"/>
      <c r="K916" s="77"/>
      <c r="L916" s="77"/>
      <c r="M916" s="77"/>
      <c r="N916" s="77"/>
      <c r="O916" s="77"/>
      <c r="P916" s="77"/>
      <c r="Q916" s="77"/>
      <c r="R916" s="77"/>
      <c r="S916" s="77"/>
      <c r="T916" s="77"/>
      <c r="U916" s="77"/>
      <c r="V916" s="77"/>
      <c r="W916" s="77"/>
      <c r="X916" s="77"/>
      <c r="Y916" s="77"/>
      <c r="Z916" s="77"/>
      <c r="AA916" s="77"/>
      <c r="AB916" s="77"/>
      <c r="AC916" s="77"/>
      <c r="AD916" s="77"/>
      <c r="AE916" s="77"/>
      <c r="AF916" s="77"/>
      <c r="AG916" s="77"/>
      <c r="AH916" s="77"/>
      <c r="AI916" s="77"/>
      <c r="AJ916" s="77"/>
      <c r="AK916" s="77"/>
      <c r="AL916" s="77"/>
    </row>
    <row r="917" ht="12.75" customHeight="1">
      <c r="A917" s="27"/>
      <c r="B917" s="27"/>
      <c r="C917" s="27"/>
      <c r="D917" s="27"/>
      <c r="E917" s="27"/>
      <c r="F917" s="78"/>
      <c r="G917" s="73"/>
      <c r="H917" s="77"/>
      <c r="I917" s="77"/>
      <c r="J917" s="77"/>
      <c r="K917" s="77"/>
      <c r="L917" s="77"/>
      <c r="M917" s="77"/>
      <c r="N917" s="77"/>
      <c r="O917" s="77"/>
      <c r="P917" s="77"/>
      <c r="Q917" s="77"/>
      <c r="R917" s="77"/>
      <c r="S917" s="77"/>
      <c r="T917" s="77"/>
      <c r="U917" s="77"/>
      <c r="V917" s="77"/>
      <c r="W917" s="77"/>
      <c r="X917" s="77"/>
      <c r="Y917" s="77"/>
      <c r="Z917" s="77"/>
      <c r="AA917" s="77"/>
      <c r="AB917" s="77"/>
      <c r="AC917" s="77"/>
      <c r="AD917" s="77"/>
      <c r="AE917" s="77"/>
      <c r="AF917" s="77"/>
      <c r="AG917" s="77"/>
      <c r="AH917" s="77"/>
      <c r="AI917" s="77"/>
      <c r="AJ917" s="77"/>
      <c r="AK917" s="77"/>
      <c r="AL917" s="77"/>
    </row>
    <row r="918" ht="12.75" customHeight="1">
      <c r="A918" s="27"/>
      <c r="B918" s="27"/>
      <c r="C918" s="27"/>
      <c r="D918" s="27"/>
      <c r="E918" s="27"/>
      <c r="F918" s="78"/>
      <c r="G918" s="73"/>
      <c r="H918" s="77"/>
      <c r="I918" s="77"/>
      <c r="J918" s="77"/>
      <c r="K918" s="77"/>
      <c r="L918" s="77"/>
      <c r="M918" s="77"/>
      <c r="N918" s="77"/>
      <c r="O918" s="77"/>
      <c r="P918" s="77"/>
      <c r="Q918" s="77"/>
      <c r="R918" s="77"/>
      <c r="S918" s="77"/>
      <c r="T918" s="77"/>
      <c r="U918" s="77"/>
      <c r="V918" s="77"/>
      <c r="W918" s="77"/>
      <c r="X918" s="77"/>
      <c r="Y918" s="77"/>
      <c r="Z918" s="77"/>
      <c r="AA918" s="77"/>
      <c r="AB918" s="77"/>
      <c r="AC918" s="77"/>
      <c r="AD918" s="77"/>
      <c r="AE918" s="77"/>
      <c r="AF918" s="77"/>
      <c r="AG918" s="77"/>
      <c r="AH918" s="77"/>
      <c r="AI918" s="77"/>
      <c r="AJ918" s="77"/>
      <c r="AK918" s="77"/>
      <c r="AL918" s="77"/>
    </row>
    <row r="919" ht="12.75" customHeight="1">
      <c r="A919" s="27"/>
      <c r="B919" s="27"/>
      <c r="C919" s="27"/>
      <c r="D919" s="27"/>
      <c r="E919" s="27"/>
      <c r="F919" s="78"/>
      <c r="G919" s="73"/>
      <c r="H919" s="77"/>
      <c r="I919" s="77"/>
      <c r="J919" s="77"/>
      <c r="K919" s="77"/>
      <c r="L919" s="77"/>
      <c r="M919" s="77"/>
      <c r="N919" s="77"/>
      <c r="O919" s="77"/>
      <c r="P919" s="77"/>
      <c r="Q919" s="77"/>
      <c r="R919" s="77"/>
      <c r="S919" s="77"/>
      <c r="T919" s="77"/>
      <c r="U919" s="77"/>
      <c r="V919" s="77"/>
      <c r="W919" s="77"/>
      <c r="X919" s="77"/>
      <c r="Y919" s="77"/>
      <c r="Z919" s="77"/>
      <c r="AA919" s="77"/>
      <c r="AB919" s="77"/>
      <c r="AC919" s="77"/>
      <c r="AD919" s="77"/>
      <c r="AE919" s="77"/>
      <c r="AF919" s="77"/>
      <c r="AG919" s="77"/>
      <c r="AH919" s="77"/>
      <c r="AI919" s="77"/>
      <c r="AJ919" s="77"/>
      <c r="AK919" s="77"/>
      <c r="AL919" s="77"/>
    </row>
    <row r="920" ht="12.75" customHeight="1">
      <c r="A920" s="27"/>
      <c r="B920" s="27"/>
      <c r="C920" s="27"/>
      <c r="D920" s="27"/>
      <c r="E920" s="27"/>
      <c r="F920" s="78"/>
      <c r="G920" s="73"/>
      <c r="H920" s="77"/>
      <c r="I920" s="77"/>
      <c r="J920" s="77"/>
      <c r="K920" s="77"/>
      <c r="L920" s="77"/>
      <c r="M920" s="77"/>
      <c r="N920" s="77"/>
      <c r="O920" s="77"/>
      <c r="P920" s="77"/>
      <c r="Q920" s="77"/>
      <c r="R920" s="77"/>
      <c r="S920" s="77"/>
      <c r="T920" s="77"/>
      <c r="U920" s="77"/>
      <c r="V920" s="77"/>
      <c r="W920" s="77"/>
      <c r="X920" s="77"/>
      <c r="Y920" s="77"/>
      <c r="Z920" s="77"/>
      <c r="AA920" s="77"/>
      <c r="AB920" s="77"/>
      <c r="AC920" s="77"/>
      <c r="AD920" s="77"/>
      <c r="AE920" s="77"/>
      <c r="AF920" s="77"/>
      <c r="AG920" s="77"/>
      <c r="AH920" s="77"/>
      <c r="AI920" s="77"/>
      <c r="AJ920" s="77"/>
      <c r="AK920" s="77"/>
      <c r="AL920" s="77"/>
    </row>
    <row r="921" ht="12.75" customHeight="1">
      <c r="A921" s="27"/>
      <c r="B921" s="27"/>
      <c r="C921" s="27"/>
      <c r="D921" s="27"/>
      <c r="E921" s="27"/>
      <c r="F921" s="78"/>
      <c r="G921" s="73"/>
      <c r="H921" s="77"/>
      <c r="I921" s="77"/>
      <c r="J921" s="77"/>
      <c r="K921" s="77"/>
      <c r="L921" s="77"/>
      <c r="M921" s="77"/>
      <c r="N921" s="77"/>
      <c r="O921" s="77"/>
      <c r="P921" s="77"/>
      <c r="Q921" s="77"/>
      <c r="R921" s="77"/>
      <c r="S921" s="77"/>
      <c r="T921" s="77"/>
      <c r="U921" s="77"/>
      <c r="V921" s="77"/>
      <c r="W921" s="77"/>
      <c r="X921" s="77"/>
      <c r="Y921" s="77"/>
      <c r="Z921" s="77"/>
      <c r="AA921" s="77"/>
      <c r="AB921" s="77"/>
      <c r="AC921" s="77"/>
      <c r="AD921" s="77"/>
      <c r="AE921" s="77"/>
      <c r="AF921" s="77"/>
      <c r="AG921" s="77"/>
      <c r="AH921" s="77"/>
      <c r="AI921" s="77"/>
      <c r="AJ921" s="77"/>
      <c r="AK921" s="77"/>
      <c r="AL921" s="77"/>
    </row>
    <row r="922" ht="12.75" customHeight="1">
      <c r="A922" s="27"/>
      <c r="B922" s="27"/>
      <c r="C922" s="27"/>
      <c r="D922" s="27"/>
      <c r="E922" s="27"/>
      <c r="F922" s="78"/>
      <c r="G922" s="73"/>
      <c r="H922" s="77"/>
      <c r="I922" s="77"/>
      <c r="J922" s="77"/>
      <c r="K922" s="77"/>
      <c r="L922" s="77"/>
      <c r="M922" s="77"/>
      <c r="N922" s="77"/>
      <c r="O922" s="77"/>
      <c r="P922" s="77"/>
      <c r="Q922" s="77"/>
      <c r="R922" s="77"/>
      <c r="S922" s="77"/>
      <c r="T922" s="77"/>
      <c r="U922" s="77"/>
      <c r="V922" s="77"/>
      <c r="W922" s="77"/>
      <c r="X922" s="77"/>
      <c r="Y922" s="77"/>
      <c r="Z922" s="77"/>
      <c r="AA922" s="77"/>
      <c r="AB922" s="77"/>
      <c r="AC922" s="77"/>
      <c r="AD922" s="77"/>
      <c r="AE922" s="77"/>
      <c r="AF922" s="77"/>
      <c r="AG922" s="77"/>
      <c r="AH922" s="77"/>
      <c r="AI922" s="77"/>
      <c r="AJ922" s="77"/>
      <c r="AK922" s="77"/>
      <c r="AL922" s="77"/>
    </row>
    <row r="923" ht="12.75" customHeight="1">
      <c r="A923" s="27"/>
      <c r="B923" s="27"/>
      <c r="C923" s="27"/>
      <c r="D923" s="27"/>
      <c r="E923" s="27"/>
      <c r="F923" s="78"/>
      <c r="G923" s="73"/>
      <c r="H923" s="77"/>
      <c r="I923" s="77"/>
      <c r="J923" s="77"/>
      <c r="K923" s="77"/>
      <c r="L923" s="77"/>
      <c r="M923" s="77"/>
      <c r="N923" s="77"/>
      <c r="O923" s="77"/>
      <c r="P923" s="77"/>
      <c r="Q923" s="77"/>
      <c r="R923" s="77"/>
      <c r="S923" s="77"/>
      <c r="T923" s="77"/>
      <c r="U923" s="77"/>
      <c r="V923" s="77"/>
      <c r="W923" s="77"/>
      <c r="X923" s="77"/>
      <c r="Y923" s="77"/>
      <c r="Z923" s="77"/>
      <c r="AA923" s="77"/>
      <c r="AB923" s="77"/>
      <c r="AC923" s="77"/>
      <c r="AD923" s="77"/>
      <c r="AE923" s="77"/>
      <c r="AF923" s="77"/>
      <c r="AG923" s="77"/>
      <c r="AH923" s="77"/>
      <c r="AI923" s="77"/>
      <c r="AJ923" s="77"/>
      <c r="AK923" s="77"/>
      <c r="AL923" s="77"/>
    </row>
    <row r="924" ht="12.75" customHeight="1">
      <c r="A924" s="27"/>
      <c r="B924" s="27"/>
      <c r="C924" s="27"/>
      <c r="D924" s="27"/>
      <c r="E924" s="27"/>
      <c r="F924" s="78"/>
      <c r="G924" s="73"/>
      <c r="H924" s="77"/>
      <c r="I924" s="77"/>
      <c r="J924" s="77"/>
      <c r="K924" s="77"/>
      <c r="L924" s="77"/>
      <c r="M924" s="77"/>
      <c r="N924" s="77"/>
      <c r="O924" s="77"/>
      <c r="P924" s="77"/>
      <c r="Q924" s="77"/>
      <c r="R924" s="77"/>
      <c r="S924" s="77"/>
      <c r="T924" s="77"/>
      <c r="U924" s="77"/>
      <c r="V924" s="77"/>
      <c r="W924" s="77"/>
      <c r="X924" s="77"/>
      <c r="Y924" s="77"/>
      <c r="Z924" s="77"/>
      <c r="AA924" s="77"/>
      <c r="AB924" s="77"/>
      <c r="AC924" s="77"/>
      <c r="AD924" s="77"/>
      <c r="AE924" s="77"/>
      <c r="AF924" s="77"/>
      <c r="AG924" s="77"/>
      <c r="AH924" s="77"/>
      <c r="AI924" s="77"/>
      <c r="AJ924" s="77"/>
      <c r="AK924" s="77"/>
      <c r="AL924" s="77"/>
    </row>
    <row r="925" ht="12.75" customHeight="1">
      <c r="A925" s="27"/>
      <c r="B925" s="27"/>
      <c r="C925" s="27"/>
      <c r="D925" s="27"/>
      <c r="E925" s="27"/>
      <c r="F925" s="78"/>
      <c r="G925" s="73"/>
      <c r="H925" s="77"/>
      <c r="I925" s="77"/>
      <c r="J925" s="77"/>
      <c r="K925" s="77"/>
      <c r="L925" s="77"/>
      <c r="M925" s="77"/>
      <c r="N925" s="77"/>
      <c r="O925" s="77"/>
      <c r="P925" s="77"/>
      <c r="Q925" s="77"/>
      <c r="R925" s="77"/>
      <c r="S925" s="77"/>
      <c r="T925" s="77"/>
      <c r="U925" s="77"/>
      <c r="V925" s="77"/>
      <c r="W925" s="77"/>
      <c r="X925" s="77"/>
      <c r="Y925" s="77"/>
      <c r="Z925" s="77"/>
      <c r="AA925" s="77"/>
      <c r="AB925" s="77"/>
      <c r="AC925" s="77"/>
      <c r="AD925" s="77"/>
      <c r="AE925" s="77"/>
      <c r="AF925" s="77"/>
      <c r="AG925" s="77"/>
      <c r="AH925" s="77"/>
      <c r="AI925" s="77"/>
      <c r="AJ925" s="77"/>
      <c r="AK925" s="77"/>
      <c r="AL925" s="77"/>
    </row>
    <row r="926" ht="12.75" customHeight="1">
      <c r="A926" s="27"/>
      <c r="B926" s="27"/>
      <c r="C926" s="27"/>
      <c r="D926" s="27"/>
      <c r="E926" s="27"/>
      <c r="F926" s="78"/>
      <c r="G926" s="73"/>
      <c r="H926" s="77"/>
      <c r="I926" s="77"/>
      <c r="J926" s="77"/>
      <c r="K926" s="77"/>
      <c r="L926" s="77"/>
      <c r="M926" s="77"/>
      <c r="N926" s="77"/>
      <c r="O926" s="77"/>
      <c r="P926" s="77"/>
      <c r="Q926" s="77"/>
      <c r="R926" s="77"/>
      <c r="S926" s="77"/>
      <c r="T926" s="77"/>
      <c r="U926" s="77"/>
      <c r="V926" s="77"/>
      <c r="W926" s="77"/>
      <c r="X926" s="77"/>
      <c r="Y926" s="77"/>
      <c r="Z926" s="77"/>
      <c r="AA926" s="77"/>
      <c r="AB926" s="77"/>
      <c r="AC926" s="77"/>
      <c r="AD926" s="77"/>
      <c r="AE926" s="77"/>
      <c r="AF926" s="77"/>
      <c r="AG926" s="77"/>
      <c r="AH926" s="77"/>
      <c r="AI926" s="77"/>
      <c r="AJ926" s="77"/>
      <c r="AK926" s="77"/>
      <c r="AL926" s="77"/>
    </row>
    <row r="927" ht="12.75" customHeight="1">
      <c r="A927" s="27"/>
      <c r="B927" s="27"/>
      <c r="C927" s="27"/>
      <c r="D927" s="27"/>
      <c r="E927" s="27"/>
      <c r="F927" s="78"/>
      <c r="G927" s="73"/>
      <c r="H927" s="77"/>
      <c r="I927" s="77"/>
      <c r="J927" s="77"/>
      <c r="K927" s="77"/>
      <c r="L927" s="77"/>
      <c r="M927" s="77"/>
      <c r="N927" s="77"/>
      <c r="O927" s="77"/>
      <c r="P927" s="77"/>
      <c r="Q927" s="77"/>
      <c r="R927" s="77"/>
      <c r="S927" s="77"/>
      <c r="T927" s="77"/>
      <c r="U927" s="77"/>
      <c r="V927" s="77"/>
      <c r="W927" s="77"/>
      <c r="X927" s="77"/>
      <c r="Y927" s="77"/>
      <c r="Z927" s="77"/>
      <c r="AA927" s="77"/>
      <c r="AB927" s="77"/>
      <c r="AC927" s="77"/>
      <c r="AD927" s="77"/>
      <c r="AE927" s="77"/>
      <c r="AF927" s="77"/>
      <c r="AG927" s="77"/>
      <c r="AH927" s="77"/>
      <c r="AI927" s="77"/>
      <c r="AJ927" s="77"/>
      <c r="AK927" s="77"/>
      <c r="AL927" s="77"/>
    </row>
    <row r="928" ht="12.75" customHeight="1">
      <c r="A928" s="27"/>
      <c r="B928" s="27"/>
      <c r="C928" s="27"/>
      <c r="D928" s="27"/>
      <c r="E928" s="27"/>
      <c r="F928" s="78"/>
      <c r="G928" s="73"/>
      <c r="H928" s="77"/>
      <c r="I928" s="77"/>
      <c r="J928" s="77"/>
      <c r="K928" s="77"/>
      <c r="L928" s="77"/>
      <c r="M928" s="77"/>
      <c r="N928" s="77"/>
      <c r="O928" s="77"/>
      <c r="P928" s="77"/>
      <c r="Q928" s="77"/>
      <c r="R928" s="77"/>
      <c r="S928" s="77"/>
      <c r="T928" s="77"/>
      <c r="U928" s="77"/>
      <c r="V928" s="77"/>
      <c r="W928" s="77"/>
      <c r="X928" s="77"/>
      <c r="Y928" s="77"/>
      <c r="Z928" s="77"/>
      <c r="AA928" s="77"/>
      <c r="AB928" s="77"/>
      <c r="AC928" s="77"/>
      <c r="AD928" s="77"/>
      <c r="AE928" s="77"/>
      <c r="AF928" s="77"/>
      <c r="AG928" s="77"/>
      <c r="AH928" s="77"/>
      <c r="AI928" s="77"/>
      <c r="AJ928" s="77"/>
      <c r="AK928" s="77"/>
      <c r="AL928" s="77"/>
    </row>
    <row r="929" ht="12.75" customHeight="1">
      <c r="A929" s="27"/>
      <c r="B929" s="27"/>
      <c r="C929" s="27"/>
      <c r="D929" s="27"/>
      <c r="E929" s="27"/>
      <c r="F929" s="78"/>
      <c r="G929" s="73"/>
      <c r="H929" s="77"/>
      <c r="I929" s="77"/>
      <c r="J929" s="77"/>
      <c r="K929" s="77"/>
      <c r="L929" s="77"/>
      <c r="M929" s="77"/>
      <c r="N929" s="77"/>
      <c r="O929" s="77"/>
      <c r="P929" s="77"/>
      <c r="Q929" s="77"/>
      <c r="R929" s="77"/>
      <c r="S929" s="77"/>
      <c r="T929" s="77"/>
      <c r="U929" s="77"/>
      <c r="V929" s="77"/>
      <c r="W929" s="77"/>
      <c r="X929" s="77"/>
      <c r="Y929" s="77"/>
      <c r="Z929" s="77"/>
      <c r="AA929" s="77"/>
      <c r="AB929" s="77"/>
      <c r="AC929" s="77"/>
      <c r="AD929" s="77"/>
      <c r="AE929" s="77"/>
      <c r="AF929" s="77"/>
      <c r="AG929" s="77"/>
      <c r="AH929" s="77"/>
      <c r="AI929" s="77"/>
      <c r="AJ929" s="77"/>
      <c r="AK929" s="77"/>
      <c r="AL929" s="77"/>
    </row>
    <row r="930" ht="12.75" customHeight="1">
      <c r="A930" s="27"/>
      <c r="B930" s="27"/>
      <c r="C930" s="27"/>
      <c r="D930" s="27"/>
      <c r="E930" s="27"/>
      <c r="F930" s="78"/>
      <c r="G930" s="73"/>
      <c r="H930" s="77"/>
      <c r="I930" s="77"/>
      <c r="J930" s="77"/>
      <c r="K930" s="77"/>
      <c r="L930" s="77"/>
      <c r="M930" s="77"/>
      <c r="N930" s="77"/>
      <c r="O930" s="77"/>
      <c r="P930" s="77"/>
      <c r="Q930" s="77"/>
      <c r="R930" s="77"/>
      <c r="S930" s="77"/>
      <c r="T930" s="77"/>
      <c r="U930" s="77"/>
      <c r="V930" s="77"/>
      <c r="W930" s="77"/>
      <c r="X930" s="77"/>
      <c r="Y930" s="77"/>
      <c r="Z930" s="77"/>
      <c r="AA930" s="77"/>
      <c r="AB930" s="77"/>
      <c r="AC930" s="77"/>
      <c r="AD930" s="77"/>
      <c r="AE930" s="77"/>
      <c r="AF930" s="77"/>
      <c r="AG930" s="77"/>
      <c r="AH930" s="77"/>
      <c r="AI930" s="77"/>
      <c r="AJ930" s="77"/>
      <c r="AK930" s="77"/>
      <c r="AL930" s="77"/>
    </row>
    <row r="931" ht="12.75" customHeight="1">
      <c r="A931" s="27"/>
      <c r="B931" s="27"/>
      <c r="C931" s="27"/>
      <c r="D931" s="27"/>
      <c r="E931" s="27"/>
      <c r="F931" s="78"/>
      <c r="G931" s="73"/>
      <c r="H931" s="77"/>
      <c r="I931" s="77"/>
      <c r="J931" s="77"/>
      <c r="K931" s="77"/>
      <c r="L931" s="77"/>
      <c r="M931" s="77"/>
      <c r="N931" s="77"/>
      <c r="O931" s="77"/>
      <c r="P931" s="77"/>
      <c r="Q931" s="77"/>
      <c r="R931" s="77"/>
      <c r="S931" s="77"/>
      <c r="T931" s="77"/>
      <c r="U931" s="77"/>
      <c r="V931" s="77"/>
      <c r="W931" s="77"/>
      <c r="X931" s="77"/>
      <c r="Y931" s="77"/>
      <c r="Z931" s="77"/>
      <c r="AA931" s="77"/>
      <c r="AB931" s="77"/>
      <c r="AC931" s="77"/>
      <c r="AD931" s="77"/>
      <c r="AE931" s="77"/>
      <c r="AF931" s="77"/>
      <c r="AG931" s="77"/>
      <c r="AH931" s="77"/>
      <c r="AI931" s="77"/>
      <c r="AJ931" s="77"/>
      <c r="AK931" s="77"/>
      <c r="AL931" s="77"/>
    </row>
    <row r="932" ht="12.75" customHeight="1">
      <c r="A932" s="27"/>
      <c r="B932" s="27"/>
      <c r="C932" s="27"/>
      <c r="D932" s="27"/>
      <c r="E932" s="27"/>
      <c r="F932" s="78"/>
      <c r="G932" s="73"/>
      <c r="H932" s="77"/>
      <c r="I932" s="77"/>
      <c r="J932" s="77"/>
      <c r="K932" s="77"/>
      <c r="L932" s="77"/>
      <c r="M932" s="77"/>
      <c r="N932" s="77"/>
      <c r="O932" s="77"/>
      <c r="P932" s="77"/>
      <c r="Q932" s="77"/>
      <c r="R932" s="77"/>
      <c r="S932" s="77"/>
      <c r="T932" s="77"/>
      <c r="U932" s="77"/>
      <c r="V932" s="77"/>
      <c r="W932" s="77"/>
      <c r="X932" s="77"/>
      <c r="Y932" s="77"/>
      <c r="Z932" s="77"/>
      <c r="AA932" s="77"/>
      <c r="AB932" s="77"/>
      <c r="AC932" s="77"/>
      <c r="AD932" s="77"/>
      <c r="AE932" s="77"/>
      <c r="AF932" s="77"/>
      <c r="AG932" s="77"/>
      <c r="AH932" s="77"/>
      <c r="AI932" s="77"/>
      <c r="AJ932" s="77"/>
      <c r="AK932" s="77"/>
      <c r="AL932" s="77"/>
    </row>
    <row r="933" ht="12.75" customHeight="1">
      <c r="A933" s="27"/>
      <c r="B933" s="27"/>
      <c r="C933" s="27"/>
      <c r="D933" s="27"/>
      <c r="E933" s="27"/>
      <c r="F933" s="78"/>
      <c r="G933" s="73"/>
      <c r="H933" s="77"/>
      <c r="I933" s="77"/>
      <c r="J933" s="77"/>
      <c r="K933" s="77"/>
      <c r="L933" s="77"/>
      <c r="M933" s="77"/>
      <c r="N933" s="77"/>
      <c r="O933" s="77"/>
      <c r="P933" s="77"/>
      <c r="Q933" s="77"/>
      <c r="R933" s="77"/>
      <c r="S933" s="77"/>
      <c r="T933" s="77"/>
      <c r="U933" s="77"/>
      <c r="V933" s="77"/>
      <c r="W933" s="77"/>
      <c r="X933" s="77"/>
      <c r="Y933" s="77"/>
      <c r="Z933" s="77"/>
      <c r="AA933" s="77"/>
      <c r="AB933" s="77"/>
      <c r="AC933" s="77"/>
      <c r="AD933" s="77"/>
      <c r="AE933" s="77"/>
      <c r="AF933" s="77"/>
      <c r="AG933" s="77"/>
      <c r="AH933" s="77"/>
      <c r="AI933" s="77"/>
      <c r="AJ933" s="77"/>
      <c r="AK933" s="77"/>
      <c r="AL933" s="77"/>
    </row>
    <row r="934" ht="12.75" customHeight="1">
      <c r="A934" s="27"/>
      <c r="B934" s="27"/>
      <c r="C934" s="27"/>
      <c r="D934" s="27"/>
      <c r="E934" s="27"/>
      <c r="F934" s="78"/>
      <c r="G934" s="73"/>
      <c r="H934" s="77"/>
      <c r="I934" s="77"/>
      <c r="J934" s="77"/>
      <c r="K934" s="77"/>
      <c r="L934" s="77"/>
      <c r="M934" s="77"/>
      <c r="N934" s="77"/>
      <c r="O934" s="77"/>
      <c r="P934" s="77"/>
      <c r="Q934" s="77"/>
      <c r="R934" s="77"/>
      <c r="S934" s="77"/>
      <c r="T934" s="77"/>
      <c r="U934" s="77"/>
      <c r="V934" s="77"/>
      <c r="W934" s="77"/>
      <c r="X934" s="77"/>
      <c r="Y934" s="77"/>
      <c r="Z934" s="77"/>
      <c r="AA934" s="77"/>
      <c r="AB934" s="77"/>
      <c r="AC934" s="77"/>
      <c r="AD934" s="77"/>
      <c r="AE934" s="77"/>
      <c r="AF934" s="77"/>
      <c r="AG934" s="77"/>
      <c r="AH934" s="77"/>
      <c r="AI934" s="77"/>
      <c r="AJ934" s="77"/>
      <c r="AK934" s="77"/>
      <c r="AL934" s="77"/>
    </row>
    <row r="935" ht="12.75" customHeight="1">
      <c r="A935" s="27"/>
      <c r="B935" s="27"/>
      <c r="C935" s="27"/>
      <c r="D935" s="27"/>
      <c r="E935" s="27"/>
      <c r="F935" s="78"/>
      <c r="G935" s="73"/>
      <c r="H935" s="77"/>
      <c r="I935" s="77"/>
      <c r="J935" s="77"/>
      <c r="K935" s="77"/>
      <c r="L935" s="77"/>
      <c r="M935" s="77"/>
      <c r="N935" s="77"/>
      <c r="O935" s="77"/>
      <c r="P935" s="77"/>
      <c r="Q935" s="77"/>
      <c r="R935" s="77"/>
      <c r="S935" s="77"/>
      <c r="T935" s="77"/>
      <c r="U935" s="77"/>
      <c r="V935" s="77"/>
      <c r="W935" s="77"/>
      <c r="X935" s="77"/>
      <c r="Y935" s="77"/>
      <c r="Z935" s="77"/>
      <c r="AA935" s="77"/>
      <c r="AB935" s="77"/>
      <c r="AC935" s="77"/>
      <c r="AD935" s="77"/>
      <c r="AE935" s="77"/>
      <c r="AF935" s="77"/>
      <c r="AG935" s="77"/>
      <c r="AH935" s="77"/>
      <c r="AI935" s="77"/>
      <c r="AJ935" s="77"/>
      <c r="AK935" s="77"/>
      <c r="AL935" s="77"/>
    </row>
    <row r="936" ht="12.75" customHeight="1">
      <c r="A936" s="27"/>
      <c r="B936" s="27"/>
      <c r="C936" s="27"/>
      <c r="D936" s="27"/>
      <c r="E936" s="27"/>
      <c r="F936" s="78"/>
      <c r="G936" s="73"/>
      <c r="H936" s="77"/>
      <c r="I936" s="77"/>
      <c r="J936" s="77"/>
      <c r="K936" s="77"/>
      <c r="L936" s="77"/>
      <c r="M936" s="77"/>
      <c r="N936" s="77"/>
      <c r="O936" s="77"/>
      <c r="P936" s="77"/>
      <c r="Q936" s="77"/>
      <c r="R936" s="77"/>
      <c r="S936" s="77"/>
      <c r="T936" s="77"/>
      <c r="U936" s="77"/>
      <c r="V936" s="77"/>
      <c r="W936" s="77"/>
      <c r="X936" s="77"/>
      <c r="Y936" s="77"/>
      <c r="Z936" s="77"/>
      <c r="AA936" s="77"/>
      <c r="AB936" s="77"/>
      <c r="AC936" s="77"/>
      <c r="AD936" s="77"/>
      <c r="AE936" s="77"/>
      <c r="AF936" s="77"/>
      <c r="AG936" s="77"/>
      <c r="AH936" s="77"/>
      <c r="AI936" s="77"/>
      <c r="AJ936" s="77"/>
      <c r="AK936" s="77"/>
      <c r="AL936" s="77"/>
    </row>
    <row r="937" ht="12.75" customHeight="1">
      <c r="A937" s="27"/>
      <c r="B937" s="27"/>
      <c r="C937" s="27"/>
      <c r="D937" s="27"/>
      <c r="E937" s="27"/>
      <c r="F937" s="78"/>
      <c r="G937" s="73"/>
      <c r="H937" s="77"/>
      <c r="I937" s="77"/>
      <c r="J937" s="77"/>
      <c r="K937" s="77"/>
      <c r="L937" s="77"/>
      <c r="M937" s="77"/>
      <c r="N937" s="77"/>
      <c r="O937" s="77"/>
      <c r="P937" s="77"/>
      <c r="Q937" s="77"/>
      <c r="R937" s="77"/>
      <c r="S937" s="77"/>
      <c r="T937" s="77"/>
      <c r="U937" s="77"/>
      <c r="V937" s="77"/>
      <c r="W937" s="77"/>
      <c r="X937" s="77"/>
      <c r="Y937" s="77"/>
      <c r="Z937" s="77"/>
      <c r="AA937" s="77"/>
      <c r="AB937" s="77"/>
      <c r="AC937" s="77"/>
      <c r="AD937" s="77"/>
      <c r="AE937" s="77"/>
      <c r="AF937" s="77"/>
      <c r="AG937" s="77"/>
      <c r="AH937" s="77"/>
      <c r="AI937" s="77"/>
      <c r="AJ937" s="77"/>
      <c r="AK937" s="77"/>
      <c r="AL937" s="77"/>
    </row>
    <row r="938" ht="12.75" customHeight="1">
      <c r="A938" s="27"/>
      <c r="B938" s="27"/>
      <c r="C938" s="27"/>
      <c r="D938" s="27"/>
      <c r="E938" s="27"/>
      <c r="F938" s="78"/>
      <c r="G938" s="73"/>
      <c r="H938" s="77"/>
      <c r="I938" s="77"/>
      <c r="J938" s="77"/>
      <c r="K938" s="77"/>
      <c r="L938" s="77"/>
      <c r="M938" s="77"/>
      <c r="N938" s="77"/>
      <c r="O938" s="77"/>
      <c r="P938" s="77"/>
      <c r="Q938" s="77"/>
      <c r="R938" s="77"/>
      <c r="S938" s="77"/>
      <c r="T938" s="77"/>
      <c r="U938" s="77"/>
      <c r="V938" s="77"/>
      <c r="W938" s="77"/>
      <c r="X938" s="77"/>
      <c r="Y938" s="77"/>
      <c r="Z938" s="77"/>
      <c r="AA938" s="77"/>
      <c r="AB938" s="77"/>
      <c r="AC938" s="77"/>
      <c r="AD938" s="77"/>
      <c r="AE938" s="77"/>
      <c r="AF938" s="77"/>
      <c r="AG938" s="77"/>
      <c r="AH938" s="77"/>
      <c r="AI938" s="77"/>
      <c r="AJ938" s="77"/>
      <c r="AK938" s="77"/>
      <c r="AL938" s="77"/>
    </row>
    <row r="939" ht="12.75" customHeight="1">
      <c r="A939" s="27"/>
      <c r="B939" s="27"/>
      <c r="C939" s="27"/>
      <c r="D939" s="27"/>
      <c r="E939" s="27"/>
      <c r="F939" s="78"/>
      <c r="G939" s="73"/>
      <c r="H939" s="77"/>
      <c r="I939" s="77"/>
      <c r="J939" s="77"/>
      <c r="K939" s="77"/>
      <c r="L939" s="77"/>
      <c r="M939" s="77"/>
      <c r="N939" s="77"/>
      <c r="O939" s="77"/>
      <c r="P939" s="77"/>
      <c r="Q939" s="77"/>
      <c r="R939" s="77"/>
      <c r="S939" s="77"/>
      <c r="T939" s="77"/>
      <c r="U939" s="77"/>
      <c r="V939" s="77"/>
      <c r="W939" s="77"/>
      <c r="X939" s="77"/>
      <c r="Y939" s="77"/>
      <c r="Z939" s="77"/>
      <c r="AA939" s="77"/>
      <c r="AB939" s="77"/>
      <c r="AC939" s="77"/>
      <c r="AD939" s="77"/>
      <c r="AE939" s="77"/>
      <c r="AF939" s="77"/>
      <c r="AG939" s="77"/>
      <c r="AH939" s="77"/>
      <c r="AI939" s="77"/>
      <c r="AJ939" s="77"/>
      <c r="AK939" s="77"/>
      <c r="AL939" s="77"/>
    </row>
    <row r="940" ht="12.75" customHeight="1">
      <c r="A940" s="27"/>
      <c r="B940" s="27"/>
      <c r="C940" s="27"/>
      <c r="D940" s="27"/>
      <c r="E940" s="27"/>
      <c r="F940" s="78"/>
      <c r="G940" s="73"/>
      <c r="H940" s="77"/>
      <c r="I940" s="77"/>
      <c r="J940" s="77"/>
      <c r="K940" s="77"/>
      <c r="L940" s="77"/>
      <c r="M940" s="77"/>
      <c r="N940" s="77"/>
      <c r="O940" s="77"/>
      <c r="P940" s="77"/>
      <c r="Q940" s="77"/>
      <c r="R940" s="77"/>
      <c r="S940" s="77"/>
      <c r="T940" s="77"/>
      <c r="U940" s="77"/>
      <c r="V940" s="77"/>
      <c r="W940" s="77"/>
      <c r="X940" s="77"/>
      <c r="Y940" s="77"/>
      <c r="Z940" s="77"/>
      <c r="AA940" s="77"/>
      <c r="AB940" s="77"/>
      <c r="AC940" s="77"/>
      <c r="AD940" s="77"/>
      <c r="AE940" s="77"/>
      <c r="AF940" s="77"/>
      <c r="AG940" s="77"/>
      <c r="AH940" s="77"/>
      <c r="AI940" s="77"/>
      <c r="AJ940" s="77"/>
      <c r="AK940" s="77"/>
      <c r="AL940" s="77"/>
    </row>
    <row r="941" ht="12.75" customHeight="1">
      <c r="A941" s="27"/>
      <c r="B941" s="27"/>
      <c r="C941" s="27"/>
      <c r="D941" s="27"/>
      <c r="E941" s="27"/>
      <c r="F941" s="78"/>
      <c r="G941" s="73"/>
      <c r="H941" s="77"/>
      <c r="I941" s="77"/>
      <c r="J941" s="77"/>
      <c r="K941" s="77"/>
      <c r="L941" s="77"/>
      <c r="M941" s="77"/>
      <c r="N941" s="77"/>
      <c r="O941" s="77"/>
      <c r="P941" s="77"/>
      <c r="Q941" s="77"/>
      <c r="R941" s="77"/>
      <c r="S941" s="77"/>
      <c r="T941" s="77"/>
      <c r="U941" s="77"/>
      <c r="V941" s="77"/>
      <c r="W941" s="77"/>
      <c r="X941" s="77"/>
      <c r="Y941" s="77"/>
      <c r="Z941" s="77"/>
      <c r="AA941" s="77"/>
      <c r="AB941" s="77"/>
      <c r="AC941" s="77"/>
      <c r="AD941" s="77"/>
      <c r="AE941" s="77"/>
      <c r="AF941" s="77"/>
      <c r="AG941" s="77"/>
      <c r="AH941" s="77"/>
      <c r="AI941" s="77"/>
      <c r="AJ941" s="77"/>
      <c r="AK941" s="77"/>
      <c r="AL941" s="77"/>
    </row>
    <row r="942" ht="12.75" customHeight="1">
      <c r="A942" s="27"/>
      <c r="B942" s="27"/>
      <c r="C942" s="27"/>
      <c r="D942" s="27"/>
      <c r="E942" s="27"/>
      <c r="F942" s="78"/>
      <c r="G942" s="73"/>
      <c r="H942" s="77"/>
      <c r="I942" s="77"/>
      <c r="J942" s="77"/>
      <c r="K942" s="77"/>
      <c r="L942" s="77"/>
      <c r="M942" s="77"/>
      <c r="N942" s="77"/>
      <c r="O942" s="77"/>
      <c r="P942" s="77"/>
      <c r="Q942" s="77"/>
      <c r="R942" s="77"/>
      <c r="S942" s="77"/>
      <c r="T942" s="77"/>
      <c r="U942" s="77"/>
      <c r="V942" s="77"/>
      <c r="W942" s="77"/>
      <c r="X942" s="77"/>
      <c r="Y942" s="77"/>
      <c r="Z942" s="77"/>
      <c r="AA942" s="77"/>
      <c r="AB942" s="77"/>
      <c r="AC942" s="77"/>
      <c r="AD942" s="77"/>
      <c r="AE942" s="77"/>
      <c r="AF942" s="77"/>
      <c r="AG942" s="77"/>
      <c r="AH942" s="77"/>
      <c r="AI942" s="77"/>
      <c r="AJ942" s="77"/>
      <c r="AK942" s="77"/>
      <c r="AL942" s="77"/>
    </row>
    <row r="943" ht="12.75" customHeight="1">
      <c r="A943" s="27"/>
      <c r="B943" s="27"/>
      <c r="C943" s="27"/>
      <c r="D943" s="27"/>
      <c r="E943" s="27"/>
      <c r="F943" s="78"/>
      <c r="G943" s="73"/>
      <c r="H943" s="77"/>
      <c r="I943" s="77"/>
      <c r="J943" s="77"/>
      <c r="K943" s="77"/>
      <c r="L943" s="77"/>
      <c r="M943" s="77"/>
      <c r="N943" s="77"/>
      <c r="O943" s="77"/>
      <c r="P943" s="77"/>
      <c r="Q943" s="77"/>
      <c r="R943" s="77"/>
      <c r="S943" s="77"/>
      <c r="T943" s="77"/>
      <c r="U943" s="77"/>
      <c r="V943" s="77"/>
      <c r="W943" s="77"/>
      <c r="X943" s="77"/>
      <c r="Y943" s="77"/>
      <c r="Z943" s="77"/>
      <c r="AA943" s="77"/>
      <c r="AB943" s="77"/>
      <c r="AC943" s="77"/>
      <c r="AD943" s="77"/>
      <c r="AE943" s="77"/>
      <c r="AF943" s="77"/>
      <c r="AG943" s="77"/>
      <c r="AH943" s="77"/>
      <c r="AI943" s="77"/>
      <c r="AJ943" s="77"/>
      <c r="AK943" s="77"/>
      <c r="AL943" s="77"/>
    </row>
    <row r="944" ht="12.75" customHeight="1">
      <c r="A944" s="27"/>
      <c r="B944" s="27"/>
      <c r="C944" s="27"/>
      <c r="D944" s="27"/>
      <c r="E944" s="27"/>
      <c r="F944" s="78"/>
      <c r="G944" s="73"/>
      <c r="H944" s="77"/>
      <c r="I944" s="77"/>
      <c r="J944" s="77"/>
      <c r="K944" s="77"/>
      <c r="L944" s="77"/>
      <c r="M944" s="77"/>
      <c r="N944" s="77"/>
      <c r="O944" s="77"/>
      <c r="P944" s="77"/>
      <c r="Q944" s="77"/>
      <c r="R944" s="77"/>
      <c r="S944" s="77"/>
      <c r="T944" s="77"/>
      <c r="U944" s="77"/>
      <c r="V944" s="77"/>
      <c r="W944" s="77"/>
      <c r="X944" s="77"/>
      <c r="Y944" s="77"/>
      <c r="Z944" s="77"/>
      <c r="AA944" s="77"/>
      <c r="AB944" s="77"/>
      <c r="AC944" s="77"/>
      <c r="AD944" s="77"/>
      <c r="AE944" s="77"/>
      <c r="AF944" s="77"/>
      <c r="AG944" s="77"/>
      <c r="AH944" s="77"/>
      <c r="AI944" s="77"/>
      <c r="AJ944" s="77"/>
      <c r="AK944" s="77"/>
      <c r="AL944" s="77"/>
    </row>
    <row r="945" ht="12.75" customHeight="1">
      <c r="A945" s="27"/>
      <c r="B945" s="27"/>
      <c r="C945" s="27"/>
      <c r="D945" s="27"/>
      <c r="E945" s="27"/>
      <c r="F945" s="78"/>
      <c r="G945" s="73"/>
      <c r="H945" s="77"/>
      <c r="I945" s="77"/>
      <c r="J945" s="77"/>
      <c r="K945" s="77"/>
      <c r="L945" s="77"/>
      <c r="M945" s="77"/>
      <c r="N945" s="77"/>
      <c r="O945" s="77"/>
      <c r="P945" s="77"/>
      <c r="Q945" s="77"/>
      <c r="R945" s="77"/>
      <c r="S945" s="77"/>
      <c r="T945" s="77"/>
      <c r="U945" s="77"/>
      <c r="V945" s="77"/>
      <c r="W945" s="77"/>
      <c r="X945" s="77"/>
      <c r="Y945" s="77"/>
      <c r="Z945" s="77"/>
      <c r="AA945" s="77"/>
      <c r="AB945" s="77"/>
      <c r="AC945" s="77"/>
      <c r="AD945" s="77"/>
      <c r="AE945" s="77"/>
      <c r="AF945" s="77"/>
      <c r="AG945" s="77"/>
      <c r="AH945" s="77"/>
      <c r="AI945" s="77"/>
      <c r="AJ945" s="77"/>
      <c r="AK945" s="77"/>
      <c r="AL945" s="77"/>
    </row>
    <row r="946" ht="12.75" customHeight="1">
      <c r="A946" s="27"/>
      <c r="B946" s="27"/>
      <c r="C946" s="27"/>
      <c r="D946" s="27"/>
      <c r="E946" s="27"/>
      <c r="F946" s="78"/>
      <c r="G946" s="73"/>
      <c r="H946" s="77"/>
      <c r="I946" s="77"/>
      <c r="J946" s="77"/>
      <c r="K946" s="77"/>
      <c r="L946" s="77"/>
      <c r="M946" s="77"/>
      <c r="N946" s="77"/>
      <c r="O946" s="77"/>
      <c r="P946" s="77"/>
      <c r="Q946" s="77"/>
      <c r="R946" s="77"/>
      <c r="S946" s="77"/>
      <c r="T946" s="77"/>
      <c r="U946" s="77"/>
      <c r="V946" s="77"/>
      <c r="W946" s="77"/>
      <c r="X946" s="77"/>
      <c r="Y946" s="77"/>
      <c r="Z946" s="77"/>
      <c r="AA946" s="77"/>
      <c r="AB946" s="77"/>
      <c r="AC946" s="77"/>
      <c r="AD946" s="77"/>
      <c r="AE946" s="77"/>
      <c r="AF946" s="77"/>
      <c r="AG946" s="77"/>
      <c r="AH946" s="77"/>
      <c r="AI946" s="77"/>
      <c r="AJ946" s="77"/>
      <c r="AK946" s="77"/>
      <c r="AL946" s="77"/>
    </row>
    <row r="947" ht="12.75" customHeight="1">
      <c r="A947" s="27"/>
      <c r="B947" s="27"/>
      <c r="C947" s="27"/>
      <c r="D947" s="27"/>
      <c r="E947" s="27"/>
      <c r="F947" s="78"/>
      <c r="G947" s="73"/>
      <c r="H947" s="77"/>
      <c r="I947" s="77"/>
      <c r="J947" s="77"/>
      <c r="K947" s="77"/>
      <c r="L947" s="77"/>
      <c r="M947" s="77"/>
      <c r="N947" s="77"/>
      <c r="O947" s="77"/>
      <c r="P947" s="77"/>
      <c r="Q947" s="77"/>
      <c r="R947" s="77"/>
      <c r="S947" s="77"/>
      <c r="T947" s="77"/>
      <c r="U947" s="77"/>
      <c r="V947" s="77"/>
      <c r="W947" s="77"/>
      <c r="X947" s="77"/>
      <c r="Y947" s="77"/>
      <c r="Z947" s="77"/>
      <c r="AA947" s="77"/>
      <c r="AB947" s="77"/>
      <c r="AC947" s="77"/>
      <c r="AD947" s="77"/>
      <c r="AE947" s="77"/>
      <c r="AF947" s="77"/>
      <c r="AG947" s="77"/>
      <c r="AH947" s="77"/>
      <c r="AI947" s="77"/>
      <c r="AJ947" s="77"/>
      <c r="AK947" s="77"/>
      <c r="AL947" s="77"/>
    </row>
    <row r="948" ht="12.75" customHeight="1">
      <c r="A948" s="27"/>
      <c r="B948" s="27"/>
      <c r="C948" s="27"/>
      <c r="D948" s="27"/>
      <c r="E948" s="27"/>
      <c r="F948" s="78"/>
      <c r="G948" s="73"/>
      <c r="H948" s="77"/>
      <c r="I948" s="77"/>
      <c r="J948" s="77"/>
      <c r="K948" s="77"/>
      <c r="L948" s="77"/>
      <c r="M948" s="77"/>
      <c r="N948" s="77"/>
      <c r="O948" s="77"/>
      <c r="P948" s="77"/>
      <c r="Q948" s="77"/>
      <c r="R948" s="77"/>
      <c r="S948" s="77"/>
      <c r="T948" s="77"/>
      <c r="U948" s="77"/>
      <c r="V948" s="77"/>
      <c r="W948" s="77"/>
      <c r="X948" s="77"/>
      <c r="Y948" s="77"/>
      <c r="Z948" s="77"/>
      <c r="AA948" s="77"/>
      <c r="AB948" s="77"/>
      <c r="AC948" s="77"/>
      <c r="AD948" s="77"/>
      <c r="AE948" s="77"/>
      <c r="AF948" s="77"/>
      <c r="AG948" s="77"/>
      <c r="AH948" s="77"/>
      <c r="AI948" s="77"/>
      <c r="AJ948" s="77"/>
      <c r="AK948" s="77"/>
      <c r="AL948" s="77"/>
    </row>
    <row r="949" ht="12.75" customHeight="1">
      <c r="A949" s="27"/>
      <c r="B949" s="27"/>
      <c r="C949" s="27"/>
      <c r="D949" s="27"/>
      <c r="E949" s="27"/>
      <c r="F949" s="78"/>
      <c r="G949" s="73"/>
      <c r="H949" s="77"/>
      <c r="I949" s="77"/>
      <c r="J949" s="77"/>
      <c r="K949" s="77"/>
      <c r="L949" s="77"/>
      <c r="M949" s="77"/>
      <c r="N949" s="77"/>
      <c r="O949" s="77"/>
      <c r="P949" s="77"/>
      <c r="Q949" s="77"/>
      <c r="R949" s="77"/>
      <c r="S949" s="77"/>
      <c r="T949" s="77"/>
      <c r="U949" s="77"/>
      <c r="V949" s="77"/>
      <c r="W949" s="77"/>
      <c r="X949" s="77"/>
      <c r="Y949" s="77"/>
      <c r="Z949" s="77"/>
      <c r="AA949" s="77"/>
      <c r="AB949" s="77"/>
      <c r="AC949" s="77"/>
      <c r="AD949" s="77"/>
      <c r="AE949" s="77"/>
      <c r="AF949" s="77"/>
      <c r="AG949" s="77"/>
      <c r="AH949" s="77"/>
      <c r="AI949" s="77"/>
      <c r="AJ949" s="77"/>
      <c r="AK949" s="77"/>
      <c r="AL949" s="77"/>
    </row>
    <row r="950" ht="12.75" customHeight="1">
      <c r="A950" s="27"/>
      <c r="B950" s="27"/>
      <c r="C950" s="27"/>
      <c r="D950" s="27"/>
      <c r="E950" s="27"/>
      <c r="F950" s="78"/>
      <c r="G950" s="73"/>
      <c r="H950" s="77"/>
      <c r="I950" s="77"/>
      <c r="J950" s="77"/>
      <c r="K950" s="77"/>
      <c r="L950" s="77"/>
      <c r="M950" s="77"/>
      <c r="N950" s="77"/>
      <c r="O950" s="77"/>
      <c r="P950" s="77"/>
      <c r="Q950" s="77"/>
      <c r="R950" s="77"/>
      <c r="S950" s="77"/>
      <c r="T950" s="77"/>
      <c r="U950" s="77"/>
      <c r="V950" s="77"/>
      <c r="W950" s="77"/>
      <c r="X950" s="77"/>
      <c r="Y950" s="77"/>
      <c r="Z950" s="77"/>
      <c r="AA950" s="77"/>
      <c r="AB950" s="77"/>
      <c r="AC950" s="77"/>
      <c r="AD950" s="77"/>
      <c r="AE950" s="77"/>
      <c r="AF950" s="77"/>
      <c r="AG950" s="77"/>
      <c r="AH950" s="77"/>
      <c r="AI950" s="77"/>
      <c r="AJ950" s="77"/>
      <c r="AK950" s="77"/>
      <c r="AL950" s="77"/>
    </row>
    <row r="951" ht="12.75" customHeight="1">
      <c r="A951" s="27"/>
      <c r="B951" s="27"/>
      <c r="C951" s="27"/>
      <c r="D951" s="27"/>
      <c r="E951" s="27"/>
      <c r="F951" s="78"/>
      <c r="G951" s="73"/>
      <c r="H951" s="77"/>
      <c r="I951" s="77"/>
      <c r="J951" s="77"/>
      <c r="K951" s="77"/>
      <c r="L951" s="77"/>
      <c r="M951" s="77"/>
      <c r="N951" s="77"/>
      <c r="O951" s="77"/>
      <c r="P951" s="77"/>
      <c r="Q951" s="77"/>
      <c r="R951" s="77"/>
      <c r="S951" s="77"/>
      <c r="T951" s="77"/>
      <c r="U951" s="77"/>
      <c r="V951" s="77"/>
      <c r="W951" s="77"/>
      <c r="X951" s="77"/>
      <c r="Y951" s="77"/>
      <c r="Z951" s="77"/>
      <c r="AA951" s="77"/>
      <c r="AB951" s="77"/>
      <c r="AC951" s="77"/>
      <c r="AD951" s="77"/>
      <c r="AE951" s="77"/>
      <c r="AF951" s="77"/>
      <c r="AG951" s="77"/>
      <c r="AH951" s="77"/>
      <c r="AI951" s="77"/>
      <c r="AJ951" s="77"/>
      <c r="AK951" s="77"/>
      <c r="AL951" s="77"/>
    </row>
    <row r="952" ht="12.75" customHeight="1">
      <c r="A952" s="27"/>
      <c r="B952" s="27"/>
      <c r="C952" s="27"/>
      <c r="D952" s="27"/>
      <c r="E952" s="27"/>
      <c r="F952" s="78"/>
      <c r="G952" s="73"/>
      <c r="H952" s="77"/>
      <c r="I952" s="77"/>
      <c r="J952" s="77"/>
      <c r="K952" s="77"/>
      <c r="L952" s="77"/>
      <c r="M952" s="77"/>
      <c r="N952" s="77"/>
      <c r="O952" s="77"/>
      <c r="P952" s="77"/>
      <c r="Q952" s="77"/>
      <c r="R952" s="77"/>
      <c r="S952" s="77"/>
      <c r="T952" s="77"/>
      <c r="U952" s="77"/>
      <c r="V952" s="77"/>
      <c r="W952" s="77"/>
      <c r="X952" s="77"/>
      <c r="Y952" s="77"/>
      <c r="Z952" s="77"/>
      <c r="AA952" s="77"/>
      <c r="AB952" s="77"/>
      <c r="AC952" s="77"/>
      <c r="AD952" s="77"/>
      <c r="AE952" s="77"/>
      <c r="AF952" s="77"/>
      <c r="AG952" s="77"/>
      <c r="AH952" s="77"/>
      <c r="AI952" s="77"/>
      <c r="AJ952" s="77"/>
      <c r="AK952" s="77"/>
      <c r="AL952" s="77"/>
    </row>
    <row r="953" ht="12.75" customHeight="1">
      <c r="A953" s="27"/>
      <c r="B953" s="27"/>
      <c r="C953" s="27"/>
      <c r="D953" s="27"/>
      <c r="E953" s="27"/>
      <c r="F953" s="78"/>
      <c r="G953" s="73"/>
      <c r="H953" s="77"/>
      <c r="I953" s="77"/>
      <c r="J953" s="77"/>
      <c r="K953" s="77"/>
      <c r="L953" s="77"/>
      <c r="M953" s="77"/>
      <c r="N953" s="77"/>
      <c r="O953" s="77"/>
      <c r="P953" s="77"/>
      <c r="Q953" s="77"/>
      <c r="R953" s="77"/>
      <c r="S953" s="77"/>
      <c r="T953" s="77"/>
      <c r="U953" s="77"/>
      <c r="V953" s="77"/>
      <c r="W953" s="77"/>
      <c r="X953" s="77"/>
      <c r="Y953" s="77"/>
      <c r="Z953" s="77"/>
      <c r="AA953" s="77"/>
      <c r="AB953" s="77"/>
      <c r="AC953" s="77"/>
      <c r="AD953" s="77"/>
      <c r="AE953" s="77"/>
      <c r="AF953" s="77"/>
      <c r="AG953" s="77"/>
      <c r="AH953" s="77"/>
      <c r="AI953" s="77"/>
      <c r="AJ953" s="77"/>
      <c r="AK953" s="77"/>
      <c r="AL953" s="77"/>
    </row>
    <row r="954" ht="12.75" customHeight="1">
      <c r="A954" s="27"/>
      <c r="B954" s="27"/>
      <c r="C954" s="27"/>
      <c r="D954" s="27"/>
      <c r="E954" s="27"/>
      <c r="F954" s="78"/>
      <c r="G954" s="73"/>
      <c r="H954" s="77"/>
      <c r="I954" s="77"/>
      <c r="J954" s="77"/>
      <c r="K954" s="77"/>
      <c r="L954" s="77"/>
      <c r="M954" s="77"/>
      <c r="N954" s="77"/>
      <c r="O954" s="77"/>
      <c r="P954" s="77"/>
      <c r="Q954" s="77"/>
      <c r="R954" s="77"/>
      <c r="S954" s="77"/>
      <c r="T954" s="77"/>
      <c r="U954" s="77"/>
      <c r="V954" s="77"/>
      <c r="W954" s="77"/>
      <c r="X954" s="77"/>
      <c r="Y954" s="77"/>
      <c r="Z954" s="77"/>
      <c r="AA954" s="77"/>
      <c r="AB954" s="77"/>
      <c r="AC954" s="77"/>
      <c r="AD954" s="77"/>
      <c r="AE954" s="77"/>
      <c r="AF954" s="77"/>
      <c r="AG954" s="77"/>
      <c r="AH954" s="77"/>
      <c r="AI954" s="77"/>
      <c r="AJ954" s="77"/>
      <c r="AK954" s="77"/>
      <c r="AL954" s="77"/>
    </row>
    <row r="955" ht="12.75" customHeight="1">
      <c r="A955" s="27"/>
      <c r="B955" s="27"/>
      <c r="C955" s="27"/>
      <c r="D955" s="27"/>
      <c r="E955" s="27"/>
      <c r="F955" s="78"/>
      <c r="G955" s="73"/>
      <c r="H955" s="77"/>
      <c r="I955" s="77"/>
      <c r="J955" s="77"/>
      <c r="K955" s="77"/>
      <c r="L955" s="77"/>
      <c r="M955" s="77"/>
      <c r="N955" s="77"/>
      <c r="O955" s="77"/>
      <c r="P955" s="77"/>
      <c r="Q955" s="77"/>
      <c r="R955" s="77"/>
      <c r="S955" s="77"/>
      <c r="T955" s="77"/>
      <c r="U955" s="77"/>
      <c r="V955" s="77"/>
      <c r="W955" s="77"/>
      <c r="X955" s="77"/>
      <c r="Y955" s="77"/>
      <c r="Z955" s="77"/>
      <c r="AA955" s="77"/>
      <c r="AB955" s="77"/>
      <c r="AC955" s="77"/>
      <c r="AD955" s="77"/>
      <c r="AE955" s="77"/>
      <c r="AF955" s="77"/>
      <c r="AG955" s="77"/>
      <c r="AH955" s="77"/>
      <c r="AI955" s="77"/>
      <c r="AJ955" s="77"/>
      <c r="AK955" s="77"/>
      <c r="AL955" s="77"/>
    </row>
    <row r="956" ht="12.75" customHeight="1">
      <c r="A956" s="27"/>
      <c r="B956" s="27"/>
      <c r="C956" s="27"/>
      <c r="D956" s="27"/>
      <c r="E956" s="27"/>
      <c r="F956" s="78"/>
      <c r="G956" s="73"/>
      <c r="H956" s="77"/>
      <c r="I956" s="77"/>
      <c r="J956" s="77"/>
      <c r="K956" s="77"/>
      <c r="L956" s="77"/>
      <c r="M956" s="77"/>
      <c r="N956" s="77"/>
      <c r="O956" s="77"/>
      <c r="P956" s="77"/>
      <c r="Q956" s="77"/>
      <c r="R956" s="77"/>
      <c r="S956" s="77"/>
      <c r="T956" s="77"/>
      <c r="U956" s="77"/>
      <c r="V956" s="77"/>
      <c r="W956" s="77"/>
      <c r="X956" s="77"/>
      <c r="Y956" s="77"/>
      <c r="Z956" s="77"/>
      <c r="AA956" s="77"/>
      <c r="AB956" s="77"/>
      <c r="AC956" s="77"/>
      <c r="AD956" s="77"/>
      <c r="AE956" s="77"/>
      <c r="AF956" s="77"/>
      <c r="AG956" s="77"/>
      <c r="AH956" s="77"/>
      <c r="AI956" s="77"/>
      <c r="AJ956" s="77"/>
      <c r="AK956" s="77"/>
      <c r="AL956" s="77"/>
    </row>
    <row r="957" ht="12.75" customHeight="1">
      <c r="A957" s="27"/>
      <c r="B957" s="27"/>
      <c r="C957" s="27"/>
      <c r="D957" s="27"/>
      <c r="E957" s="27"/>
      <c r="F957" s="78"/>
      <c r="G957" s="73"/>
      <c r="H957" s="77"/>
      <c r="I957" s="77"/>
      <c r="J957" s="77"/>
      <c r="K957" s="77"/>
      <c r="L957" s="77"/>
      <c r="M957" s="77"/>
      <c r="N957" s="77"/>
      <c r="O957" s="77"/>
      <c r="P957" s="77"/>
      <c r="Q957" s="77"/>
      <c r="R957" s="77"/>
      <c r="S957" s="77"/>
      <c r="T957" s="77"/>
      <c r="U957" s="77"/>
      <c r="V957" s="77"/>
      <c r="W957" s="77"/>
      <c r="X957" s="77"/>
      <c r="Y957" s="77"/>
      <c r="Z957" s="77"/>
      <c r="AA957" s="77"/>
      <c r="AB957" s="77"/>
      <c r="AC957" s="77"/>
      <c r="AD957" s="77"/>
      <c r="AE957" s="77"/>
      <c r="AF957" s="77"/>
      <c r="AG957" s="77"/>
      <c r="AH957" s="77"/>
      <c r="AI957" s="77"/>
      <c r="AJ957" s="77"/>
      <c r="AK957" s="77"/>
      <c r="AL957" s="77"/>
    </row>
    <row r="958" ht="12.75" customHeight="1">
      <c r="A958" s="27"/>
      <c r="B958" s="27"/>
      <c r="C958" s="27"/>
      <c r="D958" s="27"/>
      <c r="E958" s="27"/>
      <c r="F958" s="78"/>
      <c r="G958" s="73"/>
      <c r="H958" s="77"/>
      <c r="I958" s="77"/>
      <c r="J958" s="77"/>
      <c r="K958" s="77"/>
      <c r="L958" s="77"/>
      <c r="M958" s="77"/>
      <c r="N958" s="77"/>
      <c r="O958" s="77"/>
      <c r="P958" s="77"/>
      <c r="Q958" s="77"/>
      <c r="R958" s="77"/>
      <c r="S958" s="77"/>
      <c r="T958" s="77"/>
      <c r="U958" s="77"/>
      <c r="V958" s="77"/>
      <c r="W958" s="77"/>
      <c r="X958" s="77"/>
      <c r="Y958" s="77"/>
      <c r="Z958" s="77"/>
      <c r="AA958" s="77"/>
      <c r="AB958" s="77"/>
      <c r="AC958" s="77"/>
      <c r="AD958" s="77"/>
      <c r="AE958" s="77"/>
      <c r="AF958" s="77"/>
      <c r="AG958" s="77"/>
      <c r="AH958" s="77"/>
      <c r="AI958" s="77"/>
      <c r="AJ958" s="77"/>
      <c r="AK958" s="77"/>
      <c r="AL958" s="77"/>
    </row>
    <row r="959" ht="12.75" customHeight="1">
      <c r="A959" s="27"/>
      <c r="B959" s="27"/>
      <c r="C959" s="27"/>
      <c r="D959" s="27"/>
      <c r="E959" s="27"/>
      <c r="F959" s="78"/>
      <c r="G959" s="73"/>
      <c r="H959" s="77"/>
      <c r="I959" s="77"/>
      <c r="J959" s="77"/>
      <c r="K959" s="77"/>
      <c r="L959" s="77"/>
      <c r="M959" s="77"/>
      <c r="N959" s="77"/>
      <c r="O959" s="77"/>
      <c r="P959" s="77"/>
      <c r="Q959" s="77"/>
      <c r="R959" s="77"/>
      <c r="S959" s="77"/>
      <c r="T959" s="77"/>
      <c r="U959" s="77"/>
      <c r="V959" s="77"/>
      <c r="W959" s="77"/>
      <c r="X959" s="77"/>
      <c r="Y959" s="77"/>
      <c r="Z959" s="77"/>
      <c r="AA959" s="77"/>
      <c r="AB959" s="77"/>
      <c r="AC959" s="77"/>
      <c r="AD959" s="77"/>
      <c r="AE959" s="77"/>
      <c r="AF959" s="77"/>
      <c r="AG959" s="77"/>
      <c r="AH959" s="77"/>
      <c r="AI959" s="77"/>
      <c r="AJ959" s="77"/>
      <c r="AK959" s="77"/>
      <c r="AL959" s="77"/>
    </row>
    <row r="960" ht="12.75" customHeight="1">
      <c r="A960" s="27"/>
      <c r="B960" s="27"/>
      <c r="C960" s="27"/>
      <c r="D960" s="27"/>
      <c r="E960" s="27"/>
      <c r="F960" s="78"/>
      <c r="G960" s="73"/>
      <c r="H960" s="77"/>
      <c r="I960" s="77"/>
      <c r="J960" s="77"/>
      <c r="K960" s="77"/>
      <c r="L960" s="77"/>
      <c r="M960" s="77"/>
      <c r="N960" s="77"/>
      <c r="O960" s="77"/>
      <c r="P960" s="77"/>
      <c r="Q960" s="77"/>
      <c r="R960" s="77"/>
      <c r="S960" s="77"/>
      <c r="T960" s="77"/>
      <c r="U960" s="77"/>
      <c r="V960" s="77"/>
      <c r="W960" s="77"/>
      <c r="X960" s="77"/>
      <c r="Y960" s="77"/>
      <c r="Z960" s="77"/>
      <c r="AA960" s="77"/>
      <c r="AB960" s="77"/>
      <c r="AC960" s="77"/>
      <c r="AD960" s="77"/>
      <c r="AE960" s="77"/>
      <c r="AF960" s="77"/>
      <c r="AG960" s="77"/>
      <c r="AH960" s="77"/>
      <c r="AI960" s="77"/>
      <c r="AJ960" s="77"/>
      <c r="AK960" s="77"/>
      <c r="AL960" s="77"/>
    </row>
    <row r="961" ht="12.75" customHeight="1">
      <c r="A961" s="27"/>
      <c r="B961" s="27"/>
      <c r="C961" s="27"/>
      <c r="D961" s="27"/>
      <c r="E961" s="27"/>
      <c r="F961" s="78"/>
      <c r="G961" s="73"/>
      <c r="H961" s="77"/>
      <c r="I961" s="77"/>
      <c r="J961" s="77"/>
      <c r="K961" s="77"/>
      <c r="L961" s="77"/>
      <c r="M961" s="77"/>
      <c r="N961" s="77"/>
      <c r="O961" s="77"/>
      <c r="P961" s="77"/>
      <c r="Q961" s="77"/>
      <c r="R961" s="77"/>
      <c r="S961" s="77"/>
      <c r="T961" s="77"/>
      <c r="U961" s="77"/>
      <c r="V961" s="77"/>
      <c r="W961" s="77"/>
      <c r="X961" s="77"/>
      <c r="Y961" s="77"/>
      <c r="Z961" s="77"/>
      <c r="AA961" s="77"/>
      <c r="AB961" s="77"/>
      <c r="AC961" s="77"/>
      <c r="AD961" s="77"/>
      <c r="AE961" s="77"/>
      <c r="AF961" s="77"/>
      <c r="AG961" s="77"/>
      <c r="AH961" s="77"/>
      <c r="AI961" s="77"/>
      <c r="AJ961" s="77"/>
      <c r="AK961" s="77"/>
      <c r="AL961" s="77"/>
    </row>
    <row r="962" ht="12.75" customHeight="1">
      <c r="A962" s="27"/>
      <c r="B962" s="27"/>
      <c r="C962" s="27"/>
      <c r="D962" s="27"/>
      <c r="E962" s="27"/>
      <c r="F962" s="78"/>
      <c r="G962" s="73"/>
      <c r="H962" s="77"/>
      <c r="I962" s="77"/>
      <c r="J962" s="77"/>
      <c r="K962" s="77"/>
      <c r="L962" s="77"/>
      <c r="M962" s="77"/>
      <c r="N962" s="77"/>
      <c r="O962" s="77"/>
      <c r="P962" s="77"/>
      <c r="Q962" s="77"/>
      <c r="R962" s="77"/>
      <c r="S962" s="77"/>
      <c r="T962" s="77"/>
      <c r="U962" s="77"/>
      <c r="V962" s="77"/>
      <c r="W962" s="77"/>
      <c r="X962" s="77"/>
      <c r="Y962" s="77"/>
      <c r="Z962" s="77"/>
      <c r="AA962" s="77"/>
      <c r="AB962" s="77"/>
      <c r="AC962" s="77"/>
      <c r="AD962" s="77"/>
      <c r="AE962" s="77"/>
      <c r="AF962" s="77"/>
      <c r="AG962" s="77"/>
      <c r="AH962" s="77"/>
      <c r="AI962" s="77"/>
      <c r="AJ962" s="77"/>
      <c r="AK962" s="77"/>
      <c r="AL962" s="77"/>
    </row>
    <row r="963" ht="12.75" customHeight="1">
      <c r="A963" s="27"/>
      <c r="B963" s="27"/>
      <c r="C963" s="27"/>
      <c r="D963" s="27"/>
      <c r="E963" s="27"/>
      <c r="F963" s="78"/>
      <c r="G963" s="73"/>
      <c r="H963" s="77"/>
      <c r="I963" s="77"/>
      <c r="J963" s="77"/>
      <c r="K963" s="77"/>
      <c r="L963" s="77"/>
      <c r="M963" s="77"/>
      <c r="N963" s="77"/>
      <c r="O963" s="77"/>
      <c r="P963" s="77"/>
      <c r="Q963" s="77"/>
      <c r="R963" s="77"/>
      <c r="S963" s="77"/>
      <c r="T963" s="77"/>
      <c r="U963" s="77"/>
      <c r="V963" s="77"/>
      <c r="W963" s="77"/>
      <c r="X963" s="77"/>
      <c r="Y963" s="77"/>
      <c r="Z963" s="77"/>
      <c r="AA963" s="77"/>
      <c r="AB963" s="77"/>
      <c r="AC963" s="77"/>
      <c r="AD963" s="77"/>
      <c r="AE963" s="77"/>
      <c r="AF963" s="77"/>
      <c r="AG963" s="77"/>
      <c r="AH963" s="77"/>
      <c r="AI963" s="77"/>
      <c r="AJ963" s="77"/>
      <c r="AK963" s="77"/>
      <c r="AL963" s="77"/>
    </row>
    <row r="964" ht="12.75" customHeight="1">
      <c r="A964" s="27"/>
      <c r="B964" s="27"/>
      <c r="C964" s="27"/>
      <c r="D964" s="27"/>
      <c r="E964" s="27"/>
      <c r="F964" s="78"/>
      <c r="G964" s="73"/>
      <c r="H964" s="77"/>
      <c r="I964" s="77"/>
      <c r="J964" s="77"/>
      <c r="K964" s="77"/>
      <c r="L964" s="77"/>
      <c r="M964" s="77"/>
      <c r="N964" s="77"/>
      <c r="O964" s="77"/>
      <c r="P964" s="77"/>
      <c r="Q964" s="77"/>
      <c r="R964" s="77"/>
      <c r="S964" s="77"/>
      <c r="T964" s="77"/>
      <c r="U964" s="77"/>
      <c r="V964" s="77"/>
      <c r="W964" s="77"/>
      <c r="X964" s="77"/>
      <c r="Y964" s="77"/>
      <c r="Z964" s="77"/>
      <c r="AA964" s="77"/>
      <c r="AB964" s="77"/>
      <c r="AC964" s="77"/>
      <c r="AD964" s="77"/>
      <c r="AE964" s="77"/>
      <c r="AF964" s="77"/>
      <c r="AG964" s="77"/>
      <c r="AH964" s="77"/>
      <c r="AI964" s="77"/>
      <c r="AJ964" s="77"/>
      <c r="AK964" s="77"/>
      <c r="AL964" s="77"/>
    </row>
    <row r="965" ht="12.75" customHeight="1">
      <c r="A965" s="27"/>
      <c r="B965" s="27"/>
      <c r="C965" s="27"/>
      <c r="D965" s="27"/>
      <c r="E965" s="27"/>
      <c r="F965" s="78"/>
      <c r="G965" s="73"/>
      <c r="H965" s="77"/>
      <c r="I965" s="77"/>
      <c r="J965" s="77"/>
      <c r="K965" s="77"/>
      <c r="L965" s="77"/>
      <c r="M965" s="77"/>
      <c r="N965" s="77"/>
      <c r="O965" s="77"/>
      <c r="P965" s="77"/>
      <c r="Q965" s="77"/>
      <c r="R965" s="77"/>
      <c r="S965" s="77"/>
      <c r="T965" s="77"/>
      <c r="U965" s="77"/>
      <c r="V965" s="77"/>
      <c r="W965" s="77"/>
      <c r="X965" s="77"/>
      <c r="Y965" s="77"/>
      <c r="Z965" s="77"/>
      <c r="AA965" s="77"/>
      <c r="AB965" s="77"/>
      <c r="AC965" s="77"/>
      <c r="AD965" s="77"/>
      <c r="AE965" s="77"/>
      <c r="AF965" s="77"/>
      <c r="AG965" s="77"/>
      <c r="AH965" s="77"/>
      <c r="AI965" s="77"/>
      <c r="AJ965" s="77"/>
      <c r="AK965" s="77"/>
      <c r="AL965" s="77"/>
    </row>
    <row r="966" ht="12.75" customHeight="1">
      <c r="A966" s="27"/>
      <c r="B966" s="27"/>
      <c r="C966" s="27"/>
      <c r="D966" s="27"/>
      <c r="E966" s="27"/>
      <c r="F966" s="78"/>
      <c r="G966" s="73"/>
      <c r="H966" s="77"/>
      <c r="I966" s="77"/>
      <c r="J966" s="77"/>
      <c r="K966" s="77"/>
      <c r="L966" s="77"/>
      <c r="M966" s="77"/>
      <c r="N966" s="77"/>
      <c r="O966" s="77"/>
      <c r="P966" s="77"/>
      <c r="Q966" s="77"/>
      <c r="R966" s="77"/>
      <c r="S966" s="77"/>
      <c r="T966" s="77"/>
      <c r="U966" s="77"/>
      <c r="V966" s="77"/>
      <c r="W966" s="77"/>
      <c r="X966" s="77"/>
      <c r="Y966" s="77"/>
      <c r="Z966" s="77"/>
      <c r="AA966" s="77"/>
      <c r="AB966" s="77"/>
      <c r="AC966" s="77"/>
      <c r="AD966" s="77"/>
      <c r="AE966" s="77"/>
      <c r="AF966" s="77"/>
      <c r="AG966" s="77"/>
      <c r="AH966" s="77"/>
      <c r="AI966" s="77"/>
      <c r="AJ966" s="77"/>
      <c r="AK966" s="77"/>
      <c r="AL966" s="77"/>
    </row>
    <row r="967" ht="12.75" customHeight="1">
      <c r="A967" s="27"/>
      <c r="B967" s="27"/>
      <c r="C967" s="27"/>
      <c r="D967" s="27"/>
      <c r="E967" s="27"/>
      <c r="F967" s="78"/>
      <c r="G967" s="73"/>
      <c r="H967" s="77"/>
      <c r="I967" s="77"/>
      <c r="J967" s="77"/>
      <c r="K967" s="77"/>
      <c r="L967" s="77"/>
      <c r="M967" s="77"/>
      <c r="N967" s="77"/>
      <c r="O967" s="77"/>
      <c r="P967" s="77"/>
      <c r="Q967" s="77"/>
      <c r="R967" s="77"/>
      <c r="S967" s="77"/>
      <c r="T967" s="77"/>
      <c r="U967" s="77"/>
      <c r="V967" s="77"/>
      <c r="W967" s="77"/>
      <c r="X967" s="77"/>
      <c r="Y967" s="77"/>
      <c r="Z967" s="77"/>
      <c r="AA967" s="77"/>
      <c r="AB967" s="77"/>
      <c r="AC967" s="77"/>
      <c r="AD967" s="77"/>
      <c r="AE967" s="77"/>
      <c r="AF967" s="77"/>
      <c r="AG967" s="77"/>
      <c r="AH967" s="77"/>
      <c r="AI967" s="77"/>
      <c r="AJ967" s="77"/>
      <c r="AK967" s="77"/>
      <c r="AL967" s="77"/>
    </row>
    <row r="968" ht="12.75" customHeight="1">
      <c r="A968" s="27"/>
      <c r="B968" s="27"/>
      <c r="C968" s="27"/>
      <c r="D968" s="27"/>
      <c r="E968" s="27"/>
      <c r="F968" s="78"/>
      <c r="G968" s="73"/>
      <c r="H968" s="77"/>
      <c r="I968" s="77"/>
      <c r="J968" s="77"/>
      <c r="K968" s="77"/>
      <c r="L968" s="77"/>
      <c r="M968" s="77"/>
      <c r="N968" s="77"/>
      <c r="O968" s="77"/>
      <c r="P968" s="77"/>
      <c r="Q968" s="77"/>
      <c r="R968" s="77"/>
      <c r="S968" s="77"/>
      <c r="T968" s="77"/>
      <c r="U968" s="77"/>
      <c r="V968" s="77"/>
      <c r="W968" s="77"/>
      <c r="X968" s="77"/>
      <c r="Y968" s="77"/>
      <c r="Z968" s="77"/>
      <c r="AA968" s="77"/>
      <c r="AB968" s="77"/>
      <c r="AC968" s="77"/>
      <c r="AD968" s="77"/>
      <c r="AE968" s="77"/>
      <c r="AF968" s="77"/>
      <c r="AG968" s="77"/>
      <c r="AH968" s="77"/>
      <c r="AI968" s="77"/>
      <c r="AJ968" s="77"/>
      <c r="AK968" s="77"/>
      <c r="AL968" s="77"/>
    </row>
    <row r="969" ht="12.75" customHeight="1">
      <c r="A969" s="27"/>
      <c r="B969" s="27"/>
      <c r="C969" s="27"/>
      <c r="D969" s="27"/>
      <c r="E969" s="27"/>
      <c r="F969" s="78"/>
      <c r="G969" s="73"/>
      <c r="H969" s="77"/>
      <c r="I969" s="77"/>
      <c r="J969" s="77"/>
      <c r="K969" s="77"/>
      <c r="L969" s="77"/>
      <c r="M969" s="77"/>
      <c r="N969" s="77"/>
      <c r="O969" s="77"/>
      <c r="P969" s="77"/>
      <c r="Q969" s="77"/>
      <c r="R969" s="77"/>
      <c r="S969" s="77"/>
      <c r="T969" s="77"/>
      <c r="U969" s="77"/>
      <c r="V969" s="77"/>
      <c r="W969" s="77"/>
      <c r="X969" s="77"/>
      <c r="Y969" s="77"/>
      <c r="Z969" s="77"/>
      <c r="AA969" s="77"/>
      <c r="AB969" s="77"/>
      <c r="AC969" s="77"/>
      <c r="AD969" s="77"/>
      <c r="AE969" s="77"/>
      <c r="AF969" s="77"/>
      <c r="AG969" s="77"/>
      <c r="AH969" s="77"/>
      <c r="AI969" s="77"/>
      <c r="AJ969" s="77"/>
      <c r="AK969" s="77"/>
      <c r="AL969" s="77"/>
    </row>
    <row r="970" ht="12.75" customHeight="1">
      <c r="A970" s="27"/>
      <c r="B970" s="27"/>
      <c r="C970" s="27"/>
      <c r="D970" s="27"/>
      <c r="E970" s="27"/>
      <c r="F970" s="78"/>
      <c r="G970" s="73"/>
      <c r="H970" s="77"/>
      <c r="I970" s="77"/>
      <c r="J970" s="77"/>
      <c r="K970" s="77"/>
      <c r="L970" s="77"/>
      <c r="M970" s="77"/>
      <c r="N970" s="77"/>
      <c r="O970" s="77"/>
      <c r="P970" s="77"/>
      <c r="Q970" s="77"/>
      <c r="R970" s="77"/>
      <c r="S970" s="77"/>
      <c r="T970" s="77"/>
      <c r="U970" s="77"/>
      <c r="V970" s="77"/>
      <c r="W970" s="77"/>
      <c r="X970" s="77"/>
      <c r="Y970" s="77"/>
      <c r="Z970" s="77"/>
      <c r="AA970" s="77"/>
      <c r="AB970" s="77"/>
      <c r="AC970" s="77"/>
      <c r="AD970" s="77"/>
      <c r="AE970" s="77"/>
      <c r="AF970" s="77"/>
      <c r="AG970" s="77"/>
      <c r="AH970" s="77"/>
      <c r="AI970" s="77"/>
      <c r="AJ970" s="77"/>
      <c r="AK970" s="77"/>
      <c r="AL970" s="77"/>
    </row>
    <row r="971" ht="12.75" customHeight="1">
      <c r="A971" s="27"/>
      <c r="B971" s="27"/>
      <c r="C971" s="27"/>
      <c r="D971" s="27"/>
      <c r="E971" s="27"/>
      <c r="F971" s="78"/>
      <c r="G971" s="73"/>
      <c r="H971" s="77"/>
      <c r="I971" s="77"/>
      <c r="J971" s="77"/>
      <c r="K971" s="77"/>
      <c r="L971" s="77"/>
      <c r="M971" s="77"/>
      <c r="N971" s="77"/>
      <c r="O971" s="77"/>
      <c r="P971" s="77"/>
      <c r="Q971" s="77"/>
      <c r="R971" s="77"/>
      <c r="S971" s="77"/>
      <c r="T971" s="77"/>
      <c r="U971" s="77"/>
      <c r="V971" s="77"/>
      <c r="W971" s="77"/>
      <c r="X971" s="77"/>
      <c r="Y971" s="77"/>
      <c r="Z971" s="77"/>
      <c r="AA971" s="77"/>
      <c r="AB971" s="77"/>
      <c r="AC971" s="77"/>
      <c r="AD971" s="77"/>
      <c r="AE971" s="77"/>
      <c r="AF971" s="77"/>
      <c r="AG971" s="77"/>
      <c r="AH971" s="77"/>
      <c r="AI971" s="77"/>
      <c r="AJ971" s="77"/>
      <c r="AK971" s="77"/>
      <c r="AL971" s="77"/>
    </row>
    <row r="972" ht="12.75" customHeight="1">
      <c r="A972" s="27"/>
      <c r="B972" s="27"/>
      <c r="C972" s="27"/>
      <c r="D972" s="27"/>
      <c r="E972" s="27"/>
      <c r="F972" s="78"/>
      <c r="G972" s="73"/>
      <c r="H972" s="77"/>
      <c r="I972" s="77"/>
      <c r="J972" s="77"/>
      <c r="K972" s="77"/>
      <c r="L972" s="77"/>
      <c r="M972" s="77"/>
      <c r="N972" s="77"/>
      <c r="O972" s="77"/>
      <c r="P972" s="77"/>
      <c r="Q972" s="77"/>
      <c r="R972" s="77"/>
      <c r="S972" s="77"/>
      <c r="T972" s="77"/>
      <c r="U972" s="77"/>
      <c r="V972" s="77"/>
      <c r="W972" s="77"/>
      <c r="X972" s="77"/>
      <c r="Y972" s="77"/>
      <c r="Z972" s="77"/>
      <c r="AA972" s="77"/>
      <c r="AB972" s="77"/>
      <c r="AC972" s="77"/>
      <c r="AD972" s="77"/>
      <c r="AE972" s="77"/>
      <c r="AF972" s="77"/>
      <c r="AG972" s="77"/>
      <c r="AH972" s="77"/>
      <c r="AI972" s="77"/>
      <c r="AJ972" s="77"/>
      <c r="AK972" s="77"/>
      <c r="AL972" s="77"/>
    </row>
    <row r="973" ht="12.75" customHeight="1">
      <c r="A973" s="27"/>
      <c r="B973" s="27"/>
      <c r="C973" s="27"/>
      <c r="D973" s="27"/>
      <c r="E973" s="27"/>
      <c r="F973" s="78"/>
      <c r="G973" s="73"/>
      <c r="H973" s="77"/>
      <c r="I973" s="77"/>
      <c r="J973" s="77"/>
      <c r="K973" s="77"/>
      <c r="L973" s="77"/>
      <c r="M973" s="77"/>
      <c r="N973" s="77"/>
      <c r="O973" s="77"/>
      <c r="P973" s="77"/>
      <c r="Q973" s="77"/>
      <c r="R973" s="77"/>
      <c r="S973" s="77"/>
      <c r="T973" s="77"/>
      <c r="U973" s="77"/>
      <c r="V973" s="77"/>
      <c r="W973" s="77"/>
      <c r="X973" s="77"/>
      <c r="Y973" s="77"/>
      <c r="Z973" s="77"/>
      <c r="AA973" s="77"/>
      <c r="AB973" s="77"/>
      <c r="AC973" s="77"/>
      <c r="AD973" s="77"/>
      <c r="AE973" s="77"/>
      <c r="AF973" s="77"/>
      <c r="AG973" s="77"/>
      <c r="AH973" s="77"/>
      <c r="AI973" s="77"/>
      <c r="AJ973" s="77"/>
      <c r="AK973" s="77"/>
      <c r="AL973" s="77"/>
    </row>
    <row r="974" ht="12.75" customHeight="1">
      <c r="A974" s="27"/>
      <c r="B974" s="27"/>
      <c r="C974" s="27"/>
      <c r="D974" s="27"/>
      <c r="E974" s="27"/>
      <c r="F974" s="78"/>
      <c r="G974" s="73"/>
      <c r="H974" s="77"/>
      <c r="I974" s="77"/>
      <c r="J974" s="77"/>
      <c r="K974" s="77"/>
      <c r="L974" s="77"/>
      <c r="M974" s="77"/>
      <c r="N974" s="77"/>
      <c r="O974" s="77"/>
      <c r="P974" s="77"/>
      <c r="Q974" s="77"/>
      <c r="R974" s="77"/>
      <c r="S974" s="77"/>
      <c r="T974" s="77"/>
      <c r="U974" s="77"/>
      <c r="V974" s="77"/>
      <c r="W974" s="77"/>
      <c r="X974" s="77"/>
      <c r="Y974" s="77"/>
      <c r="Z974" s="77"/>
      <c r="AA974" s="77"/>
      <c r="AB974" s="77"/>
      <c r="AC974" s="77"/>
      <c r="AD974" s="77"/>
      <c r="AE974" s="77"/>
      <c r="AF974" s="77"/>
      <c r="AG974" s="77"/>
      <c r="AH974" s="77"/>
      <c r="AI974" s="77"/>
      <c r="AJ974" s="77"/>
      <c r="AK974" s="77"/>
      <c r="AL974" s="77"/>
    </row>
    <row r="975" ht="12.75" customHeight="1">
      <c r="A975" s="27"/>
      <c r="B975" s="27"/>
      <c r="C975" s="27"/>
      <c r="D975" s="27"/>
      <c r="E975" s="27"/>
      <c r="F975" s="78"/>
      <c r="G975" s="73"/>
      <c r="H975" s="77"/>
      <c r="I975" s="77"/>
      <c r="J975" s="77"/>
      <c r="K975" s="77"/>
      <c r="L975" s="77"/>
      <c r="M975" s="77"/>
      <c r="N975" s="77"/>
      <c r="O975" s="77"/>
      <c r="P975" s="77"/>
      <c r="Q975" s="77"/>
      <c r="R975" s="77"/>
      <c r="S975" s="77"/>
      <c r="T975" s="77"/>
      <c r="U975" s="77"/>
      <c r="V975" s="77"/>
      <c r="W975" s="77"/>
      <c r="X975" s="77"/>
      <c r="Y975" s="77"/>
      <c r="Z975" s="77"/>
      <c r="AA975" s="77"/>
      <c r="AB975" s="77"/>
      <c r="AC975" s="77"/>
      <c r="AD975" s="77"/>
      <c r="AE975" s="77"/>
      <c r="AF975" s="77"/>
      <c r="AG975" s="77"/>
      <c r="AH975" s="77"/>
      <c r="AI975" s="77"/>
      <c r="AJ975" s="77"/>
      <c r="AK975" s="77"/>
      <c r="AL975" s="77"/>
    </row>
    <row r="976" ht="12.75" customHeight="1">
      <c r="A976" s="27"/>
      <c r="B976" s="27"/>
      <c r="C976" s="27"/>
      <c r="D976" s="27"/>
      <c r="E976" s="27"/>
      <c r="F976" s="78"/>
      <c r="G976" s="73"/>
      <c r="H976" s="77"/>
      <c r="I976" s="77"/>
      <c r="J976" s="77"/>
      <c r="K976" s="77"/>
      <c r="L976" s="77"/>
      <c r="M976" s="77"/>
      <c r="N976" s="77"/>
      <c r="O976" s="77"/>
      <c r="P976" s="77"/>
      <c r="Q976" s="77"/>
      <c r="R976" s="77"/>
      <c r="S976" s="77"/>
      <c r="T976" s="77"/>
      <c r="U976" s="77"/>
      <c r="V976" s="77"/>
      <c r="W976" s="77"/>
      <c r="X976" s="77"/>
      <c r="Y976" s="77"/>
      <c r="Z976" s="77"/>
      <c r="AA976" s="77"/>
      <c r="AB976" s="77"/>
      <c r="AC976" s="77"/>
      <c r="AD976" s="77"/>
      <c r="AE976" s="77"/>
      <c r="AF976" s="77"/>
      <c r="AG976" s="77"/>
      <c r="AH976" s="77"/>
      <c r="AI976" s="77"/>
      <c r="AJ976" s="77"/>
      <c r="AK976" s="77"/>
      <c r="AL976" s="77"/>
    </row>
    <row r="977" ht="12.75" customHeight="1">
      <c r="A977" s="27"/>
      <c r="B977" s="27"/>
      <c r="C977" s="27"/>
      <c r="D977" s="27"/>
      <c r="E977" s="27"/>
      <c r="F977" s="78"/>
      <c r="G977" s="73"/>
      <c r="H977" s="77"/>
      <c r="I977" s="77"/>
      <c r="J977" s="77"/>
      <c r="K977" s="77"/>
      <c r="L977" s="77"/>
      <c r="M977" s="77"/>
      <c r="N977" s="77"/>
      <c r="O977" s="77"/>
      <c r="P977" s="77"/>
      <c r="Q977" s="77"/>
      <c r="R977" s="77"/>
      <c r="S977" s="77"/>
      <c r="T977" s="77"/>
      <c r="U977" s="77"/>
      <c r="V977" s="77"/>
      <c r="W977" s="77"/>
      <c r="X977" s="77"/>
      <c r="Y977" s="77"/>
      <c r="Z977" s="77"/>
      <c r="AA977" s="77"/>
      <c r="AB977" s="77"/>
      <c r="AC977" s="77"/>
      <c r="AD977" s="77"/>
      <c r="AE977" s="77"/>
      <c r="AF977" s="77"/>
      <c r="AG977" s="77"/>
      <c r="AH977" s="77"/>
      <c r="AI977" s="77"/>
      <c r="AJ977" s="77"/>
      <c r="AK977" s="77"/>
      <c r="AL977" s="77"/>
    </row>
    <row r="978" ht="12.75" customHeight="1">
      <c r="A978" s="27"/>
      <c r="B978" s="27"/>
      <c r="C978" s="27"/>
      <c r="D978" s="27"/>
      <c r="E978" s="27"/>
      <c r="F978" s="78"/>
      <c r="G978" s="73"/>
      <c r="H978" s="77"/>
      <c r="I978" s="77"/>
      <c r="J978" s="77"/>
      <c r="K978" s="77"/>
      <c r="L978" s="77"/>
      <c r="M978" s="77"/>
      <c r="N978" s="77"/>
      <c r="O978" s="77"/>
      <c r="P978" s="77"/>
      <c r="Q978" s="77"/>
      <c r="R978" s="77"/>
      <c r="S978" s="77"/>
      <c r="T978" s="77"/>
      <c r="U978" s="77"/>
      <c r="V978" s="77"/>
      <c r="W978" s="77"/>
      <c r="X978" s="77"/>
      <c r="Y978" s="77"/>
      <c r="Z978" s="77"/>
      <c r="AA978" s="77"/>
      <c r="AB978" s="77"/>
      <c r="AC978" s="77"/>
      <c r="AD978" s="77"/>
      <c r="AE978" s="77"/>
      <c r="AF978" s="77"/>
      <c r="AG978" s="77"/>
      <c r="AH978" s="77"/>
      <c r="AI978" s="77"/>
      <c r="AJ978" s="77"/>
      <c r="AK978" s="77"/>
      <c r="AL978" s="77"/>
    </row>
    <row r="979" ht="12.75" customHeight="1">
      <c r="A979" s="27"/>
      <c r="B979" s="27"/>
      <c r="C979" s="27"/>
      <c r="D979" s="27"/>
      <c r="E979" s="27"/>
      <c r="F979" s="78"/>
      <c r="G979" s="73"/>
      <c r="H979" s="77"/>
      <c r="I979" s="77"/>
      <c r="J979" s="77"/>
      <c r="K979" s="77"/>
      <c r="L979" s="77"/>
      <c r="M979" s="77"/>
      <c r="N979" s="77"/>
      <c r="O979" s="77"/>
      <c r="P979" s="77"/>
      <c r="Q979" s="77"/>
      <c r="R979" s="77"/>
      <c r="S979" s="77"/>
      <c r="T979" s="77"/>
      <c r="U979" s="77"/>
      <c r="V979" s="77"/>
      <c r="W979" s="77"/>
      <c r="X979" s="77"/>
      <c r="Y979" s="77"/>
      <c r="Z979" s="77"/>
      <c r="AA979" s="77"/>
      <c r="AB979" s="77"/>
      <c r="AC979" s="77"/>
      <c r="AD979" s="77"/>
      <c r="AE979" s="77"/>
      <c r="AF979" s="77"/>
      <c r="AG979" s="77"/>
      <c r="AH979" s="77"/>
      <c r="AI979" s="77"/>
      <c r="AJ979" s="77"/>
      <c r="AK979" s="77"/>
      <c r="AL979" s="77"/>
    </row>
    <row r="980" ht="12.75" customHeight="1">
      <c r="A980" s="27"/>
      <c r="B980" s="27"/>
      <c r="C980" s="27"/>
      <c r="D980" s="27"/>
      <c r="E980" s="27"/>
      <c r="F980" s="78"/>
      <c r="G980" s="73"/>
      <c r="H980" s="77"/>
      <c r="I980" s="77"/>
      <c r="J980" s="77"/>
      <c r="K980" s="77"/>
      <c r="L980" s="77"/>
      <c r="M980" s="77"/>
      <c r="N980" s="77"/>
      <c r="O980" s="77"/>
      <c r="P980" s="77"/>
      <c r="Q980" s="77"/>
      <c r="R980" s="77"/>
      <c r="S980" s="77"/>
      <c r="T980" s="77"/>
      <c r="U980" s="77"/>
      <c r="V980" s="77"/>
      <c r="W980" s="77"/>
      <c r="X980" s="77"/>
      <c r="Y980" s="77"/>
      <c r="Z980" s="77"/>
      <c r="AA980" s="77"/>
      <c r="AB980" s="77"/>
      <c r="AC980" s="77"/>
      <c r="AD980" s="77"/>
      <c r="AE980" s="77"/>
      <c r="AF980" s="77"/>
      <c r="AG980" s="77"/>
      <c r="AH980" s="77"/>
      <c r="AI980" s="77"/>
      <c r="AJ980" s="77"/>
      <c r="AK980" s="77"/>
      <c r="AL980" s="77"/>
    </row>
    <row r="981" ht="12.75" customHeight="1">
      <c r="A981" s="27"/>
      <c r="B981" s="27"/>
      <c r="C981" s="27"/>
      <c r="D981" s="27"/>
      <c r="E981" s="27"/>
      <c r="F981" s="78"/>
      <c r="G981" s="73"/>
      <c r="H981" s="77"/>
      <c r="I981" s="77"/>
      <c r="J981" s="77"/>
      <c r="K981" s="77"/>
      <c r="L981" s="77"/>
      <c r="M981" s="77"/>
      <c r="N981" s="77"/>
      <c r="O981" s="77"/>
      <c r="P981" s="77"/>
      <c r="Q981" s="77"/>
      <c r="R981" s="77"/>
      <c r="S981" s="77"/>
      <c r="T981" s="77"/>
      <c r="U981" s="77"/>
      <c r="V981" s="77"/>
      <c r="W981" s="77"/>
      <c r="X981" s="77"/>
      <c r="Y981" s="77"/>
      <c r="Z981" s="77"/>
      <c r="AA981" s="77"/>
      <c r="AB981" s="77"/>
      <c r="AC981" s="77"/>
      <c r="AD981" s="77"/>
      <c r="AE981" s="77"/>
      <c r="AF981" s="77"/>
      <c r="AG981" s="77"/>
      <c r="AH981" s="77"/>
      <c r="AI981" s="77"/>
      <c r="AJ981" s="77"/>
      <c r="AK981" s="77"/>
      <c r="AL981" s="77"/>
    </row>
    <row r="982">
      <c r="F982" s="129"/>
    </row>
    <row r="983">
      <c r="F983" s="129"/>
    </row>
    <row r="984">
      <c r="F984" s="129"/>
    </row>
    <row r="985">
      <c r="F985" s="129"/>
    </row>
    <row r="986">
      <c r="F986" s="129"/>
    </row>
    <row r="987">
      <c r="F987" s="129"/>
    </row>
    <row r="988">
      <c r="F988" s="129"/>
    </row>
    <row r="989">
      <c r="F989" s="129"/>
    </row>
    <row r="990">
      <c r="F990" s="129"/>
    </row>
    <row r="991">
      <c r="F991" s="129"/>
    </row>
    <row r="992">
      <c r="F992" s="129"/>
    </row>
    <row r="993">
      <c r="F993" s="129"/>
    </row>
    <row r="994">
      <c r="F994" s="129"/>
    </row>
    <row r="995">
      <c r="F995" s="129"/>
    </row>
    <row r="996">
      <c r="F996" s="129"/>
    </row>
    <row r="997">
      <c r="F997" s="129"/>
    </row>
    <row r="998">
      <c r="F998" s="129"/>
    </row>
    <row r="999">
      <c r="F999" s="129"/>
    </row>
    <row r="1000">
      <c r="F1000" s="129"/>
    </row>
    <row r="1001">
      <c r="F1001" s="129"/>
    </row>
    <row r="1002">
      <c r="F1002" s="129"/>
    </row>
    <row r="1003">
      <c r="F1003" s="129"/>
    </row>
    <row r="1004">
      <c r="F1004" s="129"/>
    </row>
    <row r="1005">
      <c r="F1005" s="129"/>
    </row>
    <row r="1006">
      <c r="F1006" s="129"/>
    </row>
    <row r="1007">
      <c r="F1007" s="129"/>
    </row>
    <row r="1008">
      <c r="F1008" s="129"/>
    </row>
    <row r="1009">
      <c r="F1009" s="129"/>
    </row>
    <row r="1010">
      <c r="F1010" s="129"/>
    </row>
    <row r="1011">
      <c r="F1011" s="129"/>
    </row>
    <row r="1012">
      <c r="F1012" s="129"/>
    </row>
    <row r="1013">
      <c r="F1013" s="129"/>
    </row>
    <row r="1014">
      <c r="F1014" s="129"/>
    </row>
    <row r="1015">
      <c r="F1015" s="129"/>
    </row>
    <row r="1016">
      <c r="F1016" s="129"/>
    </row>
    <row r="1017">
      <c r="F1017" s="129"/>
    </row>
    <row r="1018">
      <c r="F1018" s="129"/>
    </row>
    <row r="1019">
      <c r="F1019" s="129"/>
    </row>
    <row r="1020">
      <c r="F1020" s="129"/>
    </row>
    <row r="1021">
      <c r="F1021" s="129"/>
    </row>
    <row r="1022">
      <c r="F1022" s="129"/>
    </row>
    <row r="1023">
      <c r="F1023" s="129"/>
    </row>
    <row r="1024">
      <c r="F1024" s="129"/>
    </row>
    <row r="1025">
      <c r="F1025" s="129"/>
    </row>
    <row r="1026">
      <c r="F1026" s="129"/>
    </row>
    <row r="1027">
      <c r="F1027" s="129"/>
    </row>
    <row r="1028">
      <c r="F1028" s="129"/>
    </row>
    <row r="1029">
      <c r="F1029" s="129"/>
    </row>
    <row r="1030">
      <c r="F1030" s="129"/>
    </row>
    <row r="1031">
      <c r="F1031" s="129"/>
    </row>
    <row r="1032">
      <c r="F1032" s="129"/>
    </row>
    <row r="1033">
      <c r="F1033" s="129"/>
    </row>
    <row r="1034">
      <c r="F1034" s="129"/>
    </row>
    <row r="1035">
      <c r="F1035" s="129"/>
    </row>
    <row r="1036">
      <c r="F1036" s="129"/>
    </row>
    <row r="1037">
      <c r="F1037" s="129"/>
    </row>
    <row r="1038">
      <c r="F1038" s="129"/>
    </row>
    <row r="1039">
      <c r="F1039" s="129"/>
    </row>
    <row r="1040">
      <c r="F1040" s="129"/>
    </row>
    <row r="1041">
      <c r="F1041" s="129"/>
    </row>
    <row r="1042">
      <c r="F1042" s="129"/>
    </row>
    <row r="1043">
      <c r="F1043" s="129"/>
    </row>
    <row r="1044">
      <c r="F1044" s="129"/>
    </row>
    <row r="1045">
      <c r="F1045" s="129"/>
    </row>
    <row r="1046">
      <c r="F1046" s="129"/>
    </row>
    <row r="1047">
      <c r="F1047" s="129"/>
    </row>
    <row r="1048">
      <c r="F1048" s="129"/>
    </row>
    <row r="1049">
      <c r="F1049" s="129"/>
    </row>
    <row r="1050">
      <c r="F1050" s="129"/>
    </row>
    <row r="1051">
      <c r="F1051" s="129"/>
    </row>
    <row r="1052">
      <c r="F1052" s="129"/>
    </row>
    <row r="1053">
      <c r="F1053" s="129"/>
    </row>
    <row r="1054">
      <c r="F1054" s="129"/>
    </row>
    <row r="1055">
      <c r="F1055" s="129"/>
    </row>
    <row r="1056">
      <c r="F1056" s="129"/>
    </row>
    <row r="1057">
      <c r="F1057" s="129"/>
    </row>
  </sheetData>
  <mergeCells count="16">
    <mergeCell ref="H11:Y14"/>
    <mergeCell ref="Q31:Z31"/>
    <mergeCell ref="Q32:Z32"/>
    <mergeCell ref="H34:Q34"/>
    <mergeCell ref="H35:Q35"/>
    <mergeCell ref="H36:Q36"/>
    <mergeCell ref="H37:Y37"/>
    <mergeCell ref="H110:AA110"/>
    <mergeCell ref="O113:R113"/>
    <mergeCell ref="H41:Y43"/>
    <mergeCell ref="H61:AB62"/>
    <mergeCell ref="V66:AE66"/>
    <mergeCell ref="H77:V78"/>
    <mergeCell ref="H94:W95"/>
    <mergeCell ref="H100:W100"/>
    <mergeCell ref="H105:W105"/>
  </mergeCells>
  <printOptions/>
  <pageMargins bottom="0.75" footer="0.0" header="0.0" left="0.25" right="0.25" top="0.75"/>
  <pageSetup orientation="portrait"/>
  <drawing r:id="rId2"/>
  <legacy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71"/>
    <col customWidth="1" min="2" max="6" width="4.71"/>
    <col customWidth="1" min="7" max="7" width="8.57"/>
    <col customWidth="1" min="8" max="17" width="4.71"/>
    <col customWidth="1" min="18" max="18" width="18.71"/>
    <col customWidth="1" min="19" max="19" width="7.29"/>
    <col customWidth="1" min="20" max="41" width="4.71"/>
  </cols>
  <sheetData>
    <row r="1" ht="15.75" customHeight="1">
      <c r="A1" s="130" t="s">
        <v>3017</v>
      </c>
      <c r="B1" s="131" t="s">
        <v>2936</v>
      </c>
      <c r="C1" s="132" t="s">
        <v>2937</v>
      </c>
      <c r="D1" s="133" t="s">
        <v>2938</v>
      </c>
      <c r="E1" s="134" t="s">
        <v>2939</v>
      </c>
      <c r="F1" s="135" t="s">
        <v>189</v>
      </c>
      <c r="G1" s="72" t="s">
        <v>2971</v>
      </c>
      <c r="H1" s="136"/>
      <c r="I1" s="31" t="s">
        <v>3018</v>
      </c>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137"/>
    </row>
    <row r="2" ht="12.75" customHeight="1">
      <c r="A2" s="5"/>
      <c r="B2" s="27"/>
      <c r="C2" s="27"/>
      <c r="D2" s="27"/>
      <c r="E2" s="27"/>
      <c r="F2" s="27"/>
      <c r="G2" s="78"/>
      <c r="H2" s="136"/>
      <c r="I2" s="27"/>
      <c r="J2" s="27"/>
      <c r="K2" s="27"/>
      <c r="L2" s="27"/>
      <c r="M2" s="27"/>
      <c r="N2" s="27"/>
      <c r="O2" s="27"/>
      <c r="P2" s="27"/>
      <c r="Q2" s="27"/>
      <c r="R2" s="27"/>
      <c r="S2" s="27"/>
      <c r="T2" s="27"/>
      <c r="U2" s="27"/>
      <c r="V2" s="27"/>
      <c r="W2" s="27"/>
      <c r="X2" s="27"/>
      <c r="Y2" s="27"/>
      <c r="Z2" s="27"/>
      <c r="AA2" s="27"/>
      <c r="AB2" s="27"/>
      <c r="AC2" s="138"/>
      <c r="AD2" s="138"/>
      <c r="AE2" s="138"/>
      <c r="AF2" s="138"/>
      <c r="AG2" s="138"/>
      <c r="AH2" s="138"/>
      <c r="AI2" s="138"/>
      <c r="AJ2" s="138"/>
      <c r="AK2" s="27"/>
      <c r="AL2" s="27"/>
      <c r="AM2" s="27"/>
      <c r="AN2" s="27"/>
      <c r="AO2" s="27"/>
    </row>
    <row r="3" ht="12.75" customHeight="1">
      <c r="A3" s="5"/>
      <c r="B3" s="27"/>
      <c r="C3" s="27"/>
      <c r="D3" s="27"/>
      <c r="E3" s="27"/>
      <c r="F3" s="27"/>
      <c r="G3" s="78"/>
      <c r="H3" s="136"/>
      <c r="I3" s="139" t="s">
        <v>3019</v>
      </c>
      <c r="J3" s="139"/>
      <c r="K3" s="139"/>
      <c r="L3" s="139"/>
      <c r="M3" s="139"/>
      <c r="N3" s="139"/>
      <c r="O3" s="139"/>
      <c r="P3" s="139"/>
      <c r="Q3" s="27"/>
      <c r="R3" s="27"/>
      <c r="S3" s="27"/>
      <c r="T3" s="27"/>
      <c r="U3" s="27"/>
      <c r="V3" s="27"/>
      <c r="W3" s="27"/>
      <c r="X3" s="27"/>
      <c r="Y3" s="27"/>
      <c r="Z3" s="27"/>
      <c r="AA3" s="27"/>
      <c r="AB3" s="27"/>
      <c r="AC3" s="27"/>
      <c r="AD3" s="27"/>
      <c r="AE3" s="27"/>
      <c r="AF3" s="27"/>
      <c r="AG3" s="27"/>
      <c r="AH3" s="27"/>
      <c r="AI3" s="27"/>
      <c r="AJ3" s="27"/>
      <c r="AK3" s="27"/>
      <c r="AL3" s="27"/>
      <c r="AM3" s="27"/>
      <c r="AN3" s="27"/>
      <c r="AO3" s="27"/>
    </row>
    <row r="4" ht="12.75" customHeight="1">
      <c r="A4" s="5"/>
      <c r="B4" s="27"/>
      <c r="C4" s="27"/>
      <c r="D4" s="27"/>
      <c r="E4" s="140"/>
      <c r="F4" s="141"/>
      <c r="G4" s="142"/>
      <c r="H4" s="136">
        <v>1.09</v>
      </c>
      <c r="I4" s="143" t="s">
        <v>3020</v>
      </c>
      <c r="AC4" s="27"/>
      <c r="AD4" s="27"/>
      <c r="AE4" s="27"/>
      <c r="AF4" s="27"/>
      <c r="AG4" s="27"/>
      <c r="AH4" s="27"/>
      <c r="AI4" s="27"/>
      <c r="AJ4" s="27"/>
      <c r="AK4" s="27"/>
      <c r="AL4" s="27"/>
      <c r="AM4" s="27"/>
      <c r="AN4" s="27"/>
      <c r="AO4" s="27"/>
    </row>
    <row r="5" ht="12.75" customHeight="1">
      <c r="A5" s="5"/>
      <c r="B5" s="27"/>
      <c r="C5" s="27"/>
      <c r="D5" s="27"/>
      <c r="E5" s="27"/>
      <c r="F5" s="27"/>
      <c r="G5" s="78"/>
      <c r="H5" s="136"/>
      <c r="I5" s="139" t="s">
        <v>3021</v>
      </c>
      <c r="J5" s="144"/>
      <c r="K5" s="144"/>
      <c r="L5" s="144"/>
      <c r="M5" s="144"/>
      <c r="N5" s="144"/>
      <c r="O5" s="144"/>
      <c r="P5" s="144"/>
      <c r="Q5" s="27"/>
      <c r="R5" s="27"/>
      <c r="S5" s="27"/>
      <c r="T5" s="27"/>
      <c r="U5" s="27"/>
      <c r="V5" s="27"/>
      <c r="W5" s="27"/>
      <c r="X5" s="27"/>
      <c r="Y5" s="27"/>
      <c r="Z5" s="27"/>
      <c r="AA5" s="27"/>
      <c r="AB5" s="27"/>
      <c r="AC5" s="27"/>
      <c r="AD5" s="27"/>
      <c r="AE5" s="27"/>
      <c r="AF5" s="27"/>
      <c r="AG5" s="27"/>
      <c r="AH5" s="27"/>
      <c r="AI5" s="27"/>
      <c r="AJ5" s="27"/>
      <c r="AK5" s="27"/>
      <c r="AL5" s="27"/>
      <c r="AM5" s="27"/>
      <c r="AN5" s="27"/>
      <c r="AO5" s="27"/>
    </row>
    <row r="6" ht="12.75" customHeight="1">
      <c r="A6" s="145"/>
      <c r="B6" s="27"/>
      <c r="C6" s="27"/>
      <c r="D6" s="27"/>
      <c r="E6" s="27"/>
      <c r="F6" s="141"/>
      <c r="G6" s="142"/>
      <c r="H6" s="136"/>
      <c r="I6" s="146" t="s">
        <v>3022</v>
      </c>
      <c r="AC6" s="27"/>
      <c r="AD6" s="27"/>
      <c r="AE6" s="27"/>
      <c r="AF6" s="27"/>
      <c r="AG6" s="27"/>
      <c r="AH6" s="27"/>
      <c r="AI6" s="27"/>
      <c r="AJ6" s="27"/>
      <c r="AK6" s="27"/>
      <c r="AL6" s="27"/>
      <c r="AM6" s="27"/>
      <c r="AN6" s="27"/>
      <c r="AO6" s="27"/>
    </row>
    <row r="7" ht="12.75" customHeight="1">
      <c r="A7" s="5"/>
      <c r="B7" s="27"/>
      <c r="C7" s="27"/>
      <c r="D7" s="27"/>
      <c r="E7" s="27"/>
      <c r="F7" s="27"/>
      <c r="G7" s="78"/>
      <c r="H7" s="136"/>
      <c r="AC7" s="27"/>
      <c r="AD7" s="27"/>
      <c r="AE7" s="27"/>
      <c r="AF7" s="27"/>
      <c r="AG7" s="27"/>
      <c r="AH7" s="27"/>
      <c r="AI7" s="27"/>
      <c r="AJ7" s="27"/>
      <c r="AK7" s="27"/>
      <c r="AL7" s="27"/>
      <c r="AM7" s="27"/>
      <c r="AN7" s="27"/>
      <c r="AO7" s="27"/>
    </row>
    <row r="8" ht="15.0" customHeight="1">
      <c r="A8" s="5"/>
      <c r="B8" s="27"/>
      <c r="C8" s="27"/>
      <c r="D8" s="27"/>
      <c r="E8" s="27"/>
      <c r="F8" s="27"/>
      <c r="G8" s="78"/>
      <c r="H8" s="136"/>
      <c r="I8" s="27" t="s">
        <v>3023</v>
      </c>
      <c r="J8" s="2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row>
    <row r="9" ht="15.0" customHeight="1">
      <c r="A9" s="5"/>
      <c r="B9" s="27"/>
      <c r="C9" s="27"/>
      <c r="D9" s="27"/>
      <c r="E9" s="27"/>
      <c r="F9" s="27"/>
      <c r="G9" s="78"/>
      <c r="H9" s="136"/>
      <c r="I9" s="27"/>
      <c r="J9" s="147">
        <v>1.0</v>
      </c>
      <c r="K9" s="148" t="s">
        <v>2974</v>
      </c>
      <c r="M9" s="148" t="s">
        <v>3024</v>
      </c>
      <c r="N9" s="148" t="s">
        <v>3024</v>
      </c>
      <c r="O9" s="148" t="s">
        <v>3024</v>
      </c>
      <c r="P9" s="148" t="s">
        <v>2976</v>
      </c>
      <c r="Q9" s="149">
        <f>H20</f>
        <v>1.11</v>
      </c>
      <c r="R9" s="148" t="s">
        <v>3024</v>
      </c>
      <c r="S9" s="150" t="s">
        <v>3024</v>
      </c>
      <c r="T9" s="27"/>
      <c r="AC9" s="27"/>
      <c r="AD9" s="27"/>
      <c r="AE9" s="27"/>
      <c r="AF9" s="27"/>
      <c r="AG9" s="27"/>
      <c r="AH9" s="27"/>
      <c r="AI9" s="27"/>
      <c r="AJ9" s="27"/>
      <c r="AK9" s="27"/>
      <c r="AL9" s="27"/>
      <c r="AM9" s="27"/>
      <c r="AN9" s="27"/>
      <c r="AO9" s="27"/>
    </row>
    <row r="10" ht="15.0" customHeight="1">
      <c r="A10" s="5"/>
      <c r="B10" s="27"/>
      <c r="C10" s="27"/>
      <c r="D10" s="27"/>
      <c r="E10" s="27"/>
      <c r="F10" s="27"/>
      <c r="G10" s="78"/>
      <c r="H10" s="136"/>
      <c r="I10" s="27"/>
      <c r="J10" s="151">
        <v>2.0</v>
      </c>
      <c r="K10" s="152" t="s">
        <v>2975</v>
      </c>
      <c r="M10" s="152" t="s">
        <v>3024</v>
      </c>
      <c r="N10" s="152" t="s">
        <v>3024</v>
      </c>
      <c r="O10" s="152" t="s">
        <v>3024</v>
      </c>
      <c r="P10" s="152" t="s">
        <v>2976</v>
      </c>
      <c r="Q10" s="149">
        <f>H12</f>
        <v>1.1</v>
      </c>
      <c r="R10" s="153" t="s">
        <v>3024</v>
      </c>
      <c r="S10" s="27"/>
      <c r="AC10" s="27"/>
      <c r="AD10" s="27"/>
      <c r="AE10" s="27"/>
      <c r="AF10" s="27"/>
      <c r="AG10" s="27"/>
      <c r="AH10" s="27"/>
      <c r="AI10" s="27"/>
      <c r="AJ10" s="27"/>
      <c r="AK10" s="27"/>
      <c r="AL10" s="27"/>
      <c r="AM10" s="27"/>
      <c r="AN10" s="27"/>
      <c r="AO10" s="27"/>
    </row>
    <row r="11" ht="15.0" customHeight="1">
      <c r="A11" s="5"/>
      <c r="B11" s="27"/>
      <c r="C11" s="27"/>
      <c r="D11" s="27"/>
      <c r="E11" s="27"/>
      <c r="F11" s="27"/>
      <c r="G11" s="78"/>
      <c r="H11" s="136"/>
      <c r="I11" s="27"/>
      <c r="J11" s="27"/>
      <c r="K11" s="27"/>
      <c r="L11" s="27"/>
      <c r="M11" s="27"/>
      <c r="N11" s="27"/>
      <c r="O11" s="31"/>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row>
    <row r="12" ht="15.0" customHeight="1">
      <c r="A12" s="5"/>
      <c r="B12" s="27"/>
      <c r="C12" s="27"/>
      <c r="D12" s="27"/>
      <c r="E12" s="27"/>
      <c r="F12" s="27"/>
      <c r="G12" s="78"/>
      <c r="H12" s="136">
        <f>H4+0.01</f>
        <v>1.1</v>
      </c>
      <c r="I12" s="75" t="s">
        <v>3025</v>
      </c>
      <c r="J12" s="154"/>
      <c r="K12" s="154"/>
      <c r="L12" s="154"/>
      <c r="M12" s="154"/>
      <c r="N12" s="154"/>
      <c r="O12" s="154"/>
      <c r="P12" s="154"/>
      <c r="Q12" s="154"/>
      <c r="R12" s="154"/>
      <c r="S12" s="154"/>
      <c r="T12" s="154"/>
      <c r="U12" s="154"/>
      <c r="V12" s="154"/>
      <c r="W12" s="154"/>
      <c r="X12" s="154"/>
      <c r="Y12" s="27"/>
      <c r="Z12" s="27"/>
      <c r="AA12" s="27"/>
      <c r="AB12" s="27"/>
      <c r="AC12" s="27"/>
      <c r="AD12" s="27"/>
      <c r="AE12" s="27"/>
      <c r="AF12" s="27"/>
      <c r="AG12" s="27"/>
      <c r="AH12" s="27"/>
      <c r="AI12" s="27"/>
      <c r="AJ12" s="27"/>
      <c r="AK12" s="27"/>
      <c r="AL12" s="27"/>
      <c r="AM12" s="27"/>
      <c r="AN12" s="27"/>
      <c r="AO12" s="27"/>
    </row>
    <row r="13" ht="15.0" customHeight="1">
      <c r="A13" s="5"/>
      <c r="B13" s="27"/>
      <c r="C13" s="27"/>
      <c r="D13" s="27"/>
      <c r="E13" s="27"/>
      <c r="F13" s="27"/>
      <c r="G13" s="78"/>
      <c r="H13" s="136"/>
      <c r="I13" s="154"/>
      <c r="J13" s="154">
        <v>1.0</v>
      </c>
      <c r="K13" s="155" t="s">
        <v>3026</v>
      </c>
      <c r="L13" s="154"/>
      <c r="M13" s="154"/>
      <c r="N13" s="154"/>
      <c r="O13" s="154"/>
      <c r="P13" s="154"/>
      <c r="Q13" s="154"/>
      <c r="R13" s="154"/>
      <c r="S13" s="154"/>
      <c r="T13" s="154" t="s">
        <v>2976</v>
      </c>
      <c r="U13" s="114" t="s">
        <v>3012</v>
      </c>
      <c r="V13" s="154"/>
      <c r="W13" s="27"/>
      <c r="X13" s="27"/>
      <c r="Y13" s="27"/>
      <c r="Z13" s="27"/>
      <c r="AA13" s="27"/>
      <c r="AB13" s="27"/>
      <c r="AC13" s="27"/>
      <c r="AD13" s="27"/>
      <c r="AE13" s="27"/>
      <c r="AF13" s="27"/>
      <c r="AG13" s="27"/>
      <c r="AH13" s="27"/>
      <c r="AI13" s="27"/>
      <c r="AJ13" s="27"/>
      <c r="AK13" s="27"/>
      <c r="AL13" s="27"/>
      <c r="AM13" s="27"/>
      <c r="AN13" s="27"/>
      <c r="AO13" s="27"/>
    </row>
    <row r="14" ht="15.0" customHeight="1">
      <c r="A14" s="5"/>
      <c r="B14" s="27"/>
      <c r="C14" s="27"/>
      <c r="D14" s="27"/>
      <c r="E14" s="27"/>
      <c r="F14" s="27"/>
      <c r="G14" s="78"/>
      <c r="H14" s="136"/>
      <c r="I14" s="154"/>
      <c r="J14" s="154">
        <v>2.0</v>
      </c>
      <c r="K14" s="75" t="s">
        <v>3027</v>
      </c>
      <c r="L14" s="154"/>
      <c r="M14" s="154"/>
      <c r="N14" s="154"/>
      <c r="O14" s="154"/>
      <c r="P14" s="154"/>
      <c r="Q14" s="154"/>
      <c r="R14" s="154"/>
      <c r="S14" s="154"/>
      <c r="T14" s="154" t="s">
        <v>2976</v>
      </c>
      <c r="U14" s="114" t="s">
        <v>3012</v>
      </c>
      <c r="V14" s="154"/>
      <c r="W14" s="27"/>
      <c r="X14" s="27"/>
      <c r="Y14" s="27"/>
      <c r="Z14" s="27"/>
      <c r="AA14" s="27"/>
      <c r="AB14" s="27"/>
      <c r="AC14" s="27"/>
      <c r="AD14" s="27"/>
      <c r="AE14" s="27"/>
      <c r="AF14" s="27"/>
      <c r="AG14" s="27"/>
      <c r="AH14" s="27"/>
      <c r="AI14" s="27"/>
      <c r="AJ14" s="27"/>
      <c r="AK14" s="27"/>
      <c r="AL14" s="27"/>
      <c r="AM14" s="27"/>
      <c r="AN14" s="27"/>
      <c r="AO14" s="27"/>
    </row>
    <row r="15" ht="15.0" customHeight="1">
      <c r="A15" s="5"/>
      <c r="B15" s="27"/>
      <c r="C15" s="27"/>
      <c r="D15" s="27"/>
      <c r="E15" s="27"/>
      <c r="F15" s="27"/>
      <c r="G15" s="78"/>
      <c r="H15" s="136"/>
      <c r="I15" s="154"/>
      <c r="J15" s="154">
        <v>3.0</v>
      </c>
      <c r="K15" s="75" t="s">
        <v>3028</v>
      </c>
      <c r="L15" s="156"/>
      <c r="M15" s="156"/>
      <c r="N15" s="156"/>
      <c r="O15" s="156"/>
      <c r="P15" s="156"/>
      <c r="Q15" s="156"/>
      <c r="R15" s="156"/>
      <c r="S15" s="156"/>
      <c r="T15" s="154" t="s">
        <v>2976</v>
      </c>
      <c r="U15" s="75" t="s">
        <v>2991</v>
      </c>
      <c r="V15" s="154"/>
      <c r="W15" s="94" t="s">
        <v>3029</v>
      </c>
      <c r="X15" s="45"/>
      <c r="Y15" s="45"/>
      <c r="Z15" s="45"/>
      <c r="AA15" s="45"/>
      <c r="AB15" s="45"/>
      <c r="AC15" s="46"/>
      <c r="AD15" s="27"/>
      <c r="AE15" s="27"/>
      <c r="AF15" s="27"/>
      <c r="AG15" s="27"/>
      <c r="AH15" s="27"/>
      <c r="AI15" s="27"/>
      <c r="AJ15" s="27"/>
      <c r="AK15" s="27"/>
      <c r="AL15" s="27"/>
      <c r="AM15" s="27"/>
      <c r="AN15" s="27"/>
      <c r="AO15" s="27"/>
    </row>
    <row r="16" ht="15.0" customHeight="1">
      <c r="A16" s="5"/>
      <c r="B16" s="27"/>
      <c r="C16" s="27"/>
      <c r="D16" s="27"/>
      <c r="E16" s="27"/>
      <c r="F16" s="27"/>
      <c r="G16" s="78"/>
      <c r="H16" s="136"/>
      <c r="I16" s="154"/>
      <c r="J16" s="154">
        <v>4.0</v>
      </c>
      <c r="K16" s="75" t="s">
        <v>3030</v>
      </c>
      <c r="L16" s="156"/>
      <c r="M16" s="156"/>
      <c r="N16" s="156"/>
      <c r="O16" s="156"/>
      <c r="P16" s="156"/>
      <c r="Q16" s="156"/>
      <c r="R16" s="156"/>
      <c r="S16" s="156"/>
      <c r="T16" s="154" t="s">
        <v>2976</v>
      </c>
      <c r="U16" s="75" t="s">
        <v>2991</v>
      </c>
      <c r="V16" s="154"/>
      <c r="W16" s="94" t="s">
        <v>3029</v>
      </c>
      <c r="X16" s="45"/>
      <c r="Y16" s="45"/>
      <c r="Z16" s="45"/>
      <c r="AA16" s="45"/>
      <c r="AB16" s="45"/>
      <c r="AC16" s="46"/>
      <c r="AD16" s="27"/>
      <c r="AE16" s="27"/>
      <c r="AF16" s="27"/>
      <c r="AG16" s="27"/>
      <c r="AH16" s="27"/>
      <c r="AI16" s="27"/>
      <c r="AJ16" s="27"/>
      <c r="AK16" s="27"/>
      <c r="AL16" s="27"/>
      <c r="AM16" s="27"/>
      <c r="AN16" s="27"/>
      <c r="AO16" s="27"/>
    </row>
    <row r="17" ht="15.0" customHeight="1">
      <c r="A17" s="5"/>
      <c r="B17" s="27"/>
      <c r="C17" s="27"/>
      <c r="D17" s="27"/>
      <c r="E17" s="27"/>
      <c r="F17" s="157"/>
      <c r="G17" s="78"/>
      <c r="H17" s="136"/>
      <c r="I17" s="27"/>
      <c r="J17" s="154">
        <v>5.0</v>
      </c>
      <c r="K17" s="75" t="s">
        <v>3031</v>
      </c>
      <c r="L17" s="158"/>
      <c r="M17" s="158"/>
      <c r="N17" s="158"/>
      <c r="O17" s="158"/>
      <c r="P17" s="158"/>
      <c r="Q17" s="158"/>
      <c r="R17" s="158"/>
      <c r="S17" s="158"/>
      <c r="T17" s="154" t="s">
        <v>2976</v>
      </c>
      <c r="U17" s="75" t="s">
        <v>2991</v>
      </c>
      <c r="V17" s="154"/>
      <c r="W17" s="94" t="s">
        <v>3032</v>
      </c>
      <c r="X17" s="45"/>
      <c r="Y17" s="45"/>
      <c r="Z17" s="45"/>
      <c r="AA17" s="45"/>
      <c r="AB17" s="45"/>
      <c r="AC17" s="46"/>
      <c r="AD17" s="27"/>
      <c r="AE17" s="27"/>
      <c r="AF17" s="27"/>
      <c r="AG17" s="27"/>
      <c r="AH17" s="27"/>
      <c r="AI17" s="27"/>
      <c r="AJ17" s="27"/>
      <c r="AK17" s="27"/>
      <c r="AL17" s="27"/>
      <c r="AM17" s="27"/>
      <c r="AN17" s="27"/>
      <c r="AO17" s="27"/>
    </row>
    <row r="18" ht="15.0" customHeight="1">
      <c r="A18" s="5"/>
      <c r="B18" s="27"/>
      <c r="C18" s="27"/>
      <c r="D18" s="27"/>
      <c r="E18" s="27"/>
      <c r="F18" s="27"/>
      <c r="G18" s="78"/>
      <c r="H18" s="136"/>
      <c r="I18" s="27"/>
      <c r="J18" s="27"/>
      <c r="L18" s="158"/>
      <c r="M18" s="158"/>
      <c r="N18" s="158"/>
      <c r="O18" s="158"/>
      <c r="P18" s="158"/>
      <c r="Q18" s="158"/>
      <c r="R18" s="158"/>
      <c r="S18" s="158"/>
      <c r="T18" s="27"/>
      <c r="U18" s="27"/>
      <c r="V18" s="27"/>
      <c r="W18" s="27"/>
      <c r="X18" s="27"/>
      <c r="Y18" s="27"/>
      <c r="Z18" s="27"/>
      <c r="AA18" s="27"/>
      <c r="AB18" s="27"/>
      <c r="AC18" s="27"/>
      <c r="AD18" s="27"/>
      <c r="AE18" s="27"/>
      <c r="AF18" s="27"/>
      <c r="AG18" s="27"/>
      <c r="AH18" s="27"/>
      <c r="AI18" s="27"/>
      <c r="AJ18" s="27"/>
      <c r="AK18" s="27"/>
      <c r="AL18" s="27"/>
      <c r="AM18" s="27"/>
      <c r="AN18" s="27"/>
      <c r="AO18" s="27"/>
    </row>
    <row r="19" ht="13.5" customHeight="1">
      <c r="A19" s="5"/>
      <c r="B19" s="27"/>
      <c r="C19" s="27"/>
      <c r="D19" s="27"/>
      <c r="E19" s="27"/>
      <c r="F19" s="27"/>
      <c r="G19" s="78"/>
      <c r="H19" s="136"/>
      <c r="I19" s="159" t="s">
        <v>3033</v>
      </c>
      <c r="J19" s="160"/>
      <c r="K19" s="160"/>
      <c r="L19" s="160"/>
      <c r="M19" s="160"/>
      <c r="N19" s="160"/>
      <c r="O19" s="160"/>
      <c r="P19" s="160"/>
      <c r="Q19" s="160"/>
      <c r="R19" s="160"/>
      <c r="S19" s="160"/>
      <c r="T19" s="160"/>
      <c r="U19" s="160"/>
      <c r="V19" s="160"/>
      <c r="W19" s="160"/>
      <c r="X19" s="160"/>
      <c r="Y19" s="27"/>
      <c r="Z19" s="27"/>
      <c r="AA19" s="27"/>
      <c r="AB19" s="27"/>
      <c r="AC19" s="27"/>
      <c r="AD19" s="27"/>
      <c r="AE19" s="27"/>
      <c r="AF19" s="27"/>
      <c r="AG19" s="27"/>
      <c r="AH19" s="27"/>
      <c r="AI19" s="27"/>
      <c r="AJ19" s="27"/>
      <c r="AK19" s="27"/>
      <c r="AL19" s="27"/>
      <c r="AM19" s="27" t="s">
        <v>2990</v>
      </c>
      <c r="AN19" s="27"/>
      <c r="AO19" s="27"/>
    </row>
    <row r="20" ht="12.75" customHeight="1">
      <c r="A20" s="145"/>
      <c r="B20" s="161"/>
      <c r="C20" s="161"/>
      <c r="D20" s="161"/>
      <c r="E20" s="161"/>
      <c r="F20" s="161"/>
      <c r="G20" s="162"/>
      <c r="H20" s="163">
        <f>H4+0.02</f>
        <v>1.11</v>
      </c>
      <c r="I20" s="164" t="s">
        <v>3034</v>
      </c>
      <c r="AC20" s="161"/>
      <c r="AD20" s="165"/>
      <c r="AE20" s="165"/>
      <c r="AF20" s="165"/>
      <c r="AG20" s="165"/>
      <c r="AH20" s="165"/>
      <c r="AI20" s="165"/>
      <c r="AJ20" s="165"/>
      <c r="AK20" s="165"/>
      <c r="AL20" s="165"/>
      <c r="AM20" s="165"/>
      <c r="AN20" s="165"/>
      <c r="AO20" s="165"/>
    </row>
    <row r="21" ht="15.0" customHeight="1">
      <c r="A21" s="5"/>
      <c r="B21" s="161"/>
      <c r="C21" s="161"/>
      <c r="D21" s="161"/>
      <c r="E21" s="161"/>
      <c r="F21" s="161"/>
      <c r="G21" s="161"/>
      <c r="H21" s="163"/>
      <c r="AC21" s="161"/>
      <c r="AD21" s="165"/>
      <c r="AE21" s="165"/>
      <c r="AF21" s="165"/>
      <c r="AG21" s="165"/>
      <c r="AH21" s="165"/>
      <c r="AI21" s="165"/>
      <c r="AJ21" s="165"/>
      <c r="AK21" s="165"/>
      <c r="AL21" s="165"/>
      <c r="AM21" s="165"/>
      <c r="AN21" s="165"/>
      <c r="AO21" s="165"/>
    </row>
    <row r="22" ht="15.0" customHeight="1">
      <c r="A22" s="5"/>
      <c r="B22" s="161"/>
      <c r="C22" s="161"/>
      <c r="D22" s="161"/>
      <c r="E22" s="161"/>
      <c r="F22" s="161"/>
      <c r="G22" s="161"/>
      <c r="H22" s="163"/>
      <c r="AC22" s="161"/>
      <c r="AD22" s="165"/>
      <c r="AE22" s="165"/>
      <c r="AF22" s="165"/>
      <c r="AG22" s="165"/>
      <c r="AH22" s="165"/>
      <c r="AI22" s="165"/>
      <c r="AJ22" s="165"/>
      <c r="AK22" s="165"/>
      <c r="AL22" s="165"/>
      <c r="AM22" s="165"/>
      <c r="AN22" s="165"/>
      <c r="AO22" s="165"/>
    </row>
    <row r="23" ht="12.75" customHeight="1">
      <c r="A23" s="5"/>
      <c r="B23" s="106"/>
      <c r="C23" s="106"/>
      <c r="D23" s="106"/>
      <c r="E23" s="106"/>
      <c r="F23" s="106"/>
      <c r="G23" s="106"/>
      <c r="H23" s="106"/>
      <c r="I23" s="5"/>
      <c r="J23" s="5"/>
      <c r="K23" s="5"/>
      <c r="L23" s="5"/>
      <c r="M23" s="5"/>
      <c r="N23" s="5"/>
      <c r="O23" s="5"/>
      <c r="P23" s="5"/>
      <c r="Q23" s="5"/>
      <c r="R23" s="5"/>
      <c r="S23" s="5"/>
      <c r="T23" s="5"/>
      <c r="U23" s="5"/>
      <c r="V23" s="5"/>
      <c r="W23" s="5"/>
      <c r="X23" s="5"/>
      <c r="Y23" s="5"/>
      <c r="Z23" s="5"/>
      <c r="AA23" s="5"/>
      <c r="AB23" s="5"/>
      <c r="AC23" s="106"/>
      <c r="AD23" s="106"/>
      <c r="AE23" s="106"/>
      <c r="AF23" s="106"/>
      <c r="AG23" s="106"/>
      <c r="AH23" s="106"/>
      <c r="AI23" s="106"/>
      <c r="AJ23" s="106"/>
      <c r="AK23" s="106"/>
      <c r="AL23" s="106"/>
      <c r="AM23" s="5"/>
      <c r="AN23" s="5"/>
      <c r="AO23" s="5"/>
    </row>
    <row r="24" ht="12.75" customHeight="1">
      <c r="A24" s="5"/>
      <c r="B24" s="85"/>
      <c r="C24" s="85"/>
      <c r="D24" s="85"/>
      <c r="E24" s="166"/>
      <c r="F24" s="167"/>
      <c r="G24" s="85"/>
      <c r="H24" s="85"/>
      <c r="I24" s="90" t="s">
        <v>3003</v>
      </c>
      <c r="J24" s="102"/>
      <c r="K24" s="103"/>
      <c r="L24" s="103"/>
      <c r="M24" s="103"/>
      <c r="N24" s="103"/>
      <c r="O24" s="103"/>
      <c r="P24" s="103"/>
      <c r="Q24" s="103"/>
      <c r="R24" s="103"/>
      <c r="S24" s="103"/>
      <c r="T24" s="103"/>
      <c r="U24" s="103"/>
      <c r="V24" s="103"/>
      <c r="W24" s="103"/>
      <c r="X24" s="103"/>
      <c r="Y24" s="103"/>
      <c r="Z24" s="104"/>
      <c r="AA24" s="85"/>
      <c r="AB24" s="85"/>
      <c r="AC24" s="85"/>
      <c r="AD24" s="85"/>
      <c r="AE24" s="85"/>
      <c r="AF24" s="85"/>
      <c r="AG24" s="85"/>
      <c r="AH24" s="85"/>
      <c r="AI24" s="85"/>
      <c r="AJ24" s="85"/>
      <c r="AK24" s="85"/>
      <c r="AL24" s="85"/>
      <c r="AM24" s="5"/>
      <c r="AN24" s="5"/>
      <c r="AO24" s="5"/>
    </row>
    <row r="25" ht="12.75" customHeight="1">
      <c r="A25" s="5"/>
      <c r="B25" s="85"/>
      <c r="C25" s="85"/>
      <c r="D25" s="85"/>
      <c r="E25" s="85"/>
      <c r="F25" s="85"/>
      <c r="G25" s="85"/>
      <c r="H25" s="85"/>
      <c r="I25" s="168" t="s">
        <v>3035</v>
      </c>
      <c r="J25" s="102"/>
      <c r="K25" s="103"/>
      <c r="L25" s="103"/>
      <c r="M25" s="103"/>
      <c r="N25" s="103"/>
      <c r="O25" s="103"/>
      <c r="P25" s="103"/>
      <c r="Q25" s="103"/>
      <c r="R25" s="103"/>
      <c r="S25" s="103"/>
      <c r="T25" s="103"/>
      <c r="U25" s="103"/>
      <c r="V25" s="103"/>
      <c r="W25" s="103"/>
      <c r="X25" s="103"/>
      <c r="Y25" s="103"/>
      <c r="Z25" s="104"/>
      <c r="AA25" s="85"/>
      <c r="AB25" s="85"/>
      <c r="AC25" s="85"/>
      <c r="AD25" s="85"/>
      <c r="AE25" s="85"/>
      <c r="AF25" s="85"/>
      <c r="AG25" s="85"/>
      <c r="AH25" s="85"/>
      <c r="AI25" s="85"/>
      <c r="AJ25" s="85"/>
      <c r="AK25" s="85"/>
      <c r="AL25" s="85"/>
      <c r="AM25" s="5"/>
      <c r="AN25" s="5"/>
      <c r="AO25" s="5"/>
    </row>
    <row r="26" ht="12.75" customHeight="1">
      <c r="A26" s="5"/>
      <c r="B26" s="85"/>
      <c r="C26" s="85"/>
      <c r="D26" s="85"/>
      <c r="E26" s="166"/>
      <c r="F26" s="141"/>
      <c r="G26" s="85"/>
      <c r="H26" s="85"/>
      <c r="I26" s="90" t="s">
        <v>3005</v>
      </c>
      <c r="J26" s="102"/>
      <c r="K26" s="103"/>
      <c r="L26" s="103"/>
      <c r="M26" s="103"/>
      <c r="N26" s="103"/>
      <c r="O26" s="103"/>
      <c r="P26" s="103"/>
      <c r="Q26" s="103"/>
      <c r="R26" s="103"/>
      <c r="S26" s="103"/>
      <c r="T26" s="103"/>
      <c r="U26" s="103"/>
      <c r="V26" s="103"/>
      <c r="W26" s="103"/>
      <c r="X26" s="103"/>
      <c r="Y26" s="103"/>
      <c r="Z26" s="104"/>
      <c r="AA26" s="85"/>
      <c r="AB26" s="85"/>
      <c r="AC26" s="85"/>
      <c r="AD26" s="85"/>
      <c r="AE26" s="85"/>
      <c r="AF26" s="85"/>
      <c r="AG26" s="85"/>
      <c r="AH26" s="85"/>
      <c r="AI26" s="85"/>
      <c r="AJ26" s="85"/>
      <c r="AK26" s="85"/>
      <c r="AL26" s="85"/>
      <c r="AM26" s="5"/>
      <c r="AN26" s="5"/>
      <c r="AO26" s="5"/>
    </row>
    <row r="27" ht="12.75" customHeight="1">
      <c r="A27" s="5"/>
      <c r="B27" s="85"/>
      <c r="C27" s="85"/>
      <c r="D27" s="85"/>
      <c r="E27" s="85"/>
      <c r="F27" s="85"/>
      <c r="G27" s="85"/>
      <c r="H27" s="85"/>
      <c r="I27" s="168" t="s">
        <v>3036</v>
      </c>
      <c r="J27" s="102"/>
      <c r="K27" s="103"/>
      <c r="L27" s="103"/>
      <c r="M27" s="103"/>
      <c r="N27" s="103"/>
      <c r="O27" s="103"/>
      <c r="P27" s="103"/>
      <c r="Q27" s="103"/>
      <c r="R27" s="103"/>
      <c r="S27" s="103"/>
      <c r="T27" s="103"/>
      <c r="U27" s="103"/>
      <c r="V27" s="103"/>
      <c r="W27" s="103"/>
      <c r="X27" s="103"/>
      <c r="Y27" s="103"/>
      <c r="Z27" s="104"/>
      <c r="AA27" s="85"/>
      <c r="AB27" s="85"/>
      <c r="AC27" s="85"/>
      <c r="AD27" s="85"/>
      <c r="AE27" s="85"/>
      <c r="AF27" s="85"/>
      <c r="AG27" s="85"/>
      <c r="AH27" s="85"/>
      <c r="AI27" s="85"/>
      <c r="AJ27" s="85"/>
      <c r="AK27" s="85"/>
      <c r="AL27" s="85"/>
      <c r="AM27" s="5"/>
      <c r="AN27" s="5"/>
      <c r="AO27" s="5"/>
    </row>
    <row r="28" ht="12.75" customHeight="1">
      <c r="A28" s="5"/>
      <c r="B28" s="85"/>
      <c r="C28" s="85"/>
      <c r="D28" s="85"/>
      <c r="E28" s="166"/>
      <c r="F28" s="141"/>
      <c r="G28" s="85"/>
      <c r="H28" s="85"/>
      <c r="I28" s="90" t="s">
        <v>3006</v>
      </c>
      <c r="J28" s="102"/>
      <c r="K28" s="103"/>
      <c r="L28" s="103"/>
      <c r="M28" s="103"/>
      <c r="N28" s="103"/>
      <c r="O28" s="103"/>
      <c r="P28" s="103"/>
      <c r="Q28" s="103"/>
      <c r="R28" s="103"/>
      <c r="S28" s="103"/>
      <c r="T28" s="103"/>
      <c r="U28" s="103"/>
      <c r="V28" s="103"/>
      <c r="W28" s="103"/>
      <c r="X28" s="103"/>
      <c r="Y28" s="103"/>
      <c r="Z28" s="104"/>
      <c r="AA28" s="85"/>
      <c r="AB28" s="85"/>
      <c r="AC28" s="85"/>
      <c r="AD28" s="85"/>
      <c r="AE28" s="85"/>
      <c r="AF28" s="85"/>
      <c r="AG28" s="85"/>
      <c r="AH28" s="85"/>
      <c r="AI28" s="85"/>
      <c r="AJ28" s="85"/>
      <c r="AK28" s="85"/>
      <c r="AL28" s="85"/>
      <c r="AM28" s="5"/>
      <c r="AN28" s="5"/>
      <c r="AO28" s="5"/>
    </row>
    <row r="29" ht="12.75" customHeight="1">
      <c r="A29" s="5"/>
      <c r="B29" s="85"/>
      <c r="C29" s="85"/>
      <c r="D29" s="85"/>
      <c r="E29" s="85"/>
      <c r="F29" s="85"/>
      <c r="G29" s="85"/>
      <c r="H29" s="85"/>
      <c r="I29" s="168" t="s">
        <v>3037</v>
      </c>
      <c r="J29" s="102"/>
      <c r="K29" s="103"/>
      <c r="L29" s="103"/>
      <c r="M29" s="103"/>
      <c r="N29" s="103"/>
      <c r="O29" s="103"/>
      <c r="P29" s="103"/>
      <c r="Q29" s="103"/>
      <c r="R29" s="103"/>
      <c r="S29" s="103"/>
      <c r="T29" s="103"/>
      <c r="U29" s="103"/>
      <c r="V29" s="103"/>
      <c r="W29" s="103"/>
      <c r="X29" s="103"/>
      <c r="Y29" s="103"/>
      <c r="Z29" s="104"/>
      <c r="AA29" s="85"/>
      <c r="AB29" s="85"/>
      <c r="AC29" s="85"/>
      <c r="AD29" s="85"/>
      <c r="AE29" s="85"/>
      <c r="AF29" s="85"/>
      <c r="AG29" s="85"/>
      <c r="AH29" s="85"/>
      <c r="AI29" s="85"/>
      <c r="AJ29" s="85"/>
      <c r="AK29" s="85"/>
      <c r="AL29" s="85"/>
      <c r="AM29" s="5"/>
      <c r="AN29" s="5"/>
      <c r="AO29" s="5"/>
    </row>
    <row r="30" ht="12.75" customHeight="1">
      <c r="A30" s="5"/>
      <c r="B30" s="85"/>
      <c r="C30" s="85"/>
      <c r="D30" s="85"/>
      <c r="E30" s="166"/>
      <c r="F30" s="141"/>
      <c r="G30" s="85"/>
      <c r="H30" s="85"/>
      <c r="I30" s="90" t="s">
        <v>3007</v>
      </c>
      <c r="J30" s="102"/>
      <c r="K30" s="103"/>
      <c r="L30" s="103"/>
      <c r="M30" s="103"/>
      <c r="N30" s="103"/>
      <c r="O30" s="103"/>
      <c r="P30" s="103"/>
      <c r="Q30" s="103"/>
      <c r="R30" s="103"/>
      <c r="S30" s="103"/>
      <c r="T30" s="103"/>
      <c r="U30" s="103"/>
      <c r="V30" s="103"/>
      <c r="W30" s="103"/>
      <c r="X30" s="103"/>
      <c r="Y30" s="103"/>
      <c r="Z30" s="104"/>
      <c r="AA30" s="85"/>
      <c r="AB30" s="85"/>
      <c r="AC30" s="85"/>
      <c r="AD30" s="85"/>
      <c r="AE30" s="85"/>
      <c r="AF30" s="85"/>
      <c r="AG30" s="85"/>
      <c r="AH30" s="85"/>
      <c r="AI30" s="85"/>
      <c r="AJ30" s="85"/>
      <c r="AK30" s="85"/>
      <c r="AL30" s="85"/>
      <c r="AM30" s="5"/>
      <c r="AN30" s="5"/>
      <c r="AO30" s="5"/>
    </row>
    <row r="31" ht="12.75" customHeight="1">
      <c r="A31" s="5"/>
      <c r="B31" s="85"/>
      <c r="C31" s="85"/>
      <c r="D31" s="85"/>
      <c r="E31" s="85"/>
      <c r="F31" s="85"/>
      <c r="G31" s="85"/>
      <c r="H31" s="85"/>
      <c r="I31" s="168" t="s">
        <v>3038</v>
      </c>
      <c r="J31" s="102"/>
      <c r="K31" s="103"/>
      <c r="L31" s="103"/>
      <c r="M31" s="103"/>
      <c r="N31" s="103"/>
      <c r="O31" s="103"/>
      <c r="P31" s="103"/>
      <c r="Q31" s="103"/>
      <c r="R31" s="103"/>
      <c r="S31" s="103"/>
      <c r="T31" s="103"/>
      <c r="U31" s="103"/>
      <c r="V31" s="103"/>
      <c r="W31" s="103"/>
      <c r="X31" s="103"/>
      <c r="Y31" s="103"/>
      <c r="Z31" s="104"/>
      <c r="AA31" s="85"/>
      <c r="AB31" s="85"/>
      <c r="AC31" s="85"/>
      <c r="AD31" s="85"/>
      <c r="AE31" s="85"/>
      <c r="AF31" s="85"/>
      <c r="AG31" s="85"/>
      <c r="AH31" s="85"/>
      <c r="AI31" s="85"/>
      <c r="AJ31" s="85"/>
      <c r="AK31" s="85"/>
      <c r="AL31" s="85"/>
      <c r="AM31" s="5"/>
      <c r="AN31" s="5"/>
      <c r="AO31" s="5"/>
    </row>
    <row r="32" ht="12.75" customHeight="1">
      <c r="A32" s="5"/>
      <c r="B32" s="85"/>
      <c r="C32" s="85"/>
      <c r="D32" s="85"/>
      <c r="E32" s="166"/>
      <c r="F32" s="141"/>
      <c r="G32" s="85"/>
      <c r="H32" s="85"/>
      <c r="I32" s="90" t="s">
        <v>3008</v>
      </c>
      <c r="J32" s="102"/>
      <c r="K32" s="103"/>
      <c r="L32" s="103"/>
      <c r="M32" s="103"/>
      <c r="N32" s="103"/>
      <c r="O32" s="103"/>
      <c r="P32" s="103"/>
      <c r="Q32" s="103"/>
      <c r="R32" s="103"/>
      <c r="S32" s="103"/>
      <c r="T32" s="103"/>
      <c r="U32" s="103"/>
      <c r="V32" s="103"/>
      <c r="W32" s="103"/>
      <c r="X32" s="103"/>
      <c r="Y32" s="103"/>
      <c r="Z32" s="104"/>
      <c r="AA32" s="85"/>
      <c r="AB32" s="85"/>
      <c r="AC32" s="85"/>
      <c r="AD32" s="85"/>
      <c r="AE32" s="85"/>
      <c r="AF32" s="85"/>
      <c r="AG32" s="85"/>
      <c r="AH32" s="85"/>
      <c r="AI32" s="85"/>
      <c r="AJ32" s="85"/>
      <c r="AK32" s="85"/>
      <c r="AL32" s="85"/>
      <c r="AM32" s="5"/>
      <c r="AN32" s="5"/>
      <c r="AO32" s="5"/>
    </row>
    <row r="33" ht="12.75" customHeight="1">
      <c r="A33" s="5"/>
      <c r="B33" s="106"/>
      <c r="C33" s="106"/>
      <c r="D33" s="106"/>
      <c r="E33" s="106"/>
      <c r="F33" s="106"/>
      <c r="G33" s="106"/>
      <c r="H33" s="106"/>
      <c r="I33" s="168" t="s">
        <v>3039</v>
      </c>
      <c r="J33" s="102"/>
      <c r="K33" s="103"/>
      <c r="L33" s="103"/>
      <c r="M33" s="103"/>
      <c r="N33" s="103"/>
      <c r="O33" s="103"/>
      <c r="P33" s="103"/>
      <c r="Q33" s="103"/>
      <c r="R33" s="103"/>
      <c r="S33" s="103"/>
      <c r="T33" s="103"/>
      <c r="U33" s="103"/>
      <c r="V33" s="103"/>
      <c r="W33" s="103"/>
      <c r="X33" s="103"/>
      <c r="Y33" s="103"/>
      <c r="Z33" s="104"/>
      <c r="AA33" s="85"/>
      <c r="AB33" s="85"/>
      <c r="AC33" s="85"/>
      <c r="AD33" s="85"/>
      <c r="AE33" s="85"/>
      <c r="AF33" s="85"/>
      <c r="AG33" s="85"/>
      <c r="AH33" s="85"/>
      <c r="AI33" s="85"/>
      <c r="AJ33" s="85"/>
      <c r="AK33" s="85"/>
      <c r="AL33" s="85"/>
      <c r="AM33" s="5"/>
      <c r="AN33" s="5"/>
      <c r="AO33" s="5"/>
    </row>
    <row r="34" ht="13.5" customHeight="1">
      <c r="A34" s="5"/>
      <c r="B34" s="161"/>
      <c r="C34" s="161"/>
      <c r="D34" s="161"/>
      <c r="E34" s="161"/>
      <c r="F34" s="161"/>
      <c r="G34" s="161"/>
      <c r="H34" s="163"/>
      <c r="I34" s="169"/>
      <c r="J34" s="170"/>
      <c r="K34" s="170"/>
      <c r="L34" s="170"/>
      <c r="M34" s="170"/>
      <c r="N34" s="170"/>
      <c r="O34" s="170"/>
      <c r="P34" s="170"/>
      <c r="Q34" s="170"/>
      <c r="R34" s="170"/>
      <c r="S34" s="170"/>
      <c r="T34" s="170"/>
      <c r="U34" s="170"/>
      <c r="V34" s="170"/>
      <c r="W34" s="170"/>
      <c r="X34" s="170"/>
      <c r="Y34" s="171"/>
      <c r="Z34" s="171"/>
      <c r="AA34" s="171"/>
      <c r="AB34" s="171"/>
      <c r="AC34" s="161"/>
      <c r="AD34" s="161"/>
      <c r="AE34" s="161"/>
      <c r="AF34" s="161"/>
      <c r="AO34" s="161"/>
    </row>
    <row r="35" ht="13.5" customHeight="1">
      <c r="A35" s="5"/>
      <c r="B35" s="27"/>
      <c r="C35" s="27"/>
      <c r="D35" s="27"/>
      <c r="E35" s="27"/>
      <c r="F35" s="27"/>
      <c r="G35" s="78"/>
      <c r="H35" s="136"/>
      <c r="I35" s="172" t="s">
        <v>3014</v>
      </c>
      <c r="AA35" s="27"/>
      <c r="AB35" s="27"/>
      <c r="AC35" s="27"/>
      <c r="AD35" s="27"/>
      <c r="AE35" s="27"/>
      <c r="AF35" s="27"/>
      <c r="AG35" s="27"/>
      <c r="AH35" s="27"/>
      <c r="AI35" s="27"/>
      <c r="AJ35" s="27"/>
      <c r="AK35" s="27"/>
      <c r="AL35" s="27"/>
      <c r="AM35" s="27"/>
      <c r="AN35" s="27"/>
      <c r="AO35" s="27"/>
    </row>
    <row r="36" ht="12.75" customHeight="1">
      <c r="A36" s="5"/>
      <c r="B36" s="27"/>
      <c r="C36" s="27"/>
      <c r="D36" s="27"/>
      <c r="E36" s="27"/>
      <c r="F36" s="27"/>
      <c r="G36" s="78"/>
      <c r="H36" s="136"/>
      <c r="I36" s="27"/>
      <c r="J36" s="27">
        <v>1.0</v>
      </c>
      <c r="K36" s="27" t="s">
        <v>2974</v>
      </c>
      <c r="L36" s="27"/>
      <c r="M36" s="27"/>
      <c r="N36" s="27"/>
      <c r="O36" s="27"/>
      <c r="P36" s="27"/>
      <c r="Q36" s="27"/>
      <c r="R36" s="27"/>
      <c r="S36" s="27" t="s">
        <v>2976</v>
      </c>
      <c r="T36" s="27" t="s">
        <v>3010</v>
      </c>
      <c r="V36" s="27"/>
      <c r="W36" s="27"/>
      <c r="X36" s="27"/>
      <c r="Y36" s="27"/>
      <c r="Z36" s="27"/>
      <c r="AA36" s="27"/>
      <c r="AB36" s="27"/>
      <c r="AC36" s="27"/>
      <c r="AD36" s="27"/>
      <c r="AE36" s="27"/>
      <c r="AF36" s="27"/>
      <c r="AG36" s="27"/>
      <c r="AH36" s="27"/>
      <c r="AI36" s="27"/>
      <c r="AJ36" s="27"/>
      <c r="AK36" s="27"/>
      <c r="AL36" s="27"/>
      <c r="AM36" s="27"/>
      <c r="AN36" s="27"/>
      <c r="AO36" s="27"/>
    </row>
    <row r="37" ht="12.75" customHeight="1">
      <c r="A37" s="5"/>
      <c r="B37" s="27"/>
      <c r="C37" s="27"/>
      <c r="D37" s="27"/>
      <c r="E37" s="27"/>
      <c r="F37" s="27"/>
      <c r="G37" s="78"/>
      <c r="H37" s="136"/>
      <c r="I37" s="27"/>
      <c r="J37" s="27">
        <v>2.0</v>
      </c>
      <c r="K37" s="27" t="s">
        <v>3011</v>
      </c>
      <c r="L37" s="27"/>
      <c r="M37" s="27"/>
      <c r="N37" s="27"/>
      <c r="O37" s="27"/>
      <c r="P37" s="27"/>
      <c r="Q37" s="27"/>
      <c r="R37" s="27"/>
      <c r="S37" s="30" t="s">
        <v>2976</v>
      </c>
      <c r="T37" s="114" t="s">
        <v>3012</v>
      </c>
      <c r="V37" s="27"/>
      <c r="W37" s="27"/>
      <c r="X37" s="27"/>
      <c r="Y37" s="27"/>
      <c r="Z37" s="27"/>
      <c r="AA37" s="27"/>
      <c r="AB37" s="27"/>
      <c r="AC37" s="27"/>
      <c r="AD37" s="27"/>
      <c r="AE37" s="27"/>
      <c r="AF37" s="27"/>
      <c r="AG37" s="27"/>
      <c r="AH37" s="27"/>
      <c r="AI37" s="27"/>
      <c r="AJ37" s="27"/>
      <c r="AK37" s="27"/>
      <c r="AL37" s="27"/>
      <c r="AM37" s="27"/>
      <c r="AN37" s="27"/>
      <c r="AO37" s="27"/>
    </row>
    <row r="38" ht="15.0" customHeight="1">
      <c r="A38" s="5"/>
      <c r="B38" s="27"/>
      <c r="C38" s="27"/>
      <c r="D38" s="27"/>
      <c r="E38" s="27"/>
      <c r="F38" s="27"/>
      <c r="G38" s="78"/>
      <c r="H38" s="136"/>
      <c r="I38" s="27"/>
      <c r="J38" s="27">
        <v>3.0</v>
      </c>
      <c r="K38" s="27" t="s">
        <v>2975</v>
      </c>
      <c r="L38" s="27"/>
      <c r="M38" s="27"/>
      <c r="N38" s="27"/>
      <c r="O38" s="27"/>
      <c r="P38" s="27"/>
      <c r="Q38" s="27"/>
      <c r="R38" s="27"/>
      <c r="S38" s="27" t="s">
        <v>2976</v>
      </c>
      <c r="T38" s="124">
        <f>H40</f>
        <v>1.12</v>
      </c>
      <c r="U38" s="8"/>
      <c r="V38" s="27"/>
      <c r="W38" s="27"/>
      <c r="X38" s="27"/>
      <c r="Y38" s="27"/>
      <c r="Z38" s="27"/>
      <c r="AA38" s="27"/>
      <c r="AB38" s="27"/>
      <c r="AC38" s="27"/>
      <c r="AD38" s="27"/>
      <c r="AE38" s="27"/>
      <c r="AF38" s="27"/>
      <c r="AG38" s="27"/>
      <c r="AH38" s="27"/>
      <c r="AI38" s="27"/>
      <c r="AJ38" s="27"/>
      <c r="AK38" s="27"/>
      <c r="AL38" s="27"/>
      <c r="AM38" s="27"/>
      <c r="AN38" s="27"/>
      <c r="AO38" s="27"/>
    </row>
    <row r="39" ht="15.0" customHeight="1">
      <c r="A39" s="5"/>
      <c r="B39" s="27"/>
      <c r="C39" s="27"/>
      <c r="D39" s="27"/>
      <c r="E39" s="27"/>
      <c r="F39" s="27"/>
      <c r="G39" s="78"/>
      <c r="H39" s="136"/>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row>
    <row r="40" ht="12.75" customHeight="1">
      <c r="A40" s="5"/>
      <c r="B40" s="27"/>
      <c r="C40" s="27"/>
      <c r="D40" s="27"/>
      <c r="E40" s="27"/>
      <c r="F40" s="27"/>
      <c r="G40" s="78"/>
      <c r="H40" s="79">
        <v>1.12</v>
      </c>
      <c r="I40" s="118" t="s">
        <v>3040</v>
      </c>
      <c r="AD40" s="75"/>
      <c r="AE40" s="75"/>
      <c r="AF40" s="75"/>
      <c r="AG40" s="75"/>
      <c r="AH40" s="75"/>
      <c r="AI40" s="75"/>
      <c r="AJ40" s="75"/>
      <c r="AK40" s="75"/>
      <c r="AL40" s="75"/>
      <c r="AM40" s="75"/>
      <c r="AN40" s="77"/>
      <c r="AO40" s="77"/>
    </row>
    <row r="41" ht="12.75" customHeight="1">
      <c r="A41" s="5"/>
      <c r="B41" s="27"/>
      <c r="C41" s="27"/>
      <c r="D41" s="27"/>
      <c r="E41" s="27"/>
      <c r="F41" s="27"/>
      <c r="G41" s="78"/>
      <c r="H41" s="79"/>
      <c r="AD41" s="75"/>
      <c r="AE41" s="75"/>
      <c r="AF41" s="75"/>
      <c r="AG41" s="75"/>
      <c r="AH41" s="75"/>
      <c r="AI41" s="75"/>
      <c r="AJ41" s="75"/>
      <c r="AK41" s="75"/>
      <c r="AL41" s="75"/>
      <c r="AM41" s="75"/>
      <c r="AN41" s="77"/>
      <c r="AO41" s="77"/>
    </row>
    <row r="42" ht="12.75" customHeight="1">
      <c r="A42" s="5"/>
      <c r="B42" s="27"/>
      <c r="C42" s="27"/>
      <c r="D42" s="27"/>
      <c r="E42" s="27"/>
      <c r="F42" s="27"/>
      <c r="G42" s="78"/>
      <c r="H42" s="79"/>
      <c r="I42" s="75" t="s">
        <v>3014</v>
      </c>
      <c r="J42" s="75"/>
      <c r="K42" s="75"/>
      <c r="L42" s="75"/>
      <c r="M42" s="75"/>
      <c r="N42" s="75"/>
      <c r="O42" s="75"/>
      <c r="P42" s="75"/>
      <c r="Q42" s="75"/>
      <c r="R42" s="75"/>
      <c r="S42" s="75"/>
      <c r="T42" s="119"/>
      <c r="U42" s="119"/>
      <c r="V42" s="119"/>
      <c r="W42" s="75"/>
      <c r="X42" s="75"/>
      <c r="Y42" s="75"/>
      <c r="Z42" s="75"/>
      <c r="AA42" s="75"/>
      <c r="AB42" s="75"/>
      <c r="AC42" s="75"/>
      <c r="AD42" s="75"/>
      <c r="AE42" s="75"/>
      <c r="AF42" s="75"/>
      <c r="AG42" s="75"/>
      <c r="AH42" s="75"/>
      <c r="AI42" s="75"/>
      <c r="AJ42" s="75"/>
      <c r="AK42" s="75"/>
      <c r="AL42" s="75"/>
      <c r="AM42" s="75"/>
      <c r="AN42" s="77"/>
      <c r="AO42" s="77"/>
    </row>
    <row r="43" ht="12.75" customHeight="1">
      <c r="A43" s="5"/>
      <c r="B43" s="27"/>
      <c r="C43" s="27"/>
      <c r="D43" s="27"/>
      <c r="E43" s="27"/>
      <c r="F43" s="27"/>
      <c r="G43" s="78"/>
      <c r="H43" s="79"/>
      <c r="I43" s="75"/>
      <c r="J43" s="75">
        <v>1.0</v>
      </c>
      <c r="K43" s="75" t="s">
        <v>2974</v>
      </c>
      <c r="L43" s="75"/>
      <c r="M43" s="75"/>
      <c r="N43" s="75"/>
      <c r="O43" s="75"/>
      <c r="P43" s="75"/>
      <c r="Q43" s="75"/>
      <c r="R43" s="75"/>
      <c r="S43" s="75" t="s">
        <v>2976</v>
      </c>
      <c r="T43" s="75" t="s">
        <v>3010</v>
      </c>
      <c r="U43" s="75"/>
      <c r="V43" s="75"/>
      <c r="W43" s="75"/>
      <c r="X43" s="75"/>
      <c r="Y43" s="75"/>
      <c r="Z43" s="75"/>
      <c r="AA43" s="75"/>
      <c r="AB43" s="75"/>
      <c r="AC43" s="75"/>
      <c r="AD43" s="75"/>
      <c r="AE43" s="75"/>
      <c r="AF43" s="75"/>
      <c r="AG43" s="75"/>
      <c r="AH43" s="75"/>
      <c r="AI43" s="75"/>
      <c r="AJ43" s="75"/>
      <c r="AK43" s="75"/>
      <c r="AL43" s="75"/>
      <c r="AM43" s="75"/>
      <c r="AN43" s="77"/>
      <c r="AO43" s="77"/>
    </row>
    <row r="44" ht="12.75" customHeight="1">
      <c r="A44" s="5"/>
      <c r="B44" s="27"/>
      <c r="C44" s="27"/>
      <c r="D44" s="27"/>
      <c r="E44" s="27"/>
      <c r="F44" s="27"/>
      <c r="G44" s="78"/>
      <c r="H44" s="79"/>
      <c r="I44" s="75"/>
      <c r="J44" s="75">
        <v>2.0</v>
      </c>
      <c r="K44" s="75" t="s">
        <v>3011</v>
      </c>
      <c r="L44" s="75"/>
      <c r="M44" s="75"/>
      <c r="N44" s="75"/>
      <c r="O44" s="75"/>
      <c r="P44" s="75"/>
      <c r="Q44" s="75"/>
      <c r="R44" s="75"/>
      <c r="S44" s="75" t="s">
        <v>2976</v>
      </c>
      <c r="T44" s="114" t="s">
        <v>3012</v>
      </c>
      <c r="U44" s="75"/>
      <c r="W44" s="75"/>
      <c r="X44" s="75"/>
      <c r="Y44" s="75"/>
      <c r="Z44" s="75"/>
      <c r="AA44" s="75"/>
      <c r="AB44" s="75"/>
      <c r="AC44" s="75"/>
      <c r="AD44" s="75"/>
      <c r="AE44" s="75"/>
      <c r="AF44" s="75"/>
      <c r="AG44" s="75"/>
      <c r="AH44" s="75"/>
      <c r="AI44" s="75"/>
      <c r="AJ44" s="75"/>
      <c r="AK44" s="75"/>
      <c r="AL44" s="75"/>
      <c r="AM44" s="75"/>
      <c r="AN44" s="77"/>
      <c r="AO44" s="77"/>
    </row>
    <row r="45" ht="12.75" customHeight="1">
      <c r="A45" s="5"/>
      <c r="B45" s="27"/>
      <c r="C45" s="27"/>
      <c r="D45" s="27"/>
      <c r="E45" s="27"/>
      <c r="F45" s="27"/>
      <c r="G45" s="78"/>
      <c r="H45" s="79"/>
      <c r="I45" s="75"/>
      <c r="J45" s="75">
        <v>3.0</v>
      </c>
      <c r="K45" s="75" t="s">
        <v>3041</v>
      </c>
      <c r="L45" s="75"/>
      <c r="M45" s="75"/>
      <c r="N45" s="75"/>
      <c r="O45" s="75"/>
      <c r="P45" s="75"/>
      <c r="Q45" s="75"/>
      <c r="R45" s="75"/>
      <c r="S45" s="75" t="s">
        <v>2976</v>
      </c>
      <c r="T45" s="75" t="s">
        <v>2991</v>
      </c>
      <c r="U45" s="75"/>
      <c r="V45" s="75"/>
      <c r="W45" s="80" t="s">
        <v>3016</v>
      </c>
      <c r="X45" s="80"/>
      <c r="Y45" s="80"/>
      <c r="Z45" s="80"/>
      <c r="AA45" s="80"/>
      <c r="AB45" s="80"/>
      <c r="AC45" s="80"/>
      <c r="AD45" s="75"/>
      <c r="AE45" s="75"/>
      <c r="AF45" s="75"/>
      <c r="AG45" s="75"/>
      <c r="AH45" s="75"/>
      <c r="AI45" s="75"/>
      <c r="AJ45" s="75"/>
      <c r="AK45" s="75"/>
      <c r="AL45" s="75"/>
      <c r="AM45" s="75"/>
      <c r="AN45" s="77"/>
      <c r="AO45" s="77"/>
    </row>
    <row r="46" ht="15.0" customHeight="1">
      <c r="A46" s="5"/>
      <c r="B46" s="27"/>
      <c r="C46" s="27"/>
      <c r="D46" s="27"/>
      <c r="E46" s="27"/>
      <c r="F46" s="27"/>
      <c r="G46" s="78"/>
      <c r="H46" s="136"/>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row>
    <row r="47" ht="12.75" customHeight="1">
      <c r="A47" s="5"/>
      <c r="B47" s="27"/>
      <c r="C47" s="27"/>
      <c r="D47" s="27"/>
      <c r="E47" s="27"/>
      <c r="F47" s="27"/>
      <c r="G47" s="78"/>
      <c r="H47" s="120"/>
      <c r="I47" s="140" t="s">
        <v>3012</v>
      </c>
      <c r="J47" s="27"/>
      <c r="K47" s="27"/>
      <c r="L47" s="27"/>
      <c r="M47" s="27"/>
      <c r="N47" s="27"/>
      <c r="O47" s="27"/>
      <c r="P47" s="27"/>
      <c r="Q47" s="27"/>
      <c r="R47" s="27"/>
      <c r="S47" s="27"/>
      <c r="T47" s="27"/>
      <c r="U47" s="27"/>
      <c r="V47" s="27"/>
      <c r="W47" s="27"/>
      <c r="X47" s="27"/>
      <c r="Y47" s="27"/>
      <c r="Z47" s="27"/>
      <c r="AA47" s="75"/>
      <c r="AB47" s="75"/>
      <c r="AC47" s="75"/>
      <c r="AD47" s="75"/>
      <c r="AE47" s="75"/>
      <c r="AF47" s="75"/>
      <c r="AG47" s="75"/>
      <c r="AH47" s="75"/>
      <c r="AI47" s="75"/>
      <c r="AJ47" s="75"/>
      <c r="AK47" s="75"/>
      <c r="AL47" s="75"/>
      <c r="AM47" s="75"/>
      <c r="AN47" s="77"/>
      <c r="AO47" s="77"/>
    </row>
    <row r="48" ht="12.75" customHeight="1">
      <c r="A48" s="5"/>
      <c r="B48" s="27"/>
      <c r="C48" s="27"/>
      <c r="D48" s="27"/>
      <c r="E48" s="27"/>
      <c r="F48" s="27"/>
      <c r="G48" s="78"/>
      <c r="H48" s="120"/>
      <c r="I48" s="27" t="s">
        <v>3042</v>
      </c>
      <c r="J48" s="27"/>
      <c r="K48" s="27"/>
      <c r="L48" s="27"/>
      <c r="M48" s="27"/>
      <c r="N48" s="27"/>
      <c r="O48" s="27"/>
      <c r="P48" s="27"/>
      <c r="Q48" s="27"/>
      <c r="R48" s="27"/>
      <c r="S48" s="27"/>
      <c r="T48" s="27"/>
      <c r="U48" s="27"/>
      <c r="V48" s="27"/>
      <c r="W48" s="27"/>
      <c r="X48" s="27"/>
      <c r="Y48" s="27"/>
      <c r="Z48" s="27"/>
      <c r="AA48" s="75"/>
      <c r="AB48" s="75"/>
      <c r="AC48" s="75"/>
      <c r="AD48" s="75"/>
      <c r="AE48" s="75"/>
      <c r="AF48" s="75"/>
      <c r="AG48" s="75"/>
      <c r="AH48" s="75"/>
      <c r="AI48" s="75"/>
      <c r="AJ48" s="75"/>
      <c r="AK48" s="75"/>
      <c r="AL48" s="75"/>
      <c r="AM48" s="75"/>
      <c r="AN48" s="77"/>
      <c r="AO48" s="77"/>
    </row>
    <row r="49" ht="12.75" customHeight="1">
      <c r="A49" s="5"/>
      <c r="B49" s="27"/>
      <c r="C49" s="27"/>
      <c r="D49" s="27"/>
      <c r="E49" s="27"/>
      <c r="F49" s="27"/>
      <c r="G49" s="78"/>
      <c r="H49" s="120" t="s">
        <v>2990</v>
      </c>
      <c r="I49" s="27"/>
      <c r="J49" s="173" t="s">
        <v>3043</v>
      </c>
      <c r="K49" s="174"/>
      <c r="L49" s="175" t="s">
        <v>3044</v>
      </c>
      <c r="M49" s="174"/>
      <c r="N49" s="174" t="s">
        <v>3045</v>
      </c>
      <c r="O49" s="175" t="s">
        <v>3046</v>
      </c>
      <c r="P49" s="174"/>
      <c r="Q49" s="174" t="s">
        <v>3047</v>
      </c>
      <c r="R49" s="174"/>
      <c r="S49" s="176" t="s">
        <v>3048</v>
      </c>
      <c r="T49" s="177"/>
      <c r="U49" s="174" t="s">
        <v>3049</v>
      </c>
      <c r="V49" s="174"/>
      <c r="W49" s="174"/>
      <c r="X49" s="174"/>
      <c r="Y49" s="178"/>
      <c r="Z49" s="27"/>
      <c r="AA49" s="75"/>
      <c r="AB49" s="75"/>
      <c r="AC49" s="75"/>
      <c r="AD49" s="75"/>
      <c r="AE49" s="75"/>
      <c r="AF49" s="75"/>
      <c r="AG49" s="75"/>
      <c r="AH49" s="75"/>
      <c r="AI49" s="75"/>
      <c r="AJ49" s="75"/>
      <c r="AK49" s="75"/>
      <c r="AL49" s="75"/>
      <c r="AM49" s="75"/>
      <c r="AN49" s="77"/>
      <c r="AO49" s="77"/>
    </row>
    <row r="50" ht="12.75" customHeight="1">
      <c r="A50" s="5"/>
      <c r="B50" s="27"/>
      <c r="C50" s="27"/>
      <c r="D50" s="27"/>
      <c r="E50" s="27"/>
      <c r="F50" s="27"/>
      <c r="G50" s="78"/>
      <c r="H50" s="120"/>
      <c r="I50" s="27"/>
      <c r="J50" s="173" t="s">
        <v>3050</v>
      </c>
      <c r="K50" s="174"/>
      <c r="L50" s="175" t="s">
        <v>3051</v>
      </c>
      <c r="M50" s="174"/>
      <c r="N50" s="174" t="s">
        <v>3045</v>
      </c>
      <c r="O50" s="175" t="s">
        <v>3052</v>
      </c>
      <c r="P50" s="174"/>
      <c r="Q50" s="174" t="s">
        <v>3047</v>
      </c>
      <c r="R50" s="174"/>
      <c r="S50" s="176" t="s">
        <v>3053</v>
      </c>
      <c r="T50" s="177"/>
      <c r="U50" s="174" t="s">
        <v>3049</v>
      </c>
      <c r="V50" s="174"/>
      <c r="W50" s="174"/>
      <c r="X50" s="174"/>
      <c r="Y50" s="178"/>
      <c r="Z50" s="27"/>
      <c r="AA50" s="75"/>
      <c r="AB50" s="75"/>
      <c r="AC50" s="75"/>
      <c r="AD50" s="75"/>
      <c r="AE50" s="75"/>
      <c r="AF50" s="75"/>
      <c r="AG50" s="75"/>
      <c r="AH50" s="75"/>
      <c r="AI50" s="75"/>
      <c r="AJ50" s="75"/>
      <c r="AK50" s="75"/>
      <c r="AL50" s="75"/>
      <c r="AM50" s="75"/>
      <c r="AN50" s="77"/>
      <c r="AO50" s="77"/>
    </row>
    <row r="51" ht="12.75" customHeight="1">
      <c r="A51" s="5"/>
      <c r="B51" s="27"/>
      <c r="C51" s="27"/>
      <c r="D51" s="27"/>
      <c r="E51" s="27"/>
      <c r="F51" s="27"/>
      <c r="G51" s="78"/>
      <c r="H51" s="120"/>
      <c r="I51" s="31"/>
      <c r="J51" s="173" t="s">
        <v>3054</v>
      </c>
      <c r="K51" s="174"/>
      <c r="L51" s="175" t="s">
        <v>3055</v>
      </c>
      <c r="M51" s="174"/>
      <c r="N51" s="174" t="s">
        <v>3045</v>
      </c>
      <c r="O51" s="175" t="s">
        <v>3056</v>
      </c>
      <c r="P51" s="174"/>
      <c r="Q51" s="174" t="s">
        <v>3047</v>
      </c>
      <c r="R51" s="174"/>
      <c r="S51" s="176" t="s">
        <v>3057</v>
      </c>
      <c r="T51" s="177"/>
      <c r="U51" s="174" t="s">
        <v>3049</v>
      </c>
      <c r="V51" s="174"/>
      <c r="W51" s="174"/>
      <c r="X51" s="174"/>
      <c r="Y51" s="178"/>
      <c r="Z51" s="27"/>
      <c r="AA51" s="75"/>
      <c r="AB51" s="75"/>
      <c r="AC51" s="75"/>
      <c r="AD51" s="75"/>
      <c r="AE51" s="75"/>
      <c r="AF51" s="75"/>
      <c r="AG51" s="75"/>
      <c r="AH51" s="75"/>
      <c r="AI51" s="75"/>
      <c r="AJ51" s="75"/>
      <c r="AK51" s="75"/>
      <c r="AL51" s="75"/>
      <c r="AM51" s="75"/>
      <c r="AN51" s="77"/>
      <c r="AO51" s="77"/>
    </row>
    <row r="52" ht="12.75" customHeight="1">
      <c r="A52" s="5"/>
      <c r="B52" s="27"/>
      <c r="C52" s="27"/>
      <c r="D52" s="27"/>
      <c r="E52" s="27"/>
      <c r="F52" s="27"/>
      <c r="G52" s="78"/>
      <c r="H52" s="120"/>
      <c r="I52" s="27"/>
      <c r="J52" s="27"/>
      <c r="K52" s="27" t="s">
        <v>2976</v>
      </c>
      <c r="L52" s="75" t="s">
        <v>2991</v>
      </c>
      <c r="M52" s="27"/>
      <c r="N52" s="27"/>
      <c r="O52" s="27"/>
      <c r="P52" s="27"/>
      <c r="Q52" s="27"/>
      <c r="R52" s="27"/>
      <c r="S52" s="27"/>
      <c r="T52" s="27"/>
      <c r="U52" s="27"/>
      <c r="V52" s="27"/>
      <c r="W52" s="27"/>
      <c r="X52" s="27"/>
      <c r="Y52" s="27"/>
      <c r="Z52" s="27"/>
      <c r="AA52" s="75"/>
      <c r="AB52" s="75"/>
      <c r="AC52" s="75"/>
      <c r="AD52" s="75"/>
      <c r="AE52" s="75"/>
      <c r="AF52" s="75"/>
      <c r="AG52" s="75"/>
      <c r="AH52" s="75"/>
      <c r="AI52" s="75"/>
      <c r="AJ52" s="75"/>
      <c r="AK52" s="75"/>
      <c r="AL52" s="75"/>
      <c r="AM52" s="75"/>
      <c r="AN52" s="77"/>
      <c r="AO52" s="77"/>
    </row>
    <row r="53" ht="13.5" customHeight="1">
      <c r="A53" s="5"/>
      <c r="B53" s="27"/>
      <c r="C53" s="27"/>
      <c r="D53" s="27"/>
      <c r="E53" s="27"/>
      <c r="F53" s="27"/>
      <c r="G53" s="78"/>
      <c r="H53" s="136"/>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row>
    <row r="54" ht="13.5" customHeight="1">
      <c r="A54" s="5"/>
      <c r="B54" s="27"/>
      <c r="C54" s="27"/>
      <c r="D54" s="27"/>
      <c r="E54" s="27"/>
      <c r="F54" s="27"/>
      <c r="G54" s="78"/>
      <c r="H54" s="136"/>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row>
    <row r="55" ht="11.25" customHeight="1">
      <c r="A55" s="5"/>
      <c r="B55" s="27"/>
      <c r="C55" s="27"/>
      <c r="D55" s="27"/>
      <c r="E55" s="27"/>
      <c r="F55" s="27"/>
      <c r="G55" s="78"/>
      <c r="H55" s="136"/>
      <c r="I55" s="27"/>
      <c r="J55" s="75"/>
      <c r="K55" s="75"/>
      <c r="L55" s="74"/>
      <c r="M55" s="75"/>
      <c r="N55" s="75"/>
      <c r="O55" s="74"/>
      <c r="P55" s="75"/>
      <c r="Q55" s="75"/>
      <c r="R55" s="75"/>
      <c r="S55" s="74"/>
      <c r="U55" s="75"/>
      <c r="V55" s="75"/>
      <c r="W55" s="75"/>
      <c r="X55" s="75"/>
      <c r="Y55" s="75"/>
      <c r="Z55" s="27"/>
      <c r="AA55" s="27"/>
      <c r="AB55" s="27"/>
      <c r="AC55" s="27"/>
      <c r="AD55" s="27"/>
      <c r="AE55" s="27"/>
      <c r="AF55" s="27"/>
      <c r="AG55" s="27"/>
      <c r="AH55" s="27"/>
      <c r="AI55" s="27"/>
      <c r="AJ55" s="27"/>
      <c r="AK55" s="27"/>
      <c r="AL55" s="27"/>
      <c r="AM55" s="27"/>
      <c r="AN55" s="27"/>
      <c r="AO55" s="27"/>
    </row>
    <row r="56" ht="13.5" customHeight="1">
      <c r="A56" s="5"/>
      <c r="B56" s="27"/>
      <c r="C56" s="27"/>
      <c r="D56" s="27"/>
      <c r="E56" s="27"/>
      <c r="F56" s="27"/>
      <c r="G56" s="78"/>
      <c r="H56" s="136"/>
      <c r="I56" s="27"/>
      <c r="J56" s="75"/>
      <c r="K56" s="75"/>
      <c r="L56" s="74"/>
      <c r="M56" s="75"/>
      <c r="N56" s="75"/>
      <c r="O56" s="74"/>
      <c r="P56" s="75"/>
      <c r="Q56" s="75"/>
      <c r="R56" s="75"/>
      <c r="S56" s="74"/>
      <c r="U56" s="75"/>
      <c r="V56" s="75"/>
      <c r="W56" s="75"/>
      <c r="X56" s="75"/>
      <c r="Y56" s="75"/>
      <c r="Z56" s="27"/>
      <c r="AA56" s="27"/>
      <c r="AB56" s="27"/>
      <c r="AC56" s="27"/>
      <c r="AD56" s="27"/>
      <c r="AE56" s="27"/>
      <c r="AF56" s="27"/>
      <c r="AG56" s="27"/>
      <c r="AH56" s="27"/>
      <c r="AI56" s="27"/>
      <c r="AJ56" s="27"/>
      <c r="AK56" s="27"/>
      <c r="AL56" s="27"/>
      <c r="AM56" s="27"/>
      <c r="AN56" s="27"/>
      <c r="AO56" s="27"/>
    </row>
    <row r="57" ht="12.75" customHeight="1">
      <c r="A57" s="5"/>
      <c r="B57" s="27"/>
      <c r="C57" s="27"/>
      <c r="D57" s="27"/>
      <c r="E57" s="27"/>
      <c r="F57" s="27"/>
      <c r="G57" s="78"/>
      <c r="H57" s="136"/>
      <c r="I57" s="31"/>
      <c r="J57" s="75"/>
      <c r="K57" s="75"/>
      <c r="L57" s="74"/>
      <c r="M57" s="75"/>
      <c r="N57" s="75"/>
      <c r="O57" s="74"/>
      <c r="P57" s="75"/>
      <c r="Q57" s="75"/>
      <c r="R57" s="75"/>
      <c r="S57" s="74"/>
      <c r="U57" s="75"/>
      <c r="V57" s="75"/>
      <c r="W57" s="75"/>
      <c r="X57" s="75"/>
      <c r="Y57" s="75"/>
      <c r="Z57" s="27"/>
      <c r="AA57" s="27"/>
      <c r="AB57" s="27"/>
      <c r="AC57" s="27"/>
      <c r="AD57" s="27"/>
      <c r="AE57" s="27"/>
      <c r="AF57" s="27"/>
      <c r="AG57" s="27"/>
      <c r="AH57" s="27"/>
      <c r="AI57" s="27"/>
      <c r="AJ57" s="27"/>
      <c r="AK57" s="27"/>
      <c r="AL57" s="27"/>
      <c r="AM57" s="27"/>
      <c r="AN57" s="27"/>
      <c r="AO57" s="27"/>
    </row>
    <row r="58" ht="12.75" customHeight="1">
      <c r="A58" s="5"/>
      <c r="B58" s="27"/>
      <c r="C58" s="27"/>
      <c r="D58" s="27"/>
      <c r="E58" s="27"/>
      <c r="F58" s="27"/>
      <c r="G58" s="78"/>
      <c r="H58" s="136"/>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row>
    <row r="59" ht="12.75" customHeight="1">
      <c r="A59" s="5"/>
      <c r="B59" s="27"/>
      <c r="C59" s="27"/>
      <c r="D59" s="27"/>
      <c r="E59" s="27"/>
      <c r="F59" s="27"/>
      <c r="G59" s="78"/>
      <c r="H59" s="136"/>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row>
    <row r="60" ht="15.0" customHeight="1">
      <c r="A60" s="5"/>
      <c r="B60" s="27"/>
      <c r="C60" s="27"/>
      <c r="D60" s="27"/>
      <c r="E60" s="27"/>
      <c r="F60" s="27"/>
      <c r="G60" s="78"/>
      <c r="H60" s="136"/>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row>
    <row r="61" ht="15.0" customHeight="1">
      <c r="A61" s="5"/>
      <c r="B61" s="27"/>
      <c r="C61" s="27"/>
      <c r="D61" s="27"/>
      <c r="E61" s="27"/>
      <c r="F61" s="27"/>
      <c r="G61" s="78"/>
      <c r="H61" s="136"/>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row>
    <row r="62" ht="12.75" customHeight="1">
      <c r="A62" s="5"/>
      <c r="B62" s="27"/>
      <c r="C62" s="27"/>
      <c r="D62" s="27"/>
      <c r="E62" s="27"/>
      <c r="F62" s="27"/>
      <c r="G62" s="78"/>
      <c r="H62" s="136"/>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row>
    <row r="63" ht="12.75" customHeight="1">
      <c r="A63" s="5"/>
      <c r="B63" s="27"/>
      <c r="C63" s="27"/>
      <c r="D63" s="27"/>
      <c r="E63" s="27"/>
      <c r="F63" s="27"/>
      <c r="G63" s="78"/>
      <c r="H63" s="136"/>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row>
    <row r="64" ht="12.75" customHeight="1">
      <c r="A64" s="5"/>
      <c r="B64" s="27"/>
      <c r="C64" s="27"/>
      <c r="D64" s="27"/>
      <c r="E64" s="27"/>
      <c r="F64" s="27"/>
      <c r="G64" s="78"/>
      <c r="H64" s="136"/>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row>
    <row r="65" ht="12.75" customHeight="1">
      <c r="A65" s="5"/>
      <c r="B65" s="27"/>
      <c r="C65" s="27"/>
      <c r="D65" s="27"/>
      <c r="E65" s="27"/>
      <c r="F65" s="27"/>
      <c r="G65" s="78"/>
      <c r="H65" s="136"/>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row>
    <row r="66" ht="12.75" customHeight="1">
      <c r="A66" s="5"/>
      <c r="B66" s="27"/>
      <c r="C66" s="27"/>
      <c r="D66" s="27"/>
      <c r="E66" s="27"/>
      <c r="F66" s="27"/>
      <c r="G66" s="78"/>
      <c r="H66" s="136"/>
      <c r="I66" s="27"/>
      <c r="J66" s="27"/>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row>
    <row r="67" ht="12.75" customHeight="1">
      <c r="A67" s="5"/>
      <c r="B67" s="27"/>
      <c r="C67" s="27"/>
      <c r="D67" s="27"/>
      <c r="E67" s="27"/>
      <c r="F67" s="27"/>
      <c r="G67" s="78"/>
      <c r="H67" s="136"/>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row>
    <row r="68" ht="12.75" customHeight="1">
      <c r="A68" s="5"/>
      <c r="B68" s="27"/>
      <c r="C68" s="27"/>
      <c r="D68" s="27"/>
      <c r="E68" s="27"/>
      <c r="F68" s="27"/>
      <c r="G68" s="78"/>
      <c r="H68" s="136"/>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row>
    <row r="69" ht="12.75" customHeight="1">
      <c r="A69" s="5"/>
      <c r="B69" s="27"/>
      <c r="C69" s="27"/>
      <c r="D69" s="27"/>
      <c r="E69" s="27"/>
      <c r="F69" s="27"/>
      <c r="G69" s="78"/>
      <c r="H69" s="136"/>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c r="AN69" s="27"/>
      <c r="AO69" s="27"/>
    </row>
    <row r="70" ht="12.75" customHeight="1">
      <c r="A70" s="5"/>
      <c r="B70" s="27"/>
      <c r="C70" s="27"/>
      <c r="D70" s="27"/>
      <c r="E70" s="27"/>
      <c r="F70" s="27"/>
      <c r="G70" s="78"/>
      <c r="H70" s="136"/>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27"/>
      <c r="AH70" s="27"/>
      <c r="AI70" s="27"/>
      <c r="AJ70" s="27"/>
      <c r="AK70" s="27"/>
      <c r="AL70" s="27"/>
      <c r="AM70" s="27"/>
      <c r="AN70" s="27"/>
      <c r="AO70" s="27"/>
    </row>
    <row r="71" ht="12.75" customHeight="1">
      <c r="A71" s="5"/>
      <c r="B71" s="27"/>
      <c r="C71" s="27"/>
      <c r="D71" s="27"/>
      <c r="E71" s="27"/>
      <c r="F71" s="27"/>
      <c r="G71" s="78"/>
      <c r="H71" s="136"/>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row>
    <row r="72" ht="12.75" customHeight="1">
      <c r="A72" s="5"/>
      <c r="B72" s="121"/>
      <c r="C72" s="121"/>
      <c r="D72" s="121"/>
      <c r="E72" s="121"/>
      <c r="F72" s="121"/>
      <c r="G72" s="78"/>
      <c r="H72" s="136"/>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c r="AN72" s="27"/>
      <c r="AO72" s="121"/>
    </row>
    <row r="73" ht="12.75" customHeight="1">
      <c r="A73" s="5"/>
      <c r="B73" s="121"/>
      <c r="C73" s="121"/>
      <c r="D73" s="121"/>
      <c r="E73" s="121"/>
      <c r="F73" s="121"/>
      <c r="G73" s="78"/>
      <c r="H73" s="136"/>
      <c r="I73" s="27"/>
      <c r="J73" s="27"/>
      <c r="K73" s="27"/>
      <c r="L73" s="27"/>
      <c r="M73" s="27"/>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c r="AN73" s="27"/>
      <c r="AO73" s="121"/>
    </row>
    <row r="74" ht="12.75" customHeight="1">
      <c r="A74" s="5"/>
      <c r="B74" s="27"/>
      <c r="C74" s="27"/>
      <c r="D74" s="27"/>
      <c r="E74" s="27"/>
      <c r="F74" s="27"/>
      <c r="G74" s="78"/>
      <c r="H74" s="136" t="s">
        <v>3024</v>
      </c>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
      <c r="AO74" s="27"/>
    </row>
    <row r="75" ht="12.75" customHeight="1">
      <c r="A75" s="5"/>
      <c r="B75" s="27"/>
      <c r="C75" s="27"/>
      <c r="D75" s="27"/>
      <c r="E75" s="27"/>
      <c r="F75" s="27"/>
      <c r="G75" s="78"/>
      <c r="H75" s="136"/>
      <c r="I75" s="27"/>
      <c r="J75" s="27"/>
      <c r="K75" s="27"/>
      <c r="L75" s="27"/>
      <c r="M75" s="27"/>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c r="AN75" s="27"/>
      <c r="AO75" s="27"/>
    </row>
    <row r="76" ht="12.75" customHeight="1">
      <c r="A76" s="5"/>
      <c r="B76" s="27"/>
      <c r="C76" s="27"/>
      <c r="D76" s="27"/>
      <c r="E76" s="27"/>
      <c r="F76" s="27"/>
      <c r="G76" s="78"/>
      <c r="H76" s="136"/>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c r="AN76" s="27"/>
      <c r="AO76" s="27"/>
    </row>
    <row r="77" ht="12.75" customHeight="1">
      <c r="A77" s="5"/>
      <c r="B77" s="27"/>
      <c r="C77" s="27"/>
      <c r="D77" s="27"/>
      <c r="E77" s="27"/>
      <c r="F77" s="27"/>
      <c r="G77" s="78"/>
      <c r="H77" s="136" t="s">
        <v>3024</v>
      </c>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7"/>
      <c r="AL77" s="27"/>
      <c r="AM77" s="27"/>
      <c r="AN77" s="27"/>
      <c r="AO77" s="27"/>
    </row>
    <row r="78" ht="12.75" customHeight="1">
      <c r="A78" s="5"/>
      <c r="B78" s="27"/>
      <c r="C78" s="27"/>
      <c r="D78" s="27"/>
      <c r="E78" s="27"/>
      <c r="F78" s="27"/>
      <c r="G78" s="78"/>
      <c r="H78" s="136"/>
      <c r="I78" s="27"/>
      <c r="J78" s="27"/>
      <c r="K78" s="27"/>
      <c r="L78" s="27"/>
      <c r="M78" s="27"/>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c r="AN78" s="27"/>
      <c r="AO78" s="27"/>
    </row>
    <row r="79" ht="12.75" customHeight="1">
      <c r="A79" s="5"/>
      <c r="B79" s="27"/>
      <c r="C79" s="27"/>
      <c r="D79" s="27"/>
      <c r="E79" s="27"/>
      <c r="F79" s="27"/>
      <c r="G79" s="78"/>
      <c r="H79" s="136"/>
      <c r="I79" s="27"/>
      <c r="J79" s="27"/>
      <c r="K79" s="27"/>
      <c r="L79" s="27"/>
      <c r="M79" s="27"/>
      <c r="N79" s="27"/>
      <c r="O79" s="27"/>
      <c r="P79" s="27"/>
      <c r="Q79" s="27"/>
      <c r="R79" s="27"/>
      <c r="S79" s="27"/>
      <c r="T79" s="27"/>
      <c r="U79" s="27"/>
      <c r="V79" s="27"/>
      <c r="W79" s="27"/>
      <c r="X79" s="27"/>
      <c r="Y79" s="27"/>
      <c r="Z79" s="27"/>
      <c r="AA79" s="27"/>
      <c r="AB79" s="27"/>
      <c r="AC79" s="27"/>
      <c r="AD79" s="27"/>
      <c r="AE79" s="27"/>
      <c r="AF79" s="27"/>
      <c r="AG79" s="27"/>
      <c r="AH79" s="27"/>
      <c r="AI79" s="27"/>
      <c r="AJ79" s="27"/>
      <c r="AK79" s="27"/>
      <c r="AL79" s="27"/>
      <c r="AM79" s="27"/>
      <c r="AN79" s="27"/>
      <c r="AO79" s="27"/>
    </row>
    <row r="80" ht="12.75" customHeight="1">
      <c r="A80" s="5"/>
      <c r="B80" s="27"/>
      <c r="C80" s="27"/>
      <c r="D80" s="27"/>
      <c r="E80" s="27"/>
      <c r="F80" s="27"/>
      <c r="G80" s="78"/>
      <c r="H80" s="136"/>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c r="AN80" s="27"/>
      <c r="AO80" s="27"/>
    </row>
    <row r="81" ht="12.75" customHeight="1">
      <c r="A81" s="5"/>
      <c r="B81" s="27"/>
      <c r="C81" s="27"/>
      <c r="D81" s="27"/>
      <c r="E81" s="27"/>
      <c r="F81" s="27"/>
      <c r="G81" s="78"/>
      <c r="H81" s="136"/>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7"/>
      <c r="AH81" s="27"/>
      <c r="AI81" s="27"/>
      <c r="AJ81" s="27"/>
      <c r="AK81" s="27"/>
      <c r="AL81" s="27"/>
      <c r="AM81" s="27"/>
      <c r="AN81" s="27"/>
      <c r="AO81" s="27"/>
    </row>
    <row r="82" ht="12.75" customHeight="1">
      <c r="A82" s="5"/>
      <c r="B82" s="121"/>
      <c r="C82" s="121"/>
      <c r="D82" s="121"/>
      <c r="E82" s="121"/>
      <c r="F82" s="121"/>
      <c r="G82" s="78"/>
      <c r="H82" s="136"/>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121"/>
    </row>
    <row r="83" ht="12.75" customHeight="1">
      <c r="A83" s="5"/>
      <c r="B83" s="121"/>
      <c r="C83" s="121"/>
      <c r="D83" s="121"/>
      <c r="E83" s="121"/>
      <c r="F83" s="121"/>
      <c r="G83" s="78"/>
      <c r="H83" s="136"/>
      <c r="I83" s="27"/>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121"/>
    </row>
    <row r="84" ht="12.75" customHeight="1">
      <c r="A84" s="5"/>
      <c r="B84" s="121"/>
      <c r="C84" s="121"/>
      <c r="D84" s="121"/>
      <c r="E84" s="121"/>
      <c r="F84" s="121"/>
      <c r="G84" s="78"/>
      <c r="H84" s="136"/>
      <c r="I84" s="27"/>
      <c r="J84" s="27"/>
      <c r="K84" s="27"/>
      <c r="L84" s="27"/>
      <c r="M84" s="27"/>
      <c r="N84" s="27"/>
      <c r="O84" s="27"/>
      <c r="P84" s="27"/>
      <c r="Q84" s="27"/>
      <c r="R84" s="27"/>
      <c r="S84" s="27"/>
      <c r="T84" s="27"/>
      <c r="U84" s="27"/>
      <c r="V84" s="27"/>
      <c r="W84" s="27"/>
      <c r="X84" s="27"/>
      <c r="Y84" s="27"/>
      <c r="Z84" s="27"/>
      <c r="AA84" s="27"/>
      <c r="AB84" s="27"/>
      <c r="AC84" s="27"/>
      <c r="AD84" s="27"/>
      <c r="AE84" s="27"/>
      <c r="AF84" s="27"/>
      <c r="AG84" s="27"/>
      <c r="AH84" s="27"/>
      <c r="AI84" s="27"/>
      <c r="AJ84" s="27"/>
      <c r="AK84" s="27"/>
      <c r="AL84" s="27"/>
      <c r="AM84" s="27"/>
      <c r="AN84" s="27"/>
      <c r="AO84" s="121"/>
    </row>
    <row r="85" ht="12.75" customHeight="1">
      <c r="A85" s="5"/>
      <c r="B85" s="121"/>
      <c r="C85" s="121"/>
      <c r="D85" s="121"/>
      <c r="E85" s="121"/>
      <c r="F85" s="121"/>
      <c r="G85" s="78"/>
      <c r="H85" s="136"/>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c r="AN85" s="27"/>
      <c r="AO85" s="121"/>
    </row>
    <row r="86" ht="12.75" customHeight="1">
      <c r="A86" s="5"/>
      <c r="B86" s="121"/>
      <c r="C86" s="121"/>
      <c r="D86" s="121"/>
      <c r="E86" s="121"/>
      <c r="F86" s="121"/>
      <c r="G86" s="78"/>
      <c r="H86" s="136"/>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27"/>
      <c r="AL86" s="27"/>
      <c r="AM86" s="27"/>
      <c r="AN86" s="27"/>
      <c r="AO86" s="121"/>
    </row>
    <row r="87" ht="12.75" customHeight="1">
      <c r="A87" s="5"/>
      <c r="B87" s="121"/>
      <c r="C87" s="121"/>
      <c r="D87" s="121"/>
      <c r="E87" s="121"/>
      <c r="F87" s="121"/>
      <c r="G87" s="78"/>
      <c r="H87" s="136"/>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27"/>
      <c r="AO87" s="121"/>
    </row>
    <row r="88" ht="12.75" customHeight="1">
      <c r="A88" s="5"/>
      <c r="B88" s="121"/>
      <c r="C88" s="121"/>
      <c r="D88" s="121"/>
      <c r="E88" s="121"/>
      <c r="F88" s="121"/>
      <c r="G88" s="78"/>
      <c r="H88" s="136"/>
      <c r="I88" s="27"/>
      <c r="J88" s="27"/>
      <c r="K88" s="27"/>
      <c r="L88" s="27"/>
      <c r="M88" s="27"/>
      <c r="N88" s="27"/>
      <c r="O88" s="27"/>
      <c r="P88" s="27"/>
      <c r="Q88" s="27"/>
      <c r="R88" s="27"/>
      <c r="S88" s="27"/>
      <c r="T88" s="27"/>
      <c r="U88" s="27"/>
      <c r="V88" s="27"/>
      <c r="W88" s="27"/>
      <c r="X88" s="27"/>
      <c r="Y88" s="27"/>
      <c r="Z88" s="27"/>
      <c r="AA88" s="27"/>
      <c r="AB88" s="27"/>
      <c r="AC88" s="27"/>
      <c r="AD88" s="27"/>
      <c r="AE88" s="27"/>
      <c r="AF88" s="27"/>
      <c r="AG88" s="27"/>
      <c r="AH88" s="27"/>
      <c r="AI88" s="27"/>
      <c r="AJ88" s="27"/>
      <c r="AK88" s="27"/>
      <c r="AL88" s="27"/>
      <c r="AM88" s="27"/>
      <c r="AN88" s="27"/>
      <c r="AO88" s="121"/>
    </row>
    <row r="89" ht="12.75" customHeight="1">
      <c r="A89" s="5"/>
      <c r="B89" s="121"/>
      <c r="C89" s="121"/>
      <c r="D89" s="121"/>
      <c r="E89" s="121"/>
      <c r="F89" s="121"/>
      <c r="G89" s="78"/>
      <c r="H89" s="136"/>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c r="AN89" s="27"/>
      <c r="AO89" s="121"/>
    </row>
    <row r="90" ht="12.75" customHeight="1">
      <c r="A90" s="5"/>
      <c r="B90" s="121"/>
      <c r="C90" s="121"/>
      <c r="D90" s="121"/>
      <c r="E90" s="121"/>
      <c r="F90" s="121"/>
      <c r="G90" s="78"/>
      <c r="H90" s="136"/>
      <c r="I90" s="27"/>
      <c r="J90" s="27"/>
      <c r="K90" s="27"/>
      <c r="L90" s="27"/>
      <c r="M90" s="27"/>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c r="AN90" s="27"/>
      <c r="AO90" s="121"/>
    </row>
    <row r="91" ht="12.75" customHeight="1">
      <c r="A91" s="5"/>
      <c r="B91" s="121"/>
      <c r="C91" s="121"/>
      <c r="D91" s="121"/>
      <c r="E91" s="121"/>
      <c r="F91" s="121"/>
      <c r="G91" s="78"/>
      <c r="H91" s="136"/>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c r="AN91" s="27"/>
      <c r="AO91" s="121"/>
    </row>
    <row r="92" ht="12.75" customHeight="1">
      <c r="A92" s="5"/>
      <c r="B92" s="121"/>
      <c r="C92" s="121"/>
      <c r="D92" s="121"/>
      <c r="E92" s="121"/>
      <c r="F92" s="121"/>
      <c r="G92" s="78"/>
      <c r="H92" s="136"/>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27"/>
      <c r="AL92" s="27"/>
      <c r="AM92" s="27"/>
      <c r="AN92" s="27"/>
      <c r="AO92" s="121"/>
    </row>
    <row r="93" ht="12.75" customHeight="1">
      <c r="A93" s="5"/>
      <c r="B93" s="121"/>
      <c r="C93" s="121"/>
      <c r="D93" s="121"/>
      <c r="E93" s="121"/>
      <c r="F93" s="121"/>
      <c r="G93" s="78"/>
      <c r="H93" s="136"/>
      <c r="I93" s="27"/>
      <c r="J93" s="27"/>
      <c r="K93" s="27"/>
      <c r="L93" s="27"/>
      <c r="M93" s="27"/>
      <c r="N93" s="27"/>
      <c r="O93" s="27"/>
      <c r="P93" s="27"/>
      <c r="Q93" s="27"/>
      <c r="R93" s="27"/>
      <c r="S93" s="27"/>
      <c r="T93" s="27"/>
      <c r="U93" s="27"/>
      <c r="V93" s="27"/>
      <c r="W93" s="27"/>
      <c r="X93" s="27"/>
      <c r="Y93" s="27"/>
      <c r="Z93" s="27"/>
      <c r="AA93" s="27"/>
      <c r="AB93" s="27"/>
      <c r="AC93" s="27"/>
      <c r="AD93" s="27"/>
      <c r="AE93" s="27"/>
      <c r="AF93" s="27"/>
      <c r="AG93" s="27"/>
      <c r="AH93" s="27"/>
      <c r="AI93" s="27"/>
      <c r="AJ93" s="27"/>
      <c r="AK93" s="27"/>
      <c r="AL93" s="27"/>
      <c r="AM93" s="27"/>
      <c r="AN93" s="27"/>
      <c r="AO93" s="121"/>
    </row>
    <row r="94" ht="12.75" customHeight="1">
      <c r="A94" s="5"/>
      <c r="B94" s="121"/>
      <c r="C94" s="121"/>
      <c r="D94" s="121"/>
      <c r="E94" s="121"/>
      <c r="F94" s="121"/>
      <c r="G94" s="78"/>
      <c r="H94" s="136"/>
      <c r="I94" s="27"/>
      <c r="J94" s="27"/>
      <c r="K94" s="27"/>
      <c r="L94" s="27"/>
      <c r="M94" s="27"/>
      <c r="N94" s="27"/>
      <c r="O94" s="27"/>
      <c r="P94" s="27"/>
      <c r="Q94" s="27"/>
      <c r="R94" s="27"/>
      <c r="S94" s="27"/>
      <c r="T94" s="27"/>
      <c r="U94" s="27"/>
      <c r="V94" s="27"/>
      <c r="W94" s="27"/>
      <c r="X94" s="27"/>
      <c r="Y94" s="27"/>
      <c r="Z94" s="27"/>
      <c r="AA94" s="27"/>
      <c r="AB94" s="27"/>
      <c r="AC94" s="27"/>
      <c r="AD94" s="27"/>
      <c r="AE94" s="27"/>
      <c r="AF94" s="27"/>
      <c r="AG94" s="27"/>
      <c r="AH94" s="27"/>
      <c r="AI94" s="27"/>
      <c r="AJ94" s="27"/>
      <c r="AK94" s="27"/>
      <c r="AL94" s="27"/>
      <c r="AM94" s="27"/>
      <c r="AN94" s="27"/>
      <c r="AO94" s="121"/>
    </row>
    <row r="95" ht="12.75" customHeight="1">
      <c r="A95" s="5"/>
      <c r="B95" s="121"/>
      <c r="C95" s="121"/>
      <c r="D95" s="121"/>
      <c r="E95" s="121"/>
      <c r="F95" s="121"/>
      <c r="G95" s="78"/>
      <c r="H95" s="136"/>
      <c r="I95" s="27"/>
      <c r="J95" s="27"/>
      <c r="K95" s="27"/>
      <c r="L95" s="27"/>
      <c r="M95" s="27"/>
      <c r="N95" s="27"/>
      <c r="O95" s="27"/>
      <c r="P95" s="27"/>
      <c r="Q95" s="27"/>
      <c r="R95" s="27"/>
      <c r="S95" s="27"/>
      <c r="T95" s="27"/>
      <c r="U95" s="27"/>
      <c r="V95" s="27"/>
      <c r="W95" s="27"/>
      <c r="X95" s="27"/>
      <c r="Y95" s="27"/>
      <c r="Z95" s="27"/>
      <c r="AA95" s="27"/>
      <c r="AB95" s="27"/>
      <c r="AC95" s="27"/>
      <c r="AD95" s="27"/>
      <c r="AE95" s="27"/>
      <c r="AF95" s="27"/>
      <c r="AG95" s="27"/>
      <c r="AH95" s="27"/>
      <c r="AI95" s="27"/>
      <c r="AJ95" s="27"/>
      <c r="AK95" s="27"/>
      <c r="AL95" s="27"/>
      <c r="AM95" s="27"/>
      <c r="AN95" s="27"/>
      <c r="AO95" s="121"/>
    </row>
    <row r="96" ht="12.75" customHeight="1">
      <c r="A96" s="5"/>
      <c r="B96" s="121"/>
      <c r="C96" s="121"/>
      <c r="D96" s="121"/>
      <c r="E96" s="121"/>
      <c r="F96" s="121"/>
      <c r="G96" s="78"/>
      <c r="H96" s="136"/>
      <c r="I96" s="27"/>
      <c r="J96" s="27"/>
      <c r="K96" s="27"/>
      <c r="L96" s="27"/>
      <c r="M96" s="27"/>
      <c r="N96" s="27"/>
      <c r="O96" s="27"/>
      <c r="P96" s="27"/>
      <c r="Q96" s="27"/>
      <c r="R96" s="27"/>
      <c r="S96" s="27"/>
      <c r="T96" s="27"/>
      <c r="U96" s="27"/>
      <c r="V96" s="27"/>
      <c r="W96" s="27"/>
      <c r="X96" s="27"/>
      <c r="Y96" s="27"/>
      <c r="Z96" s="27"/>
      <c r="AA96" s="27"/>
      <c r="AB96" s="27"/>
      <c r="AC96" s="27"/>
      <c r="AD96" s="27"/>
      <c r="AE96" s="27"/>
      <c r="AF96" s="27"/>
      <c r="AG96" s="27"/>
      <c r="AH96" s="27"/>
      <c r="AI96" s="27"/>
      <c r="AJ96" s="27"/>
      <c r="AK96" s="27"/>
      <c r="AL96" s="27"/>
      <c r="AM96" s="27"/>
      <c r="AN96" s="27"/>
      <c r="AO96" s="121"/>
    </row>
    <row r="97" ht="12.75" customHeight="1">
      <c r="A97" s="5"/>
      <c r="B97" s="121"/>
      <c r="C97" s="121"/>
      <c r="D97" s="121"/>
      <c r="E97" s="121"/>
      <c r="F97" s="121"/>
      <c r="G97" s="142"/>
      <c r="H97" s="136"/>
      <c r="I97" s="27"/>
      <c r="J97" s="27"/>
      <c r="K97" s="27"/>
      <c r="L97" s="27"/>
      <c r="M97" s="27"/>
      <c r="N97" s="27"/>
      <c r="O97" s="27"/>
      <c r="P97" s="27"/>
      <c r="Q97" s="27"/>
      <c r="R97" s="27"/>
      <c r="S97" s="27"/>
      <c r="T97" s="27"/>
      <c r="U97" s="27"/>
      <c r="V97" s="27"/>
      <c r="W97" s="27"/>
      <c r="X97" s="27"/>
      <c r="Y97" s="27"/>
      <c r="Z97" s="27"/>
      <c r="AA97" s="27"/>
      <c r="AB97" s="27"/>
      <c r="AC97" s="27"/>
      <c r="AD97" s="27"/>
      <c r="AE97" s="27"/>
      <c r="AF97" s="27"/>
      <c r="AG97" s="27"/>
      <c r="AH97" s="27"/>
      <c r="AI97" s="27"/>
      <c r="AJ97" s="27"/>
      <c r="AK97" s="27"/>
      <c r="AL97" s="27"/>
      <c r="AM97" s="27"/>
      <c r="AN97" s="27"/>
      <c r="AO97" s="121"/>
    </row>
    <row r="98" ht="12.75" customHeight="1">
      <c r="A98" s="5"/>
      <c r="B98" s="121"/>
      <c r="C98" s="121"/>
      <c r="D98" s="121"/>
      <c r="E98" s="121"/>
      <c r="F98" s="121"/>
      <c r="G98" s="78"/>
      <c r="H98" s="136"/>
      <c r="I98" s="27"/>
      <c r="J98" s="27"/>
      <c r="K98" s="27"/>
      <c r="L98" s="27"/>
      <c r="M98" s="27"/>
      <c r="N98" s="27"/>
      <c r="O98" s="27"/>
      <c r="P98" s="27"/>
      <c r="Q98" s="27"/>
      <c r="R98" s="27"/>
      <c r="S98" s="27"/>
      <c r="T98" s="27"/>
      <c r="U98" s="27"/>
      <c r="V98" s="27"/>
      <c r="W98" s="27"/>
      <c r="X98" s="27"/>
      <c r="Y98" s="27"/>
      <c r="Z98" s="27"/>
      <c r="AA98" s="27"/>
      <c r="AB98" s="27"/>
      <c r="AC98" s="27"/>
      <c r="AD98" s="27"/>
      <c r="AE98" s="27"/>
      <c r="AF98" s="27"/>
      <c r="AG98" s="27"/>
      <c r="AH98" s="27"/>
      <c r="AI98" s="27"/>
      <c r="AJ98" s="27"/>
      <c r="AK98" s="27"/>
      <c r="AL98" s="27"/>
      <c r="AM98" s="27"/>
      <c r="AN98" s="27"/>
      <c r="AO98" s="121"/>
    </row>
    <row r="99" ht="12.75" customHeight="1">
      <c r="A99" s="5"/>
      <c r="B99" s="121"/>
      <c r="C99" s="121"/>
      <c r="D99" s="121"/>
      <c r="E99" s="121"/>
      <c r="F99" s="121"/>
      <c r="G99" s="78"/>
      <c r="H99" s="136"/>
      <c r="I99" s="27"/>
      <c r="J99" s="27"/>
      <c r="K99" s="27"/>
      <c r="L99" s="27"/>
      <c r="M99" s="27"/>
      <c r="N99" s="27"/>
      <c r="O99" s="27"/>
      <c r="P99" s="27"/>
      <c r="Q99" s="27"/>
      <c r="R99" s="27"/>
      <c r="S99" s="27"/>
      <c r="T99" s="27"/>
      <c r="U99" s="27"/>
      <c r="V99" s="27"/>
      <c r="W99" s="27"/>
      <c r="X99" s="27"/>
      <c r="Y99" s="27"/>
      <c r="Z99" s="27"/>
      <c r="AA99" s="27"/>
      <c r="AB99" s="27"/>
      <c r="AC99" s="27"/>
      <c r="AD99" s="27"/>
      <c r="AE99" s="27"/>
      <c r="AF99" s="27"/>
      <c r="AG99" s="27"/>
      <c r="AH99" s="27"/>
      <c r="AI99" s="27"/>
      <c r="AJ99" s="27"/>
      <c r="AK99" s="27"/>
      <c r="AL99" s="27"/>
      <c r="AM99" s="27"/>
      <c r="AN99" s="27"/>
      <c r="AO99" s="121"/>
    </row>
    <row r="100" ht="12.75" customHeight="1">
      <c r="A100" s="5"/>
      <c r="B100" s="121"/>
      <c r="C100" s="121"/>
      <c r="D100" s="121"/>
      <c r="E100" s="121"/>
      <c r="F100" s="121"/>
      <c r="G100" s="78"/>
      <c r="H100" s="136"/>
      <c r="I100" s="27"/>
      <c r="J100" s="27"/>
      <c r="K100" s="27"/>
      <c r="L100" s="27"/>
      <c r="M100" s="27"/>
      <c r="N100" s="27"/>
      <c r="O100" s="27"/>
      <c r="P100" s="27"/>
      <c r="Q100" s="27"/>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121"/>
    </row>
    <row r="101" ht="12.75" customHeight="1">
      <c r="A101" s="5"/>
      <c r="B101" s="121"/>
      <c r="C101" s="121"/>
      <c r="D101" s="121"/>
      <c r="E101" s="121"/>
      <c r="F101" s="121"/>
      <c r="G101" s="78"/>
      <c r="H101" s="136"/>
      <c r="I101" s="27"/>
      <c r="J101" s="27"/>
      <c r="K101" s="27"/>
      <c r="L101" s="27"/>
      <c r="M101" s="27"/>
      <c r="N101" s="27"/>
      <c r="O101" s="27"/>
      <c r="P101" s="27"/>
      <c r="Q101" s="27"/>
      <c r="R101" s="27"/>
      <c r="S101" s="27"/>
      <c r="T101" s="27"/>
      <c r="U101" s="27"/>
      <c r="V101" s="27"/>
      <c r="W101" s="27"/>
      <c r="X101" s="27"/>
      <c r="Y101" s="27"/>
      <c r="Z101" s="27"/>
      <c r="AA101" s="27"/>
      <c r="AB101" s="27"/>
      <c r="AC101" s="27"/>
      <c r="AD101" s="27"/>
      <c r="AE101" s="27"/>
      <c r="AF101" s="27"/>
      <c r="AG101" s="27"/>
      <c r="AH101" s="27"/>
      <c r="AI101" s="27"/>
      <c r="AJ101" s="27"/>
      <c r="AK101" s="27"/>
      <c r="AL101" s="27"/>
      <c r="AM101" s="27"/>
      <c r="AN101" s="27"/>
      <c r="AO101" s="121"/>
    </row>
    <row r="102" ht="12.75" customHeight="1">
      <c r="A102" s="5"/>
      <c r="B102" s="121"/>
      <c r="C102" s="121"/>
      <c r="D102" s="121"/>
      <c r="E102" s="121"/>
      <c r="F102" s="121"/>
      <c r="G102" s="78"/>
      <c r="H102" s="136"/>
      <c r="I102" s="27"/>
      <c r="J102" s="27"/>
      <c r="K102" s="27"/>
      <c r="L102" s="27"/>
      <c r="M102" s="27"/>
      <c r="N102" s="27"/>
      <c r="O102" s="27"/>
      <c r="P102" s="27"/>
      <c r="Q102" s="27"/>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121"/>
    </row>
    <row r="103" ht="12.75" customHeight="1">
      <c r="A103" s="5"/>
      <c r="B103" s="121"/>
      <c r="C103" s="121"/>
      <c r="D103" s="121"/>
      <c r="E103" s="121"/>
      <c r="F103" s="121"/>
      <c r="G103" s="78"/>
      <c r="H103" s="136"/>
      <c r="I103" s="27"/>
      <c r="J103" s="27"/>
      <c r="K103" s="27"/>
      <c r="L103" s="27"/>
      <c r="M103" s="27"/>
      <c r="N103" s="27"/>
      <c r="O103" s="27"/>
      <c r="P103" s="27"/>
      <c r="Q103" s="27"/>
      <c r="R103" s="27"/>
      <c r="S103" s="27"/>
      <c r="T103" s="27"/>
      <c r="U103" s="27"/>
      <c r="V103" s="27"/>
      <c r="W103" s="27"/>
      <c r="X103" s="27"/>
      <c r="Y103" s="27"/>
      <c r="Z103" s="27"/>
      <c r="AA103" s="27"/>
      <c r="AB103" s="27"/>
      <c r="AC103" s="27"/>
      <c r="AD103" s="27"/>
      <c r="AE103" s="27"/>
      <c r="AF103" s="27"/>
      <c r="AG103" s="27"/>
      <c r="AH103" s="27"/>
      <c r="AI103" s="27"/>
      <c r="AJ103" s="27"/>
      <c r="AK103" s="27"/>
      <c r="AL103" s="27"/>
      <c r="AM103" s="27"/>
      <c r="AN103" s="27"/>
      <c r="AO103" s="121"/>
    </row>
    <row r="104" ht="12.75" customHeight="1">
      <c r="A104" s="5"/>
      <c r="B104" s="121"/>
      <c r="C104" s="121"/>
      <c r="D104" s="121"/>
      <c r="E104" s="121"/>
      <c r="F104" s="121"/>
      <c r="G104" s="78"/>
      <c r="H104" s="136"/>
      <c r="I104" s="27"/>
      <c r="J104" s="27"/>
      <c r="K104" s="27"/>
      <c r="L104" s="27"/>
      <c r="M104" s="27"/>
      <c r="N104" s="27"/>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121"/>
    </row>
    <row r="105" ht="12.75" customHeight="1">
      <c r="A105" s="5"/>
      <c r="B105" s="121"/>
      <c r="C105" s="121"/>
      <c r="D105" s="121"/>
      <c r="E105" s="121"/>
      <c r="F105" s="121"/>
      <c r="G105" s="78"/>
      <c r="H105" s="136"/>
      <c r="I105" s="27"/>
      <c r="J105" s="27"/>
      <c r="K105" s="27"/>
      <c r="L105" s="27"/>
      <c r="M105" s="27"/>
      <c r="N105" s="27"/>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121"/>
    </row>
    <row r="106" ht="12.75" customHeight="1">
      <c r="A106" s="5"/>
      <c r="B106" s="121"/>
      <c r="C106" s="121"/>
      <c r="D106" s="121"/>
      <c r="E106" s="121"/>
      <c r="F106" s="121"/>
      <c r="G106" s="78"/>
      <c r="H106" s="136"/>
      <c r="I106" s="27"/>
      <c r="J106" s="27"/>
      <c r="K106" s="27"/>
      <c r="L106" s="27"/>
      <c r="M106" s="27"/>
      <c r="N106" s="27"/>
      <c r="O106" s="27"/>
      <c r="P106" s="27"/>
      <c r="Q106" s="27"/>
      <c r="R106" s="27"/>
      <c r="S106" s="27"/>
      <c r="T106" s="27"/>
      <c r="U106" s="27"/>
      <c r="V106" s="27"/>
      <c r="W106" s="27"/>
      <c r="X106" s="27"/>
      <c r="Y106" s="27"/>
      <c r="Z106" s="27"/>
      <c r="AA106" s="27"/>
      <c r="AB106" s="27"/>
      <c r="AC106" s="27"/>
      <c r="AD106" s="27"/>
      <c r="AE106" s="27"/>
      <c r="AF106" s="27"/>
      <c r="AG106" s="27"/>
      <c r="AH106" s="27"/>
      <c r="AI106" s="27"/>
      <c r="AJ106" s="27"/>
      <c r="AK106" s="27"/>
      <c r="AL106" s="27"/>
      <c r="AM106" s="27"/>
      <c r="AN106" s="27"/>
      <c r="AO106" s="121"/>
    </row>
    <row r="107" ht="12.75" customHeight="1">
      <c r="A107" s="5"/>
      <c r="B107" s="121"/>
      <c r="C107" s="121"/>
      <c r="D107" s="121"/>
      <c r="E107" s="121"/>
      <c r="F107" s="121"/>
      <c r="G107" s="78"/>
      <c r="H107" s="136"/>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27"/>
      <c r="AL107" s="27"/>
      <c r="AM107" s="27"/>
      <c r="AN107" s="27"/>
      <c r="AO107" s="121"/>
    </row>
    <row r="108" ht="12.75" customHeight="1">
      <c r="A108" s="5"/>
      <c r="B108" s="121"/>
      <c r="C108" s="121"/>
      <c r="D108" s="121"/>
      <c r="E108" s="121"/>
      <c r="F108" s="121"/>
      <c r="G108" s="78"/>
      <c r="H108" s="136"/>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I108" s="27"/>
      <c r="AJ108" s="27"/>
      <c r="AK108" s="27"/>
      <c r="AL108" s="27"/>
      <c r="AM108" s="27"/>
      <c r="AN108" s="27"/>
      <c r="AO108" s="121"/>
    </row>
    <row r="109" ht="12.75" customHeight="1">
      <c r="A109" s="5"/>
      <c r="B109" s="121"/>
      <c r="C109" s="121"/>
      <c r="D109" s="121"/>
      <c r="E109" s="121"/>
      <c r="F109" s="121"/>
      <c r="G109" s="78"/>
      <c r="H109" s="136"/>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I109" s="27"/>
      <c r="AJ109" s="27"/>
      <c r="AK109" s="27"/>
      <c r="AL109" s="27"/>
      <c r="AM109" s="27"/>
      <c r="AN109" s="27"/>
      <c r="AO109" s="121"/>
    </row>
    <row r="110" ht="12.75" customHeight="1">
      <c r="A110" s="5"/>
      <c r="B110" s="121"/>
      <c r="C110" s="121"/>
      <c r="D110" s="121"/>
      <c r="E110" s="121"/>
      <c r="F110" s="121"/>
      <c r="G110" s="78"/>
      <c r="H110" s="136"/>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27"/>
      <c r="AL110" s="27"/>
      <c r="AM110" s="27"/>
      <c r="AN110" s="27"/>
      <c r="AO110" s="121"/>
    </row>
    <row r="111" ht="12.75" customHeight="1">
      <c r="A111" s="5"/>
      <c r="B111" s="121"/>
      <c r="C111" s="121"/>
      <c r="D111" s="121"/>
      <c r="E111" s="121"/>
      <c r="F111" s="121"/>
      <c r="G111" s="78"/>
      <c r="H111" s="136"/>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c r="AH111" s="27"/>
      <c r="AI111" s="27"/>
      <c r="AJ111" s="27"/>
      <c r="AK111" s="27"/>
      <c r="AL111" s="27"/>
      <c r="AM111" s="27"/>
      <c r="AN111" s="27"/>
      <c r="AO111" s="121"/>
    </row>
    <row r="112" ht="12.75" customHeight="1">
      <c r="A112" s="5"/>
      <c r="B112" s="121"/>
      <c r="C112" s="121"/>
      <c r="D112" s="121"/>
      <c r="E112" s="121"/>
      <c r="F112" s="121"/>
      <c r="G112" s="78"/>
      <c r="H112" s="136"/>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7"/>
      <c r="AH112" s="27"/>
      <c r="AI112" s="27"/>
      <c r="AJ112" s="27"/>
      <c r="AK112" s="27"/>
      <c r="AL112" s="27"/>
      <c r="AM112" s="27"/>
      <c r="AN112" s="27"/>
      <c r="AO112" s="121"/>
    </row>
    <row r="113" ht="12.75" customHeight="1">
      <c r="A113" s="5"/>
      <c r="B113" s="121"/>
      <c r="C113" s="121"/>
      <c r="D113" s="121"/>
      <c r="E113" s="121"/>
      <c r="F113" s="121"/>
      <c r="G113" s="78"/>
      <c r="H113" s="136"/>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121"/>
    </row>
    <row r="114" ht="12.75" customHeight="1">
      <c r="A114" s="5"/>
      <c r="B114" s="121"/>
      <c r="C114" s="121"/>
      <c r="D114" s="121"/>
      <c r="E114" s="121"/>
      <c r="F114" s="121"/>
      <c r="G114" s="78"/>
      <c r="H114" s="136"/>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121"/>
    </row>
    <row r="115" ht="12.75" customHeight="1">
      <c r="A115" s="5"/>
      <c r="B115" s="121"/>
      <c r="C115" s="121"/>
      <c r="D115" s="121"/>
      <c r="E115" s="121"/>
      <c r="F115" s="121"/>
      <c r="G115" s="78"/>
      <c r="H115" s="136"/>
      <c r="I115" s="27"/>
      <c r="J115" s="27"/>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121"/>
    </row>
    <row r="116" ht="12.75" customHeight="1">
      <c r="A116" s="5"/>
      <c r="B116" s="121"/>
      <c r="C116" s="121"/>
      <c r="D116" s="121"/>
      <c r="E116" s="121"/>
      <c r="F116" s="121"/>
      <c r="G116" s="78"/>
      <c r="H116" s="136"/>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121"/>
    </row>
    <row r="117" ht="12.75" customHeight="1">
      <c r="A117" s="5"/>
      <c r="B117" s="121"/>
      <c r="C117" s="121"/>
      <c r="D117" s="121"/>
      <c r="E117" s="121"/>
      <c r="F117" s="121"/>
      <c r="G117" s="78"/>
      <c r="H117" s="136"/>
      <c r="I117" s="27"/>
      <c r="J117" s="27"/>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121"/>
    </row>
    <row r="118" ht="12.75" customHeight="1">
      <c r="A118" s="5"/>
      <c r="B118" s="121"/>
      <c r="C118" s="121"/>
      <c r="D118" s="121"/>
      <c r="E118" s="121"/>
      <c r="F118" s="121"/>
      <c r="G118" s="78"/>
      <c r="H118" s="136"/>
      <c r="I118" s="27"/>
      <c r="J118" s="27"/>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121"/>
    </row>
    <row r="119" ht="12.75" customHeight="1">
      <c r="A119" s="5"/>
      <c r="B119" s="121"/>
      <c r="C119" s="121"/>
      <c r="D119" s="121"/>
      <c r="E119" s="121"/>
      <c r="F119" s="121"/>
      <c r="G119" s="78"/>
      <c r="H119" s="136"/>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121"/>
    </row>
    <row r="120" ht="12.75" customHeight="1">
      <c r="A120" s="5"/>
      <c r="B120" s="121"/>
      <c r="C120" s="121"/>
      <c r="D120" s="121"/>
      <c r="E120" s="121"/>
      <c r="F120" s="121"/>
      <c r="G120" s="78"/>
      <c r="H120" s="136"/>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c r="AI120" s="121"/>
      <c r="AJ120" s="121"/>
      <c r="AK120" s="121"/>
      <c r="AL120" s="121"/>
      <c r="AM120" s="121"/>
      <c r="AN120" s="121"/>
      <c r="AO120" s="121"/>
    </row>
    <row r="121" ht="12.75" customHeight="1">
      <c r="A121" s="5"/>
      <c r="B121" s="121"/>
      <c r="C121" s="121"/>
      <c r="D121" s="121"/>
      <c r="E121" s="121"/>
      <c r="F121" s="121"/>
      <c r="G121" s="78"/>
      <c r="H121" s="136"/>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c r="AI121" s="121"/>
      <c r="AJ121" s="121"/>
      <c r="AK121" s="121"/>
      <c r="AL121" s="121"/>
      <c r="AM121" s="121"/>
      <c r="AN121" s="121"/>
      <c r="AO121" s="121"/>
    </row>
    <row r="122" ht="12.75" customHeight="1">
      <c r="A122" s="5"/>
      <c r="B122" s="121"/>
      <c r="C122" s="121"/>
      <c r="D122" s="121"/>
      <c r="E122" s="121"/>
      <c r="F122" s="121"/>
      <c r="G122" s="78"/>
      <c r="H122" s="136"/>
      <c r="I122" s="121"/>
      <c r="J122" s="121"/>
      <c r="K122" s="121"/>
      <c r="L122" s="121"/>
      <c r="M122" s="121"/>
      <c r="N122" s="121"/>
      <c r="O122" s="121"/>
      <c r="P122" s="121"/>
      <c r="Q122" s="121"/>
      <c r="R122" s="121"/>
      <c r="S122" s="121"/>
      <c r="T122" s="121"/>
      <c r="U122" s="121"/>
      <c r="V122" s="121"/>
      <c r="W122" s="121"/>
      <c r="X122" s="121"/>
      <c r="Y122" s="121"/>
      <c r="Z122" s="121"/>
      <c r="AA122" s="121"/>
      <c r="AB122" s="121"/>
      <c r="AC122" s="121"/>
      <c r="AD122" s="121"/>
      <c r="AE122" s="121"/>
      <c r="AF122" s="121"/>
      <c r="AG122" s="121"/>
      <c r="AH122" s="121"/>
      <c r="AI122" s="121"/>
      <c r="AJ122" s="121"/>
      <c r="AK122" s="121"/>
      <c r="AL122" s="121"/>
      <c r="AM122" s="121"/>
      <c r="AN122" s="121"/>
      <c r="AO122" s="121"/>
    </row>
    <row r="123" ht="12.75" customHeight="1">
      <c r="A123" s="5"/>
      <c r="B123" s="121"/>
      <c r="C123" s="121"/>
      <c r="D123" s="121"/>
      <c r="E123" s="121"/>
      <c r="F123" s="121"/>
      <c r="G123" s="78"/>
      <c r="H123" s="136"/>
      <c r="I123" s="121"/>
      <c r="J123" s="121"/>
      <c r="K123" s="121"/>
      <c r="L123" s="121"/>
      <c r="M123" s="121"/>
      <c r="N123" s="121"/>
      <c r="O123" s="121"/>
      <c r="P123" s="121"/>
      <c r="Q123" s="121"/>
      <c r="R123" s="121"/>
      <c r="S123" s="121"/>
      <c r="T123" s="121"/>
      <c r="U123" s="121"/>
      <c r="V123" s="121"/>
      <c r="W123" s="121"/>
      <c r="X123" s="121"/>
      <c r="Y123" s="121"/>
      <c r="Z123" s="121"/>
      <c r="AA123" s="121"/>
      <c r="AB123" s="121"/>
      <c r="AC123" s="121"/>
      <c r="AD123" s="121"/>
      <c r="AE123" s="121"/>
      <c r="AF123" s="121"/>
      <c r="AG123" s="121"/>
      <c r="AH123" s="121"/>
      <c r="AI123" s="121"/>
      <c r="AJ123" s="121"/>
      <c r="AK123" s="121"/>
      <c r="AL123" s="121"/>
      <c r="AM123" s="121"/>
      <c r="AN123" s="121"/>
      <c r="AO123" s="121"/>
    </row>
    <row r="124" ht="12.75" customHeight="1">
      <c r="A124" s="5"/>
      <c r="B124" s="121"/>
      <c r="C124" s="121"/>
      <c r="D124" s="121"/>
      <c r="E124" s="121"/>
      <c r="F124" s="121"/>
      <c r="G124" s="78"/>
      <c r="H124" s="136"/>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row>
    <row r="125" ht="12.75" customHeight="1">
      <c r="A125" s="5"/>
      <c r="B125" s="121"/>
      <c r="C125" s="121"/>
      <c r="D125" s="121"/>
      <c r="E125" s="121"/>
      <c r="F125" s="121"/>
      <c r="G125" s="78"/>
      <c r="H125" s="136"/>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c r="AI125" s="121"/>
      <c r="AJ125" s="121"/>
      <c r="AK125" s="121"/>
      <c r="AL125" s="121"/>
      <c r="AM125" s="121"/>
      <c r="AN125" s="121"/>
      <c r="AO125" s="121"/>
    </row>
    <row r="126" ht="12.75" customHeight="1">
      <c r="A126" s="5"/>
      <c r="B126" s="121"/>
      <c r="C126" s="121"/>
      <c r="D126" s="121"/>
      <c r="E126" s="121"/>
      <c r="F126" s="121"/>
      <c r="G126" s="78"/>
      <c r="H126" s="136"/>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c r="AI126" s="121"/>
      <c r="AJ126" s="121"/>
      <c r="AK126" s="121"/>
      <c r="AL126" s="121"/>
      <c r="AM126" s="121"/>
      <c r="AN126" s="121"/>
      <c r="AO126" s="121"/>
    </row>
    <row r="127" ht="12.75" customHeight="1">
      <c r="A127" s="5"/>
      <c r="B127" s="121"/>
      <c r="C127" s="121"/>
      <c r="D127" s="121"/>
      <c r="E127" s="121"/>
      <c r="F127" s="121"/>
      <c r="G127" s="78"/>
      <c r="H127" s="136"/>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c r="AI127" s="121"/>
      <c r="AJ127" s="121"/>
      <c r="AK127" s="121"/>
      <c r="AL127" s="121"/>
      <c r="AM127" s="121"/>
      <c r="AN127" s="121"/>
      <c r="AO127" s="121"/>
    </row>
    <row r="128" ht="12.75" customHeight="1">
      <c r="A128" s="5"/>
      <c r="B128" s="121"/>
      <c r="C128" s="121"/>
      <c r="D128" s="121"/>
      <c r="E128" s="121"/>
      <c r="F128" s="121"/>
      <c r="G128" s="78"/>
      <c r="H128" s="136"/>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c r="AM128" s="121"/>
      <c r="AN128" s="121"/>
      <c r="AO128" s="121"/>
    </row>
    <row r="129" ht="12.75" customHeight="1">
      <c r="A129" s="5"/>
      <c r="B129" s="121"/>
      <c r="C129" s="121"/>
      <c r="D129" s="121"/>
      <c r="E129" s="121"/>
      <c r="F129" s="121"/>
      <c r="G129" s="78"/>
      <c r="H129" s="136"/>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c r="AM129" s="121"/>
      <c r="AN129" s="121"/>
      <c r="AO129" s="121"/>
    </row>
    <row r="130" ht="12.75" customHeight="1">
      <c r="A130" s="5"/>
      <c r="B130" s="121"/>
      <c r="C130" s="121"/>
      <c r="D130" s="121"/>
      <c r="E130" s="121"/>
      <c r="F130" s="121"/>
      <c r="G130" s="78"/>
      <c r="H130" s="136"/>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row>
    <row r="131" ht="12.75" customHeight="1">
      <c r="A131" s="5"/>
      <c r="B131" s="121"/>
      <c r="C131" s="121"/>
      <c r="D131" s="121"/>
      <c r="E131" s="121"/>
      <c r="F131" s="121"/>
      <c r="G131" s="78"/>
      <c r="H131" s="136"/>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row>
    <row r="132" ht="12.75" customHeight="1">
      <c r="A132" s="5"/>
      <c r="B132" s="121"/>
      <c r="C132" s="121"/>
      <c r="D132" s="121"/>
      <c r="E132" s="121"/>
      <c r="F132" s="121"/>
      <c r="G132" s="78"/>
      <c r="H132" s="136"/>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row>
    <row r="133" ht="12.75" customHeight="1">
      <c r="A133" s="5"/>
      <c r="B133" s="121"/>
      <c r="C133" s="121"/>
      <c r="D133" s="121"/>
      <c r="E133" s="121"/>
      <c r="F133" s="121"/>
      <c r="G133" s="78"/>
      <c r="H133" s="136"/>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21"/>
      <c r="AJ133" s="121"/>
      <c r="AK133" s="121"/>
      <c r="AL133" s="121"/>
      <c r="AM133" s="121"/>
      <c r="AN133" s="121"/>
      <c r="AO133" s="121"/>
    </row>
    <row r="134" ht="12.75" customHeight="1">
      <c r="A134" s="5"/>
      <c r="B134" s="121"/>
      <c r="C134" s="121"/>
      <c r="D134" s="121"/>
      <c r="E134" s="121"/>
      <c r="F134" s="121"/>
      <c r="G134" s="78"/>
      <c r="H134" s="136"/>
      <c r="I134" s="121"/>
      <c r="J134" s="121"/>
      <c r="K134" s="121"/>
      <c r="L134" s="121"/>
      <c r="M134" s="121"/>
      <c r="N134" s="121"/>
      <c r="O134" s="121"/>
      <c r="P134" s="121"/>
      <c r="Q134" s="121"/>
      <c r="R134" s="121"/>
      <c r="S134" s="121"/>
      <c r="T134" s="121"/>
      <c r="U134" s="121"/>
      <c r="V134" s="121"/>
      <c r="W134" s="121"/>
      <c r="X134" s="121"/>
      <c r="Y134" s="121"/>
      <c r="Z134" s="121"/>
      <c r="AA134" s="121"/>
      <c r="AB134" s="121"/>
      <c r="AC134" s="121"/>
      <c r="AD134" s="121"/>
      <c r="AE134" s="121"/>
      <c r="AF134" s="121"/>
      <c r="AG134" s="121"/>
      <c r="AH134" s="121"/>
      <c r="AI134" s="121"/>
      <c r="AJ134" s="121"/>
      <c r="AK134" s="121"/>
      <c r="AL134" s="121"/>
      <c r="AM134" s="121"/>
      <c r="AN134" s="121"/>
      <c r="AO134" s="121"/>
    </row>
    <row r="135" ht="12.75" customHeight="1">
      <c r="A135" s="5"/>
      <c r="B135" s="121"/>
      <c r="C135" s="121"/>
      <c r="D135" s="121"/>
      <c r="E135" s="121"/>
      <c r="F135" s="121"/>
      <c r="G135" s="78"/>
      <c r="H135" s="136"/>
      <c r="I135" s="121"/>
      <c r="J135" s="121"/>
      <c r="K135" s="121"/>
      <c r="L135" s="121"/>
      <c r="M135" s="121"/>
      <c r="N135" s="121"/>
      <c r="O135" s="121"/>
      <c r="P135" s="121"/>
      <c r="Q135" s="121"/>
      <c r="R135" s="121"/>
      <c r="S135" s="121"/>
      <c r="T135" s="121"/>
      <c r="U135" s="121"/>
      <c r="V135" s="121"/>
      <c r="W135" s="121"/>
      <c r="X135" s="121"/>
      <c r="Y135" s="121"/>
      <c r="Z135" s="121"/>
      <c r="AA135" s="121"/>
      <c r="AB135" s="121"/>
      <c r="AC135" s="121"/>
      <c r="AD135" s="121"/>
      <c r="AE135" s="121"/>
      <c r="AF135" s="121"/>
      <c r="AG135" s="121"/>
      <c r="AH135" s="121"/>
      <c r="AI135" s="121"/>
      <c r="AJ135" s="121"/>
      <c r="AK135" s="121"/>
      <c r="AL135" s="121"/>
      <c r="AM135" s="121"/>
      <c r="AN135" s="121"/>
      <c r="AO135" s="121"/>
    </row>
    <row r="136" ht="12.75" customHeight="1">
      <c r="A136" s="5"/>
      <c r="B136" s="121"/>
      <c r="C136" s="121"/>
      <c r="D136" s="121"/>
      <c r="E136" s="121"/>
      <c r="F136" s="121"/>
      <c r="G136" s="78"/>
      <c r="H136" s="136"/>
      <c r="I136" s="121"/>
      <c r="J136" s="121"/>
      <c r="K136" s="121"/>
      <c r="L136" s="121"/>
      <c r="M136" s="121"/>
      <c r="N136" s="121"/>
      <c r="O136" s="121"/>
      <c r="P136" s="121"/>
      <c r="Q136" s="121"/>
      <c r="R136" s="121"/>
      <c r="S136" s="121"/>
      <c r="T136" s="121"/>
      <c r="U136" s="121"/>
      <c r="V136" s="121"/>
      <c r="W136" s="121"/>
      <c r="X136" s="121"/>
      <c r="Y136" s="121"/>
      <c r="Z136" s="121"/>
      <c r="AA136" s="121"/>
      <c r="AB136" s="121"/>
      <c r="AC136" s="121"/>
      <c r="AD136" s="121"/>
      <c r="AE136" s="121"/>
      <c r="AF136" s="121"/>
      <c r="AG136" s="121"/>
      <c r="AH136" s="121"/>
      <c r="AI136" s="121"/>
      <c r="AJ136" s="121"/>
      <c r="AK136" s="121"/>
      <c r="AL136" s="121"/>
      <c r="AM136" s="121"/>
      <c r="AN136" s="121"/>
      <c r="AO136" s="121"/>
    </row>
    <row r="137" ht="12.75" customHeight="1">
      <c r="A137" s="5"/>
      <c r="B137" s="121"/>
      <c r="C137" s="121"/>
      <c r="D137" s="121"/>
      <c r="E137" s="121"/>
      <c r="F137" s="121"/>
      <c r="G137" s="78"/>
      <c r="H137" s="136"/>
      <c r="I137" s="121"/>
      <c r="J137" s="121"/>
      <c r="K137" s="121"/>
      <c r="L137" s="121"/>
      <c r="M137" s="121"/>
      <c r="N137" s="121"/>
      <c r="O137" s="121"/>
      <c r="P137" s="121"/>
      <c r="Q137" s="121"/>
      <c r="R137" s="121"/>
      <c r="S137" s="121"/>
      <c r="T137" s="121"/>
      <c r="U137" s="121"/>
      <c r="V137" s="121"/>
      <c r="W137" s="121"/>
      <c r="X137" s="121"/>
      <c r="Y137" s="121"/>
      <c r="Z137" s="121"/>
      <c r="AA137" s="121"/>
      <c r="AB137" s="121"/>
      <c r="AC137" s="121"/>
      <c r="AD137" s="121"/>
      <c r="AE137" s="121"/>
      <c r="AF137" s="121"/>
      <c r="AG137" s="121"/>
      <c r="AH137" s="121"/>
      <c r="AI137" s="121"/>
      <c r="AJ137" s="121"/>
      <c r="AK137" s="121"/>
      <c r="AL137" s="121"/>
      <c r="AM137" s="121"/>
      <c r="AN137" s="121"/>
      <c r="AO137" s="121"/>
    </row>
    <row r="138" ht="12.75" customHeight="1">
      <c r="A138" s="5"/>
      <c r="B138" s="121"/>
      <c r="C138" s="121"/>
      <c r="D138" s="121"/>
      <c r="E138" s="121"/>
      <c r="F138" s="121"/>
      <c r="G138" s="78"/>
      <c r="H138" s="136"/>
      <c r="I138" s="121"/>
      <c r="J138" s="121"/>
      <c r="K138" s="121"/>
      <c r="L138" s="121"/>
      <c r="M138" s="121"/>
      <c r="N138" s="121"/>
      <c r="O138" s="121"/>
      <c r="P138" s="121"/>
      <c r="Q138" s="121"/>
      <c r="R138" s="121"/>
      <c r="S138" s="121"/>
      <c r="T138" s="121"/>
      <c r="U138" s="121"/>
      <c r="V138" s="121"/>
      <c r="W138" s="121"/>
      <c r="X138" s="121"/>
      <c r="Y138" s="121"/>
      <c r="Z138" s="121"/>
      <c r="AA138" s="121"/>
      <c r="AB138" s="121"/>
      <c r="AC138" s="121"/>
      <c r="AD138" s="121"/>
      <c r="AE138" s="121"/>
      <c r="AF138" s="121"/>
      <c r="AG138" s="121"/>
      <c r="AH138" s="121"/>
      <c r="AI138" s="121"/>
      <c r="AJ138" s="121"/>
      <c r="AK138" s="121"/>
      <c r="AL138" s="121"/>
      <c r="AM138" s="121"/>
      <c r="AN138" s="121"/>
      <c r="AO138" s="121"/>
    </row>
    <row r="139" ht="12.75" customHeight="1">
      <c r="A139" s="5"/>
      <c r="B139" s="121"/>
      <c r="C139" s="121"/>
      <c r="D139" s="121"/>
      <c r="E139" s="121"/>
      <c r="F139" s="121"/>
      <c r="G139" s="78"/>
      <c r="H139" s="136"/>
      <c r="I139" s="121"/>
      <c r="J139" s="121"/>
      <c r="K139" s="121"/>
      <c r="L139" s="121"/>
      <c r="M139" s="121"/>
      <c r="N139" s="121"/>
      <c r="O139" s="121"/>
      <c r="P139" s="121"/>
      <c r="Q139" s="121"/>
      <c r="R139" s="121"/>
      <c r="S139" s="121"/>
      <c r="T139" s="121"/>
      <c r="U139" s="121"/>
      <c r="V139" s="121"/>
      <c r="W139" s="121"/>
      <c r="X139" s="121"/>
      <c r="Y139" s="121"/>
      <c r="Z139" s="121"/>
      <c r="AA139" s="121"/>
      <c r="AB139" s="121"/>
      <c r="AC139" s="121"/>
      <c r="AD139" s="121"/>
      <c r="AE139" s="121"/>
      <c r="AF139" s="121"/>
      <c r="AG139" s="121"/>
      <c r="AH139" s="121"/>
      <c r="AI139" s="121"/>
      <c r="AJ139" s="121"/>
      <c r="AK139" s="121"/>
      <c r="AL139" s="121"/>
      <c r="AM139" s="121"/>
      <c r="AN139" s="121"/>
      <c r="AO139" s="121"/>
    </row>
    <row r="140" ht="12.75" customHeight="1">
      <c r="A140" s="5"/>
      <c r="B140" s="121"/>
      <c r="C140" s="121"/>
      <c r="D140" s="121"/>
      <c r="E140" s="121"/>
      <c r="F140" s="121"/>
      <c r="G140" s="78"/>
      <c r="H140" s="136"/>
      <c r="I140" s="121"/>
      <c r="J140" s="121"/>
      <c r="K140" s="121"/>
      <c r="L140" s="121"/>
      <c r="M140" s="121"/>
      <c r="N140" s="121"/>
      <c r="O140" s="121"/>
      <c r="P140" s="121"/>
      <c r="Q140" s="121"/>
      <c r="R140" s="121"/>
      <c r="S140" s="121"/>
      <c r="T140" s="121"/>
      <c r="U140" s="121"/>
      <c r="V140" s="121"/>
      <c r="W140" s="121"/>
      <c r="X140" s="121"/>
      <c r="Y140" s="121"/>
      <c r="Z140" s="121"/>
      <c r="AA140" s="121"/>
      <c r="AB140" s="121"/>
      <c r="AC140" s="121"/>
      <c r="AD140" s="121"/>
      <c r="AE140" s="121"/>
      <c r="AF140" s="121"/>
      <c r="AG140" s="121"/>
      <c r="AH140" s="121"/>
      <c r="AI140" s="121"/>
      <c r="AJ140" s="121"/>
      <c r="AK140" s="121"/>
      <c r="AL140" s="121"/>
      <c r="AM140" s="121"/>
      <c r="AN140" s="121"/>
      <c r="AO140" s="121"/>
    </row>
    <row r="141" ht="12.75" customHeight="1">
      <c r="A141" s="5"/>
      <c r="B141" s="121"/>
      <c r="C141" s="121"/>
      <c r="D141" s="121"/>
      <c r="E141" s="121"/>
      <c r="F141" s="121"/>
      <c r="G141" s="78"/>
      <c r="H141" s="136"/>
      <c r="I141" s="121"/>
      <c r="J141" s="121"/>
      <c r="K141" s="121"/>
      <c r="L141" s="121"/>
      <c r="M141" s="121"/>
      <c r="N141" s="121"/>
      <c r="O141" s="121"/>
      <c r="P141" s="121"/>
      <c r="Q141" s="121"/>
      <c r="R141" s="121"/>
      <c r="S141" s="121"/>
      <c r="T141" s="121"/>
      <c r="U141" s="121"/>
      <c r="V141" s="121"/>
      <c r="W141" s="121"/>
      <c r="X141" s="121"/>
      <c r="Y141" s="121"/>
      <c r="Z141" s="121"/>
      <c r="AA141" s="121"/>
      <c r="AB141" s="121"/>
      <c r="AC141" s="121"/>
      <c r="AD141" s="121"/>
      <c r="AE141" s="121"/>
      <c r="AF141" s="121"/>
      <c r="AG141" s="121"/>
      <c r="AH141" s="121"/>
      <c r="AI141" s="121"/>
      <c r="AJ141" s="121"/>
      <c r="AK141" s="121"/>
      <c r="AL141" s="121"/>
      <c r="AM141" s="121"/>
      <c r="AN141" s="121"/>
      <c r="AO141" s="121"/>
    </row>
    <row r="142" ht="12.75" customHeight="1">
      <c r="A142" s="5"/>
      <c r="B142" s="121"/>
      <c r="C142" s="121"/>
      <c r="D142" s="121"/>
      <c r="E142" s="121"/>
      <c r="F142" s="121"/>
      <c r="G142" s="78"/>
      <c r="H142" s="136"/>
      <c r="I142" s="121"/>
      <c r="J142" s="121"/>
      <c r="K142" s="121"/>
      <c r="L142" s="121"/>
      <c r="M142" s="121"/>
      <c r="N142" s="121"/>
      <c r="O142" s="121"/>
      <c r="P142" s="121"/>
      <c r="Q142" s="121"/>
      <c r="R142" s="121"/>
      <c r="S142" s="121"/>
      <c r="T142" s="121"/>
      <c r="U142" s="121"/>
      <c r="V142" s="121"/>
      <c r="W142" s="121"/>
      <c r="X142" s="121"/>
      <c r="Y142" s="121"/>
      <c r="Z142" s="121"/>
      <c r="AA142" s="121"/>
      <c r="AB142" s="121"/>
      <c r="AC142" s="121"/>
      <c r="AD142" s="121"/>
      <c r="AE142" s="121"/>
      <c r="AF142" s="121"/>
      <c r="AG142" s="121"/>
      <c r="AH142" s="121"/>
      <c r="AI142" s="121"/>
      <c r="AJ142" s="121"/>
      <c r="AK142" s="121"/>
      <c r="AL142" s="121"/>
      <c r="AM142" s="121"/>
      <c r="AN142" s="121"/>
      <c r="AO142" s="121"/>
    </row>
    <row r="143" ht="12.75" customHeight="1">
      <c r="A143" s="5"/>
      <c r="B143" s="121"/>
      <c r="C143" s="121"/>
      <c r="D143" s="121"/>
      <c r="E143" s="121"/>
      <c r="F143" s="121"/>
      <c r="G143" s="78"/>
      <c r="H143" s="136"/>
      <c r="I143" s="121"/>
      <c r="J143" s="121"/>
      <c r="K143" s="121"/>
      <c r="L143" s="121"/>
      <c r="M143" s="121"/>
      <c r="N143" s="121"/>
      <c r="O143" s="121"/>
      <c r="P143" s="121"/>
      <c r="Q143" s="121"/>
      <c r="R143" s="121"/>
      <c r="S143" s="121"/>
      <c r="T143" s="121"/>
      <c r="U143" s="121"/>
      <c r="V143" s="121"/>
      <c r="W143" s="121"/>
      <c r="X143" s="121"/>
      <c r="Y143" s="121"/>
      <c r="Z143" s="121"/>
      <c r="AA143" s="121"/>
      <c r="AB143" s="121"/>
      <c r="AC143" s="121"/>
      <c r="AD143" s="121"/>
      <c r="AE143" s="121"/>
      <c r="AF143" s="121"/>
      <c r="AG143" s="121"/>
      <c r="AH143" s="121"/>
      <c r="AI143" s="121"/>
      <c r="AJ143" s="121"/>
      <c r="AK143" s="121"/>
      <c r="AL143" s="121"/>
      <c r="AM143" s="121"/>
      <c r="AN143" s="121"/>
      <c r="AO143" s="121"/>
    </row>
    <row r="144" ht="12.75" customHeight="1">
      <c r="A144" s="5"/>
      <c r="B144" s="121"/>
      <c r="C144" s="121"/>
      <c r="D144" s="121"/>
      <c r="E144" s="121"/>
      <c r="F144" s="121"/>
      <c r="G144" s="78"/>
      <c r="H144" s="136"/>
      <c r="I144" s="121"/>
      <c r="J144" s="121"/>
      <c r="K144" s="121"/>
      <c r="L144" s="121"/>
      <c r="M144" s="121"/>
      <c r="N144" s="121"/>
      <c r="O144" s="121"/>
      <c r="P144" s="121"/>
      <c r="Q144" s="121"/>
      <c r="R144" s="121"/>
      <c r="S144" s="121"/>
      <c r="T144" s="121"/>
      <c r="U144" s="121"/>
      <c r="V144" s="121"/>
      <c r="W144" s="121"/>
      <c r="X144" s="121"/>
      <c r="Y144" s="121"/>
      <c r="Z144" s="121"/>
      <c r="AA144" s="121"/>
      <c r="AB144" s="121"/>
      <c r="AC144" s="121"/>
      <c r="AD144" s="121"/>
      <c r="AE144" s="121"/>
      <c r="AF144" s="121"/>
      <c r="AG144" s="121"/>
      <c r="AH144" s="121"/>
      <c r="AI144" s="121"/>
      <c r="AJ144" s="121"/>
      <c r="AK144" s="121"/>
      <c r="AL144" s="121"/>
      <c r="AM144" s="121"/>
      <c r="AN144" s="121"/>
      <c r="AO144" s="121"/>
    </row>
    <row r="145" ht="12.75" customHeight="1">
      <c r="A145" s="5"/>
      <c r="B145" s="121"/>
      <c r="C145" s="121"/>
      <c r="D145" s="121"/>
      <c r="E145" s="121"/>
      <c r="F145" s="121"/>
      <c r="G145" s="78"/>
      <c r="H145" s="136"/>
      <c r="I145" s="121"/>
      <c r="J145" s="121"/>
      <c r="K145" s="121"/>
      <c r="L145" s="121"/>
      <c r="M145" s="121"/>
      <c r="N145" s="121"/>
      <c r="O145" s="121"/>
      <c r="P145" s="121"/>
      <c r="Q145" s="121"/>
      <c r="R145" s="121"/>
      <c r="S145" s="121"/>
      <c r="T145" s="121"/>
      <c r="U145" s="121"/>
      <c r="V145" s="121"/>
      <c r="W145" s="121"/>
      <c r="X145" s="121"/>
      <c r="Y145" s="121"/>
      <c r="Z145" s="121"/>
      <c r="AA145" s="121"/>
      <c r="AB145" s="121"/>
      <c r="AC145" s="121"/>
      <c r="AD145" s="121"/>
      <c r="AE145" s="121"/>
      <c r="AF145" s="121"/>
      <c r="AG145" s="121"/>
      <c r="AH145" s="121"/>
      <c r="AI145" s="121"/>
      <c r="AJ145" s="121"/>
      <c r="AK145" s="121"/>
      <c r="AL145" s="121"/>
      <c r="AM145" s="121"/>
      <c r="AN145" s="121"/>
      <c r="AO145" s="121"/>
    </row>
    <row r="146" ht="12.75" customHeight="1">
      <c r="A146" s="5"/>
      <c r="B146" s="121"/>
      <c r="C146" s="121"/>
      <c r="D146" s="121"/>
      <c r="E146" s="121"/>
      <c r="F146" s="121"/>
      <c r="G146" s="78"/>
      <c r="H146" s="136"/>
      <c r="I146" s="121"/>
      <c r="J146" s="121"/>
      <c r="K146" s="121"/>
      <c r="L146" s="121"/>
      <c r="M146" s="121"/>
      <c r="N146" s="121"/>
      <c r="O146" s="121"/>
      <c r="P146" s="121"/>
      <c r="Q146" s="121"/>
      <c r="R146" s="121"/>
      <c r="S146" s="121"/>
      <c r="T146" s="121"/>
      <c r="U146" s="121"/>
      <c r="V146" s="121"/>
      <c r="W146" s="121"/>
      <c r="X146" s="121"/>
      <c r="Y146" s="121"/>
      <c r="Z146" s="121"/>
      <c r="AA146" s="121"/>
      <c r="AB146" s="121"/>
      <c r="AC146" s="121"/>
      <c r="AD146" s="121"/>
      <c r="AE146" s="121"/>
      <c r="AF146" s="121"/>
      <c r="AG146" s="121"/>
      <c r="AH146" s="121"/>
      <c r="AI146" s="121"/>
      <c r="AJ146" s="121"/>
      <c r="AK146" s="121"/>
      <c r="AL146" s="121"/>
      <c r="AM146" s="121"/>
      <c r="AN146" s="121"/>
      <c r="AO146" s="121"/>
    </row>
    <row r="147" ht="12.75" customHeight="1">
      <c r="A147" s="5"/>
      <c r="B147" s="121"/>
      <c r="C147" s="121"/>
      <c r="D147" s="121"/>
      <c r="E147" s="121"/>
      <c r="F147" s="121"/>
      <c r="G147" s="78"/>
      <c r="H147" s="136"/>
      <c r="I147" s="121"/>
      <c r="J147" s="121"/>
      <c r="K147" s="121"/>
      <c r="L147" s="121"/>
      <c r="M147" s="121"/>
      <c r="N147" s="121"/>
      <c r="O147" s="121"/>
      <c r="P147" s="121"/>
      <c r="Q147" s="121"/>
      <c r="R147" s="121"/>
      <c r="S147" s="121"/>
      <c r="T147" s="121"/>
      <c r="U147" s="121"/>
      <c r="V147" s="121"/>
      <c r="W147" s="121"/>
      <c r="X147" s="121"/>
      <c r="Y147" s="121"/>
      <c r="Z147" s="121"/>
      <c r="AA147" s="121"/>
      <c r="AB147" s="121"/>
      <c r="AC147" s="121"/>
      <c r="AD147" s="121"/>
      <c r="AE147" s="121"/>
      <c r="AF147" s="121"/>
      <c r="AG147" s="121"/>
      <c r="AH147" s="121"/>
      <c r="AI147" s="121"/>
      <c r="AJ147" s="121"/>
      <c r="AK147" s="121"/>
      <c r="AL147" s="121"/>
      <c r="AM147" s="121"/>
      <c r="AN147" s="121"/>
      <c r="AO147" s="121"/>
    </row>
    <row r="148" ht="12.75" customHeight="1">
      <c r="A148" s="5"/>
      <c r="B148" s="121"/>
      <c r="C148" s="121"/>
      <c r="D148" s="121"/>
      <c r="E148" s="121"/>
      <c r="F148" s="121"/>
      <c r="G148" s="78"/>
      <c r="H148" s="136"/>
      <c r="I148" s="121"/>
      <c r="J148" s="121"/>
      <c r="K148" s="121"/>
      <c r="L148" s="121"/>
      <c r="M148" s="121"/>
      <c r="N148" s="121"/>
      <c r="O148" s="121"/>
      <c r="P148" s="121"/>
      <c r="Q148" s="121"/>
      <c r="R148" s="121"/>
      <c r="S148" s="121"/>
      <c r="T148" s="121"/>
      <c r="U148" s="121"/>
      <c r="V148" s="121"/>
      <c r="W148" s="121"/>
      <c r="X148" s="121"/>
      <c r="Y148" s="121"/>
      <c r="Z148" s="121"/>
      <c r="AA148" s="121"/>
      <c r="AB148" s="121"/>
      <c r="AC148" s="121"/>
      <c r="AD148" s="121"/>
      <c r="AE148" s="121"/>
      <c r="AF148" s="121"/>
      <c r="AG148" s="121"/>
      <c r="AH148" s="121"/>
      <c r="AI148" s="121"/>
      <c r="AJ148" s="121"/>
      <c r="AK148" s="121"/>
      <c r="AL148" s="121"/>
      <c r="AM148" s="121"/>
      <c r="AN148" s="121"/>
      <c r="AO148" s="121"/>
    </row>
    <row r="149" ht="12.75" customHeight="1">
      <c r="A149" s="5"/>
      <c r="B149" s="121"/>
      <c r="C149" s="121"/>
      <c r="D149" s="121"/>
      <c r="E149" s="121"/>
      <c r="F149" s="121"/>
      <c r="G149" s="78"/>
      <c r="H149" s="136"/>
      <c r="I149" s="121"/>
      <c r="J149" s="121"/>
      <c r="K149" s="121"/>
      <c r="L149" s="121"/>
      <c r="M149" s="121"/>
      <c r="N149" s="121"/>
      <c r="O149" s="121"/>
      <c r="P149" s="121"/>
      <c r="Q149" s="121"/>
      <c r="R149" s="121"/>
      <c r="S149" s="121"/>
      <c r="T149" s="121"/>
      <c r="U149" s="121"/>
      <c r="V149" s="121"/>
      <c r="W149" s="121"/>
      <c r="X149" s="121"/>
      <c r="Y149" s="121"/>
      <c r="Z149" s="121"/>
      <c r="AA149" s="121"/>
      <c r="AB149" s="121"/>
      <c r="AC149" s="121"/>
      <c r="AD149" s="121"/>
      <c r="AE149" s="121"/>
      <c r="AF149" s="121"/>
      <c r="AG149" s="121"/>
      <c r="AH149" s="121"/>
      <c r="AI149" s="121"/>
      <c r="AJ149" s="121"/>
      <c r="AK149" s="121"/>
      <c r="AL149" s="121"/>
      <c r="AM149" s="121"/>
      <c r="AN149" s="121"/>
      <c r="AO149" s="121"/>
    </row>
    <row r="150" ht="12.75" customHeight="1">
      <c r="A150" s="5"/>
      <c r="B150" s="121"/>
      <c r="C150" s="121"/>
      <c r="D150" s="121"/>
      <c r="E150" s="121"/>
      <c r="F150" s="121"/>
      <c r="G150" s="78"/>
      <c r="H150" s="136"/>
      <c r="I150" s="121"/>
      <c r="J150" s="121"/>
      <c r="K150" s="121"/>
      <c r="L150" s="121"/>
      <c r="M150" s="121"/>
      <c r="N150" s="121"/>
      <c r="O150" s="121"/>
      <c r="P150" s="121"/>
      <c r="Q150" s="121"/>
      <c r="R150" s="121"/>
      <c r="S150" s="121"/>
      <c r="T150" s="121"/>
      <c r="U150" s="121"/>
      <c r="V150" s="121"/>
      <c r="W150" s="121"/>
      <c r="X150" s="121"/>
      <c r="Y150" s="121"/>
      <c r="Z150" s="121"/>
      <c r="AA150" s="121"/>
      <c r="AB150" s="121"/>
      <c r="AC150" s="121"/>
      <c r="AD150" s="121"/>
      <c r="AE150" s="121"/>
      <c r="AF150" s="121"/>
      <c r="AG150" s="121"/>
      <c r="AH150" s="121"/>
      <c r="AI150" s="121"/>
      <c r="AJ150" s="121"/>
      <c r="AK150" s="121"/>
      <c r="AL150" s="121"/>
      <c r="AM150" s="121"/>
      <c r="AN150" s="121"/>
      <c r="AO150" s="121"/>
    </row>
    <row r="151" ht="12.75" customHeight="1">
      <c r="A151" s="5"/>
      <c r="B151" s="121"/>
      <c r="C151" s="121"/>
      <c r="D151" s="121"/>
      <c r="E151" s="121"/>
      <c r="F151" s="121"/>
      <c r="G151" s="78"/>
      <c r="H151" s="136"/>
      <c r="I151" s="121"/>
      <c r="J151" s="121"/>
      <c r="K151" s="121"/>
      <c r="L151" s="121"/>
      <c r="M151" s="121"/>
      <c r="N151" s="121"/>
      <c r="O151" s="121"/>
      <c r="P151" s="121"/>
      <c r="Q151" s="121"/>
      <c r="R151" s="121"/>
      <c r="S151" s="121"/>
      <c r="T151" s="121"/>
      <c r="U151" s="121"/>
      <c r="V151" s="121"/>
      <c r="W151" s="121"/>
      <c r="X151" s="121"/>
      <c r="Y151" s="121"/>
      <c r="Z151" s="121"/>
      <c r="AA151" s="121"/>
      <c r="AB151" s="121"/>
      <c r="AC151" s="121"/>
      <c r="AD151" s="121"/>
      <c r="AE151" s="121"/>
      <c r="AF151" s="121"/>
      <c r="AG151" s="121"/>
      <c r="AH151" s="121"/>
      <c r="AI151" s="121"/>
      <c r="AJ151" s="121"/>
      <c r="AK151" s="121"/>
      <c r="AL151" s="121"/>
      <c r="AM151" s="121"/>
      <c r="AN151" s="121"/>
      <c r="AO151" s="121"/>
    </row>
    <row r="152" ht="12.75" customHeight="1">
      <c r="A152" s="5"/>
      <c r="B152" s="121"/>
      <c r="C152" s="121"/>
      <c r="D152" s="121"/>
      <c r="E152" s="121"/>
      <c r="F152" s="121"/>
      <c r="G152" s="78"/>
      <c r="H152" s="136"/>
      <c r="I152" s="121"/>
      <c r="J152" s="121"/>
      <c r="K152" s="121"/>
      <c r="L152" s="121"/>
      <c r="M152" s="121"/>
      <c r="N152" s="121"/>
      <c r="O152" s="121"/>
      <c r="P152" s="121"/>
      <c r="Q152" s="121"/>
      <c r="R152" s="121"/>
      <c r="S152" s="121"/>
      <c r="T152" s="121"/>
      <c r="U152" s="121"/>
      <c r="V152" s="121"/>
      <c r="W152" s="121"/>
      <c r="X152" s="121"/>
      <c r="Y152" s="121"/>
      <c r="Z152" s="121"/>
      <c r="AA152" s="121"/>
      <c r="AB152" s="121"/>
      <c r="AC152" s="121"/>
      <c r="AD152" s="121"/>
      <c r="AE152" s="121"/>
      <c r="AF152" s="121"/>
      <c r="AG152" s="121"/>
      <c r="AH152" s="121"/>
      <c r="AI152" s="121"/>
      <c r="AJ152" s="121"/>
      <c r="AK152" s="121"/>
      <c r="AL152" s="121"/>
      <c r="AM152" s="121"/>
      <c r="AN152" s="121"/>
      <c r="AO152" s="121"/>
    </row>
    <row r="153" ht="12.75" customHeight="1">
      <c r="A153" s="5"/>
      <c r="B153" s="121"/>
      <c r="C153" s="121"/>
      <c r="D153" s="121"/>
      <c r="E153" s="121"/>
      <c r="F153" s="121"/>
      <c r="G153" s="78"/>
      <c r="H153" s="136"/>
      <c r="I153" s="121"/>
      <c r="J153" s="121"/>
      <c r="K153" s="121"/>
      <c r="L153" s="121"/>
      <c r="M153" s="121"/>
      <c r="N153" s="121"/>
      <c r="O153" s="121"/>
      <c r="P153" s="121"/>
      <c r="Q153" s="121"/>
      <c r="R153" s="121"/>
      <c r="S153" s="121"/>
      <c r="T153" s="121"/>
      <c r="U153" s="121"/>
      <c r="V153" s="121"/>
      <c r="W153" s="121"/>
      <c r="X153" s="121"/>
      <c r="Y153" s="121"/>
      <c r="Z153" s="121"/>
      <c r="AA153" s="121"/>
      <c r="AB153" s="121"/>
      <c r="AC153" s="121"/>
      <c r="AD153" s="121"/>
      <c r="AE153" s="121"/>
      <c r="AF153" s="121"/>
      <c r="AG153" s="121"/>
      <c r="AH153" s="121"/>
      <c r="AI153" s="121"/>
      <c r="AJ153" s="121"/>
      <c r="AK153" s="121"/>
      <c r="AL153" s="121"/>
      <c r="AM153" s="121"/>
      <c r="AN153" s="121"/>
      <c r="AO153" s="121"/>
    </row>
    <row r="154" ht="12.75" customHeight="1">
      <c r="A154" s="5"/>
      <c r="B154" s="121"/>
      <c r="C154" s="121"/>
      <c r="D154" s="121"/>
      <c r="E154" s="121"/>
      <c r="F154" s="121"/>
      <c r="G154" s="78"/>
      <c r="H154" s="136"/>
      <c r="I154" s="121"/>
      <c r="J154" s="121"/>
      <c r="K154" s="121"/>
      <c r="L154" s="121"/>
      <c r="M154" s="121"/>
      <c r="N154" s="121"/>
      <c r="O154" s="121"/>
      <c r="P154" s="121"/>
      <c r="Q154" s="121"/>
      <c r="R154" s="121"/>
      <c r="S154" s="121"/>
      <c r="T154" s="121"/>
      <c r="U154" s="121"/>
      <c r="V154" s="121"/>
      <c r="W154" s="121"/>
      <c r="X154" s="121"/>
      <c r="Y154" s="121"/>
      <c r="Z154" s="121"/>
      <c r="AA154" s="121"/>
      <c r="AB154" s="121"/>
      <c r="AC154" s="121"/>
      <c r="AD154" s="121"/>
      <c r="AE154" s="121"/>
      <c r="AF154" s="121"/>
      <c r="AG154" s="121"/>
      <c r="AH154" s="121"/>
      <c r="AI154" s="121"/>
      <c r="AJ154" s="121"/>
      <c r="AK154" s="121"/>
      <c r="AL154" s="121"/>
      <c r="AM154" s="121"/>
      <c r="AN154" s="121"/>
      <c r="AO154" s="121"/>
    </row>
    <row r="155" ht="12.75" customHeight="1">
      <c r="A155" s="5"/>
      <c r="B155" s="121"/>
      <c r="C155" s="121"/>
      <c r="D155" s="121"/>
      <c r="E155" s="121"/>
      <c r="F155" s="121"/>
      <c r="G155" s="78"/>
      <c r="H155" s="136"/>
      <c r="I155" s="121"/>
      <c r="J155" s="121"/>
      <c r="K155" s="121"/>
      <c r="L155" s="121"/>
      <c r="M155" s="121"/>
      <c r="N155" s="121"/>
      <c r="O155" s="121"/>
      <c r="P155" s="121"/>
      <c r="Q155" s="121"/>
      <c r="R155" s="121"/>
      <c r="S155" s="121"/>
      <c r="T155" s="121"/>
      <c r="U155" s="121"/>
      <c r="V155" s="121"/>
      <c r="W155" s="121"/>
      <c r="X155" s="121"/>
      <c r="Y155" s="121"/>
      <c r="Z155" s="121"/>
      <c r="AA155" s="121"/>
      <c r="AB155" s="121"/>
      <c r="AC155" s="121"/>
      <c r="AD155" s="121"/>
      <c r="AE155" s="121"/>
      <c r="AF155" s="121"/>
      <c r="AG155" s="121"/>
      <c r="AH155" s="121"/>
      <c r="AI155" s="121"/>
      <c r="AJ155" s="121"/>
      <c r="AK155" s="121"/>
      <c r="AL155" s="121"/>
      <c r="AM155" s="121"/>
      <c r="AN155" s="121"/>
      <c r="AO155" s="121"/>
    </row>
    <row r="156" ht="12.75" customHeight="1">
      <c r="A156" s="5"/>
      <c r="B156" s="121"/>
      <c r="C156" s="121"/>
      <c r="D156" s="121"/>
      <c r="E156" s="121"/>
      <c r="F156" s="121"/>
      <c r="G156" s="78"/>
      <c r="H156" s="136"/>
      <c r="I156" s="121"/>
      <c r="J156" s="121"/>
      <c r="K156" s="121"/>
      <c r="L156" s="121"/>
      <c r="M156" s="121"/>
      <c r="N156" s="121"/>
      <c r="O156" s="121"/>
      <c r="P156" s="121"/>
      <c r="Q156" s="121"/>
      <c r="R156" s="121"/>
      <c r="S156" s="121"/>
      <c r="T156" s="121"/>
      <c r="U156" s="121"/>
      <c r="V156" s="121"/>
      <c r="W156" s="121"/>
      <c r="X156" s="121"/>
      <c r="Y156" s="121"/>
      <c r="Z156" s="121"/>
      <c r="AA156" s="121"/>
      <c r="AB156" s="121"/>
      <c r="AC156" s="121"/>
      <c r="AD156" s="121"/>
      <c r="AE156" s="121"/>
      <c r="AF156" s="121"/>
      <c r="AG156" s="121"/>
      <c r="AH156" s="121"/>
      <c r="AI156" s="121"/>
      <c r="AJ156" s="121"/>
      <c r="AK156" s="121"/>
      <c r="AL156" s="121"/>
      <c r="AM156" s="121"/>
      <c r="AN156" s="121"/>
      <c r="AO156" s="121"/>
    </row>
    <row r="157" ht="12.75" customHeight="1">
      <c r="A157" s="5"/>
      <c r="B157" s="121"/>
      <c r="C157" s="121"/>
      <c r="D157" s="121"/>
      <c r="E157" s="121"/>
      <c r="F157" s="121"/>
      <c r="G157" s="78"/>
      <c r="H157" s="136"/>
      <c r="I157" s="121"/>
      <c r="J157" s="121"/>
      <c r="K157" s="121"/>
      <c r="L157" s="121"/>
      <c r="M157" s="121"/>
      <c r="N157" s="121"/>
      <c r="O157" s="121"/>
      <c r="P157" s="121"/>
      <c r="Q157" s="121"/>
      <c r="R157" s="121"/>
      <c r="S157" s="121"/>
      <c r="T157" s="121"/>
      <c r="U157" s="121"/>
      <c r="V157" s="121"/>
      <c r="W157" s="121"/>
      <c r="X157" s="121"/>
      <c r="Y157" s="121"/>
      <c r="Z157" s="121"/>
      <c r="AA157" s="121"/>
      <c r="AB157" s="121"/>
      <c r="AC157" s="121"/>
      <c r="AD157" s="121"/>
      <c r="AE157" s="121"/>
      <c r="AF157" s="121"/>
      <c r="AG157" s="121"/>
      <c r="AH157" s="121"/>
      <c r="AI157" s="121"/>
      <c r="AJ157" s="121"/>
      <c r="AK157" s="121"/>
      <c r="AL157" s="121"/>
      <c r="AM157" s="121"/>
      <c r="AN157" s="121"/>
      <c r="AO157" s="121"/>
    </row>
    <row r="158" ht="12.75" customHeight="1">
      <c r="A158" s="5"/>
      <c r="B158" s="121"/>
      <c r="C158" s="121"/>
      <c r="D158" s="121"/>
      <c r="E158" s="121"/>
      <c r="F158" s="121"/>
      <c r="G158" s="78"/>
      <c r="H158" s="136"/>
      <c r="I158" s="121"/>
      <c r="J158" s="121"/>
      <c r="K158" s="121"/>
      <c r="L158" s="121"/>
      <c r="M158" s="121"/>
      <c r="N158" s="121"/>
      <c r="O158" s="121"/>
      <c r="P158" s="121"/>
      <c r="Q158" s="121"/>
      <c r="R158" s="121"/>
      <c r="S158" s="121"/>
      <c r="T158" s="121"/>
      <c r="U158" s="121"/>
      <c r="V158" s="121"/>
      <c r="W158" s="121"/>
      <c r="X158" s="121"/>
      <c r="Y158" s="121"/>
      <c r="Z158" s="121"/>
      <c r="AA158" s="121"/>
      <c r="AB158" s="121"/>
      <c r="AC158" s="121"/>
      <c r="AD158" s="121"/>
      <c r="AE158" s="121"/>
      <c r="AF158" s="121"/>
      <c r="AG158" s="121"/>
      <c r="AH158" s="121"/>
      <c r="AI158" s="121"/>
      <c r="AJ158" s="121"/>
      <c r="AK158" s="121"/>
      <c r="AL158" s="121"/>
      <c r="AM158" s="121"/>
      <c r="AN158" s="121"/>
      <c r="AO158" s="121"/>
    </row>
    <row r="159" ht="12.75" customHeight="1">
      <c r="A159" s="5"/>
      <c r="B159" s="121"/>
      <c r="C159" s="121"/>
      <c r="D159" s="121"/>
      <c r="E159" s="121"/>
      <c r="F159" s="121"/>
      <c r="G159" s="78"/>
      <c r="H159" s="136"/>
      <c r="I159" s="121"/>
      <c r="J159" s="121"/>
      <c r="K159" s="121"/>
      <c r="L159" s="121"/>
      <c r="M159" s="121"/>
      <c r="N159" s="121"/>
      <c r="O159" s="121"/>
      <c r="P159" s="121"/>
      <c r="Q159" s="121"/>
      <c r="R159" s="121"/>
      <c r="S159" s="121"/>
      <c r="T159" s="121"/>
      <c r="U159" s="121"/>
      <c r="V159" s="121"/>
      <c r="W159" s="121"/>
      <c r="X159" s="121"/>
      <c r="Y159" s="121"/>
      <c r="Z159" s="121"/>
      <c r="AA159" s="121"/>
      <c r="AB159" s="121"/>
      <c r="AC159" s="121"/>
      <c r="AD159" s="121"/>
      <c r="AE159" s="121"/>
      <c r="AF159" s="121"/>
      <c r="AG159" s="121"/>
      <c r="AH159" s="121"/>
      <c r="AI159" s="121"/>
      <c r="AJ159" s="121"/>
      <c r="AK159" s="121"/>
      <c r="AL159" s="121"/>
      <c r="AM159" s="121"/>
      <c r="AN159" s="121"/>
      <c r="AO159" s="121"/>
    </row>
    <row r="160" ht="12.75" customHeight="1">
      <c r="A160" s="5"/>
      <c r="B160" s="121"/>
      <c r="C160" s="121"/>
      <c r="D160" s="121"/>
      <c r="E160" s="121"/>
      <c r="F160" s="121"/>
      <c r="G160" s="78"/>
      <c r="H160" s="136"/>
      <c r="I160" s="121"/>
      <c r="J160" s="121"/>
      <c r="K160" s="121"/>
      <c r="L160" s="121"/>
      <c r="M160" s="121"/>
      <c r="N160" s="121"/>
      <c r="O160" s="121"/>
      <c r="P160" s="121"/>
      <c r="Q160" s="121"/>
      <c r="R160" s="121"/>
      <c r="S160" s="121"/>
      <c r="T160" s="121"/>
      <c r="U160" s="121"/>
      <c r="V160" s="121"/>
      <c r="W160" s="121"/>
      <c r="X160" s="121"/>
      <c r="Y160" s="121"/>
      <c r="Z160" s="121"/>
      <c r="AA160" s="121"/>
      <c r="AB160" s="121"/>
      <c r="AC160" s="121"/>
      <c r="AD160" s="121"/>
      <c r="AE160" s="121"/>
      <c r="AF160" s="121"/>
      <c r="AG160" s="121"/>
      <c r="AH160" s="121"/>
      <c r="AI160" s="121"/>
      <c r="AJ160" s="121"/>
      <c r="AK160" s="121"/>
      <c r="AL160" s="121"/>
      <c r="AM160" s="121"/>
      <c r="AN160" s="121"/>
      <c r="AO160" s="121"/>
    </row>
    <row r="161" ht="12.75" customHeight="1">
      <c r="A161" s="5"/>
      <c r="B161" s="121"/>
      <c r="C161" s="121"/>
      <c r="D161" s="121"/>
      <c r="E161" s="121"/>
      <c r="F161" s="121"/>
      <c r="G161" s="78"/>
      <c r="H161" s="136"/>
      <c r="I161" s="121"/>
      <c r="J161" s="121"/>
      <c r="K161" s="121"/>
      <c r="L161" s="121"/>
      <c r="M161" s="121"/>
      <c r="N161" s="121"/>
      <c r="O161" s="121"/>
      <c r="P161" s="121"/>
      <c r="Q161" s="121"/>
      <c r="R161" s="121"/>
      <c r="S161" s="121"/>
      <c r="T161" s="121"/>
      <c r="U161" s="121"/>
      <c r="V161" s="121"/>
      <c r="W161" s="121"/>
      <c r="X161" s="121"/>
      <c r="Y161" s="121"/>
      <c r="Z161" s="121"/>
      <c r="AA161" s="121"/>
      <c r="AB161" s="121"/>
      <c r="AC161" s="121"/>
      <c r="AD161" s="121"/>
      <c r="AE161" s="121"/>
      <c r="AF161" s="121"/>
      <c r="AG161" s="121"/>
      <c r="AH161" s="121"/>
      <c r="AI161" s="121"/>
      <c r="AJ161" s="121"/>
      <c r="AK161" s="121"/>
      <c r="AL161" s="121"/>
      <c r="AM161" s="121"/>
      <c r="AN161" s="121"/>
      <c r="AO161" s="121"/>
    </row>
    <row r="162" ht="12.75" customHeight="1">
      <c r="A162" s="5"/>
      <c r="B162" s="121"/>
      <c r="C162" s="121"/>
      <c r="D162" s="121"/>
      <c r="E162" s="121"/>
      <c r="F162" s="121"/>
      <c r="G162" s="78"/>
      <c r="H162" s="136"/>
      <c r="I162" s="121"/>
      <c r="J162" s="121"/>
      <c r="K162" s="121"/>
      <c r="L162" s="121"/>
      <c r="M162" s="121"/>
      <c r="N162" s="121"/>
      <c r="O162" s="121"/>
      <c r="P162" s="121"/>
      <c r="Q162" s="121"/>
      <c r="R162" s="121"/>
      <c r="S162" s="121"/>
      <c r="T162" s="121"/>
      <c r="U162" s="121"/>
      <c r="V162" s="121"/>
      <c r="W162" s="121"/>
      <c r="X162" s="121"/>
      <c r="Y162" s="121"/>
      <c r="Z162" s="121"/>
      <c r="AA162" s="121"/>
      <c r="AB162" s="121"/>
      <c r="AC162" s="121"/>
      <c r="AD162" s="121"/>
      <c r="AE162" s="121"/>
      <c r="AF162" s="121"/>
      <c r="AG162" s="121"/>
      <c r="AH162" s="121"/>
      <c r="AI162" s="121"/>
      <c r="AJ162" s="121"/>
      <c r="AK162" s="121"/>
      <c r="AL162" s="121"/>
      <c r="AM162" s="121"/>
      <c r="AN162" s="121"/>
      <c r="AO162" s="121"/>
    </row>
    <row r="163" ht="12.75" customHeight="1">
      <c r="A163" s="5"/>
      <c r="B163" s="121"/>
      <c r="C163" s="121"/>
      <c r="D163" s="121"/>
      <c r="E163" s="121"/>
      <c r="F163" s="121"/>
      <c r="G163" s="78"/>
      <c r="H163" s="136"/>
      <c r="I163" s="121"/>
      <c r="J163" s="121"/>
      <c r="K163" s="121"/>
      <c r="L163" s="121"/>
      <c r="M163" s="121"/>
      <c r="N163" s="121"/>
      <c r="O163" s="121"/>
      <c r="P163" s="121"/>
      <c r="Q163" s="121"/>
      <c r="R163" s="121"/>
      <c r="S163" s="121"/>
      <c r="T163" s="121"/>
      <c r="U163" s="121"/>
      <c r="V163" s="121"/>
      <c r="W163" s="121"/>
      <c r="X163" s="121"/>
      <c r="Y163" s="121"/>
      <c r="Z163" s="121"/>
      <c r="AA163" s="121"/>
      <c r="AB163" s="121"/>
      <c r="AC163" s="121"/>
      <c r="AD163" s="121"/>
      <c r="AE163" s="121"/>
      <c r="AF163" s="121"/>
      <c r="AG163" s="121"/>
      <c r="AH163" s="121"/>
      <c r="AI163" s="121"/>
      <c r="AJ163" s="121"/>
      <c r="AK163" s="121"/>
      <c r="AL163" s="121"/>
      <c r="AM163" s="121"/>
      <c r="AN163" s="121"/>
      <c r="AO163" s="121"/>
    </row>
    <row r="164" ht="12.75" customHeight="1">
      <c r="A164" s="5"/>
      <c r="B164" s="121"/>
      <c r="C164" s="121"/>
      <c r="D164" s="121"/>
      <c r="E164" s="121"/>
      <c r="F164" s="121"/>
      <c r="G164" s="78"/>
      <c r="H164" s="136"/>
      <c r="I164" s="121"/>
      <c r="J164" s="121"/>
      <c r="K164" s="121"/>
      <c r="L164" s="121"/>
      <c r="M164" s="121"/>
      <c r="N164" s="121"/>
      <c r="O164" s="121"/>
      <c r="P164" s="121"/>
      <c r="Q164" s="121"/>
      <c r="R164" s="121"/>
      <c r="S164" s="121"/>
      <c r="T164" s="121"/>
      <c r="U164" s="121"/>
      <c r="V164" s="121"/>
      <c r="W164" s="121"/>
      <c r="X164" s="121"/>
      <c r="Y164" s="121"/>
      <c r="Z164" s="121"/>
      <c r="AA164" s="121"/>
      <c r="AB164" s="121"/>
      <c r="AC164" s="121"/>
      <c r="AD164" s="121"/>
      <c r="AE164" s="121"/>
      <c r="AF164" s="121"/>
      <c r="AG164" s="121"/>
      <c r="AH164" s="121"/>
      <c r="AI164" s="121"/>
      <c r="AJ164" s="121"/>
      <c r="AK164" s="121"/>
      <c r="AL164" s="121"/>
      <c r="AM164" s="121"/>
      <c r="AN164" s="121"/>
      <c r="AO164" s="121"/>
    </row>
    <row r="165" ht="12.75" customHeight="1">
      <c r="A165" s="5"/>
      <c r="B165" s="121"/>
      <c r="C165" s="121"/>
      <c r="D165" s="121"/>
      <c r="E165" s="121"/>
      <c r="F165" s="121"/>
      <c r="G165" s="78"/>
      <c r="H165" s="136"/>
      <c r="I165" s="121"/>
      <c r="J165" s="121"/>
      <c r="K165" s="121"/>
      <c r="L165" s="121"/>
      <c r="M165" s="121"/>
      <c r="N165" s="121"/>
      <c r="O165" s="121"/>
      <c r="P165" s="121"/>
      <c r="Q165" s="121"/>
      <c r="R165" s="121"/>
      <c r="S165" s="121"/>
      <c r="T165" s="121"/>
      <c r="U165" s="121"/>
      <c r="V165" s="121"/>
      <c r="W165" s="121"/>
      <c r="X165" s="121"/>
      <c r="Y165" s="121"/>
      <c r="Z165" s="121"/>
      <c r="AA165" s="121"/>
      <c r="AB165" s="121"/>
      <c r="AC165" s="121"/>
      <c r="AD165" s="121"/>
      <c r="AE165" s="121"/>
      <c r="AF165" s="121"/>
      <c r="AG165" s="121"/>
      <c r="AH165" s="121"/>
      <c r="AI165" s="121"/>
      <c r="AJ165" s="121"/>
      <c r="AK165" s="121"/>
      <c r="AL165" s="121"/>
      <c r="AM165" s="121"/>
      <c r="AN165" s="121"/>
      <c r="AO165" s="121"/>
    </row>
    <row r="166" ht="12.75" customHeight="1">
      <c r="A166" s="5"/>
      <c r="B166" s="121"/>
      <c r="C166" s="121"/>
      <c r="D166" s="121"/>
      <c r="E166" s="121"/>
      <c r="F166" s="121"/>
      <c r="G166" s="78"/>
      <c r="H166" s="136"/>
      <c r="I166" s="121"/>
      <c r="J166" s="121"/>
      <c r="K166" s="121"/>
      <c r="L166" s="121"/>
      <c r="M166" s="121"/>
      <c r="N166" s="121"/>
      <c r="O166" s="121"/>
      <c r="P166" s="121"/>
      <c r="Q166" s="121"/>
      <c r="R166" s="121"/>
      <c r="S166" s="121"/>
      <c r="T166" s="121"/>
      <c r="U166" s="121"/>
      <c r="V166" s="121"/>
      <c r="W166" s="121"/>
      <c r="X166" s="121"/>
      <c r="Y166" s="121"/>
      <c r="Z166" s="121"/>
      <c r="AA166" s="121"/>
      <c r="AB166" s="121"/>
      <c r="AC166" s="121"/>
      <c r="AD166" s="121"/>
      <c r="AE166" s="121"/>
      <c r="AF166" s="121"/>
      <c r="AG166" s="121"/>
      <c r="AH166" s="121"/>
      <c r="AI166" s="121"/>
      <c r="AJ166" s="121"/>
      <c r="AK166" s="121"/>
      <c r="AL166" s="121"/>
      <c r="AM166" s="121"/>
      <c r="AN166" s="121"/>
      <c r="AO166" s="121"/>
    </row>
    <row r="167" ht="12.75" customHeight="1">
      <c r="A167" s="5"/>
      <c r="B167" s="121"/>
      <c r="C167" s="121"/>
      <c r="D167" s="121"/>
      <c r="E167" s="121"/>
      <c r="F167" s="121"/>
      <c r="G167" s="78"/>
      <c r="H167" s="136"/>
      <c r="I167" s="121"/>
      <c r="J167" s="121"/>
      <c r="K167" s="121"/>
      <c r="L167" s="121"/>
      <c r="M167" s="121"/>
      <c r="N167" s="121"/>
      <c r="O167" s="121"/>
      <c r="P167" s="121"/>
      <c r="Q167" s="121"/>
      <c r="R167" s="121"/>
      <c r="S167" s="121"/>
      <c r="T167" s="121"/>
      <c r="U167" s="121"/>
      <c r="V167" s="121"/>
      <c r="W167" s="121"/>
      <c r="X167" s="121"/>
      <c r="Y167" s="121"/>
      <c r="Z167" s="121"/>
      <c r="AA167" s="121"/>
      <c r="AB167" s="121"/>
      <c r="AC167" s="121"/>
      <c r="AD167" s="121"/>
      <c r="AE167" s="121"/>
      <c r="AF167" s="121"/>
      <c r="AG167" s="121"/>
      <c r="AH167" s="121"/>
      <c r="AI167" s="121"/>
      <c r="AJ167" s="121"/>
      <c r="AK167" s="121"/>
      <c r="AL167" s="121"/>
      <c r="AM167" s="121"/>
      <c r="AN167" s="121"/>
      <c r="AO167" s="121"/>
    </row>
    <row r="168" ht="12.75" customHeight="1">
      <c r="A168" s="5"/>
      <c r="B168" s="121"/>
      <c r="C168" s="121"/>
      <c r="D168" s="121"/>
      <c r="E168" s="121"/>
      <c r="F168" s="121"/>
      <c r="G168" s="78"/>
      <c r="H168" s="136"/>
      <c r="I168" s="121"/>
      <c r="J168" s="121"/>
      <c r="K168" s="121"/>
      <c r="L168" s="121"/>
      <c r="M168" s="121"/>
      <c r="N168" s="121"/>
      <c r="O168" s="121"/>
      <c r="P168" s="121"/>
      <c r="Q168" s="121"/>
      <c r="R168" s="121"/>
      <c r="S168" s="121"/>
      <c r="T168" s="121"/>
      <c r="U168" s="121"/>
      <c r="V168" s="121"/>
      <c r="W168" s="121"/>
      <c r="X168" s="121"/>
      <c r="Y168" s="121"/>
      <c r="Z168" s="121"/>
      <c r="AA168" s="121"/>
      <c r="AB168" s="121"/>
      <c r="AC168" s="121"/>
      <c r="AD168" s="121"/>
      <c r="AE168" s="121"/>
      <c r="AF168" s="121"/>
      <c r="AG168" s="121"/>
      <c r="AH168" s="121"/>
      <c r="AI168" s="121"/>
      <c r="AJ168" s="121"/>
      <c r="AK168" s="121"/>
      <c r="AL168" s="121"/>
      <c r="AM168" s="121"/>
      <c r="AN168" s="121"/>
      <c r="AO168" s="121"/>
    </row>
    <row r="169" ht="12.75" customHeight="1">
      <c r="A169" s="5"/>
      <c r="B169" s="121"/>
      <c r="C169" s="121"/>
      <c r="D169" s="121"/>
      <c r="E169" s="121"/>
      <c r="F169" s="121"/>
      <c r="G169" s="78"/>
      <c r="H169" s="136"/>
      <c r="I169" s="121"/>
      <c r="J169" s="121"/>
      <c r="K169" s="121"/>
      <c r="L169" s="121"/>
      <c r="M169" s="121"/>
      <c r="N169" s="121"/>
      <c r="O169" s="121"/>
      <c r="P169" s="121"/>
      <c r="Q169" s="121"/>
      <c r="R169" s="121"/>
      <c r="S169" s="121"/>
      <c r="T169" s="121"/>
      <c r="U169" s="121"/>
      <c r="V169" s="121"/>
      <c r="W169" s="121"/>
      <c r="X169" s="121"/>
      <c r="Y169" s="121"/>
      <c r="Z169" s="121"/>
      <c r="AA169" s="121"/>
      <c r="AB169" s="121"/>
      <c r="AC169" s="121"/>
      <c r="AD169" s="121"/>
      <c r="AE169" s="121"/>
      <c r="AF169" s="121"/>
      <c r="AG169" s="121"/>
      <c r="AH169" s="121"/>
      <c r="AI169" s="121"/>
      <c r="AJ169" s="121"/>
      <c r="AK169" s="121"/>
      <c r="AL169" s="121"/>
      <c r="AM169" s="121"/>
      <c r="AN169" s="121"/>
      <c r="AO169" s="121"/>
    </row>
    <row r="170" ht="12.75" customHeight="1">
      <c r="A170" s="5"/>
      <c r="B170" s="121"/>
      <c r="C170" s="121"/>
      <c r="D170" s="121"/>
      <c r="E170" s="121"/>
      <c r="F170" s="121"/>
      <c r="G170" s="78"/>
      <c r="H170" s="136"/>
      <c r="I170" s="121"/>
      <c r="J170" s="121"/>
      <c r="K170" s="121"/>
      <c r="L170" s="121"/>
      <c r="M170" s="121"/>
      <c r="N170" s="121"/>
      <c r="O170" s="121"/>
      <c r="P170" s="121"/>
      <c r="Q170" s="121"/>
      <c r="R170" s="121"/>
      <c r="S170" s="121"/>
      <c r="T170" s="121"/>
      <c r="U170" s="121"/>
      <c r="V170" s="121"/>
      <c r="W170" s="121"/>
      <c r="X170" s="121"/>
      <c r="Y170" s="121"/>
      <c r="Z170" s="121"/>
      <c r="AA170" s="121"/>
      <c r="AB170" s="121"/>
      <c r="AC170" s="121"/>
      <c r="AD170" s="121"/>
      <c r="AE170" s="121"/>
      <c r="AF170" s="121"/>
      <c r="AG170" s="121"/>
      <c r="AH170" s="121"/>
      <c r="AI170" s="121"/>
      <c r="AJ170" s="121"/>
      <c r="AK170" s="121"/>
      <c r="AL170" s="121"/>
      <c r="AM170" s="121"/>
      <c r="AN170" s="121"/>
      <c r="AO170" s="121"/>
    </row>
    <row r="171" ht="12.75" customHeight="1">
      <c r="A171" s="5"/>
      <c r="B171" s="121"/>
      <c r="C171" s="121"/>
      <c r="D171" s="121"/>
      <c r="E171" s="121"/>
      <c r="F171" s="121"/>
      <c r="G171" s="78"/>
      <c r="H171" s="136"/>
      <c r="I171" s="121"/>
      <c r="J171" s="121"/>
      <c r="K171" s="121"/>
      <c r="L171" s="121"/>
      <c r="M171" s="121"/>
      <c r="N171" s="121"/>
      <c r="O171" s="121"/>
      <c r="P171" s="121"/>
      <c r="Q171" s="121"/>
      <c r="R171" s="121"/>
      <c r="S171" s="121"/>
      <c r="T171" s="121"/>
      <c r="U171" s="121"/>
      <c r="V171" s="121"/>
      <c r="W171" s="121"/>
      <c r="X171" s="121"/>
      <c r="Y171" s="121"/>
      <c r="Z171" s="121"/>
      <c r="AA171" s="121"/>
      <c r="AB171" s="121"/>
      <c r="AC171" s="121"/>
      <c r="AD171" s="121"/>
      <c r="AE171" s="121"/>
      <c r="AF171" s="121"/>
      <c r="AG171" s="121"/>
      <c r="AH171" s="121"/>
      <c r="AI171" s="121"/>
      <c r="AJ171" s="121"/>
      <c r="AK171" s="121"/>
      <c r="AL171" s="121"/>
      <c r="AM171" s="121"/>
      <c r="AN171" s="121"/>
      <c r="AO171" s="121"/>
    </row>
    <row r="172" ht="12.75" customHeight="1">
      <c r="A172" s="5"/>
      <c r="B172" s="121"/>
      <c r="C172" s="121"/>
      <c r="D172" s="121"/>
      <c r="E172" s="121"/>
      <c r="F172" s="121"/>
      <c r="G172" s="78"/>
      <c r="H172" s="136"/>
      <c r="I172" s="121"/>
      <c r="J172" s="121"/>
      <c r="K172" s="121"/>
      <c r="L172" s="121"/>
      <c r="M172" s="121"/>
      <c r="N172" s="121"/>
      <c r="O172" s="121"/>
      <c r="P172" s="121"/>
      <c r="Q172" s="121"/>
      <c r="R172" s="121"/>
      <c r="S172" s="121"/>
      <c r="T172" s="121"/>
      <c r="U172" s="121"/>
      <c r="V172" s="121"/>
      <c r="W172" s="121"/>
      <c r="X172" s="121"/>
      <c r="Y172" s="121"/>
      <c r="Z172" s="121"/>
      <c r="AA172" s="121"/>
      <c r="AB172" s="121"/>
      <c r="AC172" s="121"/>
      <c r="AD172" s="121"/>
      <c r="AE172" s="121"/>
      <c r="AF172" s="121"/>
      <c r="AG172" s="121"/>
      <c r="AH172" s="121"/>
      <c r="AI172" s="121"/>
      <c r="AJ172" s="121"/>
      <c r="AK172" s="121"/>
      <c r="AL172" s="121"/>
      <c r="AM172" s="121"/>
      <c r="AN172" s="121"/>
      <c r="AO172" s="121"/>
    </row>
    <row r="173" ht="12.75" customHeight="1">
      <c r="A173" s="5"/>
      <c r="B173" s="121"/>
      <c r="C173" s="121"/>
      <c r="D173" s="121"/>
      <c r="E173" s="121"/>
      <c r="F173" s="121"/>
      <c r="G173" s="78"/>
      <c r="H173" s="136"/>
      <c r="I173" s="121"/>
      <c r="J173" s="121"/>
      <c r="K173" s="121"/>
      <c r="L173" s="121"/>
      <c r="M173" s="121"/>
      <c r="N173" s="121"/>
      <c r="O173" s="121"/>
      <c r="P173" s="121"/>
      <c r="Q173" s="121"/>
      <c r="R173" s="121"/>
      <c r="S173" s="121"/>
      <c r="T173" s="121"/>
      <c r="U173" s="121"/>
      <c r="V173" s="121"/>
      <c r="W173" s="121"/>
      <c r="X173" s="121"/>
      <c r="Y173" s="121"/>
      <c r="Z173" s="121"/>
      <c r="AA173" s="121"/>
      <c r="AB173" s="121"/>
      <c r="AC173" s="121"/>
      <c r="AD173" s="121"/>
      <c r="AE173" s="121"/>
      <c r="AF173" s="121"/>
      <c r="AG173" s="121"/>
      <c r="AH173" s="121"/>
      <c r="AI173" s="121"/>
      <c r="AJ173" s="121"/>
      <c r="AK173" s="121"/>
      <c r="AL173" s="121"/>
      <c r="AM173" s="121"/>
      <c r="AN173" s="121"/>
      <c r="AO173" s="121"/>
    </row>
    <row r="174" ht="12.75" customHeight="1">
      <c r="A174" s="5"/>
      <c r="B174" s="121"/>
      <c r="C174" s="121"/>
      <c r="D174" s="121"/>
      <c r="E174" s="121"/>
      <c r="F174" s="121"/>
      <c r="G174" s="78"/>
      <c r="H174" s="136"/>
      <c r="I174" s="121"/>
      <c r="J174" s="121"/>
      <c r="K174" s="121"/>
      <c r="L174" s="121"/>
      <c r="M174" s="121"/>
      <c r="N174" s="121"/>
      <c r="O174" s="121"/>
      <c r="P174" s="121"/>
      <c r="Q174" s="121"/>
      <c r="R174" s="121"/>
      <c r="S174" s="121"/>
      <c r="T174" s="121"/>
      <c r="U174" s="121"/>
      <c r="V174" s="121"/>
      <c r="W174" s="121"/>
      <c r="X174" s="121"/>
      <c r="Y174" s="121"/>
      <c r="Z174" s="121"/>
      <c r="AA174" s="121"/>
      <c r="AB174" s="121"/>
      <c r="AC174" s="121"/>
      <c r="AD174" s="121"/>
      <c r="AE174" s="121"/>
      <c r="AF174" s="121"/>
      <c r="AG174" s="121"/>
      <c r="AH174" s="121"/>
      <c r="AI174" s="121"/>
      <c r="AJ174" s="121"/>
      <c r="AK174" s="121"/>
      <c r="AL174" s="121"/>
      <c r="AM174" s="121"/>
      <c r="AN174" s="121"/>
      <c r="AO174" s="121"/>
    </row>
    <row r="175" ht="12.75" customHeight="1">
      <c r="A175" s="5"/>
      <c r="B175" s="121"/>
      <c r="C175" s="121"/>
      <c r="D175" s="121"/>
      <c r="E175" s="121"/>
      <c r="F175" s="121"/>
      <c r="G175" s="78"/>
      <c r="H175" s="136"/>
      <c r="I175" s="121"/>
      <c r="J175" s="121"/>
      <c r="K175" s="121"/>
      <c r="L175" s="121"/>
      <c r="M175" s="121"/>
      <c r="N175" s="121"/>
      <c r="O175" s="121"/>
      <c r="P175" s="121"/>
      <c r="Q175" s="121"/>
      <c r="R175" s="121"/>
      <c r="S175" s="121"/>
      <c r="T175" s="121"/>
      <c r="U175" s="121"/>
      <c r="V175" s="121"/>
      <c r="W175" s="121"/>
      <c r="X175" s="121"/>
      <c r="Y175" s="121"/>
      <c r="Z175" s="121"/>
      <c r="AA175" s="121"/>
      <c r="AB175" s="121"/>
      <c r="AC175" s="121"/>
      <c r="AD175" s="121"/>
      <c r="AE175" s="121"/>
      <c r="AF175" s="121"/>
      <c r="AG175" s="121"/>
      <c r="AH175" s="121"/>
      <c r="AI175" s="121"/>
      <c r="AJ175" s="121"/>
      <c r="AK175" s="121"/>
      <c r="AL175" s="121"/>
      <c r="AM175" s="121"/>
      <c r="AN175" s="121"/>
      <c r="AO175" s="121"/>
    </row>
    <row r="176" ht="12.75" customHeight="1">
      <c r="A176" s="5"/>
      <c r="B176" s="121"/>
      <c r="C176" s="121"/>
      <c r="D176" s="121"/>
      <c r="E176" s="121"/>
      <c r="F176" s="121"/>
      <c r="G176" s="78"/>
      <c r="H176" s="136"/>
      <c r="I176" s="121"/>
      <c r="J176" s="121"/>
      <c r="K176" s="121"/>
      <c r="L176" s="121"/>
      <c r="M176" s="121"/>
      <c r="N176" s="121"/>
      <c r="O176" s="121"/>
      <c r="P176" s="121"/>
      <c r="Q176" s="121"/>
      <c r="R176" s="121"/>
      <c r="S176" s="121"/>
      <c r="T176" s="121"/>
      <c r="U176" s="121"/>
      <c r="V176" s="121"/>
      <c r="W176" s="121"/>
      <c r="X176" s="121"/>
      <c r="Y176" s="121"/>
      <c r="Z176" s="121"/>
      <c r="AA176" s="121"/>
      <c r="AB176" s="121"/>
      <c r="AC176" s="121"/>
      <c r="AD176" s="121"/>
      <c r="AE176" s="121"/>
      <c r="AF176" s="121"/>
      <c r="AG176" s="121"/>
      <c r="AH176" s="121"/>
      <c r="AI176" s="121"/>
      <c r="AJ176" s="121"/>
      <c r="AK176" s="121"/>
      <c r="AL176" s="121"/>
      <c r="AM176" s="121"/>
      <c r="AN176" s="121"/>
      <c r="AO176" s="121"/>
    </row>
    <row r="177" ht="12.75" customHeight="1">
      <c r="A177" s="5"/>
      <c r="B177" s="121"/>
      <c r="C177" s="121"/>
      <c r="D177" s="121"/>
      <c r="E177" s="121"/>
      <c r="F177" s="121"/>
      <c r="G177" s="78"/>
      <c r="H177" s="136"/>
      <c r="I177" s="121"/>
      <c r="J177" s="121"/>
      <c r="K177" s="121"/>
      <c r="L177" s="121"/>
      <c r="M177" s="121"/>
      <c r="N177" s="121"/>
      <c r="O177" s="121"/>
      <c r="P177" s="121"/>
      <c r="Q177" s="121"/>
      <c r="R177" s="121"/>
      <c r="S177" s="121"/>
      <c r="T177" s="121"/>
      <c r="U177" s="121"/>
      <c r="V177" s="121"/>
      <c r="W177" s="121"/>
      <c r="X177" s="121"/>
      <c r="Y177" s="121"/>
      <c r="Z177" s="121"/>
      <c r="AA177" s="121"/>
      <c r="AB177" s="121"/>
      <c r="AC177" s="121"/>
      <c r="AD177" s="121"/>
      <c r="AE177" s="121"/>
      <c r="AF177" s="121"/>
      <c r="AG177" s="121"/>
      <c r="AH177" s="121"/>
      <c r="AI177" s="121"/>
      <c r="AJ177" s="121"/>
      <c r="AK177" s="121"/>
      <c r="AL177" s="121"/>
      <c r="AM177" s="121"/>
      <c r="AN177" s="121"/>
      <c r="AO177" s="121"/>
    </row>
    <row r="178" ht="12.75" customHeight="1">
      <c r="A178" s="5"/>
      <c r="B178" s="121"/>
      <c r="C178" s="121"/>
      <c r="D178" s="121"/>
      <c r="E178" s="121"/>
      <c r="F178" s="121"/>
      <c r="G178" s="78"/>
      <c r="H178" s="136"/>
      <c r="I178" s="121"/>
      <c r="J178" s="121"/>
      <c r="K178" s="121"/>
      <c r="L178" s="121"/>
      <c r="M178" s="121"/>
      <c r="N178" s="121"/>
      <c r="O178" s="121"/>
      <c r="P178" s="121"/>
      <c r="Q178" s="121"/>
      <c r="R178" s="121"/>
      <c r="S178" s="121"/>
      <c r="T178" s="121"/>
      <c r="U178" s="121"/>
      <c r="V178" s="121"/>
      <c r="W178" s="121"/>
      <c r="X178" s="121"/>
      <c r="Y178" s="121"/>
      <c r="Z178" s="121"/>
      <c r="AA178" s="121"/>
      <c r="AB178" s="121"/>
      <c r="AC178" s="121"/>
      <c r="AD178" s="121"/>
      <c r="AE178" s="121"/>
      <c r="AF178" s="121"/>
      <c r="AG178" s="121"/>
      <c r="AH178" s="121"/>
      <c r="AI178" s="121"/>
      <c r="AJ178" s="121"/>
      <c r="AK178" s="121"/>
      <c r="AL178" s="121"/>
      <c r="AM178" s="121"/>
      <c r="AN178" s="121"/>
      <c r="AO178" s="121"/>
    </row>
    <row r="179" ht="12.75" customHeight="1">
      <c r="A179" s="5"/>
      <c r="B179" s="121"/>
      <c r="C179" s="121"/>
      <c r="D179" s="121"/>
      <c r="E179" s="121"/>
      <c r="F179" s="121"/>
      <c r="G179" s="78"/>
      <c r="H179" s="136"/>
      <c r="I179" s="121"/>
      <c r="J179" s="121"/>
      <c r="K179" s="121"/>
      <c r="L179" s="121"/>
      <c r="M179" s="121"/>
      <c r="N179" s="121"/>
      <c r="O179" s="121"/>
      <c r="P179" s="121"/>
      <c r="Q179" s="121"/>
      <c r="R179" s="121"/>
      <c r="S179" s="121"/>
      <c r="T179" s="121"/>
      <c r="U179" s="121"/>
      <c r="V179" s="121"/>
      <c r="W179" s="121"/>
      <c r="X179" s="121"/>
      <c r="Y179" s="121"/>
      <c r="Z179" s="121"/>
      <c r="AA179" s="121"/>
      <c r="AB179" s="121"/>
      <c r="AC179" s="121"/>
      <c r="AD179" s="121"/>
      <c r="AE179" s="121"/>
      <c r="AF179" s="121"/>
      <c r="AG179" s="121"/>
      <c r="AH179" s="121"/>
      <c r="AI179" s="121"/>
      <c r="AJ179" s="121"/>
      <c r="AK179" s="121"/>
      <c r="AL179" s="121"/>
      <c r="AM179" s="121"/>
      <c r="AN179" s="121"/>
      <c r="AO179" s="121"/>
    </row>
    <row r="180" ht="12.75" customHeight="1">
      <c r="A180" s="5"/>
      <c r="B180" s="121"/>
      <c r="C180" s="121"/>
      <c r="D180" s="121"/>
      <c r="E180" s="121"/>
      <c r="F180" s="121"/>
      <c r="G180" s="78"/>
      <c r="H180" s="136"/>
      <c r="I180" s="121"/>
      <c r="J180" s="121"/>
      <c r="K180" s="121"/>
      <c r="L180" s="121"/>
      <c r="M180" s="121"/>
      <c r="N180" s="121"/>
      <c r="O180" s="121"/>
      <c r="P180" s="121"/>
      <c r="Q180" s="121"/>
      <c r="R180" s="121"/>
      <c r="S180" s="121"/>
      <c r="T180" s="121"/>
      <c r="U180" s="121"/>
      <c r="V180" s="121"/>
      <c r="W180" s="121"/>
      <c r="X180" s="121"/>
      <c r="Y180" s="121"/>
      <c r="Z180" s="121"/>
      <c r="AA180" s="121"/>
      <c r="AB180" s="121"/>
      <c r="AC180" s="121"/>
      <c r="AD180" s="121"/>
      <c r="AE180" s="121"/>
      <c r="AF180" s="121"/>
      <c r="AG180" s="121"/>
      <c r="AH180" s="121"/>
      <c r="AI180" s="121"/>
      <c r="AJ180" s="121"/>
      <c r="AK180" s="121"/>
      <c r="AL180" s="121"/>
      <c r="AM180" s="121"/>
      <c r="AN180" s="121"/>
      <c r="AO180" s="121"/>
    </row>
    <row r="181" ht="12.75" customHeight="1">
      <c r="A181" s="5"/>
      <c r="B181" s="121"/>
      <c r="C181" s="121"/>
      <c r="D181" s="121"/>
      <c r="E181" s="121"/>
      <c r="F181" s="121"/>
      <c r="G181" s="78"/>
      <c r="H181" s="136"/>
      <c r="I181" s="121"/>
      <c r="J181" s="121"/>
      <c r="K181" s="121"/>
      <c r="L181" s="121"/>
      <c r="M181" s="121"/>
      <c r="N181" s="121"/>
      <c r="O181" s="121"/>
      <c r="P181" s="121"/>
      <c r="Q181" s="121"/>
      <c r="R181" s="121"/>
      <c r="S181" s="121"/>
      <c r="T181" s="121"/>
      <c r="U181" s="121"/>
      <c r="V181" s="121"/>
      <c r="W181" s="121"/>
      <c r="X181" s="121"/>
      <c r="Y181" s="121"/>
      <c r="Z181" s="121"/>
      <c r="AA181" s="121"/>
      <c r="AB181" s="121"/>
      <c r="AC181" s="121"/>
      <c r="AD181" s="121"/>
      <c r="AE181" s="121"/>
      <c r="AF181" s="121"/>
      <c r="AG181" s="121"/>
      <c r="AH181" s="121"/>
      <c r="AI181" s="121"/>
      <c r="AJ181" s="121"/>
      <c r="AK181" s="121"/>
      <c r="AL181" s="121"/>
      <c r="AM181" s="121"/>
      <c r="AN181" s="121"/>
      <c r="AO181" s="121"/>
    </row>
    <row r="182" ht="12.75" customHeight="1">
      <c r="A182" s="5"/>
      <c r="B182" s="121"/>
      <c r="C182" s="121"/>
      <c r="D182" s="121"/>
      <c r="E182" s="121"/>
      <c r="F182" s="121"/>
      <c r="G182" s="78"/>
      <c r="H182" s="136"/>
      <c r="I182" s="121"/>
      <c r="J182" s="121"/>
      <c r="K182" s="121"/>
      <c r="L182" s="121"/>
      <c r="M182" s="121"/>
      <c r="N182" s="121"/>
      <c r="O182" s="121"/>
      <c r="P182" s="121"/>
      <c r="Q182" s="121"/>
      <c r="R182" s="121"/>
      <c r="S182" s="121"/>
      <c r="T182" s="121"/>
      <c r="U182" s="121"/>
      <c r="V182" s="121"/>
      <c r="W182" s="121"/>
      <c r="X182" s="121"/>
      <c r="Y182" s="121"/>
      <c r="Z182" s="121"/>
      <c r="AA182" s="121"/>
      <c r="AB182" s="121"/>
      <c r="AC182" s="121"/>
      <c r="AD182" s="121"/>
      <c r="AE182" s="121"/>
      <c r="AF182" s="121"/>
      <c r="AG182" s="121"/>
      <c r="AH182" s="121"/>
      <c r="AI182" s="121"/>
      <c r="AJ182" s="121"/>
      <c r="AK182" s="121"/>
      <c r="AL182" s="121"/>
      <c r="AM182" s="121"/>
      <c r="AN182" s="121"/>
      <c r="AO182" s="121"/>
    </row>
    <row r="183" ht="12.75" customHeight="1">
      <c r="A183" s="5"/>
      <c r="B183" s="121"/>
      <c r="C183" s="121"/>
      <c r="D183" s="121"/>
      <c r="E183" s="121"/>
      <c r="F183" s="121"/>
      <c r="G183" s="78"/>
      <c r="H183" s="136"/>
      <c r="I183" s="121"/>
      <c r="J183" s="121"/>
      <c r="K183" s="121"/>
      <c r="L183" s="121"/>
      <c r="M183" s="121"/>
      <c r="N183" s="121"/>
      <c r="O183" s="121"/>
      <c r="P183" s="121"/>
      <c r="Q183" s="121"/>
      <c r="R183" s="121"/>
      <c r="S183" s="121"/>
      <c r="T183" s="121"/>
      <c r="U183" s="121"/>
      <c r="V183" s="121"/>
      <c r="W183" s="121"/>
      <c r="X183" s="121"/>
      <c r="Y183" s="121"/>
      <c r="Z183" s="121"/>
      <c r="AA183" s="121"/>
      <c r="AB183" s="121"/>
      <c r="AC183" s="121"/>
      <c r="AD183" s="121"/>
      <c r="AE183" s="121"/>
      <c r="AF183" s="121"/>
      <c r="AG183" s="121"/>
      <c r="AH183" s="121"/>
      <c r="AI183" s="121"/>
      <c r="AJ183" s="121"/>
      <c r="AK183" s="121"/>
      <c r="AL183" s="121"/>
      <c r="AM183" s="121"/>
      <c r="AN183" s="121"/>
      <c r="AO183" s="121"/>
    </row>
    <row r="184" ht="12.75" customHeight="1">
      <c r="A184" s="5"/>
      <c r="B184" s="121"/>
      <c r="C184" s="121"/>
      <c r="D184" s="121"/>
      <c r="E184" s="121"/>
      <c r="F184" s="121"/>
      <c r="G184" s="78"/>
      <c r="H184" s="136"/>
      <c r="I184" s="121"/>
      <c r="J184" s="121"/>
      <c r="K184" s="121"/>
      <c r="L184" s="121"/>
      <c r="M184" s="121"/>
      <c r="N184" s="121"/>
      <c r="O184" s="121"/>
      <c r="P184" s="121"/>
      <c r="Q184" s="121"/>
      <c r="R184" s="121"/>
      <c r="S184" s="121"/>
      <c r="T184" s="121"/>
      <c r="U184" s="121"/>
      <c r="V184" s="121"/>
      <c r="W184" s="121"/>
      <c r="X184" s="121"/>
      <c r="Y184" s="121"/>
      <c r="Z184" s="121"/>
      <c r="AA184" s="121"/>
      <c r="AB184" s="121"/>
      <c r="AC184" s="121"/>
      <c r="AD184" s="121"/>
      <c r="AE184" s="121"/>
      <c r="AF184" s="121"/>
      <c r="AG184" s="121"/>
      <c r="AH184" s="121"/>
      <c r="AI184" s="121"/>
      <c r="AJ184" s="121"/>
      <c r="AK184" s="121"/>
      <c r="AL184" s="121"/>
      <c r="AM184" s="121"/>
      <c r="AN184" s="121"/>
      <c r="AO184" s="121"/>
    </row>
    <row r="185" ht="12.75" customHeight="1">
      <c r="A185" s="5"/>
      <c r="B185" s="121"/>
      <c r="C185" s="121"/>
      <c r="D185" s="121"/>
      <c r="E185" s="121"/>
      <c r="F185" s="121"/>
      <c r="G185" s="78"/>
      <c r="H185" s="136"/>
      <c r="I185" s="121"/>
      <c r="J185" s="121"/>
      <c r="K185" s="121"/>
      <c r="L185" s="121"/>
      <c r="M185" s="121"/>
      <c r="N185" s="121"/>
      <c r="O185" s="121"/>
      <c r="P185" s="121"/>
      <c r="Q185" s="121"/>
      <c r="R185" s="121"/>
      <c r="S185" s="121"/>
      <c r="T185" s="121"/>
      <c r="U185" s="121"/>
      <c r="V185" s="121"/>
      <c r="W185" s="121"/>
      <c r="X185" s="121"/>
      <c r="Y185" s="121"/>
      <c r="Z185" s="121"/>
      <c r="AA185" s="121"/>
      <c r="AB185" s="121"/>
      <c r="AC185" s="121"/>
      <c r="AD185" s="121"/>
      <c r="AE185" s="121"/>
      <c r="AF185" s="121"/>
      <c r="AG185" s="121"/>
      <c r="AH185" s="121"/>
      <c r="AI185" s="121"/>
      <c r="AJ185" s="121"/>
      <c r="AK185" s="121"/>
      <c r="AL185" s="121"/>
      <c r="AM185" s="121"/>
      <c r="AN185" s="121"/>
      <c r="AO185" s="121"/>
    </row>
    <row r="186" ht="12.75" customHeight="1">
      <c r="A186" s="5"/>
      <c r="B186" s="121"/>
      <c r="C186" s="121"/>
      <c r="D186" s="121"/>
      <c r="E186" s="121"/>
      <c r="F186" s="121"/>
      <c r="G186" s="78"/>
      <c r="H186" s="136"/>
      <c r="I186" s="121"/>
      <c r="J186" s="121"/>
      <c r="K186" s="121"/>
      <c r="L186" s="121"/>
      <c r="M186" s="121"/>
      <c r="N186" s="121"/>
      <c r="O186" s="121"/>
      <c r="P186" s="121"/>
      <c r="Q186" s="121"/>
      <c r="R186" s="121"/>
      <c r="S186" s="121"/>
      <c r="T186" s="121"/>
      <c r="U186" s="121"/>
      <c r="V186" s="121"/>
      <c r="W186" s="121"/>
      <c r="X186" s="121"/>
      <c r="Y186" s="121"/>
      <c r="Z186" s="121"/>
      <c r="AA186" s="121"/>
      <c r="AB186" s="121"/>
      <c r="AC186" s="121"/>
      <c r="AD186" s="121"/>
      <c r="AE186" s="121"/>
      <c r="AF186" s="121"/>
      <c r="AG186" s="121"/>
      <c r="AH186" s="121"/>
      <c r="AI186" s="121"/>
      <c r="AJ186" s="121"/>
      <c r="AK186" s="121"/>
      <c r="AL186" s="121"/>
      <c r="AM186" s="121"/>
      <c r="AN186" s="121"/>
      <c r="AO186" s="121"/>
    </row>
    <row r="187" ht="12.75" customHeight="1">
      <c r="A187" s="5"/>
      <c r="B187" s="121"/>
      <c r="C187" s="121"/>
      <c r="D187" s="121"/>
      <c r="E187" s="121"/>
      <c r="F187" s="121"/>
      <c r="G187" s="78"/>
      <c r="H187" s="136"/>
      <c r="I187" s="121"/>
      <c r="J187" s="121"/>
      <c r="K187" s="121"/>
      <c r="L187" s="121"/>
      <c r="M187" s="121"/>
      <c r="N187" s="121"/>
      <c r="O187" s="121"/>
      <c r="P187" s="121"/>
      <c r="Q187" s="121"/>
      <c r="R187" s="121"/>
      <c r="S187" s="121"/>
      <c r="T187" s="121"/>
      <c r="U187" s="121"/>
      <c r="V187" s="121"/>
      <c r="W187" s="121"/>
      <c r="X187" s="121"/>
      <c r="Y187" s="121"/>
      <c r="Z187" s="121"/>
      <c r="AA187" s="121"/>
      <c r="AB187" s="121"/>
      <c r="AC187" s="121"/>
      <c r="AD187" s="121"/>
      <c r="AE187" s="121"/>
      <c r="AF187" s="121"/>
      <c r="AG187" s="121"/>
      <c r="AH187" s="121"/>
      <c r="AI187" s="121"/>
      <c r="AJ187" s="121"/>
      <c r="AK187" s="121"/>
      <c r="AL187" s="121"/>
      <c r="AM187" s="121"/>
      <c r="AN187" s="121"/>
      <c r="AO187" s="121"/>
    </row>
    <row r="188" ht="12.75" customHeight="1">
      <c r="A188" s="5"/>
      <c r="B188" s="121"/>
      <c r="C188" s="121"/>
      <c r="D188" s="121"/>
      <c r="E188" s="121"/>
      <c r="F188" s="121"/>
      <c r="G188" s="78"/>
      <c r="H188" s="136"/>
      <c r="I188" s="121"/>
      <c r="J188" s="121"/>
      <c r="K188" s="121"/>
      <c r="L188" s="121"/>
      <c r="M188" s="121"/>
      <c r="N188" s="121"/>
      <c r="O188" s="121"/>
      <c r="P188" s="121"/>
      <c r="Q188" s="121"/>
      <c r="R188" s="121"/>
      <c r="S188" s="121"/>
      <c r="T188" s="121"/>
      <c r="U188" s="121"/>
      <c r="V188" s="121"/>
      <c r="W188" s="121"/>
      <c r="X188" s="121"/>
      <c r="Y188" s="121"/>
      <c r="Z188" s="121"/>
      <c r="AA188" s="121"/>
      <c r="AB188" s="121"/>
      <c r="AC188" s="121"/>
      <c r="AD188" s="121"/>
      <c r="AE188" s="121"/>
      <c r="AF188" s="121"/>
      <c r="AG188" s="121"/>
      <c r="AH188" s="121"/>
      <c r="AI188" s="121"/>
      <c r="AJ188" s="121"/>
      <c r="AK188" s="121"/>
      <c r="AL188" s="121"/>
      <c r="AM188" s="121"/>
      <c r="AN188" s="121"/>
      <c r="AO188" s="121"/>
    </row>
    <row r="189" ht="12.75" customHeight="1">
      <c r="A189" s="5"/>
      <c r="B189" s="121"/>
      <c r="C189" s="121"/>
      <c r="D189" s="121"/>
      <c r="E189" s="121"/>
      <c r="F189" s="121"/>
      <c r="G189" s="78"/>
      <c r="H189" s="136"/>
      <c r="I189" s="121"/>
      <c r="J189" s="121"/>
      <c r="K189" s="121"/>
      <c r="L189" s="121"/>
      <c r="M189" s="121"/>
      <c r="N189" s="121"/>
      <c r="O189" s="121"/>
      <c r="P189" s="121"/>
      <c r="Q189" s="121"/>
      <c r="R189" s="121"/>
      <c r="S189" s="121"/>
      <c r="T189" s="121"/>
      <c r="U189" s="121"/>
      <c r="V189" s="121"/>
      <c r="W189" s="121"/>
      <c r="X189" s="121"/>
      <c r="Y189" s="121"/>
      <c r="Z189" s="121"/>
      <c r="AA189" s="121"/>
      <c r="AB189" s="121"/>
      <c r="AC189" s="121"/>
      <c r="AD189" s="121"/>
      <c r="AE189" s="121"/>
      <c r="AF189" s="121"/>
      <c r="AG189" s="121"/>
      <c r="AH189" s="121"/>
      <c r="AI189" s="121"/>
      <c r="AJ189" s="121"/>
      <c r="AK189" s="121"/>
      <c r="AL189" s="121"/>
      <c r="AM189" s="121"/>
      <c r="AN189" s="121"/>
      <c r="AO189" s="121"/>
    </row>
    <row r="190" ht="12.75" customHeight="1">
      <c r="A190" s="5"/>
      <c r="B190" s="121"/>
      <c r="C190" s="121"/>
      <c r="D190" s="121"/>
      <c r="E190" s="121"/>
      <c r="F190" s="121"/>
      <c r="G190" s="78"/>
      <c r="H190" s="136"/>
      <c r="I190" s="121"/>
      <c r="J190" s="121"/>
      <c r="K190" s="121"/>
      <c r="L190" s="121"/>
      <c r="M190" s="121"/>
      <c r="N190" s="121"/>
      <c r="O190" s="121"/>
      <c r="P190" s="121"/>
      <c r="Q190" s="121"/>
      <c r="R190" s="121"/>
      <c r="S190" s="121"/>
      <c r="T190" s="121"/>
      <c r="U190" s="121"/>
      <c r="V190" s="121"/>
      <c r="W190" s="121"/>
      <c r="X190" s="121"/>
      <c r="Y190" s="121"/>
      <c r="Z190" s="121"/>
      <c r="AA190" s="121"/>
      <c r="AB190" s="121"/>
      <c r="AC190" s="121"/>
      <c r="AD190" s="121"/>
      <c r="AE190" s="121"/>
      <c r="AF190" s="121"/>
      <c r="AG190" s="121"/>
      <c r="AH190" s="121"/>
      <c r="AI190" s="121"/>
      <c r="AJ190" s="121"/>
      <c r="AK190" s="121"/>
      <c r="AL190" s="121"/>
      <c r="AM190" s="121"/>
      <c r="AN190" s="121"/>
      <c r="AO190" s="121"/>
    </row>
    <row r="191" ht="12.75" customHeight="1">
      <c r="A191" s="5"/>
      <c r="B191" s="121"/>
      <c r="C191" s="121"/>
      <c r="D191" s="121"/>
      <c r="E191" s="121"/>
      <c r="F191" s="121"/>
      <c r="G191" s="78"/>
      <c r="H191" s="136"/>
      <c r="I191" s="121"/>
      <c r="J191" s="121"/>
      <c r="K191" s="121"/>
      <c r="L191" s="121"/>
      <c r="M191" s="121"/>
      <c r="N191" s="121"/>
      <c r="O191" s="121"/>
      <c r="P191" s="121"/>
      <c r="Q191" s="121"/>
      <c r="R191" s="121"/>
      <c r="S191" s="121"/>
      <c r="T191" s="121"/>
      <c r="U191" s="121"/>
      <c r="V191" s="121"/>
      <c r="W191" s="121"/>
      <c r="X191" s="121"/>
      <c r="Y191" s="121"/>
      <c r="Z191" s="121"/>
      <c r="AA191" s="121"/>
      <c r="AB191" s="121"/>
      <c r="AC191" s="121"/>
      <c r="AD191" s="121"/>
      <c r="AE191" s="121"/>
      <c r="AF191" s="121"/>
      <c r="AG191" s="121"/>
      <c r="AH191" s="121"/>
      <c r="AI191" s="121"/>
      <c r="AJ191" s="121"/>
      <c r="AK191" s="121"/>
      <c r="AL191" s="121"/>
      <c r="AM191" s="121"/>
      <c r="AN191" s="121"/>
      <c r="AO191" s="121"/>
    </row>
    <row r="192" ht="12.75" customHeight="1">
      <c r="A192" s="5"/>
      <c r="B192" s="121"/>
      <c r="C192" s="121"/>
      <c r="D192" s="121"/>
      <c r="E192" s="121"/>
      <c r="F192" s="121"/>
      <c r="G192" s="78"/>
      <c r="H192" s="136"/>
      <c r="I192" s="121"/>
      <c r="J192" s="121"/>
      <c r="K192" s="121"/>
      <c r="L192" s="121"/>
      <c r="M192" s="121"/>
      <c r="N192" s="121"/>
      <c r="O192" s="121"/>
      <c r="P192" s="121"/>
      <c r="Q192" s="121"/>
      <c r="R192" s="121"/>
      <c r="S192" s="121"/>
      <c r="T192" s="121"/>
      <c r="U192" s="121"/>
      <c r="V192" s="121"/>
      <c r="W192" s="121"/>
      <c r="X192" s="121"/>
      <c r="Y192" s="121"/>
      <c r="Z192" s="121"/>
      <c r="AA192" s="121"/>
      <c r="AB192" s="121"/>
      <c r="AC192" s="121"/>
      <c r="AD192" s="121"/>
      <c r="AE192" s="121"/>
      <c r="AF192" s="121"/>
      <c r="AG192" s="121"/>
      <c r="AH192" s="121"/>
      <c r="AI192" s="121"/>
      <c r="AJ192" s="121"/>
      <c r="AK192" s="121"/>
      <c r="AL192" s="121"/>
      <c r="AM192" s="121"/>
      <c r="AN192" s="121"/>
      <c r="AO192" s="121"/>
    </row>
    <row r="193" ht="12.75" customHeight="1">
      <c r="A193" s="5"/>
      <c r="B193" s="121"/>
      <c r="C193" s="121"/>
      <c r="D193" s="121"/>
      <c r="E193" s="121"/>
      <c r="F193" s="121"/>
      <c r="G193" s="78"/>
      <c r="H193" s="136"/>
      <c r="I193" s="121"/>
      <c r="J193" s="121"/>
      <c r="K193" s="121"/>
      <c r="L193" s="121"/>
      <c r="M193" s="121"/>
      <c r="N193" s="121"/>
      <c r="O193" s="121"/>
      <c r="P193" s="121"/>
      <c r="Q193" s="121"/>
      <c r="R193" s="121"/>
      <c r="S193" s="121"/>
      <c r="T193" s="121"/>
      <c r="U193" s="121"/>
      <c r="V193" s="121"/>
      <c r="W193" s="121"/>
      <c r="X193" s="121"/>
      <c r="Y193" s="121"/>
      <c r="Z193" s="121"/>
      <c r="AA193" s="121"/>
      <c r="AB193" s="121"/>
      <c r="AC193" s="121"/>
      <c r="AD193" s="121"/>
      <c r="AE193" s="121"/>
      <c r="AF193" s="121"/>
      <c r="AG193" s="121"/>
      <c r="AH193" s="121"/>
      <c r="AI193" s="121"/>
      <c r="AJ193" s="121"/>
      <c r="AK193" s="121"/>
      <c r="AL193" s="121"/>
      <c r="AM193" s="121"/>
      <c r="AN193" s="121"/>
      <c r="AO193" s="121"/>
    </row>
    <row r="194" ht="12.75" customHeight="1">
      <c r="A194" s="5"/>
      <c r="B194" s="121"/>
      <c r="C194" s="121"/>
      <c r="D194" s="121"/>
      <c r="E194" s="121"/>
      <c r="F194" s="121"/>
      <c r="G194" s="78"/>
      <c r="H194" s="136"/>
      <c r="I194" s="121"/>
      <c r="J194" s="121"/>
      <c r="K194" s="121"/>
      <c r="L194" s="121"/>
      <c r="M194" s="121"/>
      <c r="N194" s="121"/>
      <c r="O194" s="121"/>
      <c r="P194" s="121"/>
      <c r="Q194" s="121"/>
      <c r="R194" s="121"/>
      <c r="S194" s="121"/>
      <c r="T194" s="121"/>
      <c r="U194" s="121"/>
      <c r="V194" s="121"/>
      <c r="W194" s="121"/>
      <c r="X194" s="121"/>
      <c r="Y194" s="121"/>
      <c r="Z194" s="121"/>
      <c r="AA194" s="121"/>
      <c r="AB194" s="121"/>
      <c r="AC194" s="121"/>
      <c r="AD194" s="121"/>
      <c r="AE194" s="121"/>
      <c r="AF194" s="121"/>
      <c r="AG194" s="121"/>
      <c r="AH194" s="121"/>
      <c r="AI194" s="121"/>
      <c r="AJ194" s="121"/>
      <c r="AK194" s="121"/>
      <c r="AL194" s="121"/>
      <c r="AM194" s="121"/>
      <c r="AN194" s="121"/>
      <c r="AO194" s="121"/>
    </row>
    <row r="195" ht="12.75" customHeight="1">
      <c r="A195" s="5"/>
      <c r="B195" s="121"/>
      <c r="C195" s="121"/>
      <c r="D195" s="121"/>
      <c r="E195" s="121"/>
      <c r="F195" s="121"/>
      <c r="G195" s="78"/>
      <c r="H195" s="136"/>
      <c r="I195" s="121"/>
      <c r="J195" s="121"/>
      <c r="K195" s="121"/>
      <c r="L195" s="121"/>
      <c r="M195" s="121"/>
      <c r="N195" s="121"/>
      <c r="O195" s="121"/>
      <c r="P195" s="121"/>
      <c r="Q195" s="121"/>
      <c r="R195" s="121"/>
      <c r="S195" s="121"/>
      <c r="T195" s="121"/>
      <c r="U195" s="121"/>
      <c r="V195" s="121"/>
      <c r="W195" s="121"/>
      <c r="X195" s="121"/>
      <c r="Y195" s="121"/>
      <c r="Z195" s="121"/>
      <c r="AA195" s="121"/>
      <c r="AB195" s="121"/>
      <c r="AC195" s="121"/>
      <c r="AD195" s="121"/>
      <c r="AE195" s="121"/>
      <c r="AF195" s="121"/>
      <c r="AG195" s="121"/>
      <c r="AH195" s="121"/>
      <c r="AI195" s="121"/>
      <c r="AJ195" s="121"/>
      <c r="AK195" s="121"/>
      <c r="AL195" s="121"/>
      <c r="AM195" s="121"/>
      <c r="AN195" s="121"/>
      <c r="AO195" s="121"/>
    </row>
    <row r="196" ht="12.75" customHeight="1">
      <c r="A196" s="5"/>
      <c r="B196" s="121"/>
      <c r="C196" s="121"/>
      <c r="D196" s="121"/>
      <c r="E196" s="121"/>
      <c r="F196" s="121"/>
      <c r="G196" s="78"/>
      <c r="H196" s="136"/>
      <c r="I196" s="121"/>
      <c r="J196" s="121"/>
      <c r="K196" s="121"/>
      <c r="L196" s="121"/>
      <c r="M196" s="121"/>
      <c r="N196" s="121"/>
      <c r="O196" s="121"/>
      <c r="P196" s="121"/>
      <c r="Q196" s="121"/>
      <c r="R196" s="121"/>
      <c r="S196" s="121"/>
      <c r="T196" s="121"/>
      <c r="U196" s="121"/>
      <c r="V196" s="121"/>
      <c r="W196" s="121"/>
      <c r="X196" s="121"/>
      <c r="Y196" s="121"/>
      <c r="Z196" s="121"/>
      <c r="AA196" s="121"/>
      <c r="AB196" s="121"/>
      <c r="AC196" s="121"/>
      <c r="AD196" s="121"/>
      <c r="AE196" s="121"/>
      <c r="AF196" s="121"/>
      <c r="AG196" s="121"/>
      <c r="AH196" s="121"/>
      <c r="AI196" s="121"/>
      <c r="AJ196" s="121"/>
      <c r="AK196" s="121"/>
      <c r="AL196" s="121"/>
      <c r="AM196" s="121"/>
      <c r="AN196" s="121"/>
      <c r="AO196" s="121"/>
    </row>
    <row r="197" ht="12.75" customHeight="1">
      <c r="A197" s="5"/>
      <c r="B197" s="121"/>
      <c r="C197" s="121"/>
      <c r="D197" s="121"/>
      <c r="E197" s="121"/>
      <c r="F197" s="121"/>
      <c r="G197" s="78"/>
      <c r="H197" s="136"/>
      <c r="I197" s="121"/>
      <c r="J197" s="121"/>
      <c r="K197" s="121"/>
      <c r="L197" s="121"/>
      <c r="M197" s="121"/>
      <c r="N197" s="121"/>
      <c r="O197" s="121"/>
      <c r="P197" s="121"/>
      <c r="Q197" s="121"/>
      <c r="R197" s="121"/>
      <c r="S197" s="121"/>
      <c r="T197" s="121"/>
      <c r="U197" s="121"/>
      <c r="V197" s="121"/>
      <c r="W197" s="121"/>
      <c r="X197" s="121"/>
      <c r="Y197" s="121"/>
      <c r="Z197" s="121"/>
      <c r="AA197" s="121"/>
      <c r="AB197" s="121"/>
      <c r="AC197" s="121"/>
      <c r="AD197" s="121"/>
      <c r="AE197" s="121"/>
      <c r="AF197" s="121"/>
      <c r="AG197" s="121"/>
      <c r="AH197" s="121"/>
      <c r="AI197" s="121"/>
      <c r="AJ197" s="121"/>
      <c r="AK197" s="121"/>
      <c r="AL197" s="121"/>
      <c r="AM197" s="121"/>
      <c r="AN197" s="121"/>
      <c r="AO197" s="121"/>
    </row>
    <row r="198" ht="12.75" customHeight="1">
      <c r="A198" s="5"/>
      <c r="B198" s="121"/>
      <c r="C198" s="121"/>
      <c r="D198" s="121"/>
      <c r="E198" s="121"/>
      <c r="F198" s="121"/>
      <c r="G198" s="78"/>
      <c r="H198" s="136"/>
      <c r="I198" s="121"/>
      <c r="J198" s="121"/>
      <c r="K198" s="121"/>
      <c r="L198" s="121"/>
      <c r="M198" s="121"/>
      <c r="N198" s="121"/>
      <c r="O198" s="121"/>
      <c r="P198" s="121"/>
      <c r="Q198" s="121"/>
      <c r="R198" s="121"/>
      <c r="S198" s="121"/>
      <c r="T198" s="121"/>
      <c r="U198" s="121"/>
      <c r="V198" s="121"/>
      <c r="W198" s="121"/>
      <c r="X198" s="121"/>
      <c r="Y198" s="121"/>
      <c r="Z198" s="121"/>
      <c r="AA198" s="121"/>
      <c r="AB198" s="121"/>
      <c r="AC198" s="121"/>
      <c r="AD198" s="121"/>
      <c r="AE198" s="121"/>
      <c r="AF198" s="121"/>
      <c r="AG198" s="121"/>
      <c r="AH198" s="121"/>
      <c r="AI198" s="121"/>
      <c r="AJ198" s="121"/>
      <c r="AK198" s="121"/>
      <c r="AL198" s="121"/>
      <c r="AM198" s="121"/>
      <c r="AN198" s="121"/>
      <c r="AO198" s="121"/>
    </row>
    <row r="199" ht="12.75" customHeight="1">
      <c r="A199" s="5"/>
      <c r="B199" s="121"/>
      <c r="C199" s="121"/>
      <c r="D199" s="121"/>
      <c r="E199" s="121"/>
      <c r="F199" s="121"/>
      <c r="G199" s="78"/>
      <c r="H199" s="136"/>
      <c r="I199" s="121"/>
      <c r="J199" s="121"/>
      <c r="K199" s="121"/>
      <c r="L199" s="121"/>
      <c r="M199" s="121"/>
      <c r="N199" s="121"/>
      <c r="O199" s="121"/>
      <c r="P199" s="121"/>
      <c r="Q199" s="121"/>
      <c r="R199" s="121"/>
      <c r="S199" s="121"/>
      <c r="T199" s="121"/>
      <c r="U199" s="121"/>
      <c r="V199" s="121"/>
      <c r="W199" s="121"/>
      <c r="X199" s="121"/>
      <c r="Y199" s="121"/>
      <c r="Z199" s="121"/>
      <c r="AA199" s="121"/>
      <c r="AB199" s="121"/>
      <c r="AC199" s="121"/>
      <c r="AD199" s="121"/>
      <c r="AE199" s="121"/>
      <c r="AF199" s="121"/>
      <c r="AG199" s="121"/>
      <c r="AH199" s="121"/>
      <c r="AI199" s="121"/>
      <c r="AJ199" s="121"/>
      <c r="AK199" s="121"/>
      <c r="AL199" s="121"/>
      <c r="AM199" s="121"/>
      <c r="AN199" s="121"/>
      <c r="AO199" s="121"/>
    </row>
    <row r="200" ht="12.75" customHeight="1">
      <c r="A200" s="5"/>
      <c r="B200" s="121"/>
      <c r="C200" s="121"/>
      <c r="D200" s="121"/>
      <c r="E200" s="121"/>
      <c r="F200" s="121"/>
      <c r="G200" s="78"/>
      <c r="H200" s="136"/>
      <c r="I200" s="121"/>
      <c r="J200" s="121"/>
      <c r="K200" s="121"/>
      <c r="L200" s="121"/>
      <c r="M200" s="121"/>
      <c r="N200" s="121"/>
      <c r="O200" s="121"/>
      <c r="P200" s="121"/>
      <c r="Q200" s="121"/>
      <c r="R200" s="121"/>
      <c r="S200" s="121"/>
      <c r="T200" s="121"/>
      <c r="U200" s="121"/>
      <c r="V200" s="121"/>
      <c r="W200" s="121"/>
      <c r="X200" s="121"/>
      <c r="Y200" s="121"/>
      <c r="Z200" s="121"/>
      <c r="AA200" s="121"/>
      <c r="AB200" s="121"/>
      <c r="AC200" s="121"/>
      <c r="AD200" s="121"/>
      <c r="AE200" s="121"/>
      <c r="AF200" s="121"/>
      <c r="AG200" s="121"/>
      <c r="AH200" s="121"/>
      <c r="AI200" s="121"/>
      <c r="AJ200" s="121"/>
      <c r="AK200" s="121"/>
      <c r="AL200" s="121"/>
      <c r="AM200" s="121"/>
      <c r="AN200" s="121"/>
      <c r="AO200" s="121"/>
    </row>
    <row r="201" ht="12.75" customHeight="1">
      <c r="A201" s="5"/>
      <c r="B201" s="121"/>
      <c r="C201" s="121"/>
      <c r="D201" s="121"/>
      <c r="E201" s="121"/>
      <c r="F201" s="121"/>
      <c r="G201" s="78"/>
      <c r="H201" s="136"/>
      <c r="I201" s="121"/>
      <c r="J201" s="121"/>
      <c r="K201" s="121"/>
      <c r="L201" s="121"/>
      <c r="M201" s="121"/>
      <c r="N201" s="121"/>
      <c r="O201" s="121"/>
      <c r="P201" s="121"/>
      <c r="Q201" s="121"/>
      <c r="R201" s="121"/>
      <c r="S201" s="121"/>
      <c r="T201" s="121"/>
      <c r="U201" s="121"/>
      <c r="V201" s="121"/>
      <c r="W201" s="121"/>
      <c r="X201" s="121"/>
      <c r="Y201" s="121"/>
      <c r="Z201" s="121"/>
      <c r="AA201" s="121"/>
      <c r="AB201" s="121"/>
      <c r="AC201" s="121"/>
      <c r="AD201" s="121"/>
      <c r="AE201" s="121"/>
      <c r="AF201" s="121"/>
      <c r="AG201" s="121"/>
      <c r="AH201" s="121"/>
      <c r="AI201" s="121"/>
      <c r="AJ201" s="121"/>
      <c r="AK201" s="121"/>
      <c r="AL201" s="121"/>
      <c r="AM201" s="121"/>
      <c r="AN201" s="121"/>
      <c r="AO201" s="121"/>
    </row>
    <row r="202" ht="12.75" customHeight="1">
      <c r="A202" s="5"/>
      <c r="B202" s="121"/>
      <c r="C202" s="121"/>
      <c r="D202" s="121"/>
      <c r="E202" s="121"/>
      <c r="F202" s="121"/>
      <c r="G202" s="78"/>
      <c r="H202" s="136"/>
      <c r="I202" s="121"/>
      <c r="J202" s="121"/>
      <c r="K202" s="121"/>
      <c r="L202" s="121"/>
      <c r="M202" s="121"/>
      <c r="N202" s="121"/>
      <c r="O202" s="121"/>
      <c r="P202" s="121"/>
      <c r="Q202" s="121"/>
      <c r="R202" s="121"/>
      <c r="S202" s="121"/>
      <c r="T202" s="121"/>
      <c r="U202" s="121"/>
      <c r="V202" s="121"/>
      <c r="W202" s="121"/>
      <c r="X202" s="121"/>
      <c r="Y202" s="121"/>
      <c r="Z202" s="121"/>
      <c r="AA202" s="121"/>
      <c r="AB202" s="121"/>
      <c r="AC202" s="121"/>
      <c r="AD202" s="121"/>
      <c r="AE202" s="121"/>
      <c r="AF202" s="121"/>
      <c r="AG202" s="121"/>
      <c r="AH202" s="121"/>
      <c r="AI202" s="121"/>
      <c r="AJ202" s="121"/>
      <c r="AK202" s="121"/>
      <c r="AL202" s="121"/>
      <c r="AM202" s="121"/>
      <c r="AN202" s="121"/>
      <c r="AO202" s="121"/>
    </row>
    <row r="203" ht="12.75" customHeight="1">
      <c r="A203" s="5"/>
      <c r="B203" s="121"/>
      <c r="C203" s="121"/>
      <c r="D203" s="121"/>
      <c r="E203" s="121"/>
      <c r="F203" s="121"/>
      <c r="G203" s="78"/>
      <c r="H203" s="136"/>
      <c r="I203" s="121"/>
      <c r="J203" s="121"/>
      <c r="K203" s="121"/>
      <c r="L203" s="121"/>
      <c r="M203" s="121"/>
      <c r="N203" s="121"/>
      <c r="O203" s="121"/>
      <c r="P203" s="121"/>
      <c r="Q203" s="121"/>
      <c r="R203" s="121"/>
      <c r="S203" s="121"/>
      <c r="T203" s="121"/>
      <c r="U203" s="121"/>
      <c r="V203" s="121"/>
      <c r="W203" s="121"/>
      <c r="X203" s="121"/>
      <c r="Y203" s="121"/>
      <c r="Z203" s="121"/>
      <c r="AA203" s="121"/>
      <c r="AB203" s="121"/>
      <c r="AC203" s="121"/>
      <c r="AD203" s="121"/>
      <c r="AE203" s="121"/>
      <c r="AF203" s="121"/>
      <c r="AG203" s="121"/>
      <c r="AH203" s="121"/>
      <c r="AI203" s="121"/>
      <c r="AJ203" s="121"/>
      <c r="AK203" s="121"/>
      <c r="AL203" s="121"/>
      <c r="AM203" s="121"/>
      <c r="AN203" s="121"/>
      <c r="AO203" s="121"/>
    </row>
    <row r="204" ht="12.75" customHeight="1">
      <c r="A204" s="5"/>
      <c r="B204" s="121"/>
      <c r="C204" s="121"/>
      <c r="D204" s="121"/>
      <c r="E204" s="121"/>
      <c r="F204" s="121"/>
      <c r="G204" s="78"/>
      <c r="H204" s="136"/>
      <c r="I204" s="121"/>
      <c r="J204" s="121"/>
      <c r="K204" s="121"/>
      <c r="L204" s="121"/>
      <c r="M204" s="121"/>
      <c r="N204" s="121"/>
      <c r="O204" s="121"/>
      <c r="P204" s="121"/>
      <c r="Q204" s="121"/>
      <c r="R204" s="121"/>
      <c r="S204" s="121"/>
      <c r="T204" s="121"/>
      <c r="U204" s="121"/>
      <c r="V204" s="121"/>
      <c r="W204" s="121"/>
      <c r="X204" s="121"/>
      <c r="Y204" s="121"/>
      <c r="Z204" s="121"/>
      <c r="AA204" s="121"/>
      <c r="AB204" s="121"/>
      <c r="AC204" s="121"/>
      <c r="AD204" s="121"/>
      <c r="AE204" s="121"/>
      <c r="AF204" s="121"/>
      <c r="AG204" s="121"/>
      <c r="AH204" s="121"/>
      <c r="AI204" s="121"/>
      <c r="AJ204" s="121"/>
      <c r="AK204" s="121"/>
      <c r="AL204" s="121"/>
      <c r="AM204" s="121"/>
      <c r="AN204" s="121"/>
      <c r="AO204" s="121"/>
    </row>
    <row r="205" ht="12.75" customHeight="1">
      <c r="A205" s="5"/>
      <c r="B205" s="121"/>
      <c r="C205" s="121"/>
      <c r="D205" s="121"/>
      <c r="E205" s="121"/>
      <c r="F205" s="121"/>
      <c r="G205" s="78"/>
      <c r="H205" s="136"/>
      <c r="I205" s="121"/>
      <c r="J205" s="121"/>
      <c r="K205" s="121"/>
      <c r="L205" s="121"/>
      <c r="M205" s="121"/>
      <c r="N205" s="121"/>
      <c r="O205" s="121"/>
      <c r="P205" s="121"/>
      <c r="Q205" s="121"/>
      <c r="R205" s="121"/>
      <c r="S205" s="121"/>
      <c r="T205" s="121"/>
      <c r="U205" s="121"/>
      <c r="V205" s="121"/>
      <c r="W205" s="121"/>
      <c r="X205" s="121"/>
      <c r="Y205" s="121"/>
      <c r="Z205" s="121"/>
      <c r="AA205" s="121"/>
      <c r="AB205" s="121"/>
      <c r="AC205" s="121"/>
      <c r="AD205" s="121"/>
      <c r="AE205" s="121"/>
      <c r="AF205" s="121"/>
      <c r="AG205" s="121"/>
      <c r="AH205" s="121"/>
      <c r="AI205" s="121"/>
      <c r="AJ205" s="121"/>
      <c r="AK205" s="121"/>
      <c r="AL205" s="121"/>
      <c r="AM205" s="121"/>
      <c r="AN205" s="121"/>
      <c r="AO205" s="121"/>
    </row>
    <row r="206" ht="12.75" customHeight="1">
      <c r="A206" s="5"/>
      <c r="B206" s="121"/>
      <c r="C206" s="121"/>
      <c r="D206" s="121"/>
      <c r="E206" s="121"/>
      <c r="F206" s="121"/>
      <c r="G206" s="78"/>
      <c r="H206" s="136"/>
      <c r="I206" s="121"/>
      <c r="J206" s="121"/>
      <c r="K206" s="121"/>
      <c r="L206" s="121"/>
      <c r="M206" s="121"/>
      <c r="N206" s="121"/>
      <c r="O206" s="121"/>
      <c r="P206" s="121"/>
      <c r="Q206" s="121"/>
      <c r="R206" s="121"/>
      <c r="S206" s="121"/>
      <c r="T206" s="121"/>
      <c r="U206" s="121"/>
      <c r="V206" s="121"/>
      <c r="W206" s="121"/>
      <c r="X206" s="121"/>
      <c r="Y206" s="121"/>
      <c r="Z206" s="121"/>
      <c r="AA206" s="121"/>
      <c r="AB206" s="121"/>
      <c r="AC206" s="121"/>
      <c r="AD206" s="121"/>
      <c r="AE206" s="121"/>
      <c r="AF206" s="121"/>
      <c r="AG206" s="121"/>
      <c r="AH206" s="121"/>
      <c r="AI206" s="121"/>
      <c r="AJ206" s="121"/>
      <c r="AK206" s="121"/>
      <c r="AL206" s="121"/>
      <c r="AM206" s="121"/>
      <c r="AN206" s="121"/>
      <c r="AO206" s="121"/>
    </row>
    <row r="207" ht="12.75" customHeight="1">
      <c r="A207" s="5"/>
      <c r="B207" s="121"/>
      <c r="C207" s="121"/>
      <c r="D207" s="121"/>
      <c r="E207" s="121"/>
      <c r="F207" s="121"/>
      <c r="G207" s="78"/>
      <c r="H207" s="136"/>
      <c r="I207" s="121"/>
      <c r="J207" s="121"/>
      <c r="K207" s="121"/>
      <c r="L207" s="121"/>
      <c r="M207" s="121"/>
      <c r="N207" s="121"/>
      <c r="O207" s="121"/>
      <c r="P207" s="121"/>
      <c r="Q207" s="121"/>
      <c r="R207" s="121"/>
      <c r="S207" s="121"/>
      <c r="T207" s="121"/>
      <c r="U207" s="121"/>
      <c r="V207" s="121"/>
      <c r="W207" s="121"/>
      <c r="X207" s="121"/>
      <c r="Y207" s="121"/>
      <c r="Z207" s="121"/>
      <c r="AA207" s="121"/>
      <c r="AB207" s="121"/>
      <c r="AC207" s="121"/>
      <c r="AD207" s="121"/>
      <c r="AE207" s="121"/>
      <c r="AF207" s="121"/>
      <c r="AG207" s="121"/>
      <c r="AH207" s="121"/>
      <c r="AI207" s="121"/>
      <c r="AJ207" s="121"/>
      <c r="AK207" s="121"/>
      <c r="AL207" s="121"/>
      <c r="AM207" s="121"/>
      <c r="AN207" s="121"/>
      <c r="AO207" s="121"/>
    </row>
    <row r="208" ht="12.75" customHeight="1">
      <c r="A208" s="5"/>
      <c r="B208" s="121"/>
      <c r="C208" s="121"/>
      <c r="D208" s="121"/>
      <c r="E208" s="121"/>
      <c r="F208" s="121"/>
      <c r="G208" s="78"/>
      <c r="H208" s="136"/>
      <c r="I208" s="121"/>
      <c r="J208" s="121"/>
      <c r="K208" s="121"/>
      <c r="L208" s="121"/>
      <c r="M208" s="121"/>
      <c r="N208" s="121"/>
      <c r="O208" s="121"/>
      <c r="P208" s="121"/>
      <c r="Q208" s="121"/>
      <c r="R208" s="121"/>
      <c r="S208" s="121"/>
      <c r="T208" s="121"/>
      <c r="U208" s="121"/>
      <c r="V208" s="121"/>
      <c r="W208" s="121"/>
      <c r="X208" s="121"/>
      <c r="Y208" s="121"/>
      <c r="Z208" s="121"/>
      <c r="AA208" s="121"/>
      <c r="AB208" s="121"/>
      <c r="AC208" s="121"/>
      <c r="AD208" s="121"/>
      <c r="AE208" s="121"/>
      <c r="AF208" s="121"/>
      <c r="AG208" s="121"/>
      <c r="AH208" s="121"/>
      <c r="AI208" s="121"/>
      <c r="AJ208" s="121"/>
      <c r="AK208" s="121"/>
      <c r="AL208" s="121"/>
      <c r="AM208" s="121"/>
      <c r="AN208" s="121"/>
      <c r="AO208" s="121"/>
    </row>
    <row r="209" ht="12.75" customHeight="1">
      <c r="A209" s="5"/>
      <c r="B209" s="121"/>
      <c r="C209" s="121"/>
      <c r="D209" s="121"/>
      <c r="E209" s="121"/>
      <c r="F209" s="121"/>
      <c r="G209" s="78"/>
      <c r="H209" s="136"/>
      <c r="I209" s="121"/>
      <c r="J209" s="121"/>
      <c r="K209" s="121"/>
      <c r="L209" s="121"/>
      <c r="M209" s="121"/>
      <c r="N209" s="121"/>
      <c r="O209" s="121"/>
      <c r="P209" s="121"/>
      <c r="Q209" s="121"/>
      <c r="R209" s="121"/>
      <c r="S209" s="121"/>
      <c r="T209" s="121"/>
      <c r="U209" s="121"/>
      <c r="V209" s="121"/>
      <c r="W209" s="121"/>
      <c r="X209" s="121"/>
      <c r="Y209" s="121"/>
      <c r="Z209" s="121"/>
      <c r="AA209" s="121"/>
      <c r="AB209" s="121"/>
      <c r="AC209" s="121"/>
      <c r="AD209" s="121"/>
      <c r="AE209" s="121"/>
      <c r="AF209" s="121"/>
      <c r="AG209" s="121"/>
      <c r="AH209" s="121"/>
      <c r="AI209" s="121"/>
      <c r="AJ209" s="121"/>
      <c r="AK209" s="121"/>
      <c r="AL209" s="121"/>
      <c r="AM209" s="121"/>
      <c r="AN209" s="121"/>
      <c r="AO209" s="121"/>
    </row>
    <row r="210" ht="12.75" customHeight="1">
      <c r="A210" s="5"/>
      <c r="B210" s="121"/>
      <c r="C210" s="121"/>
      <c r="D210" s="121"/>
      <c r="E210" s="121"/>
      <c r="F210" s="121"/>
      <c r="G210" s="78"/>
      <c r="H210" s="136"/>
      <c r="I210" s="121"/>
      <c r="J210" s="121"/>
      <c r="K210" s="121"/>
      <c r="L210" s="121"/>
      <c r="M210" s="121"/>
      <c r="N210" s="121"/>
      <c r="O210" s="121"/>
      <c r="P210" s="121"/>
      <c r="Q210" s="121"/>
      <c r="R210" s="121"/>
      <c r="S210" s="121"/>
      <c r="T210" s="121"/>
      <c r="U210" s="121"/>
      <c r="V210" s="121"/>
      <c r="W210" s="121"/>
      <c r="X210" s="121"/>
      <c r="Y210" s="121"/>
      <c r="Z210" s="121"/>
      <c r="AA210" s="121"/>
      <c r="AB210" s="121"/>
      <c r="AC210" s="121"/>
      <c r="AD210" s="121"/>
      <c r="AE210" s="121"/>
      <c r="AF210" s="121"/>
      <c r="AG210" s="121"/>
      <c r="AH210" s="121"/>
      <c r="AI210" s="121"/>
      <c r="AJ210" s="121"/>
      <c r="AK210" s="121"/>
      <c r="AL210" s="121"/>
      <c r="AM210" s="121"/>
      <c r="AN210" s="121"/>
      <c r="AO210" s="121"/>
    </row>
    <row r="211" ht="12.75" customHeight="1">
      <c r="A211" s="5"/>
      <c r="B211" s="121"/>
      <c r="C211" s="121"/>
      <c r="D211" s="121"/>
      <c r="E211" s="121"/>
      <c r="F211" s="121"/>
      <c r="G211" s="78"/>
      <c r="H211" s="136"/>
      <c r="I211" s="121"/>
      <c r="J211" s="121"/>
      <c r="K211" s="121"/>
      <c r="L211" s="121"/>
      <c r="M211" s="121"/>
      <c r="N211" s="121"/>
      <c r="O211" s="121"/>
      <c r="P211" s="121"/>
      <c r="Q211" s="121"/>
      <c r="R211" s="121"/>
      <c r="S211" s="121"/>
      <c r="T211" s="121"/>
      <c r="U211" s="121"/>
      <c r="V211" s="121"/>
      <c r="W211" s="121"/>
      <c r="X211" s="121"/>
      <c r="Y211" s="121"/>
      <c r="Z211" s="121"/>
      <c r="AA211" s="121"/>
      <c r="AB211" s="121"/>
      <c r="AC211" s="121"/>
      <c r="AD211" s="121"/>
      <c r="AE211" s="121"/>
      <c r="AF211" s="121"/>
      <c r="AG211" s="121"/>
      <c r="AH211" s="121"/>
      <c r="AI211" s="121"/>
      <c r="AJ211" s="121"/>
      <c r="AK211" s="121"/>
      <c r="AL211" s="121"/>
      <c r="AM211" s="121"/>
      <c r="AN211" s="121"/>
      <c r="AO211" s="121"/>
    </row>
    <row r="212" ht="12.75" customHeight="1">
      <c r="A212" s="5"/>
      <c r="B212" s="121"/>
      <c r="C212" s="121"/>
      <c r="D212" s="121"/>
      <c r="E212" s="121"/>
      <c r="F212" s="121"/>
      <c r="G212" s="78"/>
      <c r="H212" s="136"/>
      <c r="I212" s="121"/>
      <c r="J212" s="121"/>
      <c r="K212" s="121"/>
      <c r="L212" s="121"/>
      <c r="M212" s="121"/>
      <c r="N212" s="121"/>
      <c r="O212" s="121"/>
      <c r="P212" s="121"/>
      <c r="Q212" s="121"/>
      <c r="R212" s="121"/>
      <c r="S212" s="121"/>
      <c r="T212" s="121"/>
      <c r="U212" s="121"/>
      <c r="V212" s="121"/>
      <c r="W212" s="121"/>
      <c r="X212" s="121"/>
      <c r="Y212" s="121"/>
      <c r="Z212" s="121"/>
      <c r="AA212" s="121"/>
      <c r="AB212" s="121"/>
      <c r="AC212" s="121"/>
      <c r="AD212" s="121"/>
      <c r="AE212" s="121"/>
      <c r="AF212" s="121"/>
      <c r="AG212" s="121"/>
      <c r="AH212" s="121"/>
      <c r="AI212" s="121"/>
      <c r="AJ212" s="121"/>
      <c r="AK212" s="121"/>
      <c r="AL212" s="121"/>
      <c r="AM212" s="121"/>
      <c r="AN212" s="121"/>
      <c r="AO212" s="121"/>
    </row>
    <row r="213" ht="12.75" customHeight="1">
      <c r="A213" s="5"/>
      <c r="B213" s="121"/>
      <c r="C213" s="121"/>
      <c r="D213" s="121"/>
      <c r="E213" s="121"/>
      <c r="F213" s="121"/>
      <c r="G213" s="78"/>
      <c r="H213" s="136"/>
      <c r="I213" s="121"/>
      <c r="J213" s="121"/>
      <c r="K213" s="121"/>
      <c r="L213" s="121"/>
      <c r="M213" s="121"/>
      <c r="N213" s="121"/>
      <c r="O213" s="121"/>
      <c r="P213" s="121"/>
      <c r="Q213" s="121"/>
      <c r="R213" s="121"/>
      <c r="S213" s="121"/>
      <c r="T213" s="121"/>
      <c r="U213" s="121"/>
      <c r="V213" s="121"/>
      <c r="W213" s="121"/>
      <c r="X213" s="121"/>
      <c r="Y213" s="121"/>
      <c r="Z213" s="121"/>
      <c r="AA213" s="121"/>
      <c r="AB213" s="121"/>
      <c r="AC213" s="121"/>
      <c r="AD213" s="121"/>
      <c r="AE213" s="121"/>
      <c r="AF213" s="121"/>
      <c r="AG213" s="121"/>
      <c r="AH213" s="121"/>
      <c r="AI213" s="121"/>
      <c r="AJ213" s="121"/>
      <c r="AK213" s="121"/>
      <c r="AL213" s="121"/>
      <c r="AM213" s="121"/>
      <c r="AN213" s="121"/>
      <c r="AO213" s="121"/>
    </row>
    <row r="214" ht="12.75" customHeight="1">
      <c r="A214" s="5"/>
      <c r="B214" s="121"/>
      <c r="C214" s="121"/>
      <c r="D214" s="121"/>
      <c r="E214" s="121"/>
      <c r="F214" s="121"/>
      <c r="G214" s="78"/>
      <c r="H214" s="136"/>
      <c r="I214" s="121"/>
      <c r="J214" s="121"/>
      <c r="K214" s="121"/>
      <c r="L214" s="121"/>
      <c r="M214" s="121"/>
      <c r="N214" s="121"/>
      <c r="O214" s="121"/>
      <c r="P214" s="121"/>
      <c r="Q214" s="121"/>
      <c r="R214" s="121"/>
      <c r="S214" s="121"/>
      <c r="T214" s="121"/>
      <c r="U214" s="121"/>
      <c r="V214" s="121"/>
      <c r="W214" s="121"/>
      <c r="X214" s="121"/>
      <c r="Y214" s="121"/>
      <c r="Z214" s="121"/>
      <c r="AA214" s="121"/>
      <c r="AB214" s="121"/>
      <c r="AC214" s="121"/>
      <c r="AD214" s="121"/>
      <c r="AE214" s="121"/>
      <c r="AF214" s="121"/>
      <c r="AG214" s="121"/>
      <c r="AH214" s="121"/>
      <c r="AI214" s="121"/>
      <c r="AJ214" s="121"/>
      <c r="AK214" s="121"/>
      <c r="AL214" s="121"/>
      <c r="AM214" s="121"/>
      <c r="AN214" s="121"/>
      <c r="AO214" s="121"/>
    </row>
    <row r="215" ht="12.75" customHeight="1">
      <c r="A215" s="5"/>
      <c r="B215" s="121"/>
      <c r="C215" s="121"/>
      <c r="D215" s="121"/>
      <c r="E215" s="121"/>
      <c r="F215" s="121"/>
      <c r="G215" s="78"/>
      <c r="H215" s="136"/>
      <c r="I215" s="121"/>
      <c r="J215" s="121"/>
      <c r="K215" s="121"/>
      <c r="L215" s="121"/>
      <c r="M215" s="121"/>
      <c r="N215" s="121"/>
      <c r="O215" s="121"/>
      <c r="P215" s="121"/>
      <c r="Q215" s="121"/>
      <c r="R215" s="121"/>
      <c r="S215" s="121"/>
      <c r="T215" s="121"/>
      <c r="U215" s="121"/>
      <c r="V215" s="121"/>
      <c r="W215" s="121"/>
      <c r="X215" s="121"/>
      <c r="Y215" s="121"/>
      <c r="Z215" s="121"/>
      <c r="AA215" s="121"/>
      <c r="AB215" s="121"/>
      <c r="AC215" s="121"/>
      <c r="AD215" s="121"/>
      <c r="AE215" s="121"/>
      <c r="AF215" s="121"/>
      <c r="AG215" s="121"/>
      <c r="AH215" s="121"/>
      <c r="AI215" s="121"/>
      <c r="AJ215" s="121"/>
      <c r="AK215" s="121"/>
      <c r="AL215" s="121"/>
      <c r="AM215" s="121"/>
      <c r="AN215" s="121"/>
      <c r="AO215" s="121"/>
    </row>
    <row r="216" ht="12.75" customHeight="1">
      <c r="A216" s="5"/>
      <c r="B216" s="121"/>
      <c r="C216" s="121"/>
      <c r="D216" s="121"/>
      <c r="E216" s="121"/>
      <c r="F216" s="121"/>
      <c r="G216" s="78"/>
      <c r="H216" s="136"/>
      <c r="I216" s="121"/>
      <c r="J216" s="121"/>
      <c r="K216" s="121"/>
      <c r="L216" s="121"/>
      <c r="M216" s="121"/>
      <c r="N216" s="121"/>
      <c r="O216" s="121"/>
      <c r="P216" s="121"/>
      <c r="Q216" s="121"/>
      <c r="R216" s="121"/>
      <c r="S216" s="121"/>
      <c r="T216" s="121"/>
      <c r="U216" s="121"/>
      <c r="V216" s="121"/>
      <c r="W216" s="121"/>
      <c r="X216" s="121"/>
      <c r="Y216" s="121"/>
      <c r="Z216" s="121"/>
      <c r="AA216" s="121"/>
      <c r="AB216" s="121"/>
      <c r="AC216" s="121"/>
      <c r="AD216" s="121"/>
      <c r="AE216" s="121"/>
      <c r="AF216" s="121"/>
      <c r="AG216" s="121"/>
      <c r="AH216" s="121"/>
      <c r="AI216" s="121"/>
      <c r="AJ216" s="121"/>
      <c r="AK216" s="121"/>
      <c r="AL216" s="121"/>
      <c r="AM216" s="121"/>
      <c r="AN216" s="121"/>
      <c r="AO216" s="121"/>
    </row>
    <row r="217" ht="12.75" customHeight="1">
      <c r="A217" s="5"/>
      <c r="B217" s="121"/>
      <c r="C217" s="121"/>
      <c r="D217" s="121"/>
      <c r="E217" s="121"/>
      <c r="F217" s="121"/>
      <c r="G217" s="78"/>
      <c r="H217" s="136"/>
      <c r="I217" s="121"/>
      <c r="J217" s="121"/>
      <c r="K217" s="121"/>
      <c r="L217" s="121"/>
      <c r="M217" s="121"/>
      <c r="N217" s="121"/>
      <c r="O217" s="121"/>
      <c r="P217" s="121"/>
      <c r="Q217" s="121"/>
      <c r="R217" s="121"/>
      <c r="S217" s="121"/>
      <c r="T217" s="121"/>
      <c r="U217" s="121"/>
      <c r="V217" s="121"/>
      <c r="W217" s="121"/>
      <c r="X217" s="121"/>
      <c r="Y217" s="121"/>
      <c r="Z217" s="121"/>
      <c r="AA217" s="121"/>
      <c r="AB217" s="121"/>
      <c r="AC217" s="121"/>
      <c r="AD217" s="121"/>
      <c r="AE217" s="121"/>
      <c r="AF217" s="121"/>
      <c r="AG217" s="121"/>
      <c r="AH217" s="121"/>
      <c r="AI217" s="121"/>
      <c r="AJ217" s="121"/>
      <c r="AK217" s="121"/>
      <c r="AL217" s="121"/>
      <c r="AM217" s="121"/>
      <c r="AN217" s="121"/>
      <c r="AO217" s="121"/>
    </row>
    <row r="218" ht="12.75" customHeight="1">
      <c r="A218" s="5"/>
      <c r="B218" s="121"/>
      <c r="C218" s="121"/>
      <c r="D218" s="121"/>
      <c r="E218" s="121"/>
      <c r="F218" s="121"/>
      <c r="G218" s="78"/>
      <c r="H218" s="136"/>
      <c r="I218" s="121"/>
      <c r="J218" s="121"/>
      <c r="K218" s="121"/>
      <c r="L218" s="121"/>
      <c r="M218" s="121"/>
      <c r="N218" s="121"/>
      <c r="O218" s="121"/>
      <c r="P218" s="121"/>
      <c r="Q218" s="121"/>
      <c r="R218" s="121"/>
      <c r="S218" s="121"/>
      <c r="T218" s="121"/>
      <c r="U218" s="121"/>
      <c r="V218" s="121"/>
      <c r="W218" s="121"/>
      <c r="X218" s="121"/>
      <c r="Y218" s="121"/>
      <c r="Z218" s="121"/>
      <c r="AA218" s="121"/>
      <c r="AB218" s="121"/>
      <c r="AC218" s="121"/>
      <c r="AD218" s="121"/>
      <c r="AE218" s="121"/>
      <c r="AF218" s="121"/>
      <c r="AG218" s="121"/>
      <c r="AH218" s="121"/>
      <c r="AI218" s="121"/>
      <c r="AJ218" s="121"/>
      <c r="AK218" s="121"/>
      <c r="AL218" s="121"/>
      <c r="AM218" s="121"/>
      <c r="AN218" s="121"/>
      <c r="AO218" s="121"/>
    </row>
    <row r="219" ht="12.75" customHeight="1">
      <c r="A219" s="5"/>
      <c r="B219" s="121"/>
      <c r="C219" s="121"/>
      <c r="D219" s="121"/>
      <c r="E219" s="121"/>
      <c r="F219" s="121"/>
      <c r="G219" s="78"/>
      <c r="H219" s="136"/>
      <c r="I219" s="121"/>
      <c r="J219" s="121"/>
      <c r="K219" s="121"/>
      <c r="L219" s="121"/>
      <c r="M219" s="121"/>
      <c r="N219" s="121"/>
      <c r="O219" s="121"/>
      <c r="P219" s="121"/>
      <c r="Q219" s="121"/>
      <c r="R219" s="121"/>
      <c r="S219" s="121"/>
      <c r="T219" s="121"/>
      <c r="U219" s="121"/>
      <c r="V219" s="121"/>
      <c r="W219" s="121"/>
      <c r="X219" s="121"/>
      <c r="Y219" s="121"/>
      <c r="Z219" s="121"/>
      <c r="AA219" s="121"/>
      <c r="AB219" s="121"/>
      <c r="AC219" s="121"/>
      <c r="AD219" s="121"/>
      <c r="AE219" s="121"/>
      <c r="AF219" s="121"/>
      <c r="AG219" s="121"/>
      <c r="AH219" s="121"/>
      <c r="AI219" s="121"/>
      <c r="AJ219" s="121"/>
      <c r="AK219" s="121"/>
      <c r="AL219" s="121"/>
      <c r="AM219" s="121"/>
      <c r="AN219" s="121"/>
      <c r="AO219" s="121"/>
    </row>
    <row r="220" ht="12.75" customHeight="1">
      <c r="A220" s="5"/>
      <c r="B220" s="121"/>
      <c r="C220" s="121"/>
      <c r="D220" s="121"/>
      <c r="E220" s="121"/>
      <c r="F220" s="121"/>
      <c r="G220" s="78"/>
      <c r="H220" s="136"/>
      <c r="I220" s="121"/>
      <c r="J220" s="121"/>
      <c r="K220" s="121"/>
      <c r="L220" s="121"/>
      <c r="M220" s="121"/>
      <c r="N220" s="121"/>
      <c r="O220" s="121"/>
      <c r="P220" s="121"/>
      <c r="Q220" s="121"/>
      <c r="R220" s="121"/>
      <c r="S220" s="121"/>
      <c r="T220" s="121"/>
      <c r="U220" s="121"/>
      <c r="V220" s="121"/>
      <c r="W220" s="121"/>
      <c r="X220" s="121"/>
      <c r="Y220" s="121"/>
      <c r="Z220" s="121"/>
      <c r="AA220" s="121"/>
      <c r="AB220" s="121"/>
      <c r="AC220" s="121"/>
      <c r="AD220" s="121"/>
      <c r="AE220" s="121"/>
      <c r="AF220" s="121"/>
      <c r="AG220" s="121"/>
      <c r="AH220" s="121"/>
      <c r="AI220" s="121"/>
      <c r="AJ220" s="121"/>
      <c r="AK220" s="121"/>
      <c r="AL220" s="121"/>
      <c r="AM220" s="121"/>
      <c r="AN220" s="121"/>
      <c r="AO220" s="121"/>
    </row>
    <row r="221" ht="12.75" customHeight="1">
      <c r="A221" s="5"/>
      <c r="B221" s="121"/>
      <c r="C221" s="121"/>
      <c r="D221" s="121"/>
      <c r="E221" s="121"/>
      <c r="F221" s="121"/>
      <c r="G221" s="78"/>
      <c r="H221" s="136"/>
      <c r="I221" s="121"/>
      <c r="J221" s="121"/>
      <c r="K221" s="121"/>
      <c r="L221" s="121"/>
      <c r="M221" s="121"/>
      <c r="N221" s="121"/>
      <c r="O221" s="121"/>
      <c r="P221" s="121"/>
      <c r="Q221" s="121"/>
      <c r="R221" s="121"/>
      <c r="S221" s="121"/>
      <c r="T221" s="121"/>
      <c r="U221" s="121"/>
      <c r="V221" s="121"/>
      <c r="W221" s="121"/>
      <c r="X221" s="121"/>
      <c r="Y221" s="121"/>
      <c r="Z221" s="121"/>
      <c r="AA221" s="121"/>
      <c r="AB221" s="121"/>
      <c r="AC221" s="121"/>
      <c r="AD221" s="121"/>
      <c r="AE221" s="121"/>
      <c r="AF221" s="121"/>
      <c r="AG221" s="121"/>
      <c r="AH221" s="121"/>
      <c r="AI221" s="121"/>
      <c r="AJ221" s="121"/>
      <c r="AK221" s="121"/>
      <c r="AL221" s="121"/>
      <c r="AM221" s="121"/>
      <c r="AN221" s="121"/>
      <c r="AO221" s="121"/>
    </row>
    <row r="222" ht="12.75" customHeight="1">
      <c r="A222" s="5"/>
      <c r="B222" s="121"/>
      <c r="C222" s="121"/>
      <c r="D222" s="121"/>
      <c r="E222" s="121"/>
      <c r="F222" s="121"/>
      <c r="G222" s="78"/>
      <c r="H222" s="136"/>
      <c r="I222" s="121"/>
      <c r="J222" s="121"/>
      <c r="K222" s="121"/>
      <c r="L222" s="121"/>
      <c r="M222" s="121"/>
      <c r="N222" s="121"/>
      <c r="O222" s="121"/>
      <c r="P222" s="121"/>
      <c r="Q222" s="121"/>
      <c r="R222" s="121"/>
      <c r="S222" s="121"/>
      <c r="T222" s="121"/>
      <c r="U222" s="121"/>
      <c r="V222" s="121"/>
      <c r="W222" s="121"/>
      <c r="X222" s="121"/>
      <c r="Y222" s="121"/>
      <c r="Z222" s="121"/>
      <c r="AA222" s="121"/>
      <c r="AB222" s="121"/>
      <c r="AC222" s="121"/>
      <c r="AD222" s="121"/>
      <c r="AE222" s="121"/>
      <c r="AF222" s="121"/>
      <c r="AG222" s="121"/>
      <c r="AH222" s="121"/>
      <c r="AI222" s="121"/>
      <c r="AJ222" s="121"/>
      <c r="AK222" s="121"/>
      <c r="AL222" s="121"/>
      <c r="AM222" s="121"/>
      <c r="AN222" s="121"/>
      <c r="AO222" s="121"/>
    </row>
    <row r="223" ht="12.75" customHeight="1">
      <c r="A223" s="5"/>
      <c r="B223" s="121"/>
      <c r="C223" s="121"/>
      <c r="D223" s="121"/>
      <c r="E223" s="121"/>
      <c r="F223" s="121"/>
      <c r="G223" s="78"/>
      <c r="H223" s="136"/>
      <c r="I223" s="121"/>
      <c r="J223" s="121"/>
      <c r="K223" s="121"/>
      <c r="L223" s="121"/>
      <c r="M223" s="121"/>
      <c r="N223" s="121"/>
      <c r="O223" s="121"/>
      <c r="P223" s="121"/>
      <c r="Q223" s="121"/>
      <c r="R223" s="121"/>
      <c r="S223" s="121"/>
      <c r="T223" s="121"/>
      <c r="U223" s="121"/>
      <c r="V223" s="121"/>
      <c r="W223" s="121"/>
      <c r="X223" s="121"/>
      <c r="Y223" s="121"/>
      <c r="Z223" s="121"/>
      <c r="AA223" s="121"/>
      <c r="AB223" s="121"/>
      <c r="AC223" s="121"/>
      <c r="AD223" s="121"/>
      <c r="AE223" s="121"/>
      <c r="AF223" s="121"/>
      <c r="AG223" s="121"/>
      <c r="AH223" s="121"/>
      <c r="AI223" s="121"/>
      <c r="AJ223" s="121"/>
      <c r="AK223" s="121"/>
      <c r="AL223" s="121"/>
      <c r="AM223" s="121"/>
      <c r="AN223" s="121"/>
      <c r="AO223" s="121"/>
    </row>
    <row r="224" ht="12.75" customHeight="1">
      <c r="A224" s="5"/>
      <c r="B224" s="121"/>
      <c r="C224" s="121"/>
      <c r="D224" s="121"/>
      <c r="E224" s="121"/>
      <c r="F224" s="121"/>
      <c r="G224" s="78"/>
      <c r="H224" s="136"/>
      <c r="I224" s="121"/>
      <c r="J224" s="121"/>
      <c r="K224" s="121"/>
      <c r="L224" s="121"/>
      <c r="M224" s="121"/>
      <c r="N224" s="121"/>
      <c r="O224" s="121"/>
      <c r="P224" s="121"/>
      <c r="Q224" s="121"/>
      <c r="R224" s="121"/>
      <c r="S224" s="121"/>
      <c r="T224" s="121"/>
      <c r="U224" s="121"/>
      <c r="V224" s="121"/>
      <c r="W224" s="121"/>
      <c r="X224" s="121"/>
      <c r="Y224" s="121"/>
      <c r="Z224" s="121"/>
      <c r="AA224" s="121"/>
      <c r="AB224" s="121"/>
      <c r="AC224" s="121"/>
      <c r="AD224" s="121"/>
      <c r="AE224" s="121"/>
      <c r="AF224" s="121"/>
      <c r="AG224" s="121"/>
      <c r="AH224" s="121"/>
      <c r="AI224" s="121"/>
      <c r="AJ224" s="121"/>
      <c r="AK224" s="121"/>
      <c r="AL224" s="121"/>
      <c r="AM224" s="121"/>
      <c r="AN224" s="121"/>
      <c r="AO224" s="121"/>
    </row>
    <row r="225" ht="12.75" customHeight="1">
      <c r="A225" s="5"/>
      <c r="B225" s="121"/>
      <c r="C225" s="121"/>
      <c r="D225" s="121"/>
      <c r="E225" s="121"/>
      <c r="F225" s="121"/>
      <c r="G225" s="78"/>
      <c r="H225" s="136"/>
      <c r="I225" s="121"/>
      <c r="J225" s="121"/>
      <c r="K225" s="121"/>
      <c r="L225" s="121"/>
      <c r="M225" s="121"/>
      <c r="N225" s="121"/>
      <c r="O225" s="121"/>
      <c r="P225" s="121"/>
      <c r="Q225" s="121"/>
      <c r="R225" s="121"/>
      <c r="S225" s="121"/>
      <c r="T225" s="121"/>
      <c r="U225" s="121"/>
      <c r="V225" s="121"/>
      <c r="W225" s="121"/>
      <c r="X225" s="121"/>
      <c r="Y225" s="121"/>
      <c r="Z225" s="121"/>
      <c r="AA225" s="121"/>
      <c r="AB225" s="121"/>
      <c r="AC225" s="121"/>
      <c r="AD225" s="121"/>
      <c r="AE225" s="121"/>
      <c r="AF225" s="121"/>
      <c r="AG225" s="121"/>
      <c r="AH225" s="121"/>
      <c r="AI225" s="121"/>
      <c r="AJ225" s="121"/>
      <c r="AK225" s="121"/>
      <c r="AL225" s="121"/>
      <c r="AM225" s="121"/>
      <c r="AN225" s="121"/>
      <c r="AO225" s="121"/>
    </row>
    <row r="226" ht="12.75" customHeight="1">
      <c r="A226" s="5"/>
      <c r="B226" s="121"/>
      <c r="C226" s="121"/>
      <c r="D226" s="121"/>
      <c r="E226" s="121"/>
      <c r="F226" s="121"/>
      <c r="G226" s="78"/>
      <c r="H226" s="136"/>
      <c r="I226" s="121"/>
      <c r="J226" s="121"/>
      <c r="K226" s="121"/>
      <c r="L226" s="121"/>
      <c r="M226" s="121"/>
      <c r="N226" s="121"/>
      <c r="O226" s="121"/>
      <c r="P226" s="121"/>
      <c r="Q226" s="121"/>
      <c r="R226" s="121"/>
      <c r="S226" s="121"/>
      <c r="T226" s="121"/>
      <c r="U226" s="121"/>
      <c r="V226" s="121"/>
      <c r="W226" s="121"/>
      <c r="X226" s="121"/>
      <c r="Y226" s="121"/>
      <c r="Z226" s="121"/>
      <c r="AA226" s="121"/>
      <c r="AB226" s="121"/>
      <c r="AC226" s="121"/>
      <c r="AD226" s="121"/>
      <c r="AE226" s="121"/>
      <c r="AF226" s="121"/>
      <c r="AG226" s="121"/>
      <c r="AH226" s="121"/>
      <c r="AI226" s="121"/>
      <c r="AJ226" s="121"/>
      <c r="AK226" s="121"/>
      <c r="AL226" s="121"/>
      <c r="AM226" s="121"/>
      <c r="AN226" s="121"/>
      <c r="AO226" s="121"/>
    </row>
    <row r="227" ht="12.75" customHeight="1">
      <c r="A227" s="5"/>
      <c r="B227" s="121"/>
      <c r="C227" s="121"/>
      <c r="D227" s="121"/>
      <c r="E227" s="121"/>
      <c r="F227" s="121"/>
      <c r="G227" s="78"/>
      <c r="H227" s="136"/>
      <c r="I227" s="121"/>
      <c r="J227" s="121"/>
      <c r="K227" s="121"/>
      <c r="L227" s="121"/>
      <c r="M227" s="121"/>
      <c r="N227" s="121"/>
      <c r="O227" s="121"/>
      <c r="P227" s="121"/>
      <c r="Q227" s="121"/>
      <c r="R227" s="121"/>
      <c r="S227" s="121"/>
      <c r="T227" s="121"/>
      <c r="U227" s="121"/>
      <c r="V227" s="121"/>
      <c r="W227" s="121"/>
      <c r="X227" s="121"/>
      <c r="Y227" s="121"/>
      <c r="Z227" s="121"/>
      <c r="AA227" s="121"/>
      <c r="AB227" s="121"/>
      <c r="AC227" s="121"/>
      <c r="AD227" s="121"/>
      <c r="AE227" s="121"/>
      <c r="AF227" s="121"/>
      <c r="AG227" s="121"/>
      <c r="AH227" s="121"/>
      <c r="AI227" s="121"/>
      <c r="AJ227" s="121"/>
      <c r="AK227" s="121"/>
      <c r="AL227" s="121"/>
      <c r="AM227" s="121"/>
      <c r="AN227" s="121"/>
      <c r="AO227" s="121"/>
    </row>
    <row r="228" ht="12.75" customHeight="1">
      <c r="A228" s="5"/>
      <c r="B228" s="121"/>
      <c r="C228" s="121"/>
      <c r="D228" s="121"/>
      <c r="E228" s="121"/>
      <c r="F228" s="121"/>
      <c r="G228" s="78"/>
      <c r="H228" s="136"/>
      <c r="I228" s="121"/>
      <c r="J228" s="121"/>
      <c r="K228" s="121"/>
      <c r="L228" s="121"/>
      <c r="M228" s="121"/>
      <c r="N228" s="121"/>
      <c r="O228" s="121"/>
      <c r="P228" s="121"/>
      <c r="Q228" s="121"/>
      <c r="R228" s="121"/>
      <c r="S228" s="121"/>
      <c r="T228" s="121"/>
      <c r="U228" s="121"/>
      <c r="V228" s="121"/>
      <c r="W228" s="121"/>
      <c r="X228" s="121"/>
      <c r="Y228" s="121"/>
      <c r="Z228" s="121"/>
      <c r="AA228" s="121"/>
      <c r="AB228" s="121"/>
      <c r="AC228" s="121"/>
      <c r="AD228" s="121"/>
      <c r="AE228" s="121"/>
      <c r="AF228" s="121"/>
      <c r="AG228" s="121"/>
      <c r="AH228" s="121"/>
      <c r="AI228" s="121"/>
      <c r="AJ228" s="121"/>
      <c r="AK228" s="121"/>
      <c r="AL228" s="121"/>
      <c r="AM228" s="121"/>
      <c r="AN228" s="121"/>
      <c r="AO228" s="121"/>
    </row>
    <row r="229" ht="12.75" customHeight="1">
      <c r="A229" s="5"/>
      <c r="B229" s="121"/>
      <c r="C229" s="121"/>
      <c r="D229" s="121"/>
      <c r="E229" s="121"/>
      <c r="F229" s="121"/>
      <c r="G229" s="78"/>
      <c r="H229" s="136"/>
      <c r="I229" s="121"/>
      <c r="J229" s="121"/>
      <c r="K229" s="121"/>
      <c r="L229" s="121"/>
      <c r="M229" s="121"/>
      <c r="N229" s="121"/>
      <c r="O229" s="121"/>
      <c r="P229" s="121"/>
      <c r="Q229" s="121"/>
      <c r="R229" s="121"/>
      <c r="S229" s="121"/>
      <c r="T229" s="121"/>
      <c r="U229" s="121"/>
      <c r="V229" s="121"/>
      <c r="W229" s="121"/>
      <c r="X229" s="121"/>
      <c r="Y229" s="121"/>
      <c r="Z229" s="121"/>
      <c r="AA229" s="121"/>
      <c r="AB229" s="121"/>
      <c r="AC229" s="121"/>
      <c r="AD229" s="121"/>
      <c r="AE229" s="121"/>
      <c r="AF229" s="121"/>
      <c r="AG229" s="121"/>
      <c r="AH229" s="121"/>
      <c r="AI229" s="121"/>
      <c r="AJ229" s="121"/>
      <c r="AK229" s="121"/>
      <c r="AL229" s="121"/>
      <c r="AM229" s="121"/>
      <c r="AN229" s="121"/>
      <c r="AO229" s="121"/>
    </row>
    <row r="230" ht="12.75" customHeight="1">
      <c r="A230" s="5"/>
      <c r="B230" s="121"/>
      <c r="C230" s="121"/>
      <c r="D230" s="121"/>
      <c r="E230" s="121"/>
      <c r="F230" s="121"/>
      <c r="G230" s="78"/>
      <c r="H230" s="136"/>
      <c r="I230" s="121"/>
      <c r="J230" s="121"/>
      <c r="K230" s="121"/>
      <c r="L230" s="121"/>
      <c r="M230" s="121"/>
      <c r="N230" s="121"/>
      <c r="O230" s="121"/>
      <c r="P230" s="121"/>
      <c r="Q230" s="121"/>
      <c r="R230" s="121"/>
      <c r="S230" s="121"/>
      <c r="T230" s="121"/>
      <c r="U230" s="121"/>
      <c r="V230" s="121"/>
      <c r="W230" s="121"/>
      <c r="X230" s="121"/>
      <c r="Y230" s="121"/>
      <c r="Z230" s="121"/>
      <c r="AA230" s="121"/>
      <c r="AB230" s="121"/>
      <c r="AC230" s="121"/>
      <c r="AD230" s="121"/>
      <c r="AE230" s="121"/>
      <c r="AF230" s="121"/>
      <c r="AG230" s="121"/>
      <c r="AH230" s="121"/>
      <c r="AI230" s="121"/>
      <c r="AJ230" s="121"/>
      <c r="AK230" s="121"/>
      <c r="AL230" s="121"/>
      <c r="AM230" s="121"/>
      <c r="AN230" s="121"/>
      <c r="AO230" s="121"/>
    </row>
    <row r="231" ht="12.75" customHeight="1">
      <c r="A231" s="5"/>
      <c r="B231" s="121"/>
      <c r="C231" s="121"/>
      <c r="D231" s="121"/>
      <c r="E231" s="121"/>
      <c r="F231" s="121"/>
      <c r="G231" s="78"/>
      <c r="H231" s="136"/>
      <c r="I231" s="121"/>
      <c r="J231" s="121"/>
      <c r="K231" s="121"/>
      <c r="L231" s="121"/>
      <c r="M231" s="121"/>
      <c r="N231" s="121"/>
      <c r="O231" s="121"/>
      <c r="P231" s="121"/>
      <c r="Q231" s="121"/>
      <c r="R231" s="121"/>
      <c r="S231" s="121"/>
      <c r="T231" s="121"/>
      <c r="U231" s="121"/>
      <c r="V231" s="121"/>
      <c r="W231" s="121"/>
      <c r="X231" s="121"/>
      <c r="Y231" s="121"/>
      <c r="Z231" s="121"/>
      <c r="AA231" s="121"/>
      <c r="AB231" s="121"/>
      <c r="AC231" s="121"/>
      <c r="AD231" s="121"/>
      <c r="AE231" s="121"/>
      <c r="AF231" s="121"/>
      <c r="AG231" s="121"/>
      <c r="AH231" s="121"/>
      <c r="AI231" s="121"/>
      <c r="AJ231" s="121"/>
      <c r="AK231" s="121"/>
      <c r="AL231" s="121"/>
      <c r="AM231" s="121"/>
      <c r="AN231" s="121"/>
      <c r="AO231" s="121"/>
    </row>
    <row r="232" ht="12.75" customHeight="1">
      <c r="A232" s="5"/>
      <c r="B232" s="121"/>
      <c r="C232" s="121"/>
      <c r="D232" s="121"/>
      <c r="E232" s="121"/>
      <c r="F232" s="121"/>
      <c r="G232" s="78"/>
      <c r="H232" s="136"/>
      <c r="I232" s="121"/>
      <c r="J232" s="121"/>
      <c r="K232" s="121"/>
      <c r="L232" s="121"/>
      <c r="M232" s="121"/>
      <c r="N232" s="121"/>
      <c r="O232" s="121"/>
      <c r="P232" s="121"/>
      <c r="Q232" s="121"/>
      <c r="R232" s="121"/>
      <c r="S232" s="121"/>
      <c r="T232" s="121"/>
      <c r="U232" s="121"/>
      <c r="V232" s="121"/>
      <c r="W232" s="121"/>
      <c r="X232" s="121"/>
      <c r="Y232" s="121"/>
      <c r="Z232" s="121"/>
      <c r="AA232" s="121"/>
      <c r="AB232" s="121"/>
      <c r="AC232" s="121"/>
      <c r="AD232" s="121"/>
      <c r="AE232" s="121"/>
      <c r="AF232" s="121"/>
      <c r="AG232" s="121"/>
      <c r="AH232" s="121"/>
      <c r="AI232" s="121"/>
      <c r="AJ232" s="121"/>
      <c r="AK232" s="121"/>
      <c r="AL232" s="121"/>
      <c r="AM232" s="121"/>
      <c r="AN232" s="121"/>
      <c r="AO232" s="121"/>
    </row>
    <row r="233" ht="12.75" customHeight="1">
      <c r="A233" s="5"/>
      <c r="B233" s="121"/>
      <c r="C233" s="121"/>
      <c r="D233" s="121"/>
      <c r="E233" s="121"/>
      <c r="F233" s="121"/>
      <c r="G233" s="78"/>
      <c r="H233" s="136"/>
      <c r="I233" s="121"/>
      <c r="J233" s="121"/>
      <c r="K233" s="121"/>
      <c r="L233" s="121"/>
      <c r="M233" s="121"/>
      <c r="N233" s="121"/>
      <c r="O233" s="121"/>
      <c r="P233" s="121"/>
      <c r="Q233" s="121"/>
      <c r="R233" s="121"/>
      <c r="S233" s="121"/>
      <c r="T233" s="121"/>
      <c r="U233" s="121"/>
      <c r="V233" s="121"/>
      <c r="W233" s="121"/>
      <c r="X233" s="121"/>
      <c r="Y233" s="121"/>
      <c r="Z233" s="121"/>
      <c r="AA233" s="121"/>
      <c r="AB233" s="121"/>
      <c r="AC233" s="121"/>
      <c r="AD233" s="121"/>
      <c r="AE233" s="121"/>
      <c r="AF233" s="121"/>
      <c r="AG233" s="121"/>
      <c r="AH233" s="121"/>
      <c r="AI233" s="121"/>
      <c r="AJ233" s="121"/>
      <c r="AK233" s="121"/>
      <c r="AL233" s="121"/>
      <c r="AM233" s="121"/>
      <c r="AN233" s="121"/>
      <c r="AO233" s="121"/>
    </row>
    <row r="234" ht="12.75" customHeight="1">
      <c r="A234" s="5"/>
      <c r="B234" s="121"/>
      <c r="C234" s="121"/>
      <c r="D234" s="121"/>
      <c r="E234" s="121"/>
      <c r="F234" s="121"/>
      <c r="G234" s="78"/>
      <c r="H234" s="136"/>
      <c r="I234" s="121"/>
      <c r="J234" s="121"/>
      <c r="K234" s="121"/>
      <c r="L234" s="121"/>
      <c r="M234" s="121"/>
      <c r="N234" s="121"/>
      <c r="O234" s="121"/>
      <c r="P234" s="121"/>
      <c r="Q234" s="121"/>
      <c r="R234" s="121"/>
      <c r="S234" s="121"/>
      <c r="T234" s="121"/>
      <c r="U234" s="121"/>
      <c r="V234" s="121"/>
      <c r="W234" s="121"/>
      <c r="X234" s="121"/>
      <c r="Y234" s="121"/>
      <c r="Z234" s="121"/>
      <c r="AA234" s="121"/>
      <c r="AB234" s="121"/>
      <c r="AC234" s="121"/>
      <c r="AD234" s="121"/>
      <c r="AE234" s="121"/>
      <c r="AF234" s="121"/>
      <c r="AG234" s="121"/>
      <c r="AH234" s="121"/>
      <c r="AI234" s="121"/>
      <c r="AJ234" s="121"/>
      <c r="AK234" s="121"/>
      <c r="AL234" s="121"/>
      <c r="AM234" s="121"/>
      <c r="AN234" s="121"/>
      <c r="AO234" s="121"/>
    </row>
    <row r="235" ht="12.75" customHeight="1">
      <c r="A235" s="5"/>
      <c r="B235" s="121"/>
      <c r="C235" s="121"/>
      <c r="D235" s="121"/>
      <c r="E235" s="121"/>
      <c r="F235" s="121"/>
      <c r="G235" s="78"/>
      <c r="H235" s="136"/>
      <c r="I235" s="121"/>
      <c r="J235" s="121"/>
      <c r="K235" s="121"/>
      <c r="L235" s="121"/>
      <c r="M235" s="121"/>
      <c r="N235" s="121"/>
      <c r="O235" s="121"/>
      <c r="P235" s="121"/>
      <c r="Q235" s="121"/>
      <c r="R235" s="121"/>
      <c r="S235" s="121"/>
      <c r="T235" s="121"/>
      <c r="U235" s="121"/>
      <c r="V235" s="121"/>
      <c r="W235" s="121"/>
      <c r="X235" s="121"/>
      <c r="Y235" s="121"/>
      <c r="Z235" s="121"/>
      <c r="AA235" s="121"/>
      <c r="AB235" s="121"/>
      <c r="AC235" s="121"/>
      <c r="AD235" s="121"/>
      <c r="AE235" s="121"/>
      <c r="AF235" s="121"/>
      <c r="AG235" s="121"/>
      <c r="AH235" s="121"/>
      <c r="AI235" s="121"/>
      <c r="AJ235" s="121"/>
      <c r="AK235" s="121"/>
      <c r="AL235" s="121"/>
      <c r="AM235" s="121"/>
      <c r="AN235" s="121"/>
      <c r="AO235" s="121"/>
    </row>
    <row r="236" ht="12.75" customHeight="1">
      <c r="A236" s="5"/>
      <c r="B236" s="121"/>
      <c r="C236" s="121"/>
      <c r="D236" s="121"/>
      <c r="E236" s="121"/>
      <c r="F236" s="121"/>
      <c r="G236" s="78"/>
      <c r="H236" s="136"/>
      <c r="I236" s="121"/>
      <c r="J236" s="121"/>
      <c r="K236" s="121"/>
      <c r="L236" s="121"/>
      <c r="M236" s="121"/>
      <c r="N236" s="121"/>
      <c r="O236" s="121"/>
      <c r="P236" s="121"/>
      <c r="Q236" s="121"/>
      <c r="R236" s="121"/>
      <c r="S236" s="121"/>
      <c r="T236" s="121"/>
      <c r="U236" s="121"/>
      <c r="V236" s="121"/>
      <c r="W236" s="121"/>
      <c r="X236" s="121"/>
      <c r="Y236" s="121"/>
      <c r="Z236" s="121"/>
      <c r="AA236" s="121"/>
      <c r="AB236" s="121"/>
      <c r="AC236" s="121"/>
      <c r="AD236" s="121"/>
      <c r="AE236" s="121"/>
      <c r="AF236" s="121"/>
      <c r="AG236" s="121"/>
      <c r="AH236" s="121"/>
      <c r="AI236" s="121"/>
      <c r="AJ236" s="121"/>
      <c r="AK236" s="121"/>
      <c r="AL236" s="121"/>
      <c r="AM236" s="121"/>
      <c r="AN236" s="121"/>
      <c r="AO236" s="121"/>
    </row>
    <row r="237" ht="12.75" customHeight="1">
      <c r="A237" s="5"/>
      <c r="B237" s="121"/>
      <c r="C237" s="121"/>
      <c r="D237" s="121"/>
      <c r="E237" s="121"/>
      <c r="F237" s="121"/>
      <c r="G237" s="78"/>
      <c r="H237" s="136"/>
      <c r="I237" s="121"/>
      <c r="J237" s="121"/>
      <c r="K237" s="121"/>
      <c r="L237" s="121"/>
      <c r="M237" s="121"/>
      <c r="N237" s="121"/>
      <c r="O237" s="121"/>
      <c r="P237" s="121"/>
      <c r="Q237" s="121"/>
      <c r="R237" s="121"/>
      <c r="S237" s="121"/>
      <c r="T237" s="121"/>
      <c r="U237" s="121"/>
      <c r="V237" s="121"/>
      <c r="W237" s="121"/>
      <c r="X237" s="121"/>
      <c r="Y237" s="121"/>
      <c r="Z237" s="121"/>
      <c r="AA237" s="121"/>
      <c r="AB237" s="121"/>
      <c r="AC237" s="121"/>
      <c r="AD237" s="121"/>
      <c r="AE237" s="121"/>
      <c r="AF237" s="121"/>
      <c r="AG237" s="121"/>
      <c r="AH237" s="121"/>
      <c r="AI237" s="121"/>
      <c r="AJ237" s="121"/>
      <c r="AK237" s="121"/>
      <c r="AL237" s="121"/>
      <c r="AM237" s="121"/>
      <c r="AN237" s="121"/>
      <c r="AO237" s="121"/>
    </row>
    <row r="238" ht="12.75" customHeight="1">
      <c r="A238" s="5"/>
      <c r="B238" s="121"/>
      <c r="C238" s="121"/>
      <c r="D238" s="121"/>
      <c r="E238" s="121"/>
      <c r="F238" s="121"/>
      <c r="G238" s="78"/>
      <c r="H238" s="136"/>
      <c r="I238" s="121"/>
      <c r="J238" s="121"/>
      <c r="K238" s="121"/>
      <c r="L238" s="121"/>
      <c r="M238" s="121"/>
      <c r="N238" s="121"/>
      <c r="O238" s="121"/>
      <c r="P238" s="121"/>
      <c r="Q238" s="121"/>
      <c r="R238" s="121"/>
      <c r="S238" s="121"/>
      <c r="T238" s="121"/>
      <c r="U238" s="121"/>
      <c r="V238" s="121"/>
      <c r="W238" s="121"/>
      <c r="X238" s="121"/>
      <c r="Y238" s="121"/>
      <c r="Z238" s="121"/>
      <c r="AA238" s="121"/>
      <c r="AB238" s="121"/>
      <c r="AC238" s="121"/>
      <c r="AD238" s="121"/>
      <c r="AE238" s="121"/>
      <c r="AF238" s="121"/>
      <c r="AG238" s="121"/>
      <c r="AH238" s="121"/>
      <c r="AI238" s="121"/>
      <c r="AJ238" s="121"/>
      <c r="AK238" s="121"/>
      <c r="AL238" s="121"/>
      <c r="AM238" s="121"/>
      <c r="AN238" s="121"/>
      <c r="AO238" s="121"/>
    </row>
    <row r="239" ht="12.75" customHeight="1">
      <c r="A239" s="5"/>
      <c r="B239" s="121"/>
      <c r="C239" s="121"/>
      <c r="D239" s="121"/>
      <c r="E239" s="121"/>
      <c r="F239" s="121"/>
      <c r="G239" s="78"/>
      <c r="H239" s="136"/>
      <c r="I239" s="121"/>
      <c r="J239" s="121"/>
      <c r="K239" s="121"/>
      <c r="L239" s="121"/>
      <c r="M239" s="121"/>
      <c r="N239" s="121"/>
      <c r="O239" s="121"/>
      <c r="P239" s="121"/>
      <c r="Q239" s="121"/>
      <c r="R239" s="121"/>
      <c r="S239" s="121"/>
      <c r="T239" s="121"/>
      <c r="U239" s="121"/>
      <c r="V239" s="121"/>
      <c r="W239" s="121"/>
      <c r="X239" s="121"/>
      <c r="Y239" s="121"/>
      <c r="Z239" s="121"/>
      <c r="AA239" s="121"/>
      <c r="AB239" s="121"/>
      <c r="AC239" s="121"/>
      <c r="AD239" s="121"/>
      <c r="AE239" s="121"/>
      <c r="AF239" s="121"/>
      <c r="AG239" s="121"/>
      <c r="AH239" s="121"/>
      <c r="AI239" s="121"/>
      <c r="AJ239" s="121"/>
      <c r="AK239" s="121"/>
      <c r="AL239" s="121"/>
      <c r="AM239" s="121"/>
      <c r="AN239" s="121"/>
      <c r="AO239" s="121"/>
    </row>
    <row r="240" ht="12.75" customHeight="1">
      <c r="A240" s="5"/>
      <c r="B240" s="121"/>
      <c r="C240" s="121"/>
      <c r="D240" s="121"/>
      <c r="E240" s="121"/>
      <c r="F240" s="121"/>
      <c r="G240" s="78"/>
      <c r="H240" s="136"/>
      <c r="I240" s="121"/>
      <c r="J240" s="121"/>
      <c r="K240" s="121"/>
      <c r="L240" s="121"/>
      <c r="M240" s="121"/>
      <c r="N240" s="121"/>
      <c r="O240" s="121"/>
      <c r="P240" s="121"/>
      <c r="Q240" s="121"/>
      <c r="R240" s="121"/>
      <c r="S240" s="121"/>
      <c r="T240" s="121"/>
      <c r="U240" s="121"/>
      <c r="V240" s="121"/>
      <c r="W240" s="121"/>
      <c r="X240" s="121"/>
      <c r="Y240" s="121"/>
      <c r="Z240" s="121"/>
      <c r="AA240" s="121"/>
      <c r="AB240" s="121"/>
      <c r="AC240" s="121"/>
      <c r="AD240" s="121"/>
      <c r="AE240" s="121"/>
      <c r="AF240" s="121"/>
      <c r="AG240" s="121"/>
      <c r="AH240" s="121"/>
      <c r="AI240" s="121"/>
      <c r="AJ240" s="121"/>
      <c r="AK240" s="121"/>
      <c r="AL240" s="121"/>
      <c r="AM240" s="121"/>
      <c r="AN240" s="121"/>
      <c r="AO240" s="121"/>
    </row>
    <row r="241" ht="12.75" customHeight="1">
      <c r="A241" s="5"/>
      <c r="B241" s="121"/>
      <c r="C241" s="121"/>
      <c r="D241" s="121"/>
      <c r="E241" s="121"/>
      <c r="F241" s="121"/>
      <c r="G241" s="78"/>
      <c r="H241" s="136"/>
      <c r="I241" s="121"/>
      <c r="J241" s="121"/>
      <c r="K241" s="121"/>
      <c r="L241" s="121"/>
      <c r="M241" s="121"/>
      <c r="N241" s="121"/>
      <c r="O241" s="121"/>
      <c r="P241" s="121"/>
      <c r="Q241" s="121"/>
      <c r="R241" s="121"/>
      <c r="S241" s="121"/>
      <c r="T241" s="121"/>
      <c r="U241" s="121"/>
      <c r="V241" s="121"/>
      <c r="W241" s="121"/>
      <c r="X241" s="121"/>
      <c r="Y241" s="121"/>
      <c r="Z241" s="121"/>
      <c r="AA241" s="121"/>
      <c r="AB241" s="121"/>
      <c r="AC241" s="121"/>
      <c r="AD241" s="121"/>
      <c r="AE241" s="121"/>
      <c r="AF241" s="121"/>
      <c r="AG241" s="121"/>
      <c r="AH241" s="121"/>
      <c r="AI241" s="121"/>
      <c r="AJ241" s="121"/>
      <c r="AK241" s="121"/>
      <c r="AL241" s="121"/>
      <c r="AM241" s="121"/>
      <c r="AN241" s="121"/>
      <c r="AO241" s="121"/>
    </row>
    <row r="242" ht="12.75" customHeight="1">
      <c r="A242" s="5"/>
      <c r="B242" s="121"/>
      <c r="C242" s="121"/>
      <c r="D242" s="121"/>
      <c r="E242" s="121"/>
      <c r="F242" s="121"/>
      <c r="G242" s="78"/>
      <c r="H242" s="136"/>
      <c r="I242" s="121"/>
      <c r="J242" s="121"/>
      <c r="K242" s="121"/>
      <c r="L242" s="121"/>
      <c r="M242" s="121"/>
      <c r="N242" s="121"/>
      <c r="O242" s="121"/>
      <c r="P242" s="121"/>
      <c r="Q242" s="121"/>
      <c r="R242" s="121"/>
      <c r="S242" s="121"/>
      <c r="T242" s="121"/>
      <c r="U242" s="121"/>
      <c r="V242" s="121"/>
      <c r="W242" s="121"/>
      <c r="X242" s="121"/>
      <c r="Y242" s="121"/>
      <c r="Z242" s="121"/>
      <c r="AA242" s="121"/>
      <c r="AB242" s="121"/>
      <c r="AC242" s="121"/>
      <c r="AD242" s="121"/>
      <c r="AE242" s="121"/>
      <c r="AF242" s="121"/>
      <c r="AG242" s="121"/>
      <c r="AH242" s="121"/>
      <c r="AI242" s="121"/>
      <c r="AJ242" s="121"/>
      <c r="AK242" s="121"/>
      <c r="AL242" s="121"/>
      <c r="AM242" s="121"/>
      <c r="AN242" s="121"/>
      <c r="AO242" s="121"/>
    </row>
    <row r="243" ht="12.75" customHeight="1">
      <c r="A243" s="5"/>
      <c r="B243" s="121"/>
      <c r="C243" s="121"/>
      <c r="D243" s="121"/>
      <c r="E243" s="121"/>
      <c r="F243" s="121"/>
      <c r="G243" s="78"/>
      <c r="H243" s="136"/>
      <c r="I243" s="121"/>
      <c r="J243" s="121"/>
      <c r="K243" s="121"/>
      <c r="L243" s="121"/>
      <c r="M243" s="121"/>
      <c r="N243" s="121"/>
      <c r="O243" s="121"/>
      <c r="P243" s="121"/>
      <c r="Q243" s="121"/>
      <c r="R243" s="121"/>
      <c r="S243" s="121"/>
      <c r="T243" s="121"/>
      <c r="U243" s="121"/>
      <c r="V243" s="121"/>
      <c r="W243" s="121"/>
      <c r="X243" s="121"/>
      <c r="Y243" s="121"/>
      <c r="Z243" s="121"/>
      <c r="AA243" s="121"/>
      <c r="AB243" s="121"/>
      <c r="AC243" s="121"/>
      <c r="AD243" s="121"/>
      <c r="AE243" s="121"/>
      <c r="AF243" s="121"/>
      <c r="AG243" s="121"/>
      <c r="AH243" s="121"/>
      <c r="AI243" s="121"/>
      <c r="AJ243" s="121"/>
      <c r="AK243" s="121"/>
      <c r="AL243" s="121"/>
      <c r="AM243" s="121"/>
      <c r="AN243" s="121"/>
      <c r="AO243" s="121"/>
    </row>
    <row r="244" ht="12.75" customHeight="1">
      <c r="A244" s="5"/>
      <c r="B244" s="121"/>
      <c r="C244" s="121"/>
      <c r="D244" s="121"/>
      <c r="E244" s="121"/>
      <c r="F244" s="121"/>
      <c r="G244" s="78"/>
      <c r="H244" s="136"/>
      <c r="I244" s="121"/>
      <c r="J244" s="121"/>
      <c r="K244" s="121"/>
      <c r="L244" s="121"/>
      <c r="M244" s="121"/>
      <c r="N244" s="121"/>
      <c r="O244" s="121"/>
      <c r="P244" s="121"/>
      <c r="Q244" s="121"/>
      <c r="R244" s="121"/>
      <c r="S244" s="121"/>
      <c r="T244" s="121"/>
      <c r="U244" s="121"/>
      <c r="V244" s="121"/>
      <c r="W244" s="121"/>
      <c r="X244" s="121"/>
      <c r="Y244" s="121"/>
      <c r="Z244" s="121"/>
      <c r="AA244" s="121"/>
      <c r="AB244" s="121"/>
      <c r="AC244" s="121"/>
      <c r="AD244" s="121"/>
      <c r="AE244" s="121"/>
      <c r="AF244" s="121"/>
      <c r="AG244" s="121"/>
      <c r="AH244" s="121"/>
      <c r="AI244" s="121"/>
      <c r="AJ244" s="121"/>
      <c r="AK244" s="121"/>
      <c r="AL244" s="121"/>
      <c r="AM244" s="121"/>
      <c r="AN244" s="121"/>
      <c r="AO244" s="121"/>
    </row>
    <row r="245" ht="12.75" customHeight="1">
      <c r="A245" s="5"/>
      <c r="B245" s="121"/>
      <c r="C245" s="121"/>
      <c r="D245" s="121"/>
      <c r="E245" s="121"/>
      <c r="F245" s="121"/>
      <c r="G245" s="78"/>
      <c r="H245" s="136"/>
      <c r="I245" s="121"/>
      <c r="J245" s="121"/>
      <c r="K245" s="121"/>
      <c r="L245" s="121"/>
      <c r="M245" s="121"/>
      <c r="N245" s="121"/>
      <c r="O245" s="121"/>
      <c r="P245" s="121"/>
      <c r="Q245" s="121"/>
      <c r="R245" s="121"/>
      <c r="S245" s="121"/>
      <c r="T245" s="121"/>
      <c r="U245" s="121"/>
      <c r="V245" s="121"/>
      <c r="W245" s="121"/>
      <c r="X245" s="121"/>
      <c r="Y245" s="121"/>
      <c r="Z245" s="121"/>
      <c r="AA245" s="121"/>
      <c r="AB245" s="121"/>
      <c r="AC245" s="121"/>
      <c r="AD245" s="121"/>
      <c r="AE245" s="121"/>
      <c r="AF245" s="121"/>
      <c r="AG245" s="121"/>
      <c r="AH245" s="121"/>
      <c r="AI245" s="121"/>
      <c r="AJ245" s="121"/>
      <c r="AK245" s="121"/>
      <c r="AL245" s="121"/>
      <c r="AM245" s="121"/>
      <c r="AN245" s="121"/>
      <c r="AO245" s="121"/>
    </row>
    <row r="246" ht="12.75" customHeight="1">
      <c r="A246" s="5"/>
      <c r="B246" s="121"/>
      <c r="C246" s="121"/>
      <c r="D246" s="121"/>
      <c r="E246" s="121"/>
      <c r="F246" s="121"/>
      <c r="G246" s="78"/>
      <c r="H246" s="136"/>
      <c r="I246" s="121"/>
      <c r="J246" s="121"/>
      <c r="K246" s="121"/>
      <c r="L246" s="121"/>
      <c r="M246" s="121"/>
      <c r="N246" s="121"/>
      <c r="O246" s="121"/>
      <c r="P246" s="121"/>
      <c r="Q246" s="121"/>
      <c r="R246" s="121"/>
      <c r="S246" s="121"/>
      <c r="T246" s="121"/>
      <c r="U246" s="121"/>
      <c r="V246" s="121"/>
      <c r="W246" s="121"/>
      <c r="X246" s="121"/>
      <c r="Y246" s="121"/>
      <c r="Z246" s="121"/>
      <c r="AA246" s="121"/>
      <c r="AB246" s="121"/>
      <c r="AC246" s="121"/>
      <c r="AD246" s="121"/>
      <c r="AE246" s="121"/>
      <c r="AF246" s="121"/>
      <c r="AG246" s="121"/>
      <c r="AH246" s="121"/>
      <c r="AI246" s="121"/>
      <c r="AJ246" s="121"/>
      <c r="AK246" s="121"/>
      <c r="AL246" s="121"/>
      <c r="AM246" s="121"/>
      <c r="AN246" s="121"/>
      <c r="AO246" s="121"/>
    </row>
    <row r="247" ht="12.75" customHeight="1">
      <c r="A247" s="5"/>
      <c r="B247" s="121"/>
      <c r="C247" s="121"/>
      <c r="D247" s="121"/>
      <c r="E247" s="121"/>
      <c r="F247" s="121"/>
      <c r="G247" s="78"/>
      <c r="H247" s="136"/>
      <c r="I247" s="121"/>
      <c r="J247" s="121"/>
      <c r="K247" s="121"/>
      <c r="L247" s="121"/>
      <c r="M247" s="121"/>
      <c r="N247" s="121"/>
      <c r="O247" s="121"/>
      <c r="P247" s="121"/>
      <c r="Q247" s="121"/>
      <c r="R247" s="121"/>
      <c r="S247" s="121"/>
      <c r="T247" s="121"/>
      <c r="U247" s="121"/>
      <c r="V247" s="121"/>
      <c r="W247" s="121"/>
      <c r="X247" s="121"/>
      <c r="Y247" s="121"/>
      <c r="Z247" s="121"/>
      <c r="AA247" s="121"/>
      <c r="AB247" s="121"/>
      <c r="AC247" s="121"/>
      <c r="AD247" s="121"/>
      <c r="AE247" s="121"/>
      <c r="AF247" s="121"/>
      <c r="AG247" s="121"/>
      <c r="AH247" s="121"/>
      <c r="AI247" s="121"/>
      <c r="AJ247" s="121"/>
      <c r="AK247" s="121"/>
      <c r="AL247" s="121"/>
      <c r="AM247" s="121"/>
      <c r="AN247" s="121"/>
      <c r="AO247" s="121"/>
    </row>
    <row r="248" ht="12.75" customHeight="1">
      <c r="A248" s="5"/>
      <c r="B248" s="121"/>
      <c r="C248" s="121"/>
      <c r="D248" s="121"/>
      <c r="E248" s="121"/>
      <c r="F248" s="121"/>
      <c r="G248" s="78"/>
      <c r="H248" s="136"/>
      <c r="I248" s="121"/>
      <c r="J248" s="121"/>
      <c r="K248" s="121"/>
      <c r="L248" s="121"/>
      <c r="M248" s="121"/>
      <c r="N248" s="121"/>
      <c r="O248" s="121"/>
      <c r="P248" s="121"/>
      <c r="Q248" s="121"/>
      <c r="R248" s="121"/>
      <c r="S248" s="121"/>
      <c r="T248" s="121"/>
      <c r="U248" s="121"/>
      <c r="V248" s="121"/>
      <c r="W248" s="121"/>
      <c r="X248" s="121"/>
      <c r="Y248" s="121"/>
      <c r="Z248" s="121"/>
      <c r="AA248" s="121"/>
      <c r="AB248" s="121"/>
      <c r="AC248" s="121"/>
      <c r="AD248" s="121"/>
      <c r="AE248" s="121"/>
      <c r="AF248" s="121"/>
      <c r="AG248" s="121"/>
      <c r="AH248" s="121"/>
      <c r="AI248" s="121"/>
      <c r="AJ248" s="121"/>
      <c r="AK248" s="121"/>
      <c r="AL248" s="121"/>
      <c r="AM248" s="121"/>
      <c r="AN248" s="121"/>
      <c r="AO248" s="121"/>
    </row>
    <row r="249" ht="12.75" customHeight="1">
      <c r="A249" s="5"/>
      <c r="B249" s="121"/>
      <c r="C249" s="121"/>
      <c r="D249" s="121"/>
      <c r="E249" s="121"/>
      <c r="F249" s="121"/>
      <c r="G249" s="78"/>
      <c r="H249" s="136"/>
      <c r="I249" s="121"/>
      <c r="J249" s="121"/>
      <c r="K249" s="121"/>
      <c r="L249" s="121"/>
      <c r="M249" s="121"/>
      <c r="N249" s="121"/>
      <c r="O249" s="121"/>
      <c r="P249" s="121"/>
      <c r="Q249" s="121"/>
      <c r="R249" s="121"/>
      <c r="S249" s="121"/>
      <c r="T249" s="121"/>
      <c r="U249" s="121"/>
      <c r="V249" s="121"/>
      <c r="W249" s="121"/>
      <c r="X249" s="121"/>
      <c r="Y249" s="121"/>
      <c r="Z249" s="121"/>
      <c r="AA249" s="121"/>
      <c r="AB249" s="121"/>
      <c r="AC249" s="121"/>
      <c r="AD249" s="121"/>
      <c r="AE249" s="121"/>
      <c r="AF249" s="121"/>
      <c r="AG249" s="121"/>
      <c r="AH249" s="121"/>
      <c r="AI249" s="121"/>
      <c r="AJ249" s="121"/>
      <c r="AK249" s="121"/>
      <c r="AL249" s="121"/>
      <c r="AM249" s="121"/>
      <c r="AN249" s="121"/>
      <c r="AO249" s="121"/>
    </row>
    <row r="250" ht="12.75" customHeight="1">
      <c r="A250" s="5"/>
      <c r="B250" s="121"/>
      <c r="C250" s="121"/>
      <c r="D250" s="121"/>
      <c r="E250" s="121"/>
      <c r="F250" s="121"/>
      <c r="G250" s="78"/>
      <c r="H250" s="136"/>
      <c r="I250" s="121"/>
      <c r="J250" s="121"/>
      <c r="K250" s="121"/>
      <c r="L250" s="121"/>
      <c r="M250" s="121"/>
      <c r="N250" s="121"/>
      <c r="O250" s="121"/>
      <c r="P250" s="121"/>
      <c r="Q250" s="121"/>
      <c r="R250" s="121"/>
      <c r="S250" s="121"/>
      <c r="T250" s="121"/>
      <c r="U250" s="121"/>
      <c r="V250" s="121"/>
      <c r="W250" s="121"/>
      <c r="X250" s="121"/>
      <c r="Y250" s="121"/>
      <c r="Z250" s="121"/>
      <c r="AA250" s="121"/>
      <c r="AB250" s="121"/>
      <c r="AC250" s="121"/>
      <c r="AD250" s="121"/>
      <c r="AE250" s="121"/>
      <c r="AF250" s="121"/>
      <c r="AG250" s="121"/>
      <c r="AH250" s="121"/>
      <c r="AI250" s="121"/>
      <c r="AJ250" s="121"/>
      <c r="AK250" s="121"/>
      <c r="AL250" s="121"/>
      <c r="AM250" s="121"/>
      <c r="AN250" s="121"/>
      <c r="AO250" s="121"/>
    </row>
    <row r="251" ht="12.75" customHeight="1">
      <c r="A251" s="5"/>
      <c r="B251" s="121"/>
      <c r="C251" s="121"/>
      <c r="D251" s="121"/>
      <c r="E251" s="121"/>
      <c r="F251" s="121"/>
      <c r="G251" s="78"/>
      <c r="H251" s="136"/>
      <c r="I251" s="121"/>
      <c r="J251" s="121"/>
      <c r="K251" s="121"/>
      <c r="L251" s="121"/>
      <c r="M251" s="121"/>
      <c r="N251" s="121"/>
      <c r="O251" s="121"/>
      <c r="P251" s="121"/>
      <c r="Q251" s="121"/>
      <c r="R251" s="121"/>
      <c r="S251" s="121"/>
      <c r="T251" s="121"/>
      <c r="U251" s="121"/>
      <c r="V251" s="121"/>
      <c r="W251" s="121"/>
      <c r="X251" s="121"/>
      <c r="Y251" s="121"/>
      <c r="Z251" s="121"/>
      <c r="AA251" s="121"/>
      <c r="AB251" s="121"/>
      <c r="AC251" s="121"/>
      <c r="AD251" s="121"/>
      <c r="AE251" s="121"/>
      <c r="AF251" s="121"/>
      <c r="AG251" s="121"/>
      <c r="AH251" s="121"/>
      <c r="AI251" s="121"/>
      <c r="AJ251" s="121"/>
      <c r="AK251" s="121"/>
      <c r="AL251" s="121"/>
      <c r="AM251" s="121"/>
      <c r="AN251" s="121"/>
      <c r="AO251" s="121"/>
    </row>
    <row r="252" ht="12.75" customHeight="1">
      <c r="A252" s="5"/>
      <c r="B252" s="121"/>
      <c r="C252" s="121"/>
      <c r="D252" s="121"/>
      <c r="E252" s="121"/>
      <c r="F252" s="121"/>
      <c r="G252" s="78"/>
      <c r="H252" s="136"/>
      <c r="I252" s="121"/>
      <c r="J252" s="121"/>
      <c r="K252" s="121"/>
      <c r="L252" s="121"/>
      <c r="M252" s="121"/>
      <c r="N252" s="121"/>
      <c r="O252" s="121"/>
      <c r="P252" s="121"/>
      <c r="Q252" s="121"/>
      <c r="R252" s="121"/>
      <c r="S252" s="121"/>
      <c r="T252" s="121"/>
      <c r="U252" s="121"/>
      <c r="V252" s="121"/>
      <c r="W252" s="121"/>
      <c r="X252" s="121"/>
      <c r="Y252" s="121"/>
      <c r="Z252" s="121"/>
      <c r="AA252" s="121"/>
      <c r="AB252" s="121"/>
      <c r="AC252" s="121"/>
      <c r="AD252" s="121"/>
      <c r="AE252" s="121"/>
      <c r="AF252" s="121"/>
      <c r="AG252" s="121"/>
      <c r="AH252" s="121"/>
      <c r="AI252" s="121"/>
      <c r="AJ252" s="121"/>
      <c r="AK252" s="121"/>
      <c r="AL252" s="121"/>
      <c r="AM252" s="121"/>
      <c r="AN252" s="121"/>
      <c r="AO252" s="121"/>
    </row>
    <row r="253" ht="12.75" customHeight="1">
      <c r="A253" s="5"/>
      <c r="B253" s="121"/>
      <c r="C253" s="121"/>
      <c r="D253" s="121"/>
      <c r="E253" s="121"/>
      <c r="F253" s="121"/>
      <c r="G253" s="78"/>
      <c r="H253" s="136"/>
      <c r="I253" s="121"/>
      <c r="J253" s="121"/>
      <c r="K253" s="121"/>
      <c r="L253" s="121"/>
      <c r="M253" s="121"/>
      <c r="N253" s="121"/>
      <c r="O253" s="121"/>
      <c r="P253" s="121"/>
      <c r="Q253" s="121"/>
      <c r="R253" s="121"/>
      <c r="S253" s="121"/>
      <c r="T253" s="121"/>
      <c r="U253" s="121"/>
      <c r="V253" s="121"/>
      <c r="W253" s="121"/>
      <c r="X253" s="121"/>
      <c r="Y253" s="121"/>
      <c r="Z253" s="121"/>
      <c r="AA253" s="121"/>
      <c r="AB253" s="121"/>
      <c r="AC253" s="121"/>
      <c r="AD253" s="121"/>
      <c r="AE253" s="121"/>
      <c r="AF253" s="121"/>
      <c r="AG253" s="121"/>
      <c r="AH253" s="121"/>
      <c r="AI253" s="121"/>
      <c r="AJ253" s="121"/>
      <c r="AK253" s="121"/>
      <c r="AL253" s="121"/>
      <c r="AM253" s="121"/>
      <c r="AN253" s="121"/>
      <c r="AO253" s="121"/>
    </row>
    <row r="254" ht="12.75" customHeight="1">
      <c r="A254" s="5"/>
      <c r="B254" s="121"/>
      <c r="C254" s="121"/>
      <c r="D254" s="121"/>
      <c r="E254" s="121"/>
      <c r="F254" s="121"/>
      <c r="G254" s="78"/>
      <c r="H254" s="136"/>
      <c r="I254" s="121"/>
      <c r="J254" s="121"/>
      <c r="K254" s="121"/>
      <c r="L254" s="121"/>
      <c r="M254" s="121"/>
      <c r="N254" s="121"/>
      <c r="O254" s="121"/>
      <c r="P254" s="121"/>
      <c r="Q254" s="121"/>
      <c r="R254" s="121"/>
      <c r="S254" s="121"/>
      <c r="T254" s="121"/>
      <c r="U254" s="121"/>
      <c r="V254" s="121"/>
      <c r="W254" s="121"/>
      <c r="X254" s="121"/>
      <c r="Y254" s="121"/>
      <c r="Z254" s="121"/>
      <c r="AA254" s="121"/>
      <c r="AB254" s="121"/>
      <c r="AC254" s="121"/>
      <c r="AD254" s="121"/>
      <c r="AE254" s="121"/>
      <c r="AF254" s="121"/>
      <c r="AG254" s="121"/>
      <c r="AH254" s="121"/>
      <c r="AI254" s="121"/>
      <c r="AJ254" s="121"/>
      <c r="AK254" s="121"/>
      <c r="AL254" s="121"/>
      <c r="AM254" s="121"/>
      <c r="AN254" s="121"/>
      <c r="AO254" s="121"/>
    </row>
    <row r="255" ht="12.75" customHeight="1">
      <c r="A255" s="5"/>
      <c r="B255" s="121"/>
      <c r="C255" s="121"/>
      <c r="D255" s="121"/>
      <c r="E255" s="121"/>
      <c r="F255" s="121"/>
      <c r="G255" s="78"/>
      <c r="H255" s="136"/>
      <c r="I255" s="121"/>
      <c r="J255" s="121"/>
      <c r="K255" s="121"/>
      <c r="L255" s="121"/>
      <c r="M255" s="121"/>
      <c r="N255" s="121"/>
      <c r="O255" s="121"/>
      <c r="P255" s="121"/>
      <c r="Q255" s="121"/>
      <c r="R255" s="121"/>
      <c r="S255" s="121"/>
      <c r="T255" s="121"/>
      <c r="U255" s="121"/>
      <c r="V255" s="121"/>
      <c r="W255" s="121"/>
      <c r="X255" s="121"/>
      <c r="Y255" s="121"/>
      <c r="Z255" s="121"/>
      <c r="AA255" s="121"/>
      <c r="AB255" s="121"/>
      <c r="AC255" s="121"/>
      <c r="AD255" s="121"/>
      <c r="AE255" s="121"/>
      <c r="AF255" s="121"/>
      <c r="AG255" s="121"/>
      <c r="AH255" s="121"/>
      <c r="AI255" s="121"/>
      <c r="AJ255" s="121"/>
      <c r="AK255" s="121"/>
      <c r="AL255" s="121"/>
      <c r="AM255" s="121"/>
      <c r="AN255" s="121"/>
      <c r="AO255" s="121"/>
    </row>
    <row r="256" ht="12.75" customHeight="1">
      <c r="A256" s="5"/>
      <c r="B256" s="121"/>
      <c r="C256" s="121"/>
      <c r="D256" s="121"/>
      <c r="E256" s="121"/>
      <c r="F256" s="121"/>
      <c r="G256" s="78"/>
      <c r="H256" s="136"/>
      <c r="I256" s="121"/>
      <c r="J256" s="121"/>
      <c r="K256" s="121"/>
      <c r="L256" s="121"/>
      <c r="M256" s="121"/>
      <c r="N256" s="121"/>
      <c r="O256" s="121"/>
      <c r="P256" s="121"/>
      <c r="Q256" s="121"/>
      <c r="R256" s="121"/>
      <c r="S256" s="121"/>
      <c r="T256" s="121"/>
      <c r="U256" s="121"/>
      <c r="V256" s="121"/>
      <c r="W256" s="121"/>
      <c r="X256" s="121"/>
      <c r="Y256" s="121"/>
      <c r="Z256" s="121"/>
      <c r="AA256" s="121"/>
      <c r="AB256" s="121"/>
      <c r="AC256" s="121"/>
      <c r="AD256" s="121"/>
      <c r="AE256" s="121"/>
      <c r="AF256" s="121"/>
      <c r="AG256" s="121"/>
      <c r="AH256" s="121"/>
      <c r="AI256" s="121"/>
      <c r="AJ256" s="121"/>
      <c r="AK256" s="121"/>
      <c r="AL256" s="121"/>
      <c r="AM256" s="121"/>
      <c r="AN256" s="121"/>
      <c r="AO256" s="121"/>
    </row>
    <row r="257" ht="12.75" customHeight="1">
      <c r="A257" s="5"/>
      <c r="B257" s="121"/>
      <c r="C257" s="121"/>
      <c r="D257" s="121"/>
      <c r="E257" s="121"/>
      <c r="F257" s="121"/>
      <c r="G257" s="78"/>
      <c r="H257" s="136"/>
      <c r="I257" s="121"/>
      <c r="J257" s="121"/>
      <c r="K257" s="121"/>
      <c r="L257" s="121"/>
      <c r="M257" s="121"/>
      <c r="N257" s="121"/>
      <c r="O257" s="121"/>
      <c r="P257" s="121"/>
      <c r="Q257" s="121"/>
      <c r="R257" s="121"/>
      <c r="S257" s="121"/>
      <c r="T257" s="121"/>
      <c r="U257" s="121"/>
      <c r="V257" s="121"/>
      <c r="W257" s="121"/>
      <c r="X257" s="121"/>
      <c r="Y257" s="121"/>
      <c r="Z257" s="121"/>
      <c r="AA257" s="121"/>
      <c r="AB257" s="121"/>
      <c r="AC257" s="121"/>
      <c r="AD257" s="121"/>
      <c r="AE257" s="121"/>
      <c r="AF257" s="121"/>
      <c r="AG257" s="121"/>
      <c r="AH257" s="121"/>
      <c r="AI257" s="121"/>
      <c r="AJ257" s="121"/>
      <c r="AK257" s="121"/>
      <c r="AL257" s="121"/>
      <c r="AM257" s="121"/>
      <c r="AN257" s="121"/>
      <c r="AO257" s="121"/>
    </row>
    <row r="258" ht="12.75" customHeight="1">
      <c r="A258" s="5"/>
      <c r="B258" s="121"/>
      <c r="C258" s="121"/>
      <c r="D258" s="121"/>
      <c r="E258" s="121"/>
      <c r="F258" s="121"/>
      <c r="G258" s="78"/>
      <c r="H258" s="136"/>
      <c r="I258" s="121"/>
      <c r="J258" s="121"/>
      <c r="K258" s="121"/>
      <c r="L258" s="121"/>
      <c r="M258" s="121"/>
      <c r="N258" s="121"/>
      <c r="O258" s="121"/>
      <c r="P258" s="121"/>
      <c r="Q258" s="121"/>
      <c r="R258" s="121"/>
      <c r="S258" s="121"/>
      <c r="T258" s="121"/>
      <c r="U258" s="121"/>
      <c r="V258" s="121"/>
      <c r="W258" s="121"/>
      <c r="X258" s="121"/>
      <c r="Y258" s="121"/>
      <c r="Z258" s="121"/>
      <c r="AA258" s="121"/>
      <c r="AB258" s="121"/>
      <c r="AC258" s="121"/>
      <c r="AD258" s="121"/>
      <c r="AE258" s="121"/>
      <c r="AF258" s="121"/>
      <c r="AG258" s="121"/>
      <c r="AH258" s="121"/>
      <c r="AI258" s="121"/>
      <c r="AJ258" s="121"/>
      <c r="AK258" s="121"/>
      <c r="AL258" s="121"/>
      <c r="AM258" s="121"/>
      <c r="AN258" s="121"/>
      <c r="AO258" s="121"/>
    </row>
    <row r="259" ht="12.75" customHeight="1">
      <c r="A259" s="5"/>
      <c r="B259" s="121"/>
      <c r="C259" s="121"/>
      <c r="D259" s="121"/>
      <c r="E259" s="121"/>
      <c r="F259" s="121"/>
      <c r="G259" s="78"/>
      <c r="H259" s="136"/>
      <c r="I259" s="121"/>
      <c r="J259" s="121"/>
      <c r="K259" s="121"/>
      <c r="L259" s="121"/>
      <c r="M259" s="121"/>
      <c r="N259" s="121"/>
      <c r="O259" s="121"/>
      <c r="P259" s="121"/>
      <c r="Q259" s="121"/>
      <c r="R259" s="121"/>
      <c r="S259" s="121"/>
      <c r="T259" s="121"/>
      <c r="U259" s="121"/>
      <c r="V259" s="121"/>
      <c r="W259" s="121"/>
      <c r="X259" s="121"/>
      <c r="Y259" s="121"/>
      <c r="Z259" s="121"/>
      <c r="AA259" s="121"/>
      <c r="AB259" s="121"/>
      <c r="AC259" s="121"/>
      <c r="AD259" s="121"/>
      <c r="AE259" s="121"/>
      <c r="AF259" s="121"/>
      <c r="AG259" s="121"/>
      <c r="AH259" s="121"/>
      <c r="AI259" s="121"/>
      <c r="AJ259" s="121"/>
      <c r="AK259" s="121"/>
      <c r="AL259" s="121"/>
      <c r="AM259" s="121"/>
      <c r="AN259" s="121"/>
      <c r="AO259" s="121"/>
    </row>
    <row r="260" ht="12.75" customHeight="1">
      <c r="A260" s="5"/>
      <c r="B260" s="121"/>
      <c r="C260" s="121"/>
      <c r="D260" s="121"/>
      <c r="E260" s="121"/>
      <c r="F260" s="121"/>
      <c r="G260" s="78"/>
      <c r="H260" s="136"/>
      <c r="I260" s="121"/>
      <c r="J260" s="121"/>
      <c r="K260" s="121"/>
      <c r="L260" s="121"/>
      <c r="M260" s="121"/>
      <c r="N260" s="121"/>
      <c r="O260" s="121"/>
      <c r="P260" s="121"/>
      <c r="Q260" s="121"/>
      <c r="R260" s="121"/>
      <c r="S260" s="121"/>
      <c r="T260" s="121"/>
      <c r="U260" s="121"/>
      <c r="V260" s="121"/>
      <c r="W260" s="121"/>
      <c r="X260" s="121"/>
      <c r="Y260" s="121"/>
      <c r="Z260" s="121"/>
      <c r="AA260" s="121"/>
      <c r="AB260" s="121"/>
      <c r="AC260" s="121"/>
      <c r="AD260" s="121"/>
      <c r="AE260" s="121"/>
      <c r="AF260" s="121"/>
      <c r="AG260" s="121"/>
      <c r="AH260" s="121"/>
      <c r="AI260" s="121"/>
      <c r="AJ260" s="121"/>
      <c r="AK260" s="121"/>
      <c r="AL260" s="121"/>
      <c r="AM260" s="121"/>
      <c r="AN260" s="121"/>
      <c r="AO260" s="121"/>
    </row>
    <row r="261" ht="12.75" customHeight="1">
      <c r="A261" s="5"/>
      <c r="B261" s="121"/>
      <c r="C261" s="121"/>
      <c r="D261" s="121"/>
      <c r="E261" s="121"/>
      <c r="F261" s="121"/>
      <c r="G261" s="78"/>
      <c r="H261" s="136"/>
      <c r="I261" s="121"/>
      <c r="J261" s="121"/>
      <c r="K261" s="121"/>
      <c r="L261" s="121"/>
      <c r="M261" s="121"/>
      <c r="N261" s="121"/>
      <c r="O261" s="121"/>
      <c r="P261" s="121"/>
      <c r="Q261" s="121"/>
      <c r="R261" s="121"/>
      <c r="S261" s="121"/>
      <c r="T261" s="121"/>
      <c r="U261" s="121"/>
      <c r="V261" s="121"/>
      <c r="W261" s="121"/>
      <c r="X261" s="121"/>
      <c r="Y261" s="121"/>
      <c r="Z261" s="121"/>
      <c r="AA261" s="121"/>
      <c r="AB261" s="121"/>
      <c r="AC261" s="121"/>
      <c r="AD261" s="121"/>
      <c r="AE261" s="121"/>
      <c r="AF261" s="121"/>
      <c r="AG261" s="121"/>
      <c r="AH261" s="121"/>
      <c r="AI261" s="121"/>
      <c r="AJ261" s="121"/>
      <c r="AK261" s="121"/>
      <c r="AL261" s="121"/>
      <c r="AM261" s="121"/>
      <c r="AN261" s="121"/>
      <c r="AO261" s="121"/>
    </row>
    <row r="262" ht="12.75" customHeight="1">
      <c r="A262" s="5"/>
      <c r="B262" s="121"/>
      <c r="C262" s="121"/>
      <c r="D262" s="121"/>
      <c r="E262" s="121"/>
      <c r="F262" s="121"/>
      <c r="G262" s="78"/>
      <c r="H262" s="136"/>
      <c r="I262" s="121"/>
      <c r="J262" s="121"/>
      <c r="K262" s="121"/>
      <c r="L262" s="121"/>
      <c r="M262" s="121"/>
      <c r="N262" s="121"/>
      <c r="O262" s="121"/>
      <c r="P262" s="121"/>
      <c r="Q262" s="121"/>
      <c r="R262" s="121"/>
      <c r="S262" s="121"/>
      <c r="T262" s="121"/>
      <c r="U262" s="121"/>
      <c r="V262" s="121"/>
      <c r="W262" s="121"/>
      <c r="X262" s="121"/>
      <c r="Y262" s="121"/>
      <c r="Z262" s="121"/>
      <c r="AA262" s="121"/>
      <c r="AB262" s="121"/>
      <c r="AC262" s="121"/>
      <c r="AD262" s="121"/>
      <c r="AE262" s="121"/>
      <c r="AF262" s="121"/>
      <c r="AG262" s="121"/>
      <c r="AH262" s="121"/>
      <c r="AI262" s="121"/>
      <c r="AJ262" s="121"/>
      <c r="AK262" s="121"/>
      <c r="AL262" s="121"/>
      <c r="AM262" s="121"/>
      <c r="AN262" s="121"/>
      <c r="AO262" s="121"/>
    </row>
    <row r="263" ht="12.75" customHeight="1">
      <c r="A263" s="5"/>
      <c r="B263" s="121"/>
      <c r="C263" s="121"/>
      <c r="D263" s="121"/>
      <c r="E263" s="121"/>
      <c r="F263" s="121"/>
      <c r="G263" s="78"/>
      <c r="H263" s="136"/>
      <c r="I263" s="121"/>
      <c r="J263" s="121"/>
      <c r="K263" s="121"/>
      <c r="L263" s="121"/>
      <c r="M263" s="121"/>
      <c r="N263" s="121"/>
      <c r="O263" s="121"/>
      <c r="P263" s="121"/>
      <c r="Q263" s="121"/>
      <c r="R263" s="121"/>
      <c r="S263" s="121"/>
      <c r="T263" s="121"/>
      <c r="U263" s="121"/>
      <c r="V263" s="121"/>
      <c r="W263" s="121"/>
      <c r="X263" s="121"/>
      <c r="Y263" s="121"/>
      <c r="Z263" s="121"/>
      <c r="AA263" s="121"/>
      <c r="AB263" s="121"/>
      <c r="AC263" s="121"/>
      <c r="AD263" s="121"/>
      <c r="AE263" s="121"/>
      <c r="AF263" s="121"/>
      <c r="AG263" s="121"/>
      <c r="AH263" s="121"/>
      <c r="AI263" s="121"/>
      <c r="AJ263" s="121"/>
      <c r="AK263" s="121"/>
      <c r="AL263" s="121"/>
      <c r="AM263" s="121"/>
      <c r="AN263" s="121"/>
      <c r="AO263" s="121"/>
    </row>
    <row r="264" ht="12.75" customHeight="1">
      <c r="A264" s="5"/>
      <c r="B264" s="121"/>
      <c r="C264" s="121"/>
      <c r="D264" s="121"/>
      <c r="E264" s="121"/>
      <c r="F264" s="121"/>
      <c r="G264" s="78"/>
      <c r="H264" s="136"/>
      <c r="I264" s="121"/>
      <c r="J264" s="121"/>
      <c r="K264" s="121"/>
      <c r="L264" s="121"/>
      <c r="M264" s="121"/>
      <c r="N264" s="121"/>
      <c r="O264" s="121"/>
      <c r="P264" s="121"/>
      <c r="Q264" s="121"/>
      <c r="R264" s="121"/>
      <c r="S264" s="121"/>
      <c r="T264" s="121"/>
      <c r="U264" s="121"/>
      <c r="V264" s="121"/>
      <c r="W264" s="121"/>
      <c r="X264" s="121"/>
      <c r="Y264" s="121"/>
      <c r="Z264" s="121"/>
      <c r="AA264" s="121"/>
      <c r="AB264" s="121"/>
      <c r="AC264" s="121"/>
      <c r="AD264" s="121"/>
      <c r="AE264" s="121"/>
      <c r="AF264" s="121"/>
      <c r="AG264" s="121"/>
      <c r="AH264" s="121"/>
      <c r="AI264" s="121"/>
      <c r="AJ264" s="121"/>
      <c r="AK264" s="121"/>
      <c r="AL264" s="121"/>
      <c r="AM264" s="121"/>
      <c r="AN264" s="121"/>
      <c r="AO264" s="121"/>
    </row>
    <row r="265" ht="12.75" customHeight="1">
      <c r="A265" s="5"/>
      <c r="B265" s="121"/>
      <c r="C265" s="121"/>
      <c r="D265" s="121"/>
      <c r="E265" s="121"/>
      <c r="F265" s="121"/>
      <c r="G265" s="78"/>
      <c r="H265" s="136"/>
      <c r="I265" s="121"/>
      <c r="J265" s="121"/>
      <c r="K265" s="121"/>
      <c r="L265" s="121"/>
      <c r="M265" s="121"/>
      <c r="N265" s="121"/>
      <c r="O265" s="121"/>
      <c r="P265" s="121"/>
      <c r="Q265" s="121"/>
      <c r="R265" s="121"/>
      <c r="S265" s="121"/>
      <c r="T265" s="121"/>
      <c r="U265" s="121"/>
      <c r="V265" s="121"/>
      <c r="W265" s="121"/>
      <c r="X265" s="121"/>
      <c r="Y265" s="121"/>
      <c r="Z265" s="121"/>
      <c r="AA265" s="121"/>
      <c r="AB265" s="121"/>
      <c r="AC265" s="121"/>
      <c r="AD265" s="121"/>
      <c r="AE265" s="121"/>
      <c r="AF265" s="121"/>
      <c r="AG265" s="121"/>
      <c r="AH265" s="121"/>
      <c r="AI265" s="121"/>
      <c r="AJ265" s="121"/>
      <c r="AK265" s="121"/>
      <c r="AL265" s="121"/>
      <c r="AM265" s="121"/>
      <c r="AN265" s="121"/>
      <c r="AO265" s="121"/>
    </row>
    <row r="266" ht="12.75" customHeight="1">
      <c r="A266" s="5"/>
      <c r="B266" s="121"/>
      <c r="C266" s="121"/>
      <c r="D266" s="121"/>
      <c r="E266" s="121"/>
      <c r="F266" s="121"/>
      <c r="G266" s="78"/>
      <c r="H266" s="136"/>
      <c r="I266" s="121"/>
      <c r="J266" s="121"/>
      <c r="K266" s="121"/>
      <c r="L266" s="121"/>
      <c r="M266" s="121"/>
      <c r="N266" s="121"/>
      <c r="O266" s="121"/>
      <c r="P266" s="121"/>
      <c r="Q266" s="121"/>
      <c r="R266" s="121"/>
      <c r="S266" s="121"/>
      <c r="T266" s="121"/>
      <c r="U266" s="121"/>
      <c r="V266" s="121"/>
      <c r="W266" s="121"/>
      <c r="X266" s="121"/>
      <c r="Y266" s="121"/>
      <c r="Z266" s="121"/>
      <c r="AA266" s="121"/>
      <c r="AB266" s="121"/>
      <c r="AC266" s="121"/>
      <c r="AD266" s="121"/>
      <c r="AE266" s="121"/>
      <c r="AF266" s="121"/>
      <c r="AG266" s="121"/>
      <c r="AH266" s="121"/>
      <c r="AI266" s="121"/>
      <c r="AJ266" s="121"/>
      <c r="AK266" s="121"/>
      <c r="AL266" s="121"/>
      <c r="AM266" s="121"/>
      <c r="AN266" s="121"/>
      <c r="AO266" s="121"/>
    </row>
    <row r="267" ht="12.75" customHeight="1">
      <c r="A267" s="5"/>
      <c r="B267" s="121"/>
      <c r="C267" s="121"/>
      <c r="D267" s="121"/>
      <c r="E267" s="121"/>
      <c r="F267" s="121"/>
      <c r="G267" s="78"/>
      <c r="H267" s="136"/>
      <c r="I267" s="121"/>
      <c r="J267" s="121"/>
      <c r="K267" s="121"/>
      <c r="L267" s="121"/>
      <c r="M267" s="121"/>
      <c r="N267" s="121"/>
      <c r="O267" s="121"/>
      <c r="P267" s="121"/>
      <c r="Q267" s="121"/>
      <c r="R267" s="121"/>
      <c r="S267" s="121"/>
      <c r="T267" s="121"/>
      <c r="U267" s="121"/>
      <c r="V267" s="121"/>
      <c r="W267" s="121"/>
      <c r="X267" s="121"/>
      <c r="Y267" s="121"/>
      <c r="Z267" s="121"/>
      <c r="AA267" s="121"/>
      <c r="AB267" s="121"/>
      <c r="AC267" s="121"/>
      <c r="AD267" s="121"/>
      <c r="AE267" s="121"/>
      <c r="AF267" s="121"/>
      <c r="AG267" s="121"/>
      <c r="AH267" s="121"/>
      <c r="AI267" s="121"/>
      <c r="AJ267" s="121"/>
      <c r="AK267" s="121"/>
      <c r="AL267" s="121"/>
      <c r="AM267" s="121"/>
      <c r="AN267" s="121"/>
      <c r="AO267" s="121"/>
    </row>
    <row r="268" ht="12.75" customHeight="1">
      <c r="A268" s="5"/>
      <c r="B268" s="121"/>
      <c r="C268" s="121"/>
      <c r="D268" s="121"/>
      <c r="E268" s="121"/>
      <c r="F268" s="121"/>
      <c r="G268" s="78"/>
      <c r="H268" s="136"/>
      <c r="I268" s="121"/>
      <c r="J268" s="121"/>
      <c r="K268" s="121"/>
      <c r="L268" s="121"/>
      <c r="M268" s="121"/>
      <c r="N268" s="121"/>
      <c r="O268" s="121"/>
      <c r="P268" s="121"/>
      <c r="Q268" s="121"/>
      <c r="R268" s="121"/>
      <c r="S268" s="121"/>
      <c r="T268" s="121"/>
      <c r="U268" s="121"/>
      <c r="V268" s="121"/>
      <c r="W268" s="121"/>
      <c r="X268" s="121"/>
      <c r="Y268" s="121"/>
      <c r="Z268" s="121"/>
      <c r="AA268" s="121"/>
      <c r="AB268" s="121"/>
      <c r="AC268" s="121"/>
      <c r="AD268" s="121"/>
      <c r="AE268" s="121"/>
      <c r="AF268" s="121"/>
      <c r="AG268" s="121"/>
      <c r="AH268" s="121"/>
      <c r="AI268" s="121"/>
      <c r="AJ268" s="121"/>
      <c r="AK268" s="121"/>
      <c r="AL268" s="121"/>
      <c r="AM268" s="121"/>
      <c r="AN268" s="121"/>
      <c r="AO268" s="121"/>
    </row>
    <row r="269" ht="12.75" customHeight="1">
      <c r="A269" s="5"/>
      <c r="B269" s="121"/>
      <c r="C269" s="121"/>
      <c r="D269" s="121"/>
      <c r="E269" s="121"/>
      <c r="F269" s="121"/>
      <c r="G269" s="78"/>
      <c r="H269" s="136"/>
      <c r="I269" s="121"/>
      <c r="J269" s="121"/>
      <c r="K269" s="121"/>
      <c r="L269" s="121"/>
      <c r="M269" s="121"/>
      <c r="N269" s="121"/>
      <c r="O269" s="121"/>
      <c r="P269" s="121"/>
      <c r="Q269" s="121"/>
      <c r="R269" s="121"/>
      <c r="S269" s="121"/>
      <c r="T269" s="121"/>
      <c r="U269" s="121"/>
      <c r="V269" s="121"/>
      <c r="W269" s="121"/>
      <c r="X269" s="121"/>
      <c r="Y269" s="121"/>
      <c r="Z269" s="121"/>
      <c r="AA269" s="121"/>
      <c r="AB269" s="121"/>
      <c r="AC269" s="121"/>
      <c r="AD269" s="121"/>
      <c r="AE269" s="121"/>
      <c r="AF269" s="121"/>
      <c r="AG269" s="121"/>
      <c r="AH269" s="121"/>
      <c r="AI269" s="121"/>
      <c r="AJ269" s="121"/>
      <c r="AK269" s="121"/>
      <c r="AL269" s="121"/>
      <c r="AM269" s="121"/>
      <c r="AN269" s="121"/>
      <c r="AO269" s="121"/>
    </row>
    <row r="270" ht="12.75" customHeight="1">
      <c r="A270" s="5"/>
      <c r="B270" s="121"/>
      <c r="C270" s="121"/>
      <c r="D270" s="121"/>
      <c r="E270" s="121"/>
      <c r="F270" s="121"/>
      <c r="G270" s="78"/>
      <c r="H270" s="136"/>
      <c r="I270" s="121"/>
      <c r="J270" s="121"/>
      <c r="K270" s="121"/>
      <c r="L270" s="121"/>
      <c r="M270" s="121"/>
      <c r="N270" s="121"/>
      <c r="O270" s="121"/>
      <c r="P270" s="121"/>
      <c r="Q270" s="121"/>
      <c r="R270" s="121"/>
      <c r="S270" s="121"/>
      <c r="T270" s="121"/>
      <c r="U270" s="121"/>
      <c r="V270" s="121"/>
      <c r="W270" s="121"/>
      <c r="X270" s="121"/>
      <c r="Y270" s="121"/>
      <c r="Z270" s="121"/>
      <c r="AA270" s="121"/>
      <c r="AB270" s="121"/>
      <c r="AC270" s="121"/>
      <c r="AD270" s="121"/>
      <c r="AE270" s="121"/>
      <c r="AF270" s="121"/>
      <c r="AG270" s="121"/>
      <c r="AH270" s="121"/>
      <c r="AI270" s="121"/>
      <c r="AJ270" s="121"/>
      <c r="AK270" s="121"/>
      <c r="AL270" s="121"/>
      <c r="AM270" s="121"/>
      <c r="AN270" s="121"/>
      <c r="AO270" s="121"/>
    </row>
    <row r="271" ht="12.75" customHeight="1">
      <c r="A271" s="5"/>
      <c r="B271" s="121"/>
      <c r="C271" s="121"/>
      <c r="D271" s="121"/>
      <c r="E271" s="121"/>
      <c r="F271" s="121"/>
      <c r="G271" s="78"/>
      <c r="H271" s="136"/>
      <c r="I271" s="121"/>
      <c r="J271" s="121"/>
      <c r="K271" s="121"/>
      <c r="L271" s="121"/>
      <c r="M271" s="121"/>
      <c r="N271" s="121"/>
      <c r="O271" s="121"/>
      <c r="P271" s="121"/>
      <c r="Q271" s="121"/>
      <c r="R271" s="121"/>
      <c r="S271" s="121"/>
      <c r="T271" s="121"/>
      <c r="U271" s="121"/>
      <c r="V271" s="121"/>
      <c r="W271" s="121"/>
      <c r="X271" s="121"/>
      <c r="Y271" s="121"/>
      <c r="Z271" s="121"/>
      <c r="AA271" s="121"/>
      <c r="AB271" s="121"/>
      <c r="AC271" s="121"/>
      <c r="AD271" s="121"/>
      <c r="AE271" s="121"/>
      <c r="AF271" s="121"/>
      <c r="AG271" s="121"/>
      <c r="AH271" s="121"/>
      <c r="AI271" s="121"/>
      <c r="AJ271" s="121"/>
      <c r="AK271" s="121"/>
      <c r="AL271" s="121"/>
      <c r="AM271" s="121"/>
      <c r="AN271" s="121"/>
      <c r="AO271" s="121"/>
    </row>
    <row r="272" ht="12.75" customHeight="1">
      <c r="A272" s="5"/>
      <c r="B272" s="121"/>
      <c r="C272" s="121"/>
      <c r="D272" s="121"/>
      <c r="E272" s="121"/>
      <c r="F272" s="121"/>
      <c r="G272" s="78"/>
      <c r="H272" s="136"/>
      <c r="I272" s="121"/>
      <c r="J272" s="121"/>
      <c r="K272" s="121"/>
      <c r="L272" s="121"/>
      <c r="M272" s="121"/>
      <c r="N272" s="121"/>
      <c r="O272" s="121"/>
      <c r="P272" s="121"/>
      <c r="Q272" s="121"/>
      <c r="R272" s="121"/>
      <c r="S272" s="121"/>
      <c r="T272" s="121"/>
      <c r="U272" s="121"/>
      <c r="V272" s="121"/>
      <c r="W272" s="121"/>
      <c r="X272" s="121"/>
      <c r="Y272" s="121"/>
      <c r="Z272" s="121"/>
      <c r="AA272" s="121"/>
      <c r="AB272" s="121"/>
      <c r="AC272" s="121"/>
      <c r="AD272" s="121"/>
      <c r="AE272" s="121"/>
      <c r="AF272" s="121"/>
      <c r="AG272" s="121"/>
      <c r="AH272" s="121"/>
      <c r="AI272" s="121"/>
      <c r="AJ272" s="121"/>
      <c r="AK272" s="121"/>
      <c r="AL272" s="121"/>
      <c r="AM272" s="121"/>
      <c r="AN272" s="121"/>
      <c r="AO272" s="121"/>
    </row>
    <row r="273" ht="12.75" customHeight="1">
      <c r="A273" s="5"/>
      <c r="B273" s="121"/>
      <c r="C273" s="121"/>
      <c r="D273" s="121"/>
      <c r="E273" s="121"/>
      <c r="F273" s="121"/>
      <c r="G273" s="78"/>
      <c r="H273" s="136"/>
      <c r="I273" s="121"/>
      <c r="J273" s="121"/>
      <c r="K273" s="121"/>
      <c r="L273" s="121"/>
      <c r="M273" s="121"/>
      <c r="N273" s="121"/>
      <c r="O273" s="121"/>
      <c r="P273" s="121"/>
      <c r="Q273" s="121"/>
      <c r="R273" s="121"/>
      <c r="S273" s="121"/>
      <c r="T273" s="121"/>
      <c r="U273" s="121"/>
      <c r="V273" s="121"/>
      <c r="W273" s="121"/>
      <c r="X273" s="121"/>
      <c r="Y273" s="121"/>
      <c r="Z273" s="121"/>
      <c r="AA273" s="121"/>
      <c r="AB273" s="121"/>
      <c r="AC273" s="121"/>
      <c r="AD273" s="121"/>
      <c r="AE273" s="121"/>
      <c r="AF273" s="121"/>
      <c r="AG273" s="121"/>
      <c r="AH273" s="121"/>
      <c r="AI273" s="121"/>
      <c r="AJ273" s="121"/>
      <c r="AK273" s="121"/>
      <c r="AL273" s="121"/>
      <c r="AM273" s="121"/>
      <c r="AN273" s="121"/>
      <c r="AO273" s="121"/>
    </row>
    <row r="274" ht="12.75" customHeight="1">
      <c r="A274" s="5"/>
      <c r="B274" s="121"/>
      <c r="C274" s="121"/>
      <c r="D274" s="121"/>
      <c r="E274" s="121"/>
      <c r="F274" s="121"/>
      <c r="G274" s="78"/>
      <c r="H274" s="136"/>
      <c r="I274" s="121"/>
      <c r="J274" s="121"/>
      <c r="K274" s="121"/>
      <c r="L274" s="121"/>
      <c r="M274" s="121"/>
      <c r="N274" s="121"/>
      <c r="O274" s="121"/>
      <c r="P274" s="121"/>
      <c r="Q274" s="121"/>
      <c r="R274" s="121"/>
      <c r="S274" s="121"/>
      <c r="T274" s="121"/>
      <c r="U274" s="121"/>
      <c r="V274" s="121"/>
      <c r="W274" s="121"/>
      <c r="X274" s="121"/>
      <c r="Y274" s="121"/>
      <c r="Z274" s="121"/>
      <c r="AA274" s="121"/>
      <c r="AB274" s="121"/>
      <c r="AC274" s="121"/>
      <c r="AD274" s="121"/>
      <c r="AE274" s="121"/>
      <c r="AF274" s="121"/>
      <c r="AG274" s="121"/>
      <c r="AH274" s="121"/>
      <c r="AI274" s="121"/>
      <c r="AJ274" s="121"/>
      <c r="AK274" s="121"/>
      <c r="AL274" s="121"/>
      <c r="AM274" s="121"/>
      <c r="AN274" s="121"/>
      <c r="AO274" s="121"/>
    </row>
    <row r="275" ht="12.75" customHeight="1">
      <c r="A275" s="5"/>
      <c r="B275" s="121"/>
      <c r="C275" s="121"/>
      <c r="D275" s="121"/>
      <c r="E275" s="121"/>
      <c r="F275" s="121"/>
      <c r="G275" s="78"/>
      <c r="H275" s="136"/>
      <c r="I275" s="121"/>
      <c r="J275" s="121"/>
      <c r="K275" s="121"/>
      <c r="L275" s="121"/>
      <c r="M275" s="121"/>
      <c r="N275" s="121"/>
      <c r="O275" s="121"/>
      <c r="P275" s="121"/>
      <c r="Q275" s="121"/>
      <c r="R275" s="121"/>
      <c r="S275" s="121"/>
      <c r="T275" s="121"/>
      <c r="U275" s="121"/>
      <c r="V275" s="121"/>
      <c r="W275" s="121"/>
      <c r="X275" s="121"/>
      <c r="Y275" s="121"/>
      <c r="Z275" s="121"/>
      <c r="AA275" s="121"/>
      <c r="AB275" s="121"/>
      <c r="AC275" s="121"/>
      <c r="AD275" s="121"/>
      <c r="AE275" s="121"/>
      <c r="AF275" s="121"/>
      <c r="AG275" s="121"/>
      <c r="AH275" s="121"/>
      <c r="AI275" s="121"/>
      <c r="AJ275" s="121"/>
      <c r="AK275" s="121"/>
      <c r="AL275" s="121"/>
      <c r="AM275" s="121"/>
      <c r="AN275" s="121"/>
      <c r="AO275" s="121"/>
    </row>
    <row r="276" ht="12.75" customHeight="1">
      <c r="A276" s="5"/>
      <c r="B276" s="121"/>
      <c r="C276" s="121"/>
      <c r="D276" s="121"/>
      <c r="E276" s="121"/>
      <c r="F276" s="121"/>
      <c r="G276" s="78"/>
      <c r="H276" s="136"/>
      <c r="I276" s="121"/>
      <c r="J276" s="121"/>
      <c r="K276" s="121"/>
      <c r="L276" s="121"/>
      <c r="M276" s="121"/>
      <c r="N276" s="121"/>
      <c r="O276" s="121"/>
      <c r="P276" s="121"/>
      <c r="Q276" s="121"/>
      <c r="R276" s="121"/>
      <c r="S276" s="121"/>
      <c r="T276" s="121"/>
      <c r="U276" s="121"/>
      <c r="V276" s="121"/>
      <c r="W276" s="121"/>
      <c r="X276" s="121"/>
      <c r="Y276" s="121"/>
      <c r="Z276" s="121"/>
      <c r="AA276" s="121"/>
      <c r="AB276" s="121"/>
      <c r="AC276" s="121"/>
      <c r="AD276" s="121"/>
      <c r="AE276" s="121"/>
      <c r="AF276" s="121"/>
      <c r="AG276" s="121"/>
      <c r="AH276" s="121"/>
      <c r="AI276" s="121"/>
      <c r="AJ276" s="121"/>
      <c r="AK276" s="121"/>
      <c r="AL276" s="121"/>
      <c r="AM276" s="121"/>
      <c r="AN276" s="121"/>
      <c r="AO276" s="121"/>
    </row>
    <row r="277" ht="12.75" customHeight="1">
      <c r="A277" s="5"/>
      <c r="B277" s="121"/>
      <c r="C277" s="121"/>
      <c r="D277" s="121"/>
      <c r="E277" s="121"/>
      <c r="F277" s="121"/>
      <c r="G277" s="78"/>
      <c r="H277" s="136"/>
      <c r="I277" s="121"/>
      <c r="J277" s="121"/>
      <c r="K277" s="121"/>
      <c r="L277" s="121"/>
      <c r="M277" s="121"/>
      <c r="N277" s="121"/>
      <c r="O277" s="121"/>
      <c r="P277" s="121"/>
      <c r="Q277" s="121"/>
      <c r="R277" s="121"/>
      <c r="S277" s="121"/>
      <c r="T277" s="121"/>
      <c r="U277" s="121"/>
      <c r="V277" s="121"/>
      <c r="W277" s="121"/>
      <c r="X277" s="121"/>
      <c r="Y277" s="121"/>
      <c r="Z277" s="121"/>
      <c r="AA277" s="121"/>
      <c r="AB277" s="121"/>
      <c r="AC277" s="121"/>
      <c r="AD277" s="121"/>
      <c r="AE277" s="121"/>
      <c r="AF277" s="121"/>
      <c r="AG277" s="121"/>
      <c r="AH277" s="121"/>
      <c r="AI277" s="121"/>
      <c r="AJ277" s="121"/>
      <c r="AK277" s="121"/>
      <c r="AL277" s="121"/>
      <c r="AM277" s="121"/>
      <c r="AN277" s="121"/>
      <c r="AO277" s="121"/>
    </row>
    <row r="278" ht="12.75" customHeight="1">
      <c r="A278" s="5"/>
      <c r="B278" s="121"/>
      <c r="C278" s="121"/>
      <c r="D278" s="121"/>
      <c r="E278" s="121"/>
      <c r="F278" s="121"/>
      <c r="G278" s="78"/>
      <c r="H278" s="136"/>
      <c r="I278" s="121"/>
      <c r="J278" s="121"/>
      <c r="K278" s="121"/>
      <c r="L278" s="121"/>
      <c r="M278" s="121"/>
      <c r="N278" s="121"/>
      <c r="O278" s="121"/>
      <c r="P278" s="121"/>
      <c r="Q278" s="121"/>
      <c r="R278" s="121"/>
      <c r="S278" s="121"/>
      <c r="T278" s="121"/>
      <c r="U278" s="121"/>
      <c r="V278" s="121"/>
      <c r="W278" s="121"/>
      <c r="X278" s="121"/>
      <c r="Y278" s="121"/>
      <c r="Z278" s="121"/>
      <c r="AA278" s="121"/>
      <c r="AB278" s="121"/>
      <c r="AC278" s="121"/>
      <c r="AD278" s="121"/>
      <c r="AE278" s="121"/>
      <c r="AF278" s="121"/>
      <c r="AG278" s="121"/>
      <c r="AH278" s="121"/>
      <c r="AI278" s="121"/>
      <c r="AJ278" s="121"/>
      <c r="AK278" s="121"/>
      <c r="AL278" s="121"/>
      <c r="AM278" s="121"/>
      <c r="AN278" s="121"/>
      <c r="AO278" s="121"/>
    </row>
    <row r="279" ht="12.75" customHeight="1">
      <c r="A279" s="5"/>
      <c r="B279" s="121"/>
      <c r="C279" s="121"/>
      <c r="D279" s="121"/>
      <c r="E279" s="121"/>
      <c r="F279" s="121"/>
      <c r="G279" s="78"/>
      <c r="H279" s="136"/>
      <c r="I279" s="121"/>
      <c r="J279" s="121"/>
      <c r="K279" s="121"/>
      <c r="L279" s="121"/>
      <c r="M279" s="121"/>
      <c r="N279" s="121"/>
      <c r="O279" s="121"/>
      <c r="P279" s="121"/>
      <c r="Q279" s="121"/>
      <c r="R279" s="121"/>
      <c r="S279" s="121"/>
      <c r="T279" s="121"/>
      <c r="U279" s="121"/>
      <c r="V279" s="121"/>
      <c r="W279" s="121"/>
      <c r="X279" s="121"/>
      <c r="Y279" s="121"/>
      <c r="Z279" s="121"/>
      <c r="AA279" s="121"/>
      <c r="AB279" s="121"/>
      <c r="AC279" s="121"/>
      <c r="AD279" s="121"/>
      <c r="AE279" s="121"/>
      <c r="AF279" s="121"/>
      <c r="AG279" s="121"/>
      <c r="AH279" s="121"/>
      <c r="AI279" s="121"/>
      <c r="AJ279" s="121"/>
      <c r="AK279" s="121"/>
      <c r="AL279" s="121"/>
      <c r="AM279" s="121"/>
      <c r="AN279" s="121"/>
      <c r="AO279" s="121"/>
    </row>
    <row r="280" ht="12.75" customHeight="1">
      <c r="A280" s="5"/>
      <c r="B280" s="121"/>
      <c r="C280" s="121"/>
      <c r="D280" s="121"/>
      <c r="E280" s="121"/>
      <c r="F280" s="121"/>
      <c r="G280" s="78"/>
      <c r="H280" s="136"/>
      <c r="I280" s="121"/>
      <c r="J280" s="121"/>
      <c r="K280" s="121"/>
      <c r="L280" s="121"/>
      <c r="M280" s="121"/>
      <c r="N280" s="121"/>
      <c r="O280" s="121"/>
      <c r="P280" s="121"/>
      <c r="Q280" s="121"/>
      <c r="R280" s="121"/>
      <c r="S280" s="121"/>
      <c r="T280" s="121"/>
      <c r="U280" s="121"/>
      <c r="V280" s="121"/>
      <c r="W280" s="121"/>
      <c r="X280" s="121"/>
      <c r="Y280" s="121"/>
      <c r="Z280" s="121"/>
      <c r="AA280" s="121"/>
      <c r="AB280" s="121"/>
      <c r="AC280" s="121"/>
      <c r="AD280" s="121"/>
      <c r="AE280" s="121"/>
      <c r="AF280" s="121"/>
      <c r="AG280" s="121"/>
      <c r="AH280" s="121"/>
      <c r="AI280" s="121"/>
      <c r="AJ280" s="121"/>
      <c r="AK280" s="121"/>
      <c r="AL280" s="121"/>
      <c r="AM280" s="121"/>
      <c r="AN280" s="121"/>
      <c r="AO280" s="121"/>
    </row>
    <row r="281" ht="12.75" customHeight="1">
      <c r="A281" s="5"/>
      <c r="B281" s="121"/>
      <c r="C281" s="121"/>
      <c r="D281" s="121"/>
      <c r="E281" s="121"/>
      <c r="F281" s="121"/>
      <c r="G281" s="78"/>
      <c r="H281" s="136"/>
      <c r="I281" s="121"/>
      <c r="J281" s="121"/>
      <c r="K281" s="121"/>
      <c r="L281" s="121"/>
      <c r="M281" s="121"/>
      <c r="N281" s="121"/>
      <c r="O281" s="121"/>
      <c r="P281" s="121"/>
      <c r="Q281" s="121"/>
      <c r="R281" s="121"/>
      <c r="S281" s="121"/>
      <c r="T281" s="121"/>
      <c r="U281" s="121"/>
      <c r="V281" s="121"/>
      <c r="W281" s="121"/>
      <c r="X281" s="121"/>
      <c r="Y281" s="121"/>
      <c r="Z281" s="121"/>
      <c r="AA281" s="121"/>
      <c r="AB281" s="121"/>
      <c r="AC281" s="121"/>
      <c r="AD281" s="121"/>
      <c r="AE281" s="121"/>
      <c r="AF281" s="121"/>
      <c r="AG281" s="121"/>
      <c r="AH281" s="121"/>
      <c r="AI281" s="121"/>
      <c r="AJ281" s="121"/>
      <c r="AK281" s="121"/>
      <c r="AL281" s="121"/>
      <c r="AM281" s="121"/>
      <c r="AN281" s="121"/>
      <c r="AO281" s="121"/>
    </row>
    <row r="282" ht="12.75" customHeight="1">
      <c r="A282" s="5"/>
      <c r="B282" s="121"/>
      <c r="C282" s="121"/>
      <c r="D282" s="121"/>
      <c r="E282" s="121"/>
      <c r="F282" s="121"/>
      <c r="G282" s="78"/>
      <c r="H282" s="136"/>
      <c r="I282" s="121"/>
      <c r="J282" s="121"/>
      <c r="K282" s="121"/>
      <c r="L282" s="121"/>
      <c r="M282" s="121"/>
      <c r="N282" s="121"/>
      <c r="O282" s="121"/>
      <c r="P282" s="121"/>
      <c r="Q282" s="121"/>
      <c r="R282" s="121"/>
      <c r="S282" s="121"/>
      <c r="T282" s="121"/>
      <c r="U282" s="121"/>
      <c r="V282" s="121"/>
      <c r="W282" s="121"/>
      <c r="X282" s="121"/>
      <c r="Y282" s="121"/>
      <c r="Z282" s="121"/>
      <c r="AA282" s="121"/>
      <c r="AB282" s="121"/>
      <c r="AC282" s="121"/>
      <c r="AD282" s="121"/>
      <c r="AE282" s="121"/>
      <c r="AF282" s="121"/>
      <c r="AG282" s="121"/>
      <c r="AH282" s="121"/>
      <c r="AI282" s="121"/>
      <c r="AJ282" s="121"/>
      <c r="AK282" s="121"/>
      <c r="AL282" s="121"/>
      <c r="AM282" s="121"/>
      <c r="AN282" s="121"/>
      <c r="AO282" s="121"/>
    </row>
    <row r="283" ht="12.75" customHeight="1">
      <c r="A283" s="5"/>
      <c r="B283" s="121"/>
      <c r="C283" s="121"/>
      <c r="D283" s="121"/>
      <c r="E283" s="121"/>
      <c r="F283" s="121"/>
      <c r="G283" s="78"/>
      <c r="H283" s="136"/>
      <c r="I283" s="121"/>
      <c r="J283" s="121"/>
      <c r="K283" s="121"/>
      <c r="L283" s="121"/>
      <c r="M283" s="121"/>
      <c r="N283" s="121"/>
      <c r="O283" s="121"/>
      <c r="P283" s="121"/>
      <c r="Q283" s="121"/>
      <c r="R283" s="121"/>
      <c r="S283" s="121"/>
      <c r="T283" s="121"/>
      <c r="U283" s="121"/>
      <c r="V283" s="121"/>
      <c r="W283" s="121"/>
      <c r="X283" s="121"/>
      <c r="Y283" s="121"/>
      <c r="Z283" s="121"/>
      <c r="AA283" s="121"/>
      <c r="AB283" s="121"/>
      <c r="AC283" s="121"/>
      <c r="AD283" s="121"/>
      <c r="AE283" s="121"/>
      <c r="AF283" s="121"/>
      <c r="AG283" s="121"/>
      <c r="AH283" s="121"/>
      <c r="AI283" s="121"/>
      <c r="AJ283" s="121"/>
      <c r="AK283" s="121"/>
      <c r="AL283" s="121"/>
      <c r="AM283" s="121"/>
      <c r="AN283" s="121"/>
      <c r="AO283" s="121"/>
    </row>
    <row r="284" ht="12.75" customHeight="1">
      <c r="A284" s="5"/>
      <c r="B284" s="121"/>
      <c r="C284" s="121"/>
      <c r="D284" s="121"/>
      <c r="E284" s="121"/>
      <c r="F284" s="121"/>
      <c r="G284" s="78"/>
      <c r="H284" s="136"/>
      <c r="I284" s="121"/>
      <c r="J284" s="121"/>
      <c r="K284" s="121"/>
      <c r="L284" s="121"/>
      <c r="M284" s="121"/>
      <c r="N284" s="121"/>
      <c r="O284" s="121"/>
      <c r="P284" s="121"/>
      <c r="Q284" s="121"/>
      <c r="R284" s="121"/>
      <c r="S284" s="121"/>
      <c r="T284" s="121"/>
      <c r="U284" s="121"/>
      <c r="V284" s="121"/>
      <c r="W284" s="121"/>
      <c r="X284" s="121"/>
      <c r="Y284" s="121"/>
      <c r="Z284" s="121"/>
      <c r="AA284" s="121"/>
      <c r="AB284" s="121"/>
      <c r="AC284" s="121"/>
      <c r="AD284" s="121"/>
      <c r="AE284" s="121"/>
      <c r="AF284" s="121"/>
      <c r="AG284" s="121"/>
      <c r="AH284" s="121"/>
      <c r="AI284" s="121"/>
      <c r="AJ284" s="121"/>
      <c r="AK284" s="121"/>
      <c r="AL284" s="121"/>
      <c r="AM284" s="121"/>
      <c r="AN284" s="121"/>
      <c r="AO284" s="121"/>
    </row>
    <row r="285" ht="12.75" customHeight="1">
      <c r="A285" s="5"/>
      <c r="B285" s="121"/>
      <c r="C285" s="121"/>
      <c r="D285" s="121"/>
      <c r="E285" s="121"/>
      <c r="F285" s="121"/>
      <c r="G285" s="78"/>
      <c r="H285" s="136"/>
      <c r="I285" s="121"/>
      <c r="J285" s="121"/>
      <c r="K285" s="121"/>
      <c r="L285" s="121"/>
      <c r="M285" s="121"/>
      <c r="N285" s="121"/>
      <c r="O285" s="121"/>
      <c r="P285" s="121"/>
      <c r="Q285" s="121"/>
      <c r="R285" s="121"/>
      <c r="S285" s="121"/>
      <c r="T285" s="121"/>
      <c r="U285" s="121"/>
      <c r="V285" s="121"/>
      <c r="W285" s="121"/>
      <c r="X285" s="121"/>
      <c r="Y285" s="121"/>
      <c r="Z285" s="121"/>
      <c r="AA285" s="121"/>
      <c r="AB285" s="121"/>
      <c r="AC285" s="121"/>
      <c r="AD285" s="121"/>
      <c r="AE285" s="121"/>
      <c r="AF285" s="121"/>
      <c r="AG285" s="121"/>
      <c r="AH285" s="121"/>
      <c r="AI285" s="121"/>
      <c r="AJ285" s="121"/>
      <c r="AK285" s="121"/>
      <c r="AL285" s="121"/>
      <c r="AM285" s="121"/>
      <c r="AN285" s="121"/>
      <c r="AO285" s="121"/>
    </row>
    <row r="286" ht="12.75" customHeight="1">
      <c r="A286" s="5"/>
      <c r="B286" s="121"/>
      <c r="C286" s="121"/>
      <c r="D286" s="121"/>
      <c r="E286" s="121"/>
      <c r="F286" s="121"/>
      <c r="G286" s="78"/>
      <c r="H286" s="136"/>
      <c r="I286" s="121"/>
      <c r="J286" s="121"/>
      <c r="K286" s="121"/>
      <c r="L286" s="121"/>
      <c r="M286" s="121"/>
      <c r="N286" s="121"/>
      <c r="O286" s="121"/>
      <c r="P286" s="121"/>
      <c r="Q286" s="121"/>
      <c r="R286" s="121"/>
      <c r="S286" s="121"/>
      <c r="T286" s="121"/>
      <c r="U286" s="121"/>
      <c r="V286" s="121"/>
      <c r="W286" s="121"/>
      <c r="X286" s="121"/>
      <c r="Y286" s="121"/>
      <c r="Z286" s="121"/>
      <c r="AA286" s="121"/>
      <c r="AB286" s="121"/>
      <c r="AC286" s="121"/>
      <c r="AD286" s="121"/>
      <c r="AE286" s="121"/>
      <c r="AF286" s="121"/>
      <c r="AG286" s="121"/>
      <c r="AH286" s="121"/>
      <c r="AI286" s="121"/>
      <c r="AJ286" s="121"/>
      <c r="AK286" s="121"/>
      <c r="AL286" s="121"/>
      <c r="AM286" s="121"/>
      <c r="AN286" s="121"/>
      <c r="AO286" s="121"/>
    </row>
    <row r="287" ht="12.75" customHeight="1">
      <c r="A287" s="5"/>
      <c r="B287" s="121"/>
      <c r="C287" s="121"/>
      <c r="D287" s="121"/>
      <c r="E287" s="121"/>
      <c r="F287" s="121"/>
      <c r="G287" s="78"/>
      <c r="H287" s="136"/>
      <c r="I287" s="121"/>
      <c r="J287" s="121"/>
      <c r="K287" s="121"/>
      <c r="L287" s="121"/>
      <c r="M287" s="121"/>
      <c r="N287" s="121"/>
      <c r="O287" s="121"/>
      <c r="P287" s="121"/>
      <c r="Q287" s="121"/>
      <c r="R287" s="121"/>
      <c r="S287" s="121"/>
      <c r="T287" s="121"/>
      <c r="U287" s="121"/>
      <c r="V287" s="121"/>
      <c r="W287" s="121"/>
      <c r="X287" s="121"/>
      <c r="Y287" s="121"/>
      <c r="Z287" s="121"/>
      <c r="AA287" s="121"/>
      <c r="AB287" s="121"/>
      <c r="AC287" s="121"/>
      <c r="AD287" s="121"/>
      <c r="AE287" s="121"/>
      <c r="AF287" s="121"/>
      <c r="AG287" s="121"/>
      <c r="AH287" s="121"/>
      <c r="AI287" s="121"/>
      <c r="AJ287" s="121"/>
      <c r="AK287" s="121"/>
      <c r="AL287" s="121"/>
      <c r="AM287" s="121"/>
      <c r="AN287" s="121"/>
      <c r="AO287" s="121"/>
    </row>
    <row r="288" ht="12.75" customHeight="1">
      <c r="A288" s="5"/>
      <c r="B288" s="121"/>
      <c r="C288" s="121"/>
      <c r="D288" s="121"/>
      <c r="E288" s="121"/>
      <c r="F288" s="121"/>
      <c r="G288" s="78"/>
      <c r="H288" s="136"/>
      <c r="I288" s="121"/>
      <c r="J288" s="121"/>
      <c r="K288" s="121"/>
      <c r="L288" s="121"/>
      <c r="M288" s="121"/>
      <c r="N288" s="121"/>
      <c r="O288" s="121"/>
      <c r="P288" s="121"/>
      <c r="Q288" s="121"/>
      <c r="R288" s="121"/>
      <c r="S288" s="121"/>
      <c r="T288" s="121"/>
      <c r="U288" s="121"/>
      <c r="V288" s="121"/>
      <c r="W288" s="121"/>
      <c r="X288" s="121"/>
      <c r="Y288" s="121"/>
      <c r="Z288" s="121"/>
      <c r="AA288" s="121"/>
      <c r="AB288" s="121"/>
      <c r="AC288" s="121"/>
      <c r="AD288" s="121"/>
      <c r="AE288" s="121"/>
      <c r="AF288" s="121"/>
      <c r="AG288" s="121"/>
      <c r="AH288" s="121"/>
      <c r="AI288" s="121"/>
      <c r="AJ288" s="121"/>
      <c r="AK288" s="121"/>
      <c r="AL288" s="121"/>
      <c r="AM288" s="121"/>
      <c r="AN288" s="121"/>
      <c r="AO288" s="121"/>
    </row>
    <row r="289" ht="12.75" customHeight="1">
      <c r="A289" s="5"/>
      <c r="B289" s="121"/>
      <c r="C289" s="121"/>
      <c r="D289" s="121"/>
      <c r="E289" s="121"/>
      <c r="F289" s="121"/>
      <c r="G289" s="78"/>
      <c r="H289" s="136"/>
      <c r="I289" s="121"/>
      <c r="J289" s="121"/>
      <c r="K289" s="121"/>
      <c r="L289" s="121"/>
      <c r="M289" s="121"/>
      <c r="N289" s="121"/>
      <c r="O289" s="121"/>
      <c r="P289" s="121"/>
      <c r="Q289" s="121"/>
      <c r="R289" s="121"/>
      <c r="S289" s="121"/>
      <c r="T289" s="121"/>
      <c r="U289" s="121"/>
      <c r="V289" s="121"/>
      <c r="W289" s="121"/>
      <c r="X289" s="121"/>
      <c r="Y289" s="121"/>
      <c r="Z289" s="121"/>
      <c r="AA289" s="121"/>
      <c r="AB289" s="121"/>
      <c r="AC289" s="121"/>
      <c r="AD289" s="121"/>
      <c r="AE289" s="121"/>
      <c r="AF289" s="121"/>
      <c r="AG289" s="121"/>
      <c r="AH289" s="121"/>
      <c r="AI289" s="121"/>
      <c r="AJ289" s="121"/>
      <c r="AK289" s="121"/>
      <c r="AL289" s="121"/>
      <c r="AM289" s="121"/>
      <c r="AN289" s="121"/>
      <c r="AO289" s="121"/>
    </row>
    <row r="290" ht="12.75" customHeight="1">
      <c r="A290" s="5"/>
      <c r="B290" s="121"/>
      <c r="C290" s="121"/>
      <c r="D290" s="121"/>
      <c r="E290" s="121"/>
      <c r="F290" s="121"/>
      <c r="G290" s="78"/>
      <c r="H290" s="136"/>
      <c r="I290" s="121"/>
      <c r="J290" s="121"/>
      <c r="K290" s="121"/>
      <c r="L290" s="121"/>
      <c r="M290" s="121"/>
      <c r="N290" s="121"/>
      <c r="O290" s="121"/>
      <c r="P290" s="121"/>
      <c r="Q290" s="121"/>
      <c r="R290" s="121"/>
      <c r="S290" s="121"/>
      <c r="T290" s="121"/>
      <c r="U290" s="121"/>
      <c r="V290" s="121"/>
      <c r="W290" s="121"/>
      <c r="X290" s="121"/>
      <c r="Y290" s="121"/>
      <c r="Z290" s="121"/>
      <c r="AA290" s="121"/>
      <c r="AB290" s="121"/>
      <c r="AC290" s="121"/>
      <c r="AD290" s="121"/>
      <c r="AE290" s="121"/>
      <c r="AF290" s="121"/>
      <c r="AG290" s="121"/>
      <c r="AH290" s="121"/>
      <c r="AI290" s="121"/>
      <c r="AJ290" s="121"/>
      <c r="AK290" s="121"/>
      <c r="AL290" s="121"/>
      <c r="AM290" s="121"/>
      <c r="AN290" s="121"/>
      <c r="AO290" s="121"/>
    </row>
    <row r="291" ht="12.75" customHeight="1">
      <c r="A291" s="5"/>
      <c r="B291" s="121"/>
      <c r="C291" s="121"/>
      <c r="D291" s="121"/>
      <c r="E291" s="121"/>
      <c r="F291" s="121"/>
      <c r="G291" s="78"/>
      <c r="H291" s="136"/>
      <c r="I291" s="121"/>
      <c r="J291" s="121"/>
      <c r="K291" s="121"/>
      <c r="L291" s="121"/>
      <c r="M291" s="121"/>
      <c r="N291" s="121"/>
      <c r="O291" s="121"/>
      <c r="P291" s="121"/>
      <c r="Q291" s="121"/>
      <c r="R291" s="121"/>
      <c r="S291" s="121"/>
      <c r="T291" s="121"/>
      <c r="U291" s="121"/>
      <c r="V291" s="121"/>
      <c r="W291" s="121"/>
      <c r="X291" s="121"/>
      <c r="Y291" s="121"/>
      <c r="Z291" s="121"/>
      <c r="AA291" s="121"/>
      <c r="AB291" s="121"/>
      <c r="AC291" s="121"/>
      <c r="AD291" s="121"/>
      <c r="AE291" s="121"/>
      <c r="AF291" s="121"/>
      <c r="AG291" s="121"/>
      <c r="AH291" s="121"/>
      <c r="AI291" s="121"/>
      <c r="AJ291" s="121"/>
      <c r="AK291" s="121"/>
      <c r="AL291" s="121"/>
      <c r="AM291" s="121"/>
      <c r="AN291" s="121"/>
      <c r="AO291" s="121"/>
    </row>
    <row r="292" ht="12.75" customHeight="1">
      <c r="A292" s="5"/>
      <c r="B292" s="121"/>
      <c r="C292" s="121"/>
      <c r="D292" s="121"/>
      <c r="E292" s="121"/>
      <c r="F292" s="121"/>
      <c r="G292" s="78"/>
      <c r="H292" s="136"/>
      <c r="I292" s="121"/>
      <c r="J292" s="121"/>
      <c r="K292" s="121"/>
      <c r="L292" s="121"/>
      <c r="M292" s="121"/>
      <c r="N292" s="121"/>
      <c r="O292" s="121"/>
      <c r="P292" s="121"/>
      <c r="Q292" s="121"/>
      <c r="R292" s="121"/>
      <c r="S292" s="121"/>
      <c r="T292" s="121"/>
      <c r="U292" s="121"/>
      <c r="V292" s="121"/>
      <c r="W292" s="121"/>
      <c r="X292" s="121"/>
      <c r="Y292" s="121"/>
      <c r="Z292" s="121"/>
      <c r="AA292" s="121"/>
      <c r="AB292" s="121"/>
      <c r="AC292" s="121"/>
      <c r="AD292" s="121"/>
      <c r="AE292" s="121"/>
      <c r="AF292" s="121"/>
      <c r="AG292" s="121"/>
      <c r="AH292" s="121"/>
      <c r="AI292" s="121"/>
      <c r="AJ292" s="121"/>
      <c r="AK292" s="121"/>
      <c r="AL292" s="121"/>
      <c r="AM292" s="121"/>
      <c r="AN292" s="121"/>
      <c r="AO292" s="121"/>
    </row>
    <row r="293" ht="12.75" customHeight="1">
      <c r="A293" s="5"/>
      <c r="B293" s="121"/>
      <c r="C293" s="121"/>
      <c r="D293" s="121"/>
      <c r="E293" s="121"/>
      <c r="F293" s="121"/>
      <c r="G293" s="78"/>
      <c r="H293" s="136"/>
      <c r="I293" s="121"/>
      <c r="J293" s="121"/>
      <c r="K293" s="121"/>
      <c r="L293" s="121"/>
      <c r="M293" s="121"/>
      <c r="N293" s="121"/>
      <c r="O293" s="121"/>
      <c r="P293" s="121"/>
      <c r="Q293" s="121"/>
      <c r="R293" s="121"/>
      <c r="S293" s="121"/>
      <c r="T293" s="121"/>
      <c r="U293" s="121"/>
      <c r="V293" s="121"/>
      <c r="W293" s="121"/>
      <c r="X293" s="121"/>
      <c r="Y293" s="121"/>
      <c r="Z293" s="121"/>
      <c r="AA293" s="121"/>
      <c r="AB293" s="121"/>
      <c r="AC293" s="121"/>
      <c r="AD293" s="121"/>
      <c r="AE293" s="121"/>
      <c r="AF293" s="121"/>
      <c r="AG293" s="121"/>
      <c r="AH293" s="121"/>
      <c r="AI293" s="121"/>
      <c r="AJ293" s="121"/>
      <c r="AK293" s="121"/>
      <c r="AL293" s="121"/>
      <c r="AM293" s="121"/>
      <c r="AN293" s="121"/>
      <c r="AO293" s="121"/>
    </row>
    <row r="294" ht="12.75" customHeight="1">
      <c r="A294" s="5"/>
      <c r="B294" s="121"/>
      <c r="C294" s="121"/>
      <c r="D294" s="121"/>
      <c r="E294" s="121"/>
      <c r="F294" s="121"/>
      <c r="G294" s="78"/>
      <c r="H294" s="136"/>
      <c r="I294" s="121"/>
      <c r="J294" s="121"/>
      <c r="K294" s="121"/>
      <c r="L294" s="121"/>
      <c r="M294" s="121"/>
      <c r="N294" s="121"/>
      <c r="O294" s="121"/>
      <c r="P294" s="121"/>
      <c r="Q294" s="121"/>
      <c r="R294" s="121"/>
      <c r="S294" s="121"/>
      <c r="T294" s="121"/>
      <c r="U294" s="121"/>
      <c r="V294" s="121"/>
      <c r="W294" s="121"/>
      <c r="X294" s="121"/>
      <c r="Y294" s="121"/>
      <c r="Z294" s="121"/>
      <c r="AA294" s="121"/>
      <c r="AB294" s="121"/>
      <c r="AC294" s="121"/>
      <c r="AD294" s="121"/>
      <c r="AE294" s="121"/>
      <c r="AF294" s="121"/>
      <c r="AG294" s="121"/>
      <c r="AH294" s="121"/>
      <c r="AI294" s="121"/>
      <c r="AJ294" s="121"/>
      <c r="AK294" s="121"/>
      <c r="AL294" s="121"/>
      <c r="AM294" s="121"/>
      <c r="AN294" s="121"/>
      <c r="AO294" s="121"/>
    </row>
    <row r="295" ht="12.75" customHeight="1">
      <c r="A295" s="5"/>
      <c r="B295" s="121"/>
      <c r="C295" s="121"/>
      <c r="D295" s="121"/>
      <c r="E295" s="121"/>
      <c r="F295" s="121"/>
      <c r="G295" s="78"/>
      <c r="H295" s="136"/>
      <c r="I295" s="121"/>
      <c r="J295" s="121"/>
      <c r="K295" s="121"/>
      <c r="L295" s="121"/>
      <c r="M295" s="121"/>
      <c r="N295" s="121"/>
      <c r="O295" s="121"/>
      <c r="P295" s="121"/>
      <c r="Q295" s="121"/>
      <c r="R295" s="121"/>
      <c r="S295" s="121"/>
      <c r="T295" s="121"/>
      <c r="U295" s="121"/>
      <c r="V295" s="121"/>
      <c r="W295" s="121"/>
      <c r="X295" s="121"/>
      <c r="Y295" s="121"/>
      <c r="Z295" s="121"/>
      <c r="AA295" s="121"/>
      <c r="AB295" s="121"/>
      <c r="AC295" s="121"/>
      <c r="AD295" s="121"/>
      <c r="AE295" s="121"/>
      <c r="AF295" s="121"/>
      <c r="AG295" s="121"/>
      <c r="AH295" s="121"/>
      <c r="AI295" s="121"/>
      <c r="AJ295" s="121"/>
      <c r="AK295" s="121"/>
      <c r="AL295" s="121"/>
      <c r="AM295" s="121"/>
      <c r="AN295" s="121"/>
      <c r="AO295" s="121"/>
    </row>
    <row r="296" ht="12.75" customHeight="1">
      <c r="A296" s="5"/>
      <c r="B296" s="121"/>
      <c r="C296" s="121"/>
      <c r="D296" s="121"/>
      <c r="E296" s="121"/>
      <c r="F296" s="121"/>
      <c r="G296" s="78"/>
      <c r="H296" s="136"/>
      <c r="I296" s="121"/>
      <c r="J296" s="121"/>
      <c r="K296" s="121"/>
      <c r="L296" s="121"/>
      <c r="M296" s="121"/>
      <c r="N296" s="121"/>
      <c r="O296" s="121"/>
      <c r="P296" s="121"/>
      <c r="Q296" s="121"/>
      <c r="R296" s="121"/>
      <c r="S296" s="121"/>
      <c r="T296" s="121"/>
      <c r="U296" s="121"/>
      <c r="V296" s="121"/>
      <c r="W296" s="121"/>
      <c r="X296" s="121"/>
      <c r="Y296" s="121"/>
      <c r="Z296" s="121"/>
      <c r="AA296" s="121"/>
      <c r="AB296" s="121"/>
      <c r="AC296" s="121"/>
      <c r="AD296" s="121"/>
      <c r="AE296" s="121"/>
      <c r="AF296" s="121"/>
      <c r="AG296" s="121"/>
      <c r="AH296" s="121"/>
      <c r="AI296" s="121"/>
      <c r="AJ296" s="121"/>
      <c r="AK296" s="121"/>
      <c r="AL296" s="121"/>
      <c r="AM296" s="121"/>
      <c r="AN296" s="121"/>
      <c r="AO296" s="121"/>
    </row>
    <row r="297" ht="12.75" customHeight="1">
      <c r="A297" s="5"/>
      <c r="B297" s="121"/>
      <c r="C297" s="121"/>
      <c r="D297" s="121"/>
      <c r="E297" s="121"/>
      <c r="F297" s="121"/>
      <c r="G297" s="78"/>
      <c r="H297" s="136"/>
      <c r="I297" s="121"/>
      <c r="J297" s="121"/>
      <c r="K297" s="121"/>
      <c r="L297" s="121"/>
      <c r="M297" s="121"/>
      <c r="N297" s="121"/>
      <c r="O297" s="121"/>
      <c r="P297" s="121"/>
      <c r="Q297" s="121"/>
      <c r="R297" s="121"/>
      <c r="S297" s="121"/>
      <c r="T297" s="121"/>
      <c r="U297" s="121"/>
      <c r="V297" s="121"/>
      <c r="W297" s="121"/>
      <c r="X297" s="121"/>
      <c r="Y297" s="121"/>
      <c r="Z297" s="121"/>
      <c r="AA297" s="121"/>
      <c r="AB297" s="121"/>
      <c r="AC297" s="121"/>
      <c r="AD297" s="121"/>
      <c r="AE297" s="121"/>
      <c r="AF297" s="121"/>
      <c r="AG297" s="121"/>
      <c r="AH297" s="121"/>
      <c r="AI297" s="121"/>
      <c r="AJ297" s="121"/>
      <c r="AK297" s="121"/>
      <c r="AL297" s="121"/>
      <c r="AM297" s="121"/>
      <c r="AN297" s="121"/>
      <c r="AO297" s="121"/>
    </row>
    <row r="298" ht="12.75" customHeight="1">
      <c r="A298" s="5"/>
      <c r="B298" s="121"/>
      <c r="C298" s="121"/>
      <c r="D298" s="121"/>
      <c r="E298" s="121"/>
      <c r="F298" s="121"/>
      <c r="G298" s="78"/>
      <c r="H298" s="136"/>
      <c r="I298" s="121"/>
      <c r="J298" s="121"/>
      <c r="K298" s="121"/>
      <c r="L298" s="121"/>
      <c r="M298" s="121"/>
      <c r="N298" s="121"/>
      <c r="O298" s="121"/>
      <c r="P298" s="121"/>
      <c r="Q298" s="121"/>
      <c r="R298" s="121"/>
      <c r="S298" s="121"/>
      <c r="T298" s="121"/>
      <c r="U298" s="121"/>
      <c r="V298" s="121"/>
      <c r="W298" s="121"/>
      <c r="X298" s="121"/>
      <c r="Y298" s="121"/>
      <c r="Z298" s="121"/>
      <c r="AA298" s="121"/>
      <c r="AB298" s="121"/>
      <c r="AC298" s="121"/>
      <c r="AD298" s="121"/>
      <c r="AE298" s="121"/>
      <c r="AF298" s="121"/>
      <c r="AG298" s="121"/>
      <c r="AH298" s="121"/>
      <c r="AI298" s="121"/>
      <c r="AJ298" s="121"/>
      <c r="AK298" s="121"/>
      <c r="AL298" s="121"/>
      <c r="AM298" s="121"/>
      <c r="AN298" s="121"/>
      <c r="AO298" s="121"/>
    </row>
    <row r="299" ht="12.75" customHeight="1">
      <c r="A299" s="5"/>
      <c r="B299" s="121"/>
      <c r="C299" s="121"/>
      <c r="D299" s="121"/>
      <c r="E299" s="121"/>
      <c r="F299" s="121"/>
      <c r="G299" s="78"/>
      <c r="H299" s="136"/>
      <c r="I299" s="121"/>
      <c r="J299" s="121"/>
      <c r="K299" s="121"/>
      <c r="L299" s="121"/>
      <c r="M299" s="121"/>
      <c r="N299" s="121"/>
      <c r="O299" s="121"/>
      <c r="P299" s="121"/>
      <c r="Q299" s="121"/>
      <c r="R299" s="121"/>
      <c r="S299" s="121"/>
      <c r="T299" s="121"/>
      <c r="U299" s="121"/>
      <c r="V299" s="121"/>
      <c r="W299" s="121"/>
      <c r="X299" s="121"/>
      <c r="Y299" s="121"/>
      <c r="Z299" s="121"/>
      <c r="AA299" s="121"/>
      <c r="AB299" s="121"/>
      <c r="AC299" s="121"/>
      <c r="AD299" s="121"/>
      <c r="AE299" s="121"/>
      <c r="AF299" s="121"/>
      <c r="AG299" s="121"/>
      <c r="AH299" s="121"/>
      <c r="AI299" s="121"/>
      <c r="AJ299" s="121"/>
      <c r="AK299" s="121"/>
      <c r="AL299" s="121"/>
      <c r="AM299" s="121"/>
      <c r="AN299" s="121"/>
      <c r="AO299" s="121"/>
    </row>
    <row r="300" ht="12.75" customHeight="1">
      <c r="A300" s="5"/>
      <c r="B300" s="121"/>
      <c r="C300" s="121"/>
      <c r="D300" s="121"/>
      <c r="E300" s="121"/>
      <c r="F300" s="121"/>
      <c r="G300" s="78"/>
      <c r="H300" s="136"/>
      <c r="I300" s="121"/>
      <c r="J300" s="121"/>
      <c r="K300" s="121"/>
      <c r="L300" s="121"/>
      <c r="M300" s="121"/>
      <c r="N300" s="121"/>
      <c r="O300" s="121"/>
      <c r="P300" s="121"/>
      <c r="Q300" s="121"/>
      <c r="R300" s="121"/>
      <c r="S300" s="121"/>
      <c r="T300" s="121"/>
      <c r="U300" s="121"/>
      <c r="V300" s="121"/>
      <c r="W300" s="121"/>
      <c r="X300" s="121"/>
      <c r="Y300" s="121"/>
      <c r="Z300" s="121"/>
      <c r="AA300" s="121"/>
      <c r="AB300" s="121"/>
      <c r="AC300" s="121"/>
      <c r="AD300" s="121"/>
      <c r="AE300" s="121"/>
      <c r="AF300" s="121"/>
      <c r="AG300" s="121"/>
      <c r="AH300" s="121"/>
      <c r="AI300" s="121"/>
      <c r="AJ300" s="121"/>
      <c r="AK300" s="121"/>
      <c r="AL300" s="121"/>
      <c r="AM300" s="121"/>
      <c r="AN300" s="121"/>
      <c r="AO300" s="121"/>
    </row>
    <row r="301" ht="12.75" customHeight="1">
      <c r="A301" s="5"/>
      <c r="B301" s="121"/>
      <c r="C301" s="121"/>
      <c r="D301" s="121"/>
      <c r="E301" s="121"/>
      <c r="F301" s="121"/>
      <c r="G301" s="78"/>
      <c r="H301" s="136"/>
      <c r="I301" s="121"/>
      <c r="J301" s="121"/>
      <c r="K301" s="121"/>
      <c r="L301" s="121"/>
      <c r="M301" s="121"/>
      <c r="N301" s="121"/>
      <c r="O301" s="121"/>
      <c r="P301" s="121"/>
      <c r="Q301" s="121"/>
      <c r="R301" s="121"/>
      <c r="S301" s="121"/>
      <c r="T301" s="121"/>
      <c r="U301" s="121"/>
      <c r="V301" s="121"/>
      <c r="W301" s="121"/>
      <c r="X301" s="121"/>
      <c r="Y301" s="121"/>
      <c r="Z301" s="121"/>
      <c r="AA301" s="121"/>
      <c r="AB301" s="121"/>
      <c r="AC301" s="121"/>
      <c r="AD301" s="121"/>
      <c r="AE301" s="121"/>
      <c r="AF301" s="121"/>
      <c r="AG301" s="121"/>
      <c r="AH301" s="121"/>
      <c r="AI301" s="121"/>
      <c r="AJ301" s="121"/>
      <c r="AK301" s="121"/>
      <c r="AL301" s="121"/>
      <c r="AM301" s="121"/>
      <c r="AN301" s="121"/>
      <c r="AO301" s="121"/>
    </row>
    <row r="302" ht="12.75" customHeight="1">
      <c r="A302" s="5"/>
      <c r="B302" s="121"/>
      <c r="C302" s="121"/>
      <c r="D302" s="121"/>
      <c r="E302" s="121"/>
      <c r="F302" s="121"/>
      <c r="G302" s="78"/>
      <c r="H302" s="136"/>
      <c r="I302" s="121"/>
      <c r="J302" s="121"/>
      <c r="K302" s="121"/>
      <c r="L302" s="121"/>
      <c r="M302" s="121"/>
      <c r="N302" s="121"/>
      <c r="O302" s="121"/>
      <c r="P302" s="121"/>
      <c r="Q302" s="121"/>
      <c r="R302" s="121"/>
      <c r="S302" s="121"/>
      <c r="T302" s="121"/>
      <c r="U302" s="121"/>
      <c r="V302" s="121"/>
      <c r="W302" s="121"/>
      <c r="X302" s="121"/>
      <c r="Y302" s="121"/>
      <c r="Z302" s="121"/>
      <c r="AA302" s="121"/>
      <c r="AB302" s="121"/>
      <c r="AC302" s="121"/>
      <c r="AD302" s="121"/>
      <c r="AE302" s="121"/>
      <c r="AF302" s="121"/>
      <c r="AG302" s="121"/>
      <c r="AH302" s="121"/>
      <c r="AI302" s="121"/>
      <c r="AJ302" s="121"/>
      <c r="AK302" s="121"/>
      <c r="AL302" s="121"/>
      <c r="AM302" s="121"/>
      <c r="AN302" s="121"/>
      <c r="AO302" s="121"/>
    </row>
    <row r="303" ht="12.75" customHeight="1">
      <c r="A303" s="5"/>
      <c r="B303" s="121"/>
      <c r="C303" s="121"/>
      <c r="D303" s="121"/>
      <c r="E303" s="121"/>
      <c r="F303" s="121"/>
      <c r="G303" s="78"/>
      <c r="H303" s="136"/>
      <c r="I303" s="121"/>
      <c r="J303" s="121"/>
      <c r="K303" s="121"/>
      <c r="L303" s="121"/>
      <c r="M303" s="121"/>
      <c r="N303" s="121"/>
      <c r="O303" s="121"/>
      <c r="P303" s="121"/>
      <c r="Q303" s="121"/>
      <c r="R303" s="121"/>
      <c r="S303" s="121"/>
      <c r="T303" s="121"/>
      <c r="U303" s="121"/>
      <c r="V303" s="121"/>
      <c r="W303" s="121"/>
      <c r="X303" s="121"/>
      <c r="Y303" s="121"/>
      <c r="Z303" s="121"/>
      <c r="AA303" s="121"/>
      <c r="AB303" s="121"/>
      <c r="AC303" s="121"/>
      <c r="AD303" s="121"/>
      <c r="AE303" s="121"/>
      <c r="AF303" s="121"/>
      <c r="AG303" s="121"/>
      <c r="AH303" s="121"/>
      <c r="AI303" s="121"/>
      <c r="AJ303" s="121"/>
      <c r="AK303" s="121"/>
      <c r="AL303" s="121"/>
      <c r="AM303" s="121"/>
      <c r="AN303" s="121"/>
      <c r="AO303" s="121"/>
    </row>
    <row r="304" ht="12.75" customHeight="1">
      <c r="A304" s="5"/>
      <c r="B304" s="121"/>
      <c r="C304" s="121"/>
      <c r="D304" s="121"/>
      <c r="E304" s="121"/>
      <c r="F304" s="121"/>
      <c r="G304" s="78"/>
      <c r="H304" s="136"/>
      <c r="I304" s="121"/>
      <c r="J304" s="121"/>
      <c r="K304" s="121"/>
      <c r="L304" s="121"/>
      <c r="M304" s="121"/>
      <c r="N304" s="121"/>
      <c r="O304" s="121"/>
      <c r="P304" s="121"/>
      <c r="Q304" s="121"/>
      <c r="R304" s="121"/>
      <c r="S304" s="121"/>
      <c r="T304" s="121"/>
      <c r="U304" s="121"/>
      <c r="V304" s="121"/>
      <c r="W304" s="121"/>
      <c r="X304" s="121"/>
      <c r="Y304" s="121"/>
      <c r="Z304" s="121"/>
      <c r="AA304" s="121"/>
      <c r="AB304" s="121"/>
      <c r="AC304" s="121"/>
      <c r="AD304" s="121"/>
      <c r="AE304" s="121"/>
      <c r="AF304" s="121"/>
      <c r="AG304" s="121"/>
      <c r="AH304" s="121"/>
      <c r="AI304" s="121"/>
      <c r="AJ304" s="121"/>
      <c r="AK304" s="121"/>
      <c r="AL304" s="121"/>
      <c r="AM304" s="121"/>
      <c r="AN304" s="121"/>
      <c r="AO304" s="121"/>
    </row>
    <row r="305" ht="12.75" customHeight="1">
      <c r="A305" s="5"/>
      <c r="B305" s="121"/>
      <c r="C305" s="121"/>
      <c r="D305" s="121"/>
      <c r="E305" s="121"/>
      <c r="F305" s="121"/>
      <c r="G305" s="78"/>
      <c r="H305" s="136"/>
      <c r="I305" s="121"/>
      <c r="J305" s="121"/>
      <c r="K305" s="121"/>
      <c r="L305" s="121"/>
      <c r="M305" s="121"/>
      <c r="N305" s="121"/>
      <c r="O305" s="121"/>
      <c r="P305" s="121"/>
      <c r="Q305" s="121"/>
      <c r="R305" s="121"/>
      <c r="S305" s="121"/>
      <c r="T305" s="121"/>
      <c r="U305" s="121"/>
      <c r="V305" s="121"/>
      <c r="W305" s="121"/>
      <c r="X305" s="121"/>
      <c r="Y305" s="121"/>
      <c r="Z305" s="121"/>
      <c r="AA305" s="121"/>
      <c r="AB305" s="121"/>
      <c r="AC305" s="121"/>
      <c r="AD305" s="121"/>
      <c r="AE305" s="121"/>
      <c r="AF305" s="121"/>
      <c r="AG305" s="121"/>
      <c r="AH305" s="121"/>
      <c r="AI305" s="121"/>
      <c r="AJ305" s="121"/>
      <c r="AK305" s="121"/>
      <c r="AL305" s="121"/>
      <c r="AM305" s="121"/>
      <c r="AN305" s="121"/>
      <c r="AO305" s="121"/>
    </row>
    <row r="306" ht="12.75" customHeight="1">
      <c r="A306" s="5"/>
      <c r="B306" s="121"/>
      <c r="C306" s="121"/>
      <c r="D306" s="121"/>
      <c r="E306" s="121"/>
      <c r="F306" s="121"/>
      <c r="G306" s="78"/>
      <c r="H306" s="136"/>
      <c r="I306" s="121"/>
      <c r="J306" s="121"/>
      <c r="K306" s="121"/>
      <c r="L306" s="121"/>
      <c r="M306" s="121"/>
      <c r="N306" s="121"/>
      <c r="O306" s="121"/>
      <c r="P306" s="121"/>
      <c r="Q306" s="121"/>
      <c r="R306" s="121"/>
      <c r="S306" s="121"/>
      <c r="T306" s="121"/>
      <c r="U306" s="121"/>
      <c r="V306" s="121"/>
      <c r="W306" s="121"/>
      <c r="X306" s="121"/>
      <c r="Y306" s="121"/>
      <c r="Z306" s="121"/>
      <c r="AA306" s="121"/>
      <c r="AB306" s="121"/>
      <c r="AC306" s="121"/>
      <c r="AD306" s="121"/>
      <c r="AE306" s="121"/>
      <c r="AF306" s="121"/>
      <c r="AG306" s="121"/>
      <c r="AH306" s="121"/>
      <c r="AI306" s="121"/>
      <c r="AJ306" s="121"/>
      <c r="AK306" s="121"/>
      <c r="AL306" s="121"/>
      <c r="AM306" s="121"/>
      <c r="AN306" s="121"/>
      <c r="AO306" s="121"/>
    </row>
    <row r="307" ht="12.75" customHeight="1">
      <c r="A307" s="5"/>
      <c r="B307" s="121"/>
      <c r="C307" s="121"/>
      <c r="D307" s="121"/>
      <c r="E307" s="121"/>
      <c r="F307" s="121"/>
      <c r="G307" s="78"/>
      <c r="H307" s="136"/>
      <c r="I307" s="121"/>
      <c r="J307" s="121"/>
      <c r="K307" s="121"/>
      <c r="L307" s="121"/>
      <c r="M307" s="121"/>
      <c r="N307" s="121"/>
      <c r="O307" s="121"/>
      <c r="P307" s="121"/>
      <c r="Q307" s="121"/>
      <c r="R307" s="121"/>
      <c r="S307" s="121"/>
      <c r="T307" s="121"/>
      <c r="U307" s="121"/>
      <c r="V307" s="121"/>
      <c r="W307" s="121"/>
      <c r="X307" s="121"/>
      <c r="Y307" s="121"/>
      <c r="Z307" s="121"/>
      <c r="AA307" s="121"/>
      <c r="AB307" s="121"/>
      <c r="AC307" s="121"/>
      <c r="AD307" s="121"/>
      <c r="AE307" s="121"/>
      <c r="AF307" s="121"/>
      <c r="AG307" s="121"/>
      <c r="AH307" s="121"/>
      <c r="AI307" s="121"/>
      <c r="AJ307" s="121"/>
      <c r="AK307" s="121"/>
      <c r="AL307" s="121"/>
      <c r="AM307" s="121"/>
      <c r="AN307" s="121"/>
      <c r="AO307" s="121"/>
    </row>
    <row r="308" ht="12.75" customHeight="1">
      <c r="A308" s="5"/>
      <c r="B308" s="121"/>
      <c r="C308" s="121"/>
      <c r="D308" s="121"/>
      <c r="E308" s="121"/>
      <c r="F308" s="121"/>
      <c r="G308" s="78"/>
      <c r="H308" s="136"/>
      <c r="I308" s="121"/>
      <c r="J308" s="121"/>
      <c r="K308" s="121"/>
      <c r="L308" s="121"/>
      <c r="M308" s="121"/>
      <c r="N308" s="121"/>
      <c r="O308" s="121"/>
      <c r="P308" s="121"/>
      <c r="Q308" s="121"/>
      <c r="R308" s="121"/>
      <c r="S308" s="121"/>
      <c r="T308" s="121"/>
      <c r="U308" s="121"/>
      <c r="V308" s="121"/>
      <c r="W308" s="121"/>
      <c r="X308" s="121"/>
      <c r="Y308" s="121"/>
      <c r="Z308" s="121"/>
      <c r="AA308" s="121"/>
      <c r="AB308" s="121"/>
      <c r="AC308" s="121"/>
      <c r="AD308" s="121"/>
      <c r="AE308" s="121"/>
      <c r="AF308" s="121"/>
      <c r="AG308" s="121"/>
      <c r="AH308" s="121"/>
      <c r="AI308" s="121"/>
      <c r="AJ308" s="121"/>
      <c r="AK308" s="121"/>
      <c r="AL308" s="121"/>
      <c r="AM308" s="121"/>
      <c r="AN308" s="121"/>
      <c r="AO308" s="121"/>
    </row>
    <row r="309" ht="12.75" customHeight="1">
      <c r="A309" s="5"/>
      <c r="B309" s="121"/>
      <c r="C309" s="121"/>
      <c r="D309" s="121"/>
      <c r="E309" s="121"/>
      <c r="F309" s="121"/>
      <c r="G309" s="78"/>
      <c r="H309" s="136"/>
      <c r="I309" s="121"/>
      <c r="J309" s="121"/>
      <c r="K309" s="121"/>
      <c r="L309" s="121"/>
      <c r="M309" s="121"/>
      <c r="N309" s="121"/>
      <c r="O309" s="121"/>
      <c r="P309" s="121"/>
      <c r="Q309" s="121"/>
      <c r="R309" s="121"/>
      <c r="S309" s="121"/>
      <c r="T309" s="121"/>
      <c r="U309" s="121"/>
      <c r="V309" s="121"/>
      <c r="W309" s="121"/>
      <c r="X309" s="121"/>
      <c r="Y309" s="121"/>
      <c r="Z309" s="121"/>
      <c r="AA309" s="121"/>
      <c r="AB309" s="121"/>
      <c r="AC309" s="121"/>
      <c r="AD309" s="121"/>
      <c r="AE309" s="121"/>
      <c r="AF309" s="121"/>
      <c r="AG309" s="121"/>
      <c r="AH309" s="121"/>
      <c r="AI309" s="121"/>
      <c r="AJ309" s="121"/>
      <c r="AK309" s="121"/>
      <c r="AL309" s="121"/>
      <c r="AM309" s="121"/>
      <c r="AN309" s="121"/>
      <c r="AO309" s="121"/>
    </row>
    <row r="310" ht="12.75" customHeight="1">
      <c r="A310" s="5"/>
      <c r="B310" s="121"/>
      <c r="C310" s="121"/>
      <c r="D310" s="121"/>
      <c r="E310" s="121"/>
      <c r="F310" s="121"/>
      <c r="G310" s="78"/>
      <c r="H310" s="136"/>
      <c r="I310" s="121"/>
      <c r="J310" s="121"/>
      <c r="K310" s="121"/>
      <c r="L310" s="121"/>
      <c r="M310" s="121"/>
      <c r="N310" s="121"/>
      <c r="O310" s="121"/>
      <c r="P310" s="121"/>
      <c r="Q310" s="121"/>
      <c r="R310" s="121"/>
      <c r="S310" s="121"/>
      <c r="T310" s="121"/>
      <c r="U310" s="121"/>
      <c r="V310" s="121"/>
      <c r="W310" s="121"/>
      <c r="X310" s="121"/>
      <c r="Y310" s="121"/>
      <c r="Z310" s="121"/>
      <c r="AA310" s="121"/>
      <c r="AB310" s="121"/>
      <c r="AC310" s="121"/>
      <c r="AD310" s="121"/>
      <c r="AE310" s="121"/>
      <c r="AF310" s="121"/>
      <c r="AG310" s="121"/>
      <c r="AH310" s="121"/>
      <c r="AI310" s="121"/>
      <c r="AJ310" s="121"/>
      <c r="AK310" s="121"/>
      <c r="AL310" s="121"/>
      <c r="AM310" s="121"/>
      <c r="AN310" s="121"/>
      <c r="AO310" s="121"/>
    </row>
    <row r="311" ht="12.75" customHeight="1">
      <c r="A311" s="5"/>
      <c r="B311" s="121"/>
      <c r="C311" s="121"/>
      <c r="D311" s="121"/>
      <c r="E311" s="121"/>
      <c r="F311" s="121"/>
      <c r="G311" s="78"/>
      <c r="H311" s="136"/>
      <c r="I311" s="121"/>
      <c r="J311" s="121"/>
      <c r="K311" s="121"/>
      <c r="L311" s="121"/>
      <c r="M311" s="121"/>
      <c r="N311" s="121"/>
      <c r="O311" s="121"/>
      <c r="P311" s="121"/>
      <c r="Q311" s="121"/>
      <c r="R311" s="121"/>
      <c r="S311" s="121"/>
      <c r="T311" s="121"/>
      <c r="U311" s="121"/>
      <c r="V311" s="121"/>
      <c r="W311" s="121"/>
      <c r="X311" s="121"/>
      <c r="Y311" s="121"/>
      <c r="Z311" s="121"/>
      <c r="AA311" s="121"/>
      <c r="AB311" s="121"/>
      <c r="AC311" s="121"/>
      <c r="AD311" s="121"/>
      <c r="AE311" s="121"/>
      <c r="AF311" s="121"/>
      <c r="AG311" s="121"/>
      <c r="AH311" s="121"/>
      <c r="AI311" s="121"/>
      <c r="AJ311" s="121"/>
      <c r="AK311" s="121"/>
      <c r="AL311" s="121"/>
      <c r="AM311" s="121"/>
      <c r="AN311" s="121"/>
      <c r="AO311" s="121"/>
    </row>
    <row r="312" ht="12.75" customHeight="1">
      <c r="A312" s="5"/>
      <c r="B312" s="121"/>
      <c r="C312" s="121"/>
      <c r="D312" s="121"/>
      <c r="E312" s="121"/>
      <c r="F312" s="121"/>
      <c r="G312" s="78"/>
      <c r="H312" s="136"/>
      <c r="I312" s="121"/>
      <c r="J312" s="121"/>
      <c r="K312" s="121"/>
      <c r="L312" s="121"/>
      <c r="M312" s="121"/>
      <c r="N312" s="121"/>
      <c r="O312" s="121"/>
      <c r="P312" s="121"/>
      <c r="Q312" s="121"/>
      <c r="R312" s="121"/>
      <c r="S312" s="121"/>
      <c r="T312" s="121"/>
      <c r="U312" s="121"/>
      <c r="V312" s="121"/>
      <c r="W312" s="121"/>
      <c r="X312" s="121"/>
      <c r="Y312" s="121"/>
      <c r="Z312" s="121"/>
      <c r="AA312" s="121"/>
      <c r="AB312" s="121"/>
      <c r="AC312" s="121"/>
      <c r="AD312" s="121"/>
      <c r="AE312" s="121"/>
      <c r="AF312" s="121"/>
      <c r="AG312" s="121"/>
      <c r="AH312" s="121"/>
      <c r="AI312" s="121"/>
      <c r="AJ312" s="121"/>
      <c r="AK312" s="121"/>
      <c r="AL312" s="121"/>
      <c r="AM312" s="121"/>
      <c r="AN312" s="121"/>
      <c r="AO312" s="121"/>
    </row>
    <row r="313" ht="12.75" customHeight="1">
      <c r="A313" s="5"/>
      <c r="B313" s="121"/>
      <c r="C313" s="121"/>
      <c r="D313" s="121"/>
      <c r="E313" s="121"/>
      <c r="F313" s="121"/>
      <c r="G313" s="78"/>
      <c r="H313" s="136"/>
      <c r="I313" s="121"/>
      <c r="J313" s="121"/>
      <c r="K313" s="121"/>
      <c r="L313" s="121"/>
      <c r="M313" s="121"/>
      <c r="N313" s="121"/>
      <c r="O313" s="121"/>
      <c r="P313" s="121"/>
      <c r="Q313" s="121"/>
      <c r="R313" s="121"/>
      <c r="S313" s="121"/>
      <c r="T313" s="121"/>
      <c r="U313" s="121"/>
      <c r="V313" s="121"/>
      <c r="W313" s="121"/>
      <c r="X313" s="121"/>
      <c r="Y313" s="121"/>
      <c r="Z313" s="121"/>
      <c r="AA313" s="121"/>
      <c r="AB313" s="121"/>
      <c r="AC313" s="121"/>
      <c r="AD313" s="121"/>
      <c r="AE313" s="121"/>
      <c r="AF313" s="121"/>
      <c r="AG313" s="121"/>
      <c r="AH313" s="121"/>
      <c r="AI313" s="121"/>
      <c r="AJ313" s="121"/>
      <c r="AK313" s="121"/>
      <c r="AL313" s="121"/>
      <c r="AM313" s="121"/>
      <c r="AN313" s="121"/>
      <c r="AO313" s="121"/>
    </row>
    <row r="314" ht="12.75" customHeight="1">
      <c r="A314" s="5"/>
      <c r="B314" s="121"/>
      <c r="C314" s="121"/>
      <c r="D314" s="121"/>
      <c r="E314" s="121"/>
      <c r="F314" s="121"/>
      <c r="G314" s="78"/>
      <c r="H314" s="136"/>
      <c r="I314" s="121"/>
      <c r="J314" s="121"/>
      <c r="K314" s="121"/>
      <c r="L314" s="121"/>
      <c r="M314" s="121"/>
      <c r="N314" s="121"/>
      <c r="O314" s="121"/>
      <c r="P314" s="121"/>
      <c r="Q314" s="121"/>
      <c r="R314" s="121"/>
      <c r="S314" s="121"/>
      <c r="T314" s="121"/>
      <c r="U314" s="121"/>
      <c r="V314" s="121"/>
      <c r="W314" s="121"/>
      <c r="X314" s="121"/>
      <c r="Y314" s="121"/>
      <c r="Z314" s="121"/>
      <c r="AA314" s="121"/>
      <c r="AB314" s="121"/>
      <c r="AC314" s="121"/>
      <c r="AD314" s="121"/>
      <c r="AE314" s="121"/>
      <c r="AF314" s="121"/>
      <c r="AG314" s="121"/>
      <c r="AH314" s="121"/>
      <c r="AI314" s="121"/>
      <c r="AJ314" s="121"/>
      <c r="AK314" s="121"/>
      <c r="AL314" s="121"/>
      <c r="AM314" s="121"/>
      <c r="AN314" s="121"/>
      <c r="AO314" s="121"/>
    </row>
    <row r="315" ht="12.75" customHeight="1">
      <c r="A315" s="5"/>
      <c r="B315" s="121"/>
      <c r="C315" s="121"/>
      <c r="D315" s="121"/>
      <c r="E315" s="121"/>
      <c r="F315" s="121"/>
      <c r="G315" s="78"/>
      <c r="H315" s="136"/>
      <c r="I315" s="121"/>
      <c r="J315" s="121"/>
      <c r="K315" s="121"/>
      <c r="L315" s="121"/>
      <c r="M315" s="121"/>
      <c r="N315" s="121"/>
      <c r="O315" s="121"/>
      <c r="P315" s="121"/>
      <c r="Q315" s="121"/>
      <c r="R315" s="121"/>
      <c r="S315" s="121"/>
      <c r="T315" s="121"/>
      <c r="U315" s="121"/>
      <c r="V315" s="121"/>
      <c r="W315" s="121"/>
      <c r="X315" s="121"/>
      <c r="Y315" s="121"/>
      <c r="Z315" s="121"/>
      <c r="AA315" s="121"/>
      <c r="AB315" s="121"/>
      <c r="AC315" s="121"/>
      <c r="AD315" s="121"/>
      <c r="AE315" s="121"/>
      <c r="AF315" s="121"/>
      <c r="AG315" s="121"/>
      <c r="AH315" s="121"/>
      <c r="AI315" s="121"/>
      <c r="AJ315" s="121"/>
      <c r="AK315" s="121"/>
      <c r="AL315" s="121"/>
      <c r="AM315" s="121"/>
      <c r="AN315" s="121"/>
      <c r="AO315" s="121"/>
    </row>
    <row r="316" ht="12.75" customHeight="1">
      <c r="A316" s="5"/>
      <c r="B316" s="121"/>
      <c r="C316" s="121"/>
      <c r="D316" s="121"/>
      <c r="E316" s="121"/>
      <c r="F316" s="121"/>
      <c r="G316" s="78"/>
      <c r="H316" s="136"/>
      <c r="I316" s="121"/>
      <c r="J316" s="121"/>
      <c r="K316" s="121"/>
      <c r="L316" s="121"/>
      <c r="M316" s="121"/>
      <c r="N316" s="121"/>
      <c r="O316" s="121"/>
      <c r="P316" s="121"/>
      <c r="Q316" s="121"/>
      <c r="R316" s="121"/>
      <c r="S316" s="121"/>
      <c r="T316" s="121"/>
      <c r="U316" s="121"/>
      <c r="V316" s="121"/>
      <c r="W316" s="121"/>
      <c r="X316" s="121"/>
      <c r="Y316" s="121"/>
      <c r="Z316" s="121"/>
      <c r="AA316" s="121"/>
      <c r="AB316" s="121"/>
      <c r="AC316" s="121"/>
      <c r="AD316" s="121"/>
      <c r="AE316" s="121"/>
      <c r="AF316" s="121"/>
      <c r="AG316" s="121"/>
      <c r="AH316" s="121"/>
      <c r="AI316" s="121"/>
      <c r="AJ316" s="121"/>
      <c r="AK316" s="121"/>
      <c r="AL316" s="121"/>
      <c r="AM316" s="121"/>
      <c r="AN316" s="121"/>
      <c r="AO316" s="121"/>
    </row>
    <row r="317" ht="12.75" customHeight="1">
      <c r="A317" s="5"/>
      <c r="B317" s="121"/>
      <c r="C317" s="121"/>
      <c r="D317" s="121"/>
      <c r="E317" s="121"/>
      <c r="F317" s="121"/>
      <c r="G317" s="78"/>
      <c r="H317" s="136"/>
      <c r="I317" s="121"/>
      <c r="J317" s="121"/>
      <c r="K317" s="121"/>
      <c r="L317" s="121"/>
      <c r="M317" s="121"/>
      <c r="N317" s="121"/>
      <c r="O317" s="121"/>
      <c r="P317" s="121"/>
      <c r="Q317" s="121"/>
      <c r="R317" s="121"/>
      <c r="S317" s="121"/>
      <c r="T317" s="121"/>
      <c r="U317" s="121"/>
      <c r="V317" s="121"/>
      <c r="W317" s="121"/>
      <c r="X317" s="121"/>
      <c r="Y317" s="121"/>
      <c r="Z317" s="121"/>
      <c r="AA317" s="121"/>
      <c r="AB317" s="121"/>
      <c r="AC317" s="121"/>
      <c r="AD317" s="121"/>
      <c r="AE317" s="121"/>
      <c r="AF317" s="121"/>
      <c r="AG317" s="121"/>
      <c r="AH317" s="121"/>
      <c r="AI317" s="121"/>
      <c r="AJ317" s="121"/>
      <c r="AK317" s="121"/>
      <c r="AL317" s="121"/>
      <c r="AM317" s="121"/>
      <c r="AN317" s="121"/>
      <c r="AO317" s="121"/>
    </row>
    <row r="318" ht="12.75" customHeight="1">
      <c r="A318" s="5"/>
      <c r="B318" s="121"/>
      <c r="C318" s="121"/>
      <c r="D318" s="121"/>
      <c r="E318" s="121"/>
      <c r="F318" s="121"/>
      <c r="G318" s="78"/>
      <c r="H318" s="136"/>
      <c r="I318" s="121"/>
      <c r="J318" s="121"/>
      <c r="K318" s="121"/>
      <c r="L318" s="121"/>
      <c r="M318" s="121"/>
      <c r="N318" s="121"/>
      <c r="O318" s="121"/>
      <c r="P318" s="121"/>
      <c r="Q318" s="121"/>
      <c r="R318" s="121"/>
      <c r="S318" s="121"/>
      <c r="T318" s="121"/>
      <c r="U318" s="121"/>
      <c r="V318" s="121"/>
      <c r="W318" s="121"/>
      <c r="X318" s="121"/>
      <c r="Y318" s="121"/>
      <c r="Z318" s="121"/>
      <c r="AA318" s="121"/>
      <c r="AB318" s="121"/>
      <c r="AC318" s="121"/>
      <c r="AD318" s="121"/>
      <c r="AE318" s="121"/>
      <c r="AF318" s="121"/>
      <c r="AG318" s="121"/>
      <c r="AH318" s="121"/>
      <c r="AI318" s="121"/>
      <c r="AJ318" s="121"/>
      <c r="AK318" s="121"/>
      <c r="AL318" s="121"/>
      <c r="AM318" s="121"/>
      <c r="AN318" s="121"/>
      <c r="AO318" s="121"/>
    </row>
    <row r="319" ht="12.75" customHeight="1">
      <c r="A319" s="5"/>
      <c r="B319" s="121"/>
      <c r="C319" s="121"/>
      <c r="D319" s="121"/>
      <c r="E319" s="121"/>
      <c r="F319" s="121"/>
      <c r="G319" s="78"/>
      <c r="H319" s="136"/>
      <c r="I319" s="121"/>
      <c r="J319" s="121"/>
      <c r="K319" s="121"/>
      <c r="L319" s="121"/>
      <c r="M319" s="121"/>
      <c r="N319" s="121"/>
      <c r="O319" s="121"/>
      <c r="P319" s="121"/>
      <c r="Q319" s="121"/>
      <c r="R319" s="121"/>
      <c r="S319" s="121"/>
      <c r="T319" s="121"/>
      <c r="U319" s="121"/>
      <c r="V319" s="121"/>
      <c r="W319" s="121"/>
      <c r="X319" s="121"/>
      <c r="Y319" s="121"/>
      <c r="Z319" s="121"/>
      <c r="AA319" s="121"/>
      <c r="AB319" s="121"/>
      <c r="AC319" s="121"/>
      <c r="AD319" s="121"/>
      <c r="AE319" s="121"/>
      <c r="AF319" s="121"/>
      <c r="AG319" s="121"/>
      <c r="AH319" s="121"/>
      <c r="AI319" s="121"/>
      <c r="AJ319" s="121"/>
      <c r="AK319" s="121"/>
      <c r="AL319" s="121"/>
      <c r="AM319" s="121"/>
      <c r="AN319" s="121"/>
      <c r="AO319" s="121"/>
    </row>
    <row r="320" ht="12.75" customHeight="1">
      <c r="A320" s="5"/>
      <c r="B320" s="121"/>
      <c r="C320" s="121"/>
      <c r="D320" s="121"/>
      <c r="E320" s="121"/>
      <c r="F320" s="121"/>
      <c r="G320" s="78"/>
      <c r="H320" s="136"/>
      <c r="I320" s="121"/>
      <c r="J320" s="121"/>
      <c r="K320" s="121"/>
      <c r="L320" s="121"/>
      <c r="M320" s="121"/>
      <c r="N320" s="121"/>
      <c r="O320" s="121"/>
      <c r="P320" s="121"/>
      <c r="Q320" s="121"/>
      <c r="R320" s="121"/>
      <c r="S320" s="121"/>
      <c r="T320" s="121"/>
      <c r="U320" s="121"/>
      <c r="V320" s="121"/>
      <c r="W320" s="121"/>
      <c r="X320" s="121"/>
      <c r="Y320" s="121"/>
      <c r="Z320" s="121"/>
      <c r="AA320" s="121"/>
      <c r="AB320" s="121"/>
      <c r="AC320" s="121"/>
      <c r="AD320" s="121"/>
      <c r="AE320" s="121"/>
      <c r="AF320" s="121"/>
      <c r="AG320" s="121"/>
      <c r="AH320" s="121"/>
      <c r="AI320" s="121"/>
      <c r="AJ320" s="121"/>
      <c r="AK320" s="121"/>
      <c r="AL320" s="121"/>
      <c r="AM320" s="121"/>
      <c r="AN320" s="121"/>
      <c r="AO320" s="121"/>
    </row>
    <row r="321" ht="12.75" customHeight="1">
      <c r="A321" s="5"/>
      <c r="B321" s="121"/>
      <c r="C321" s="121"/>
      <c r="D321" s="121"/>
      <c r="E321" s="121"/>
      <c r="F321" s="121"/>
      <c r="G321" s="78"/>
      <c r="H321" s="136"/>
      <c r="I321" s="121"/>
      <c r="J321" s="121"/>
      <c r="K321" s="121"/>
      <c r="L321" s="121"/>
      <c r="M321" s="121"/>
      <c r="N321" s="121"/>
      <c r="O321" s="121"/>
      <c r="P321" s="121"/>
      <c r="Q321" s="121"/>
      <c r="R321" s="121"/>
      <c r="S321" s="121"/>
      <c r="T321" s="121"/>
      <c r="U321" s="121"/>
      <c r="V321" s="121"/>
      <c r="W321" s="121"/>
      <c r="X321" s="121"/>
      <c r="Y321" s="121"/>
      <c r="Z321" s="121"/>
      <c r="AA321" s="121"/>
      <c r="AB321" s="121"/>
      <c r="AC321" s="121"/>
      <c r="AD321" s="121"/>
      <c r="AE321" s="121"/>
      <c r="AF321" s="121"/>
      <c r="AG321" s="121"/>
      <c r="AH321" s="121"/>
      <c r="AI321" s="121"/>
      <c r="AJ321" s="121"/>
      <c r="AK321" s="121"/>
      <c r="AL321" s="121"/>
      <c r="AM321" s="121"/>
      <c r="AN321" s="121"/>
      <c r="AO321" s="121"/>
    </row>
    <row r="322" ht="12.75" customHeight="1">
      <c r="A322" s="5"/>
      <c r="B322" s="121"/>
      <c r="C322" s="121"/>
      <c r="D322" s="121"/>
      <c r="E322" s="121"/>
      <c r="F322" s="121"/>
      <c r="G322" s="78"/>
      <c r="H322" s="136"/>
      <c r="I322" s="121"/>
      <c r="J322" s="121"/>
      <c r="K322" s="121"/>
      <c r="L322" s="121"/>
      <c r="M322" s="121"/>
      <c r="N322" s="121"/>
      <c r="O322" s="121"/>
      <c r="P322" s="121"/>
      <c r="Q322" s="121"/>
      <c r="R322" s="121"/>
      <c r="S322" s="121"/>
      <c r="T322" s="121"/>
      <c r="U322" s="121"/>
      <c r="V322" s="121"/>
      <c r="W322" s="121"/>
      <c r="X322" s="121"/>
      <c r="Y322" s="121"/>
      <c r="Z322" s="121"/>
      <c r="AA322" s="121"/>
      <c r="AB322" s="121"/>
      <c r="AC322" s="121"/>
      <c r="AD322" s="121"/>
      <c r="AE322" s="121"/>
      <c r="AF322" s="121"/>
      <c r="AG322" s="121"/>
      <c r="AH322" s="121"/>
      <c r="AI322" s="121"/>
      <c r="AJ322" s="121"/>
      <c r="AK322" s="121"/>
      <c r="AL322" s="121"/>
      <c r="AM322" s="121"/>
      <c r="AN322" s="121"/>
      <c r="AO322" s="121"/>
    </row>
    <row r="323" ht="12.75" customHeight="1">
      <c r="A323" s="5"/>
      <c r="B323" s="121"/>
      <c r="C323" s="121"/>
      <c r="D323" s="121"/>
      <c r="E323" s="121"/>
      <c r="F323" s="121"/>
      <c r="G323" s="78"/>
      <c r="H323" s="136"/>
      <c r="I323" s="121"/>
      <c r="J323" s="121"/>
      <c r="K323" s="121"/>
      <c r="L323" s="121"/>
      <c r="M323" s="121"/>
      <c r="N323" s="121"/>
      <c r="O323" s="121"/>
      <c r="P323" s="121"/>
      <c r="Q323" s="121"/>
      <c r="R323" s="121"/>
      <c r="S323" s="121"/>
      <c r="T323" s="121"/>
      <c r="U323" s="121"/>
      <c r="V323" s="121"/>
      <c r="W323" s="121"/>
      <c r="X323" s="121"/>
      <c r="Y323" s="121"/>
      <c r="Z323" s="121"/>
      <c r="AA323" s="121"/>
      <c r="AB323" s="121"/>
      <c r="AC323" s="121"/>
      <c r="AD323" s="121"/>
      <c r="AE323" s="121"/>
      <c r="AF323" s="121"/>
      <c r="AG323" s="121"/>
      <c r="AH323" s="121"/>
      <c r="AI323" s="121"/>
      <c r="AJ323" s="121"/>
      <c r="AK323" s="121"/>
      <c r="AL323" s="121"/>
      <c r="AM323" s="121"/>
      <c r="AN323" s="121"/>
      <c r="AO323" s="121"/>
    </row>
    <row r="324" ht="12.75" customHeight="1">
      <c r="A324" s="5"/>
      <c r="B324" s="121"/>
      <c r="C324" s="121"/>
      <c r="D324" s="121"/>
      <c r="E324" s="121"/>
      <c r="F324" s="121"/>
      <c r="G324" s="78"/>
      <c r="H324" s="136"/>
      <c r="I324" s="121"/>
      <c r="J324" s="121"/>
      <c r="K324" s="121"/>
      <c r="L324" s="121"/>
      <c r="M324" s="121"/>
      <c r="N324" s="121"/>
      <c r="O324" s="121"/>
      <c r="P324" s="121"/>
      <c r="Q324" s="121"/>
      <c r="R324" s="121"/>
      <c r="S324" s="121"/>
      <c r="T324" s="121"/>
      <c r="U324" s="121"/>
      <c r="V324" s="121"/>
      <c r="W324" s="121"/>
      <c r="X324" s="121"/>
      <c r="Y324" s="121"/>
      <c r="Z324" s="121"/>
      <c r="AA324" s="121"/>
      <c r="AB324" s="121"/>
      <c r="AC324" s="121"/>
      <c r="AD324" s="121"/>
      <c r="AE324" s="121"/>
      <c r="AF324" s="121"/>
      <c r="AG324" s="121"/>
      <c r="AH324" s="121"/>
      <c r="AI324" s="121"/>
      <c r="AJ324" s="121"/>
      <c r="AK324" s="121"/>
      <c r="AL324" s="121"/>
      <c r="AM324" s="121"/>
      <c r="AN324" s="121"/>
      <c r="AO324" s="121"/>
    </row>
    <row r="325" ht="12.75" customHeight="1">
      <c r="A325" s="5"/>
      <c r="B325" s="121"/>
      <c r="C325" s="121"/>
      <c r="D325" s="121"/>
      <c r="E325" s="121"/>
      <c r="F325" s="121"/>
      <c r="G325" s="78"/>
      <c r="H325" s="136"/>
      <c r="I325" s="121"/>
      <c r="J325" s="121"/>
      <c r="K325" s="121"/>
      <c r="L325" s="121"/>
      <c r="M325" s="121"/>
      <c r="N325" s="121"/>
      <c r="O325" s="121"/>
      <c r="P325" s="121"/>
      <c r="Q325" s="121"/>
      <c r="R325" s="121"/>
      <c r="S325" s="121"/>
      <c r="T325" s="121"/>
      <c r="U325" s="121"/>
      <c r="V325" s="121"/>
      <c r="W325" s="121"/>
      <c r="X325" s="121"/>
      <c r="Y325" s="121"/>
      <c r="Z325" s="121"/>
      <c r="AA325" s="121"/>
      <c r="AB325" s="121"/>
      <c r="AC325" s="121"/>
      <c r="AD325" s="121"/>
      <c r="AE325" s="121"/>
      <c r="AF325" s="121"/>
      <c r="AG325" s="121"/>
      <c r="AH325" s="121"/>
      <c r="AI325" s="121"/>
      <c r="AJ325" s="121"/>
      <c r="AK325" s="121"/>
      <c r="AL325" s="121"/>
      <c r="AM325" s="121"/>
      <c r="AN325" s="121"/>
      <c r="AO325" s="121"/>
    </row>
    <row r="326" ht="12.75" customHeight="1">
      <c r="A326" s="5"/>
      <c r="B326" s="121"/>
      <c r="C326" s="121"/>
      <c r="D326" s="121"/>
      <c r="E326" s="121"/>
      <c r="F326" s="121"/>
      <c r="G326" s="78"/>
      <c r="H326" s="136"/>
      <c r="I326" s="121"/>
      <c r="J326" s="121"/>
      <c r="K326" s="121"/>
      <c r="L326" s="121"/>
      <c r="M326" s="121"/>
      <c r="N326" s="121"/>
      <c r="O326" s="121"/>
      <c r="P326" s="121"/>
      <c r="Q326" s="121"/>
      <c r="R326" s="121"/>
      <c r="S326" s="121"/>
      <c r="T326" s="121"/>
      <c r="U326" s="121"/>
      <c r="V326" s="121"/>
      <c r="W326" s="121"/>
      <c r="X326" s="121"/>
      <c r="Y326" s="121"/>
      <c r="Z326" s="121"/>
      <c r="AA326" s="121"/>
      <c r="AB326" s="121"/>
      <c r="AC326" s="121"/>
      <c r="AD326" s="121"/>
      <c r="AE326" s="121"/>
      <c r="AF326" s="121"/>
      <c r="AG326" s="121"/>
      <c r="AH326" s="121"/>
      <c r="AI326" s="121"/>
      <c r="AJ326" s="121"/>
      <c r="AK326" s="121"/>
      <c r="AL326" s="121"/>
      <c r="AM326" s="121"/>
      <c r="AN326" s="121"/>
      <c r="AO326" s="121"/>
    </row>
    <row r="327" ht="12.75" customHeight="1">
      <c r="A327" s="5"/>
      <c r="B327" s="121"/>
      <c r="C327" s="121"/>
      <c r="D327" s="121"/>
      <c r="E327" s="121"/>
      <c r="F327" s="121"/>
      <c r="G327" s="78"/>
      <c r="H327" s="136"/>
      <c r="I327" s="121"/>
      <c r="J327" s="121"/>
      <c r="K327" s="121"/>
      <c r="L327" s="121"/>
      <c r="M327" s="121"/>
      <c r="N327" s="121"/>
      <c r="O327" s="121"/>
      <c r="P327" s="121"/>
      <c r="Q327" s="121"/>
      <c r="R327" s="121"/>
      <c r="S327" s="121"/>
      <c r="T327" s="121"/>
      <c r="U327" s="121"/>
      <c r="V327" s="121"/>
      <c r="W327" s="121"/>
      <c r="X327" s="121"/>
      <c r="Y327" s="121"/>
      <c r="Z327" s="121"/>
      <c r="AA327" s="121"/>
      <c r="AB327" s="121"/>
      <c r="AC327" s="121"/>
      <c r="AD327" s="121"/>
      <c r="AE327" s="121"/>
      <c r="AF327" s="121"/>
      <c r="AG327" s="121"/>
      <c r="AH327" s="121"/>
      <c r="AI327" s="121"/>
      <c r="AJ327" s="121"/>
      <c r="AK327" s="121"/>
      <c r="AL327" s="121"/>
      <c r="AM327" s="121"/>
      <c r="AN327" s="121"/>
      <c r="AO327" s="121"/>
    </row>
    <row r="328" ht="12.75" customHeight="1">
      <c r="A328" s="5"/>
      <c r="B328" s="121"/>
      <c r="C328" s="121"/>
      <c r="D328" s="121"/>
      <c r="E328" s="121"/>
      <c r="F328" s="121"/>
      <c r="G328" s="78"/>
      <c r="H328" s="136"/>
      <c r="I328" s="121"/>
      <c r="J328" s="121"/>
      <c r="K328" s="121"/>
      <c r="L328" s="121"/>
      <c r="M328" s="121"/>
      <c r="N328" s="121"/>
      <c r="O328" s="121"/>
      <c r="P328" s="121"/>
      <c r="Q328" s="121"/>
      <c r="R328" s="121"/>
      <c r="S328" s="121"/>
      <c r="T328" s="121"/>
      <c r="U328" s="121"/>
      <c r="V328" s="121"/>
      <c r="W328" s="121"/>
      <c r="X328" s="121"/>
      <c r="Y328" s="121"/>
      <c r="Z328" s="121"/>
      <c r="AA328" s="121"/>
      <c r="AB328" s="121"/>
      <c r="AC328" s="121"/>
      <c r="AD328" s="121"/>
      <c r="AE328" s="121"/>
      <c r="AF328" s="121"/>
      <c r="AG328" s="121"/>
      <c r="AH328" s="121"/>
      <c r="AI328" s="121"/>
      <c r="AJ328" s="121"/>
      <c r="AK328" s="121"/>
      <c r="AL328" s="121"/>
      <c r="AM328" s="121"/>
      <c r="AN328" s="121"/>
      <c r="AO328" s="121"/>
    </row>
    <row r="329" ht="12.75" customHeight="1">
      <c r="A329" s="5"/>
      <c r="B329" s="121"/>
      <c r="C329" s="121"/>
      <c r="D329" s="121"/>
      <c r="E329" s="121"/>
      <c r="F329" s="121"/>
      <c r="G329" s="78"/>
      <c r="H329" s="136"/>
      <c r="I329" s="121"/>
      <c r="J329" s="121"/>
      <c r="K329" s="121"/>
      <c r="L329" s="121"/>
      <c r="M329" s="121"/>
      <c r="N329" s="121"/>
      <c r="O329" s="121"/>
      <c r="P329" s="121"/>
      <c r="Q329" s="121"/>
      <c r="R329" s="121"/>
      <c r="S329" s="121"/>
      <c r="T329" s="121"/>
      <c r="U329" s="121"/>
      <c r="V329" s="121"/>
      <c r="W329" s="121"/>
      <c r="X329" s="121"/>
      <c r="Y329" s="121"/>
      <c r="Z329" s="121"/>
      <c r="AA329" s="121"/>
      <c r="AB329" s="121"/>
      <c r="AC329" s="121"/>
      <c r="AD329" s="121"/>
      <c r="AE329" s="121"/>
      <c r="AF329" s="121"/>
      <c r="AG329" s="121"/>
      <c r="AH329" s="121"/>
      <c r="AI329" s="121"/>
      <c r="AJ329" s="121"/>
      <c r="AK329" s="121"/>
      <c r="AL329" s="121"/>
      <c r="AM329" s="121"/>
      <c r="AN329" s="121"/>
      <c r="AO329" s="121"/>
    </row>
    <row r="330" ht="12.75" customHeight="1">
      <c r="A330" s="5"/>
      <c r="B330" s="121"/>
      <c r="C330" s="121"/>
      <c r="D330" s="121"/>
      <c r="E330" s="121"/>
      <c r="F330" s="121"/>
      <c r="G330" s="78"/>
      <c r="H330" s="136"/>
      <c r="I330" s="121"/>
      <c r="J330" s="121"/>
      <c r="K330" s="121"/>
      <c r="L330" s="121"/>
      <c r="M330" s="121"/>
      <c r="N330" s="121"/>
      <c r="O330" s="121"/>
      <c r="P330" s="121"/>
      <c r="Q330" s="121"/>
      <c r="R330" s="121"/>
      <c r="S330" s="121"/>
      <c r="T330" s="121"/>
      <c r="U330" s="121"/>
      <c r="V330" s="121"/>
      <c r="W330" s="121"/>
      <c r="X330" s="121"/>
      <c r="Y330" s="121"/>
      <c r="Z330" s="121"/>
      <c r="AA330" s="121"/>
      <c r="AB330" s="121"/>
      <c r="AC330" s="121"/>
      <c r="AD330" s="121"/>
      <c r="AE330" s="121"/>
      <c r="AF330" s="121"/>
      <c r="AG330" s="121"/>
      <c r="AH330" s="121"/>
      <c r="AI330" s="121"/>
      <c r="AJ330" s="121"/>
      <c r="AK330" s="121"/>
      <c r="AL330" s="121"/>
      <c r="AM330" s="121"/>
      <c r="AN330" s="121"/>
      <c r="AO330" s="121"/>
    </row>
    <row r="331" ht="12.75" customHeight="1">
      <c r="A331" s="5"/>
      <c r="B331" s="121"/>
      <c r="C331" s="121"/>
      <c r="D331" s="121"/>
      <c r="E331" s="121"/>
      <c r="F331" s="121"/>
      <c r="G331" s="78"/>
      <c r="H331" s="136"/>
      <c r="I331" s="121"/>
      <c r="J331" s="121"/>
      <c r="K331" s="121"/>
      <c r="L331" s="121"/>
      <c r="M331" s="121"/>
      <c r="N331" s="121"/>
      <c r="O331" s="121"/>
      <c r="P331" s="121"/>
      <c r="Q331" s="121"/>
      <c r="R331" s="121"/>
      <c r="S331" s="121"/>
      <c r="T331" s="121"/>
      <c r="U331" s="121"/>
      <c r="V331" s="121"/>
      <c r="W331" s="121"/>
      <c r="X331" s="121"/>
      <c r="Y331" s="121"/>
      <c r="Z331" s="121"/>
      <c r="AA331" s="121"/>
      <c r="AB331" s="121"/>
      <c r="AC331" s="121"/>
      <c r="AD331" s="121"/>
      <c r="AE331" s="121"/>
      <c r="AF331" s="121"/>
      <c r="AG331" s="121"/>
      <c r="AH331" s="121"/>
      <c r="AI331" s="121"/>
      <c r="AJ331" s="121"/>
      <c r="AK331" s="121"/>
      <c r="AL331" s="121"/>
      <c r="AM331" s="121"/>
      <c r="AN331" s="121"/>
      <c r="AO331" s="121"/>
    </row>
    <row r="332" ht="12.75" customHeight="1">
      <c r="A332" s="5"/>
      <c r="B332" s="121"/>
      <c r="C332" s="121"/>
      <c r="D332" s="121"/>
      <c r="E332" s="121"/>
      <c r="F332" s="121"/>
      <c r="G332" s="78"/>
      <c r="H332" s="136"/>
      <c r="I332" s="121"/>
      <c r="J332" s="121"/>
      <c r="K332" s="121"/>
      <c r="L332" s="121"/>
      <c r="M332" s="121"/>
      <c r="N332" s="121"/>
      <c r="O332" s="121"/>
      <c r="P332" s="121"/>
      <c r="Q332" s="121"/>
      <c r="R332" s="121"/>
      <c r="S332" s="121"/>
      <c r="T332" s="121"/>
      <c r="U332" s="121"/>
      <c r="V332" s="121"/>
      <c r="W332" s="121"/>
      <c r="X332" s="121"/>
      <c r="Y332" s="121"/>
      <c r="Z332" s="121"/>
      <c r="AA332" s="121"/>
      <c r="AB332" s="121"/>
      <c r="AC332" s="121"/>
      <c r="AD332" s="121"/>
      <c r="AE332" s="121"/>
      <c r="AF332" s="121"/>
      <c r="AG332" s="121"/>
      <c r="AH332" s="121"/>
      <c r="AI332" s="121"/>
      <c r="AJ332" s="121"/>
      <c r="AK332" s="121"/>
      <c r="AL332" s="121"/>
      <c r="AM332" s="121"/>
      <c r="AN332" s="121"/>
      <c r="AO332" s="121"/>
    </row>
    <row r="333" ht="12.75" customHeight="1">
      <c r="A333" s="5"/>
      <c r="B333" s="121"/>
      <c r="C333" s="121"/>
      <c r="D333" s="121"/>
      <c r="E333" s="121"/>
      <c r="F333" s="121"/>
      <c r="G333" s="78"/>
      <c r="H333" s="136"/>
      <c r="I333" s="121"/>
      <c r="J333" s="121"/>
      <c r="K333" s="121"/>
      <c r="L333" s="121"/>
      <c r="M333" s="121"/>
      <c r="N333" s="121"/>
      <c r="O333" s="121"/>
      <c r="P333" s="121"/>
      <c r="Q333" s="121"/>
      <c r="R333" s="121"/>
      <c r="S333" s="121"/>
      <c r="T333" s="121"/>
      <c r="U333" s="121"/>
      <c r="V333" s="121"/>
      <c r="W333" s="121"/>
      <c r="X333" s="121"/>
      <c r="Y333" s="121"/>
      <c r="Z333" s="121"/>
      <c r="AA333" s="121"/>
      <c r="AB333" s="121"/>
      <c r="AC333" s="121"/>
      <c r="AD333" s="121"/>
      <c r="AE333" s="121"/>
      <c r="AF333" s="121"/>
      <c r="AG333" s="121"/>
      <c r="AH333" s="121"/>
      <c r="AI333" s="121"/>
      <c r="AJ333" s="121"/>
      <c r="AK333" s="121"/>
      <c r="AL333" s="121"/>
      <c r="AM333" s="121"/>
      <c r="AN333" s="121"/>
      <c r="AO333" s="121"/>
    </row>
    <row r="334" ht="12.75" customHeight="1">
      <c r="A334" s="5"/>
      <c r="B334" s="121"/>
      <c r="C334" s="121"/>
      <c r="D334" s="121"/>
      <c r="E334" s="121"/>
      <c r="F334" s="121"/>
      <c r="G334" s="78"/>
      <c r="H334" s="136"/>
      <c r="I334" s="121"/>
      <c r="J334" s="121"/>
      <c r="K334" s="121"/>
      <c r="L334" s="121"/>
      <c r="M334" s="121"/>
      <c r="N334" s="121"/>
      <c r="O334" s="121"/>
      <c r="P334" s="121"/>
      <c r="Q334" s="121"/>
      <c r="R334" s="121"/>
      <c r="S334" s="121"/>
      <c r="T334" s="121"/>
      <c r="U334" s="121"/>
      <c r="V334" s="121"/>
      <c r="W334" s="121"/>
      <c r="X334" s="121"/>
      <c r="Y334" s="121"/>
      <c r="Z334" s="121"/>
      <c r="AA334" s="121"/>
      <c r="AB334" s="121"/>
      <c r="AC334" s="121"/>
      <c r="AD334" s="121"/>
      <c r="AE334" s="121"/>
      <c r="AF334" s="121"/>
      <c r="AG334" s="121"/>
      <c r="AH334" s="121"/>
      <c r="AI334" s="121"/>
      <c r="AJ334" s="121"/>
      <c r="AK334" s="121"/>
      <c r="AL334" s="121"/>
      <c r="AM334" s="121"/>
      <c r="AN334" s="121"/>
      <c r="AO334" s="121"/>
    </row>
    <row r="335" ht="12.75" customHeight="1">
      <c r="A335" s="5"/>
      <c r="B335" s="121"/>
      <c r="C335" s="121"/>
      <c r="D335" s="121"/>
      <c r="E335" s="121"/>
      <c r="F335" s="121"/>
      <c r="G335" s="78"/>
      <c r="H335" s="136"/>
      <c r="I335" s="121"/>
      <c r="J335" s="121"/>
      <c r="K335" s="121"/>
      <c r="L335" s="121"/>
      <c r="M335" s="121"/>
      <c r="N335" s="121"/>
      <c r="O335" s="121"/>
      <c r="P335" s="121"/>
      <c r="Q335" s="121"/>
      <c r="R335" s="121"/>
      <c r="S335" s="121"/>
      <c r="T335" s="121"/>
      <c r="U335" s="121"/>
      <c r="V335" s="121"/>
      <c r="W335" s="121"/>
      <c r="X335" s="121"/>
      <c r="Y335" s="121"/>
      <c r="Z335" s="121"/>
      <c r="AA335" s="121"/>
      <c r="AB335" s="121"/>
      <c r="AC335" s="121"/>
      <c r="AD335" s="121"/>
      <c r="AE335" s="121"/>
      <c r="AF335" s="121"/>
      <c r="AG335" s="121"/>
      <c r="AH335" s="121"/>
      <c r="AI335" s="121"/>
      <c r="AJ335" s="121"/>
      <c r="AK335" s="121"/>
      <c r="AL335" s="121"/>
      <c r="AM335" s="121"/>
      <c r="AN335" s="121"/>
      <c r="AO335" s="121"/>
    </row>
    <row r="336" ht="12.75" customHeight="1">
      <c r="A336" s="5"/>
      <c r="B336" s="121"/>
      <c r="C336" s="121"/>
      <c r="D336" s="121"/>
      <c r="E336" s="121"/>
      <c r="F336" s="121"/>
      <c r="G336" s="78"/>
      <c r="H336" s="136"/>
      <c r="I336" s="121"/>
      <c r="J336" s="121"/>
      <c r="K336" s="121"/>
      <c r="L336" s="121"/>
      <c r="M336" s="121"/>
      <c r="N336" s="121"/>
      <c r="O336" s="121"/>
      <c r="P336" s="121"/>
      <c r="Q336" s="121"/>
      <c r="R336" s="121"/>
      <c r="S336" s="121"/>
      <c r="T336" s="121"/>
      <c r="U336" s="121"/>
      <c r="V336" s="121"/>
      <c r="W336" s="121"/>
      <c r="X336" s="121"/>
      <c r="Y336" s="121"/>
      <c r="Z336" s="121"/>
      <c r="AA336" s="121"/>
      <c r="AB336" s="121"/>
      <c r="AC336" s="121"/>
      <c r="AD336" s="121"/>
      <c r="AE336" s="121"/>
      <c r="AF336" s="121"/>
      <c r="AG336" s="121"/>
      <c r="AH336" s="121"/>
      <c r="AI336" s="121"/>
      <c r="AJ336" s="121"/>
      <c r="AK336" s="121"/>
      <c r="AL336" s="121"/>
      <c r="AM336" s="121"/>
      <c r="AN336" s="121"/>
      <c r="AO336" s="121"/>
    </row>
    <row r="337" ht="12.75" customHeight="1">
      <c r="A337" s="5"/>
      <c r="B337" s="121"/>
      <c r="C337" s="121"/>
      <c r="D337" s="121"/>
      <c r="E337" s="121"/>
      <c r="F337" s="121"/>
      <c r="G337" s="78"/>
      <c r="H337" s="136"/>
      <c r="I337" s="121"/>
      <c r="J337" s="121"/>
      <c r="K337" s="121"/>
      <c r="L337" s="121"/>
      <c r="M337" s="121"/>
      <c r="N337" s="121"/>
      <c r="O337" s="121"/>
      <c r="P337" s="121"/>
      <c r="Q337" s="121"/>
      <c r="R337" s="121"/>
      <c r="S337" s="121"/>
      <c r="T337" s="121"/>
      <c r="U337" s="121"/>
      <c r="V337" s="121"/>
      <c r="W337" s="121"/>
      <c r="X337" s="121"/>
      <c r="Y337" s="121"/>
      <c r="Z337" s="121"/>
      <c r="AA337" s="121"/>
      <c r="AB337" s="121"/>
      <c r="AC337" s="121"/>
      <c r="AD337" s="121"/>
      <c r="AE337" s="121"/>
      <c r="AF337" s="121"/>
      <c r="AG337" s="121"/>
      <c r="AH337" s="121"/>
      <c r="AI337" s="121"/>
      <c r="AJ337" s="121"/>
      <c r="AK337" s="121"/>
      <c r="AL337" s="121"/>
      <c r="AM337" s="121"/>
      <c r="AN337" s="121"/>
      <c r="AO337" s="121"/>
    </row>
    <row r="338" ht="12.75" customHeight="1">
      <c r="A338" s="5"/>
      <c r="B338" s="121"/>
      <c r="C338" s="121"/>
      <c r="D338" s="121"/>
      <c r="E338" s="121"/>
      <c r="F338" s="121"/>
      <c r="G338" s="78"/>
      <c r="H338" s="136"/>
      <c r="I338" s="121"/>
      <c r="J338" s="121"/>
      <c r="K338" s="121"/>
      <c r="L338" s="121"/>
      <c r="M338" s="121"/>
      <c r="N338" s="121"/>
      <c r="O338" s="121"/>
      <c r="P338" s="121"/>
      <c r="Q338" s="121"/>
      <c r="R338" s="121"/>
      <c r="S338" s="121"/>
      <c r="T338" s="121"/>
      <c r="U338" s="121"/>
      <c r="V338" s="121"/>
      <c r="W338" s="121"/>
      <c r="X338" s="121"/>
      <c r="Y338" s="121"/>
      <c r="Z338" s="121"/>
      <c r="AA338" s="121"/>
      <c r="AB338" s="121"/>
      <c r="AC338" s="121"/>
      <c r="AD338" s="121"/>
      <c r="AE338" s="121"/>
      <c r="AF338" s="121"/>
      <c r="AG338" s="121"/>
      <c r="AH338" s="121"/>
      <c r="AI338" s="121"/>
      <c r="AJ338" s="121"/>
      <c r="AK338" s="121"/>
      <c r="AL338" s="121"/>
      <c r="AM338" s="121"/>
      <c r="AN338" s="121"/>
      <c r="AO338" s="121"/>
    </row>
    <row r="339" ht="12.75" customHeight="1">
      <c r="A339" s="5"/>
      <c r="B339" s="121"/>
      <c r="C339" s="121"/>
      <c r="D339" s="121"/>
      <c r="E339" s="121"/>
      <c r="F339" s="121"/>
      <c r="G339" s="78"/>
      <c r="H339" s="136"/>
      <c r="I339" s="121"/>
      <c r="J339" s="121"/>
      <c r="K339" s="121"/>
      <c r="L339" s="121"/>
      <c r="M339" s="121"/>
      <c r="N339" s="121"/>
      <c r="O339" s="121"/>
      <c r="P339" s="121"/>
      <c r="Q339" s="121"/>
      <c r="R339" s="121"/>
      <c r="S339" s="121"/>
      <c r="T339" s="121"/>
      <c r="U339" s="121"/>
      <c r="V339" s="121"/>
      <c r="W339" s="121"/>
      <c r="X339" s="121"/>
      <c r="Y339" s="121"/>
      <c r="Z339" s="121"/>
      <c r="AA339" s="121"/>
      <c r="AB339" s="121"/>
      <c r="AC339" s="121"/>
      <c r="AD339" s="121"/>
      <c r="AE339" s="121"/>
      <c r="AF339" s="121"/>
      <c r="AG339" s="121"/>
      <c r="AH339" s="121"/>
      <c r="AI339" s="121"/>
      <c r="AJ339" s="121"/>
      <c r="AK339" s="121"/>
      <c r="AL339" s="121"/>
      <c r="AM339" s="121"/>
      <c r="AN339" s="121"/>
      <c r="AO339" s="121"/>
    </row>
    <row r="340" ht="12.75" customHeight="1">
      <c r="A340" s="5"/>
      <c r="B340" s="121"/>
      <c r="C340" s="121"/>
      <c r="D340" s="121"/>
      <c r="E340" s="121"/>
      <c r="F340" s="121"/>
      <c r="G340" s="78"/>
      <c r="H340" s="136"/>
      <c r="I340" s="121"/>
      <c r="J340" s="121"/>
      <c r="K340" s="121"/>
      <c r="L340" s="121"/>
      <c r="M340" s="121"/>
      <c r="N340" s="121"/>
      <c r="O340" s="121"/>
      <c r="P340" s="121"/>
      <c r="Q340" s="121"/>
      <c r="R340" s="121"/>
      <c r="S340" s="121"/>
      <c r="T340" s="121"/>
      <c r="U340" s="121"/>
      <c r="V340" s="121"/>
      <c r="W340" s="121"/>
      <c r="X340" s="121"/>
      <c r="Y340" s="121"/>
      <c r="Z340" s="121"/>
      <c r="AA340" s="121"/>
      <c r="AB340" s="121"/>
      <c r="AC340" s="121"/>
      <c r="AD340" s="121"/>
      <c r="AE340" s="121"/>
      <c r="AF340" s="121"/>
      <c r="AG340" s="121"/>
      <c r="AH340" s="121"/>
      <c r="AI340" s="121"/>
      <c r="AJ340" s="121"/>
      <c r="AK340" s="121"/>
      <c r="AL340" s="121"/>
      <c r="AM340" s="121"/>
      <c r="AN340" s="121"/>
      <c r="AO340" s="121"/>
    </row>
    <row r="341" ht="12.75" customHeight="1">
      <c r="A341" s="5"/>
      <c r="B341" s="121"/>
      <c r="C341" s="121"/>
      <c r="D341" s="121"/>
      <c r="E341" s="121"/>
      <c r="F341" s="121"/>
      <c r="G341" s="78"/>
      <c r="H341" s="136"/>
      <c r="I341" s="121"/>
      <c r="J341" s="121"/>
      <c r="K341" s="121"/>
      <c r="L341" s="121"/>
      <c r="M341" s="121"/>
      <c r="N341" s="121"/>
      <c r="O341" s="121"/>
      <c r="P341" s="121"/>
      <c r="Q341" s="121"/>
      <c r="R341" s="121"/>
      <c r="S341" s="121"/>
      <c r="T341" s="121"/>
      <c r="U341" s="121"/>
      <c r="V341" s="121"/>
      <c r="W341" s="121"/>
      <c r="X341" s="121"/>
      <c r="Y341" s="121"/>
      <c r="Z341" s="121"/>
      <c r="AA341" s="121"/>
      <c r="AB341" s="121"/>
      <c r="AC341" s="121"/>
      <c r="AD341" s="121"/>
      <c r="AE341" s="121"/>
      <c r="AF341" s="121"/>
      <c r="AG341" s="121"/>
      <c r="AH341" s="121"/>
      <c r="AI341" s="121"/>
      <c r="AJ341" s="121"/>
      <c r="AK341" s="121"/>
      <c r="AL341" s="121"/>
      <c r="AM341" s="121"/>
      <c r="AN341" s="121"/>
      <c r="AO341" s="121"/>
    </row>
    <row r="342" ht="12.75" customHeight="1">
      <c r="A342" s="5"/>
      <c r="B342" s="121"/>
      <c r="C342" s="121"/>
      <c r="D342" s="121"/>
      <c r="E342" s="121"/>
      <c r="F342" s="121"/>
      <c r="G342" s="78"/>
      <c r="H342" s="136"/>
      <c r="I342" s="121"/>
      <c r="J342" s="121"/>
      <c r="K342" s="121"/>
      <c r="L342" s="121"/>
      <c r="M342" s="121"/>
      <c r="N342" s="121"/>
      <c r="O342" s="121"/>
      <c r="P342" s="121"/>
      <c r="Q342" s="121"/>
      <c r="R342" s="121"/>
      <c r="S342" s="121"/>
      <c r="T342" s="121"/>
      <c r="U342" s="121"/>
      <c r="V342" s="121"/>
      <c r="W342" s="121"/>
      <c r="X342" s="121"/>
      <c r="Y342" s="121"/>
      <c r="Z342" s="121"/>
      <c r="AA342" s="121"/>
      <c r="AB342" s="121"/>
      <c r="AC342" s="121"/>
      <c r="AD342" s="121"/>
      <c r="AE342" s="121"/>
      <c r="AF342" s="121"/>
      <c r="AG342" s="121"/>
      <c r="AH342" s="121"/>
      <c r="AI342" s="121"/>
      <c r="AJ342" s="121"/>
      <c r="AK342" s="121"/>
      <c r="AL342" s="121"/>
      <c r="AM342" s="121"/>
      <c r="AN342" s="121"/>
      <c r="AO342" s="121"/>
    </row>
    <row r="343" ht="12.75" customHeight="1">
      <c r="A343" s="5"/>
      <c r="B343" s="121"/>
      <c r="C343" s="121"/>
      <c r="D343" s="121"/>
      <c r="E343" s="121"/>
      <c r="F343" s="121"/>
      <c r="G343" s="78"/>
      <c r="H343" s="136"/>
      <c r="I343" s="121"/>
      <c r="J343" s="121"/>
      <c r="K343" s="121"/>
      <c r="L343" s="121"/>
      <c r="M343" s="121"/>
      <c r="N343" s="121"/>
      <c r="O343" s="121"/>
      <c r="P343" s="121"/>
      <c r="Q343" s="121"/>
      <c r="R343" s="121"/>
      <c r="S343" s="121"/>
      <c r="T343" s="121"/>
      <c r="U343" s="121"/>
      <c r="V343" s="121"/>
      <c r="W343" s="121"/>
      <c r="X343" s="121"/>
      <c r="Y343" s="121"/>
      <c r="Z343" s="121"/>
      <c r="AA343" s="121"/>
      <c r="AB343" s="121"/>
      <c r="AC343" s="121"/>
      <c r="AD343" s="121"/>
      <c r="AE343" s="121"/>
      <c r="AF343" s="121"/>
      <c r="AG343" s="121"/>
      <c r="AH343" s="121"/>
      <c r="AI343" s="121"/>
      <c r="AJ343" s="121"/>
      <c r="AK343" s="121"/>
      <c r="AL343" s="121"/>
      <c r="AM343" s="121"/>
      <c r="AN343" s="121"/>
      <c r="AO343" s="121"/>
    </row>
    <row r="344" ht="12.75" customHeight="1">
      <c r="A344" s="5"/>
      <c r="B344" s="121"/>
      <c r="C344" s="121"/>
      <c r="D344" s="121"/>
      <c r="E344" s="121"/>
      <c r="F344" s="121"/>
      <c r="G344" s="78"/>
      <c r="H344" s="136"/>
      <c r="I344" s="121"/>
      <c r="J344" s="121"/>
      <c r="K344" s="121"/>
      <c r="L344" s="121"/>
      <c r="M344" s="121"/>
      <c r="N344" s="121"/>
      <c r="O344" s="121"/>
      <c r="P344" s="121"/>
      <c r="Q344" s="121"/>
      <c r="R344" s="121"/>
      <c r="S344" s="121"/>
      <c r="T344" s="121"/>
      <c r="U344" s="121"/>
      <c r="V344" s="121"/>
      <c r="W344" s="121"/>
      <c r="X344" s="121"/>
      <c r="Y344" s="121"/>
      <c r="Z344" s="121"/>
      <c r="AA344" s="121"/>
      <c r="AB344" s="121"/>
      <c r="AC344" s="121"/>
      <c r="AD344" s="121"/>
      <c r="AE344" s="121"/>
      <c r="AF344" s="121"/>
      <c r="AG344" s="121"/>
      <c r="AH344" s="121"/>
      <c r="AI344" s="121"/>
      <c r="AJ344" s="121"/>
      <c r="AK344" s="121"/>
      <c r="AL344" s="121"/>
      <c r="AM344" s="121"/>
      <c r="AN344" s="121"/>
      <c r="AO344" s="121"/>
    </row>
    <row r="345" ht="12.75" customHeight="1">
      <c r="A345" s="5"/>
      <c r="B345" s="121"/>
      <c r="C345" s="121"/>
      <c r="D345" s="121"/>
      <c r="E345" s="121"/>
      <c r="F345" s="121"/>
      <c r="G345" s="78"/>
      <c r="H345" s="136"/>
      <c r="I345" s="121"/>
      <c r="J345" s="121"/>
      <c r="K345" s="121"/>
      <c r="L345" s="121"/>
      <c r="M345" s="121"/>
      <c r="N345" s="121"/>
      <c r="O345" s="121"/>
      <c r="P345" s="121"/>
      <c r="Q345" s="121"/>
      <c r="R345" s="121"/>
      <c r="S345" s="121"/>
      <c r="T345" s="121"/>
      <c r="U345" s="121"/>
      <c r="V345" s="121"/>
      <c r="W345" s="121"/>
      <c r="X345" s="121"/>
      <c r="Y345" s="121"/>
      <c r="Z345" s="121"/>
      <c r="AA345" s="121"/>
      <c r="AB345" s="121"/>
      <c r="AC345" s="121"/>
      <c r="AD345" s="121"/>
      <c r="AE345" s="121"/>
      <c r="AF345" s="121"/>
      <c r="AG345" s="121"/>
      <c r="AH345" s="121"/>
      <c r="AI345" s="121"/>
      <c r="AJ345" s="121"/>
      <c r="AK345" s="121"/>
      <c r="AL345" s="121"/>
      <c r="AM345" s="121"/>
      <c r="AN345" s="121"/>
      <c r="AO345" s="121"/>
    </row>
    <row r="346" ht="12.75" customHeight="1">
      <c r="A346" s="5"/>
      <c r="B346" s="121"/>
      <c r="C346" s="121"/>
      <c r="D346" s="121"/>
      <c r="E346" s="121"/>
      <c r="F346" s="121"/>
      <c r="G346" s="78"/>
      <c r="H346" s="136"/>
      <c r="I346" s="121"/>
      <c r="J346" s="121"/>
      <c r="K346" s="121"/>
      <c r="L346" s="121"/>
      <c r="M346" s="121"/>
      <c r="N346" s="121"/>
      <c r="O346" s="121"/>
      <c r="P346" s="121"/>
      <c r="Q346" s="121"/>
      <c r="R346" s="121"/>
      <c r="S346" s="121"/>
      <c r="T346" s="121"/>
      <c r="U346" s="121"/>
      <c r="V346" s="121"/>
      <c r="W346" s="121"/>
      <c r="X346" s="121"/>
      <c r="Y346" s="121"/>
      <c r="Z346" s="121"/>
      <c r="AA346" s="121"/>
      <c r="AB346" s="121"/>
      <c r="AC346" s="121"/>
      <c r="AD346" s="121"/>
      <c r="AE346" s="121"/>
      <c r="AF346" s="121"/>
      <c r="AG346" s="121"/>
      <c r="AH346" s="121"/>
      <c r="AI346" s="121"/>
      <c r="AJ346" s="121"/>
      <c r="AK346" s="121"/>
      <c r="AL346" s="121"/>
      <c r="AM346" s="121"/>
      <c r="AN346" s="121"/>
      <c r="AO346" s="121"/>
    </row>
    <row r="347" ht="12.75" customHeight="1">
      <c r="A347" s="5"/>
      <c r="B347" s="121"/>
      <c r="C347" s="121"/>
      <c r="D347" s="121"/>
      <c r="E347" s="121"/>
      <c r="F347" s="121"/>
      <c r="G347" s="78"/>
      <c r="H347" s="136"/>
      <c r="I347" s="121"/>
      <c r="J347" s="121"/>
      <c r="K347" s="121"/>
      <c r="L347" s="121"/>
      <c r="M347" s="121"/>
      <c r="N347" s="121"/>
      <c r="O347" s="121"/>
      <c r="P347" s="121"/>
      <c r="Q347" s="121"/>
      <c r="R347" s="121"/>
      <c r="S347" s="121"/>
      <c r="T347" s="121"/>
      <c r="U347" s="121"/>
      <c r="V347" s="121"/>
      <c r="W347" s="121"/>
      <c r="X347" s="121"/>
      <c r="Y347" s="121"/>
      <c r="Z347" s="121"/>
      <c r="AA347" s="121"/>
      <c r="AB347" s="121"/>
      <c r="AC347" s="121"/>
      <c r="AD347" s="121"/>
      <c r="AE347" s="121"/>
      <c r="AF347" s="121"/>
      <c r="AG347" s="121"/>
      <c r="AH347" s="121"/>
      <c r="AI347" s="121"/>
      <c r="AJ347" s="121"/>
      <c r="AK347" s="121"/>
      <c r="AL347" s="121"/>
      <c r="AM347" s="121"/>
      <c r="AN347" s="121"/>
      <c r="AO347" s="121"/>
    </row>
    <row r="348" ht="12.75" customHeight="1">
      <c r="A348" s="5"/>
      <c r="B348" s="121"/>
      <c r="C348" s="121"/>
      <c r="D348" s="121"/>
      <c r="E348" s="121"/>
      <c r="F348" s="121"/>
      <c r="G348" s="78"/>
      <c r="H348" s="136"/>
      <c r="I348" s="121"/>
      <c r="J348" s="121"/>
      <c r="K348" s="121"/>
      <c r="L348" s="121"/>
      <c r="M348" s="121"/>
      <c r="N348" s="121"/>
      <c r="O348" s="121"/>
      <c r="P348" s="121"/>
      <c r="Q348" s="121"/>
      <c r="R348" s="121"/>
      <c r="S348" s="121"/>
      <c r="T348" s="121"/>
      <c r="U348" s="121"/>
      <c r="V348" s="121"/>
      <c r="W348" s="121"/>
      <c r="X348" s="121"/>
      <c r="Y348" s="121"/>
      <c r="Z348" s="121"/>
      <c r="AA348" s="121"/>
      <c r="AB348" s="121"/>
      <c r="AC348" s="121"/>
      <c r="AD348" s="121"/>
      <c r="AE348" s="121"/>
      <c r="AF348" s="121"/>
      <c r="AG348" s="121"/>
      <c r="AH348" s="121"/>
      <c r="AI348" s="121"/>
      <c r="AJ348" s="121"/>
      <c r="AK348" s="121"/>
      <c r="AL348" s="121"/>
      <c r="AM348" s="121"/>
      <c r="AN348" s="121"/>
      <c r="AO348" s="121"/>
    </row>
    <row r="349" ht="12.75" customHeight="1">
      <c r="A349" s="5"/>
      <c r="B349" s="121"/>
      <c r="C349" s="121"/>
      <c r="D349" s="121"/>
      <c r="E349" s="121"/>
      <c r="F349" s="121"/>
      <c r="G349" s="78"/>
      <c r="H349" s="136"/>
      <c r="I349" s="121"/>
      <c r="J349" s="121"/>
      <c r="K349" s="121"/>
      <c r="L349" s="121"/>
      <c r="M349" s="121"/>
      <c r="N349" s="121"/>
      <c r="O349" s="121"/>
      <c r="P349" s="121"/>
      <c r="Q349" s="121"/>
      <c r="R349" s="121"/>
      <c r="S349" s="121"/>
      <c r="T349" s="121"/>
      <c r="U349" s="121"/>
      <c r="V349" s="121"/>
      <c r="W349" s="121"/>
      <c r="X349" s="121"/>
      <c r="Y349" s="121"/>
      <c r="Z349" s="121"/>
      <c r="AA349" s="121"/>
      <c r="AB349" s="121"/>
      <c r="AC349" s="121"/>
      <c r="AD349" s="121"/>
      <c r="AE349" s="121"/>
      <c r="AF349" s="121"/>
      <c r="AG349" s="121"/>
      <c r="AH349" s="121"/>
      <c r="AI349" s="121"/>
      <c r="AJ349" s="121"/>
      <c r="AK349" s="121"/>
      <c r="AL349" s="121"/>
      <c r="AM349" s="121"/>
      <c r="AN349" s="121"/>
      <c r="AO349" s="121"/>
    </row>
    <row r="350" ht="12.75" customHeight="1">
      <c r="A350" s="5"/>
      <c r="B350" s="121"/>
      <c r="C350" s="121"/>
      <c r="D350" s="121"/>
      <c r="E350" s="121"/>
      <c r="F350" s="121"/>
      <c r="G350" s="78"/>
      <c r="H350" s="136"/>
      <c r="I350" s="121"/>
      <c r="J350" s="121"/>
      <c r="K350" s="121"/>
      <c r="L350" s="121"/>
      <c r="M350" s="121"/>
      <c r="N350" s="121"/>
      <c r="O350" s="121"/>
      <c r="P350" s="121"/>
      <c r="Q350" s="121"/>
      <c r="R350" s="121"/>
      <c r="S350" s="121"/>
      <c r="T350" s="121"/>
      <c r="U350" s="121"/>
      <c r="V350" s="121"/>
      <c r="W350" s="121"/>
      <c r="X350" s="121"/>
      <c r="Y350" s="121"/>
      <c r="Z350" s="121"/>
      <c r="AA350" s="121"/>
      <c r="AB350" s="121"/>
      <c r="AC350" s="121"/>
      <c r="AD350" s="121"/>
      <c r="AE350" s="121"/>
      <c r="AF350" s="121"/>
      <c r="AG350" s="121"/>
      <c r="AH350" s="121"/>
      <c r="AI350" s="121"/>
      <c r="AJ350" s="121"/>
      <c r="AK350" s="121"/>
      <c r="AL350" s="121"/>
      <c r="AM350" s="121"/>
      <c r="AN350" s="121"/>
      <c r="AO350" s="121"/>
    </row>
    <row r="351" ht="12.75" customHeight="1">
      <c r="A351" s="5"/>
      <c r="B351" s="121"/>
      <c r="C351" s="121"/>
      <c r="D351" s="121"/>
      <c r="E351" s="121"/>
      <c r="F351" s="121"/>
      <c r="G351" s="78"/>
      <c r="H351" s="136"/>
      <c r="I351" s="121"/>
      <c r="J351" s="121"/>
      <c r="K351" s="121"/>
      <c r="L351" s="121"/>
      <c r="M351" s="121"/>
      <c r="N351" s="121"/>
      <c r="O351" s="121"/>
      <c r="P351" s="121"/>
      <c r="Q351" s="121"/>
      <c r="R351" s="121"/>
      <c r="S351" s="121"/>
      <c r="T351" s="121"/>
      <c r="U351" s="121"/>
      <c r="V351" s="121"/>
      <c r="W351" s="121"/>
      <c r="X351" s="121"/>
      <c r="Y351" s="121"/>
      <c r="Z351" s="121"/>
      <c r="AA351" s="121"/>
      <c r="AB351" s="121"/>
      <c r="AC351" s="121"/>
      <c r="AD351" s="121"/>
      <c r="AE351" s="121"/>
      <c r="AF351" s="121"/>
      <c r="AG351" s="121"/>
      <c r="AH351" s="121"/>
      <c r="AI351" s="121"/>
      <c r="AJ351" s="121"/>
      <c r="AK351" s="121"/>
      <c r="AL351" s="121"/>
      <c r="AM351" s="121"/>
      <c r="AN351" s="121"/>
      <c r="AO351" s="121"/>
    </row>
    <row r="352" ht="12.75" customHeight="1">
      <c r="A352" s="5"/>
      <c r="B352" s="121"/>
      <c r="C352" s="121"/>
      <c r="D352" s="121"/>
      <c r="E352" s="121"/>
      <c r="F352" s="121"/>
      <c r="G352" s="78"/>
      <c r="H352" s="136"/>
      <c r="I352" s="121"/>
      <c r="J352" s="121"/>
      <c r="K352" s="121"/>
      <c r="L352" s="121"/>
      <c r="M352" s="121"/>
      <c r="N352" s="121"/>
      <c r="O352" s="121"/>
      <c r="P352" s="121"/>
      <c r="Q352" s="121"/>
      <c r="R352" s="121"/>
      <c r="S352" s="121"/>
      <c r="T352" s="121"/>
      <c r="U352" s="121"/>
      <c r="V352" s="121"/>
      <c r="W352" s="121"/>
      <c r="X352" s="121"/>
      <c r="Y352" s="121"/>
      <c r="Z352" s="121"/>
      <c r="AA352" s="121"/>
      <c r="AB352" s="121"/>
      <c r="AC352" s="121"/>
      <c r="AD352" s="121"/>
      <c r="AE352" s="121"/>
      <c r="AF352" s="121"/>
      <c r="AG352" s="121"/>
      <c r="AH352" s="121"/>
      <c r="AI352" s="121"/>
      <c r="AJ352" s="121"/>
      <c r="AK352" s="121"/>
      <c r="AL352" s="121"/>
      <c r="AM352" s="121"/>
      <c r="AN352" s="121"/>
      <c r="AO352" s="121"/>
    </row>
    <row r="353" ht="12.75" customHeight="1">
      <c r="A353" s="5"/>
      <c r="B353" s="121"/>
      <c r="C353" s="121"/>
      <c r="D353" s="121"/>
      <c r="E353" s="121"/>
      <c r="F353" s="121"/>
      <c r="G353" s="78"/>
      <c r="H353" s="136"/>
      <c r="I353" s="121"/>
      <c r="J353" s="121"/>
      <c r="K353" s="121"/>
      <c r="L353" s="121"/>
      <c r="M353" s="121"/>
      <c r="N353" s="121"/>
      <c r="O353" s="121"/>
      <c r="P353" s="121"/>
      <c r="Q353" s="121"/>
      <c r="R353" s="121"/>
      <c r="S353" s="121"/>
      <c r="T353" s="121"/>
      <c r="U353" s="121"/>
      <c r="V353" s="121"/>
      <c r="W353" s="121"/>
      <c r="X353" s="121"/>
      <c r="Y353" s="121"/>
      <c r="Z353" s="121"/>
      <c r="AA353" s="121"/>
      <c r="AB353" s="121"/>
      <c r="AC353" s="121"/>
      <c r="AD353" s="121"/>
      <c r="AE353" s="121"/>
      <c r="AF353" s="121"/>
      <c r="AG353" s="121"/>
      <c r="AH353" s="121"/>
      <c r="AI353" s="121"/>
      <c r="AJ353" s="121"/>
      <c r="AK353" s="121"/>
      <c r="AL353" s="121"/>
      <c r="AM353" s="121"/>
      <c r="AN353" s="121"/>
      <c r="AO353" s="121"/>
    </row>
    <row r="354" ht="12.75" customHeight="1">
      <c r="A354" s="5"/>
      <c r="B354" s="121"/>
      <c r="C354" s="121"/>
      <c r="D354" s="121"/>
      <c r="E354" s="121"/>
      <c r="F354" s="121"/>
      <c r="G354" s="78"/>
      <c r="H354" s="136"/>
      <c r="I354" s="121"/>
      <c r="J354" s="121"/>
      <c r="K354" s="121"/>
      <c r="L354" s="121"/>
      <c r="M354" s="121"/>
      <c r="N354" s="121"/>
      <c r="O354" s="121"/>
      <c r="P354" s="121"/>
      <c r="Q354" s="121"/>
      <c r="R354" s="121"/>
      <c r="S354" s="121"/>
      <c r="T354" s="121"/>
      <c r="U354" s="121"/>
      <c r="V354" s="121"/>
      <c r="W354" s="121"/>
      <c r="X354" s="121"/>
      <c r="Y354" s="121"/>
      <c r="Z354" s="121"/>
      <c r="AA354" s="121"/>
      <c r="AB354" s="121"/>
      <c r="AC354" s="121"/>
      <c r="AD354" s="121"/>
      <c r="AE354" s="121"/>
      <c r="AF354" s="121"/>
      <c r="AG354" s="121"/>
      <c r="AH354" s="121"/>
      <c r="AI354" s="121"/>
      <c r="AJ354" s="121"/>
      <c r="AK354" s="121"/>
      <c r="AL354" s="121"/>
      <c r="AM354" s="121"/>
      <c r="AN354" s="121"/>
      <c r="AO354" s="121"/>
    </row>
    <row r="355" ht="12.75" customHeight="1">
      <c r="A355" s="5"/>
      <c r="B355" s="121"/>
      <c r="C355" s="121"/>
      <c r="D355" s="121"/>
      <c r="E355" s="121"/>
      <c r="F355" s="121"/>
      <c r="G355" s="78"/>
      <c r="H355" s="136"/>
      <c r="I355" s="121"/>
      <c r="J355" s="121"/>
      <c r="K355" s="121"/>
      <c r="L355" s="121"/>
      <c r="M355" s="121"/>
      <c r="N355" s="121"/>
      <c r="O355" s="121"/>
      <c r="P355" s="121"/>
      <c r="Q355" s="121"/>
      <c r="R355" s="121"/>
      <c r="S355" s="121"/>
      <c r="T355" s="121"/>
      <c r="U355" s="121"/>
      <c r="V355" s="121"/>
      <c r="W355" s="121"/>
      <c r="X355" s="121"/>
      <c r="Y355" s="121"/>
      <c r="Z355" s="121"/>
      <c r="AA355" s="121"/>
      <c r="AB355" s="121"/>
      <c r="AC355" s="121"/>
      <c r="AD355" s="121"/>
      <c r="AE355" s="121"/>
      <c r="AF355" s="121"/>
      <c r="AG355" s="121"/>
      <c r="AH355" s="121"/>
      <c r="AI355" s="121"/>
      <c r="AJ355" s="121"/>
      <c r="AK355" s="121"/>
      <c r="AL355" s="121"/>
      <c r="AM355" s="121"/>
      <c r="AN355" s="121"/>
      <c r="AO355" s="121"/>
    </row>
    <row r="356" ht="12.75" customHeight="1">
      <c r="A356" s="5"/>
      <c r="B356" s="121"/>
      <c r="C356" s="121"/>
      <c r="D356" s="121"/>
      <c r="E356" s="121"/>
      <c r="F356" s="121"/>
      <c r="G356" s="78"/>
      <c r="H356" s="136"/>
      <c r="I356" s="121"/>
      <c r="J356" s="121"/>
      <c r="K356" s="121"/>
      <c r="L356" s="121"/>
      <c r="M356" s="121"/>
      <c r="N356" s="121"/>
      <c r="O356" s="121"/>
      <c r="P356" s="121"/>
      <c r="Q356" s="121"/>
      <c r="R356" s="121"/>
      <c r="S356" s="121"/>
      <c r="T356" s="121"/>
      <c r="U356" s="121"/>
      <c r="V356" s="121"/>
      <c r="W356" s="121"/>
      <c r="X356" s="121"/>
      <c r="Y356" s="121"/>
      <c r="Z356" s="121"/>
      <c r="AA356" s="121"/>
      <c r="AB356" s="121"/>
      <c r="AC356" s="121"/>
      <c r="AD356" s="121"/>
      <c r="AE356" s="121"/>
      <c r="AF356" s="121"/>
      <c r="AG356" s="121"/>
      <c r="AH356" s="121"/>
      <c r="AI356" s="121"/>
      <c r="AJ356" s="121"/>
      <c r="AK356" s="121"/>
      <c r="AL356" s="121"/>
      <c r="AM356" s="121"/>
      <c r="AN356" s="121"/>
      <c r="AO356" s="121"/>
    </row>
    <row r="357" ht="12.75" customHeight="1">
      <c r="A357" s="5"/>
      <c r="B357" s="121"/>
      <c r="C357" s="121"/>
      <c r="D357" s="121"/>
      <c r="E357" s="121"/>
      <c r="F357" s="121"/>
      <c r="G357" s="78"/>
      <c r="H357" s="136"/>
      <c r="I357" s="121"/>
      <c r="J357" s="121"/>
      <c r="K357" s="121"/>
      <c r="L357" s="121"/>
      <c r="M357" s="121"/>
      <c r="N357" s="121"/>
      <c r="O357" s="121"/>
      <c r="P357" s="121"/>
      <c r="Q357" s="121"/>
      <c r="R357" s="121"/>
      <c r="S357" s="121"/>
      <c r="T357" s="121"/>
      <c r="U357" s="121"/>
      <c r="V357" s="121"/>
      <c r="W357" s="121"/>
      <c r="X357" s="121"/>
      <c r="Y357" s="121"/>
      <c r="Z357" s="121"/>
      <c r="AA357" s="121"/>
      <c r="AB357" s="121"/>
      <c r="AC357" s="121"/>
      <c r="AD357" s="121"/>
      <c r="AE357" s="121"/>
      <c r="AF357" s="121"/>
      <c r="AG357" s="121"/>
      <c r="AH357" s="121"/>
      <c r="AI357" s="121"/>
      <c r="AJ357" s="121"/>
      <c r="AK357" s="121"/>
      <c r="AL357" s="121"/>
      <c r="AM357" s="121"/>
      <c r="AN357" s="121"/>
      <c r="AO357" s="121"/>
    </row>
    <row r="358" ht="12.75" customHeight="1">
      <c r="A358" s="5"/>
      <c r="B358" s="121"/>
      <c r="C358" s="121"/>
      <c r="D358" s="121"/>
      <c r="E358" s="121"/>
      <c r="F358" s="121"/>
      <c r="G358" s="78"/>
      <c r="H358" s="136"/>
      <c r="I358" s="121"/>
      <c r="J358" s="121"/>
      <c r="K358" s="121"/>
      <c r="L358" s="121"/>
      <c r="M358" s="121"/>
      <c r="N358" s="121"/>
      <c r="O358" s="121"/>
      <c r="P358" s="121"/>
      <c r="Q358" s="121"/>
      <c r="R358" s="121"/>
      <c r="S358" s="121"/>
      <c r="T358" s="121"/>
      <c r="U358" s="121"/>
      <c r="V358" s="121"/>
      <c r="W358" s="121"/>
      <c r="X358" s="121"/>
      <c r="Y358" s="121"/>
      <c r="Z358" s="121"/>
      <c r="AA358" s="121"/>
      <c r="AB358" s="121"/>
      <c r="AC358" s="121"/>
      <c r="AD358" s="121"/>
      <c r="AE358" s="121"/>
      <c r="AF358" s="121"/>
      <c r="AG358" s="121"/>
      <c r="AH358" s="121"/>
      <c r="AI358" s="121"/>
      <c r="AJ358" s="121"/>
      <c r="AK358" s="121"/>
      <c r="AL358" s="121"/>
      <c r="AM358" s="121"/>
      <c r="AN358" s="121"/>
      <c r="AO358" s="121"/>
    </row>
    <row r="359" ht="12.75" customHeight="1">
      <c r="A359" s="5"/>
      <c r="B359" s="121"/>
      <c r="C359" s="121"/>
      <c r="D359" s="121"/>
      <c r="E359" s="121"/>
      <c r="F359" s="121"/>
      <c r="G359" s="78"/>
      <c r="H359" s="136"/>
      <c r="I359" s="121"/>
      <c r="J359" s="121"/>
      <c r="K359" s="121"/>
      <c r="L359" s="121"/>
      <c r="M359" s="121"/>
      <c r="N359" s="121"/>
      <c r="O359" s="121"/>
      <c r="P359" s="121"/>
      <c r="Q359" s="121"/>
      <c r="R359" s="121"/>
      <c r="S359" s="121"/>
      <c r="T359" s="121"/>
      <c r="U359" s="121"/>
      <c r="V359" s="121"/>
      <c r="W359" s="121"/>
      <c r="X359" s="121"/>
      <c r="Y359" s="121"/>
      <c r="Z359" s="121"/>
      <c r="AA359" s="121"/>
      <c r="AB359" s="121"/>
      <c r="AC359" s="121"/>
      <c r="AD359" s="121"/>
      <c r="AE359" s="121"/>
      <c r="AF359" s="121"/>
      <c r="AG359" s="121"/>
      <c r="AH359" s="121"/>
      <c r="AI359" s="121"/>
      <c r="AJ359" s="121"/>
      <c r="AK359" s="121"/>
      <c r="AL359" s="121"/>
      <c r="AM359" s="121"/>
      <c r="AN359" s="121"/>
      <c r="AO359" s="121"/>
    </row>
    <row r="360" ht="12.75" customHeight="1">
      <c r="A360" s="5"/>
      <c r="B360" s="121"/>
      <c r="C360" s="121"/>
      <c r="D360" s="121"/>
      <c r="E360" s="121"/>
      <c r="F360" s="121"/>
      <c r="G360" s="78"/>
      <c r="H360" s="136"/>
      <c r="I360" s="121"/>
      <c r="J360" s="121"/>
      <c r="K360" s="121"/>
      <c r="L360" s="121"/>
      <c r="M360" s="121"/>
      <c r="N360" s="121"/>
      <c r="O360" s="121"/>
      <c r="P360" s="121"/>
      <c r="Q360" s="121"/>
      <c r="R360" s="121"/>
      <c r="S360" s="121"/>
      <c r="T360" s="121"/>
      <c r="U360" s="121"/>
      <c r="V360" s="121"/>
      <c r="W360" s="121"/>
      <c r="X360" s="121"/>
      <c r="Y360" s="121"/>
      <c r="Z360" s="121"/>
      <c r="AA360" s="121"/>
      <c r="AB360" s="121"/>
      <c r="AC360" s="121"/>
      <c r="AD360" s="121"/>
      <c r="AE360" s="121"/>
      <c r="AF360" s="121"/>
      <c r="AG360" s="121"/>
      <c r="AH360" s="121"/>
      <c r="AI360" s="121"/>
      <c r="AJ360" s="121"/>
      <c r="AK360" s="121"/>
      <c r="AL360" s="121"/>
      <c r="AM360" s="121"/>
      <c r="AN360" s="121"/>
      <c r="AO360" s="121"/>
    </row>
    <row r="361" ht="12.75" customHeight="1">
      <c r="A361" s="5"/>
      <c r="B361" s="121"/>
      <c r="C361" s="121"/>
      <c r="D361" s="121"/>
      <c r="E361" s="121"/>
      <c r="F361" s="121"/>
      <c r="G361" s="78"/>
      <c r="H361" s="136"/>
      <c r="I361" s="121"/>
      <c r="J361" s="121"/>
      <c r="K361" s="121"/>
      <c r="L361" s="121"/>
      <c r="M361" s="121"/>
      <c r="N361" s="121"/>
      <c r="O361" s="121"/>
      <c r="P361" s="121"/>
      <c r="Q361" s="121"/>
      <c r="R361" s="121"/>
      <c r="S361" s="121"/>
      <c r="T361" s="121"/>
      <c r="U361" s="121"/>
      <c r="V361" s="121"/>
      <c r="W361" s="121"/>
      <c r="X361" s="121"/>
      <c r="Y361" s="121"/>
      <c r="Z361" s="121"/>
      <c r="AA361" s="121"/>
      <c r="AB361" s="121"/>
      <c r="AC361" s="121"/>
      <c r="AD361" s="121"/>
      <c r="AE361" s="121"/>
      <c r="AF361" s="121"/>
      <c r="AG361" s="121"/>
      <c r="AH361" s="121"/>
      <c r="AI361" s="121"/>
      <c r="AJ361" s="121"/>
      <c r="AK361" s="121"/>
      <c r="AL361" s="121"/>
      <c r="AM361" s="121"/>
      <c r="AN361" s="121"/>
      <c r="AO361" s="121"/>
    </row>
    <row r="362" ht="12.75" customHeight="1">
      <c r="A362" s="5"/>
      <c r="B362" s="121"/>
      <c r="C362" s="121"/>
      <c r="D362" s="121"/>
      <c r="E362" s="121"/>
      <c r="F362" s="121"/>
      <c r="G362" s="78"/>
      <c r="H362" s="136"/>
      <c r="I362" s="121"/>
      <c r="J362" s="121"/>
      <c r="K362" s="121"/>
      <c r="L362" s="121"/>
      <c r="M362" s="121"/>
      <c r="N362" s="121"/>
      <c r="O362" s="121"/>
      <c r="P362" s="121"/>
      <c r="Q362" s="121"/>
      <c r="R362" s="121"/>
      <c r="S362" s="121"/>
      <c r="T362" s="121"/>
      <c r="U362" s="121"/>
      <c r="V362" s="121"/>
      <c r="W362" s="121"/>
      <c r="X362" s="121"/>
      <c r="Y362" s="121"/>
      <c r="Z362" s="121"/>
      <c r="AA362" s="121"/>
      <c r="AB362" s="121"/>
      <c r="AC362" s="121"/>
      <c r="AD362" s="121"/>
      <c r="AE362" s="121"/>
      <c r="AF362" s="121"/>
      <c r="AG362" s="121"/>
      <c r="AH362" s="121"/>
      <c r="AI362" s="121"/>
      <c r="AJ362" s="121"/>
      <c r="AK362" s="121"/>
      <c r="AL362" s="121"/>
      <c r="AM362" s="121"/>
      <c r="AN362" s="121"/>
      <c r="AO362" s="121"/>
    </row>
    <row r="363" ht="12.75" customHeight="1">
      <c r="A363" s="5"/>
      <c r="B363" s="121"/>
      <c r="C363" s="121"/>
      <c r="D363" s="121"/>
      <c r="E363" s="121"/>
      <c r="F363" s="121"/>
      <c r="G363" s="78"/>
      <c r="H363" s="136"/>
      <c r="I363" s="121"/>
      <c r="J363" s="121"/>
      <c r="K363" s="121"/>
      <c r="L363" s="121"/>
      <c r="M363" s="121"/>
      <c r="N363" s="121"/>
      <c r="O363" s="121"/>
      <c r="P363" s="121"/>
      <c r="Q363" s="121"/>
      <c r="R363" s="121"/>
      <c r="S363" s="121"/>
      <c r="T363" s="121"/>
      <c r="U363" s="121"/>
      <c r="V363" s="121"/>
      <c r="W363" s="121"/>
      <c r="X363" s="121"/>
      <c r="Y363" s="121"/>
      <c r="Z363" s="121"/>
      <c r="AA363" s="121"/>
      <c r="AB363" s="121"/>
      <c r="AC363" s="121"/>
      <c r="AD363" s="121"/>
      <c r="AE363" s="121"/>
      <c r="AF363" s="121"/>
      <c r="AG363" s="121"/>
      <c r="AH363" s="121"/>
      <c r="AI363" s="121"/>
      <c r="AJ363" s="121"/>
      <c r="AK363" s="121"/>
      <c r="AL363" s="121"/>
      <c r="AM363" s="121"/>
      <c r="AN363" s="121"/>
      <c r="AO363" s="121"/>
    </row>
    <row r="364" ht="12.75" customHeight="1">
      <c r="A364" s="5"/>
      <c r="B364" s="121"/>
      <c r="C364" s="121"/>
      <c r="D364" s="121"/>
      <c r="E364" s="121"/>
      <c r="F364" s="121"/>
      <c r="G364" s="78"/>
      <c r="H364" s="136"/>
      <c r="I364" s="121"/>
      <c r="J364" s="121"/>
      <c r="K364" s="121"/>
      <c r="L364" s="121"/>
      <c r="M364" s="121"/>
      <c r="N364" s="121"/>
      <c r="O364" s="121"/>
      <c r="P364" s="121"/>
      <c r="Q364" s="121"/>
      <c r="R364" s="121"/>
      <c r="S364" s="121"/>
      <c r="T364" s="121"/>
      <c r="U364" s="121"/>
      <c r="V364" s="121"/>
      <c r="W364" s="121"/>
      <c r="X364" s="121"/>
      <c r="Y364" s="121"/>
      <c r="Z364" s="121"/>
      <c r="AA364" s="121"/>
      <c r="AB364" s="121"/>
      <c r="AC364" s="121"/>
      <c r="AD364" s="121"/>
      <c r="AE364" s="121"/>
      <c r="AF364" s="121"/>
      <c r="AG364" s="121"/>
      <c r="AH364" s="121"/>
      <c r="AI364" s="121"/>
      <c r="AJ364" s="121"/>
      <c r="AK364" s="121"/>
      <c r="AL364" s="121"/>
      <c r="AM364" s="121"/>
      <c r="AN364" s="121"/>
      <c r="AO364" s="121"/>
    </row>
    <row r="365" ht="12.75" customHeight="1">
      <c r="A365" s="5"/>
      <c r="B365" s="121"/>
      <c r="C365" s="121"/>
      <c r="D365" s="121"/>
      <c r="E365" s="121"/>
      <c r="F365" s="121"/>
      <c r="G365" s="78"/>
      <c r="H365" s="136"/>
      <c r="I365" s="121"/>
      <c r="J365" s="121"/>
      <c r="K365" s="121"/>
      <c r="L365" s="121"/>
      <c r="M365" s="121"/>
      <c r="N365" s="121"/>
      <c r="O365" s="121"/>
      <c r="P365" s="121"/>
      <c r="Q365" s="121"/>
      <c r="R365" s="121"/>
      <c r="S365" s="121"/>
      <c r="T365" s="121"/>
      <c r="U365" s="121"/>
      <c r="V365" s="121"/>
      <c r="W365" s="121"/>
      <c r="X365" s="121"/>
      <c r="Y365" s="121"/>
      <c r="Z365" s="121"/>
      <c r="AA365" s="121"/>
      <c r="AB365" s="121"/>
      <c r="AC365" s="121"/>
      <c r="AD365" s="121"/>
      <c r="AE365" s="121"/>
      <c r="AF365" s="121"/>
      <c r="AG365" s="121"/>
      <c r="AH365" s="121"/>
      <c r="AI365" s="121"/>
      <c r="AJ365" s="121"/>
      <c r="AK365" s="121"/>
      <c r="AL365" s="121"/>
      <c r="AM365" s="121"/>
      <c r="AN365" s="121"/>
      <c r="AO365" s="121"/>
    </row>
    <row r="366" ht="12.75" customHeight="1">
      <c r="A366" s="5"/>
      <c r="B366" s="121"/>
      <c r="C366" s="121"/>
      <c r="D366" s="121"/>
      <c r="E366" s="121"/>
      <c r="F366" s="121"/>
      <c r="G366" s="78"/>
      <c r="H366" s="136"/>
      <c r="I366" s="121"/>
      <c r="J366" s="121"/>
      <c r="K366" s="121"/>
      <c r="L366" s="121"/>
      <c r="M366" s="121"/>
      <c r="N366" s="121"/>
      <c r="O366" s="121"/>
      <c r="P366" s="121"/>
      <c r="Q366" s="121"/>
      <c r="R366" s="121"/>
      <c r="S366" s="121"/>
      <c r="T366" s="121"/>
      <c r="U366" s="121"/>
      <c r="V366" s="121"/>
      <c r="W366" s="121"/>
      <c r="X366" s="121"/>
      <c r="Y366" s="121"/>
      <c r="Z366" s="121"/>
      <c r="AA366" s="121"/>
      <c r="AB366" s="121"/>
      <c r="AC366" s="121"/>
      <c r="AD366" s="121"/>
      <c r="AE366" s="121"/>
      <c r="AF366" s="121"/>
      <c r="AG366" s="121"/>
      <c r="AH366" s="121"/>
      <c r="AI366" s="121"/>
      <c r="AJ366" s="121"/>
      <c r="AK366" s="121"/>
      <c r="AL366" s="121"/>
      <c r="AM366" s="121"/>
      <c r="AN366" s="121"/>
      <c r="AO366" s="121"/>
    </row>
    <row r="367" ht="12.75" customHeight="1">
      <c r="A367" s="5"/>
      <c r="B367" s="121"/>
      <c r="C367" s="121"/>
      <c r="D367" s="121"/>
      <c r="E367" s="121"/>
      <c r="F367" s="121"/>
      <c r="G367" s="78"/>
      <c r="H367" s="136"/>
      <c r="I367" s="121"/>
      <c r="J367" s="121"/>
      <c r="K367" s="121"/>
      <c r="L367" s="121"/>
      <c r="M367" s="121"/>
      <c r="N367" s="121"/>
      <c r="O367" s="121"/>
      <c r="P367" s="121"/>
      <c r="Q367" s="121"/>
      <c r="R367" s="121"/>
      <c r="S367" s="121"/>
      <c r="T367" s="121"/>
      <c r="U367" s="121"/>
      <c r="V367" s="121"/>
      <c r="W367" s="121"/>
      <c r="X367" s="121"/>
      <c r="Y367" s="121"/>
      <c r="Z367" s="121"/>
      <c r="AA367" s="121"/>
      <c r="AB367" s="121"/>
      <c r="AC367" s="121"/>
      <c r="AD367" s="121"/>
      <c r="AE367" s="121"/>
      <c r="AF367" s="121"/>
      <c r="AG367" s="121"/>
      <c r="AH367" s="121"/>
      <c r="AI367" s="121"/>
      <c r="AJ367" s="121"/>
      <c r="AK367" s="121"/>
      <c r="AL367" s="121"/>
      <c r="AM367" s="121"/>
      <c r="AN367" s="121"/>
      <c r="AO367" s="121"/>
    </row>
    <row r="368" ht="12.75" customHeight="1">
      <c r="A368" s="5"/>
      <c r="B368" s="121"/>
      <c r="C368" s="121"/>
      <c r="D368" s="121"/>
      <c r="E368" s="121"/>
      <c r="F368" s="121"/>
      <c r="G368" s="78"/>
      <c r="H368" s="136"/>
      <c r="I368" s="121"/>
      <c r="J368" s="121"/>
      <c r="K368" s="121"/>
      <c r="L368" s="121"/>
      <c r="M368" s="121"/>
      <c r="N368" s="121"/>
      <c r="O368" s="121"/>
      <c r="P368" s="121"/>
      <c r="Q368" s="121"/>
      <c r="R368" s="121"/>
      <c r="S368" s="121"/>
      <c r="T368" s="121"/>
      <c r="U368" s="121"/>
      <c r="V368" s="121"/>
      <c r="W368" s="121"/>
      <c r="X368" s="121"/>
      <c r="Y368" s="121"/>
      <c r="Z368" s="121"/>
      <c r="AA368" s="121"/>
      <c r="AB368" s="121"/>
      <c r="AC368" s="121"/>
      <c r="AD368" s="121"/>
      <c r="AE368" s="121"/>
      <c r="AF368" s="121"/>
      <c r="AG368" s="121"/>
      <c r="AH368" s="121"/>
      <c r="AI368" s="121"/>
      <c r="AJ368" s="121"/>
      <c r="AK368" s="121"/>
      <c r="AL368" s="121"/>
      <c r="AM368" s="121"/>
      <c r="AN368" s="121"/>
      <c r="AO368" s="121"/>
    </row>
    <row r="369" ht="12.75" customHeight="1">
      <c r="A369" s="5"/>
      <c r="B369" s="121"/>
      <c r="C369" s="121"/>
      <c r="D369" s="121"/>
      <c r="E369" s="121"/>
      <c r="F369" s="121"/>
      <c r="G369" s="78"/>
      <c r="H369" s="136"/>
      <c r="I369" s="121"/>
      <c r="J369" s="121"/>
      <c r="K369" s="121"/>
      <c r="L369" s="121"/>
      <c r="M369" s="121"/>
      <c r="N369" s="121"/>
      <c r="O369" s="121"/>
      <c r="P369" s="121"/>
      <c r="Q369" s="121"/>
      <c r="R369" s="121"/>
      <c r="S369" s="121"/>
      <c r="T369" s="121"/>
      <c r="U369" s="121"/>
      <c r="V369" s="121"/>
      <c r="W369" s="121"/>
      <c r="X369" s="121"/>
      <c r="Y369" s="121"/>
      <c r="Z369" s="121"/>
      <c r="AA369" s="121"/>
      <c r="AB369" s="121"/>
      <c r="AC369" s="121"/>
      <c r="AD369" s="121"/>
      <c r="AE369" s="121"/>
      <c r="AF369" s="121"/>
      <c r="AG369" s="121"/>
      <c r="AH369" s="121"/>
      <c r="AI369" s="121"/>
      <c r="AJ369" s="121"/>
      <c r="AK369" s="121"/>
      <c r="AL369" s="121"/>
      <c r="AM369" s="121"/>
      <c r="AN369" s="121"/>
      <c r="AO369" s="121"/>
    </row>
    <row r="370" ht="12.75" customHeight="1">
      <c r="A370" s="5"/>
      <c r="B370" s="121"/>
      <c r="C370" s="121"/>
      <c r="D370" s="121"/>
      <c r="E370" s="121"/>
      <c r="F370" s="121"/>
      <c r="G370" s="78"/>
      <c r="H370" s="136"/>
      <c r="I370" s="121"/>
      <c r="J370" s="121"/>
      <c r="K370" s="121"/>
      <c r="L370" s="121"/>
      <c r="M370" s="121"/>
      <c r="N370" s="121"/>
      <c r="O370" s="121"/>
      <c r="P370" s="121"/>
      <c r="Q370" s="121"/>
      <c r="R370" s="121"/>
      <c r="S370" s="121"/>
      <c r="T370" s="121"/>
      <c r="U370" s="121"/>
      <c r="V370" s="121"/>
      <c r="W370" s="121"/>
      <c r="X370" s="121"/>
      <c r="Y370" s="121"/>
      <c r="Z370" s="121"/>
      <c r="AA370" s="121"/>
      <c r="AB370" s="121"/>
      <c r="AC370" s="121"/>
      <c r="AD370" s="121"/>
      <c r="AE370" s="121"/>
      <c r="AF370" s="121"/>
      <c r="AG370" s="121"/>
      <c r="AH370" s="121"/>
      <c r="AI370" s="121"/>
      <c r="AJ370" s="121"/>
      <c r="AK370" s="121"/>
      <c r="AL370" s="121"/>
      <c r="AM370" s="121"/>
      <c r="AN370" s="121"/>
      <c r="AO370" s="121"/>
    </row>
    <row r="371" ht="12.75" customHeight="1">
      <c r="A371" s="5"/>
      <c r="B371" s="121"/>
      <c r="C371" s="121"/>
      <c r="D371" s="121"/>
      <c r="E371" s="121"/>
      <c r="F371" s="121"/>
      <c r="G371" s="78"/>
      <c r="H371" s="136"/>
      <c r="I371" s="121"/>
      <c r="J371" s="121"/>
      <c r="K371" s="121"/>
      <c r="L371" s="121"/>
      <c r="M371" s="121"/>
      <c r="N371" s="121"/>
      <c r="O371" s="121"/>
      <c r="P371" s="121"/>
      <c r="Q371" s="121"/>
      <c r="R371" s="121"/>
      <c r="S371" s="121"/>
      <c r="T371" s="121"/>
      <c r="U371" s="121"/>
      <c r="V371" s="121"/>
      <c r="W371" s="121"/>
      <c r="X371" s="121"/>
      <c r="Y371" s="121"/>
      <c r="Z371" s="121"/>
      <c r="AA371" s="121"/>
      <c r="AB371" s="121"/>
      <c r="AC371" s="121"/>
      <c r="AD371" s="121"/>
      <c r="AE371" s="121"/>
      <c r="AF371" s="121"/>
      <c r="AG371" s="121"/>
      <c r="AH371" s="121"/>
      <c r="AI371" s="121"/>
      <c r="AJ371" s="121"/>
      <c r="AK371" s="121"/>
      <c r="AL371" s="121"/>
      <c r="AM371" s="121"/>
      <c r="AN371" s="121"/>
      <c r="AO371" s="121"/>
    </row>
    <row r="372" ht="12.75" customHeight="1">
      <c r="A372" s="5"/>
      <c r="B372" s="121"/>
      <c r="C372" s="121"/>
      <c r="D372" s="121"/>
      <c r="E372" s="121"/>
      <c r="F372" s="121"/>
      <c r="G372" s="78"/>
      <c r="H372" s="136"/>
      <c r="I372" s="121"/>
      <c r="J372" s="121"/>
      <c r="K372" s="121"/>
      <c r="L372" s="121"/>
      <c r="M372" s="121"/>
      <c r="N372" s="121"/>
      <c r="O372" s="121"/>
      <c r="P372" s="121"/>
      <c r="Q372" s="121"/>
      <c r="R372" s="121"/>
      <c r="S372" s="121"/>
      <c r="T372" s="121"/>
      <c r="U372" s="121"/>
      <c r="V372" s="121"/>
      <c r="W372" s="121"/>
      <c r="X372" s="121"/>
      <c r="Y372" s="121"/>
      <c r="Z372" s="121"/>
      <c r="AA372" s="121"/>
      <c r="AB372" s="121"/>
      <c r="AC372" s="121"/>
      <c r="AD372" s="121"/>
      <c r="AE372" s="121"/>
      <c r="AF372" s="121"/>
      <c r="AG372" s="121"/>
      <c r="AH372" s="121"/>
      <c r="AI372" s="121"/>
      <c r="AJ372" s="121"/>
      <c r="AK372" s="121"/>
      <c r="AL372" s="121"/>
      <c r="AM372" s="121"/>
      <c r="AN372" s="121"/>
      <c r="AO372" s="121"/>
    </row>
    <row r="373" ht="12.75" customHeight="1">
      <c r="A373" s="5"/>
      <c r="B373" s="121"/>
      <c r="C373" s="121"/>
      <c r="D373" s="121"/>
      <c r="E373" s="121"/>
      <c r="F373" s="121"/>
      <c r="G373" s="78"/>
      <c r="H373" s="136"/>
      <c r="I373" s="121"/>
      <c r="J373" s="121"/>
      <c r="K373" s="121"/>
      <c r="L373" s="121"/>
      <c r="M373" s="121"/>
      <c r="N373" s="121"/>
      <c r="O373" s="121"/>
      <c r="P373" s="121"/>
      <c r="Q373" s="121"/>
      <c r="R373" s="121"/>
      <c r="S373" s="121"/>
      <c r="T373" s="121"/>
      <c r="U373" s="121"/>
      <c r="V373" s="121"/>
      <c r="W373" s="121"/>
      <c r="X373" s="121"/>
      <c r="Y373" s="121"/>
      <c r="Z373" s="121"/>
      <c r="AA373" s="121"/>
      <c r="AB373" s="121"/>
      <c r="AC373" s="121"/>
      <c r="AD373" s="121"/>
      <c r="AE373" s="121"/>
      <c r="AF373" s="121"/>
      <c r="AG373" s="121"/>
      <c r="AH373" s="121"/>
      <c r="AI373" s="121"/>
      <c r="AJ373" s="121"/>
      <c r="AK373" s="121"/>
      <c r="AL373" s="121"/>
      <c r="AM373" s="121"/>
      <c r="AN373" s="121"/>
      <c r="AO373" s="121"/>
    </row>
    <row r="374" ht="12.75" customHeight="1">
      <c r="A374" s="5"/>
      <c r="B374" s="121"/>
      <c r="C374" s="121"/>
      <c r="D374" s="121"/>
      <c r="E374" s="121"/>
      <c r="F374" s="121"/>
      <c r="G374" s="78"/>
      <c r="H374" s="136"/>
      <c r="I374" s="121"/>
      <c r="J374" s="121"/>
      <c r="K374" s="121"/>
      <c r="L374" s="121"/>
      <c r="M374" s="121"/>
      <c r="N374" s="121"/>
      <c r="O374" s="121"/>
      <c r="P374" s="121"/>
      <c r="Q374" s="121"/>
      <c r="R374" s="121"/>
      <c r="S374" s="121"/>
      <c r="T374" s="121"/>
      <c r="U374" s="121"/>
      <c r="V374" s="121"/>
      <c r="W374" s="121"/>
      <c r="X374" s="121"/>
      <c r="Y374" s="121"/>
      <c r="Z374" s="121"/>
      <c r="AA374" s="121"/>
      <c r="AB374" s="121"/>
      <c r="AC374" s="121"/>
      <c r="AD374" s="121"/>
      <c r="AE374" s="121"/>
      <c r="AF374" s="121"/>
      <c r="AG374" s="121"/>
      <c r="AH374" s="121"/>
      <c r="AI374" s="121"/>
      <c r="AJ374" s="121"/>
      <c r="AK374" s="121"/>
      <c r="AL374" s="121"/>
      <c r="AM374" s="121"/>
      <c r="AN374" s="121"/>
      <c r="AO374" s="121"/>
    </row>
    <row r="375" ht="12.75" customHeight="1">
      <c r="A375" s="5"/>
      <c r="B375" s="121"/>
      <c r="C375" s="121"/>
      <c r="D375" s="121"/>
      <c r="E375" s="121"/>
      <c r="F375" s="121"/>
      <c r="G375" s="78"/>
      <c r="H375" s="136"/>
      <c r="I375" s="121"/>
      <c r="J375" s="121"/>
      <c r="K375" s="121"/>
      <c r="L375" s="121"/>
      <c r="M375" s="121"/>
      <c r="N375" s="121"/>
      <c r="O375" s="121"/>
      <c r="P375" s="121"/>
      <c r="Q375" s="121"/>
      <c r="R375" s="121"/>
      <c r="S375" s="121"/>
      <c r="T375" s="121"/>
      <c r="U375" s="121"/>
      <c r="V375" s="121"/>
      <c r="W375" s="121"/>
      <c r="X375" s="121"/>
      <c r="Y375" s="121"/>
      <c r="Z375" s="121"/>
      <c r="AA375" s="121"/>
      <c r="AB375" s="121"/>
      <c r="AC375" s="121"/>
      <c r="AD375" s="121"/>
      <c r="AE375" s="121"/>
      <c r="AF375" s="121"/>
      <c r="AG375" s="121"/>
      <c r="AH375" s="121"/>
      <c r="AI375" s="121"/>
      <c r="AJ375" s="121"/>
      <c r="AK375" s="121"/>
      <c r="AL375" s="121"/>
      <c r="AM375" s="121"/>
      <c r="AN375" s="121"/>
      <c r="AO375" s="121"/>
    </row>
    <row r="376" ht="12.75" customHeight="1">
      <c r="A376" s="5"/>
      <c r="B376" s="121"/>
      <c r="C376" s="121"/>
      <c r="D376" s="121"/>
      <c r="E376" s="121"/>
      <c r="F376" s="121"/>
      <c r="G376" s="78"/>
      <c r="H376" s="136"/>
      <c r="I376" s="121"/>
      <c r="J376" s="121"/>
      <c r="K376" s="121"/>
      <c r="L376" s="121"/>
      <c r="M376" s="121"/>
      <c r="N376" s="121"/>
      <c r="O376" s="121"/>
      <c r="P376" s="121"/>
      <c r="Q376" s="121"/>
      <c r="R376" s="121"/>
      <c r="S376" s="121"/>
      <c r="T376" s="121"/>
      <c r="U376" s="121"/>
      <c r="V376" s="121"/>
      <c r="W376" s="121"/>
      <c r="X376" s="121"/>
      <c r="Y376" s="121"/>
      <c r="Z376" s="121"/>
      <c r="AA376" s="121"/>
      <c r="AB376" s="121"/>
      <c r="AC376" s="121"/>
      <c r="AD376" s="121"/>
      <c r="AE376" s="121"/>
      <c r="AF376" s="121"/>
      <c r="AG376" s="121"/>
      <c r="AH376" s="121"/>
      <c r="AI376" s="121"/>
      <c r="AJ376" s="121"/>
      <c r="AK376" s="121"/>
      <c r="AL376" s="121"/>
      <c r="AM376" s="121"/>
      <c r="AN376" s="121"/>
      <c r="AO376" s="121"/>
    </row>
    <row r="377" ht="12.75" customHeight="1">
      <c r="A377" s="5"/>
      <c r="B377" s="121"/>
      <c r="C377" s="121"/>
      <c r="D377" s="121"/>
      <c r="E377" s="121"/>
      <c r="F377" s="121"/>
      <c r="G377" s="78"/>
      <c r="H377" s="136"/>
      <c r="I377" s="121"/>
      <c r="J377" s="121"/>
      <c r="K377" s="121"/>
      <c r="L377" s="121"/>
      <c r="M377" s="121"/>
      <c r="N377" s="121"/>
      <c r="O377" s="121"/>
      <c r="P377" s="121"/>
      <c r="Q377" s="121"/>
      <c r="R377" s="121"/>
      <c r="S377" s="121"/>
      <c r="T377" s="121"/>
      <c r="U377" s="121"/>
      <c r="V377" s="121"/>
      <c r="W377" s="121"/>
      <c r="X377" s="121"/>
      <c r="Y377" s="121"/>
      <c r="Z377" s="121"/>
      <c r="AA377" s="121"/>
      <c r="AB377" s="121"/>
      <c r="AC377" s="121"/>
      <c r="AD377" s="121"/>
      <c r="AE377" s="121"/>
      <c r="AF377" s="121"/>
      <c r="AG377" s="121"/>
      <c r="AH377" s="121"/>
      <c r="AI377" s="121"/>
      <c r="AJ377" s="121"/>
      <c r="AK377" s="121"/>
      <c r="AL377" s="121"/>
      <c r="AM377" s="121"/>
      <c r="AN377" s="121"/>
      <c r="AO377" s="121"/>
    </row>
    <row r="378" ht="12.75" customHeight="1">
      <c r="A378" s="5"/>
      <c r="B378" s="121"/>
      <c r="C378" s="121"/>
      <c r="D378" s="121"/>
      <c r="E378" s="121"/>
      <c r="F378" s="121"/>
      <c r="G378" s="78"/>
      <c r="H378" s="136"/>
      <c r="I378" s="121"/>
      <c r="J378" s="121"/>
      <c r="K378" s="121"/>
      <c r="L378" s="121"/>
      <c r="M378" s="121"/>
      <c r="N378" s="121"/>
      <c r="O378" s="121"/>
      <c r="P378" s="121"/>
      <c r="Q378" s="121"/>
      <c r="R378" s="121"/>
      <c r="S378" s="121"/>
      <c r="T378" s="121"/>
      <c r="U378" s="121"/>
      <c r="V378" s="121"/>
      <c r="W378" s="121"/>
      <c r="X378" s="121"/>
      <c r="Y378" s="121"/>
      <c r="Z378" s="121"/>
      <c r="AA378" s="121"/>
      <c r="AB378" s="121"/>
      <c r="AC378" s="121"/>
      <c r="AD378" s="121"/>
      <c r="AE378" s="121"/>
      <c r="AF378" s="121"/>
      <c r="AG378" s="121"/>
      <c r="AH378" s="121"/>
      <c r="AI378" s="121"/>
      <c r="AJ378" s="121"/>
      <c r="AK378" s="121"/>
      <c r="AL378" s="121"/>
      <c r="AM378" s="121"/>
      <c r="AN378" s="121"/>
      <c r="AO378" s="121"/>
    </row>
    <row r="379" ht="12.75" customHeight="1">
      <c r="A379" s="5"/>
      <c r="B379" s="121"/>
      <c r="C379" s="121"/>
      <c r="D379" s="121"/>
      <c r="E379" s="121"/>
      <c r="F379" s="121"/>
      <c r="G379" s="78"/>
      <c r="H379" s="136"/>
      <c r="I379" s="121"/>
      <c r="J379" s="121"/>
      <c r="K379" s="121"/>
      <c r="L379" s="121"/>
      <c r="M379" s="121"/>
      <c r="N379" s="121"/>
      <c r="O379" s="121"/>
      <c r="P379" s="121"/>
      <c r="Q379" s="121"/>
      <c r="R379" s="121"/>
      <c r="S379" s="121"/>
      <c r="T379" s="121"/>
      <c r="U379" s="121"/>
      <c r="V379" s="121"/>
      <c r="W379" s="121"/>
      <c r="X379" s="121"/>
      <c r="Y379" s="121"/>
      <c r="Z379" s="121"/>
      <c r="AA379" s="121"/>
      <c r="AB379" s="121"/>
      <c r="AC379" s="121"/>
      <c r="AD379" s="121"/>
      <c r="AE379" s="121"/>
      <c r="AF379" s="121"/>
      <c r="AG379" s="121"/>
      <c r="AH379" s="121"/>
      <c r="AI379" s="121"/>
      <c r="AJ379" s="121"/>
      <c r="AK379" s="121"/>
      <c r="AL379" s="121"/>
      <c r="AM379" s="121"/>
      <c r="AN379" s="121"/>
      <c r="AO379" s="121"/>
    </row>
    <row r="380" ht="12.75" customHeight="1">
      <c r="A380" s="5"/>
      <c r="B380" s="121"/>
      <c r="C380" s="121"/>
      <c r="D380" s="121"/>
      <c r="E380" s="121"/>
      <c r="F380" s="121"/>
      <c r="G380" s="78"/>
      <c r="H380" s="136"/>
      <c r="I380" s="121"/>
      <c r="J380" s="121"/>
      <c r="K380" s="121"/>
      <c r="L380" s="121"/>
      <c r="M380" s="121"/>
      <c r="N380" s="121"/>
      <c r="O380" s="121"/>
      <c r="P380" s="121"/>
      <c r="Q380" s="121"/>
      <c r="R380" s="121"/>
      <c r="S380" s="121"/>
      <c r="T380" s="121"/>
      <c r="U380" s="121"/>
      <c r="V380" s="121"/>
      <c r="W380" s="121"/>
      <c r="X380" s="121"/>
      <c r="Y380" s="121"/>
      <c r="Z380" s="121"/>
      <c r="AA380" s="121"/>
      <c r="AB380" s="121"/>
      <c r="AC380" s="121"/>
      <c r="AD380" s="121"/>
      <c r="AE380" s="121"/>
      <c r="AF380" s="121"/>
      <c r="AG380" s="121"/>
      <c r="AH380" s="121"/>
      <c r="AI380" s="121"/>
      <c r="AJ380" s="121"/>
      <c r="AK380" s="121"/>
      <c r="AL380" s="121"/>
      <c r="AM380" s="121"/>
      <c r="AN380" s="121"/>
      <c r="AO380" s="121"/>
    </row>
    <row r="381" ht="12.75" customHeight="1">
      <c r="A381" s="5"/>
      <c r="B381" s="121"/>
      <c r="C381" s="121"/>
      <c r="D381" s="121"/>
      <c r="E381" s="121"/>
      <c r="F381" s="121"/>
      <c r="G381" s="78"/>
      <c r="H381" s="136"/>
      <c r="I381" s="121"/>
      <c r="J381" s="121"/>
      <c r="K381" s="121"/>
      <c r="L381" s="121"/>
      <c r="M381" s="121"/>
      <c r="N381" s="121"/>
      <c r="O381" s="121"/>
      <c r="P381" s="121"/>
      <c r="Q381" s="121"/>
      <c r="R381" s="121"/>
      <c r="S381" s="121"/>
      <c r="T381" s="121"/>
      <c r="U381" s="121"/>
      <c r="V381" s="121"/>
      <c r="W381" s="121"/>
      <c r="X381" s="121"/>
      <c r="Y381" s="121"/>
      <c r="Z381" s="121"/>
      <c r="AA381" s="121"/>
      <c r="AB381" s="121"/>
      <c r="AC381" s="121"/>
      <c r="AD381" s="121"/>
      <c r="AE381" s="121"/>
      <c r="AF381" s="121"/>
      <c r="AG381" s="121"/>
      <c r="AH381" s="121"/>
      <c r="AI381" s="121"/>
      <c r="AJ381" s="121"/>
      <c r="AK381" s="121"/>
      <c r="AL381" s="121"/>
      <c r="AM381" s="121"/>
      <c r="AN381" s="121"/>
      <c r="AO381" s="121"/>
    </row>
    <row r="382" ht="12.75" customHeight="1">
      <c r="A382" s="5"/>
      <c r="B382" s="121"/>
      <c r="C382" s="121"/>
      <c r="D382" s="121"/>
      <c r="E382" s="121"/>
      <c r="F382" s="121"/>
      <c r="G382" s="78"/>
      <c r="H382" s="136"/>
      <c r="I382" s="121"/>
      <c r="J382" s="121"/>
      <c r="K382" s="121"/>
      <c r="L382" s="121"/>
      <c r="M382" s="121"/>
      <c r="N382" s="121"/>
      <c r="O382" s="121"/>
      <c r="P382" s="121"/>
      <c r="Q382" s="121"/>
      <c r="R382" s="121"/>
      <c r="S382" s="121"/>
      <c r="T382" s="121"/>
      <c r="U382" s="121"/>
      <c r="V382" s="121"/>
      <c r="W382" s="121"/>
      <c r="X382" s="121"/>
      <c r="Y382" s="121"/>
      <c r="Z382" s="121"/>
      <c r="AA382" s="121"/>
      <c r="AB382" s="121"/>
      <c r="AC382" s="121"/>
      <c r="AD382" s="121"/>
      <c r="AE382" s="121"/>
      <c r="AF382" s="121"/>
      <c r="AG382" s="121"/>
      <c r="AH382" s="121"/>
      <c r="AI382" s="121"/>
      <c r="AJ382" s="121"/>
      <c r="AK382" s="121"/>
      <c r="AL382" s="121"/>
      <c r="AM382" s="121"/>
      <c r="AN382" s="121"/>
      <c r="AO382" s="121"/>
    </row>
    <row r="383" ht="12.75" customHeight="1">
      <c r="A383" s="5"/>
      <c r="B383" s="121"/>
      <c r="C383" s="121"/>
      <c r="D383" s="121"/>
      <c r="E383" s="121"/>
      <c r="F383" s="121"/>
      <c r="G383" s="78"/>
      <c r="H383" s="136"/>
      <c r="I383" s="121"/>
      <c r="J383" s="121"/>
      <c r="K383" s="121"/>
      <c r="L383" s="121"/>
      <c r="M383" s="121"/>
      <c r="N383" s="121"/>
      <c r="O383" s="121"/>
      <c r="P383" s="121"/>
      <c r="Q383" s="121"/>
      <c r="R383" s="121"/>
      <c r="S383" s="121"/>
      <c r="T383" s="121"/>
      <c r="U383" s="121"/>
      <c r="V383" s="121"/>
      <c r="W383" s="121"/>
      <c r="X383" s="121"/>
      <c r="Y383" s="121"/>
      <c r="Z383" s="121"/>
      <c r="AA383" s="121"/>
      <c r="AB383" s="121"/>
      <c r="AC383" s="121"/>
      <c r="AD383" s="121"/>
      <c r="AE383" s="121"/>
      <c r="AF383" s="121"/>
      <c r="AG383" s="121"/>
      <c r="AH383" s="121"/>
      <c r="AI383" s="121"/>
      <c r="AJ383" s="121"/>
      <c r="AK383" s="121"/>
      <c r="AL383" s="121"/>
      <c r="AM383" s="121"/>
      <c r="AN383" s="121"/>
      <c r="AO383" s="121"/>
    </row>
    <row r="384" ht="12.75" customHeight="1">
      <c r="A384" s="5"/>
      <c r="B384" s="121"/>
      <c r="C384" s="121"/>
      <c r="D384" s="121"/>
      <c r="E384" s="121"/>
      <c r="F384" s="121"/>
      <c r="G384" s="78"/>
      <c r="H384" s="136"/>
      <c r="I384" s="121"/>
      <c r="J384" s="121"/>
      <c r="K384" s="121"/>
      <c r="L384" s="121"/>
      <c r="M384" s="121"/>
      <c r="N384" s="121"/>
      <c r="O384" s="121"/>
      <c r="P384" s="121"/>
      <c r="Q384" s="121"/>
      <c r="R384" s="121"/>
      <c r="S384" s="121"/>
      <c r="T384" s="121"/>
      <c r="U384" s="121"/>
      <c r="V384" s="121"/>
      <c r="W384" s="121"/>
      <c r="X384" s="121"/>
      <c r="Y384" s="121"/>
      <c r="Z384" s="121"/>
      <c r="AA384" s="121"/>
      <c r="AB384" s="121"/>
      <c r="AC384" s="121"/>
      <c r="AD384" s="121"/>
      <c r="AE384" s="121"/>
      <c r="AF384" s="121"/>
      <c r="AG384" s="121"/>
      <c r="AH384" s="121"/>
      <c r="AI384" s="121"/>
      <c r="AJ384" s="121"/>
      <c r="AK384" s="121"/>
      <c r="AL384" s="121"/>
      <c r="AM384" s="121"/>
      <c r="AN384" s="121"/>
      <c r="AO384" s="121"/>
    </row>
    <row r="385" ht="12.75" customHeight="1">
      <c r="A385" s="5"/>
      <c r="B385" s="121"/>
      <c r="C385" s="121"/>
      <c r="D385" s="121"/>
      <c r="E385" s="121"/>
      <c r="F385" s="121"/>
      <c r="G385" s="78"/>
      <c r="H385" s="136"/>
      <c r="I385" s="121"/>
      <c r="J385" s="121"/>
      <c r="K385" s="121"/>
      <c r="L385" s="121"/>
      <c r="M385" s="121"/>
      <c r="N385" s="121"/>
      <c r="O385" s="121"/>
      <c r="P385" s="121"/>
      <c r="Q385" s="121"/>
      <c r="R385" s="121"/>
      <c r="S385" s="121"/>
      <c r="T385" s="121"/>
      <c r="U385" s="121"/>
      <c r="V385" s="121"/>
      <c r="W385" s="121"/>
      <c r="X385" s="121"/>
      <c r="Y385" s="121"/>
      <c r="Z385" s="121"/>
      <c r="AA385" s="121"/>
      <c r="AB385" s="121"/>
      <c r="AC385" s="121"/>
      <c r="AD385" s="121"/>
      <c r="AE385" s="121"/>
      <c r="AF385" s="121"/>
      <c r="AG385" s="121"/>
      <c r="AH385" s="121"/>
      <c r="AI385" s="121"/>
      <c r="AJ385" s="121"/>
      <c r="AK385" s="121"/>
      <c r="AL385" s="121"/>
      <c r="AM385" s="121"/>
      <c r="AN385" s="121"/>
      <c r="AO385" s="121"/>
    </row>
    <row r="386" ht="12.75" customHeight="1">
      <c r="A386" s="5"/>
      <c r="B386" s="121"/>
      <c r="C386" s="121"/>
      <c r="D386" s="121"/>
      <c r="E386" s="121"/>
      <c r="F386" s="121"/>
      <c r="G386" s="78"/>
      <c r="H386" s="136"/>
      <c r="I386" s="121"/>
      <c r="J386" s="121"/>
      <c r="K386" s="121"/>
      <c r="L386" s="121"/>
      <c r="M386" s="121"/>
      <c r="N386" s="121"/>
      <c r="O386" s="121"/>
      <c r="P386" s="121"/>
      <c r="Q386" s="121"/>
      <c r="R386" s="121"/>
      <c r="S386" s="121"/>
      <c r="T386" s="121"/>
      <c r="U386" s="121"/>
      <c r="V386" s="121"/>
      <c r="W386" s="121"/>
      <c r="X386" s="121"/>
      <c r="Y386" s="121"/>
      <c r="Z386" s="121"/>
      <c r="AA386" s="121"/>
      <c r="AB386" s="121"/>
      <c r="AC386" s="121"/>
      <c r="AD386" s="121"/>
      <c r="AE386" s="121"/>
      <c r="AF386" s="121"/>
      <c r="AG386" s="121"/>
      <c r="AH386" s="121"/>
      <c r="AI386" s="121"/>
      <c r="AJ386" s="121"/>
      <c r="AK386" s="121"/>
      <c r="AL386" s="121"/>
      <c r="AM386" s="121"/>
      <c r="AN386" s="121"/>
      <c r="AO386" s="121"/>
    </row>
    <row r="387" ht="12.75" customHeight="1">
      <c r="A387" s="5"/>
      <c r="B387" s="121"/>
      <c r="C387" s="121"/>
      <c r="D387" s="121"/>
      <c r="E387" s="121"/>
      <c r="F387" s="121"/>
      <c r="G387" s="78"/>
      <c r="H387" s="136"/>
      <c r="I387" s="121"/>
      <c r="J387" s="121"/>
      <c r="K387" s="121"/>
      <c r="L387" s="121"/>
      <c r="M387" s="121"/>
      <c r="N387" s="121"/>
      <c r="O387" s="121"/>
      <c r="P387" s="121"/>
      <c r="Q387" s="121"/>
      <c r="R387" s="121"/>
      <c r="S387" s="121"/>
      <c r="T387" s="121"/>
      <c r="U387" s="121"/>
      <c r="V387" s="121"/>
      <c r="W387" s="121"/>
      <c r="X387" s="121"/>
      <c r="Y387" s="121"/>
      <c r="Z387" s="121"/>
      <c r="AA387" s="121"/>
      <c r="AB387" s="121"/>
      <c r="AC387" s="121"/>
      <c r="AD387" s="121"/>
      <c r="AE387" s="121"/>
      <c r="AF387" s="121"/>
      <c r="AG387" s="121"/>
      <c r="AH387" s="121"/>
      <c r="AI387" s="121"/>
      <c r="AJ387" s="121"/>
      <c r="AK387" s="121"/>
      <c r="AL387" s="121"/>
      <c r="AM387" s="121"/>
      <c r="AN387" s="121"/>
      <c r="AO387" s="121"/>
    </row>
    <row r="388" ht="12.75" customHeight="1">
      <c r="A388" s="5"/>
      <c r="B388" s="121"/>
      <c r="C388" s="121"/>
      <c r="D388" s="121"/>
      <c r="E388" s="121"/>
      <c r="F388" s="121"/>
      <c r="G388" s="78"/>
      <c r="H388" s="136"/>
      <c r="I388" s="121"/>
      <c r="J388" s="121"/>
      <c r="K388" s="121"/>
      <c r="L388" s="121"/>
      <c r="M388" s="121"/>
      <c r="N388" s="121"/>
      <c r="O388" s="121"/>
      <c r="P388" s="121"/>
      <c r="Q388" s="121"/>
      <c r="R388" s="121"/>
      <c r="S388" s="121"/>
      <c r="T388" s="121"/>
      <c r="U388" s="121"/>
      <c r="V388" s="121"/>
      <c r="W388" s="121"/>
      <c r="X388" s="121"/>
      <c r="Y388" s="121"/>
      <c r="Z388" s="121"/>
      <c r="AA388" s="121"/>
      <c r="AB388" s="121"/>
      <c r="AC388" s="121"/>
      <c r="AD388" s="121"/>
      <c r="AE388" s="121"/>
      <c r="AF388" s="121"/>
      <c r="AG388" s="121"/>
      <c r="AH388" s="121"/>
      <c r="AI388" s="121"/>
      <c r="AJ388" s="121"/>
      <c r="AK388" s="121"/>
      <c r="AL388" s="121"/>
      <c r="AM388" s="121"/>
      <c r="AN388" s="121"/>
      <c r="AO388" s="121"/>
    </row>
    <row r="389" ht="12.75" customHeight="1">
      <c r="A389" s="5"/>
      <c r="B389" s="121"/>
      <c r="C389" s="121"/>
      <c r="D389" s="121"/>
      <c r="E389" s="121"/>
      <c r="F389" s="121"/>
      <c r="G389" s="78"/>
      <c r="H389" s="136"/>
      <c r="I389" s="121"/>
      <c r="J389" s="121"/>
      <c r="K389" s="121"/>
      <c r="L389" s="121"/>
      <c r="M389" s="121"/>
      <c r="N389" s="121"/>
      <c r="O389" s="121"/>
      <c r="P389" s="121"/>
      <c r="Q389" s="121"/>
      <c r="R389" s="121"/>
      <c r="S389" s="121"/>
      <c r="T389" s="121"/>
      <c r="U389" s="121"/>
      <c r="V389" s="121"/>
      <c r="W389" s="121"/>
      <c r="X389" s="121"/>
      <c r="Y389" s="121"/>
      <c r="Z389" s="121"/>
      <c r="AA389" s="121"/>
      <c r="AB389" s="121"/>
      <c r="AC389" s="121"/>
      <c r="AD389" s="121"/>
      <c r="AE389" s="121"/>
      <c r="AF389" s="121"/>
      <c r="AG389" s="121"/>
      <c r="AH389" s="121"/>
      <c r="AI389" s="121"/>
      <c r="AJ389" s="121"/>
      <c r="AK389" s="121"/>
      <c r="AL389" s="121"/>
      <c r="AM389" s="121"/>
      <c r="AN389" s="121"/>
      <c r="AO389" s="121"/>
    </row>
    <row r="390" ht="12.75" customHeight="1">
      <c r="A390" s="5"/>
      <c r="B390" s="121"/>
      <c r="C390" s="121"/>
      <c r="D390" s="121"/>
      <c r="E390" s="121"/>
      <c r="F390" s="121"/>
      <c r="G390" s="78"/>
      <c r="H390" s="136"/>
      <c r="I390" s="121"/>
      <c r="J390" s="121"/>
      <c r="K390" s="121"/>
      <c r="L390" s="121"/>
      <c r="M390" s="121"/>
      <c r="N390" s="121"/>
      <c r="O390" s="121"/>
      <c r="P390" s="121"/>
      <c r="Q390" s="121"/>
      <c r="R390" s="121"/>
      <c r="S390" s="121"/>
      <c r="T390" s="121"/>
      <c r="U390" s="121"/>
      <c r="V390" s="121"/>
      <c r="W390" s="121"/>
      <c r="X390" s="121"/>
      <c r="Y390" s="121"/>
      <c r="Z390" s="121"/>
      <c r="AA390" s="121"/>
      <c r="AB390" s="121"/>
      <c r="AC390" s="121"/>
      <c r="AD390" s="121"/>
      <c r="AE390" s="121"/>
      <c r="AF390" s="121"/>
      <c r="AG390" s="121"/>
      <c r="AH390" s="121"/>
      <c r="AI390" s="121"/>
      <c r="AJ390" s="121"/>
      <c r="AK390" s="121"/>
      <c r="AL390" s="121"/>
      <c r="AM390" s="121"/>
      <c r="AN390" s="121"/>
      <c r="AO390" s="121"/>
    </row>
    <row r="391" ht="12.75" customHeight="1">
      <c r="A391" s="5"/>
      <c r="B391" s="121"/>
      <c r="C391" s="121"/>
      <c r="D391" s="121"/>
      <c r="E391" s="121"/>
      <c r="F391" s="121"/>
      <c r="G391" s="78"/>
      <c r="H391" s="136"/>
      <c r="I391" s="121"/>
      <c r="J391" s="121"/>
      <c r="K391" s="121"/>
      <c r="L391" s="121"/>
      <c r="M391" s="121"/>
      <c r="N391" s="121"/>
      <c r="O391" s="121"/>
      <c r="P391" s="121"/>
      <c r="Q391" s="121"/>
      <c r="R391" s="121"/>
      <c r="S391" s="121"/>
      <c r="T391" s="121"/>
      <c r="U391" s="121"/>
      <c r="V391" s="121"/>
      <c r="W391" s="121"/>
      <c r="X391" s="121"/>
      <c r="Y391" s="121"/>
      <c r="Z391" s="121"/>
      <c r="AA391" s="121"/>
      <c r="AB391" s="121"/>
      <c r="AC391" s="121"/>
      <c r="AD391" s="121"/>
      <c r="AE391" s="121"/>
      <c r="AF391" s="121"/>
      <c r="AG391" s="121"/>
      <c r="AH391" s="121"/>
      <c r="AI391" s="121"/>
      <c r="AJ391" s="121"/>
      <c r="AK391" s="121"/>
      <c r="AL391" s="121"/>
      <c r="AM391" s="121"/>
      <c r="AN391" s="121"/>
      <c r="AO391" s="121"/>
    </row>
    <row r="392" ht="12.75" customHeight="1">
      <c r="A392" s="5"/>
      <c r="B392" s="121"/>
      <c r="C392" s="121"/>
      <c r="D392" s="121"/>
      <c r="E392" s="121"/>
      <c r="F392" s="121"/>
      <c r="G392" s="78"/>
      <c r="H392" s="136"/>
      <c r="I392" s="121"/>
      <c r="J392" s="121"/>
      <c r="K392" s="121"/>
      <c r="L392" s="121"/>
      <c r="M392" s="121"/>
      <c r="N392" s="121"/>
      <c r="O392" s="121"/>
      <c r="P392" s="121"/>
      <c r="Q392" s="121"/>
      <c r="R392" s="121"/>
      <c r="S392" s="121"/>
      <c r="T392" s="121"/>
      <c r="U392" s="121"/>
      <c r="V392" s="121"/>
      <c r="W392" s="121"/>
      <c r="X392" s="121"/>
      <c r="Y392" s="121"/>
      <c r="Z392" s="121"/>
      <c r="AA392" s="121"/>
      <c r="AB392" s="121"/>
      <c r="AC392" s="121"/>
      <c r="AD392" s="121"/>
      <c r="AE392" s="121"/>
      <c r="AF392" s="121"/>
      <c r="AG392" s="121"/>
      <c r="AH392" s="121"/>
      <c r="AI392" s="121"/>
      <c r="AJ392" s="121"/>
      <c r="AK392" s="121"/>
      <c r="AL392" s="121"/>
      <c r="AM392" s="121"/>
      <c r="AN392" s="121"/>
      <c r="AO392" s="121"/>
    </row>
    <row r="393" ht="12.75" customHeight="1">
      <c r="A393" s="5"/>
      <c r="B393" s="121"/>
      <c r="C393" s="121"/>
      <c r="D393" s="121"/>
      <c r="E393" s="121"/>
      <c r="F393" s="121"/>
      <c r="G393" s="78"/>
      <c r="H393" s="136"/>
      <c r="I393" s="121"/>
      <c r="J393" s="121"/>
      <c r="K393" s="121"/>
      <c r="L393" s="121"/>
      <c r="M393" s="121"/>
      <c r="N393" s="121"/>
      <c r="O393" s="121"/>
      <c r="P393" s="121"/>
      <c r="Q393" s="121"/>
      <c r="R393" s="121"/>
      <c r="S393" s="121"/>
      <c r="T393" s="121"/>
      <c r="U393" s="121"/>
      <c r="V393" s="121"/>
      <c r="W393" s="121"/>
      <c r="X393" s="121"/>
      <c r="Y393" s="121"/>
      <c r="Z393" s="121"/>
      <c r="AA393" s="121"/>
      <c r="AB393" s="121"/>
      <c r="AC393" s="121"/>
      <c r="AD393" s="121"/>
      <c r="AE393" s="121"/>
      <c r="AF393" s="121"/>
      <c r="AG393" s="121"/>
      <c r="AH393" s="121"/>
      <c r="AI393" s="121"/>
      <c r="AJ393" s="121"/>
      <c r="AK393" s="121"/>
      <c r="AL393" s="121"/>
      <c r="AM393" s="121"/>
      <c r="AN393" s="121"/>
      <c r="AO393" s="121"/>
    </row>
    <row r="394" ht="12.75" customHeight="1">
      <c r="A394" s="5"/>
      <c r="B394" s="121"/>
      <c r="C394" s="121"/>
      <c r="D394" s="121"/>
      <c r="E394" s="121"/>
      <c r="F394" s="121"/>
      <c r="G394" s="78"/>
      <c r="H394" s="136"/>
      <c r="I394" s="121"/>
      <c r="J394" s="121"/>
      <c r="K394" s="121"/>
      <c r="L394" s="121"/>
      <c r="M394" s="121"/>
      <c r="N394" s="121"/>
      <c r="O394" s="121"/>
      <c r="P394" s="121"/>
      <c r="Q394" s="121"/>
      <c r="R394" s="121"/>
      <c r="S394" s="121"/>
      <c r="T394" s="121"/>
      <c r="U394" s="121"/>
      <c r="V394" s="121"/>
      <c r="W394" s="121"/>
      <c r="X394" s="121"/>
      <c r="Y394" s="121"/>
      <c r="Z394" s="121"/>
      <c r="AA394" s="121"/>
      <c r="AB394" s="121"/>
      <c r="AC394" s="121"/>
      <c r="AD394" s="121"/>
      <c r="AE394" s="121"/>
      <c r="AF394" s="121"/>
      <c r="AG394" s="121"/>
      <c r="AH394" s="121"/>
      <c r="AI394" s="121"/>
      <c r="AJ394" s="121"/>
      <c r="AK394" s="121"/>
      <c r="AL394" s="121"/>
      <c r="AM394" s="121"/>
      <c r="AN394" s="121"/>
      <c r="AO394" s="121"/>
    </row>
    <row r="395" ht="12.75" customHeight="1">
      <c r="A395" s="5"/>
      <c r="B395" s="121"/>
      <c r="C395" s="121"/>
      <c r="D395" s="121"/>
      <c r="E395" s="121"/>
      <c r="F395" s="121"/>
      <c r="G395" s="78"/>
      <c r="H395" s="136"/>
      <c r="I395" s="121"/>
      <c r="J395" s="121"/>
      <c r="K395" s="121"/>
      <c r="L395" s="121"/>
      <c r="M395" s="121"/>
      <c r="N395" s="121"/>
      <c r="O395" s="121"/>
      <c r="P395" s="121"/>
      <c r="Q395" s="121"/>
      <c r="R395" s="121"/>
      <c r="S395" s="121"/>
      <c r="T395" s="121"/>
      <c r="U395" s="121"/>
      <c r="V395" s="121"/>
      <c r="W395" s="121"/>
      <c r="X395" s="121"/>
      <c r="Y395" s="121"/>
      <c r="Z395" s="121"/>
      <c r="AA395" s="121"/>
      <c r="AB395" s="121"/>
      <c r="AC395" s="121"/>
      <c r="AD395" s="121"/>
      <c r="AE395" s="121"/>
      <c r="AF395" s="121"/>
      <c r="AG395" s="121"/>
      <c r="AH395" s="121"/>
      <c r="AI395" s="121"/>
      <c r="AJ395" s="121"/>
      <c r="AK395" s="121"/>
      <c r="AL395" s="121"/>
      <c r="AM395" s="121"/>
      <c r="AN395" s="121"/>
      <c r="AO395" s="121"/>
    </row>
    <row r="396" ht="12.75" customHeight="1">
      <c r="A396" s="5"/>
      <c r="B396" s="121"/>
      <c r="C396" s="121"/>
      <c r="D396" s="121"/>
      <c r="E396" s="121"/>
      <c r="F396" s="121"/>
      <c r="G396" s="78"/>
      <c r="H396" s="136"/>
      <c r="I396" s="121"/>
      <c r="J396" s="121"/>
      <c r="K396" s="121"/>
      <c r="L396" s="121"/>
      <c r="M396" s="121"/>
      <c r="N396" s="121"/>
      <c r="O396" s="121"/>
      <c r="P396" s="121"/>
      <c r="Q396" s="121"/>
      <c r="R396" s="121"/>
      <c r="S396" s="121"/>
      <c r="T396" s="121"/>
      <c r="U396" s="121"/>
      <c r="V396" s="121"/>
      <c r="W396" s="121"/>
      <c r="X396" s="121"/>
      <c r="Y396" s="121"/>
      <c r="Z396" s="121"/>
      <c r="AA396" s="121"/>
      <c r="AB396" s="121"/>
      <c r="AC396" s="121"/>
      <c r="AD396" s="121"/>
      <c r="AE396" s="121"/>
      <c r="AF396" s="121"/>
      <c r="AG396" s="121"/>
      <c r="AH396" s="121"/>
      <c r="AI396" s="121"/>
      <c r="AJ396" s="121"/>
      <c r="AK396" s="121"/>
      <c r="AL396" s="121"/>
      <c r="AM396" s="121"/>
      <c r="AN396" s="121"/>
      <c r="AO396" s="121"/>
    </row>
    <row r="397" ht="12.75" customHeight="1">
      <c r="A397" s="5"/>
      <c r="B397" s="121"/>
      <c r="C397" s="121"/>
      <c r="D397" s="121"/>
      <c r="E397" s="121"/>
      <c r="F397" s="121"/>
      <c r="G397" s="78"/>
      <c r="H397" s="136"/>
      <c r="I397" s="121"/>
      <c r="J397" s="121"/>
      <c r="K397" s="121"/>
      <c r="L397" s="121"/>
      <c r="M397" s="121"/>
      <c r="N397" s="121"/>
      <c r="O397" s="121"/>
      <c r="P397" s="121"/>
      <c r="Q397" s="121"/>
      <c r="R397" s="121"/>
      <c r="S397" s="121"/>
      <c r="T397" s="121"/>
      <c r="U397" s="121"/>
      <c r="V397" s="121"/>
      <c r="W397" s="121"/>
      <c r="X397" s="121"/>
      <c r="Y397" s="121"/>
      <c r="Z397" s="121"/>
      <c r="AA397" s="121"/>
      <c r="AB397" s="121"/>
      <c r="AC397" s="121"/>
      <c r="AD397" s="121"/>
      <c r="AE397" s="121"/>
      <c r="AF397" s="121"/>
      <c r="AG397" s="121"/>
      <c r="AH397" s="121"/>
      <c r="AI397" s="121"/>
      <c r="AJ397" s="121"/>
      <c r="AK397" s="121"/>
      <c r="AL397" s="121"/>
      <c r="AM397" s="121"/>
      <c r="AN397" s="121"/>
      <c r="AO397" s="121"/>
    </row>
    <row r="398" ht="12.75" customHeight="1">
      <c r="A398" s="5"/>
      <c r="B398" s="121"/>
      <c r="C398" s="121"/>
      <c r="D398" s="121"/>
      <c r="E398" s="121"/>
      <c r="F398" s="121"/>
      <c r="G398" s="78"/>
      <c r="H398" s="136"/>
      <c r="I398" s="121"/>
      <c r="J398" s="121"/>
      <c r="K398" s="121"/>
      <c r="L398" s="121"/>
      <c r="M398" s="121"/>
      <c r="N398" s="121"/>
      <c r="O398" s="121"/>
      <c r="P398" s="121"/>
      <c r="Q398" s="121"/>
      <c r="R398" s="121"/>
      <c r="S398" s="121"/>
      <c r="T398" s="121"/>
      <c r="U398" s="121"/>
      <c r="V398" s="121"/>
      <c r="W398" s="121"/>
      <c r="X398" s="121"/>
      <c r="Y398" s="121"/>
      <c r="Z398" s="121"/>
      <c r="AA398" s="121"/>
      <c r="AB398" s="121"/>
      <c r="AC398" s="121"/>
      <c r="AD398" s="121"/>
      <c r="AE398" s="121"/>
      <c r="AF398" s="121"/>
      <c r="AG398" s="121"/>
      <c r="AH398" s="121"/>
      <c r="AI398" s="121"/>
      <c r="AJ398" s="121"/>
      <c r="AK398" s="121"/>
      <c r="AL398" s="121"/>
      <c r="AM398" s="121"/>
      <c r="AN398" s="121"/>
      <c r="AO398" s="121"/>
    </row>
    <row r="399" ht="12.75" customHeight="1">
      <c r="A399" s="5"/>
      <c r="B399" s="121"/>
      <c r="C399" s="121"/>
      <c r="D399" s="121"/>
      <c r="E399" s="121"/>
      <c r="F399" s="121"/>
      <c r="G399" s="78"/>
      <c r="H399" s="136"/>
      <c r="I399" s="121"/>
      <c r="J399" s="121"/>
      <c r="K399" s="121"/>
      <c r="L399" s="121"/>
      <c r="M399" s="121"/>
      <c r="N399" s="121"/>
      <c r="O399" s="121"/>
      <c r="P399" s="121"/>
      <c r="Q399" s="121"/>
      <c r="R399" s="121"/>
      <c r="S399" s="121"/>
      <c r="T399" s="121"/>
      <c r="U399" s="121"/>
      <c r="V399" s="121"/>
      <c r="W399" s="121"/>
      <c r="X399" s="121"/>
      <c r="Y399" s="121"/>
      <c r="Z399" s="121"/>
      <c r="AA399" s="121"/>
      <c r="AB399" s="121"/>
      <c r="AC399" s="121"/>
      <c r="AD399" s="121"/>
      <c r="AE399" s="121"/>
      <c r="AF399" s="121"/>
      <c r="AG399" s="121"/>
      <c r="AH399" s="121"/>
      <c r="AI399" s="121"/>
      <c r="AJ399" s="121"/>
      <c r="AK399" s="121"/>
      <c r="AL399" s="121"/>
      <c r="AM399" s="121"/>
      <c r="AN399" s="121"/>
      <c r="AO399" s="121"/>
    </row>
    <row r="400" ht="12.75" customHeight="1">
      <c r="A400" s="5"/>
      <c r="B400" s="121"/>
      <c r="C400" s="121"/>
      <c r="D400" s="121"/>
      <c r="E400" s="121"/>
      <c r="F400" s="121"/>
      <c r="G400" s="78"/>
      <c r="H400" s="136"/>
      <c r="I400" s="121"/>
      <c r="J400" s="121"/>
      <c r="K400" s="121"/>
      <c r="L400" s="121"/>
      <c r="M400" s="121"/>
      <c r="N400" s="121"/>
      <c r="O400" s="121"/>
      <c r="P400" s="121"/>
      <c r="Q400" s="121"/>
      <c r="R400" s="121"/>
      <c r="S400" s="121"/>
      <c r="T400" s="121"/>
      <c r="U400" s="121"/>
      <c r="V400" s="121"/>
      <c r="W400" s="121"/>
      <c r="X400" s="121"/>
      <c r="Y400" s="121"/>
      <c r="Z400" s="121"/>
      <c r="AA400" s="121"/>
      <c r="AB400" s="121"/>
      <c r="AC400" s="121"/>
      <c r="AD400" s="121"/>
      <c r="AE400" s="121"/>
      <c r="AF400" s="121"/>
      <c r="AG400" s="121"/>
      <c r="AH400" s="121"/>
      <c r="AI400" s="121"/>
      <c r="AJ400" s="121"/>
      <c r="AK400" s="121"/>
      <c r="AL400" s="121"/>
      <c r="AM400" s="121"/>
      <c r="AN400" s="121"/>
      <c r="AO400" s="121"/>
    </row>
    <row r="401" ht="12.75" customHeight="1">
      <c r="A401" s="5"/>
      <c r="B401" s="121"/>
      <c r="C401" s="121"/>
      <c r="D401" s="121"/>
      <c r="E401" s="121"/>
      <c r="F401" s="121"/>
      <c r="G401" s="78"/>
      <c r="H401" s="136"/>
      <c r="I401" s="121"/>
      <c r="J401" s="121"/>
      <c r="K401" s="121"/>
      <c r="L401" s="121"/>
      <c r="M401" s="121"/>
      <c r="N401" s="121"/>
      <c r="O401" s="121"/>
      <c r="P401" s="121"/>
      <c r="Q401" s="121"/>
      <c r="R401" s="121"/>
      <c r="S401" s="121"/>
      <c r="T401" s="121"/>
      <c r="U401" s="121"/>
      <c r="V401" s="121"/>
      <c r="W401" s="121"/>
      <c r="X401" s="121"/>
      <c r="Y401" s="121"/>
      <c r="Z401" s="121"/>
      <c r="AA401" s="121"/>
      <c r="AB401" s="121"/>
      <c r="AC401" s="121"/>
      <c r="AD401" s="121"/>
      <c r="AE401" s="121"/>
      <c r="AF401" s="121"/>
      <c r="AG401" s="121"/>
      <c r="AH401" s="121"/>
      <c r="AI401" s="121"/>
      <c r="AJ401" s="121"/>
      <c r="AK401" s="121"/>
      <c r="AL401" s="121"/>
      <c r="AM401" s="121"/>
      <c r="AN401" s="121"/>
      <c r="AO401" s="121"/>
    </row>
    <row r="402" ht="12.75" customHeight="1">
      <c r="A402" s="5"/>
      <c r="B402" s="121"/>
      <c r="C402" s="121"/>
      <c r="D402" s="121"/>
      <c r="E402" s="121"/>
      <c r="F402" s="121"/>
      <c r="G402" s="78"/>
      <c r="H402" s="136"/>
      <c r="I402" s="121"/>
      <c r="J402" s="121"/>
      <c r="K402" s="121"/>
      <c r="L402" s="121"/>
      <c r="M402" s="121"/>
      <c r="N402" s="121"/>
      <c r="O402" s="121"/>
      <c r="P402" s="121"/>
      <c r="Q402" s="121"/>
      <c r="R402" s="121"/>
      <c r="S402" s="121"/>
      <c r="T402" s="121"/>
      <c r="U402" s="121"/>
      <c r="V402" s="121"/>
      <c r="W402" s="121"/>
      <c r="X402" s="121"/>
      <c r="Y402" s="121"/>
      <c r="Z402" s="121"/>
      <c r="AA402" s="121"/>
      <c r="AB402" s="121"/>
      <c r="AC402" s="121"/>
      <c r="AD402" s="121"/>
      <c r="AE402" s="121"/>
      <c r="AF402" s="121"/>
      <c r="AG402" s="121"/>
      <c r="AH402" s="121"/>
      <c r="AI402" s="121"/>
      <c r="AJ402" s="121"/>
      <c r="AK402" s="121"/>
      <c r="AL402" s="121"/>
      <c r="AM402" s="121"/>
      <c r="AN402" s="121"/>
      <c r="AO402" s="121"/>
    </row>
    <row r="403" ht="12.75" customHeight="1">
      <c r="A403" s="5"/>
      <c r="B403" s="121"/>
      <c r="C403" s="121"/>
      <c r="D403" s="121"/>
      <c r="E403" s="121"/>
      <c r="F403" s="121"/>
      <c r="G403" s="78"/>
      <c r="H403" s="136"/>
      <c r="I403" s="121"/>
      <c r="J403" s="121"/>
      <c r="K403" s="121"/>
      <c r="L403" s="121"/>
      <c r="M403" s="121"/>
      <c r="N403" s="121"/>
      <c r="O403" s="121"/>
      <c r="P403" s="121"/>
      <c r="Q403" s="121"/>
      <c r="R403" s="121"/>
      <c r="S403" s="121"/>
      <c r="T403" s="121"/>
      <c r="U403" s="121"/>
      <c r="V403" s="121"/>
      <c r="W403" s="121"/>
      <c r="X403" s="121"/>
      <c r="Y403" s="121"/>
      <c r="Z403" s="121"/>
      <c r="AA403" s="121"/>
      <c r="AB403" s="121"/>
      <c r="AC403" s="121"/>
      <c r="AD403" s="121"/>
      <c r="AE403" s="121"/>
      <c r="AF403" s="121"/>
      <c r="AG403" s="121"/>
      <c r="AH403" s="121"/>
      <c r="AI403" s="121"/>
      <c r="AJ403" s="121"/>
      <c r="AK403" s="121"/>
      <c r="AL403" s="121"/>
      <c r="AM403" s="121"/>
      <c r="AN403" s="121"/>
      <c r="AO403" s="121"/>
    </row>
    <row r="404" ht="12.75" customHeight="1">
      <c r="A404" s="5"/>
      <c r="B404" s="121"/>
      <c r="C404" s="121"/>
      <c r="D404" s="121"/>
      <c r="E404" s="121"/>
      <c r="F404" s="121"/>
      <c r="G404" s="78"/>
      <c r="H404" s="136"/>
      <c r="I404" s="121"/>
      <c r="J404" s="121"/>
      <c r="K404" s="121"/>
      <c r="L404" s="121"/>
      <c r="M404" s="121"/>
      <c r="N404" s="121"/>
      <c r="O404" s="121"/>
      <c r="P404" s="121"/>
      <c r="Q404" s="121"/>
      <c r="R404" s="121"/>
      <c r="S404" s="121"/>
      <c r="T404" s="121"/>
      <c r="U404" s="121"/>
      <c r="V404" s="121"/>
      <c r="W404" s="121"/>
      <c r="X404" s="121"/>
      <c r="Y404" s="121"/>
      <c r="Z404" s="121"/>
      <c r="AA404" s="121"/>
      <c r="AB404" s="121"/>
      <c r="AC404" s="121"/>
      <c r="AD404" s="121"/>
      <c r="AE404" s="121"/>
      <c r="AF404" s="121"/>
      <c r="AG404" s="121"/>
      <c r="AH404" s="121"/>
      <c r="AI404" s="121"/>
      <c r="AJ404" s="121"/>
      <c r="AK404" s="121"/>
      <c r="AL404" s="121"/>
      <c r="AM404" s="121"/>
      <c r="AN404" s="121"/>
      <c r="AO404" s="121"/>
    </row>
    <row r="405" ht="12.75" customHeight="1">
      <c r="A405" s="5"/>
      <c r="B405" s="121"/>
      <c r="C405" s="121"/>
      <c r="D405" s="121"/>
      <c r="E405" s="121"/>
      <c r="F405" s="121"/>
      <c r="G405" s="78"/>
      <c r="H405" s="136"/>
      <c r="I405" s="121"/>
      <c r="J405" s="121"/>
      <c r="K405" s="121"/>
      <c r="L405" s="121"/>
      <c r="M405" s="121"/>
      <c r="N405" s="121"/>
      <c r="O405" s="121"/>
      <c r="P405" s="121"/>
      <c r="Q405" s="121"/>
      <c r="R405" s="121"/>
      <c r="S405" s="121"/>
      <c r="T405" s="121"/>
      <c r="U405" s="121"/>
      <c r="V405" s="121"/>
      <c r="W405" s="121"/>
      <c r="X405" s="121"/>
      <c r="Y405" s="121"/>
      <c r="Z405" s="121"/>
      <c r="AA405" s="121"/>
      <c r="AB405" s="121"/>
      <c r="AC405" s="121"/>
      <c r="AD405" s="121"/>
      <c r="AE405" s="121"/>
      <c r="AF405" s="121"/>
      <c r="AG405" s="121"/>
      <c r="AH405" s="121"/>
      <c r="AI405" s="121"/>
      <c r="AJ405" s="121"/>
      <c r="AK405" s="121"/>
      <c r="AL405" s="121"/>
      <c r="AM405" s="121"/>
      <c r="AN405" s="121"/>
      <c r="AO405" s="121"/>
    </row>
    <row r="406" ht="12.75" customHeight="1">
      <c r="A406" s="5"/>
      <c r="B406" s="121"/>
      <c r="C406" s="121"/>
      <c r="D406" s="121"/>
      <c r="E406" s="121"/>
      <c r="F406" s="121"/>
      <c r="G406" s="78"/>
      <c r="H406" s="136"/>
      <c r="I406" s="121"/>
      <c r="J406" s="121"/>
      <c r="K406" s="121"/>
      <c r="L406" s="121"/>
      <c r="M406" s="121"/>
      <c r="N406" s="121"/>
      <c r="O406" s="121"/>
      <c r="P406" s="121"/>
      <c r="Q406" s="121"/>
      <c r="R406" s="121"/>
      <c r="S406" s="121"/>
      <c r="T406" s="121"/>
      <c r="U406" s="121"/>
      <c r="V406" s="121"/>
      <c r="W406" s="121"/>
      <c r="X406" s="121"/>
      <c r="Y406" s="121"/>
      <c r="Z406" s="121"/>
      <c r="AA406" s="121"/>
      <c r="AB406" s="121"/>
      <c r="AC406" s="121"/>
      <c r="AD406" s="121"/>
      <c r="AE406" s="121"/>
      <c r="AF406" s="121"/>
      <c r="AG406" s="121"/>
      <c r="AH406" s="121"/>
      <c r="AI406" s="121"/>
      <c r="AJ406" s="121"/>
      <c r="AK406" s="121"/>
      <c r="AL406" s="121"/>
      <c r="AM406" s="121"/>
      <c r="AN406" s="121"/>
      <c r="AO406" s="121"/>
    </row>
    <row r="407" ht="12.75" customHeight="1">
      <c r="A407" s="5"/>
      <c r="B407" s="121"/>
      <c r="C407" s="121"/>
      <c r="D407" s="121"/>
      <c r="E407" s="121"/>
      <c r="F407" s="121"/>
      <c r="G407" s="78"/>
      <c r="H407" s="136"/>
      <c r="I407" s="121"/>
      <c r="J407" s="121"/>
      <c r="K407" s="121"/>
      <c r="L407" s="121"/>
      <c r="M407" s="121"/>
      <c r="N407" s="121"/>
      <c r="O407" s="121"/>
      <c r="P407" s="121"/>
      <c r="Q407" s="121"/>
      <c r="R407" s="121"/>
      <c r="S407" s="121"/>
      <c r="T407" s="121"/>
      <c r="U407" s="121"/>
      <c r="V407" s="121"/>
      <c r="W407" s="121"/>
      <c r="X407" s="121"/>
      <c r="Y407" s="121"/>
      <c r="Z407" s="121"/>
      <c r="AA407" s="121"/>
      <c r="AB407" s="121"/>
      <c r="AC407" s="121"/>
      <c r="AD407" s="121"/>
      <c r="AE407" s="121"/>
      <c r="AF407" s="121"/>
      <c r="AG407" s="121"/>
      <c r="AH407" s="121"/>
      <c r="AI407" s="121"/>
      <c r="AJ407" s="121"/>
      <c r="AK407" s="121"/>
      <c r="AL407" s="121"/>
      <c r="AM407" s="121"/>
      <c r="AN407" s="121"/>
      <c r="AO407" s="121"/>
    </row>
    <row r="408" ht="12.75" customHeight="1">
      <c r="A408" s="5"/>
      <c r="B408" s="121"/>
      <c r="C408" s="121"/>
      <c r="D408" s="121"/>
      <c r="E408" s="121"/>
      <c r="F408" s="121"/>
      <c r="G408" s="78"/>
      <c r="H408" s="136"/>
      <c r="I408" s="121"/>
      <c r="J408" s="121"/>
      <c r="K408" s="121"/>
      <c r="L408" s="121"/>
      <c r="M408" s="121"/>
      <c r="N408" s="121"/>
      <c r="O408" s="121"/>
      <c r="P408" s="121"/>
      <c r="Q408" s="121"/>
      <c r="R408" s="121"/>
      <c r="S408" s="121"/>
      <c r="T408" s="121"/>
      <c r="U408" s="121"/>
      <c r="V408" s="121"/>
      <c r="W408" s="121"/>
      <c r="X408" s="121"/>
      <c r="Y408" s="121"/>
      <c r="Z408" s="121"/>
      <c r="AA408" s="121"/>
      <c r="AB408" s="121"/>
      <c r="AC408" s="121"/>
      <c r="AD408" s="121"/>
      <c r="AE408" s="121"/>
      <c r="AF408" s="121"/>
      <c r="AG408" s="121"/>
      <c r="AH408" s="121"/>
      <c r="AI408" s="121"/>
      <c r="AJ408" s="121"/>
      <c r="AK408" s="121"/>
      <c r="AL408" s="121"/>
      <c r="AM408" s="121"/>
      <c r="AN408" s="121"/>
      <c r="AO408" s="121"/>
    </row>
    <row r="409" ht="12.75" customHeight="1">
      <c r="A409" s="5"/>
      <c r="B409" s="121"/>
      <c r="C409" s="121"/>
      <c r="D409" s="121"/>
      <c r="E409" s="121"/>
      <c r="F409" s="121"/>
      <c r="G409" s="78"/>
      <c r="H409" s="136"/>
      <c r="I409" s="121"/>
      <c r="J409" s="121"/>
      <c r="K409" s="121"/>
      <c r="L409" s="121"/>
      <c r="M409" s="121"/>
      <c r="N409" s="121"/>
      <c r="O409" s="121"/>
      <c r="P409" s="121"/>
      <c r="Q409" s="121"/>
      <c r="R409" s="121"/>
      <c r="S409" s="121"/>
      <c r="T409" s="121"/>
      <c r="U409" s="121"/>
      <c r="V409" s="121"/>
      <c r="W409" s="121"/>
      <c r="X409" s="121"/>
      <c r="Y409" s="121"/>
      <c r="Z409" s="121"/>
      <c r="AA409" s="121"/>
      <c r="AB409" s="121"/>
      <c r="AC409" s="121"/>
      <c r="AD409" s="121"/>
      <c r="AE409" s="121"/>
      <c r="AF409" s="121"/>
      <c r="AG409" s="121"/>
      <c r="AH409" s="121"/>
      <c r="AI409" s="121"/>
      <c r="AJ409" s="121"/>
      <c r="AK409" s="121"/>
      <c r="AL409" s="121"/>
      <c r="AM409" s="121"/>
      <c r="AN409" s="121"/>
      <c r="AO409" s="121"/>
    </row>
    <row r="410" ht="12.75" customHeight="1">
      <c r="A410" s="5"/>
      <c r="B410" s="121"/>
      <c r="C410" s="121"/>
      <c r="D410" s="121"/>
      <c r="E410" s="121"/>
      <c r="F410" s="121"/>
      <c r="G410" s="78"/>
      <c r="H410" s="136"/>
      <c r="I410" s="121"/>
      <c r="J410" s="121"/>
      <c r="K410" s="121"/>
      <c r="L410" s="121"/>
      <c r="M410" s="121"/>
      <c r="N410" s="121"/>
      <c r="O410" s="121"/>
      <c r="P410" s="121"/>
      <c r="Q410" s="121"/>
      <c r="R410" s="121"/>
      <c r="S410" s="121"/>
      <c r="T410" s="121"/>
      <c r="U410" s="121"/>
      <c r="V410" s="121"/>
      <c r="W410" s="121"/>
      <c r="X410" s="121"/>
      <c r="Y410" s="121"/>
      <c r="Z410" s="121"/>
      <c r="AA410" s="121"/>
      <c r="AB410" s="121"/>
      <c r="AC410" s="121"/>
      <c r="AD410" s="121"/>
      <c r="AE410" s="121"/>
      <c r="AF410" s="121"/>
      <c r="AG410" s="121"/>
      <c r="AH410" s="121"/>
      <c r="AI410" s="121"/>
      <c r="AJ410" s="121"/>
      <c r="AK410" s="121"/>
      <c r="AL410" s="121"/>
      <c r="AM410" s="121"/>
      <c r="AN410" s="121"/>
      <c r="AO410" s="121"/>
    </row>
    <row r="411" ht="12.75" customHeight="1">
      <c r="A411" s="5"/>
      <c r="B411" s="121"/>
      <c r="C411" s="121"/>
      <c r="D411" s="121"/>
      <c r="E411" s="121"/>
      <c r="F411" s="121"/>
      <c r="G411" s="78"/>
      <c r="H411" s="136"/>
      <c r="I411" s="121"/>
      <c r="J411" s="121"/>
      <c r="K411" s="121"/>
      <c r="L411" s="121"/>
      <c r="M411" s="121"/>
      <c r="N411" s="121"/>
      <c r="O411" s="121"/>
      <c r="P411" s="121"/>
      <c r="Q411" s="121"/>
      <c r="R411" s="121"/>
      <c r="S411" s="121"/>
      <c r="T411" s="121"/>
      <c r="U411" s="121"/>
      <c r="V411" s="121"/>
      <c r="W411" s="121"/>
      <c r="X411" s="121"/>
      <c r="Y411" s="121"/>
      <c r="Z411" s="121"/>
      <c r="AA411" s="121"/>
      <c r="AB411" s="121"/>
      <c r="AC411" s="121"/>
      <c r="AD411" s="121"/>
      <c r="AE411" s="121"/>
      <c r="AF411" s="121"/>
      <c r="AG411" s="121"/>
      <c r="AH411" s="121"/>
      <c r="AI411" s="121"/>
      <c r="AJ411" s="121"/>
      <c r="AK411" s="121"/>
      <c r="AL411" s="121"/>
      <c r="AM411" s="121"/>
      <c r="AN411" s="121"/>
      <c r="AO411" s="121"/>
    </row>
    <row r="412" ht="12.75" customHeight="1">
      <c r="A412" s="5"/>
      <c r="B412" s="121"/>
      <c r="C412" s="121"/>
      <c r="D412" s="121"/>
      <c r="E412" s="121"/>
      <c r="F412" s="121"/>
      <c r="G412" s="78"/>
      <c r="H412" s="136"/>
      <c r="I412" s="121"/>
      <c r="J412" s="121"/>
      <c r="K412" s="121"/>
      <c r="L412" s="121"/>
      <c r="M412" s="121"/>
      <c r="N412" s="121"/>
      <c r="O412" s="121"/>
      <c r="P412" s="121"/>
      <c r="Q412" s="121"/>
      <c r="R412" s="121"/>
      <c r="S412" s="121"/>
      <c r="T412" s="121"/>
      <c r="U412" s="121"/>
      <c r="V412" s="121"/>
      <c r="W412" s="121"/>
      <c r="X412" s="121"/>
      <c r="Y412" s="121"/>
      <c r="Z412" s="121"/>
      <c r="AA412" s="121"/>
      <c r="AB412" s="121"/>
      <c r="AC412" s="121"/>
      <c r="AD412" s="121"/>
      <c r="AE412" s="121"/>
      <c r="AF412" s="121"/>
      <c r="AG412" s="121"/>
      <c r="AH412" s="121"/>
      <c r="AI412" s="121"/>
      <c r="AJ412" s="121"/>
      <c r="AK412" s="121"/>
      <c r="AL412" s="121"/>
      <c r="AM412" s="121"/>
      <c r="AN412" s="121"/>
      <c r="AO412" s="121"/>
    </row>
    <row r="413" ht="12.75" customHeight="1">
      <c r="A413" s="5"/>
      <c r="B413" s="121"/>
      <c r="C413" s="121"/>
      <c r="D413" s="121"/>
      <c r="E413" s="121"/>
      <c r="F413" s="121"/>
      <c r="G413" s="78"/>
      <c r="H413" s="136"/>
      <c r="I413" s="121"/>
      <c r="J413" s="121"/>
      <c r="K413" s="121"/>
      <c r="L413" s="121"/>
      <c r="M413" s="121"/>
      <c r="N413" s="121"/>
      <c r="O413" s="121"/>
      <c r="P413" s="121"/>
      <c r="Q413" s="121"/>
      <c r="R413" s="121"/>
      <c r="S413" s="121"/>
      <c r="T413" s="121"/>
      <c r="U413" s="121"/>
      <c r="V413" s="121"/>
      <c r="W413" s="121"/>
      <c r="X413" s="121"/>
      <c r="Y413" s="121"/>
      <c r="Z413" s="121"/>
      <c r="AA413" s="121"/>
      <c r="AB413" s="121"/>
      <c r="AC413" s="121"/>
      <c r="AD413" s="121"/>
      <c r="AE413" s="121"/>
      <c r="AF413" s="121"/>
      <c r="AG413" s="121"/>
      <c r="AH413" s="121"/>
      <c r="AI413" s="121"/>
      <c r="AJ413" s="121"/>
      <c r="AK413" s="121"/>
      <c r="AL413" s="121"/>
      <c r="AM413" s="121"/>
      <c r="AN413" s="121"/>
      <c r="AO413" s="121"/>
    </row>
    <row r="414" ht="12.75" customHeight="1">
      <c r="A414" s="5"/>
      <c r="B414" s="121"/>
      <c r="C414" s="121"/>
      <c r="D414" s="121"/>
      <c r="E414" s="121"/>
      <c r="F414" s="121"/>
      <c r="G414" s="78"/>
      <c r="H414" s="136"/>
      <c r="I414" s="121"/>
      <c r="J414" s="121"/>
      <c r="K414" s="121"/>
      <c r="L414" s="121"/>
      <c r="M414" s="121"/>
      <c r="N414" s="121"/>
      <c r="O414" s="121"/>
      <c r="P414" s="121"/>
      <c r="Q414" s="121"/>
      <c r="R414" s="121"/>
      <c r="S414" s="121"/>
      <c r="T414" s="121"/>
      <c r="U414" s="121"/>
      <c r="V414" s="121"/>
      <c r="W414" s="121"/>
      <c r="X414" s="121"/>
      <c r="Y414" s="121"/>
      <c r="Z414" s="121"/>
      <c r="AA414" s="121"/>
      <c r="AB414" s="121"/>
      <c r="AC414" s="121"/>
      <c r="AD414" s="121"/>
      <c r="AE414" s="121"/>
      <c r="AF414" s="121"/>
      <c r="AG414" s="121"/>
      <c r="AH414" s="121"/>
      <c r="AI414" s="121"/>
      <c r="AJ414" s="121"/>
      <c r="AK414" s="121"/>
      <c r="AL414" s="121"/>
      <c r="AM414" s="121"/>
      <c r="AN414" s="121"/>
      <c r="AO414" s="121"/>
    </row>
    <row r="415" ht="12.75" customHeight="1">
      <c r="A415" s="5"/>
      <c r="B415" s="121"/>
      <c r="C415" s="121"/>
      <c r="D415" s="121"/>
      <c r="E415" s="121"/>
      <c r="F415" s="121"/>
      <c r="G415" s="78"/>
      <c r="H415" s="136"/>
      <c r="I415" s="121"/>
      <c r="J415" s="121"/>
      <c r="K415" s="121"/>
      <c r="L415" s="121"/>
      <c r="M415" s="121"/>
      <c r="N415" s="121"/>
      <c r="O415" s="121"/>
      <c r="P415" s="121"/>
      <c r="Q415" s="121"/>
      <c r="R415" s="121"/>
      <c r="S415" s="121"/>
      <c r="T415" s="121"/>
      <c r="U415" s="121"/>
      <c r="V415" s="121"/>
      <c r="W415" s="121"/>
      <c r="X415" s="121"/>
      <c r="Y415" s="121"/>
      <c r="Z415" s="121"/>
      <c r="AA415" s="121"/>
      <c r="AB415" s="121"/>
      <c r="AC415" s="121"/>
      <c r="AD415" s="121"/>
      <c r="AE415" s="121"/>
      <c r="AF415" s="121"/>
      <c r="AG415" s="121"/>
      <c r="AH415" s="121"/>
      <c r="AI415" s="121"/>
      <c r="AJ415" s="121"/>
      <c r="AK415" s="121"/>
      <c r="AL415" s="121"/>
      <c r="AM415" s="121"/>
      <c r="AN415" s="121"/>
      <c r="AO415" s="121"/>
    </row>
    <row r="416" ht="12.75" customHeight="1">
      <c r="A416" s="5"/>
      <c r="B416" s="121"/>
      <c r="C416" s="121"/>
      <c r="D416" s="121"/>
      <c r="E416" s="121"/>
      <c r="F416" s="121"/>
      <c r="G416" s="78"/>
      <c r="H416" s="136"/>
      <c r="I416" s="121"/>
      <c r="J416" s="121"/>
      <c r="K416" s="121"/>
      <c r="L416" s="121"/>
      <c r="M416" s="121"/>
      <c r="N416" s="121"/>
      <c r="O416" s="121"/>
      <c r="P416" s="121"/>
      <c r="Q416" s="121"/>
      <c r="R416" s="121"/>
      <c r="S416" s="121"/>
      <c r="T416" s="121"/>
      <c r="U416" s="121"/>
      <c r="V416" s="121"/>
      <c r="W416" s="121"/>
      <c r="X416" s="121"/>
      <c r="Y416" s="121"/>
      <c r="Z416" s="121"/>
      <c r="AA416" s="121"/>
      <c r="AB416" s="121"/>
      <c r="AC416" s="121"/>
      <c r="AD416" s="121"/>
      <c r="AE416" s="121"/>
      <c r="AF416" s="121"/>
      <c r="AG416" s="121"/>
      <c r="AH416" s="121"/>
      <c r="AI416" s="121"/>
      <c r="AJ416" s="121"/>
      <c r="AK416" s="121"/>
      <c r="AL416" s="121"/>
      <c r="AM416" s="121"/>
      <c r="AN416" s="121"/>
      <c r="AO416" s="121"/>
    </row>
    <row r="417" ht="12.75" customHeight="1">
      <c r="A417" s="5"/>
      <c r="B417" s="121"/>
      <c r="C417" s="121"/>
      <c r="D417" s="121"/>
      <c r="E417" s="121"/>
      <c r="F417" s="121"/>
      <c r="G417" s="78"/>
      <c r="H417" s="136"/>
      <c r="I417" s="121"/>
      <c r="J417" s="121"/>
      <c r="K417" s="121"/>
      <c r="L417" s="121"/>
      <c r="M417" s="121"/>
      <c r="N417" s="121"/>
      <c r="O417" s="121"/>
      <c r="P417" s="121"/>
      <c r="Q417" s="121"/>
      <c r="R417" s="121"/>
      <c r="S417" s="121"/>
      <c r="T417" s="121"/>
      <c r="U417" s="121"/>
      <c r="V417" s="121"/>
      <c r="W417" s="121"/>
      <c r="X417" s="121"/>
      <c r="Y417" s="121"/>
      <c r="Z417" s="121"/>
      <c r="AA417" s="121"/>
      <c r="AB417" s="121"/>
      <c r="AC417" s="121"/>
      <c r="AD417" s="121"/>
      <c r="AE417" s="121"/>
      <c r="AF417" s="121"/>
      <c r="AG417" s="121"/>
      <c r="AH417" s="121"/>
      <c r="AI417" s="121"/>
      <c r="AJ417" s="121"/>
      <c r="AK417" s="121"/>
      <c r="AL417" s="121"/>
      <c r="AM417" s="121"/>
      <c r="AN417" s="121"/>
      <c r="AO417" s="121"/>
    </row>
    <row r="418" ht="12.75" customHeight="1">
      <c r="A418" s="5"/>
      <c r="B418" s="121"/>
      <c r="C418" s="121"/>
      <c r="D418" s="121"/>
      <c r="E418" s="121"/>
      <c r="F418" s="121"/>
      <c r="G418" s="78"/>
      <c r="H418" s="136"/>
      <c r="I418" s="121"/>
      <c r="J418" s="121"/>
      <c r="K418" s="121"/>
      <c r="L418" s="121"/>
      <c r="M418" s="121"/>
      <c r="N418" s="121"/>
      <c r="O418" s="121"/>
      <c r="P418" s="121"/>
      <c r="Q418" s="121"/>
      <c r="R418" s="121"/>
      <c r="S418" s="121"/>
      <c r="T418" s="121"/>
      <c r="U418" s="121"/>
      <c r="V418" s="121"/>
      <c r="W418" s="121"/>
      <c r="X418" s="121"/>
      <c r="Y418" s="121"/>
      <c r="Z418" s="121"/>
      <c r="AA418" s="121"/>
      <c r="AB418" s="121"/>
      <c r="AC418" s="121"/>
      <c r="AD418" s="121"/>
      <c r="AE418" s="121"/>
      <c r="AF418" s="121"/>
      <c r="AG418" s="121"/>
      <c r="AH418" s="121"/>
      <c r="AI418" s="121"/>
      <c r="AJ418" s="121"/>
      <c r="AK418" s="121"/>
      <c r="AL418" s="121"/>
      <c r="AM418" s="121"/>
      <c r="AN418" s="121"/>
      <c r="AO418" s="121"/>
    </row>
    <row r="419" ht="12.75" customHeight="1">
      <c r="A419" s="5"/>
      <c r="B419" s="121"/>
      <c r="C419" s="121"/>
      <c r="D419" s="121"/>
      <c r="E419" s="121"/>
      <c r="F419" s="121"/>
      <c r="G419" s="78"/>
      <c r="H419" s="136"/>
      <c r="I419" s="121"/>
      <c r="J419" s="121"/>
      <c r="K419" s="121"/>
      <c r="L419" s="121"/>
      <c r="M419" s="121"/>
      <c r="N419" s="121"/>
      <c r="O419" s="121"/>
      <c r="P419" s="121"/>
      <c r="Q419" s="121"/>
      <c r="R419" s="121"/>
      <c r="S419" s="121"/>
      <c r="T419" s="121"/>
      <c r="U419" s="121"/>
      <c r="V419" s="121"/>
      <c r="W419" s="121"/>
      <c r="X419" s="121"/>
      <c r="Y419" s="121"/>
      <c r="Z419" s="121"/>
      <c r="AA419" s="121"/>
      <c r="AB419" s="121"/>
      <c r="AC419" s="121"/>
      <c r="AD419" s="121"/>
      <c r="AE419" s="121"/>
      <c r="AF419" s="121"/>
      <c r="AG419" s="121"/>
      <c r="AH419" s="121"/>
      <c r="AI419" s="121"/>
      <c r="AJ419" s="121"/>
      <c r="AK419" s="121"/>
      <c r="AL419" s="121"/>
      <c r="AM419" s="121"/>
      <c r="AN419" s="121"/>
      <c r="AO419" s="121"/>
    </row>
    <row r="420" ht="12.75" customHeight="1">
      <c r="A420" s="5"/>
      <c r="B420" s="121"/>
      <c r="C420" s="121"/>
      <c r="D420" s="121"/>
      <c r="E420" s="121"/>
      <c r="F420" s="121"/>
      <c r="G420" s="78"/>
      <c r="H420" s="136"/>
      <c r="I420" s="121"/>
      <c r="J420" s="121"/>
      <c r="K420" s="121"/>
      <c r="L420" s="121"/>
      <c r="M420" s="121"/>
      <c r="N420" s="121"/>
      <c r="O420" s="121"/>
      <c r="P420" s="121"/>
      <c r="Q420" s="121"/>
      <c r="R420" s="121"/>
      <c r="S420" s="121"/>
      <c r="T420" s="121"/>
      <c r="U420" s="121"/>
      <c r="V420" s="121"/>
      <c r="W420" s="121"/>
      <c r="X420" s="121"/>
      <c r="Y420" s="121"/>
      <c r="Z420" s="121"/>
      <c r="AA420" s="121"/>
      <c r="AB420" s="121"/>
      <c r="AC420" s="121"/>
      <c r="AD420" s="121"/>
      <c r="AE420" s="121"/>
      <c r="AF420" s="121"/>
      <c r="AG420" s="121"/>
      <c r="AH420" s="121"/>
      <c r="AI420" s="121"/>
      <c r="AJ420" s="121"/>
      <c r="AK420" s="121"/>
      <c r="AL420" s="121"/>
      <c r="AM420" s="121"/>
      <c r="AN420" s="121"/>
      <c r="AO420" s="121"/>
    </row>
    <row r="421" ht="12.75" customHeight="1">
      <c r="A421" s="5"/>
      <c r="B421" s="121"/>
      <c r="C421" s="121"/>
      <c r="D421" s="121"/>
      <c r="E421" s="121"/>
      <c r="F421" s="121"/>
      <c r="G421" s="78"/>
      <c r="H421" s="136"/>
      <c r="I421" s="121"/>
      <c r="J421" s="121"/>
      <c r="K421" s="121"/>
      <c r="L421" s="121"/>
      <c r="M421" s="121"/>
      <c r="N421" s="121"/>
      <c r="O421" s="121"/>
      <c r="P421" s="121"/>
      <c r="Q421" s="121"/>
      <c r="R421" s="121"/>
      <c r="S421" s="121"/>
      <c r="T421" s="121"/>
      <c r="U421" s="121"/>
      <c r="V421" s="121"/>
      <c r="W421" s="121"/>
      <c r="X421" s="121"/>
      <c r="Y421" s="121"/>
      <c r="Z421" s="121"/>
      <c r="AA421" s="121"/>
      <c r="AB421" s="121"/>
      <c r="AC421" s="121"/>
      <c r="AD421" s="121"/>
      <c r="AE421" s="121"/>
      <c r="AF421" s="121"/>
      <c r="AG421" s="121"/>
      <c r="AH421" s="121"/>
      <c r="AI421" s="121"/>
      <c r="AJ421" s="121"/>
      <c r="AK421" s="121"/>
      <c r="AL421" s="121"/>
      <c r="AM421" s="121"/>
      <c r="AN421" s="121"/>
      <c r="AO421" s="121"/>
    </row>
    <row r="422" ht="12.75" customHeight="1">
      <c r="A422" s="5"/>
      <c r="B422" s="121"/>
      <c r="C422" s="121"/>
      <c r="D422" s="121"/>
      <c r="E422" s="121"/>
      <c r="F422" s="121"/>
      <c r="G422" s="78"/>
      <c r="H422" s="136"/>
      <c r="I422" s="121"/>
      <c r="J422" s="121"/>
      <c r="K422" s="121"/>
      <c r="L422" s="121"/>
      <c r="M422" s="121"/>
      <c r="N422" s="121"/>
      <c r="O422" s="121"/>
      <c r="P422" s="121"/>
      <c r="Q422" s="121"/>
      <c r="R422" s="121"/>
      <c r="S422" s="121"/>
      <c r="T422" s="121"/>
      <c r="U422" s="121"/>
      <c r="V422" s="121"/>
      <c r="W422" s="121"/>
      <c r="X422" s="121"/>
      <c r="Y422" s="121"/>
      <c r="Z422" s="121"/>
      <c r="AA422" s="121"/>
      <c r="AB422" s="121"/>
      <c r="AC422" s="121"/>
      <c r="AD422" s="121"/>
      <c r="AE422" s="121"/>
      <c r="AF422" s="121"/>
      <c r="AG422" s="121"/>
      <c r="AH422" s="121"/>
      <c r="AI422" s="121"/>
      <c r="AJ422" s="121"/>
      <c r="AK422" s="121"/>
      <c r="AL422" s="121"/>
      <c r="AM422" s="121"/>
      <c r="AN422" s="121"/>
      <c r="AO422" s="121"/>
    </row>
    <row r="423" ht="12.75" customHeight="1">
      <c r="A423" s="5"/>
      <c r="B423" s="121"/>
      <c r="C423" s="121"/>
      <c r="D423" s="121"/>
      <c r="E423" s="121"/>
      <c r="F423" s="121"/>
      <c r="G423" s="78"/>
      <c r="H423" s="136"/>
      <c r="I423" s="121"/>
      <c r="J423" s="121"/>
      <c r="K423" s="121"/>
      <c r="L423" s="121"/>
      <c r="M423" s="121"/>
      <c r="N423" s="121"/>
      <c r="O423" s="121"/>
      <c r="P423" s="121"/>
      <c r="Q423" s="121"/>
      <c r="R423" s="121"/>
      <c r="S423" s="121"/>
      <c r="T423" s="121"/>
      <c r="U423" s="121"/>
      <c r="V423" s="121"/>
      <c r="W423" s="121"/>
      <c r="X423" s="121"/>
      <c r="Y423" s="121"/>
      <c r="Z423" s="121"/>
      <c r="AA423" s="121"/>
      <c r="AB423" s="121"/>
      <c r="AC423" s="121"/>
      <c r="AD423" s="121"/>
      <c r="AE423" s="121"/>
      <c r="AF423" s="121"/>
      <c r="AG423" s="121"/>
      <c r="AH423" s="121"/>
      <c r="AI423" s="121"/>
      <c r="AJ423" s="121"/>
      <c r="AK423" s="121"/>
      <c r="AL423" s="121"/>
      <c r="AM423" s="121"/>
      <c r="AN423" s="121"/>
      <c r="AO423" s="121"/>
    </row>
    <row r="424" ht="12.75" customHeight="1">
      <c r="A424" s="5"/>
      <c r="B424" s="121"/>
      <c r="C424" s="121"/>
      <c r="D424" s="121"/>
      <c r="E424" s="121"/>
      <c r="F424" s="121"/>
      <c r="G424" s="78"/>
      <c r="H424" s="136"/>
      <c r="I424" s="121"/>
      <c r="J424" s="121"/>
      <c r="K424" s="121"/>
      <c r="L424" s="121"/>
      <c r="M424" s="121"/>
      <c r="N424" s="121"/>
      <c r="O424" s="121"/>
      <c r="P424" s="121"/>
      <c r="Q424" s="121"/>
      <c r="R424" s="121"/>
      <c r="S424" s="121"/>
      <c r="T424" s="121"/>
      <c r="U424" s="121"/>
      <c r="V424" s="121"/>
      <c r="W424" s="121"/>
      <c r="X424" s="121"/>
      <c r="Y424" s="121"/>
      <c r="Z424" s="121"/>
      <c r="AA424" s="121"/>
      <c r="AB424" s="121"/>
      <c r="AC424" s="121"/>
      <c r="AD424" s="121"/>
      <c r="AE424" s="121"/>
      <c r="AF424" s="121"/>
      <c r="AG424" s="121"/>
      <c r="AH424" s="121"/>
      <c r="AI424" s="121"/>
      <c r="AJ424" s="121"/>
      <c r="AK424" s="121"/>
      <c r="AL424" s="121"/>
      <c r="AM424" s="121"/>
      <c r="AN424" s="121"/>
      <c r="AO424" s="121"/>
    </row>
    <row r="425" ht="12.75" customHeight="1">
      <c r="A425" s="5"/>
      <c r="B425" s="121"/>
      <c r="C425" s="121"/>
      <c r="D425" s="121"/>
      <c r="E425" s="121"/>
      <c r="F425" s="121"/>
      <c r="G425" s="78"/>
      <c r="H425" s="136"/>
      <c r="I425" s="121"/>
      <c r="J425" s="121"/>
      <c r="K425" s="121"/>
      <c r="L425" s="121"/>
      <c r="M425" s="121"/>
      <c r="N425" s="121"/>
      <c r="O425" s="121"/>
      <c r="P425" s="121"/>
      <c r="Q425" s="121"/>
      <c r="R425" s="121"/>
      <c r="S425" s="121"/>
      <c r="T425" s="121"/>
      <c r="U425" s="121"/>
      <c r="V425" s="121"/>
      <c r="W425" s="121"/>
      <c r="X425" s="121"/>
      <c r="Y425" s="121"/>
      <c r="Z425" s="121"/>
      <c r="AA425" s="121"/>
      <c r="AB425" s="121"/>
      <c r="AC425" s="121"/>
      <c r="AD425" s="121"/>
      <c r="AE425" s="121"/>
      <c r="AF425" s="121"/>
      <c r="AG425" s="121"/>
      <c r="AH425" s="121"/>
      <c r="AI425" s="121"/>
      <c r="AJ425" s="121"/>
      <c r="AK425" s="121"/>
      <c r="AL425" s="121"/>
      <c r="AM425" s="121"/>
      <c r="AN425" s="121"/>
      <c r="AO425" s="121"/>
    </row>
    <row r="426" ht="12.75" customHeight="1">
      <c r="A426" s="5"/>
      <c r="B426" s="121"/>
      <c r="C426" s="121"/>
      <c r="D426" s="121"/>
      <c r="E426" s="121"/>
      <c r="F426" s="121"/>
      <c r="G426" s="78"/>
      <c r="H426" s="136"/>
      <c r="I426" s="121"/>
      <c r="J426" s="121"/>
      <c r="K426" s="121"/>
      <c r="L426" s="121"/>
      <c r="M426" s="121"/>
      <c r="N426" s="121"/>
      <c r="O426" s="121"/>
      <c r="P426" s="121"/>
      <c r="Q426" s="121"/>
      <c r="R426" s="121"/>
      <c r="S426" s="121"/>
      <c r="T426" s="121"/>
      <c r="U426" s="121"/>
      <c r="V426" s="121"/>
      <c r="W426" s="121"/>
      <c r="X426" s="121"/>
      <c r="Y426" s="121"/>
      <c r="Z426" s="121"/>
      <c r="AA426" s="121"/>
      <c r="AB426" s="121"/>
      <c r="AC426" s="121"/>
      <c r="AD426" s="121"/>
      <c r="AE426" s="121"/>
      <c r="AF426" s="121"/>
      <c r="AG426" s="121"/>
      <c r="AH426" s="121"/>
      <c r="AI426" s="121"/>
      <c r="AJ426" s="121"/>
      <c r="AK426" s="121"/>
      <c r="AL426" s="121"/>
      <c r="AM426" s="121"/>
      <c r="AN426" s="121"/>
      <c r="AO426" s="121"/>
    </row>
    <row r="427" ht="12.75" customHeight="1">
      <c r="A427" s="5"/>
      <c r="B427" s="121"/>
      <c r="C427" s="121"/>
      <c r="D427" s="121"/>
      <c r="E427" s="121"/>
      <c r="F427" s="121"/>
      <c r="G427" s="78"/>
      <c r="H427" s="136"/>
      <c r="I427" s="121"/>
      <c r="J427" s="121"/>
      <c r="K427" s="121"/>
      <c r="L427" s="121"/>
      <c r="M427" s="121"/>
      <c r="N427" s="121"/>
      <c r="O427" s="121"/>
      <c r="P427" s="121"/>
      <c r="Q427" s="121"/>
      <c r="R427" s="121"/>
      <c r="S427" s="121"/>
      <c r="T427" s="121"/>
      <c r="U427" s="121"/>
      <c r="V427" s="121"/>
      <c r="W427" s="121"/>
      <c r="X427" s="121"/>
      <c r="Y427" s="121"/>
      <c r="Z427" s="121"/>
      <c r="AA427" s="121"/>
      <c r="AB427" s="121"/>
      <c r="AC427" s="121"/>
      <c r="AD427" s="121"/>
      <c r="AE427" s="121"/>
      <c r="AF427" s="121"/>
      <c r="AG427" s="121"/>
      <c r="AH427" s="121"/>
      <c r="AI427" s="121"/>
      <c r="AJ427" s="121"/>
      <c r="AK427" s="121"/>
      <c r="AL427" s="121"/>
      <c r="AM427" s="121"/>
      <c r="AN427" s="121"/>
      <c r="AO427" s="121"/>
    </row>
    <row r="428" ht="12.75" customHeight="1">
      <c r="A428" s="5"/>
      <c r="B428" s="121"/>
      <c r="C428" s="121"/>
      <c r="D428" s="121"/>
      <c r="E428" s="121"/>
      <c r="F428" s="121"/>
      <c r="G428" s="78"/>
      <c r="H428" s="136"/>
      <c r="I428" s="121"/>
      <c r="J428" s="121"/>
      <c r="K428" s="121"/>
      <c r="L428" s="121"/>
      <c r="M428" s="121"/>
      <c r="N428" s="121"/>
      <c r="O428" s="121"/>
      <c r="P428" s="121"/>
      <c r="Q428" s="121"/>
      <c r="R428" s="121"/>
      <c r="S428" s="121"/>
      <c r="T428" s="121"/>
      <c r="U428" s="121"/>
      <c r="V428" s="121"/>
      <c r="W428" s="121"/>
      <c r="X428" s="121"/>
      <c r="Y428" s="121"/>
      <c r="Z428" s="121"/>
      <c r="AA428" s="121"/>
      <c r="AB428" s="121"/>
      <c r="AC428" s="121"/>
      <c r="AD428" s="121"/>
      <c r="AE428" s="121"/>
      <c r="AF428" s="121"/>
      <c r="AG428" s="121"/>
      <c r="AH428" s="121"/>
      <c r="AI428" s="121"/>
      <c r="AJ428" s="121"/>
      <c r="AK428" s="121"/>
      <c r="AL428" s="121"/>
      <c r="AM428" s="121"/>
      <c r="AN428" s="121"/>
      <c r="AO428" s="121"/>
    </row>
    <row r="429" ht="12.75" customHeight="1">
      <c r="A429" s="5"/>
      <c r="B429" s="121"/>
      <c r="C429" s="121"/>
      <c r="D429" s="121"/>
      <c r="E429" s="121"/>
      <c r="F429" s="121"/>
      <c r="G429" s="78"/>
      <c r="H429" s="136"/>
      <c r="I429" s="121"/>
      <c r="J429" s="121"/>
      <c r="K429" s="121"/>
      <c r="L429" s="121"/>
      <c r="M429" s="121"/>
      <c r="N429" s="121"/>
      <c r="O429" s="121"/>
      <c r="P429" s="121"/>
      <c r="Q429" s="121"/>
      <c r="R429" s="121"/>
      <c r="S429" s="121"/>
      <c r="T429" s="121"/>
      <c r="U429" s="121"/>
      <c r="V429" s="121"/>
      <c r="W429" s="121"/>
      <c r="X429" s="121"/>
      <c r="Y429" s="121"/>
      <c r="Z429" s="121"/>
      <c r="AA429" s="121"/>
      <c r="AB429" s="121"/>
      <c r="AC429" s="121"/>
      <c r="AD429" s="121"/>
      <c r="AE429" s="121"/>
      <c r="AF429" s="121"/>
      <c r="AG429" s="121"/>
      <c r="AH429" s="121"/>
      <c r="AI429" s="121"/>
      <c r="AJ429" s="121"/>
      <c r="AK429" s="121"/>
      <c r="AL429" s="121"/>
      <c r="AM429" s="121"/>
      <c r="AN429" s="121"/>
      <c r="AO429" s="121"/>
    </row>
    <row r="430" ht="12.75" customHeight="1">
      <c r="A430" s="5"/>
      <c r="B430" s="121"/>
      <c r="C430" s="121"/>
      <c r="D430" s="121"/>
      <c r="E430" s="121"/>
      <c r="F430" s="121"/>
      <c r="G430" s="78"/>
      <c r="H430" s="136"/>
      <c r="I430" s="121"/>
      <c r="J430" s="121"/>
      <c r="K430" s="121"/>
      <c r="L430" s="121"/>
      <c r="M430" s="121"/>
      <c r="N430" s="121"/>
      <c r="O430" s="121"/>
      <c r="P430" s="121"/>
      <c r="Q430" s="121"/>
      <c r="R430" s="121"/>
      <c r="S430" s="121"/>
      <c r="T430" s="121"/>
      <c r="U430" s="121"/>
      <c r="V430" s="121"/>
      <c r="W430" s="121"/>
      <c r="X430" s="121"/>
      <c r="Y430" s="121"/>
      <c r="Z430" s="121"/>
      <c r="AA430" s="121"/>
      <c r="AB430" s="121"/>
      <c r="AC430" s="121"/>
      <c r="AD430" s="121"/>
      <c r="AE430" s="121"/>
      <c r="AF430" s="121"/>
      <c r="AG430" s="121"/>
      <c r="AH430" s="121"/>
      <c r="AI430" s="121"/>
      <c r="AJ430" s="121"/>
      <c r="AK430" s="121"/>
      <c r="AL430" s="121"/>
      <c r="AM430" s="121"/>
      <c r="AN430" s="121"/>
      <c r="AO430" s="121"/>
    </row>
    <row r="431" ht="12.75" customHeight="1">
      <c r="A431" s="5"/>
      <c r="B431" s="121"/>
      <c r="C431" s="121"/>
      <c r="D431" s="121"/>
      <c r="E431" s="121"/>
      <c r="F431" s="121"/>
      <c r="G431" s="78"/>
      <c r="H431" s="136"/>
      <c r="I431" s="121"/>
      <c r="J431" s="121"/>
      <c r="K431" s="121"/>
      <c r="L431" s="121"/>
      <c r="M431" s="121"/>
      <c r="N431" s="121"/>
      <c r="O431" s="121"/>
      <c r="P431" s="121"/>
      <c r="Q431" s="121"/>
      <c r="R431" s="121"/>
      <c r="S431" s="121"/>
      <c r="T431" s="121"/>
      <c r="U431" s="121"/>
      <c r="V431" s="121"/>
      <c r="W431" s="121"/>
      <c r="X431" s="121"/>
      <c r="Y431" s="121"/>
      <c r="Z431" s="121"/>
      <c r="AA431" s="121"/>
      <c r="AB431" s="121"/>
      <c r="AC431" s="121"/>
      <c r="AD431" s="121"/>
      <c r="AE431" s="121"/>
      <c r="AF431" s="121"/>
      <c r="AG431" s="121"/>
      <c r="AH431" s="121"/>
      <c r="AI431" s="121"/>
      <c r="AJ431" s="121"/>
      <c r="AK431" s="121"/>
      <c r="AL431" s="121"/>
      <c r="AM431" s="121"/>
      <c r="AN431" s="121"/>
      <c r="AO431" s="121"/>
    </row>
    <row r="432" ht="12.75" customHeight="1">
      <c r="A432" s="5"/>
      <c r="B432" s="121"/>
      <c r="C432" s="121"/>
      <c r="D432" s="121"/>
      <c r="E432" s="121"/>
      <c r="F432" s="121"/>
      <c r="G432" s="78"/>
      <c r="H432" s="136"/>
      <c r="I432" s="121"/>
      <c r="J432" s="121"/>
      <c r="K432" s="121"/>
      <c r="L432" s="121"/>
      <c r="M432" s="121"/>
      <c r="N432" s="121"/>
      <c r="O432" s="121"/>
      <c r="P432" s="121"/>
      <c r="Q432" s="121"/>
      <c r="R432" s="121"/>
      <c r="S432" s="121"/>
      <c r="T432" s="121"/>
      <c r="U432" s="121"/>
      <c r="V432" s="121"/>
      <c r="W432" s="121"/>
      <c r="X432" s="121"/>
      <c r="Y432" s="121"/>
      <c r="Z432" s="121"/>
      <c r="AA432" s="121"/>
      <c r="AB432" s="121"/>
      <c r="AC432" s="121"/>
      <c r="AD432" s="121"/>
      <c r="AE432" s="121"/>
      <c r="AF432" s="121"/>
      <c r="AG432" s="121"/>
      <c r="AH432" s="121"/>
      <c r="AI432" s="121"/>
      <c r="AJ432" s="121"/>
      <c r="AK432" s="121"/>
      <c r="AL432" s="121"/>
      <c r="AM432" s="121"/>
      <c r="AN432" s="121"/>
      <c r="AO432" s="121"/>
    </row>
    <row r="433" ht="12.75" customHeight="1">
      <c r="A433" s="5"/>
      <c r="B433" s="121"/>
      <c r="C433" s="121"/>
      <c r="D433" s="121"/>
      <c r="E433" s="121"/>
      <c r="F433" s="121"/>
      <c r="G433" s="78"/>
      <c r="H433" s="136"/>
      <c r="I433" s="121"/>
      <c r="J433" s="121"/>
      <c r="K433" s="121"/>
      <c r="L433" s="121"/>
      <c r="M433" s="121"/>
      <c r="N433" s="121"/>
      <c r="O433" s="121"/>
      <c r="P433" s="121"/>
      <c r="Q433" s="121"/>
      <c r="R433" s="121"/>
      <c r="S433" s="121"/>
      <c r="T433" s="121"/>
      <c r="U433" s="121"/>
      <c r="V433" s="121"/>
      <c r="W433" s="121"/>
      <c r="X433" s="121"/>
      <c r="Y433" s="121"/>
      <c r="Z433" s="121"/>
      <c r="AA433" s="121"/>
      <c r="AB433" s="121"/>
      <c r="AC433" s="121"/>
      <c r="AD433" s="121"/>
      <c r="AE433" s="121"/>
      <c r="AF433" s="121"/>
      <c r="AG433" s="121"/>
      <c r="AH433" s="121"/>
      <c r="AI433" s="121"/>
      <c r="AJ433" s="121"/>
      <c r="AK433" s="121"/>
      <c r="AL433" s="121"/>
      <c r="AM433" s="121"/>
      <c r="AN433" s="121"/>
      <c r="AO433" s="121"/>
    </row>
    <row r="434" ht="12.75" customHeight="1">
      <c r="A434" s="5"/>
      <c r="B434" s="121"/>
      <c r="C434" s="121"/>
      <c r="D434" s="121"/>
      <c r="E434" s="121"/>
      <c r="F434" s="121"/>
      <c r="G434" s="78"/>
      <c r="H434" s="136"/>
      <c r="I434" s="121"/>
      <c r="J434" s="121"/>
      <c r="K434" s="121"/>
      <c r="L434" s="121"/>
      <c r="M434" s="121"/>
      <c r="N434" s="121"/>
      <c r="O434" s="121"/>
      <c r="P434" s="121"/>
      <c r="Q434" s="121"/>
      <c r="R434" s="121"/>
      <c r="S434" s="121"/>
      <c r="T434" s="121"/>
      <c r="U434" s="121"/>
      <c r="V434" s="121"/>
      <c r="W434" s="121"/>
      <c r="X434" s="121"/>
      <c r="Y434" s="121"/>
      <c r="Z434" s="121"/>
      <c r="AA434" s="121"/>
      <c r="AB434" s="121"/>
      <c r="AC434" s="121"/>
      <c r="AD434" s="121"/>
      <c r="AE434" s="121"/>
      <c r="AF434" s="121"/>
      <c r="AG434" s="121"/>
      <c r="AH434" s="121"/>
      <c r="AI434" s="121"/>
      <c r="AJ434" s="121"/>
      <c r="AK434" s="121"/>
      <c r="AL434" s="121"/>
      <c r="AM434" s="121"/>
      <c r="AN434" s="121"/>
      <c r="AO434" s="121"/>
    </row>
    <row r="435" ht="12.75" customHeight="1">
      <c r="A435" s="5"/>
      <c r="B435" s="121"/>
      <c r="C435" s="121"/>
      <c r="D435" s="121"/>
      <c r="E435" s="121"/>
      <c r="F435" s="121"/>
      <c r="G435" s="78"/>
      <c r="H435" s="136"/>
      <c r="I435" s="121"/>
      <c r="J435" s="121"/>
      <c r="K435" s="121"/>
      <c r="L435" s="121"/>
      <c r="M435" s="121"/>
      <c r="N435" s="121"/>
      <c r="O435" s="121"/>
      <c r="P435" s="121"/>
      <c r="Q435" s="121"/>
      <c r="R435" s="121"/>
      <c r="S435" s="121"/>
      <c r="T435" s="121"/>
      <c r="U435" s="121"/>
      <c r="V435" s="121"/>
      <c r="W435" s="121"/>
      <c r="X435" s="121"/>
      <c r="Y435" s="121"/>
      <c r="Z435" s="121"/>
      <c r="AA435" s="121"/>
      <c r="AB435" s="121"/>
      <c r="AC435" s="121"/>
      <c r="AD435" s="121"/>
      <c r="AE435" s="121"/>
      <c r="AF435" s="121"/>
      <c r="AG435" s="121"/>
      <c r="AH435" s="121"/>
      <c r="AI435" s="121"/>
      <c r="AJ435" s="121"/>
      <c r="AK435" s="121"/>
      <c r="AL435" s="121"/>
      <c r="AM435" s="121"/>
      <c r="AN435" s="121"/>
      <c r="AO435" s="121"/>
    </row>
    <row r="436" ht="12.75" customHeight="1">
      <c r="A436" s="5"/>
      <c r="B436" s="121"/>
      <c r="C436" s="121"/>
      <c r="D436" s="121"/>
      <c r="E436" s="121"/>
      <c r="F436" s="121"/>
      <c r="G436" s="78"/>
      <c r="H436" s="136"/>
      <c r="I436" s="121"/>
      <c r="J436" s="121"/>
      <c r="K436" s="121"/>
      <c r="L436" s="121"/>
      <c r="M436" s="121"/>
      <c r="N436" s="121"/>
      <c r="O436" s="121"/>
      <c r="P436" s="121"/>
      <c r="Q436" s="121"/>
      <c r="R436" s="121"/>
      <c r="S436" s="121"/>
      <c r="T436" s="121"/>
      <c r="U436" s="121"/>
      <c r="V436" s="121"/>
      <c r="W436" s="121"/>
      <c r="X436" s="121"/>
      <c r="Y436" s="121"/>
      <c r="Z436" s="121"/>
      <c r="AA436" s="121"/>
      <c r="AB436" s="121"/>
      <c r="AC436" s="121"/>
      <c r="AD436" s="121"/>
      <c r="AE436" s="121"/>
      <c r="AF436" s="121"/>
      <c r="AG436" s="121"/>
      <c r="AH436" s="121"/>
      <c r="AI436" s="121"/>
      <c r="AJ436" s="121"/>
      <c r="AK436" s="121"/>
      <c r="AL436" s="121"/>
      <c r="AM436" s="121"/>
      <c r="AN436" s="121"/>
      <c r="AO436" s="121"/>
    </row>
    <row r="437" ht="12.75" customHeight="1">
      <c r="A437" s="5"/>
      <c r="B437" s="121"/>
      <c r="C437" s="121"/>
      <c r="D437" s="121"/>
      <c r="E437" s="121"/>
      <c r="F437" s="121"/>
      <c r="G437" s="78"/>
      <c r="H437" s="136"/>
      <c r="I437" s="121"/>
      <c r="J437" s="121"/>
      <c r="K437" s="121"/>
      <c r="L437" s="121"/>
      <c r="M437" s="121"/>
      <c r="N437" s="121"/>
      <c r="O437" s="121"/>
      <c r="P437" s="121"/>
      <c r="Q437" s="121"/>
      <c r="R437" s="121"/>
      <c r="S437" s="121"/>
      <c r="T437" s="121"/>
      <c r="U437" s="121"/>
      <c r="V437" s="121"/>
      <c r="W437" s="121"/>
      <c r="X437" s="121"/>
      <c r="Y437" s="121"/>
      <c r="Z437" s="121"/>
      <c r="AA437" s="121"/>
      <c r="AB437" s="121"/>
      <c r="AC437" s="121"/>
      <c r="AD437" s="121"/>
      <c r="AE437" s="121"/>
      <c r="AF437" s="121"/>
      <c r="AG437" s="121"/>
      <c r="AH437" s="121"/>
      <c r="AI437" s="121"/>
      <c r="AJ437" s="121"/>
      <c r="AK437" s="121"/>
      <c r="AL437" s="121"/>
      <c r="AM437" s="121"/>
      <c r="AN437" s="121"/>
      <c r="AO437" s="121"/>
    </row>
    <row r="438" ht="12.75" customHeight="1">
      <c r="A438" s="5"/>
      <c r="B438" s="121"/>
      <c r="C438" s="121"/>
      <c r="D438" s="121"/>
      <c r="E438" s="121"/>
      <c r="F438" s="121"/>
      <c r="G438" s="78"/>
      <c r="H438" s="136"/>
      <c r="I438" s="121"/>
      <c r="J438" s="121"/>
      <c r="K438" s="121"/>
      <c r="L438" s="121"/>
      <c r="M438" s="121"/>
      <c r="N438" s="121"/>
      <c r="O438" s="121"/>
      <c r="P438" s="121"/>
      <c r="Q438" s="121"/>
      <c r="R438" s="121"/>
      <c r="S438" s="121"/>
      <c r="T438" s="121"/>
      <c r="U438" s="121"/>
      <c r="V438" s="121"/>
      <c r="W438" s="121"/>
      <c r="X438" s="121"/>
      <c r="Y438" s="121"/>
      <c r="Z438" s="121"/>
      <c r="AA438" s="121"/>
      <c r="AB438" s="121"/>
      <c r="AC438" s="121"/>
      <c r="AD438" s="121"/>
      <c r="AE438" s="121"/>
      <c r="AF438" s="121"/>
      <c r="AG438" s="121"/>
      <c r="AH438" s="121"/>
      <c r="AI438" s="121"/>
      <c r="AJ438" s="121"/>
      <c r="AK438" s="121"/>
      <c r="AL438" s="121"/>
      <c r="AM438" s="121"/>
      <c r="AN438" s="121"/>
      <c r="AO438" s="121"/>
    </row>
    <row r="439" ht="12.75" customHeight="1">
      <c r="A439" s="5"/>
      <c r="B439" s="121"/>
      <c r="C439" s="121"/>
      <c r="D439" s="121"/>
      <c r="E439" s="121"/>
      <c r="F439" s="121"/>
      <c r="G439" s="78"/>
      <c r="H439" s="136"/>
      <c r="I439" s="121"/>
      <c r="J439" s="121"/>
      <c r="K439" s="121"/>
      <c r="L439" s="121"/>
      <c r="M439" s="121"/>
      <c r="N439" s="121"/>
      <c r="O439" s="121"/>
      <c r="P439" s="121"/>
      <c r="Q439" s="121"/>
      <c r="R439" s="121"/>
      <c r="S439" s="121"/>
      <c r="T439" s="121"/>
      <c r="U439" s="121"/>
      <c r="V439" s="121"/>
      <c r="W439" s="121"/>
      <c r="X439" s="121"/>
      <c r="Y439" s="121"/>
      <c r="Z439" s="121"/>
      <c r="AA439" s="121"/>
      <c r="AB439" s="121"/>
      <c r="AC439" s="121"/>
      <c r="AD439" s="121"/>
      <c r="AE439" s="121"/>
      <c r="AF439" s="121"/>
      <c r="AG439" s="121"/>
      <c r="AH439" s="121"/>
      <c r="AI439" s="121"/>
      <c r="AJ439" s="121"/>
      <c r="AK439" s="121"/>
      <c r="AL439" s="121"/>
      <c r="AM439" s="121"/>
      <c r="AN439" s="121"/>
      <c r="AO439" s="121"/>
    </row>
    <row r="440" ht="12.75" customHeight="1">
      <c r="A440" s="5"/>
      <c r="B440" s="121"/>
      <c r="C440" s="121"/>
      <c r="D440" s="121"/>
      <c r="E440" s="121"/>
      <c r="F440" s="121"/>
      <c r="G440" s="78"/>
      <c r="H440" s="136"/>
      <c r="I440" s="121"/>
      <c r="J440" s="121"/>
      <c r="K440" s="121"/>
      <c r="L440" s="121"/>
      <c r="M440" s="121"/>
      <c r="N440" s="121"/>
      <c r="O440" s="121"/>
      <c r="P440" s="121"/>
      <c r="Q440" s="121"/>
      <c r="R440" s="121"/>
      <c r="S440" s="121"/>
      <c r="T440" s="121"/>
      <c r="U440" s="121"/>
      <c r="V440" s="121"/>
      <c r="W440" s="121"/>
      <c r="X440" s="121"/>
      <c r="Y440" s="121"/>
      <c r="Z440" s="121"/>
      <c r="AA440" s="121"/>
      <c r="AB440" s="121"/>
      <c r="AC440" s="121"/>
      <c r="AD440" s="121"/>
      <c r="AE440" s="121"/>
      <c r="AF440" s="121"/>
      <c r="AG440" s="121"/>
      <c r="AH440" s="121"/>
      <c r="AI440" s="121"/>
      <c r="AJ440" s="121"/>
      <c r="AK440" s="121"/>
      <c r="AL440" s="121"/>
      <c r="AM440" s="121"/>
      <c r="AN440" s="121"/>
      <c r="AO440" s="121"/>
    </row>
    <row r="441" ht="12.75" customHeight="1">
      <c r="A441" s="5"/>
      <c r="B441" s="121"/>
      <c r="C441" s="121"/>
      <c r="D441" s="121"/>
      <c r="E441" s="121"/>
      <c r="F441" s="121"/>
      <c r="G441" s="78"/>
      <c r="H441" s="136"/>
      <c r="I441" s="121"/>
      <c r="J441" s="121"/>
      <c r="K441" s="121"/>
      <c r="L441" s="121"/>
      <c r="M441" s="121"/>
      <c r="N441" s="121"/>
      <c r="O441" s="121"/>
      <c r="P441" s="121"/>
      <c r="Q441" s="121"/>
      <c r="R441" s="121"/>
      <c r="S441" s="121"/>
      <c r="T441" s="121"/>
      <c r="U441" s="121"/>
      <c r="V441" s="121"/>
      <c r="W441" s="121"/>
      <c r="X441" s="121"/>
      <c r="Y441" s="121"/>
      <c r="Z441" s="121"/>
      <c r="AA441" s="121"/>
      <c r="AB441" s="121"/>
      <c r="AC441" s="121"/>
      <c r="AD441" s="121"/>
      <c r="AE441" s="121"/>
      <c r="AF441" s="121"/>
      <c r="AG441" s="121"/>
      <c r="AH441" s="121"/>
      <c r="AI441" s="121"/>
      <c r="AJ441" s="121"/>
      <c r="AK441" s="121"/>
      <c r="AL441" s="121"/>
      <c r="AM441" s="121"/>
      <c r="AN441" s="121"/>
      <c r="AO441" s="121"/>
    </row>
    <row r="442" ht="12.75" customHeight="1">
      <c r="A442" s="5"/>
      <c r="B442" s="121"/>
      <c r="C442" s="121"/>
      <c r="D442" s="121"/>
      <c r="E442" s="121"/>
      <c r="F442" s="121"/>
      <c r="G442" s="78"/>
      <c r="H442" s="136"/>
      <c r="I442" s="121"/>
      <c r="J442" s="121"/>
      <c r="K442" s="121"/>
      <c r="L442" s="121"/>
      <c r="M442" s="121"/>
      <c r="N442" s="121"/>
      <c r="O442" s="121"/>
      <c r="P442" s="121"/>
      <c r="Q442" s="121"/>
      <c r="R442" s="121"/>
      <c r="S442" s="121"/>
      <c r="T442" s="121"/>
      <c r="U442" s="121"/>
      <c r="V442" s="121"/>
      <c r="W442" s="121"/>
      <c r="X442" s="121"/>
      <c r="Y442" s="121"/>
      <c r="Z442" s="121"/>
      <c r="AA442" s="121"/>
      <c r="AB442" s="121"/>
      <c r="AC442" s="121"/>
      <c r="AD442" s="121"/>
      <c r="AE442" s="121"/>
      <c r="AF442" s="121"/>
      <c r="AG442" s="121"/>
      <c r="AH442" s="121"/>
      <c r="AI442" s="121"/>
      <c r="AJ442" s="121"/>
      <c r="AK442" s="121"/>
      <c r="AL442" s="121"/>
      <c r="AM442" s="121"/>
      <c r="AN442" s="121"/>
      <c r="AO442" s="121"/>
    </row>
    <row r="443" ht="12.75" customHeight="1">
      <c r="A443" s="5"/>
      <c r="B443" s="121"/>
      <c r="C443" s="121"/>
      <c r="D443" s="121"/>
      <c r="E443" s="121"/>
      <c r="F443" s="121"/>
      <c r="G443" s="78"/>
      <c r="H443" s="136"/>
      <c r="I443" s="121"/>
      <c r="J443" s="121"/>
      <c r="K443" s="121"/>
      <c r="L443" s="121"/>
      <c r="M443" s="121"/>
      <c r="N443" s="121"/>
      <c r="O443" s="121"/>
      <c r="P443" s="121"/>
      <c r="Q443" s="121"/>
      <c r="R443" s="121"/>
      <c r="S443" s="121"/>
      <c r="T443" s="121"/>
      <c r="U443" s="121"/>
      <c r="V443" s="121"/>
      <c r="W443" s="121"/>
      <c r="X443" s="121"/>
      <c r="Y443" s="121"/>
      <c r="Z443" s="121"/>
      <c r="AA443" s="121"/>
      <c r="AB443" s="121"/>
      <c r="AC443" s="121"/>
      <c r="AD443" s="121"/>
      <c r="AE443" s="121"/>
      <c r="AF443" s="121"/>
      <c r="AG443" s="121"/>
      <c r="AH443" s="121"/>
      <c r="AI443" s="121"/>
      <c r="AJ443" s="121"/>
      <c r="AK443" s="121"/>
      <c r="AL443" s="121"/>
      <c r="AM443" s="121"/>
      <c r="AN443" s="121"/>
      <c r="AO443" s="121"/>
    </row>
    <row r="444" ht="12.75" customHeight="1">
      <c r="A444" s="5"/>
      <c r="B444" s="121"/>
      <c r="C444" s="121"/>
      <c r="D444" s="121"/>
      <c r="E444" s="121"/>
      <c r="F444" s="121"/>
      <c r="G444" s="78"/>
      <c r="H444" s="136"/>
      <c r="I444" s="121"/>
      <c r="J444" s="121"/>
      <c r="K444" s="121"/>
      <c r="L444" s="121"/>
      <c r="M444" s="121"/>
      <c r="N444" s="121"/>
      <c r="O444" s="121"/>
      <c r="P444" s="121"/>
      <c r="Q444" s="121"/>
      <c r="R444" s="121"/>
      <c r="S444" s="121"/>
      <c r="T444" s="121"/>
      <c r="U444" s="121"/>
      <c r="V444" s="121"/>
      <c r="W444" s="121"/>
      <c r="X444" s="121"/>
      <c r="Y444" s="121"/>
      <c r="Z444" s="121"/>
      <c r="AA444" s="121"/>
      <c r="AB444" s="121"/>
      <c r="AC444" s="121"/>
      <c r="AD444" s="121"/>
      <c r="AE444" s="121"/>
      <c r="AF444" s="121"/>
      <c r="AG444" s="121"/>
      <c r="AH444" s="121"/>
      <c r="AI444" s="121"/>
      <c r="AJ444" s="121"/>
      <c r="AK444" s="121"/>
      <c r="AL444" s="121"/>
      <c r="AM444" s="121"/>
      <c r="AN444" s="121"/>
      <c r="AO444" s="121"/>
    </row>
    <row r="445" ht="12.75" customHeight="1">
      <c r="A445" s="5"/>
      <c r="B445" s="121"/>
      <c r="C445" s="121"/>
      <c r="D445" s="121"/>
      <c r="E445" s="121"/>
      <c r="F445" s="121"/>
      <c r="G445" s="78"/>
      <c r="H445" s="136"/>
      <c r="I445" s="121"/>
      <c r="J445" s="121"/>
      <c r="K445" s="121"/>
      <c r="L445" s="121"/>
      <c r="M445" s="121"/>
      <c r="N445" s="121"/>
      <c r="O445" s="121"/>
      <c r="P445" s="121"/>
      <c r="Q445" s="121"/>
      <c r="R445" s="121"/>
      <c r="S445" s="121"/>
      <c r="T445" s="121"/>
      <c r="U445" s="121"/>
      <c r="V445" s="121"/>
      <c r="W445" s="121"/>
      <c r="X445" s="121"/>
      <c r="Y445" s="121"/>
      <c r="Z445" s="121"/>
      <c r="AA445" s="121"/>
      <c r="AB445" s="121"/>
      <c r="AC445" s="121"/>
      <c r="AD445" s="121"/>
      <c r="AE445" s="121"/>
      <c r="AF445" s="121"/>
      <c r="AG445" s="121"/>
      <c r="AH445" s="121"/>
      <c r="AI445" s="121"/>
      <c r="AJ445" s="121"/>
      <c r="AK445" s="121"/>
      <c r="AL445" s="121"/>
      <c r="AM445" s="121"/>
      <c r="AN445" s="121"/>
      <c r="AO445" s="121"/>
    </row>
    <row r="446" ht="12.75" customHeight="1">
      <c r="A446" s="5"/>
      <c r="B446" s="121"/>
      <c r="C446" s="121"/>
      <c r="D446" s="121"/>
      <c r="E446" s="121"/>
      <c r="F446" s="121"/>
      <c r="G446" s="78"/>
      <c r="H446" s="136"/>
      <c r="I446" s="121"/>
      <c r="J446" s="121"/>
      <c r="K446" s="121"/>
      <c r="L446" s="121"/>
      <c r="M446" s="121"/>
      <c r="N446" s="121"/>
      <c r="O446" s="121"/>
      <c r="P446" s="121"/>
      <c r="Q446" s="121"/>
      <c r="R446" s="121"/>
      <c r="S446" s="121"/>
      <c r="T446" s="121"/>
      <c r="U446" s="121"/>
      <c r="V446" s="121"/>
      <c r="W446" s="121"/>
      <c r="X446" s="121"/>
      <c r="Y446" s="121"/>
      <c r="Z446" s="121"/>
      <c r="AA446" s="121"/>
      <c r="AB446" s="121"/>
      <c r="AC446" s="121"/>
      <c r="AD446" s="121"/>
      <c r="AE446" s="121"/>
      <c r="AF446" s="121"/>
      <c r="AG446" s="121"/>
      <c r="AH446" s="121"/>
      <c r="AI446" s="121"/>
      <c r="AJ446" s="121"/>
      <c r="AK446" s="121"/>
      <c r="AL446" s="121"/>
      <c r="AM446" s="121"/>
      <c r="AN446" s="121"/>
      <c r="AO446" s="121"/>
    </row>
    <row r="447" ht="12.75" customHeight="1">
      <c r="A447" s="5"/>
      <c r="B447" s="121"/>
      <c r="C447" s="121"/>
      <c r="D447" s="121"/>
      <c r="E447" s="121"/>
      <c r="F447" s="121"/>
      <c r="G447" s="78"/>
      <c r="H447" s="136"/>
      <c r="I447" s="121"/>
      <c r="J447" s="121"/>
      <c r="K447" s="121"/>
      <c r="L447" s="121"/>
      <c r="M447" s="121"/>
      <c r="N447" s="121"/>
      <c r="O447" s="121"/>
      <c r="P447" s="121"/>
      <c r="Q447" s="121"/>
      <c r="R447" s="121"/>
      <c r="S447" s="121"/>
      <c r="T447" s="121"/>
      <c r="U447" s="121"/>
      <c r="V447" s="121"/>
      <c r="W447" s="121"/>
      <c r="X447" s="121"/>
      <c r="Y447" s="121"/>
      <c r="Z447" s="121"/>
      <c r="AA447" s="121"/>
      <c r="AB447" s="121"/>
      <c r="AC447" s="121"/>
      <c r="AD447" s="121"/>
      <c r="AE447" s="121"/>
      <c r="AF447" s="121"/>
      <c r="AG447" s="121"/>
      <c r="AH447" s="121"/>
      <c r="AI447" s="121"/>
      <c r="AJ447" s="121"/>
      <c r="AK447" s="121"/>
      <c r="AL447" s="121"/>
      <c r="AM447" s="121"/>
      <c r="AN447" s="121"/>
      <c r="AO447" s="121"/>
    </row>
    <row r="448" ht="12.75" customHeight="1">
      <c r="A448" s="5"/>
      <c r="B448" s="121"/>
      <c r="C448" s="121"/>
      <c r="D448" s="121"/>
      <c r="E448" s="121"/>
      <c r="F448" s="121"/>
      <c r="G448" s="78"/>
      <c r="H448" s="136"/>
      <c r="I448" s="121"/>
      <c r="J448" s="121"/>
      <c r="K448" s="121"/>
      <c r="L448" s="121"/>
      <c r="M448" s="121"/>
      <c r="N448" s="121"/>
      <c r="O448" s="121"/>
      <c r="P448" s="121"/>
      <c r="Q448" s="121"/>
      <c r="R448" s="121"/>
      <c r="S448" s="121"/>
      <c r="T448" s="121"/>
      <c r="U448" s="121"/>
      <c r="V448" s="121"/>
      <c r="W448" s="121"/>
      <c r="X448" s="121"/>
      <c r="Y448" s="121"/>
      <c r="Z448" s="121"/>
      <c r="AA448" s="121"/>
      <c r="AB448" s="121"/>
      <c r="AC448" s="121"/>
      <c r="AD448" s="121"/>
      <c r="AE448" s="121"/>
      <c r="AF448" s="121"/>
      <c r="AG448" s="121"/>
      <c r="AH448" s="121"/>
      <c r="AI448" s="121"/>
      <c r="AJ448" s="121"/>
      <c r="AK448" s="121"/>
      <c r="AL448" s="121"/>
      <c r="AM448" s="121"/>
      <c r="AN448" s="121"/>
      <c r="AO448" s="121"/>
    </row>
    <row r="449" ht="12.75" customHeight="1">
      <c r="A449" s="5"/>
      <c r="B449" s="121"/>
      <c r="C449" s="121"/>
      <c r="D449" s="121"/>
      <c r="E449" s="121"/>
      <c r="F449" s="121"/>
      <c r="G449" s="78"/>
      <c r="H449" s="136"/>
      <c r="I449" s="121"/>
      <c r="J449" s="121"/>
      <c r="K449" s="121"/>
      <c r="L449" s="121"/>
      <c r="M449" s="121"/>
      <c r="N449" s="121"/>
      <c r="O449" s="121"/>
      <c r="P449" s="121"/>
      <c r="Q449" s="121"/>
      <c r="R449" s="121"/>
      <c r="S449" s="121"/>
      <c r="T449" s="121"/>
      <c r="U449" s="121"/>
      <c r="V449" s="121"/>
      <c r="W449" s="121"/>
      <c r="X449" s="121"/>
      <c r="Y449" s="121"/>
      <c r="Z449" s="121"/>
      <c r="AA449" s="121"/>
      <c r="AB449" s="121"/>
      <c r="AC449" s="121"/>
      <c r="AD449" s="121"/>
      <c r="AE449" s="121"/>
      <c r="AF449" s="121"/>
      <c r="AG449" s="121"/>
      <c r="AH449" s="121"/>
      <c r="AI449" s="121"/>
      <c r="AJ449" s="121"/>
      <c r="AK449" s="121"/>
      <c r="AL449" s="121"/>
      <c r="AM449" s="121"/>
      <c r="AN449" s="121"/>
      <c r="AO449" s="121"/>
    </row>
    <row r="450" ht="12.75" customHeight="1">
      <c r="A450" s="5"/>
      <c r="B450" s="121"/>
      <c r="C450" s="121"/>
      <c r="D450" s="121"/>
      <c r="E450" s="121"/>
      <c r="F450" s="121"/>
      <c r="G450" s="78"/>
      <c r="H450" s="136"/>
      <c r="I450" s="121"/>
      <c r="J450" s="121"/>
      <c r="K450" s="121"/>
      <c r="L450" s="121"/>
      <c r="M450" s="121"/>
      <c r="N450" s="121"/>
      <c r="O450" s="121"/>
      <c r="P450" s="121"/>
      <c r="Q450" s="121"/>
      <c r="R450" s="121"/>
      <c r="S450" s="121"/>
      <c r="T450" s="121"/>
      <c r="U450" s="121"/>
      <c r="V450" s="121"/>
      <c r="W450" s="121"/>
      <c r="X450" s="121"/>
      <c r="Y450" s="121"/>
      <c r="Z450" s="121"/>
      <c r="AA450" s="121"/>
      <c r="AB450" s="121"/>
      <c r="AC450" s="121"/>
      <c r="AD450" s="121"/>
      <c r="AE450" s="121"/>
      <c r="AF450" s="121"/>
      <c r="AG450" s="121"/>
      <c r="AH450" s="121"/>
      <c r="AI450" s="121"/>
      <c r="AJ450" s="121"/>
      <c r="AK450" s="121"/>
      <c r="AL450" s="121"/>
      <c r="AM450" s="121"/>
      <c r="AN450" s="121"/>
      <c r="AO450" s="121"/>
    </row>
    <row r="451" ht="12.75" customHeight="1">
      <c r="A451" s="5"/>
      <c r="B451" s="121"/>
      <c r="C451" s="121"/>
      <c r="D451" s="121"/>
      <c r="E451" s="121"/>
      <c r="F451" s="121"/>
      <c r="G451" s="78"/>
      <c r="H451" s="136"/>
      <c r="I451" s="121"/>
      <c r="J451" s="121"/>
      <c r="K451" s="121"/>
      <c r="L451" s="121"/>
      <c r="M451" s="121"/>
      <c r="N451" s="121"/>
      <c r="O451" s="121"/>
      <c r="P451" s="121"/>
      <c r="Q451" s="121"/>
      <c r="R451" s="121"/>
      <c r="S451" s="121"/>
      <c r="T451" s="121"/>
      <c r="U451" s="121"/>
      <c r="V451" s="121"/>
      <c r="W451" s="121"/>
      <c r="X451" s="121"/>
      <c r="Y451" s="121"/>
      <c r="Z451" s="121"/>
      <c r="AA451" s="121"/>
      <c r="AB451" s="121"/>
      <c r="AC451" s="121"/>
      <c r="AD451" s="121"/>
      <c r="AE451" s="121"/>
      <c r="AF451" s="121"/>
      <c r="AG451" s="121"/>
      <c r="AH451" s="121"/>
      <c r="AI451" s="121"/>
      <c r="AJ451" s="121"/>
      <c r="AK451" s="121"/>
      <c r="AL451" s="121"/>
      <c r="AM451" s="121"/>
      <c r="AN451" s="121"/>
      <c r="AO451" s="121"/>
    </row>
    <row r="452" ht="12.75" customHeight="1">
      <c r="A452" s="5"/>
      <c r="B452" s="121"/>
      <c r="C452" s="121"/>
      <c r="D452" s="121"/>
      <c r="E452" s="121"/>
      <c r="F452" s="121"/>
      <c r="G452" s="78"/>
      <c r="H452" s="136"/>
      <c r="I452" s="121"/>
      <c r="J452" s="121"/>
      <c r="K452" s="121"/>
      <c r="L452" s="121"/>
      <c r="M452" s="121"/>
      <c r="N452" s="121"/>
      <c r="O452" s="121"/>
      <c r="P452" s="121"/>
      <c r="Q452" s="121"/>
      <c r="R452" s="121"/>
      <c r="S452" s="121"/>
      <c r="T452" s="121"/>
      <c r="U452" s="121"/>
      <c r="V452" s="121"/>
      <c r="W452" s="121"/>
      <c r="X452" s="121"/>
      <c r="Y452" s="121"/>
      <c r="Z452" s="121"/>
      <c r="AA452" s="121"/>
      <c r="AB452" s="121"/>
      <c r="AC452" s="121"/>
      <c r="AD452" s="121"/>
      <c r="AE452" s="121"/>
      <c r="AF452" s="121"/>
      <c r="AG452" s="121"/>
      <c r="AH452" s="121"/>
      <c r="AI452" s="121"/>
      <c r="AJ452" s="121"/>
      <c r="AK452" s="121"/>
      <c r="AL452" s="121"/>
      <c r="AM452" s="121"/>
      <c r="AN452" s="121"/>
      <c r="AO452" s="121"/>
    </row>
    <row r="453" ht="12.75" customHeight="1">
      <c r="A453" s="5"/>
      <c r="B453" s="121"/>
      <c r="C453" s="121"/>
      <c r="D453" s="121"/>
      <c r="E453" s="121"/>
      <c r="F453" s="121"/>
      <c r="G453" s="78"/>
      <c r="H453" s="136"/>
      <c r="I453" s="121"/>
      <c r="J453" s="121"/>
      <c r="K453" s="121"/>
      <c r="L453" s="121"/>
      <c r="M453" s="121"/>
      <c r="N453" s="121"/>
      <c r="O453" s="121"/>
      <c r="P453" s="121"/>
      <c r="Q453" s="121"/>
      <c r="R453" s="121"/>
      <c r="S453" s="121"/>
      <c r="T453" s="121"/>
      <c r="U453" s="121"/>
      <c r="V453" s="121"/>
      <c r="W453" s="121"/>
      <c r="X453" s="121"/>
      <c r="Y453" s="121"/>
      <c r="Z453" s="121"/>
      <c r="AA453" s="121"/>
      <c r="AB453" s="121"/>
      <c r="AC453" s="121"/>
      <c r="AD453" s="121"/>
      <c r="AE453" s="121"/>
      <c r="AF453" s="121"/>
      <c r="AG453" s="121"/>
      <c r="AH453" s="121"/>
      <c r="AI453" s="121"/>
      <c r="AJ453" s="121"/>
      <c r="AK453" s="121"/>
      <c r="AL453" s="121"/>
      <c r="AM453" s="121"/>
      <c r="AN453" s="121"/>
      <c r="AO453" s="121"/>
    </row>
    <row r="454" ht="12.75" customHeight="1">
      <c r="A454" s="5"/>
      <c r="B454" s="121"/>
      <c r="C454" s="121"/>
      <c r="D454" s="121"/>
      <c r="E454" s="121"/>
      <c r="F454" s="121"/>
      <c r="G454" s="78"/>
      <c r="H454" s="136"/>
      <c r="I454" s="121"/>
      <c r="J454" s="121"/>
      <c r="K454" s="121"/>
      <c r="L454" s="121"/>
      <c r="M454" s="121"/>
      <c r="N454" s="121"/>
      <c r="O454" s="121"/>
      <c r="P454" s="121"/>
      <c r="Q454" s="121"/>
      <c r="R454" s="121"/>
      <c r="S454" s="121"/>
      <c r="T454" s="121"/>
      <c r="U454" s="121"/>
      <c r="V454" s="121"/>
      <c r="W454" s="121"/>
      <c r="X454" s="121"/>
      <c r="Y454" s="121"/>
      <c r="Z454" s="121"/>
      <c r="AA454" s="121"/>
      <c r="AB454" s="121"/>
      <c r="AC454" s="121"/>
      <c r="AD454" s="121"/>
      <c r="AE454" s="121"/>
      <c r="AF454" s="121"/>
      <c r="AG454" s="121"/>
      <c r="AH454" s="121"/>
      <c r="AI454" s="121"/>
      <c r="AJ454" s="121"/>
      <c r="AK454" s="121"/>
      <c r="AL454" s="121"/>
      <c r="AM454" s="121"/>
      <c r="AN454" s="121"/>
      <c r="AO454" s="121"/>
    </row>
    <row r="455" ht="12.75" customHeight="1">
      <c r="A455" s="5"/>
      <c r="B455" s="121"/>
      <c r="C455" s="121"/>
      <c r="D455" s="121"/>
      <c r="E455" s="121"/>
      <c r="F455" s="121"/>
      <c r="G455" s="78"/>
      <c r="H455" s="136"/>
      <c r="I455" s="121"/>
      <c r="J455" s="121"/>
      <c r="K455" s="121"/>
      <c r="L455" s="121"/>
      <c r="M455" s="121"/>
      <c r="N455" s="121"/>
      <c r="O455" s="121"/>
      <c r="P455" s="121"/>
      <c r="Q455" s="121"/>
      <c r="R455" s="121"/>
      <c r="S455" s="121"/>
      <c r="T455" s="121"/>
      <c r="U455" s="121"/>
      <c r="V455" s="121"/>
      <c r="W455" s="121"/>
      <c r="X455" s="121"/>
      <c r="Y455" s="121"/>
      <c r="Z455" s="121"/>
      <c r="AA455" s="121"/>
      <c r="AB455" s="121"/>
      <c r="AC455" s="121"/>
      <c r="AD455" s="121"/>
      <c r="AE455" s="121"/>
      <c r="AF455" s="121"/>
      <c r="AG455" s="121"/>
      <c r="AH455" s="121"/>
      <c r="AI455" s="121"/>
      <c r="AJ455" s="121"/>
      <c r="AK455" s="121"/>
      <c r="AL455" s="121"/>
      <c r="AM455" s="121"/>
      <c r="AN455" s="121"/>
      <c r="AO455" s="121"/>
    </row>
    <row r="456" ht="12.75" customHeight="1">
      <c r="A456" s="5"/>
      <c r="B456" s="121"/>
      <c r="C456" s="121"/>
      <c r="D456" s="121"/>
      <c r="E456" s="121"/>
      <c r="F456" s="121"/>
      <c r="G456" s="78"/>
      <c r="H456" s="136"/>
      <c r="I456" s="121"/>
      <c r="J456" s="121"/>
      <c r="K456" s="121"/>
      <c r="L456" s="121"/>
      <c r="M456" s="121"/>
      <c r="N456" s="121"/>
      <c r="O456" s="121"/>
      <c r="P456" s="121"/>
      <c r="Q456" s="121"/>
      <c r="R456" s="121"/>
      <c r="S456" s="121"/>
      <c r="T456" s="121"/>
      <c r="U456" s="121"/>
      <c r="V456" s="121"/>
      <c r="W456" s="121"/>
      <c r="X456" s="121"/>
      <c r="Y456" s="121"/>
      <c r="Z456" s="121"/>
      <c r="AA456" s="121"/>
      <c r="AB456" s="121"/>
      <c r="AC456" s="121"/>
      <c r="AD456" s="121"/>
      <c r="AE456" s="121"/>
      <c r="AF456" s="121"/>
      <c r="AG456" s="121"/>
      <c r="AH456" s="121"/>
      <c r="AI456" s="121"/>
      <c r="AJ456" s="121"/>
      <c r="AK456" s="121"/>
      <c r="AL456" s="121"/>
      <c r="AM456" s="121"/>
      <c r="AN456" s="121"/>
      <c r="AO456" s="121"/>
    </row>
    <row r="457" ht="12.75" customHeight="1">
      <c r="A457" s="5"/>
      <c r="B457" s="121"/>
      <c r="C457" s="121"/>
      <c r="D457" s="121"/>
      <c r="E457" s="121"/>
      <c r="F457" s="121"/>
      <c r="G457" s="78"/>
      <c r="H457" s="136"/>
      <c r="I457" s="121"/>
      <c r="J457" s="121"/>
      <c r="K457" s="121"/>
      <c r="L457" s="121"/>
      <c r="M457" s="121"/>
      <c r="N457" s="121"/>
      <c r="O457" s="121"/>
      <c r="P457" s="121"/>
      <c r="Q457" s="121"/>
      <c r="R457" s="121"/>
      <c r="S457" s="121"/>
      <c r="T457" s="121"/>
      <c r="U457" s="121"/>
      <c r="V457" s="121"/>
      <c r="W457" s="121"/>
      <c r="X457" s="121"/>
      <c r="Y457" s="121"/>
      <c r="Z457" s="121"/>
      <c r="AA457" s="121"/>
      <c r="AB457" s="121"/>
      <c r="AC457" s="121"/>
      <c r="AD457" s="121"/>
      <c r="AE457" s="121"/>
      <c r="AF457" s="121"/>
      <c r="AG457" s="121"/>
      <c r="AH457" s="121"/>
      <c r="AI457" s="121"/>
      <c r="AJ457" s="121"/>
      <c r="AK457" s="121"/>
      <c r="AL457" s="121"/>
      <c r="AM457" s="121"/>
      <c r="AN457" s="121"/>
      <c r="AO457" s="121"/>
    </row>
    <row r="458" ht="12.75" customHeight="1">
      <c r="A458" s="5"/>
      <c r="B458" s="121"/>
      <c r="C458" s="121"/>
      <c r="D458" s="121"/>
      <c r="E458" s="121"/>
      <c r="F458" s="121"/>
      <c r="G458" s="78"/>
      <c r="H458" s="136"/>
      <c r="I458" s="121"/>
      <c r="J458" s="121"/>
      <c r="K458" s="121"/>
      <c r="L458" s="121"/>
      <c r="M458" s="121"/>
      <c r="N458" s="121"/>
      <c r="O458" s="121"/>
      <c r="P458" s="121"/>
      <c r="Q458" s="121"/>
      <c r="R458" s="121"/>
      <c r="S458" s="121"/>
      <c r="T458" s="121"/>
      <c r="U458" s="121"/>
      <c r="V458" s="121"/>
      <c r="W458" s="121"/>
      <c r="X458" s="121"/>
      <c r="Y458" s="121"/>
      <c r="Z458" s="121"/>
      <c r="AA458" s="121"/>
      <c r="AB458" s="121"/>
      <c r="AC458" s="121"/>
      <c r="AD458" s="121"/>
      <c r="AE458" s="121"/>
      <c r="AF458" s="121"/>
      <c r="AG458" s="121"/>
      <c r="AH458" s="121"/>
      <c r="AI458" s="121"/>
      <c r="AJ458" s="121"/>
      <c r="AK458" s="121"/>
      <c r="AL458" s="121"/>
      <c r="AM458" s="121"/>
      <c r="AN458" s="121"/>
      <c r="AO458" s="121"/>
    </row>
    <row r="459" ht="12.75" customHeight="1">
      <c r="A459" s="5"/>
      <c r="B459" s="121"/>
      <c r="C459" s="121"/>
      <c r="D459" s="121"/>
      <c r="E459" s="121"/>
      <c r="F459" s="121"/>
      <c r="G459" s="78"/>
      <c r="H459" s="136"/>
      <c r="I459" s="121"/>
      <c r="J459" s="121"/>
      <c r="K459" s="121"/>
      <c r="L459" s="121"/>
      <c r="M459" s="121"/>
      <c r="N459" s="121"/>
      <c r="O459" s="121"/>
      <c r="P459" s="121"/>
      <c r="Q459" s="121"/>
      <c r="R459" s="121"/>
      <c r="S459" s="121"/>
      <c r="T459" s="121"/>
      <c r="U459" s="121"/>
      <c r="V459" s="121"/>
      <c r="W459" s="121"/>
      <c r="X459" s="121"/>
      <c r="Y459" s="121"/>
      <c r="Z459" s="121"/>
      <c r="AA459" s="121"/>
      <c r="AB459" s="121"/>
      <c r="AC459" s="121"/>
      <c r="AD459" s="121"/>
      <c r="AE459" s="121"/>
      <c r="AF459" s="121"/>
      <c r="AG459" s="121"/>
      <c r="AH459" s="121"/>
      <c r="AI459" s="121"/>
      <c r="AJ459" s="121"/>
      <c r="AK459" s="121"/>
      <c r="AL459" s="121"/>
      <c r="AM459" s="121"/>
      <c r="AN459" s="121"/>
      <c r="AO459" s="121"/>
    </row>
    <row r="460" ht="12.75" customHeight="1">
      <c r="A460" s="5"/>
      <c r="B460" s="121"/>
      <c r="C460" s="121"/>
      <c r="D460" s="121"/>
      <c r="E460" s="121"/>
      <c r="F460" s="121"/>
      <c r="G460" s="78"/>
      <c r="H460" s="136"/>
      <c r="I460" s="121"/>
      <c r="J460" s="121"/>
      <c r="K460" s="121"/>
      <c r="L460" s="121"/>
      <c r="M460" s="121"/>
      <c r="N460" s="121"/>
      <c r="O460" s="121"/>
      <c r="P460" s="121"/>
      <c r="Q460" s="121"/>
      <c r="R460" s="121"/>
      <c r="S460" s="121"/>
      <c r="T460" s="121"/>
      <c r="U460" s="121"/>
      <c r="V460" s="121"/>
      <c r="W460" s="121"/>
      <c r="X460" s="121"/>
      <c r="Y460" s="121"/>
      <c r="Z460" s="121"/>
      <c r="AA460" s="121"/>
      <c r="AB460" s="121"/>
      <c r="AC460" s="121"/>
      <c r="AD460" s="121"/>
      <c r="AE460" s="121"/>
      <c r="AF460" s="121"/>
      <c r="AG460" s="121"/>
      <c r="AH460" s="121"/>
      <c r="AI460" s="121"/>
      <c r="AJ460" s="121"/>
      <c r="AK460" s="121"/>
      <c r="AL460" s="121"/>
      <c r="AM460" s="121"/>
      <c r="AN460" s="121"/>
      <c r="AO460" s="121"/>
    </row>
    <row r="461" ht="12.75" customHeight="1">
      <c r="A461" s="5"/>
      <c r="B461" s="121"/>
      <c r="C461" s="121"/>
      <c r="D461" s="121"/>
      <c r="E461" s="121"/>
      <c r="F461" s="121"/>
      <c r="G461" s="78"/>
      <c r="H461" s="136"/>
      <c r="I461" s="121"/>
      <c r="J461" s="121"/>
      <c r="K461" s="121"/>
      <c r="L461" s="121"/>
      <c r="M461" s="121"/>
      <c r="N461" s="121"/>
      <c r="O461" s="121"/>
      <c r="P461" s="121"/>
      <c r="Q461" s="121"/>
      <c r="R461" s="121"/>
      <c r="S461" s="121"/>
      <c r="T461" s="121"/>
      <c r="U461" s="121"/>
      <c r="V461" s="121"/>
      <c r="W461" s="121"/>
      <c r="X461" s="121"/>
      <c r="Y461" s="121"/>
      <c r="Z461" s="121"/>
      <c r="AA461" s="121"/>
      <c r="AB461" s="121"/>
      <c r="AC461" s="121"/>
      <c r="AD461" s="121"/>
      <c r="AE461" s="121"/>
      <c r="AF461" s="121"/>
      <c r="AG461" s="121"/>
      <c r="AH461" s="121"/>
      <c r="AI461" s="121"/>
      <c r="AJ461" s="121"/>
      <c r="AK461" s="121"/>
      <c r="AL461" s="121"/>
      <c r="AM461" s="121"/>
      <c r="AN461" s="121"/>
      <c r="AO461" s="121"/>
    </row>
    <row r="462" ht="12.75" customHeight="1">
      <c r="A462" s="5"/>
      <c r="B462" s="121"/>
      <c r="C462" s="121"/>
      <c r="D462" s="121"/>
      <c r="E462" s="121"/>
      <c r="F462" s="121"/>
      <c r="G462" s="78"/>
      <c r="H462" s="136"/>
      <c r="I462" s="121"/>
      <c r="J462" s="121"/>
      <c r="K462" s="121"/>
      <c r="L462" s="121"/>
      <c r="M462" s="121"/>
      <c r="N462" s="121"/>
      <c r="O462" s="121"/>
      <c r="P462" s="121"/>
      <c r="Q462" s="121"/>
      <c r="R462" s="121"/>
      <c r="S462" s="121"/>
      <c r="T462" s="121"/>
      <c r="U462" s="121"/>
      <c r="V462" s="121"/>
      <c r="W462" s="121"/>
      <c r="X462" s="121"/>
      <c r="Y462" s="121"/>
      <c r="Z462" s="121"/>
      <c r="AA462" s="121"/>
      <c r="AB462" s="121"/>
      <c r="AC462" s="121"/>
      <c r="AD462" s="121"/>
      <c r="AE462" s="121"/>
      <c r="AF462" s="121"/>
      <c r="AG462" s="121"/>
      <c r="AH462" s="121"/>
      <c r="AI462" s="121"/>
      <c r="AJ462" s="121"/>
      <c r="AK462" s="121"/>
      <c r="AL462" s="121"/>
      <c r="AM462" s="121"/>
      <c r="AN462" s="121"/>
      <c r="AO462" s="121"/>
    </row>
    <row r="463" ht="12.75" customHeight="1">
      <c r="A463" s="5"/>
      <c r="B463" s="121"/>
      <c r="C463" s="121"/>
      <c r="D463" s="121"/>
      <c r="E463" s="121"/>
      <c r="F463" s="121"/>
      <c r="G463" s="78"/>
      <c r="H463" s="136"/>
      <c r="I463" s="121"/>
      <c r="J463" s="121"/>
      <c r="K463" s="121"/>
      <c r="L463" s="121"/>
      <c r="M463" s="121"/>
      <c r="N463" s="121"/>
      <c r="O463" s="121"/>
      <c r="P463" s="121"/>
      <c r="Q463" s="121"/>
      <c r="R463" s="121"/>
      <c r="S463" s="121"/>
      <c r="T463" s="121"/>
      <c r="U463" s="121"/>
      <c r="V463" s="121"/>
      <c r="W463" s="121"/>
      <c r="X463" s="121"/>
      <c r="Y463" s="121"/>
      <c r="Z463" s="121"/>
      <c r="AA463" s="121"/>
      <c r="AB463" s="121"/>
      <c r="AC463" s="121"/>
      <c r="AD463" s="121"/>
      <c r="AE463" s="121"/>
      <c r="AF463" s="121"/>
      <c r="AG463" s="121"/>
      <c r="AH463" s="121"/>
      <c r="AI463" s="121"/>
      <c r="AJ463" s="121"/>
      <c r="AK463" s="121"/>
      <c r="AL463" s="121"/>
      <c r="AM463" s="121"/>
      <c r="AN463" s="121"/>
      <c r="AO463" s="121"/>
    </row>
    <row r="464" ht="12.75" customHeight="1">
      <c r="A464" s="5"/>
      <c r="B464" s="121"/>
      <c r="C464" s="121"/>
      <c r="D464" s="121"/>
      <c r="E464" s="121"/>
      <c r="F464" s="121"/>
      <c r="G464" s="78"/>
      <c r="H464" s="136"/>
      <c r="I464" s="121"/>
      <c r="J464" s="121"/>
      <c r="K464" s="121"/>
      <c r="L464" s="121"/>
      <c r="M464" s="121"/>
      <c r="N464" s="121"/>
      <c r="O464" s="121"/>
      <c r="P464" s="121"/>
      <c r="Q464" s="121"/>
      <c r="R464" s="121"/>
      <c r="S464" s="121"/>
      <c r="T464" s="121"/>
      <c r="U464" s="121"/>
      <c r="V464" s="121"/>
      <c r="W464" s="121"/>
      <c r="X464" s="121"/>
      <c r="Y464" s="121"/>
      <c r="Z464" s="121"/>
      <c r="AA464" s="121"/>
      <c r="AB464" s="121"/>
      <c r="AC464" s="121"/>
      <c r="AD464" s="121"/>
      <c r="AE464" s="121"/>
      <c r="AF464" s="121"/>
      <c r="AG464" s="121"/>
      <c r="AH464" s="121"/>
      <c r="AI464" s="121"/>
      <c r="AJ464" s="121"/>
      <c r="AK464" s="121"/>
      <c r="AL464" s="121"/>
      <c r="AM464" s="121"/>
      <c r="AN464" s="121"/>
      <c r="AO464" s="121"/>
    </row>
    <row r="465" ht="12.75" customHeight="1">
      <c r="A465" s="5"/>
      <c r="B465" s="121"/>
      <c r="C465" s="121"/>
      <c r="D465" s="121"/>
      <c r="E465" s="121"/>
      <c r="F465" s="121"/>
      <c r="G465" s="78"/>
      <c r="H465" s="136"/>
      <c r="I465" s="121"/>
      <c r="J465" s="121"/>
      <c r="K465" s="121"/>
      <c r="L465" s="121"/>
      <c r="M465" s="121"/>
      <c r="N465" s="121"/>
      <c r="O465" s="121"/>
      <c r="P465" s="121"/>
      <c r="Q465" s="121"/>
      <c r="R465" s="121"/>
      <c r="S465" s="121"/>
      <c r="T465" s="121"/>
      <c r="U465" s="121"/>
      <c r="V465" s="121"/>
      <c r="W465" s="121"/>
      <c r="X465" s="121"/>
      <c r="Y465" s="121"/>
      <c r="Z465" s="121"/>
      <c r="AA465" s="121"/>
      <c r="AB465" s="121"/>
      <c r="AC465" s="121"/>
      <c r="AD465" s="121"/>
      <c r="AE465" s="121"/>
      <c r="AF465" s="121"/>
      <c r="AG465" s="121"/>
      <c r="AH465" s="121"/>
      <c r="AI465" s="121"/>
      <c r="AJ465" s="121"/>
      <c r="AK465" s="121"/>
      <c r="AL465" s="121"/>
      <c r="AM465" s="121"/>
      <c r="AN465" s="121"/>
      <c r="AO465" s="121"/>
    </row>
    <row r="466" ht="12.75" customHeight="1">
      <c r="A466" s="5"/>
      <c r="B466" s="121"/>
      <c r="C466" s="121"/>
      <c r="D466" s="121"/>
      <c r="E466" s="121"/>
      <c r="F466" s="121"/>
      <c r="G466" s="78"/>
      <c r="H466" s="136"/>
      <c r="I466" s="121"/>
      <c r="J466" s="121"/>
      <c r="K466" s="121"/>
      <c r="L466" s="121"/>
      <c r="M466" s="121"/>
      <c r="N466" s="121"/>
      <c r="O466" s="121"/>
      <c r="P466" s="121"/>
      <c r="Q466" s="121"/>
      <c r="R466" s="121"/>
      <c r="S466" s="121"/>
      <c r="T466" s="121"/>
      <c r="U466" s="121"/>
      <c r="V466" s="121"/>
      <c r="W466" s="121"/>
      <c r="X466" s="121"/>
      <c r="Y466" s="121"/>
      <c r="Z466" s="121"/>
      <c r="AA466" s="121"/>
      <c r="AB466" s="121"/>
      <c r="AC466" s="121"/>
      <c r="AD466" s="121"/>
      <c r="AE466" s="121"/>
      <c r="AF466" s="121"/>
      <c r="AG466" s="121"/>
      <c r="AH466" s="121"/>
      <c r="AI466" s="121"/>
      <c r="AJ466" s="121"/>
      <c r="AK466" s="121"/>
      <c r="AL466" s="121"/>
      <c r="AM466" s="121"/>
      <c r="AN466" s="121"/>
      <c r="AO466" s="121"/>
    </row>
    <row r="467" ht="12.75" customHeight="1">
      <c r="A467" s="5"/>
      <c r="B467" s="121"/>
      <c r="C467" s="121"/>
      <c r="D467" s="121"/>
      <c r="E467" s="121"/>
      <c r="F467" s="121"/>
      <c r="G467" s="78"/>
      <c r="H467" s="136"/>
      <c r="I467" s="121"/>
      <c r="J467" s="121"/>
      <c r="K467" s="121"/>
      <c r="L467" s="121"/>
      <c r="M467" s="121"/>
      <c r="N467" s="121"/>
      <c r="O467" s="121"/>
      <c r="P467" s="121"/>
      <c r="Q467" s="121"/>
      <c r="R467" s="121"/>
      <c r="S467" s="121"/>
      <c r="T467" s="121"/>
      <c r="U467" s="121"/>
      <c r="V467" s="121"/>
      <c r="W467" s="121"/>
      <c r="X467" s="121"/>
      <c r="Y467" s="121"/>
      <c r="Z467" s="121"/>
      <c r="AA467" s="121"/>
      <c r="AB467" s="121"/>
      <c r="AC467" s="121"/>
      <c r="AD467" s="121"/>
      <c r="AE467" s="121"/>
      <c r="AF467" s="121"/>
      <c r="AG467" s="121"/>
      <c r="AH467" s="121"/>
      <c r="AI467" s="121"/>
      <c r="AJ467" s="121"/>
      <c r="AK467" s="121"/>
      <c r="AL467" s="121"/>
      <c r="AM467" s="121"/>
      <c r="AN467" s="121"/>
      <c r="AO467" s="121"/>
    </row>
    <row r="468" ht="12.75" customHeight="1">
      <c r="A468" s="5"/>
      <c r="B468" s="121"/>
      <c r="C468" s="121"/>
      <c r="D468" s="121"/>
      <c r="E468" s="121"/>
      <c r="F468" s="121"/>
      <c r="G468" s="78"/>
      <c r="H468" s="136"/>
      <c r="I468" s="121"/>
      <c r="J468" s="121"/>
      <c r="K468" s="121"/>
      <c r="L468" s="121"/>
      <c r="M468" s="121"/>
      <c r="N468" s="121"/>
      <c r="O468" s="121"/>
      <c r="P468" s="121"/>
      <c r="Q468" s="121"/>
      <c r="R468" s="121"/>
      <c r="S468" s="121"/>
      <c r="T468" s="121"/>
      <c r="U468" s="121"/>
      <c r="V468" s="121"/>
      <c r="W468" s="121"/>
      <c r="X468" s="121"/>
      <c r="Y468" s="121"/>
      <c r="Z468" s="121"/>
      <c r="AA468" s="121"/>
      <c r="AB468" s="121"/>
      <c r="AC468" s="121"/>
      <c r="AD468" s="121"/>
      <c r="AE468" s="121"/>
      <c r="AF468" s="121"/>
      <c r="AG468" s="121"/>
      <c r="AH468" s="121"/>
      <c r="AI468" s="121"/>
      <c r="AJ468" s="121"/>
      <c r="AK468" s="121"/>
      <c r="AL468" s="121"/>
      <c r="AM468" s="121"/>
      <c r="AN468" s="121"/>
      <c r="AO468" s="121"/>
    </row>
    <row r="469" ht="12.75" customHeight="1">
      <c r="A469" s="5"/>
      <c r="B469" s="121"/>
      <c r="C469" s="121"/>
      <c r="D469" s="121"/>
      <c r="E469" s="121"/>
      <c r="F469" s="121"/>
      <c r="G469" s="78"/>
      <c r="H469" s="136"/>
      <c r="I469" s="121"/>
      <c r="J469" s="121"/>
      <c r="K469" s="121"/>
      <c r="L469" s="121"/>
      <c r="M469" s="121"/>
      <c r="N469" s="121"/>
      <c r="O469" s="121"/>
      <c r="P469" s="121"/>
      <c r="Q469" s="121"/>
      <c r="R469" s="121"/>
      <c r="S469" s="121"/>
      <c r="T469" s="121"/>
      <c r="U469" s="121"/>
      <c r="V469" s="121"/>
      <c r="W469" s="121"/>
      <c r="X469" s="121"/>
      <c r="Y469" s="121"/>
      <c r="Z469" s="121"/>
      <c r="AA469" s="121"/>
      <c r="AB469" s="121"/>
      <c r="AC469" s="121"/>
      <c r="AD469" s="121"/>
      <c r="AE469" s="121"/>
      <c r="AF469" s="121"/>
      <c r="AG469" s="121"/>
      <c r="AH469" s="121"/>
      <c r="AI469" s="121"/>
      <c r="AJ469" s="121"/>
      <c r="AK469" s="121"/>
      <c r="AL469" s="121"/>
      <c r="AM469" s="121"/>
      <c r="AN469" s="121"/>
      <c r="AO469" s="121"/>
    </row>
    <row r="470" ht="12.75" customHeight="1">
      <c r="A470" s="5"/>
      <c r="B470" s="121"/>
      <c r="C470" s="121"/>
      <c r="D470" s="121"/>
      <c r="E470" s="121"/>
      <c r="F470" s="121"/>
      <c r="G470" s="78"/>
      <c r="H470" s="136"/>
      <c r="I470" s="121"/>
      <c r="J470" s="121"/>
      <c r="K470" s="121"/>
      <c r="L470" s="121"/>
      <c r="M470" s="121"/>
      <c r="N470" s="121"/>
      <c r="O470" s="121"/>
      <c r="P470" s="121"/>
      <c r="Q470" s="121"/>
      <c r="R470" s="121"/>
      <c r="S470" s="121"/>
      <c r="T470" s="121"/>
      <c r="U470" s="121"/>
      <c r="V470" s="121"/>
      <c r="W470" s="121"/>
      <c r="X470" s="121"/>
      <c r="Y470" s="121"/>
      <c r="Z470" s="121"/>
      <c r="AA470" s="121"/>
      <c r="AB470" s="121"/>
      <c r="AC470" s="121"/>
      <c r="AD470" s="121"/>
      <c r="AE470" s="121"/>
      <c r="AF470" s="121"/>
      <c r="AG470" s="121"/>
      <c r="AH470" s="121"/>
      <c r="AI470" s="121"/>
      <c r="AJ470" s="121"/>
      <c r="AK470" s="121"/>
      <c r="AL470" s="121"/>
      <c r="AM470" s="121"/>
      <c r="AN470" s="121"/>
      <c r="AO470" s="121"/>
    </row>
    <row r="471" ht="12.75" customHeight="1">
      <c r="A471" s="5"/>
      <c r="B471" s="121"/>
      <c r="C471" s="121"/>
      <c r="D471" s="121"/>
      <c r="E471" s="121"/>
      <c r="F471" s="121"/>
      <c r="G471" s="78"/>
      <c r="H471" s="136"/>
      <c r="I471" s="121"/>
      <c r="J471" s="121"/>
      <c r="K471" s="121"/>
      <c r="L471" s="121"/>
      <c r="M471" s="121"/>
      <c r="N471" s="121"/>
      <c r="O471" s="121"/>
      <c r="P471" s="121"/>
      <c r="Q471" s="121"/>
      <c r="R471" s="121"/>
      <c r="S471" s="121"/>
      <c r="T471" s="121"/>
      <c r="U471" s="121"/>
      <c r="V471" s="121"/>
      <c r="W471" s="121"/>
      <c r="X471" s="121"/>
      <c r="Y471" s="121"/>
      <c r="Z471" s="121"/>
      <c r="AA471" s="121"/>
      <c r="AB471" s="121"/>
      <c r="AC471" s="121"/>
      <c r="AD471" s="121"/>
      <c r="AE471" s="121"/>
      <c r="AF471" s="121"/>
      <c r="AG471" s="121"/>
      <c r="AH471" s="121"/>
      <c r="AI471" s="121"/>
      <c r="AJ471" s="121"/>
      <c r="AK471" s="121"/>
      <c r="AL471" s="121"/>
      <c r="AM471" s="121"/>
      <c r="AN471" s="121"/>
      <c r="AO471" s="121"/>
    </row>
    <row r="472" ht="12.75" customHeight="1">
      <c r="A472" s="5"/>
      <c r="B472" s="121"/>
      <c r="C472" s="121"/>
      <c r="D472" s="121"/>
      <c r="E472" s="121"/>
      <c r="F472" s="121"/>
      <c r="G472" s="78"/>
      <c r="H472" s="136"/>
      <c r="I472" s="121"/>
      <c r="J472" s="121"/>
      <c r="K472" s="121"/>
      <c r="L472" s="121"/>
      <c r="M472" s="121"/>
      <c r="N472" s="121"/>
      <c r="O472" s="121"/>
      <c r="P472" s="121"/>
      <c r="Q472" s="121"/>
      <c r="R472" s="121"/>
      <c r="S472" s="121"/>
      <c r="T472" s="121"/>
      <c r="U472" s="121"/>
      <c r="V472" s="121"/>
      <c r="W472" s="121"/>
      <c r="X472" s="121"/>
      <c r="Y472" s="121"/>
      <c r="Z472" s="121"/>
      <c r="AA472" s="121"/>
      <c r="AB472" s="121"/>
      <c r="AC472" s="121"/>
      <c r="AD472" s="121"/>
      <c r="AE472" s="121"/>
      <c r="AF472" s="121"/>
      <c r="AG472" s="121"/>
      <c r="AH472" s="121"/>
      <c r="AI472" s="121"/>
      <c r="AJ472" s="121"/>
      <c r="AK472" s="121"/>
      <c r="AL472" s="121"/>
      <c r="AM472" s="121"/>
      <c r="AN472" s="121"/>
      <c r="AO472" s="121"/>
    </row>
    <row r="473" ht="12.75" customHeight="1">
      <c r="A473" s="5"/>
      <c r="B473" s="121"/>
      <c r="C473" s="121"/>
      <c r="D473" s="121"/>
      <c r="E473" s="121"/>
      <c r="F473" s="121"/>
      <c r="G473" s="78"/>
      <c r="H473" s="136"/>
      <c r="I473" s="121"/>
      <c r="J473" s="121"/>
      <c r="K473" s="121"/>
      <c r="L473" s="121"/>
      <c r="M473" s="121"/>
      <c r="N473" s="121"/>
      <c r="O473" s="121"/>
      <c r="P473" s="121"/>
      <c r="Q473" s="121"/>
      <c r="R473" s="121"/>
      <c r="S473" s="121"/>
      <c r="T473" s="121"/>
      <c r="U473" s="121"/>
      <c r="V473" s="121"/>
      <c r="W473" s="121"/>
      <c r="X473" s="121"/>
      <c r="Y473" s="121"/>
      <c r="Z473" s="121"/>
      <c r="AA473" s="121"/>
      <c r="AB473" s="121"/>
      <c r="AC473" s="121"/>
      <c r="AD473" s="121"/>
      <c r="AE473" s="121"/>
      <c r="AF473" s="121"/>
      <c r="AG473" s="121"/>
      <c r="AH473" s="121"/>
      <c r="AI473" s="121"/>
      <c r="AJ473" s="121"/>
      <c r="AK473" s="121"/>
      <c r="AL473" s="121"/>
      <c r="AM473" s="121"/>
      <c r="AN473" s="121"/>
      <c r="AO473" s="121"/>
    </row>
    <row r="474" ht="12.75" customHeight="1">
      <c r="A474" s="5"/>
      <c r="B474" s="121"/>
      <c r="C474" s="121"/>
      <c r="D474" s="121"/>
      <c r="E474" s="121"/>
      <c r="F474" s="121"/>
      <c r="G474" s="78"/>
      <c r="H474" s="136"/>
      <c r="I474" s="121"/>
      <c r="J474" s="121"/>
      <c r="K474" s="121"/>
      <c r="L474" s="121"/>
      <c r="M474" s="121"/>
      <c r="N474" s="121"/>
      <c r="O474" s="121"/>
      <c r="P474" s="121"/>
      <c r="Q474" s="121"/>
      <c r="R474" s="121"/>
      <c r="S474" s="121"/>
      <c r="T474" s="121"/>
      <c r="U474" s="121"/>
      <c r="V474" s="121"/>
      <c r="W474" s="121"/>
      <c r="X474" s="121"/>
      <c r="Y474" s="121"/>
      <c r="Z474" s="121"/>
      <c r="AA474" s="121"/>
      <c r="AB474" s="121"/>
      <c r="AC474" s="121"/>
      <c r="AD474" s="121"/>
      <c r="AE474" s="121"/>
      <c r="AF474" s="121"/>
      <c r="AG474" s="121"/>
      <c r="AH474" s="121"/>
      <c r="AI474" s="121"/>
      <c r="AJ474" s="121"/>
      <c r="AK474" s="121"/>
      <c r="AL474" s="121"/>
      <c r="AM474" s="121"/>
      <c r="AN474" s="121"/>
      <c r="AO474" s="121"/>
    </row>
    <row r="475" ht="12.75" customHeight="1">
      <c r="A475" s="5"/>
      <c r="B475" s="121"/>
      <c r="C475" s="121"/>
      <c r="D475" s="121"/>
      <c r="E475" s="121"/>
      <c r="F475" s="121"/>
      <c r="G475" s="78"/>
      <c r="H475" s="136"/>
      <c r="I475" s="121"/>
      <c r="J475" s="121"/>
      <c r="K475" s="121"/>
      <c r="L475" s="121"/>
      <c r="M475" s="121"/>
      <c r="N475" s="121"/>
      <c r="O475" s="121"/>
      <c r="P475" s="121"/>
      <c r="Q475" s="121"/>
      <c r="R475" s="121"/>
      <c r="S475" s="121"/>
      <c r="T475" s="121"/>
      <c r="U475" s="121"/>
      <c r="V475" s="121"/>
      <c r="W475" s="121"/>
      <c r="X475" s="121"/>
      <c r="Y475" s="121"/>
      <c r="Z475" s="121"/>
      <c r="AA475" s="121"/>
      <c r="AB475" s="121"/>
      <c r="AC475" s="121"/>
      <c r="AD475" s="121"/>
      <c r="AE475" s="121"/>
      <c r="AF475" s="121"/>
      <c r="AG475" s="121"/>
      <c r="AH475" s="121"/>
      <c r="AI475" s="121"/>
      <c r="AJ475" s="121"/>
      <c r="AK475" s="121"/>
      <c r="AL475" s="121"/>
      <c r="AM475" s="121"/>
      <c r="AN475" s="121"/>
      <c r="AO475" s="121"/>
    </row>
    <row r="476" ht="12.75" customHeight="1">
      <c r="A476" s="5"/>
      <c r="B476" s="121"/>
      <c r="C476" s="121"/>
      <c r="D476" s="121"/>
      <c r="E476" s="121"/>
      <c r="F476" s="121"/>
      <c r="G476" s="78"/>
      <c r="H476" s="136"/>
      <c r="I476" s="121"/>
      <c r="J476" s="121"/>
      <c r="K476" s="121"/>
      <c r="L476" s="121"/>
      <c r="M476" s="121"/>
      <c r="N476" s="121"/>
      <c r="O476" s="121"/>
      <c r="P476" s="121"/>
      <c r="Q476" s="121"/>
      <c r="R476" s="121"/>
      <c r="S476" s="121"/>
      <c r="T476" s="121"/>
      <c r="U476" s="121"/>
      <c r="V476" s="121"/>
      <c r="W476" s="121"/>
      <c r="X476" s="121"/>
      <c r="Y476" s="121"/>
      <c r="Z476" s="121"/>
      <c r="AA476" s="121"/>
      <c r="AB476" s="121"/>
      <c r="AC476" s="121"/>
      <c r="AD476" s="121"/>
      <c r="AE476" s="121"/>
      <c r="AF476" s="121"/>
      <c r="AG476" s="121"/>
      <c r="AH476" s="121"/>
      <c r="AI476" s="121"/>
      <c r="AJ476" s="121"/>
      <c r="AK476" s="121"/>
      <c r="AL476" s="121"/>
      <c r="AM476" s="121"/>
      <c r="AN476" s="121"/>
      <c r="AO476" s="121"/>
    </row>
    <row r="477" ht="12.75" customHeight="1">
      <c r="A477" s="5"/>
      <c r="B477" s="121"/>
      <c r="C477" s="121"/>
      <c r="D477" s="121"/>
      <c r="E477" s="121"/>
      <c r="F477" s="121"/>
      <c r="G477" s="78"/>
      <c r="H477" s="136"/>
      <c r="I477" s="121"/>
      <c r="J477" s="121"/>
      <c r="K477" s="121"/>
      <c r="L477" s="121"/>
      <c r="M477" s="121"/>
      <c r="N477" s="121"/>
      <c r="O477" s="121"/>
      <c r="P477" s="121"/>
      <c r="Q477" s="121"/>
      <c r="R477" s="121"/>
      <c r="S477" s="121"/>
      <c r="T477" s="121"/>
      <c r="U477" s="121"/>
      <c r="V477" s="121"/>
      <c r="W477" s="121"/>
      <c r="X477" s="121"/>
      <c r="Y477" s="121"/>
      <c r="Z477" s="121"/>
      <c r="AA477" s="121"/>
      <c r="AB477" s="121"/>
      <c r="AC477" s="121"/>
      <c r="AD477" s="121"/>
      <c r="AE477" s="121"/>
      <c r="AF477" s="121"/>
      <c r="AG477" s="121"/>
      <c r="AH477" s="121"/>
      <c r="AI477" s="121"/>
      <c r="AJ477" s="121"/>
      <c r="AK477" s="121"/>
      <c r="AL477" s="121"/>
      <c r="AM477" s="121"/>
      <c r="AN477" s="121"/>
      <c r="AO477" s="121"/>
    </row>
    <row r="478" ht="12.75" customHeight="1">
      <c r="A478" s="5"/>
      <c r="B478" s="121"/>
      <c r="C478" s="121"/>
      <c r="D478" s="121"/>
      <c r="E478" s="121"/>
      <c r="F478" s="121"/>
      <c r="G478" s="78"/>
      <c r="H478" s="136"/>
      <c r="I478" s="121"/>
      <c r="J478" s="121"/>
      <c r="K478" s="121"/>
      <c r="L478" s="121"/>
      <c r="M478" s="121"/>
      <c r="N478" s="121"/>
      <c r="O478" s="121"/>
      <c r="P478" s="121"/>
      <c r="Q478" s="121"/>
      <c r="R478" s="121"/>
      <c r="S478" s="121"/>
      <c r="T478" s="121"/>
      <c r="U478" s="121"/>
      <c r="V478" s="121"/>
      <c r="W478" s="121"/>
      <c r="X478" s="121"/>
      <c r="Y478" s="121"/>
      <c r="Z478" s="121"/>
      <c r="AA478" s="121"/>
      <c r="AB478" s="121"/>
      <c r="AC478" s="121"/>
      <c r="AD478" s="121"/>
      <c r="AE478" s="121"/>
      <c r="AF478" s="121"/>
      <c r="AG478" s="121"/>
      <c r="AH478" s="121"/>
      <c r="AI478" s="121"/>
      <c r="AJ478" s="121"/>
      <c r="AK478" s="121"/>
      <c r="AL478" s="121"/>
      <c r="AM478" s="121"/>
      <c r="AN478" s="121"/>
      <c r="AO478" s="121"/>
    </row>
    <row r="479" ht="12.75" customHeight="1">
      <c r="A479" s="5"/>
      <c r="B479" s="121"/>
      <c r="C479" s="121"/>
      <c r="D479" s="121"/>
      <c r="E479" s="121"/>
      <c r="F479" s="121"/>
      <c r="G479" s="78"/>
      <c r="H479" s="136"/>
      <c r="I479" s="121"/>
      <c r="J479" s="121"/>
      <c r="K479" s="121"/>
      <c r="L479" s="121"/>
      <c r="M479" s="121"/>
      <c r="N479" s="121"/>
      <c r="O479" s="121"/>
      <c r="P479" s="121"/>
      <c r="Q479" s="121"/>
      <c r="R479" s="121"/>
      <c r="S479" s="121"/>
      <c r="T479" s="121"/>
      <c r="U479" s="121"/>
      <c r="V479" s="121"/>
      <c r="W479" s="121"/>
      <c r="X479" s="121"/>
      <c r="Y479" s="121"/>
      <c r="Z479" s="121"/>
      <c r="AA479" s="121"/>
      <c r="AB479" s="121"/>
      <c r="AC479" s="121"/>
      <c r="AD479" s="121"/>
      <c r="AE479" s="121"/>
      <c r="AF479" s="121"/>
      <c r="AG479" s="121"/>
      <c r="AH479" s="121"/>
      <c r="AI479" s="121"/>
      <c r="AJ479" s="121"/>
      <c r="AK479" s="121"/>
      <c r="AL479" s="121"/>
      <c r="AM479" s="121"/>
      <c r="AN479" s="121"/>
      <c r="AO479" s="121"/>
    </row>
    <row r="480" ht="12.75" customHeight="1">
      <c r="A480" s="5"/>
      <c r="B480" s="121"/>
      <c r="C480" s="121"/>
      <c r="D480" s="121"/>
      <c r="E480" s="121"/>
      <c r="F480" s="121"/>
      <c r="G480" s="78"/>
      <c r="H480" s="136"/>
      <c r="I480" s="121"/>
      <c r="J480" s="121"/>
      <c r="K480" s="121"/>
      <c r="L480" s="121"/>
      <c r="M480" s="121"/>
      <c r="N480" s="121"/>
      <c r="O480" s="121"/>
      <c r="P480" s="121"/>
      <c r="Q480" s="121"/>
      <c r="R480" s="121"/>
      <c r="S480" s="121"/>
      <c r="T480" s="121"/>
      <c r="U480" s="121"/>
      <c r="V480" s="121"/>
      <c r="W480" s="121"/>
      <c r="X480" s="121"/>
      <c r="Y480" s="121"/>
      <c r="Z480" s="121"/>
      <c r="AA480" s="121"/>
      <c r="AB480" s="121"/>
      <c r="AC480" s="121"/>
      <c r="AD480" s="121"/>
      <c r="AE480" s="121"/>
      <c r="AF480" s="121"/>
      <c r="AG480" s="121"/>
      <c r="AH480" s="121"/>
      <c r="AI480" s="121"/>
      <c r="AJ480" s="121"/>
      <c r="AK480" s="121"/>
      <c r="AL480" s="121"/>
      <c r="AM480" s="121"/>
      <c r="AN480" s="121"/>
      <c r="AO480" s="121"/>
    </row>
    <row r="481" ht="12.75" customHeight="1">
      <c r="A481" s="5"/>
      <c r="B481" s="121"/>
      <c r="C481" s="121"/>
      <c r="D481" s="121"/>
      <c r="E481" s="121"/>
      <c r="F481" s="121"/>
      <c r="G481" s="78"/>
      <c r="H481" s="136"/>
      <c r="I481" s="121"/>
      <c r="J481" s="121"/>
      <c r="K481" s="121"/>
      <c r="L481" s="121"/>
      <c r="M481" s="121"/>
      <c r="N481" s="121"/>
      <c r="O481" s="121"/>
      <c r="P481" s="121"/>
      <c r="Q481" s="121"/>
      <c r="R481" s="121"/>
      <c r="S481" s="121"/>
      <c r="T481" s="121"/>
      <c r="U481" s="121"/>
      <c r="V481" s="121"/>
      <c r="W481" s="121"/>
      <c r="X481" s="121"/>
      <c r="Y481" s="121"/>
      <c r="Z481" s="121"/>
      <c r="AA481" s="121"/>
      <c r="AB481" s="121"/>
      <c r="AC481" s="121"/>
      <c r="AD481" s="121"/>
      <c r="AE481" s="121"/>
      <c r="AF481" s="121"/>
      <c r="AG481" s="121"/>
      <c r="AH481" s="121"/>
      <c r="AI481" s="121"/>
      <c r="AJ481" s="121"/>
      <c r="AK481" s="121"/>
      <c r="AL481" s="121"/>
      <c r="AM481" s="121"/>
      <c r="AN481" s="121"/>
      <c r="AO481" s="121"/>
    </row>
    <row r="482" ht="12.75" customHeight="1">
      <c r="A482" s="5"/>
      <c r="B482" s="121"/>
      <c r="C482" s="121"/>
      <c r="D482" s="121"/>
      <c r="E482" s="121"/>
      <c r="F482" s="121"/>
      <c r="G482" s="78"/>
      <c r="H482" s="136"/>
      <c r="I482" s="121"/>
      <c r="J482" s="121"/>
      <c r="K482" s="121"/>
      <c r="L482" s="121"/>
      <c r="M482" s="121"/>
      <c r="N482" s="121"/>
      <c r="O482" s="121"/>
      <c r="P482" s="121"/>
      <c r="Q482" s="121"/>
      <c r="R482" s="121"/>
      <c r="S482" s="121"/>
      <c r="T482" s="121"/>
      <c r="U482" s="121"/>
      <c r="V482" s="121"/>
      <c r="W482" s="121"/>
      <c r="X482" s="121"/>
      <c r="Y482" s="121"/>
      <c r="Z482" s="121"/>
      <c r="AA482" s="121"/>
      <c r="AB482" s="121"/>
      <c r="AC482" s="121"/>
      <c r="AD482" s="121"/>
      <c r="AE482" s="121"/>
      <c r="AF482" s="121"/>
      <c r="AG482" s="121"/>
      <c r="AH482" s="121"/>
      <c r="AI482" s="121"/>
      <c r="AJ482" s="121"/>
      <c r="AK482" s="121"/>
      <c r="AL482" s="121"/>
      <c r="AM482" s="121"/>
      <c r="AN482" s="121"/>
      <c r="AO482" s="121"/>
    </row>
    <row r="483" ht="12.75" customHeight="1">
      <c r="A483" s="5"/>
      <c r="B483" s="121"/>
      <c r="C483" s="121"/>
      <c r="D483" s="121"/>
      <c r="E483" s="121"/>
      <c r="F483" s="121"/>
      <c r="G483" s="78"/>
      <c r="H483" s="136"/>
      <c r="I483" s="121"/>
      <c r="J483" s="121"/>
      <c r="K483" s="121"/>
      <c r="L483" s="121"/>
      <c r="M483" s="121"/>
      <c r="N483" s="121"/>
      <c r="O483" s="121"/>
      <c r="P483" s="121"/>
      <c r="Q483" s="121"/>
      <c r="R483" s="121"/>
      <c r="S483" s="121"/>
      <c r="T483" s="121"/>
      <c r="U483" s="121"/>
      <c r="V483" s="121"/>
      <c r="W483" s="121"/>
      <c r="X483" s="121"/>
      <c r="Y483" s="121"/>
      <c r="Z483" s="121"/>
      <c r="AA483" s="121"/>
      <c r="AB483" s="121"/>
      <c r="AC483" s="121"/>
      <c r="AD483" s="121"/>
      <c r="AE483" s="121"/>
      <c r="AF483" s="121"/>
      <c r="AG483" s="121"/>
      <c r="AH483" s="121"/>
      <c r="AI483" s="121"/>
      <c r="AJ483" s="121"/>
      <c r="AK483" s="121"/>
      <c r="AL483" s="121"/>
      <c r="AM483" s="121"/>
      <c r="AN483" s="121"/>
      <c r="AO483" s="121"/>
    </row>
    <row r="484" ht="12.75" customHeight="1">
      <c r="A484" s="5"/>
      <c r="B484" s="121"/>
      <c r="C484" s="121"/>
      <c r="D484" s="121"/>
      <c r="E484" s="121"/>
      <c r="F484" s="121"/>
      <c r="G484" s="78"/>
      <c r="H484" s="136"/>
      <c r="I484" s="121"/>
      <c r="J484" s="121"/>
      <c r="K484" s="121"/>
      <c r="L484" s="121"/>
      <c r="M484" s="121"/>
      <c r="N484" s="121"/>
      <c r="O484" s="121"/>
      <c r="P484" s="121"/>
      <c r="Q484" s="121"/>
      <c r="R484" s="121"/>
      <c r="S484" s="121"/>
      <c r="T484" s="121"/>
      <c r="U484" s="121"/>
      <c r="V484" s="121"/>
      <c r="W484" s="121"/>
      <c r="X484" s="121"/>
      <c r="Y484" s="121"/>
      <c r="Z484" s="121"/>
      <c r="AA484" s="121"/>
      <c r="AB484" s="121"/>
      <c r="AC484" s="121"/>
      <c r="AD484" s="121"/>
      <c r="AE484" s="121"/>
      <c r="AF484" s="121"/>
      <c r="AG484" s="121"/>
      <c r="AH484" s="121"/>
      <c r="AI484" s="121"/>
      <c r="AJ484" s="121"/>
      <c r="AK484" s="121"/>
      <c r="AL484" s="121"/>
      <c r="AM484" s="121"/>
      <c r="AN484" s="121"/>
      <c r="AO484" s="121"/>
    </row>
    <row r="485" ht="12.75" customHeight="1">
      <c r="A485" s="5"/>
      <c r="B485" s="121"/>
      <c r="C485" s="121"/>
      <c r="D485" s="121"/>
      <c r="E485" s="121"/>
      <c r="F485" s="121"/>
      <c r="G485" s="78"/>
      <c r="H485" s="136"/>
      <c r="I485" s="121"/>
      <c r="J485" s="121"/>
      <c r="K485" s="121"/>
      <c r="L485" s="121"/>
      <c r="M485" s="121"/>
      <c r="N485" s="121"/>
      <c r="O485" s="121"/>
      <c r="P485" s="121"/>
      <c r="Q485" s="121"/>
      <c r="R485" s="121"/>
      <c r="S485" s="121"/>
      <c r="T485" s="121"/>
      <c r="U485" s="121"/>
      <c r="V485" s="121"/>
      <c r="W485" s="121"/>
      <c r="X485" s="121"/>
      <c r="Y485" s="121"/>
      <c r="Z485" s="121"/>
      <c r="AA485" s="121"/>
      <c r="AB485" s="121"/>
      <c r="AC485" s="121"/>
      <c r="AD485" s="121"/>
      <c r="AE485" s="121"/>
      <c r="AF485" s="121"/>
      <c r="AG485" s="121"/>
      <c r="AH485" s="121"/>
      <c r="AI485" s="121"/>
      <c r="AJ485" s="121"/>
      <c r="AK485" s="121"/>
      <c r="AL485" s="121"/>
      <c r="AM485" s="121"/>
      <c r="AN485" s="121"/>
      <c r="AO485" s="121"/>
    </row>
    <row r="486" ht="12.75" customHeight="1">
      <c r="A486" s="5"/>
      <c r="B486" s="121"/>
      <c r="C486" s="121"/>
      <c r="D486" s="121"/>
      <c r="E486" s="121"/>
      <c r="F486" s="121"/>
      <c r="G486" s="78"/>
      <c r="H486" s="136"/>
      <c r="I486" s="121"/>
      <c r="J486" s="121"/>
      <c r="K486" s="121"/>
      <c r="L486" s="121"/>
      <c r="M486" s="121"/>
      <c r="N486" s="121"/>
      <c r="O486" s="121"/>
      <c r="P486" s="121"/>
      <c r="Q486" s="121"/>
      <c r="R486" s="121"/>
      <c r="S486" s="121"/>
      <c r="T486" s="121"/>
      <c r="U486" s="121"/>
      <c r="V486" s="121"/>
      <c r="W486" s="121"/>
      <c r="X486" s="121"/>
      <c r="Y486" s="121"/>
      <c r="Z486" s="121"/>
      <c r="AA486" s="121"/>
      <c r="AB486" s="121"/>
      <c r="AC486" s="121"/>
      <c r="AD486" s="121"/>
      <c r="AE486" s="121"/>
      <c r="AF486" s="121"/>
      <c r="AG486" s="121"/>
      <c r="AH486" s="121"/>
      <c r="AI486" s="121"/>
      <c r="AJ486" s="121"/>
      <c r="AK486" s="121"/>
      <c r="AL486" s="121"/>
      <c r="AM486" s="121"/>
      <c r="AN486" s="121"/>
      <c r="AO486" s="121"/>
    </row>
    <row r="487" ht="12.75" customHeight="1">
      <c r="A487" s="5"/>
      <c r="B487" s="121"/>
      <c r="C487" s="121"/>
      <c r="D487" s="121"/>
      <c r="E487" s="121"/>
      <c r="F487" s="121"/>
      <c r="G487" s="78"/>
      <c r="H487" s="136"/>
      <c r="I487" s="121"/>
      <c r="J487" s="121"/>
      <c r="K487" s="121"/>
      <c r="L487" s="121"/>
      <c r="M487" s="121"/>
      <c r="N487" s="121"/>
      <c r="O487" s="121"/>
      <c r="P487" s="121"/>
      <c r="Q487" s="121"/>
      <c r="R487" s="121"/>
      <c r="S487" s="121"/>
      <c r="T487" s="121"/>
      <c r="U487" s="121"/>
      <c r="V487" s="121"/>
      <c r="W487" s="121"/>
      <c r="X487" s="121"/>
      <c r="Y487" s="121"/>
      <c r="Z487" s="121"/>
      <c r="AA487" s="121"/>
      <c r="AB487" s="121"/>
      <c r="AC487" s="121"/>
      <c r="AD487" s="121"/>
      <c r="AE487" s="121"/>
      <c r="AF487" s="121"/>
      <c r="AG487" s="121"/>
      <c r="AH487" s="121"/>
      <c r="AI487" s="121"/>
      <c r="AJ487" s="121"/>
      <c r="AK487" s="121"/>
      <c r="AL487" s="121"/>
      <c r="AM487" s="121"/>
      <c r="AN487" s="121"/>
      <c r="AO487" s="121"/>
    </row>
    <row r="488" ht="12.75" customHeight="1">
      <c r="A488" s="5"/>
      <c r="B488" s="121"/>
      <c r="C488" s="121"/>
      <c r="D488" s="121"/>
      <c r="E488" s="121"/>
      <c r="F488" s="121"/>
      <c r="G488" s="78"/>
      <c r="H488" s="136"/>
      <c r="I488" s="121"/>
      <c r="J488" s="121"/>
      <c r="K488" s="121"/>
      <c r="L488" s="121"/>
      <c r="M488" s="121"/>
      <c r="N488" s="121"/>
      <c r="O488" s="121"/>
      <c r="P488" s="121"/>
      <c r="Q488" s="121"/>
      <c r="R488" s="121"/>
      <c r="S488" s="121"/>
      <c r="T488" s="121"/>
      <c r="U488" s="121"/>
      <c r="V488" s="121"/>
      <c r="W488" s="121"/>
      <c r="X488" s="121"/>
      <c r="Y488" s="121"/>
      <c r="Z488" s="121"/>
      <c r="AA488" s="121"/>
      <c r="AB488" s="121"/>
      <c r="AC488" s="121"/>
      <c r="AD488" s="121"/>
      <c r="AE488" s="121"/>
      <c r="AF488" s="121"/>
      <c r="AG488" s="121"/>
      <c r="AH488" s="121"/>
      <c r="AI488" s="121"/>
      <c r="AJ488" s="121"/>
      <c r="AK488" s="121"/>
      <c r="AL488" s="121"/>
      <c r="AM488" s="121"/>
      <c r="AN488" s="121"/>
      <c r="AO488" s="121"/>
    </row>
    <row r="489" ht="12.75" customHeight="1">
      <c r="A489" s="5"/>
      <c r="B489" s="121"/>
      <c r="C489" s="121"/>
      <c r="D489" s="121"/>
      <c r="E489" s="121"/>
      <c r="F489" s="121"/>
      <c r="G489" s="78"/>
      <c r="H489" s="136"/>
      <c r="I489" s="121"/>
      <c r="J489" s="121"/>
      <c r="K489" s="121"/>
      <c r="L489" s="121"/>
      <c r="M489" s="121"/>
      <c r="N489" s="121"/>
      <c r="O489" s="121"/>
      <c r="P489" s="121"/>
      <c r="Q489" s="121"/>
      <c r="R489" s="121"/>
      <c r="S489" s="121"/>
      <c r="T489" s="121"/>
      <c r="U489" s="121"/>
      <c r="V489" s="121"/>
      <c r="W489" s="121"/>
      <c r="X489" s="121"/>
      <c r="Y489" s="121"/>
      <c r="Z489" s="121"/>
      <c r="AA489" s="121"/>
      <c r="AB489" s="121"/>
      <c r="AC489" s="121"/>
      <c r="AD489" s="121"/>
      <c r="AE489" s="121"/>
      <c r="AF489" s="121"/>
      <c r="AG489" s="121"/>
      <c r="AH489" s="121"/>
      <c r="AI489" s="121"/>
      <c r="AJ489" s="121"/>
      <c r="AK489" s="121"/>
      <c r="AL489" s="121"/>
      <c r="AM489" s="121"/>
      <c r="AN489" s="121"/>
      <c r="AO489" s="121"/>
    </row>
    <row r="490" ht="12.75" customHeight="1">
      <c r="A490" s="5"/>
      <c r="B490" s="121"/>
      <c r="C490" s="121"/>
      <c r="D490" s="121"/>
      <c r="E490" s="121"/>
      <c r="F490" s="121"/>
      <c r="G490" s="78"/>
      <c r="H490" s="136"/>
      <c r="I490" s="121"/>
      <c r="J490" s="121"/>
      <c r="K490" s="121"/>
      <c r="L490" s="121"/>
      <c r="M490" s="121"/>
      <c r="N490" s="121"/>
      <c r="O490" s="121"/>
      <c r="P490" s="121"/>
      <c r="Q490" s="121"/>
      <c r="R490" s="121"/>
      <c r="S490" s="121"/>
      <c r="T490" s="121"/>
      <c r="U490" s="121"/>
      <c r="V490" s="121"/>
      <c r="W490" s="121"/>
      <c r="X490" s="121"/>
      <c r="Y490" s="121"/>
      <c r="Z490" s="121"/>
      <c r="AA490" s="121"/>
      <c r="AB490" s="121"/>
      <c r="AC490" s="121"/>
      <c r="AD490" s="121"/>
      <c r="AE490" s="121"/>
      <c r="AF490" s="121"/>
      <c r="AG490" s="121"/>
      <c r="AH490" s="121"/>
      <c r="AI490" s="121"/>
      <c r="AJ490" s="121"/>
      <c r="AK490" s="121"/>
      <c r="AL490" s="121"/>
      <c r="AM490" s="121"/>
      <c r="AN490" s="121"/>
      <c r="AO490" s="121"/>
    </row>
    <row r="491" ht="12.75" customHeight="1">
      <c r="A491" s="5"/>
      <c r="B491" s="121"/>
      <c r="C491" s="121"/>
      <c r="D491" s="121"/>
      <c r="E491" s="121"/>
      <c r="F491" s="121"/>
      <c r="G491" s="78"/>
      <c r="H491" s="136"/>
      <c r="I491" s="121"/>
      <c r="J491" s="121"/>
      <c r="K491" s="121"/>
      <c r="L491" s="121"/>
      <c r="M491" s="121"/>
      <c r="N491" s="121"/>
      <c r="O491" s="121"/>
      <c r="P491" s="121"/>
      <c r="Q491" s="121"/>
      <c r="R491" s="121"/>
      <c r="S491" s="121"/>
      <c r="T491" s="121"/>
      <c r="U491" s="121"/>
      <c r="V491" s="121"/>
      <c r="W491" s="121"/>
      <c r="X491" s="121"/>
      <c r="Y491" s="121"/>
      <c r="Z491" s="121"/>
      <c r="AA491" s="121"/>
      <c r="AB491" s="121"/>
      <c r="AC491" s="121"/>
      <c r="AD491" s="121"/>
      <c r="AE491" s="121"/>
      <c r="AF491" s="121"/>
      <c r="AG491" s="121"/>
      <c r="AH491" s="121"/>
      <c r="AI491" s="121"/>
      <c r="AJ491" s="121"/>
      <c r="AK491" s="121"/>
      <c r="AL491" s="121"/>
      <c r="AM491" s="121"/>
      <c r="AN491" s="121"/>
      <c r="AO491" s="121"/>
    </row>
    <row r="492" ht="12.75" customHeight="1">
      <c r="A492" s="5"/>
      <c r="B492" s="121"/>
      <c r="C492" s="121"/>
      <c r="D492" s="121"/>
      <c r="E492" s="121"/>
      <c r="F492" s="121"/>
      <c r="G492" s="78"/>
      <c r="H492" s="136"/>
      <c r="I492" s="121"/>
      <c r="J492" s="121"/>
      <c r="K492" s="121"/>
      <c r="L492" s="121"/>
      <c r="M492" s="121"/>
      <c r="N492" s="121"/>
      <c r="O492" s="121"/>
      <c r="P492" s="121"/>
      <c r="Q492" s="121"/>
      <c r="R492" s="121"/>
      <c r="S492" s="121"/>
      <c r="T492" s="121"/>
      <c r="U492" s="121"/>
      <c r="V492" s="121"/>
      <c r="W492" s="121"/>
      <c r="X492" s="121"/>
      <c r="Y492" s="121"/>
      <c r="Z492" s="121"/>
      <c r="AA492" s="121"/>
      <c r="AB492" s="121"/>
      <c r="AC492" s="121"/>
      <c r="AD492" s="121"/>
      <c r="AE492" s="121"/>
      <c r="AF492" s="121"/>
      <c r="AG492" s="121"/>
      <c r="AH492" s="121"/>
      <c r="AI492" s="121"/>
      <c r="AJ492" s="121"/>
      <c r="AK492" s="121"/>
      <c r="AL492" s="121"/>
      <c r="AM492" s="121"/>
      <c r="AN492" s="121"/>
      <c r="AO492" s="121"/>
    </row>
    <row r="493" ht="12.75" customHeight="1">
      <c r="A493" s="5"/>
      <c r="B493" s="121"/>
      <c r="C493" s="121"/>
      <c r="D493" s="121"/>
      <c r="E493" s="121"/>
      <c r="F493" s="121"/>
      <c r="G493" s="78"/>
      <c r="H493" s="136"/>
      <c r="I493" s="121"/>
      <c r="J493" s="121"/>
      <c r="K493" s="121"/>
      <c r="L493" s="121"/>
      <c r="M493" s="121"/>
      <c r="N493" s="121"/>
      <c r="O493" s="121"/>
      <c r="P493" s="121"/>
      <c r="Q493" s="121"/>
      <c r="R493" s="121"/>
      <c r="S493" s="121"/>
      <c r="T493" s="121"/>
      <c r="U493" s="121"/>
      <c r="V493" s="121"/>
      <c r="W493" s="121"/>
      <c r="X493" s="121"/>
      <c r="Y493" s="121"/>
      <c r="Z493" s="121"/>
      <c r="AA493" s="121"/>
      <c r="AB493" s="121"/>
      <c r="AC493" s="121"/>
      <c r="AD493" s="121"/>
      <c r="AE493" s="121"/>
      <c r="AF493" s="121"/>
      <c r="AG493" s="121"/>
      <c r="AH493" s="121"/>
      <c r="AI493" s="121"/>
      <c r="AJ493" s="121"/>
      <c r="AK493" s="121"/>
      <c r="AL493" s="121"/>
      <c r="AM493" s="121"/>
      <c r="AN493" s="121"/>
      <c r="AO493" s="121"/>
    </row>
    <row r="494" ht="12.75" customHeight="1">
      <c r="A494" s="5"/>
      <c r="B494" s="121"/>
      <c r="C494" s="121"/>
      <c r="D494" s="121"/>
      <c r="E494" s="121"/>
      <c r="F494" s="121"/>
      <c r="G494" s="78"/>
      <c r="H494" s="136"/>
      <c r="I494" s="121"/>
      <c r="J494" s="121"/>
      <c r="K494" s="121"/>
      <c r="L494" s="121"/>
      <c r="M494" s="121"/>
      <c r="N494" s="121"/>
      <c r="O494" s="121"/>
      <c r="P494" s="121"/>
      <c r="Q494" s="121"/>
      <c r="R494" s="121"/>
      <c r="S494" s="121"/>
      <c r="T494" s="121"/>
      <c r="U494" s="121"/>
      <c r="V494" s="121"/>
      <c r="W494" s="121"/>
      <c r="X494" s="121"/>
      <c r="Y494" s="121"/>
      <c r="Z494" s="121"/>
      <c r="AA494" s="121"/>
      <c r="AB494" s="121"/>
      <c r="AC494" s="121"/>
      <c r="AD494" s="121"/>
      <c r="AE494" s="121"/>
      <c r="AF494" s="121"/>
      <c r="AG494" s="121"/>
      <c r="AH494" s="121"/>
      <c r="AI494" s="121"/>
      <c r="AJ494" s="121"/>
      <c r="AK494" s="121"/>
      <c r="AL494" s="121"/>
      <c r="AM494" s="121"/>
      <c r="AN494" s="121"/>
      <c r="AO494" s="121"/>
    </row>
    <row r="495" ht="12.75" customHeight="1">
      <c r="A495" s="5"/>
      <c r="B495" s="121"/>
      <c r="C495" s="121"/>
      <c r="D495" s="121"/>
      <c r="E495" s="121"/>
      <c r="F495" s="121"/>
      <c r="G495" s="78"/>
      <c r="H495" s="136"/>
      <c r="I495" s="121"/>
      <c r="J495" s="121"/>
      <c r="K495" s="121"/>
      <c r="L495" s="121"/>
      <c r="M495" s="121"/>
      <c r="N495" s="121"/>
      <c r="O495" s="121"/>
      <c r="P495" s="121"/>
      <c r="Q495" s="121"/>
      <c r="R495" s="121"/>
      <c r="S495" s="121"/>
      <c r="T495" s="121"/>
      <c r="U495" s="121"/>
      <c r="V495" s="121"/>
      <c r="W495" s="121"/>
      <c r="X495" s="121"/>
      <c r="Y495" s="121"/>
      <c r="Z495" s="121"/>
      <c r="AA495" s="121"/>
      <c r="AB495" s="121"/>
      <c r="AC495" s="121"/>
      <c r="AD495" s="121"/>
      <c r="AE495" s="121"/>
      <c r="AF495" s="121"/>
      <c r="AG495" s="121"/>
      <c r="AH495" s="121"/>
      <c r="AI495" s="121"/>
      <c r="AJ495" s="121"/>
      <c r="AK495" s="121"/>
      <c r="AL495" s="121"/>
      <c r="AM495" s="121"/>
      <c r="AN495" s="121"/>
      <c r="AO495" s="121"/>
    </row>
    <row r="496" ht="12.75" customHeight="1">
      <c r="A496" s="5"/>
      <c r="B496" s="121"/>
      <c r="C496" s="121"/>
      <c r="D496" s="121"/>
      <c r="E496" s="121"/>
      <c r="F496" s="121"/>
      <c r="G496" s="78"/>
      <c r="H496" s="136"/>
      <c r="I496" s="121"/>
      <c r="J496" s="121"/>
      <c r="K496" s="121"/>
      <c r="L496" s="121"/>
      <c r="M496" s="121"/>
      <c r="N496" s="121"/>
      <c r="O496" s="121"/>
      <c r="P496" s="121"/>
      <c r="Q496" s="121"/>
      <c r="R496" s="121"/>
      <c r="S496" s="121"/>
      <c r="T496" s="121"/>
      <c r="U496" s="121"/>
      <c r="V496" s="121"/>
      <c r="W496" s="121"/>
      <c r="X496" s="121"/>
      <c r="Y496" s="121"/>
      <c r="Z496" s="121"/>
      <c r="AA496" s="121"/>
      <c r="AB496" s="121"/>
      <c r="AC496" s="121"/>
      <c r="AD496" s="121"/>
      <c r="AE496" s="121"/>
      <c r="AF496" s="121"/>
      <c r="AG496" s="121"/>
      <c r="AH496" s="121"/>
      <c r="AI496" s="121"/>
      <c r="AJ496" s="121"/>
      <c r="AK496" s="121"/>
      <c r="AL496" s="121"/>
      <c r="AM496" s="121"/>
      <c r="AN496" s="121"/>
      <c r="AO496" s="121"/>
    </row>
    <row r="497" ht="12.75" customHeight="1">
      <c r="A497" s="5"/>
      <c r="B497" s="121"/>
      <c r="C497" s="121"/>
      <c r="D497" s="121"/>
      <c r="E497" s="121"/>
      <c r="F497" s="121"/>
      <c r="G497" s="78"/>
      <c r="H497" s="136"/>
      <c r="I497" s="121"/>
      <c r="J497" s="121"/>
      <c r="K497" s="121"/>
      <c r="L497" s="121"/>
      <c r="M497" s="121"/>
      <c r="N497" s="121"/>
      <c r="O497" s="121"/>
      <c r="P497" s="121"/>
      <c r="Q497" s="121"/>
      <c r="R497" s="121"/>
      <c r="S497" s="121"/>
      <c r="T497" s="121"/>
      <c r="U497" s="121"/>
      <c r="V497" s="121"/>
      <c r="W497" s="121"/>
      <c r="X497" s="121"/>
      <c r="Y497" s="121"/>
      <c r="Z497" s="121"/>
      <c r="AA497" s="121"/>
      <c r="AB497" s="121"/>
      <c r="AC497" s="121"/>
      <c r="AD497" s="121"/>
      <c r="AE497" s="121"/>
      <c r="AF497" s="121"/>
      <c r="AG497" s="121"/>
      <c r="AH497" s="121"/>
      <c r="AI497" s="121"/>
      <c r="AJ497" s="121"/>
      <c r="AK497" s="121"/>
      <c r="AL497" s="121"/>
      <c r="AM497" s="121"/>
      <c r="AN497" s="121"/>
      <c r="AO497" s="121"/>
    </row>
    <row r="498" ht="12.75" customHeight="1">
      <c r="A498" s="5"/>
      <c r="B498" s="121"/>
      <c r="C498" s="121"/>
      <c r="D498" s="121"/>
      <c r="E498" s="121"/>
      <c r="F498" s="121"/>
      <c r="G498" s="78"/>
      <c r="H498" s="136"/>
      <c r="I498" s="121"/>
      <c r="J498" s="121"/>
      <c r="K498" s="121"/>
      <c r="L498" s="121"/>
      <c r="M498" s="121"/>
      <c r="N498" s="121"/>
      <c r="O498" s="121"/>
      <c r="P498" s="121"/>
      <c r="Q498" s="121"/>
      <c r="R498" s="121"/>
      <c r="S498" s="121"/>
      <c r="T498" s="121"/>
      <c r="U498" s="121"/>
      <c r="V498" s="121"/>
      <c r="W498" s="121"/>
      <c r="X498" s="121"/>
      <c r="Y498" s="121"/>
      <c r="Z498" s="121"/>
      <c r="AA498" s="121"/>
      <c r="AB498" s="121"/>
      <c r="AC498" s="121"/>
      <c r="AD498" s="121"/>
      <c r="AE498" s="121"/>
      <c r="AF498" s="121"/>
      <c r="AG498" s="121"/>
      <c r="AH498" s="121"/>
      <c r="AI498" s="121"/>
      <c r="AJ498" s="121"/>
      <c r="AK498" s="121"/>
      <c r="AL498" s="121"/>
      <c r="AM498" s="121"/>
      <c r="AN498" s="121"/>
      <c r="AO498" s="121"/>
    </row>
    <row r="499" ht="12.75" customHeight="1">
      <c r="A499" s="5"/>
      <c r="B499" s="121"/>
      <c r="C499" s="121"/>
      <c r="D499" s="121"/>
      <c r="E499" s="121"/>
      <c r="F499" s="121"/>
      <c r="G499" s="78"/>
      <c r="H499" s="136"/>
      <c r="I499" s="121"/>
      <c r="J499" s="121"/>
      <c r="K499" s="121"/>
      <c r="L499" s="121"/>
      <c r="M499" s="121"/>
      <c r="N499" s="121"/>
      <c r="O499" s="121"/>
      <c r="P499" s="121"/>
      <c r="Q499" s="121"/>
      <c r="R499" s="121"/>
      <c r="S499" s="121"/>
      <c r="T499" s="121"/>
      <c r="U499" s="121"/>
      <c r="V499" s="121"/>
      <c r="W499" s="121"/>
      <c r="X499" s="121"/>
      <c r="Y499" s="121"/>
      <c r="Z499" s="121"/>
      <c r="AA499" s="121"/>
      <c r="AB499" s="121"/>
      <c r="AC499" s="121"/>
      <c r="AD499" s="121"/>
      <c r="AE499" s="121"/>
      <c r="AF499" s="121"/>
      <c r="AG499" s="121"/>
      <c r="AH499" s="121"/>
      <c r="AI499" s="121"/>
      <c r="AJ499" s="121"/>
      <c r="AK499" s="121"/>
      <c r="AL499" s="121"/>
      <c r="AM499" s="121"/>
      <c r="AN499" s="121"/>
      <c r="AO499" s="121"/>
    </row>
    <row r="500" ht="12.75" customHeight="1">
      <c r="A500" s="5"/>
      <c r="B500" s="121"/>
      <c r="C500" s="121"/>
      <c r="D500" s="121"/>
      <c r="E500" s="121"/>
      <c r="F500" s="121"/>
      <c r="G500" s="78"/>
      <c r="H500" s="136"/>
      <c r="I500" s="121"/>
      <c r="J500" s="121"/>
      <c r="K500" s="121"/>
      <c r="L500" s="121"/>
      <c r="M500" s="121"/>
      <c r="N500" s="121"/>
      <c r="O500" s="121"/>
      <c r="P500" s="121"/>
      <c r="Q500" s="121"/>
      <c r="R500" s="121"/>
      <c r="S500" s="121"/>
      <c r="T500" s="121"/>
      <c r="U500" s="121"/>
      <c r="V500" s="121"/>
      <c r="W500" s="121"/>
      <c r="X500" s="121"/>
      <c r="Y500" s="121"/>
      <c r="Z500" s="121"/>
      <c r="AA500" s="121"/>
      <c r="AB500" s="121"/>
      <c r="AC500" s="121"/>
      <c r="AD500" s="121"/>
      <c r="AE500" s="121"/>
      <c r="AF500" s="121"/>
      <c r="AG500" s="121"/>
      <c r="AH500" s="121"/>
      <c r="AI500" s="121"/>
      <c r="AJ500" s="121"/>
      <c r="AK500" s="121"/>
      <c r="AL500" s="121"/>
      <c r="AM500" s="121"/>
      <c r="AN500" s="121"/>
      <c r="AO500" s="121"/>
    </row>
    <row r="501" ht="12.75" customHeight="1">
      <c r="A501" s="5"/>
      <c r="B501" s="121"/>
      <c r="C501" s="121"/>
      <c r="D501" s="121"/>
      <c r="E501" s="121"/>
      <c r="F501" s="121"/>
      <c r="G501" s="78"/>
      <c r="H501" s="136"/>
      <c r="I501" s="121"/>
      <c r="J501" s="121"/>
      <c r="K501" s="121"/>
      <c r="L501" s="121"/>
      <c r="M501" s="121"/>
      <c r="N501" s="121"/>
      <c r="O501" s="121"/>
      <c r="P501" s="121"/>
      <c r="Q501" s="121"/>
      <c r="R501" s="121"/>
      <c r="S501" s="121"/>
      <c r="T501" s="121"/>
      <c r="U501" s="121"/>
      <c r="V501" s="121"/>
      <c r="W501" s="121"/>
      <c r="X501" s="121"/>
      <c r="Y501" s="121"/>
      <c r="Z501" s="121"/>
      <c r="AA501" s="121"/>
      <c r="AB501" s="121"/>
      <c r="AC501" s="121"/>
      <c r="AD501" s="121"/>
      <c r="AE501" s="121"/>
      <c r="AF501" s="121"/>
      <c r="AG501" s="121"/>
      <c r="AH501" s="121"/>
      <c r="AI501" s="121"/>
      <c r="AJ501" s="121"/>
      <c r="AK501" s="121"/>
      <c r="AL501" s="121"/>
      <c r="AM501" s="121"/>
      <c r="AN501" s="121"/>
      <c r="AO501" s="121"/>
    </row>
    <row r="502" ht="12.75" customHeight="1">
      <c r="A502" s="5"/>
      <c r="B502" s="121"/>
      <c r="C502" s="121"/>
      <c r="D502" s="121"/>
      <c r="E502" s="121"/>
      <c r="F502" s="121"/>
      <c r="G502" s="78"/>
      <c r="H502" s="136"/>
      <c r="I502" s="121"/>
      <c r="J502" s="121"/>
      <c r="K502" s="121"/>
      <c r="L502" s="121"/>
      <c r="M502" s="121"/>
      <c r="N502" s="121"/>
      <c r="O502" s="121"/>
      <c r="P502" s="121"/>
      <c r="Q502" s="121"/>
      <c r="R502" s="121"/>
      <c r="S502" s="121"/>
      <c r="T502" s="121"/>
      <c r="U502" s="121"/>
      <c r="V502" s="121"/>
      <c r="W502" s="121"/>
      <c r="X502" s="121"/>
      <c r="Y502" s="121"/>
      <c r="Z502" s="121"/>
      <c r="AA502" s="121"/>
      <c r="AB502" s="121"/>
      <c r="AC502" s="121"/>
      <c r="AD502" s="121"/>
      <c r="AE502" s="121"/>
      <c r="AF502" s="121"/>
      <c r="AG502" s="121"/>
      <c r="AH502" s="121"/>
      <c r="AI502" s="121"/>
      <c r="AJ502" s="121"/>
      <c r="AK502" s="121"/>
      <c r="AL502" s="121"/>
      <c r="AM502" s="121"/>
      <c r="AN502" s="121"/>
      <c r="AO502" s="121"/>
    </row>
    <row r="503" ht="12.75" customHeight="1">
      <c r="A503" s="5"/>
      <c r="B503" s="121"/>
      <c r="C503" s="121"/>
      <c r="D503" s="121"/>
      <c r="E503" s="121"/>
      <c r="F503" s="121"/>
      <c r="G503" s="78"/>
      <c r="H503" s="136"/>
      <c r="I503" s="121"/>
      <c r="J503" s="121"/>
      <c r="K503" s="121"/>
      <c r="L503" s="121"/>
      <c r="M503" s="121"/>
      <c r="N503" s="121"/>
      <c r="O503" s="121"/>
      <c r="P503" s="121"/>
      <c r="Q503" s="121"/>
      <c r="R503" s="121"/>
      <c r="S503" s="121"/>
      <c r="T503" s="121"/>
      <c r="U503" s="121"/>
      <c r="V503" s="121"/>
      <c r="W503" s="121"/>
      <c r="X503" s="121"/>
      <c r="Y503" s="121"/>
      <c r="Z503" s="121"/>
      <c r="AA503" s="121"/>
      <c r="AB503" s="121"/>
      <c r="AC503" s="121"/>
      <c r="AD503" s="121"/>
      <c r="AE503" s="121"/>
      <c r="AF503" s="121"/>
      <c r="AG503" s="121"/>
      <c r="AH503" s="121"/>
      <c r="AI503" s="121"/>
      <c r="AJ503" s="121"/>
      <c r="AK503" s="121"/>
      <c r="AL503" s="121"/>
      <c r="AM503" s="121"/>
      <c r="AN503" s="121"/>
      <c r="AO503" s="121"/>
    </row>
    <row r="504" ht="12.75" customHeight="1">
      <c r="A504" s="5"/>
      <c r="B504" s="121"/>
      <c r="C504" s="121"/>
      <c r="D504" s="121"/>
      <c r="E504" s="121"/>
      <c r="F504" s="121"/>
      <c r="G504" s="78"/>
      <c r="H504" s="136"/>
      <c r="I504" s="121"/>
      <c r="J504" s="121"/>
      <c r="K504" s="121"/>
      <c r="L504" s="121"/>
      <c r="M504" s="121"/>
      <c r="N504" s="121"/>
      <c r="O504" s="121"/>
      <c r="P504" s="121"/>
      <c r="Q504" s="121"/>
      <c r="R504" s="121"/>
      <c r="S504" s="121"/>
      <c r="T504" s="121"/>
      <c r="U504" s="121"/>
      <c r="V504" s="121"/>
      <c r="W504" s="121"/>
      <c r="X504" s="121"/>
      <c r="Y504" s="121"/>
      <c r="Z504" s="121"/>
      <c r="AA504" s="121"/>
      <c r="AB504" s="121"/>
      <c r="AC504" s="121"/>
      <c r="AD504" s="121"/>
      <c r="AE504" s="121"/>
      <c r="AF504" s="121"/>
      <c r="AG504" s="121"/>
      <c r="AH504" s="121"/>
      <c r="AI504" s="121"/>
      <c r="AJ504" s="121"/>
      <c r="AK504" s="121"/>
      <c r="AL504" s="121"/>
      <c r="AM504" s="121"/>
      <c r="AN504" s="121"/>
      <c r="AO504" s="121"/>
    </row>
    <row r="505" ht="12.75" customHeight="1">
      <c r="A505" s="5"/>
      <c r="B505" s="121"/>
      <c r="C505" s="121"/>
      <c r="D505" s="121"/>
      <c r="E505" s="121"/>
      <c r="F505" s="121"/>
      <c r="G505" s="78"/>
      <c r="H505" s="136"/>
      <c r="I505" s="121"/>
      <c r="J505" s="121"/>
      <c r="K505" s="121"/>
      <c r="L505" s="121"/>
      <c r="M505" s="121"/>
      <c r="N505" s="121"/>
      <c r="O505" s="121"/>
      <c r="P505" s="121"/>
      <c r="Q505" s="121"/>
      <c r="R505" s="121"/>
      <c r="S505" s="121"/>
      <c r="T505" s="121"/>
      <c r="U505" s="121"/>
      <c r="V505" s="121"/>
      <c r="W505" s="121"/>
      <c r="X505" s="121"/>
      <c r="Y505" s="121"/>
      <c r="Z505" s="121"/>
      <c r="AA505" s="121"/>
      <c r="AB505" s="121"/>
      <c r="AC505" s="121"/>
      <c r="AD505" s="121"/>
      <c r="AE505" s="121"/>
      <c r="AF505" s="121"/>
      <c r="AG505" s="121"/>
      <c r="AH505" s="121"/>
      <c r="AI505" s="121"/>
      <c r="AJ505" s="121"/>
      <c r="AK505" s="121"/>
      <c r="AL505" s="121"/>
      <c r="AM505" s="121"/>
      <c r="AN505" s="121"/>
      <c r="AO505" s="121"/>
    </row>
    <row r="506" ht="12.75" customHeight="1">
      <c r="A506" s="5"/>
      <c r="B506" s="121"/>
      <c r="C506" s="121"/>
      <c r="D506" s="121"/>
      <c r="E506" s="121"/>
      <c r="F506" s="121"/>
      <c r="G506" s="78"/>
      <c r="H506" s="136"/>
      <c r="I506" s="121"/>
      <c r="J506" s="121"/>
      <c r="K506" s="121"/>
      <c r="L506" s="121"/>
      <c r="M506" s="121"/>
      <c r="N506" s="121"/>
      <c r="O506" s="121"/>
      <c r="P506" s="121"/>
      <c r="Q506" s="121"/>
      <c r="R506" s="121"/>
      <c r="S506" s="121"/>
      <c r="T506" s="121"/>
      <c r="U506" s="121"/>
      <c r="V506" s="121"/>
      <c r="W506" s="121"/>
      <c r="X506" s="121"/>
      <c r="Y506" s="121"/>
      <c r="Z506" s="121"/>
      <c r="AA506" s="121"/>
      <c r="AB506" s="121"/>
      <c r="AC506" s="121"/>
      <c r="AD506" s="121"/>
      <c r="AE506" s="121"/>
      <c r="AF506" s="121"/>
      <c r="AG506" s="121"/>
      <c r="AH506" s="121"/>
      <c r="AI506" s="121"/>
      <c r="AJ506" s="121"/>
      <c r="AK506" s="121"/>
      <c r="AL506" s="121"/>
      <c r="AM506" s="121"/>
      <c r="AN506" s="121"/>
      <c r="AO506" s="121"/>
    </row>
    <row r="507" ht="12.75" customHeight="1">
      <c r="A507" s="5"/>
      <c r="B507" s="121"/>
      <c r="C507" s="121"/>
      <c r="D507" s="121"/>
      <c r="E507" s="121"/>
      <c r="F507" s="121"/>
      <c r="G507" s="78"/>
      <c r="H507" s="136"/>
      <c r="I507" s="121"/>
      <c r="J507" s="121"/>
      <c r="K507" s="121"/>
      <c r="L507" s="121"/>
      <c r="M507" s="121"/>
      <c r="N507" s="121"/>
      <c r="O507" s="121"/>
      <c r="P507" s="121"/>
      <c r="Q507" s="121"/>
      <c r="R507" s="121"/>
      <c r="S507" s="121"/>
      <c r="T507" s="121"/>
      <c r="U507" s="121"/>
      <c r="V507" s="121"/>
      <c r="W507" s="121"/>
      <c r="X507" s="121"/>
      <c r="Y507" s="121"/>
      <c r="Z507" s="121"/>
      <c r="AA507" s="121"/>
      <c r="AB507" s="121"/>
      <c r="AC507" s="121"/>
      <c r="AD507" s="121"/>
      <c r="AE507" s="121"/>
      <c r="AF507" s="121"/>
      <c r="AG507" s="121"/>
      <c r="AH507" s="121"/>
      <c r="AI507" s="121"/>
      <c r="AJ507" s="121"/>
      <c r="AK507" s="121"/>
      <c r="AL507" s="121"/>
      <c r="AM507" s="121"/>
      <c r="AN507" s="121"/>
      <c r="AO507" s="121"/>
    </row>
    <row r="508" ht="12.75" customHeight="1">
      <c r="A508" s="5"/>
      <c r="B508" s="121"/>
      <c r="C508" s="121"/>
      <c r="D508" s="121"/>
      <c r="E508" s="121"/>
      <c r="F508" s="121"/>
      <c r="G508" s="78"/>
      <c r="H508" s="136"/>
      <c r="I508" s="121"/>
      <c r="J508" s="121"/>
      <c r="K508" s="121"/>
      <c r="L508" s="121"/>
      <c r="M508" s="121"/>
      <c r="N508" s="121"/>
      <c r="O508" s="121"/>
      <c r="P508" s="121"/>
      <c r="Q508" s="121"/>
      <c r="R508" s="121"/>
      <c r="S508" s="121"/>
      <c r="T508" s="121"/>
      <c r="U508" s="121"/>
      <c r="V508" s="121"/>
      <c r="W508" s="121"/>
      <c r="X508" s="121"/>
      <c r="Y508" s="121"/>
      <c r="Z508" s="121"/>
      <c r="AA508" s="121"/>
      <c r="AB508" s="121"/>
      <c r="AC508" s="121"/>
      <c r="AD508" s="121"/>
      <c r="AE508" s="121"/>
      <c r="AF508" s="121"/>
      <c r="AG508" s="121"/>
      <c r="AH508" s="121"/>
      <c r="AI508" s="121"/>
      <c r="AJ508" s="121"/>
      <c r="AK508" s="121"/>
      <c r="AL508" s="121"/>
      <c r="AM508" s="121"/>
      <c r="AN508" s="121"/>
      <c r="AO508" s="121"/>
    </row>
    <row r="509" ht="12.75" customHeight="1">
      <c r="A509" s="5"/>
      <c r="B509" s="121"/>
      <c r="C509" s="121"/>
      <c r="D509" s="121"/>
      <c r="E509" s="121"/>
      <c r="F509" s="121"/>
      <c r="G509" s="78"/>
      <c r="H509" s="136"/>
      <c r="I509" s="121"/>
      <c r="J509" s="121"/>
      <c r="K509" s="121"/>
      <c r="L509" s="121"/>
      <c r="M509" s="121"/>
      <c r="N509" s="121"/>
      <c r="O509" s="121"/>
      <c r="P509" s="121"/>
      <c r="Q509" s="121"/>
      <c r="R509" s="121"/>
      <c r="S509" s="121"/>
      <c r="T509" s="121"/>
      <c r="U509" s="121"/>
      <c r="V509" s="121"/>
      <c r="W509" s="121"/>
      <c r="X509" s="121"/>
      <c r="Y509" s="121"/>
      <c r="Z509" s="121"/>
      <c r="AA509" s="121"/>
      <c r="AB509" s="121"/>
      <c r="AC509" s="121"/>
      <c r="AD509" s="121"/>
      <c r="AE509" s="121"/>
      <c r="AF509" s="121"/>
      <c r="AG509" s="121"/>
      <c r="AH509" s="121"/>
      <c r="AI509" s="121"/>
      <c r="AJ509" s="121"/>
      <c r="AK509" s="121"/>
      <c r="AL509" s="121"/>
      <c r="AM509" s="121"/>
      <c r="AN509" s="121"/>
      <c r="AO509" s="121"/>
    </row>
    <row r="510" ht="12.75" customHeight="1">
      <c r="A510" s="5"/>
      <c r="B510" s="121"/>
      <c r="C510" s="121"/>
      <c r="D510" s="121"/>
      <c r="E510" s="121"/>
      <c r="F510" s="121"/>
      <c r="G510" s="78"/>
      <c r="H510" s="136"/>
      <c r="I510" s="121"/>
      <c r="J510" s="121"/>
      <c r="K510" s="121"/>
      <c r="L510" s="121"/>
      <c r="M510" s="121"/>
      <c r="N510" s="121"/>
      <c r="O510" s="121"/>
      <c r="P510" s="121"/>
      <c r="Q510" s="121"/>
      <c r="R510" s="121"/>
      <c r="S510" s="121"/>
      <c r="T510" s="121"/>
      <c r="U510" s="121"/>
      <c r="V510" s="121"/>
      <c r="W510" s="121"/>
      <c r="X510" s="121"/>
      <c r="Y510" s="121"/>
      <c r="Z510" s="121"/>
      <c r="AA510" s="121"/>
      <c r="AB510" s="121"/>
      <c r="AC510" s="121"/>
      <c r="AD510" s="121"/>
      <c r="AE510" s="121"/>
      <c r="AF510" s="121"/>
      <c r="AG510" s="121"/>
      <c r="AH510" s="121"/>
      <c r="AI510" s="121"/>
      <c r="AJ510" s="121"/>
      <c r="AK510" s="121"/>
      <c r="AL510" s="121"/>
      <c r="AM510" s="121"/>
      <c r="AN510" s="121"/>
      <c r="AO510" s="121"/>
    </row>
    <row r="511" ht="12.75" customHeight="1">
      <c r="A511" s="5"/>
      <c r="B511" s="121"/>
      <c r="C511" s="121"/>
      <c r="D511" s="121"/>
      <c r="E511" s="121"/>
      <c r="F511" s="121"/>
      <c r="G511" s="78"/>
      <c r="H511" s="136"/>
      <c r="I511" s="121"/>
      <c r="J511" s="121"/>
      <c r="K511" s="121"/>
      <c r="L511" s="121"/>
      <c r="M511" s="121"/>
      <c r="N511" s="121"/>
      <c r="O511" s="121"/>
      <c r="P511" s="121"/>
      <c r="Q511" s="121"/>
      <c r="R511" s="121"/>
      <c r="S511" s="121"/>
      <c r="T511" s="121"/>
      <c r="U511" s="121"/>
      <c r="V511" s="121"/>
      <c r="W511" s="121"/>
      <c r="X511" s="121"/>
      <c r="Y511" s="121"/>
      <c r="Z511" s="121"/>
      <c r="AA511" s="121"/>
      <c r="AB511" s="121"/>
      <c r="AC511" s="121"/>
      <c r="AD511" s="121"/>
      <c r="AE511" s="121"/>
      <c r="AF511" s="121"/>
      <c r="AG511" s="121"/>
      <c r="AH511" s="121"/>
      <c r="AI511" s="121"/>
      <c r="AJ511" s="121"/>
      <c r="AK511" s="121"/>
      <c r="AL511" s="121"/>
      <c r="AM511" s="121"/>
      <c r="AN511" s="121"/>
      <c r="AO511" s="121"/>
    </row>
    <row r="512" ht="12.75" customHeight="1">
      <c r="A512" s="5"/>
      <c r="B512" s="121"/>
      <c r="C512" s="121"/>
      <c r="D512" s="121"/>
      <c r="E512" s="121"/>
      <c r="F512" s="121"/>
      <c r="G512" s="78"/>
      <c r="H512" s="136"/>
      <c r="I512" s="121"/>
      <c r="J512" s="121"/>
      <c r="K512" s="121"/>
      <c r="L512" s="121"/>
      <c r="M512" s="121"/>
      <c r="N512" s="121"/>
      <c r="O512" s="121"/>
      <c r="P512" s="121"/>
      <c r="Q512" s="121"/>
      <c r="R512" s="121"/>
      <c r="S512" s="121"/>
      <c r="T512" s="121"/>
      <c r="U512" s="121"/>
      <c r="V512" s="121"/>
      <c r="W512" s="121"/>
      <c r="X512" s="121"/>
      <c r="Y512" s="121"/>
      <c r="Z512" s="121"/>
      <c r="AA512" s="121"/>
      <c r="AB512" s="121"/>
      <c r="AC512" s="121"/>
      <c r="AD512" s="121"/>
      <c r="AE512" s="121"/>
      <c r="AF512" s="121"/>
      <c r="AG512" s="121"/>
      <c r="AH512" s="121"/>
      <c r="AI512" s="121"/>
      <c r="AJ512" s="121"/>
      <c r="AK512" s="121"/>
      <c r="AL512" s="121"/>
      <c r="AM512" s="121"/>
      <c r="AN512" s="121"/>
      <c r="AO512" s="121"/>
    </row>
    <row r="513" ht="12.75" customHeight="1">
      <c r="A513" s="5"/>
      <c r="B513" s="121"/>
      <c r="C513" s="121"/>
      <c r="D513" s="121"/>
      <c r="E513" s="121"/>
      <c r="F513" s="121"/>
      <c r="G513" s="78"/>
      <c r="H513" s="136"/>
      <c r="I513" s="121"/>
      <c r="J513" s="121"/>
      <c r="K513" s="121"/>
      <c r="L513" s="121"/>
      <c r="M513" s="121"/>
      <c r="N513" s="121"/>
      <c r="O513" s="121"/>
      <c r="P513" s="121"/>
      <c r="Q513" s="121"/>
      <c r="R513" s="121"/>
      <c r="S513" s="121"/>
      <c r="T513" s="121"/>
      <c r="U513" s="121"/>
      <c r="V513" s="121"/>
      <c r="W513" s="121"/>
      <c r="X513" s="121"/>
      <c r="Y513" s="121"/>
      <c r="Z513" s="121"/>
      <c r="AA513" s="121"/>
      <c r="AB513" s="121"/>
      <c r="AC513" s="121"/>
      <c r="AD513" s="121"/>
      <c r="AE513" s="121"/>
      <c r="AF513" s="121"/>
      <c r="AG513" s="121"/>
      <c r="AH513" s="121"/>
      <c r="AI513" s="121"/>
      <c r="AJ513" s="121"/>
      <c r="AK513" s="121"/>
      <c r="AL513" s="121"/>
      <c r="AM513" s="121"/>
      <c r="AN513" s="121"/>
      <c r="AO513" s="121"/>
    </row>
    <row r="514" ht="12.75" customHeight="1">
      <c r="A514" s="5"/>
      <c r="B514" s="121"/>
      <c r="C514" s="121"/>
      <c r="D514" s="121"/>
      <c r="E514" s="121"/>
      <c r="F514" s="121"/>
      <c r="G514" s="78"/>
      <c r="H514" s="136"/>
      <c r="I514" s="121"/>
      <c r="J514" s="121"/>
      <c r="K514" s="121"/>
      <c r="L514" s="121"/>
      <c r="M514" s="121"/>
      <c r="N514" s="121"/>
      <c r="O514" s="121"/>
      <c r="P514" s="121"/>
      <c r="Q514" s="121"/>
      <c r="R514" s="121"/>
      <c r="S514" s="121"/>
      <c r="T514" s="121"/>
      <c r="U514" s="121"/>
      <c r="V514" s="121"/>
      <c r="W514" s="121"/>
      <c r="X514" s="121"/>
      <c r="Y514" s="121"/>
      <c r="Z514" s="121"/>
      <c r="AA514" s="121"/>
      <c r="AB514" s="121"/>
      <c r="AC514" s="121"/>
      <c r="AD514" s="121"/>
      <c r="AE514" s="121"/>
      <c r="AF514" s="121"/>
      <c r="AG514" s="121"/>
      <c r="AH514" s="121"/>
      <c r="AI514" s="121"/>
      <c r="AJ514" s="121"/>
      <c r="AK514" s="121"/>
      <c r="AL514" s="121"/>
      <c r="AM514" s="121"/>
      <c r="AN514" s="121"/>
      <c r="AO514" s="121"/>
    </row>
    <row r="515" ht="12.75" customHeight="1">
      <c r="A515" s="5"/>
      <c r="B515" s="121"/>
      <c r="C515" s="121"/>
      <c r="D515" s="121"/>
      <c r="E515" s="121"/>
      <c r="F515" s="121"/>
      <c r="G515" s="78"/>
      <c r="H515" s="136"/>
      <c r="I515" s="121"/>
      <c r="J515" s="121"/>
      <c r="K515" s="121"/>
      <c r="L515" s="121"/>
      <c r="M515" s="121"/>
      <c r="N515" s="121"/>
      <c r="O515" s="121"/>
      <c r="P515" s="121"/>
      <c r="Q515" s="121"/>
      <c r="R515" s="121"/>
      <c r="S515" s="121"/>
      <c r="T515" s="121"/>
      <c r="U515" s="121"/>
      <c r="V515" s="121"/>
      <c r="W515" s="121"/>
      <c r="X515" s="121"/>
      <c r="Y515" s="121"/>
      <c r="Z515" s="121"/>
      <c r="AA515" s="121"/>
      <c r="AB515" s="121"/>
      <c r="AC515" s="121"/>
      <c r="AD515" s="121"/>
      <c r="AE515" s="121"/>
      <c r="AF515" s="121"/>
      <c r="AG515" s="121"/>
      <c r="AH515" s="121"/>
      <c r="AI515" s="121"/>
      <c r="AJ515" s="121"/>
      <c r="AK515" s="121"/>
      <c r="AL515" s="121"/>
      <c r="AM515" s="121"/>
      <c r="AN515" s="121"/>
      <c r="AO515" s="121"/>
    </row>
    <row r="516" ht="12.75" customHeight="1">
      <c r="A516" s="5"/>
      <c r="B516" s="121"/>
      <c r="C516" s="121"/>
      <c r="D516" s="121"/>
      <c r="E516" s="121"/>
      <c r="F516" s="121"/>
      <c r="G516" s="78"/>
      <c r="H516" s="136"/>
      <c r="I516" s="121"/>
      <c r="J516" s="121"/>
      <c r="K516" s="121"/>
      <c r="L516" s="121"/>
      <c r="M516" s="121"/>
      <c r="N516" s="121"/>
      <c r="O516" s="121"/>
      <c r="P516" s="121"/>
      <c r="Q516" s="121"/>
      <c r="R516" s="121"/>
      <c r="S516" s="121"/>
      <c r="T516" s="121"/>
      <c r="U516" s="121"/>
      <c r="V516" s="121"/>
      <c r="W516" s="121"/>
      <c r="X516" s="121"/>
      <c r="Y516" s="121"/>
      <c r="Z516" s="121"/>
      <c r="AA516" s="121"/>
      <c r="AB516" s="121"/>
      <c r="AC516" s="121"/>
      <c r="AD516" s="121"/>
      <c r="AE516" s="121"/>
      <c r="AF516" s="121"/>
      <c r="AG516" s="121"/>
      <c r="AH516" s="121"/>
      <c r="AI516" s="121"/>
      <c r="AJ516" s="121"/>
      <c r="AK516" s="121"/>
      <c r="AL516" s="121"/>
      <c r="AM516" s="121"/>
      <c r="AN516" s="121"/>
      <c r="AO516" s="121"/>
    </row>
    <row r="517" ht="12.75" customHeight="1">
      <c r="A517" s="5"/>
      <c r="B517" s="121"/>
      <c r="C517" s="121"/>
      <c r="D517" s="121"/>
      <c r="E517" s="121"/>
      <c r="F517" s="121"/>
      <c r="G517" s="78"/>
      <c r="H517" s="136"/>
      <c r="I517" s="121"/>
      <c r="J517" s="121"/>
      <c r="K517" s="121"/>
      <c r="L517" s="121"/>
      <c r="M517" s="121"/>
      <c r="N517" s="121"/>
      <c r="O517" s="121"/>
      <c r="P517" s="121"/>
      <c r="Q517" s="121"/>
      <c r="R517" s="121"/>
      <c r="S517" s="121"/>
      <c r="T517" s="121"/>
      <c r="U517" s="121"/>
      <c r="V517" s="121"/>
      <c r="W517" s="121"/>
      <c r="X517" s="121"/>
      <c r="Y517" s="121"/>
      <c r="Z517" s="121"/>
      <c r="AA517" s="121"/>
      <c r="AB517" s="121"/>
      <c r="AC517" s="121"/>
      <c r="AD517" s="121"/>
      <c r="AE517" s="121"/>
      <c r="AF517" s="121"/>
      <c r="AG517" s="121"/>
      <c r="AH517" s="121"/>
      <c r="AI517" s="121"/>
      <c r="AJ517" s="121"/>
      <c r="AK517" s="121"/>
      <c r="AL517" s="121"/>
      <c r="AM517" s="121"/>
      <c r="AN517" s="121"/>
      <c r="AO517" s="121"/>
    </row>
    <row r="518" ht="12.75" customHeight="1">
      <c r="A518" s="5"/>
      <c r="B518" s="121"/>
      <c r="C518" s="121"/>
      <c r="D518" s="121"/>
      <c r="E518" s="121"/>
      <c r="F518" s="121"/>
      <c r="G518" s="78"/>
      <c r="H518" s="136"/>
      <c r="I518" s="121"/>
      <c r="J518" s="121"/>
      <c r="K518" s="121"/>
      <c r="L518" s="121"/>
      <c r="M518" s="121"/>
      <c r="N518" s="121"/>
      <c r="O518" s="121"/>
      <c r="P518" s="121"/>
      <c r="Q518" s="121"/>
      <c r="R518" s="121"/>
      <c r="S518" s="121"/>
      <c r="T518" s="121"/>
      <c r="U518" s="121"/>
      <c r="V518" s="121"/>
      <c r="W518" s="121"/>
      <c r="X518" s="121"/>
      <c r="Y518" s="121"/>
      <c r="Z518" s="121"/>
      <c r="AA518" s="121"/>
      <c r="AB518" s="121"/>
      <c r="AC518" s="121"/>
      <c r="AD518" s="121"/>
      <c r="AE518" s="121"/>
      <c r="AF518" s="121"/>
      <c r="AG518" s="121"/>
      <c r="AH518" s="121"/>
      <c r="AI518" s="121"/>
      <c r="AJ518" s="121"/>
      <c r="AK518" s="121"/>
      <c r="AL518" s="121"/>
      <c r="AM518" s="121"/>
      <c r="AN518" s="121"/>
      <c r="AO518" s="121"/>
    </row>
    <row r="519" ht="12.75" customHeight="1">
      <c r="A519" s="5"/>
      <c r="B519" s="121"/>
      <c r="C519" s="121"/>
      <c r="D519" s="121"/>
      <c r="E519" s="121"/>
      <c r="F519" s="121"/>
      <c r="G519" s="78"/>
      <c r="H519" s="136"/>
      <c r="I519" s="121"/>
      <c r="J519" s="121"/>
      <c r="K519" s="121"/>
      <c r="L519" s="121"/>
      <c r="M519" s="121"/>
      <c r="N519" s="121"/>
      <c r="O519" s="121"/>
      <c r="P519" s="121"/>
      <c r="Q519" s="121"/>
      <c r="R519" s="121"/>
      <c r="S519" s="121"/>
      <c r="T519" s="121"/>
      <c r="U519" s="121"/>
      <c r="V519" s="121"/>
      <c r="W519" s="121"/>
      <c r="X519" s="121"/>
      <c r="Y519" s="121"/>
      <c r="Z519" s="121"/>
      <c r="AA519" s="121"/>
      <c r="AB519" s="121"/>
      <c r="AC519" s="121"/>
      <c r="AD519" s="121"/>
      <c r="AE519" s="121"/>
      <c r="AF519" s="121"/>
      <c r="AG519" s="121"/>
      <c r="AH519" s="121"/>
      <c r="AI519" s="121"/>
      <c r="AJ519" s="121"/>
      <c r="AK519" s="121"/>
      <c r="AL519" s="121"/>
      <c r="AM519" s="121"/>
      <c r="AN519" s="121"/>
      <c r="AO519" s="121"/>
    </row>
    <row r="520" ht="12.75" customHeight="1">
      <c r="A520" s="5"/>
      <c r="B520" s="121"/>
      <c r="C520" s="121"/>
      <c r="D520" s="121"/>
      <c r="E520" s="121"/>
      <c r="F520" s="121"/>
      <c r="G520" s="78"/>
      <c r="H520" s="136"/>
      <c r="I520" s="121"/>
      <c r="J520" s="121"/>
      <c r="K520" s="121"/>
      <c r="L520" s="121"/>
      <c r="M520" s="121"/>
      <c r="N520" s="121"/>
      <c r="O520" s="121"/>
      <c r="P520" s="121"/>
      <c r="Q520" s="121"/>
      <c r="R520" s="121"/>
      <c r="S520" s="121"/>
      <c r="T520" s="121"/>
      <c r="U520" s="121"/>
      <c r="V520" s="121"/>
      <c r="W520" s="121"/>
      <c r="X520" s="121"/>
      <c r="Y520" s="121"/>
      <c r="Z520" s="121"/>
      <c r="AA520" s="121"/>
      <c r="AB520" s="121"/>
      <c r="AC520" s="121"/>
      <c r="AD520" s="121"/>
      <c r="AE520" s="121"/>
      <c r="AF520" s="121"/>
      <c r="AG520" s="121"/>
      <c r="AH520" s="121"/>
      <c r="AI520" s="121"/>
      <c r="AJ520" s="121"/>
      <c r="AK520" s="121"/>
      <c r="AL520" s="121"/>
      <c r="AM520" s="121"/>
      <c r="AN520" s="121"/>
      <c r="AO520" s="121"/>
    </row>
    <row r="521" ht="12.75" customHeight="1">
      <c r="A521" s="5"/>
      <c r="B521" s="121"/>
      <c r="C521" s="121"/>
      <c r="D521" s="121"/>
      <c r="E521" s="121"/>
      <c r="F521" s="121"/>
      <c r="G521" s="78"/>
      <c r="H521" s="136"/>
      <c r="I521" s="121"/>
      <c r="J521" s="121"/>
      <c r="K521" s="121"/>
      <c r="L521" s="121"/>
      <c r="M521" s="121"/>
      <c r="N521" s="121"/>
      <c r="O521" s="121"/>
      <c r="P521" s="121"/>
      <c r="Q521" s="121"/>
      <c r="R521" s="121"/>
      <c r="S521" s="121"/>
      <c r="T521" s="121"/>
      <c r="U521" s="121"/>
      <c r="V521" s="121"/>
      <c r="W521" s="121"/>
      <c r="X521" s="121"/>
      <c r="Y521" s="121"/>
      <c r="Z521" s="121"/>
      <c r="AA521" s="121"/>
      <c r="AB521" s="121"/>
      <c r="AC521" s="121"/>
      <c r="AD521" s="121"/>
      <c r="AE521" s="121"/>
      <c r="AF521" s="121"/>
      <c r="AG521" s="121"/>
      <c r="AH521" s="121"/>
      <c r="AI521" s="121"/>
      <c r="AJ521" s="121"/>
      <c r="AK521" s="121"/>
      <c r="AL521" s="121"/>
      <c r="AM521" s="121"/>
      <c r="AN521" s="121"/>
      <c r="AO521" s="121"/>
    </row>
    <row r="522" ht="12.75" customHeight="1">
      <c r="A522" s="5"/>
      <c r="B522" s="121"/>
      <c r="C522" s="121"/>
      <c r="D522" s="121"/>
      <c r="E522" s="121"/>
      <c r="F522" s="121"/>
      <c r="G522" s="78"/>
      <c r="H522" s="136"/>
      <c r="I522" s="121"/>
      <c r="J522" s="121"/>
      <c r="K522" s="121"/>
      <c r="L522" s="121"/>
      <c r="M522" s="121"/>
      <c r="N522" s="121"/>
      <c r="O522" s="121"/>
      <c r="P522" s="121"/>
      <c r="Q522" s="121"/>
      <c r="R522" s="121"/>
      <c r="S522" s="121"/>
      <c r="T522" s="121"/>
      <c r="U522" s="121"/>
      <c r="V522" s="121"/>
      <c r="W522" s="121"/>
      <c r="X522" s="121"/>
      <c r="Y522" s="121"/>
      <c r="Z522" s="121"/>
      <c r="AA522" s="121"/>
      <c r="AB522" s="121"/>
      <c r="AC522" s="121"/>
      <c r="AD522" s="121"/>
      <c r="AE522" s="121"/>
      <c r="AF522" s="121"/>
      <c r="AG522" s="121"/>
      <c r="AH522" s="121"/>
      <c r="AI522" s="121"/>
      <c r="AJ522" s="121"/>
      <c r="AK522" s="121"/>
      <c r="AL522" s="121"/>
      <c r="AM522" s="121"/>
      <c r="AN522" s="121"/>
      <c r="AO522" s="121"/>
    </row>
    <row r="523" ht="12.75" customHeight="1">
      <c r="A523" s="5"/>
      <c r="B523" s="121"/>
      <c r="C523" s="121"/>
      <c r="D523" s="121"/>
      <c r="E523" s="121"/>
      <c r="F523" s="121"/>
      <c r="G523" s="78"/>
      <c r="H523" s="136"/>
      <c r="I523" s="121"/>
      <c r="J523" s="121"/>
      <c r="K523" s="121"/>
      <c r="L523" s="121"/>
      <c r="M523" s="121"/>
      <c r="N523" s="121"/>
      <c r="O523" s="121"/>
      <c r="P523" s="121"/>
      <c r="Q523" s="121"/>
      <c r="R523" s="121"/>
      <c r="S523" s="121"/>
      <c r="T523" s="121"/>
      <c r="U523" s="121"/>
      <c r="V523" s="121"/>
      <c r="W523" s="121"/>
      <c r="X523" s="121"/>
      <c r="Y523" s="121"/>
      <c r="Z523" s="121"/>
      <c r="AA523" s="121"/>
      <c r="AB523" s="121"/>
      <c r="AC523" s="121"/>
      <c r="AD523" s="121"/>
      <c r="AE523" s="121"/>
      <c r="AF523" s="121"/>
      <c r="AG523" s="121"/>
      <c r="AH523" s="121"/>
      <c r="AI523" s="121"/>
      <c r="AJ523" s="121"/>
      <c r="AK523" s="121"/>
      <c r="AL523" s="121"/>
      <c r="AM523" s="121"/>
      <c r="AN523" s="121"/>
      <c r="AO523" s="121"/>
    </row>
    <row r="524" ht="12.75" customHeight="1">
      <c r="A524" s="5"/>
      <c r="B524" s="121"/>
      <c r="C524" s="121"/>
      <c r="D524" s="121"/>
      <c r="E524" s="121"/>
      <c r="F524" s="121"/>
      <c r="G524" s="78"/>
      <c r="H524" s="136"/>
      <c r="I524" s="121"/>
      <c r="J524" s="121"/>
      <c r="K524" s="121"/>
      <c r="L524" s="121"/>
      <c r="M524" s="121"/>
      <c r="N524" s="121"/>
      <c r="O524" s="121"/>
      <c r="P524" s="121"/>
      <c r="Q524" s="121"/>
      <c r="R524" s="121"/>
      <c r="S524" s="121"/>
      <c r="T524" s="121"/>
      <c r="U524" s="121"/>
      <c r="V524" s="121"/>
      <c r="W524" s="121"/>
      <c r="X524" s="121"/>
      <c r="Y524" s="121"/>
      <c r="Z524" s="121"/>
      <c r="AA524" s="121"/>
      <c r="AB524" s="121"/>
      <c r="AC524" s="121"/>
      <c r="AD524" s="121"/>
      <c r="AE524" s="121"/>
      <c r="AF524" s="121"/>
      <c r="AG524" s="121"/>
      <c r="AH524" s="121"/>
      <c r="AI524" s="121"/>
      <c r="AJ524" s="121"/>
      <c r="AK524" s="121"/>
      <c r="AL524" s="121"/>
      <c r="AM524" s="121"/>
      <c r="AN524" s="121"/>
      <c r="AO524" s="121"/>
    </row>
    <row r="525" ht="12.75" customHeight="1">
      <c r="A525" s="5"/>
      <c r="B525" s="121"/>
      <c r="C525" s="121"/>
      <c r="D525" s="121"/>
      <c r="E525" s="121"/>
      <c r="F525" s="121"/>
      <c r="G525" s="78"/>
      <c r="H525" s="136"/>
      <c r="I525" s="121"/>
      <c r="J525" s="121"/>
      <c r="K525" s="121"/>
      <c r="L525" s="121"/>
      <c r="M525" s="121"/>
      <c r="N525" s="121"/>
      <c r="O525" s="121"/>
      <c r="P525" s="121"/>
      <c r="Q525" s="121"/>
      <c r="R525" s="121"/>
      <c r="S525" s="121"/>
      <c r="T525" s="121"/>
      <c r="U525" s="121"/>
      <c r="V525" s="121"/>
      <c r="W525" s="121"/>
      <c r="X525" s="121"/>
      <c r="Y525" s="121"/>
      <c r="Z525" s="121"/>
      <c r="AA525" s="121"/>
      <c r="AB525" s="121"/>
      <c r="AC525" s="121"/>
      <c r="AD525" s="121"/>
      <c r="AE525" s="121"/>
      <c r="AF525" s="121"/>
      <c r="AG525" s="121"/>
      <c r="AH525" s="121"/>
      <c r="AI525" s="121"/>
      <c r="AJ525" s="121"/>
      <c r="AK525" s="121"/>
      <c r="AL525" s="121"/>
      <c r="AM525" s="121"/>
      <c r="AN525" s="121"/>
      <c r="AO525" s="121"/>
    </row>
    <row r="526" ht="12.75" customHeight="1">
      <c r="A526" s="5"/>
      <c r="B526" s="121"/>
      <c r="C526" s="121"/>
      <c r="D526" s="121"/>
      <c r="E526" s="121"/>
      <c r="F526" s="121"/>
      <c r="G526" s="78"/>
      <c r="H526" s="136"/>
      <c r="I526" s="121"/>
      <c r="J526" s="121"/>
      <c r="K526" s="121"/>
      <c r="L526" s="121"/>
      <c r="M526" s="121"/>
      <c r="N526" s="121"/>
      <c r="O526" s="121"/>
      <c r="P526" s="121"/>
      <c r="Q526" s="121"/>
      <c r="R526" s="121"/>
      <c r="S526" s="121"/>
      <c r="T526" s="121"/>
      <c r="U526" s="121"/>
      <c r="V526" s="121"/>
      <c r="W526" s="121"/>
      <c r="X526" s="121"/>
      <c r="Y526" s="121"/>
      <c r="Z526" s="121"/>
      <c r="AA526" s="121"/>
      <c r="AB526" s="121"/>
      <c r="AC526" s="121"/>
      <c r="AD526" s="121"/>
      <c r="AE526" s="121"/>
      <c r="AF526" s="121"/>
      <c r="AG526" s="121"/>
      <c r="AH526" s="121"/>
      <c r="AI526" s="121"/>
      <c r="AJ526" s="121"/>
      <c r="AK526" s="121"/>
      <c r="AL526" s="121"/>
      <c r="AM526" s="121"/>
      <c r="AN526" s="121"/>
      <c r="AO526" s="121"/>
    </row>
    <row r="527" ht="12.75" customHeight="1">
      <c r="A527" s="5"/>
      <c r="B527" s="121"/>
      <c r="C527" s="121"/>
      <c r="D527" s="121"/>
      <c r="E527" s="121"/>
      <c r="F527" s="121"/>
      <c r="G527" s="78"/>
      <c r="H527" s="136"/>
      <c r="I527" s="121"/>
      <c r="J527" s="121"/>
      <c r="K527" s="121"/>
      <c r="L527" s="121"/>
      <c r="M527" s="121"/>
      <c r="N527" s="121"/>
      <c r="O527" s="121"/>
      <c r="P527" s="121"/>
      <c r="Q527" s="121"/>
      <c r="R527" s="121"/>
      <c r="S527" s="121"/>
      <c r="T527" s="121"/>
      <c r="U527" s="121"/>
      <c r="V527" s="121"/>
      <c r="W527" s="121"/>
      <c r="X527" s="121"/>
      <c r="Y527" s="121"/>
      <c r="Z527" s="121"/>
      <c r="AA527" s="121"/>
      <c r="AB527" s="121"/>
      <c r="AC527" s="121"/>
      <c r="AD527" s="121"/>
      <c r="AE527" s="121"/>
      <c r="AF527" s="121"/>
      <c r="AG527" s="121"/>
      <c r="AH527" s="121"/>
      <c r="AI527" s="121"/>
      <c r="AJ527" s="121"/>
      <c r="AK527" s="121"/>
      <c r="AL527" s="121"/>
      <c r="AM527" s="121"/>
      <c r="AN527" s="121"/>
      <c r="AO527" s="121"/>
    </row>
    <row r="528" ht="12.75" customHeight="1">
      <c r="A528" s="5"/>
      <c r="B528" s="121"/>
      <c r="C528" s="121"/>
      <c r="D528" s="121"/>
      <c r="E528" s="121"/>
      <c r="F528" s="121"/>
      <c r="G528" s="78"/>
      <c r="H528" s="136"/>
      <c r="I528" s="121"/>
      <c r="J528" s="121"/>
      <c r="K528" s="121"/>
      <c r="L528" s="121"/>
      <c r="M528" s="121"/>
      <c r="N528" s="121"/>
      <c r="O528" s="121"/>
      <c r="P528" s="121"/>
      <c r="Q528" s="121"/>
      <c r="R528" s="121"/>
      <c r="S528" s="121"/>
      <c r="T528" s="121"/>
      <c r="U528" s="121"/>
      <c r="V528" s="121"/>
      <c r="W528" s="121"/>
      <c r="X528" s="121"/>
      <c r="Y528" s="121"/>
      <c r="Z528" s="121"/>
      <c r="AA528" s="121"/>
      <c r="AB528" s="121"/>
      <c r="AC528" s="121"/>
      <c r="AD528" s="121"/>
      <c r="AE528" s="121"/>
      <c r="AF528" s="121"/>
      <c r="AG528" s="121"/>
      <c r="AH528" s="121"/>
      <c r="AI528" s="121"/>
      <c r="AJ528" s="121"/>
      <c r="AK528" s="121"/>
      <c r="AL528" s="121"/>
      <c r="AM528" s="121"/>
      <c r="AN528" s="121"/>
      <c r="AO528" s="121"/>
    </row>
    <row r="529" ht="12.75" customHeight="1">
      <c r="A529" s="5"/>
      <c r="B529" s="121"/>
      <c r="C529" s="121"/>
      <c r="D529" s="121"/>
      <c r="E529" s="121"/>
      <c r="F529" s="121"/>
      <c r="G529" s="78"/>
      <c r="H529" s="136"/>
      <c r="I529" s="121"/>
      <c r="J529" s="121"/>
      <c r="K529" s="121"/>
      <c r="L529" s="121"/>
      <c r="M529" s="121"/>
      <c r="N529" s="121"/>
      <c r="O529" s="121"/>
      <c r="P529" s="121"/>
      <c r="Q529" s="121"/>
      <c r="R529" s="121"/>
      <c r="S529" s="121"/>
      <c r="T529" s="121"/>
      <c r="U529" s="121"/>
      <c r="V529" s="121"/>
      <c r="W529" s="121"/>
      <c r="X529" s="121"/>
      <c r="Y529" s="121"/>
      <c r="Z529" s="121"/>
      <c r="AA529" s="121"/>
      <c r="AB529" s="121"/>
      <c r="AC529" s="121"/>
      <c r="AD529" s="121"/>
      <c r="AE529" s="121"/>
      <c r="AF529" s="121"/>
      <c r="AG529" s="121"/>
      <c r="AH529" s="121"/>
      <c r="AI529" s="121"/>
      <c r="AJ529" s="121"/>
      <c r="AK529" s="121"/>
      <c r="AL529" s="121"/>
      <c r="AM529" s="121"/>
      <c r="AN529" s="121"/>
      <c r="AO529" s="121"/>
    </row>
    <row r="530" ht="12.75" customHeight="1">
      <c r="A530" s="5"/>
      <c r="B530" s="121"/>
      <c r="C530" s="121"/>
      <c r="D530" s="121"/>
      <c r="E530" s="121"/>
      <c r="F530" s="121"/>
      <c r="G530" s="78"/>
      <c r="H530" s="136"/>
      <c r="I530" s="121"/>
      <c r="J530" s="121"/>
      <c r="K530" s="121"/>
      <c r="L530" s="121"/>
      <c r="M530" s="121"/>
      <c r="N530" s="121"/>
      <c r="O530" s="121"/>
      <c r="P530" s="121"/>
      <c r="Q530" s="121"/>
      <c r="R530" s="121"/>
      <c r="S530" s="121"/>
      <c r="T530" s="121"/>
      <c r="U530" s="121"/>
      <c r="V530" s="121"/>
      <c r="W530" s="121"/>
      <c r="X530" s="121"/>
      <c r="Y530" s="121"/>
      <c r="Z530" s="121"/>
      <c r="AA530" s="121"/>
      <c r="AB530" s="121"/>
      <c r="AC530" s="121"/>
      <c r="AD530" s="121"/>
      <c r="AE530" s="121"/>
      <c r="AF530" s="121"/>
      <c r="AG530" s="121"/>
      <c r="AH530" s="121"/>
      <c r="AI530" s="121"/>
      <c r="AJ530" s="121"/>
      <c r="AK530" s="121"/>
      <c r="AL530" s="121"/>
      <c r="AM530" s="121"/>
      <c r="AN530" s="121"/>
      <c r="AO530" s="121"/>
    </row>
    <row r="531" ht="12.75" customHeight="1">
      <c r="A531" s="5"/>
      <c r="B531" s="121"/>
      <c r="C531" s="121"/>
      <c r="D531" s="121"/>
      <c r="E531" s="121"/>
      <c r="F531" s="121"/>
      <c r="G531" s="78"/>
      <c r="H531" s="136"/>
      <c r="I531" s="121"/>
      <c r="J531" s="121"/>
      <c r="K531" s="121"/>
      <c r="L531" s="121"/>
      <c r="M531" s="121"/>
      <c r="N531" s="121"/>
      <c r="O531" s="121"/>
      <c r="P531" s="121"/>
      <c r="Q531" s="121"/>
      <c r="R531" s="121"/>
      <c r="S531" s="121"/>
      <c r="T531" s="121"/>
      <c r="U531" s="121"/>
      <c r="V531" s="121"/>
      <c r="W531" s="121"/>
      <c r="X531" s="121"/>
      <c r="Y531" s="121"/>
      <c r="Z531" s="121"/>
      <c r="AA531" s="121"/>
      <c r="AB531" s="121"/>
      <c r="AC531" s="121"/>
      <c r="AD531" s="121"/>
      <c r="AE531" s="121"/>
      <c r="AF531" s="121"/>
      <c r="AG531" s="121"/>
      <c r="AH531" s="121"/>
      <c r="AI531" s="121"/>
      <c r="AJ531" s="121"/>
      <c r="AK531" s="121"/>
      <c r="AL531" s="121"/>
      <c r="AM531" s="121"/>
      <c r="AN531" s="121"/>
      <c r="AO531" s="121"/>
    </row>
    <row r="532" ht="12.75" customHeight="1">
      <c r="A532" s="5"/>
      <c r="B532" s="121"/>
      <c r="C532" s="121"/>
      <c r="D532" s="121"/>
      <c r="E532" s="121"/>
      <c r="F532" s="121"/>
      <c r="G532" s="78"/>
      <c r="H532" s="136"/>
      <c r="I532" s="121"/>
      <c r="J532" s="121"/>
      <c r="K532" s="121"/>
      <c r="L532" s="121"/>
      <c r="M532" s="121"/>
      <c r="N532" s="121"/>
      <c r="O532" s="121"/>
      <c r="P532" s="121"/>
      <c r="Q532" s="121"/>
      <c r="R532" s="121"/>
      <c r="S532" s="121"/>
      <c r="T532" s="121"/>
      <c r="U532" s="121"/>
      <c r="V532" s="121"/>
      <c r="W532" s="121"/>
      <c r="X532" s="121"/>
      <c r="Y532" s="121"/>
      <c r="Z532" s="121"/>
      <c r="AA532" s="121"/>
      <c r="AB532" s="121"/>
      <c r="AC532" s="121"/>
      <c r="AD532" s="121"/>
      <c r="AE532" s="121"/>
      <c r="AF532" s="121"/>
      <c r="AG532" s="121"/>
      <c r="AH532" s="121"/>
      <c r="AI532" s="121"/>
      <c r="AJ532" s="121"/>
      <c r="AK532" s="121"/>
      <c r="AL532" s="121"/>
      <c r="AM532" s="121"/>
      <c r="AN532" s="121"/>
      <c r="AO532" s="121"/>
    </row>
    <row r="533" ht="12.75" customHeight="1">
      <c r="A533" s="5"/>
      <c r="B533" s="121"/>
      <c r="C533" s="121"/>
      <c r="D533" s="121"/>
      <c r="E533" s="121"/>
      <c r="F533" s="121"/>
      <c r="G533" s="78"/>
      <c r="H533" s="136"/>
      <c r="I533" s="121"/>
      <c r="J533" s="121"/>
      <c r="K533" s="121"/>
      <c r="L533" s="121"/>
      <c r="M533" s="121"/>
      <c r="N533" s="121"/>
      <c r="O533" s="121"/>
      <c r="P533" s="121"/>
      <c r="Q533" s="121"/>
      <c r="R533" s="121"/>
      <c r="S533" s="121"/>
      <c r="T533" s="121"/>
      <c r="U533" s="121"/>
      <c r="V533" s="121"/>
      <c r="W533" s="121"/>
      <c r="X533" s="121"/>
      <c r="Y533" s="121"/>
      <c r="Z533" s="121"/>
      <c r="AA533" s="121"/>
      <c r="AB533" s="121"/>
      <c r="AC533" s="121"/>
      <c r="AD533" s="121"/>
      <c r="AE533" s="121"/>
      <c r="AF533" s="121"/>
      <c r="AG533" s="121"/>
      <c r="AH533" s="121"/>
      <c r="AI533" s="121"/>
      <c r="AJ533" s="121"/>
      <c r="AK533" s="121"/>
      <c r="AL533" s="121"/>
      <c r="AM533" s="121"/>
      <c r="AN533" s="121"/>
      <c r="AO533" s="121"/>
    </row>
    <row r="534" ht="12.75" customHeight="1">
      <c r="A534" s="5"/>
      <c r="B534" s="121"/>
      <c r="C534" s="121"/>
      <c r="D534" s="121"/>
      <c r="E534" s="121"/>
      <c r="F534" s="121"/>
      <c r="G534" s="78"/>
      <c r="H534" s="136"/>
      <c r="I534" s="121"/>
      <c r="J534" s="121"/>
      <c r="K534" s="121"/>
      <c r="L534" s="121"/>
      <c r="M534" s="121"/>
      <c r="N534" s="121"/>
      <c r="O534" s="121"/>
      <c r="P534" s="121"/>
      <c r="Q534" s="121"/>
      <c r="R534" s="121"/>
      <c r="S534" s="121"/>
      <c r="T534" s="121"/>
      <c r="U534" s="121"/>
      <c r="V534" s="121"/>
      <c r="W534" s="121"/>
      <c r="X534" s="121"/>
      <c r="Y534" s="121"/>
      <c r="Z534" s="121"/>
      <c r="AA534" s="121"/>
      <c r="AB534" s="121"/>
      <c r="AC534" s="121"/>
      <c r="AD534" s="121"/>
      <c r="AE534" s="121"/>
      <c r="AF534" s="121"/>
      <c r="AG534" s="121"/>
      <c r="AH534" s="121"/>
      <c r="AI534" s="121"/>
      <c r="AJ534" s="121"/>
      <c r="AK534" s="121"/>
      <c r="AL534" s="121"/>
      <c r="AM534" s="121"/>
      <c r="AN534" s="121"/>
      <c r="AO534" s="121"/>
    </row>
    <row r="535" ht="12.75" customHeight="1">
      <c r="A535" s="5"/>
      <c r="B535" s="121"/>
      <c r="C535" s="121"/>
      <c r="D535" s="121"/>
      <c r="E535" s="121"/>
      <c r="F535" s="121"/>
      <c r="G535" s="78"/>
      <c r="H535" s="136"/>
      <c r="I535" s="121"/>
      <c r="J535" s="121"/>
      <c r="K535" s="121"/>
      <c r="L535" s="121"/>
      <c r="M535" s="121"/>
      <c r="N535" s="121"/>
      <c r="O535" s="121"/>
      <c r="P535" s="121"/>
      <c r="Q535" s="121"/>
      <c r="R535" s="121"/>
      <c r="S535" s="121"/>
      <c r="T535" s="121"/>
      <c r="U535" s="121"/>
      <c r="V535" s="121"/>
      <c r="W535" s="121"/>
      <c r="X535" s="121"/>
      <c r="Y535" s="121"/>
      <c r="Z535" s="121"/>
      <c r="AA535" s="121"/>
      <c r="AB535" s="121"/>
      <c r="AC535" s="121"/>
      <c r="AD535" s="121"/>
      <c r="AE535" s="121"/>
      <c r="AF535" s="121"/>
      <c r="AG535" s="121"/>
      <c r="AH535" s="121"/>
      <c r="AI535" s="121"/>
      <c r="AJ535" s="121"/>
      <c r="AK535" s="121"/>
      <c r="AL535" s="121"/>
      <c r="AM535" s="121"/>
      <c r="AN535" s="121"/>
      <c r="AO535" s="121"/>
    </row>
    <row r="536" ht="12.75" customHeight="1">
      <c r="A536" s="5"/>
      <c r="B536" s="121"/>
      <c r="C536" s="121"/>
      <c r="D536" s="121"/>
      <c r="E536" s="121"/>
      <c r="F536" s="121"/>
      <c r="G536" s="78"/>
      <c r="H536" s="136"/>
      <c r="I536" s="121"/>
      <c r="J536" s="121"/>
      <c r="K536" s="121"/>
      <c r="L536" s="121"/>
      <c r="M536" s="121"/>
      <c r="N536" s="121"/>
      <c r="O536" s="121"/>
      <c r="P536" s="121"/>
      <c r="Q536" s="121"/>
      <c r="R536" s="121"/>
      <c r="S536" s="121"/>
      <c r="T536" s="121"/>
      <c r="U536" s="121"/>
      <c r="V536" s="121"/>
      <c r="W536" s="121"/>
      <c r="X536" s="121"/>
      <c r="Y536" s="121"/>
      <c r="Z536" s="121"/>
      <c r="AA536" s="121"/>
      <c r="AB536" s="121"/>
      <c r="AC536" s="121"/>
      <c r="AD536" s="121"/>
      <c r="AE536" s="121"/>
      <c r="AF536" s="121"/>
      <c r="AG536" s="121"/>
      <c r="AH536" s="121"/>
      <c r="AI536" s="121"/>
      <c r="AJ536" s="121"/>
      <c r="AK536" s="121"/>
      <c r="AL536" s="121"/>
      <c r="AM536" s="121"/>
      <c r="AN536" s="121"/>
      <c r="AO536" s="121"/>
    </row>
    <row r="537" ht="12.75" customHeight="1">
      <c r="A537" s="5"/>
      <c r="B537" s="121"/>
      <c r="C537" s="121"/>
      <c r="D537" s="121"/>
      <c r="E537" s="121"/>
      <c r="F537" s="121"/>
      <c r="G537" s="78"/>
      <c r="H537" s="136"/>
      <c r="I537" s="121"/>
      <c r="J537" s="121"/>
      <c r="K537" s="121"/>
      <c r="L537" s="121"/>
      <c r="M537" s="121"/>
      <c r="N537" s="121"/>
      <c r="O537" s="121"/>
      <c r="P537" s="121"/>
      <c r="Q537" s="121"/>
      <c r="R537" s="121"/>
      <c r="S537" s="121"/>
      <c r="T537" s="121"/>
      <c r="U537" s="121"/>
      <c r="V537" s="121"/>
      <c r="W537" s="121"/>
      <c r="X537" s="121"/>
      <c r="Y537" s="121"/>
      <c r="Z537" s="121"/>
      <c r="AA537" s="121"/>
      <c r="AB537" s="121"/>
      <c r="AC537" s="121"/>
      <c r="AD537" s="121"/>
      <c r="AE537" s="121"/>
      <c r="AF537" s="121"/>
      <c r="AG537" s="121"/>
      <c r="AH537" s="121"/>
      <c r="AI537" s="121"/>
      <c r="AJ537" s="121"/>
      <c r="AK537" s="121"/>
      <c r="AL537" s="121"/>
      <c r="AM537" s="121"/>
      <c r="AN537" s="121"/>
      <c r="AO537" s="121"/>
    </row>
    <row r="538" ht="12.75" customHeight="1">
      <c r="A538" s="5"/>
      <c r="B538" s="121"/>
      <c r="C538" s="121"/>
      <c r="D538" s="121"/>
      <c r="E538" s="121"/>
      <c r="F538" s="121"/>
      <c r="G538" s="78"/>
      <c r="H538" s="136"/>
      <c r="I538" s="121"/>
      <c r="J538" s="121"/>
      <c r="K538" s="121"/>
      <c r="L538" s="121"/>
      <c r="M538" s="121"/>
      <c r="N538" s="121"/>
      <c r="O538" s="121"/>
      <c r="P538" s="121"/>
      <c r="Q538" s="121"/>
      <c r="R538" s="121"/>
      <c r="S538" s="121"/>
      <c r="T538" s="121"/>
      <c r="U538" s="121"/>
      <c r="V538" s="121"/>
      <c r="W538" s="121"/>
      <c r="X538" s="121"/>
      <c r="Y538" s="121"/>
      <c r="Z538" s="121"/>
      <c r="AA538" s="121"/>
      <c r="AB538" s="121"/>
      <c r="AC538" s="121"/>
      <c r="AD538" s="121"/>
      <c r="AE538" s="121"/>
      <c r="AF538" s="121"/>
      <c r="AG538" s="121"/>
      <c r="AH538" s="121"/>
      <c r="AI538" s="121"/>
      <c r="AJ538" s="121"/>
      <c r="AK538" s="121"/>
      <c r="AL538" s="121"/>
      <c r="AM538" s="121"/>
      <c r="AN538" s="121"/>
      <c r="AO538" s="121"/>
    </row>
    <row r="539" ht="12.75" customHeight="1">
      <c r="A539" s="5"/>
      <c r="B539" s="121"/>
      <c r="C539" s="121"/>
      <c r="D539" s="121"/>
      <c r="E539" s="121"/>
      <c r="F539" s="121"/>
      <c r="G539" s="78"/>
      <c r="H539" s="136"/>
      <c r="I539" s="121"/>
      <c r="J539" s="121"/>
      <c r="K539" s="121"/>
      <c r="L539" s="121"/>
      <c r="M539" s="121"/>
      <c r="N539" s="121"/>
      <c r="O539" s="121"/>
      <c r="P539" s="121"/>
      <c r="Q539" s="121"/>
      <c r="R539" s="121"/>
      <c r="S539" s="121"/>
      <c r="T539" s="121"/>
      <c r="U539" s="121"/>
      <c r="V539" s="121"/>
      <c r="W539" s="121"/>
      <c r="X539" s="121"/>
      <c r="Y539" s="121"/>
      <c r="Z539" s="121"/>
      <c r="AA539" s="121"/>
      <c r="AB539" s="121"/>
      <c r="AC539" s="121"/>
      <c r="AD539" s="121"/>
      <c r="AE539" s="121"/>
      <c r="AF539" s="121"/>
      <c r="AG539" s="121"/>
      <c r="AH539" s="121"/>
      <c r="AI539" s="121"/>
      <c r="AJ539" s="121"/>
      <c r="AK539" s="121"/>
      <c r="AL539" s="121"/>
      <c r="AM539" s="121"/>
      <c r="AN539" s="121"/>
      <c r="AO539" s="121"/>
    </row>
    <row r="540" ht="12.75" customHeight="1">
      <c r="A540" s="5"/>
      <c r="B540" s="121"/>
      <c r="C540" s="121"/>
      <c r="D540" s="121"/>
      <c r="E540" s="121"/>
      <c r="F540" s="121"/>
      <c r="G540" s="78"/>
      <c r="H540" s="136"/>
      <c r="I540" s="121"/>
      <c r="J540" s="121"/>
      <c r="K540" s="121"/>
      <c r="L540" s="121"/>
      <c r="M540" s="121"/>
      <c r="N540" s="121"/>
      <c r="O540" s="121"/>
      <c r="P540" s="121"/>
      <c r="Q540" s="121"/>
      <c r="R540" s="121"/>
      <c r="S540" s="121"/>
      <c r="T540" s="121"/>
      <c r="U540" s="121"/>
      <c r="V540" s="121"/>
      <c r="W540" s="121"/>
      <c r="X540" s="121"/>
      <c r="Y540" s="121"/>
      <c r="Z540" s="121"/>
      <c r="AA540" s="121"/>
      <c r="AB540" s="121"/>
      <c r="AC540" s="121"/>
      <c r="AD540" s="121"/>
      <c r="AE540" s="121"/>
      <c r="AF540" s="121"/>
      <c r="AG540" s="121"/>
      <c r="AH540" s="121"/>
      <c r="AI540" s="121"/>
      <c r="AJ540" s="121"/>
      <c r="AK540" s="121"/>
      <c r="AL540" s="121"/>
      <c r="AM540" s="121"/>
      <c r="AN540" s="121"/>
      <c r="AO540" s="121"/>
    </row>
    <row r="541" ht="12.75" customHeight="1">
      <c r="A541" s="5"/>
      <c r="B541" s="121"/>
      <c r="C541" s="121"/>
      <c r="D541" s="121"/>
      <c r="E541" s="121"/>
      <c r="F541" s="121"/>
      <c r="G541" s="78"/>
      <c r="H541" s="136"/>
      <c r="I541" s="121"/>
      <c r="J541" s="121"/>
      <c r="K541" s="121"/>
      <c r="L541" s="121"/>
      <c r="M541" s="121"/>
      <c r="N541" s="121"/>
      <c r="O541" s="121"/>
      <c r="P541" s="121"/>
      <c r="Q541" s="121"/>
      <c r="R541" s="121"/>
      <c r="S541" s="121"/>
      <c r="T541" s="121"/>
      <c r="U541" s="121"/>
      <c r="V541" s="121"/>
      <c r="W541" s="121"/>
      <c r="X541" s="121"/>
      <c r="Y541" s="121"/>
      <c r="Z541" s="121"/>
      <c r="AA541" s="121"/>
      <c r="AB541" s="121"/>
      <c r="AC541" s="121"/>
      <c r="AD541" s="121"/>
      <c r="AE541" s="121"/>
      <c r="AF541" s="121"/>
      <c r="AG541" s="121"/>
      <c r="AH541" s="121"/>
      <c r="AI541" s="121"/>
      <c r="AJ541" s="121"/>
      <c r="AK541" s="121"/>
      <c r="AL541" s="121"/>
      <c r="AM541" s="121"/>
      <c r="AN541" s="121"/>
      <c r="AO541" s="121"/>
    </row>
    <row r="542" ht="12.75" customHeight="1">
      <c r="A542" s="5"/>
      <c r="B542" s="121"/>
      <c r="C542" s="121"/>
      <c r="D542" s="121"/>
      <c r="E542" s="121"/>
      <c r="F542" s="121"/>
      <c r="G542" s="78"/>
      <c r="H542" s="136"/>
      <c r="I542" s="121"/>
      <c r="J542" s="121"/>
      <c r="K542" s="121"/>
      <c r="L542" s="121"/>
      <c r="M542" s="121"/>
      <c r="N542" s="121"/>
      <c r="O542" s="121"/>
      <c r="P542" s="121"/>
      <c r="Q542" s="121"/>
      <c r="R542" s="121"/>
      <c r="S542" s="121"/>
      <c r="T542" s="121"/>
      <c r="U542" s="121"/>
      <c r="V542" s="121"/>
      <c r="W542" s="121"/>
      <c r="X542" s="121"/>
      <c r="Y542" s="121"/>
      <c r="Z542" s="121"/>
      <c r="AA542" s="121"/>
      <c r="AB542" s="121"/>
      <c r="AC542" s="121"/>
      <c r="AD542" s="121"/>
      <c r="AE542" s="121"/>
      <c r="AF542" s="121"/>
      <c r="AG542" s="121"/>
      <c r="AH542" s="121"/>
      <c r="AI542" s="121"/>
      <c r="AJ542" s="121"/>
      <c r="AK542" s="121"/>
      <c r="AL542" s="121"/>
      <c r="AM542" s="121"/>
      <c r="AN542" s="121"/>
      <c r="AO542" s="121"/>
    </row>
    <row r="543" ht="12.75" customHeight="1">
      <c r="A543" s="5"/>
      <c r="B543" s="121"/>
      <c r="C543" s="121"/>
      <c r="D543" s="121"/>
      <c r="E543" s="121"/>
      <c r="F543" s="121"/>
      <c r="G543" s="78"/>
      <c r="H543" s="136"/>
      <c r="I543" s="121"/>
      <c r="J543" s="121"/>
      <c r="K543" s="121"/>
      <c r="L543" s="121"/>
      <c r="M543" s="121"/>
      <c r="N543" s="121"/>
      <c r="O543" s="121"/>
      <c r="P543" s="121"/>
      <c r="Q543" s="121"/>
      <c r="R543" s="121"/>
      <c r="S543" s="121"/>
      <c r="T543" s="121"/>
      <c r="U543" s="121"/>
      <c r="V543" s="121"/>
      <c r="W543" s="121"/>
      <c r="X543" s="121"/>
      <c r="Y543" s="121"/>
      <c r="Z543" s="121"/>
      <c r="AA543" s="121"/>
      <c r="AB543" s="121"/>
      <c r="AC543" s="121"/>
      <c r="AD543" s="121"/>
      <c r="AE543" s="121"/>
      <c r="AF543" s="121"/>
      <c r="AG543" s="121"/>
      <c r="AH543" s="121"/>
      <c r="AI543" s="121"/>
      <c r="AJ543" s="121"/>
      <c r="AK543" s="121"/>
      <c r="AL543" s="121"/>
      <c r="AM543" s="121"/>
      <c r="AN543" s="121"/>
      <c r="AO543" s="121"/>
    </row>
    <row r="544" ht="12.75" customHeight="1">
      <c r="A544" s="5"/>
      <c r="B544" s="121"/>
      <c r="C544" s="121"/>
      <c r="D544" s="121"/>
      <c r="E544" s="121"/>
      <c r="F544" s="121"/>
      <c r="G544" s="78"/>
      <c r="H544" s="136"/>
      <c r="I544" s="121"/>
      <c r="J544" s="121"/>
      <c r="K544" s="121"/>
      <c r="L544" s="121"/>
      <c r="M544" s="121"/>
      <c r="N544" s="121"/>
      <c r="O544" s="121"/>
      <c r="P544" s="121"/>
      <c r="Q544" s="121"/>
      <c r="R544" s="121"/>
      <c r="S544" s="121"/>
      <c r="T544" s="121"/>
      <c r="U544" s="121"/>
      <c r="V544" s="121"/>
      <c r="W544" s="121"/>
      <c r="X544" s="121"/>
      <c r="Y544" s="121"/>
      <c r="Z544" s="121"/>
      <c r="AA544" s="121"/>
      <c r="AB544" s="121"/>
      <c r="AC544" s="121"/>
      <c r="AD544" s="121"/>
      <c r="AE544" s="121"/>
      <c r="AF544" s="121"/>
      <c r="AG544" s="121"/>
      <c r="AH544" s="121"/>
      <c r="AI544" s="121"/>
      <c r="AJ544" s="121"/>
      <c r="AK544" s="121"/>
      <c r="AL544" s="121"/>
      <c r="AM544" s="121"/>
      <c r="AN544" s="121"/>
      <c r="AO544" s="121"/>
    </row>
    <row r="545" ht="12.75" customHeight="1">
      <c r="A545" s="5"/>
      <c r="B545" s="121"/>
      <c r="C545" s="121"/>
      <c r="D545" s="121"/>
      <c r="E545" s="121"/>
      <c r="F545" s="121"/>
      <c r="G545" s="78"/>
      <c r="H545" s="136"/>
      <c r="I545" s="121"/>
      <c r="J545" s="121"/>
      <c r="K545" s="121"/>
      <c r="L545" s="121"/>
      <c r="M545" s="121"/>
      <c r="N545" s="121"/>
      <c r="O545" s="121"/>
      <c r="P545" s="121"/>
      <c r="Q545" s="121"/>
      <c r="R545" s="121"/>
      <c r="S545" s="121"/>
      <c r="T545" s="121"/>
      <c r="U545" s="121"/>
      <c r="V545" s="121"/>
      <c r="W545" s="121"/>
      <c r="X545" s="121"/>
      <c r="Y545" s="121"/>
      <c r="Z545" s="121"/>
      <c r="AA545" s="121"/>
      <c r="AB545" s="121"/>
      <c r="AC545" s="121"/>
      <c r="AD545" s="121"/>
      <c r="AE545" s="121"/>
      <c r="AF545" s="121"/>
      <c r="AG545" s="121"/>
      <c r="AH545" s="121"/>
      <c r="AI545" s="121"/>
      <c r="AJ545" s="121"/>
      <c r="AK545" s="121"/>
      <c r="AL545" s="121"/>
      <c r="AM545" s="121"/>
      <c r="AN545" s="121"/>
      <c r="AO545" s="121"/>
    </row>
    <row r="546" ht="12.75" customHeight="1">
      <c r="A546" s="5"/>
      <c r="B546" s="121"/>
      <c r="C546" s="121"/>
      <c r="D546" s="121"/>
      <c r="E546" s="121"/>
      <c r="F546" s="121"/>
      <c r="G546" s="78"/>
      <c r="H546" s="136"/>
      <c r="I546" s="121"/>
      <c r="J546" s="121"/>
      <c r="K546" s="121"/>
      <c r="L546" s="121"/>
      <c r="M546" s="121"/>
      <c r="N546" s="121"/>
      <c r="O546" s="121"/>
      <c r="P546" s="121"/>
      <c r="Q546" s="121"/>
      <c r="R546" s="121"/>
      <c r="S546" s="121"/>
      <c r="T546" s="121"/>
      <c r="U546" s="121"/>
      <c r="V546" s="121"/>
      <c r="W546" s="121"/>
      <c r="X546" s="121"/>
      <c r="Y546" s="121"/>
      <c r="Z546" s="121"/>
      <c r="AA546" s="121"/>
      <c r="AB546" s="121"/>
      <c r="AC546" s="121"/>
      <c r="AD546" s="121"/>
      <c r="AE546" s="121"/>
      <c r="AF546" s="121"/>
      <c r="AG546" s="121"/>
      <c r="AH546" s="121"/>
      <c r="AI546" s="121"/>
      <c r="AJ546" s="121"/>
      <c r="AK546" s="121"/>
      <c r="AL546" s="121"/>
      <c r="AM546" s="121"/>
      <c r="AN546" s="121"/>
      <c r="AO546" s="121"/>
    </row>
    <row r="547" ht="12.75" customHeight="1">
      <c r="A547" s="5"/>
      <c r="B547" s="121"/>
      <c r="C547" s="121"/>
      <c r="D547" s="121"/>
      <c r="E547" s="121"/>
      <c r="F547" s="121"/>
      <c r="G547" s="78"/>
      <c r="H547" s="136"/>
      <c r="I547" s="121"/>
      <c r="J547" s="121"/>
      <c r="K547" s="121"/>
      <c r="L547" s="121"/>
      <c r="M547" s="121"/>
      <c r="N547" s="121"/>
      <c r="O547" s="121"/>
      <c r="P547" s="121"/>
      <c r="Q547" s="121"/>
      <c r="R547" s="121"/>
      <c r="S547" s="121"/>
      <c r="T547" s="121"/>
      <c r="U547" s="121"/>
      <c r="V547" s="121"/>
      <c r="W547" s="121"/>
      <c r="X547" s="121"/>
      <c r="Y547" s="121"/>
      <c r="Z547" s="121"/>
      <c r="AA547" s="121"/>
      <c r="AB547" s="121"/>
      <c r="AC547" s="121"/>
      <c r="AD547" s="121"/>
      <c r="AE547" s="121"/>
      <c r="AF547" s="121"/>
      <c r="AG547" s="121"/>
      <c r="AH547" s="121"/>
      <c r="AI547" s="121"/>
      <c r="AJ547" s="121"/>
      <c r="AK547" s="121"/>
      <c r="AL547" s="121"/>
      <c r="AM547" s="121"/>
      <c r="AN547" s="121"/>
      <c r="AO547" s="121"/>
    </row>
    <row r="548" ht="12.75" customHeight="1">
      <c r="A548" s="5"/>
      <c r="B548" s="121"/>
      <c r="C548" s="121"/>
      <c r="D548" s="121"/>
      <c r="E548" s="121"/>
      <c r="F548" s="121"/>
      <c r="G548" s="78"/>
      <c r="H548" s="136"/>
      <c r="I548" s="121"/>
      <c r="J548" s="121"/>
      <c r="K548" s="121"/>
      <c r="L548" s="121"/>
      <c r="M548" s="121"/>
      <c r="N548" s="121"/>
      <c r="O548" s="121"/>
      <c r="P548" s="121"/>
      <c r="Q548" s="121"/>
      <c r="R548" s="121"/>
      <c r="S548" s="121"/>
      <c r="T548" s="121"/>
      <c r="U548" s="121"/>
      <c r="V548" s="121"/>
      <c r="W548" s="121"/>
      <c r="X548" s="121"/>
      <c r="Y548" s="121"/>
      <c r="Z548" s="121"/>
      <c r="AA548" s="121"/>
      <c r="AB548" s="121"/>
      <c r="AC548" s="121"/>
      <c r="AD548" s="121"/>
      <c r="AE548" s="121"/>
      <c r="AF548" s="121"/>
      <c r="AG548" s="121"/>
      <c r="AH548" s="121"/>
      <c r="AI548" s="121"/>
      <c r="AJ548" s="121"/>
      <c r="AK548" s="121"/>
      <c r="AL548" s="121"/>
      <c r="AM548" s="121"/>
      <c r="AN548" s="121"/>
      <c r="AO548" s="121"/>
    </row>
    <row r="549" ht="12.75" customHeight="1">
      <c r="A549" s="5"/>
      <c r="B549" s="121"/>
      <c r="C549" s="121"/>
      <c r="D549" s="121"/>
      <c r="E549" s="121"/>
      <c r="F549" s="121"/>
      <c r="G549" s="78"/>
      <c r="H549" s="136"/>
      <c r="I549" s="121"/>
      <c r="J549" s="121"/>
      <c r="K549" s="121"/>
      <c r="L549" s="121"/>
      <c r="M549" s="121"/>
      <c r="N549" s="121"/>
      <c r="O549" s="121"/>
      <c r="P549" s="121"/>
      <c r="Q549" s="121"/>
      <c r="R549" s="121"/>
      <c r="S549" s="121"/>
      <c r="T549" s="121"/>
      <c r="U549" s="121"/>
      <c r="V549" s="121"/>
      <c r="W549" s="121"/>
      <c r="X549" s="121"/>
      <c r="Y549" s="121"/>
      <c r="Z549" s="121"/>
      <c r="AA549" s="121"/>
      <c r="AB549" s="121"/>
      <c r="AC549" s="121"/>
      <c r="AD549" s="121"/>
      <c r="AE549" s="121"/>
      <c r="AF549" s="121"/>
      <c r="AG549" s="121"/>
      <c r="AH549" s="121"/>
      <c r="AI549" s="121"/>
      <c r="AJ549" s="121"/>
      <c r="AK549" s="121"/>
      <c r="AL549" s="121"/>
      <c r="AM549" s="121"/>
      <c r="AN549" s="121"/>
      <c r="AO549" s="121"/>
    </row>
    <row r="550" ht="12.75" customHeight="1">
      <c r="A550" s="5"/>
      <c r="B550" s="121"/>
      <c r="C550" s="121"/>
      <c r="D550" s="121"/>
      <c r="E550" s="121"/>
      <c r="F550" s="121"/>
      <c r="G550" s="78"/>
      <c r="H550" s="136"/>
      <c r="I550" s="121"/>
      <c r="J550" s="121"/>
      <c r="K550" s="121"/>
      <c r="L550" s="121"/>
      <c r="M550" s="121"/>
      <c r="N550" s="121"/>
      <c r="O550" s="121"/>
      <c r="P550" s="121"/>
      <c r="Q550" s="121"/>
      <c r="R550" s="121"/>
      <c r="S550" s="121"/>
      <c r="T550" s="121"/>
      <c r="U550" s="121"/>
      <c r="V550" s="121"/>
      <c r="W550" s="121"/>
      <c r="X550" s="121"/>
      <c r="Y550" s="121"/>
      <c r="Z550" s="121"/>
      <c r="AA550" s="121"/>
      <c r="AB550" s="121"/>
      <c r="AC550" s="121"/>
      <c r="AD550" s="121"/>
      <c r="AE550" s="121"/>
      <c r="AF550" s="121"/>
      <c r="AG550" s="121"/>
      <c r="AH550" s="121"/>
      <c r="AI550" s="121"/>
      <c r="AJ550" s="121"/>
      <c r="AK550" s="121"/>
      <c r="AL550" s="121"/>
      <c r="AM550" s="121"/>
      <c r="AN550" s="121"/>
      <c r="AO550" s="121"/>
    </row>
    <row r="551" ht="12.75" customHeight="1">
      <c r="A551" s="5"/>
      <c r="B551" s="121"/>
      <c r="C551" s="121"/>
      <c r="D551" s="121"/>
      <c r="E551" s="121"/>
      <c r="F551" s="121"/>
      <c r="G551" s="78"/>
      <c r="H551" s="136"/>
      <c r="I551" s="121"/>
      <c r="J551" s="121"/>
      <c r="K551" s="121"/>
      <c r="L551" s="121"/>
      <c r="M551" s="121"/>
      <c r="N551" s="121"/>
      <c r="O551" s="121"/>
      <c r="P551" s="121"/>
      <c r="Q551" s="121"/>
      <c r="R551" s="121"/>
      <c r="S551" s="121"/>
      <c r="T551" s="121"/>
      <c r="U551" s="121"/>
      <c r="V551" s="121"/>
      <c r="W551" s="121"/>
      <c r="X551" s="121"/>
      <c r="Y551" s="121"/>
      <c r="Z551" s="121"/>
      <c r="AA551" s="121"/>
      <c r="AB551" s="121"/>
      <c r="AC551" s="121"/>
      <c r="AD551" s="121"/>
      <c r="AE551" s="121"/>
      <c r="AF551" s="121"/>
      <c r="AG551" s="121"/>
      <c r="AH551" s="121"/>
      <c r="AI551" s="121"/>
      <c r="AJ551" s="121"/>
      <c r="AK551" s="121"/>
      <c r="AL551" s="121"/>
      <c r="AM551" s="121"/>
      <c r="AN551" s="121"/>
      <c r="AO551" s="121"/>
    </row>
    <row r="552" ht="12.75" customHeight="1">
      <c r="A552" s="5"/>
      <c r="B552" s="121"/>
      <c r="C552" s="121"/>
      <c r="D552" s="121"/>
      <c r="E552" s="121"/>
      <c r="F552" s="121"/>
      <c r="G552" s="78"/>
      <c r="H552" s="136"/>
      <c r="I552" s="121"/>
      <c r="J552" s="121"/>
      <c r="K552" s="121"/>
      <c r="L552" s="121"/>
      <c r="M552" s="121"/>
      <c r="N552" s="121"/>
      <c r="O552" s="121"/>
      <c r="P552" s="121"/>
      <c r="Q552" s="121"/>
      <c r="R552" s="121"/>
      <c r="S552" s="121"/>
      <c r="T552" s="121"/>
      <c r="U552" s="121"/>
      <c r="V552" s="121"/>
      <c r="W552" s="121"/>
      <c r="X552" s="121"/>
      <c r="Y552" s="121"/>
      <c r="Z552" s="121"/>
      <c r="AA552" s="121"/>
      <c r="AB552" s="121"/>
      <c r="AC552" s="121"/>
      <c r="AD552" s="121"/>
      <c r="AE552" s="121"/>
      <c r="AF552" s="121"/>
      <c r="AG552" s="121"/>
      <c r="AH552" s="121"/>
      <c r="AI552" s="121"/>
      <c r="AJ552" s="121"/>
      <c r="AK552" s="121"/>
      <c r="AL552" s="121"/>
      <c r="AM552" s="121"/>
      <c r="AN552" s="121"/>
      <c r="AO552" s="121"/>
    </row>
    <row r="553" ht="12.75" customHeight="1">
      <c r="A553" s="5"/>
      <c r="B553" s="121"/>
      <c r="C553" s="121"/>
      <c r="D553" s="121"/>
      <c r="E553" s="121"/>
      <c r="F553" s="121"/>
      <c r="G553" s="78"/>
      <c r="H553" s="136"/>
      <c r="I553" s="121"/>
      <c r="J553" s="121"/>
      <c r="K553" s="121"/>
      <c r="L553" s="121"/>
      <c r="M553" s="121"/>
      <c r="N553" s="121"/>
      <c r="O553" s="121"/>
      <c r="P553" s="121"/>
      <c r="Q553" s="121"/>
      <c r="R553" s="121"/>
      <c r="S553" s="121"/>
      <c r="T553" s="121"/>
      <c r="U553" s="121"/>
      <c r="V553" s="121"/>
      <c r="W553" s="121"/>
      <c r="X553" s="121"/>
      <c r="Y553" s="121"/>
      <c r="Z553" s="121"/>
      <c r="AA553" s="121"/>
      <c r="AB553" s="121"/>
      <c r="AC553" s="121"/>
      <c r="AD553" s="121"/>
      <c r="AE553" s="121"/>
      <c r="AF553" s="121"/>
      <c r="AG553" s="121"/>
      <c r="AH553" s="121"/>
      <c r="AI553" s="121"/>
      <c r="AJ553" s="121"/>
      <c r="AK553" s="121"/>
      <c r="AL553" s="121"/>
      <c r="AM553" s="121"/>
      <c r="AN553" s="121"/>
      <c r="AO553" s="121"/>
    </row>
    <row r="554" ht="12.75" customHeight="1">
      <c r="A554" s="5"/>
      <c r="B554" s="121"/>
      <c r="C554" s="121"/>
      <c r="D554" s="121"/>
      <c r="E554" s="121"/>
      <c r="F554" s="121"/>
      <c r="G554" s="78"/>
      <c r="H554" s="136"/>
      <c r="I554" s="121"/>
      <c r="J554" s="121"/>
      <c r="K554" s="121"/>
      <c r="L554" s="121"/>
      <c r="M554" s="121"/>
      <c r="N554" s="121"/>
      <c r="O554" s="121"/>
      <c r="P554" s="121"/>
      <c r="Q554" s="121"/>
      <c r="R554" s="121"/>
      <c r="S554" s="121"/>
      <c r="T554" s="121"/>
      <c r="U554" s="121"/>
      <c r="V554" s="121"/>
      <c r="W554" s="121"/>
      <c r="X554" s="121"/>
      <c r="Y554" s="121"/>
      <c r="Z554" s="121"/>
      <c r="AA554" s="121"/>
      <c r="AB554" s="121"/>
      <c r="AC554" s="121"/>
      <c r="AD554" s="121"/>
      <c r="AE554" s="121"/>
      <c r="AF554" s="121"/>
      <c r="AG554" s="121"/>
      <c r="AH554" s="121"/>
      <c r="AI554" s="121"/>
      <c r="AJ554" s="121"/>
      <c r="AK554" s="121"/>
      <c r="AL554" s="121"/>
      <c r="AM554" s="121"/>
      <c r="AN554" s="121"/>
      <c r="AO554" s="121"/>
    </row>
    <row r="555" ht="12.75" customHeight="1">
      <c r="A555" s="5"/>
      <c r="B555" s="121"/>
      <c r="C555" s="121"/>
      <c r="D555" s="121"/>
      <c r="E555" s="121"/>
      <c r="F555" s="121"/>
      <c r="G555" s="78"/>
      <c r="H555" s="136"/>
      <c r="I555" s="121"/>
      <c r="J555" s="121"/>
      <c r="K555" s="121"/>
      <c r="L555" s="121"/>
      <c r="M555" s="121"/>
      <c r="N555" s="121"/>
      <c r="O555" s="121"/>
      <c r="P555" s="121"/>
      <c r="Q555" s="121"/>
      <c r="R555" s="121"/>
      <c r="S555" s="121"/>
      <c r="T555" s="121"/>
      <c r="U555" s="121"/>
      <c r="V555" s="121"/>
      <c r="W555" s="121"/>
      <c r="X555" s="121"/>
      <c r="Y555" s="121"/>
      <c r="Z555" s="121"/>
      <c r="AA555" s="121"/>
      <c r="AB555" s="121"/>
      <c r="AC555" s="121"/>
      <c r="AD555" s="121"/>
      <c r="AE555" s="121"/>
      <c r="AF555" s="121"/>
      <c r="AG555" s="121"/>
      <c r="AH555" s="121"/>
      <c r="AI555" s="121"/>
      <c r="AJ555" s="121"/>
      <c r="AK555" s="121"/>
      <c r="AL555" s="121"/>
      <c r="AM555" s="121"/>
      <c r="AN555" s="121"/>
      <c r="AO555" s="121"/>
    </row>
    <row r="556" ht="12.75" customHeight="1">
      <c r="A556" s="5"/>
      <c r="B556" s="121"/>
      <c r="C556" s="121"/>
      <c r="D556" s="121"/>
      <c r="E556" s="121"/>
      <c r="F556" s="121"/>
      <c r="G556" s="78"/>
      <c r="H556" s="136"/>
      <c r="I556" s="121"/>
      <c r="J556" s="121"/>
      <c r="K556" s="121"/>
      <c r="L556" s="121"/>
      <c r="M556" s="121"/>
      <c r="N556" s="121"/>
      <c r="O556" s="121"/>
      <c r="P556" s="121"/>
      <c r="Q556" s="121"/>
      <c r="R556" s="121"/>
      <c r="S556" s="121"/>
      <c r="T556" s="121"/>
      <c r="U556" s="121"/>
      <c r="V556" s="121"/>
      <c r="W556" s="121"/>
      <c r="X556" s="121"/>
      <c r="Y556" s="121"/>
      <c r="Z556" s="121"/>
      <c r="AA556" s="121"/>
      <c r="AB556" s="121"/>
      <c r="AC556" s="121"/>
      <c r="AD556" s="121"/>
      <c r="AE556" s="121"/>
      <c r="AF556" s="121"/>
      <c r="AG556" s="121"/>
      <c r="AH556" s="121"/>
      <c r="AI556" s="121"/>
      <c r="AJ556" s="121"/>
      <c r="AK556" s="121"/>
      <c r="AL556" s="121"/>
      <c r="AM556" s="121"/>
      <c r="AN556" s="121"/>
      <c r="AO556" s="121"/>
    </row>
    <row r="557" ht="12.75" customHeight="1">
      <c r="A557" s="5"/>
      <c r="B557" s="121"/>
      <c r="C557" s="121"/>
      <c r="D557" s="121"/>
      <c r="E557" s="121"/>
      <c r="F557" s="121"/>
      <c r="G557" s="78"/>
      <c r="H557" s="136"/>
      <c r="I557" s="121"/>
      <c r="J557" s="121"/>
      <c r="K557" s="121"/>
      <c r="L557" s="121"/>
      <c r="M557" s="121"/>
      <c r="N557" s="121"/>
      <c r="O557" s="121"/>
      <c r="P557" s="121"/>
      <c r="Q557" s="121"/>
      <c r="R557" s="121"/>
      <c r="S557" s="121"/>
      <c r="T557" s="121"/>
      <c r="U557" s="121"/>
      <c r="V557" s="121"/>
      <c r="W557" s="121"/>
      <c r="X557" s="121"/>
      <c r="Y557" s="121"/>
      <c r="Z557" s="121"/>
      <c r="AA557" s="121"/>
      <c r="AB557" s="121"/>
      <c r="AC557" s="121"/>
      <c r="AD557" s="121"/>
      <c r="AE557" s="121"/>
      <c r="AF557" s="121"/>
      <c r="AG557" s="121"/>
      <c r="AH557" s="121"/>
      <c r="AI557" s="121"/>
      <c r="AJ557" s="121"/>
      <c r="AK557" s="121"/>
      <c r="AL557" s="121"/>
      <c r="AM557" s="121"/>
      <c r="AN557" s="121"/>
      <c r="AO557" s="121"/>
    </row>
    <row r="558" ht="12.75" customHeight="1">
      <c r="A558" s="5"/>
      <c r="B558" s="121"/>
      <c r="C558" s="121"/>
      <c r="D558" s="121"/>
      <c r="E558" s="121"/>
      <c r="F558" s="121"/>
      <c r="G558" s="78"/>
      <c r="H558" s="136"/>
      <c r="I558" s="121"/>
      <c r="J558" s="121"/>
      <c r="K558" s="121"/>
      <c r="L558" s="121"/>
      <c r="M558" s="121"/>
      <c r="N558" s="121"/>
      <c r="O558" s="121"/>
      <c r="P558" s="121"/>
      <c r="Q558" s="121"/>
      <c r="R558" s="121"/>
      <c r="S558" s="121"/>
      <c r="T558" s="121"/>
      <c r="U558" s="121"/>
      <c r="V558" s="121"/>
      <c r="W558" s="121"/>
      <c r="X558" s="121"/>
      <c r="Y558" s="121"/>
      <c r="Z558" s="121"/>
      <c r="AA558" s="121"/>
      <c r="AB558" s="121"/>
      <c r="AC558" s="121"/>
      <c r="AD558" s="121"/>
      <c r="AE558" s="121"/>
      <c r="AF558" s="121"/>
      <c r="AG558" s="121"/>
      <c r="AH558" s="121"/>
      <c r="AI558" s="121"/>
      <c r="AJ558" s="121"/>
      <c r="AK558" s="121"/>
      <c r="AL558" s="121"/>
      <c r="AM558" s="121"/>
      <c r="AN558" s="121"/>
      <c r="AO558" s="121"/>
    </row>
    <row r="559" ht="12.75" customHeight="1">
      <c r="A559" s="5"/>
      <c r="B559" s="121"/>
      <c r="C559" s="121"/>
      <c r="D559" s="121"/>
      <c r="E559" s="121"/>
      <c r="F559" s="121"/>
      <c r="G559" s="78"/>
      <c r="H559" s="136"/>
      <c r="I559" s="121"/>
      <c r="J559" s="121"/>
      <c r="K559" s="121"/>
      <c r="L559" s="121"/>
      <c r="M559" s="121"/>
      <c r="N559" s="121"/>
      <c r="O559" s="121"/>
      <c r="P559" s="121"/>
      <c r="Q559" s="121"/>
      <c r="R559" s="121"/>
      <c r="S559" s="121"/>
      <c r="T559" s="121"/>
      <c r="U559" s="121"/>
      <c r="V559" s="121"/>
      <c r="W559" s="121"/>
      <c r="X559" s="121"/>
      <c r="Y559" s="121"/>
      <c r="Z559" s="121"/>
      <c r="AA559" s="121"/>
      <c r="AB559" s="121"/>
      <c r="AC559" s="121"/>
      <c r="AD559" s="121"/>
      <c r="AE559" s="121"/>
      <c r="AF559" s="121"/>
      <c r="AG559" s="121"/>
      <c r="AH559" s="121"/>
      <c r="AI559" s="121"/>
      <c r="AJ559" s="121"/>
      <c r="AK559" s="121"/>
      <c r="AL559" s="121"/>
      <c r="AM559" s="121"/>
      <c r="AN559" s="121"/>
      <c r="AO559" s="121"/>
    </row>
    <row r="560" ht="12.75" customHeight="1">
      <c r="A560" s="5"/>
      <c r="B560" s="121"/>
      <c r="C560" s="121"/>
      <c r="D560" s="121"/>
      <c r="E560" s="121"/>
      <c r="F560" s="121"/>
      <c r="G560" s="78"/>
      <c r="H560" s="136"/>
      <c r="I560" s="121"/>
      <c r="J560" s="121"/>
      <c r="K560" s="121"/>
      <c r="L560" s="121"/>
      <c r="M560" s="121"/>
      <c r="N560" s="121"/>
      <c r="O560" s="121"/>
      <c r="P560" s="121"/>
      <c r="Q560" s="121"/>
      <c r="R560" s="121"/>
      <c r="S560" s="121"/>
      <c r="T560" s="121"/>
      <c r="U560" s="121"/>
      <c r="V560" s="121"/>
      <c r="W560" s="121"/>
      <c r="X560" s="121"/>
      <c r="Y560" s="121"/>
      <c r="Z560" s="121"/>
      <c r="AA560" s="121"/>
      <c r="AB560" s="121"/>
      <c r="AC560" s="121"/>
      <c r="AD560" s="121"/>
      <c r="AE560" s="121"/>
      <c r="AF560" s="121"/>
      <c r="AG560" s="121"/>
      <c r="AH560" s="121"/>
      <c r="AI560" s="121"/>
      <c r="AJ560" s="121"/>
      <c r="AK560" s="121"/>
      <c r="AL560" s="121"/>
      <c r="AM560" s="121"/>
      <c r="AN560" s="121"/>
      <c r="AO560" s="121"/>
    </row>
    <row r="561" ht="12.75" customHeight="1">
      <c r="A561" s="5"/>
      <c r="B561" s="121"/>
      <c r="C561" s="121"/>
      <c r="D561" s="121"/>
      <c r="E561" s="121"/>
      <c r="F561" s="121"/>
      <c r="G561" s="78"/>
      <c r="H561" s="136"/>
      <c r="I561" s="121"/>
      <c r="J561" s="121"/>
      <c r="K561" s="121"/>
      <c r="L561" s="121"/>
      <c r="M561" s="121"/>
      <c r="N561" s="121"/>
      <c r="O561" s="121"/>
      <c r="P561" s="121"/>
      <c r="Q561" s="121"/>
      <c r="R561" s="121"/>
      <c r="S561" s="121"/>
      <c r="T561" s="121"/>
      <c r="U561" s="121"/>
      <c r="V561" s="121"/>
      <c r="W561" s="121"/>
      <c r="X561" s="121"/>
      <c r="Y561" s="121"/>
      <c r="Z561" s="121"/>
      <c r="AA561" s="121"/>
      <c r="AB561" s="121"/>
      <c r="AC561" s="121"/>
      <c r="AD561" s="121"/>
      <c r="AE561" s="121"/>
      <c r="AF561" s="121"/>
      <c r="AG561" s="121"/>
      <c r="AH561" s="121"/>
      <c r="AI561" s="121"/>
      <c r="AJ561" s="121"/>
      <c r="AK561" s="121"/>
      <c r="AL561" s="121"/>
      <c r="AM561" s="121"/>
      <c r="AN561" s="121"/>
      <c r="AO561" s="121"/>
    </row>
    <row r="562" ht="12.75" customHeight="1">
      <c r="A562" s="5"/>
      <c r="B562" s="121"/>
      <c r="C562" s="121"/>
      <c r="D562" s="121"/>
      <c r="E562" s="121"/>
      <c r="F562" s="121"/>
      <c r="G562" s="78"/>
      <c r="H562" s="136"/>
      <c r="I562" s="121"/>
      <c r="J562" s="121"/>
      <c r="K562" s="121"/>
      <c r="L562" s="121"/>
      <c r="M562" s="121"/>
      <c r="N562" s="121"/>
      <c r="O562" s="121"/>
      <c r="P562" s="121"/>
      <c r="Q562" s="121"/>
      <c r="R562" s="121"/>
      <c r="S562" s="121"/>
      <c r="T562" s="121"/>
      <c r="U562" s="121"/>
      <c r="V562" s="121"/>
      <c r="W562" s="121"/>
      <c r="X562" s="121"/>
      <c r="Y562" s="121"/>
      <c r="Z562" s="121"/>
      <c r="AA562" s="121"/>
      <c r="AB562" s="121"/>
      <c r="AC562" s="121"/>
      <c r="AD562" s="121"/>
      <c r="AE562" s="121"/>
      <c r="AF562" s="121"/>
      <c r="AG562" s="121"/>
      <c r="AH562" s="121"/>
      <c r="AI562" s="121"/>
      <c r="AJ562" s="121"/>
      <c r="AK562" s="121"/>
      <c r="AL562" s="121"/>
      <c r="AM562" s="121"/>
      <c r="AN562" s="121"/>
      <c r="AO562" s="121"/>
    </row>
    <row r="563" ht="12.75" customHeight="1">
      <c r="A563" s="5"/>
      <c r="B563" s="121"/>
      <c r="C563" s="121"/>
      <c r="D563" s="121"/>
      <c r="E563" s="121"/>
      <c r="F563" s="121"/>
      <c r="G563" s="78"/>
      <c r="H563" s="136"/>
      <c r="I563" s="121"/>
      <c r="J563" s="121"/>
      <c r="K563" s="121"/>
      <c r="L563" s="121"/>
      <c r="M563" s="121"/>
      <c r="N563" s="121"/>
      <c r="O563" s="121"/>
      <c r="P563" s="121"/>
      <c r="Q563" s="121"/>
      <c r="R563" s="121"/>
      <c r="S563" s="121"/>
      <c r="T563" s="121"/>
      <c r="U563" s="121"/>
      <c r="V563" s="121"/>
      <c r="W563" s="121"/>
      <c r="X563" s="121"/>
      <c r="Y563" s="121"/>
      <c r="Z563" s="121"/>
      <c r="AA563" s="121"/>
      <c r="AB563" s="121"/>
      <c r="AC563" s="121"/>
      <c r="AD563" s="121"/>
      <c r="AE563" s="121"/>
      <c r="AF563" s="121"/>
      <c r="AG563" s="121"/>
      <c r="AH563" s="121"/>
      <c r="AI563" s="121"/>
      <c r="AJ563" s="121"/>
      <c r="AK563" s="121"/>
      <c r="AL563" s="121"/>
      <c r="AM563" s="121"/>
      <c r="AN563" s="121"/>
      <c r="AO563" s="121"/>
    </row>
    <row r="564" ht="12.75" customHeight="1">
      <c r="A564" s="5"/>
      <c r="B564" s="121"/>
      <c r="C564" s="121"/>
      <c r="D564" s="121"/>
      <c r="E564" s="121"/>
      <c r="F564" s="121"/>
      <c r="G564" s="78"/>
      <c r="H564" s="136"/>
      <c r="I564" s="121"/>
      <c r="J564" s="121"/>
      <c r="K564" s="121"/>
      <c r="L564" s="121"/>
      <c r="M564" s="121"/>
      <c r="N564" s="121"/>
      <c r="O564" s="121"/>
      <c r="P564" s="121"/>
      <c r="Q564" s="121"/>
      <c r="R564" s="121"/>
      <c r="S564" s="121"/>
      <c r="T564" s="121"/>
      <c r="U564" s="121"/>
      <c r="V564" s="121"/>
      <c r="W564" s="121"/>
      <c r="X564" s="121"/>
      <c r="Y564" s="121"/>
      <c r="Z564" s="121"/>
      <c r="AA564" s="121"/>
      <c r="AB564" s="121"/>
      <c r="AC564" s="121"/>
      <c r="AD564" s="121"/>
      <c r="AE564" s="121"/>
      <c r="AF564" s="121"/>
      <c r="AG564" s="121"/>
      <c r="AH564" s="121"/>
      <c r="AI564" s="121"/>
      <c r="AJ564" s="121"/>
      <c r="AK564" s="121"/>
      <c r="AL564" s="121"/>
      <c r="AM564" s="121"/>
      <c r="AN564" s="121"/>
      <c r="AO564" s="121"/>
    </row>
    <row r="565" ht="12.75" customHeight="1">
      <c r="A565" s="5"/>
      <c r="B565" s="121"/>
      <c r="C565" s="121"/>
      <c r="D565" s="121"/>
      <c r="E565" s="121"/>
      <c r="F565" s="121"/>
      <c r="G565" s="78"/>
      <c r="H565" s="136"/>
      <c r="I565" s="121"/>
      <c r="J565" s="121"/>
      <c r="K565" s="121"/>
      <c r="L565" s="121"/>
      <c r="M565" s="121"/>
      <c r="N565" s="121"/>
      <c r="O565" s="121"/>
      <c r="P565" s="121"/>
      <c r="Q565" s="121"/>
      <c r="R565" s="121"/>
      <c r="S565" s="121"/>
      <c r="T565" s="121"/>
      <c r="U565" s="121"/>
      <c r="V565" s="121"/>
      <c r="W565" s="121"/>
      <c r="X565" s="121"/>
      <c r="Y565" s="121"/>
      <c r="Z565" s="121"/>
      <c r="AA565" s="121"/>
      <c r="AB565" s="121"/>
      <c r="AC565" s="121"/>
      <c r="AD565" s="121"/>
      <c r="AE565" s="121"/>
      <c r="AF565" s="121"/>
      <c r="AG565" s="121"/>
      <c r="AH565" s="121"/>
      <c r="AI565" s="121"/>
      <c r="AJ565" s="121"/>
      <c r="AK565" s="121"/>
      <c r="AL565" s="121"/>
      <c r="AM565" s="121"/>
      <c r="AN565" s="121"/>
      <c r="AO565" s="121"/>
    </row>
    <row r="566" ht="12.75" customHeight="1">
      <c r="A566" s="5"/>
      <c r="B566" s="121"/>
      <c r="C566" s="121"/>
      <c r="D566" s="121"/>
      <c r="E566" s="121"/>
      <c r="F566" s="121"/>
      <c r="G566" s="78"/>
      <c r="H566" s="136"/>
      <c r="I566" s="121"/>
      <c r="J566" s="121"/>
      <c r="K566" s="121"/>
      <c r="L566" s="121"/>
      <c r="M566" s="121"/>
      <c r="N566" s="121"/>
      <c r="O566" s="121"/>
      <c r="P566" s="121"/>
      <c r="Q566" s="121"/>
      <c r="R566" s="121"/>
      <c r="S566" s="121"/>
      <c r="T566" s="121"/>
      <c r="U566" s="121"/>
      <c r="V566" s="121"/>
      <c r="W566" s="121"/>
      <c r="X566" s="121"/>
      <c r="Y566" s="121"/>
      <c r="Z566" s="121"/>
      <c r="AA566" s="121"/>
      <c r="AB566" s="121"/>
      <c r="AC566" s="121"/>
      <c r="AD566" s="121"/>
      <c r="AE566" s="121"/>
      <c r="AF566" s="121"/>
      <c r="AG566" s="121"/>
      <c r="AH566" s="121"/>
      <c r="AI566" s="121"/>
      <c r="AJ566" s="121"/>
      <c r="AK566" s="121"/>
      <c r="AL566" s="121"/>
      <c r="AM566" s="121"/>
      <c r="AN566" s="121"/>
      <c r="AO566" s="121"/>
    </row>
    <row r="567" ht="12.75" customHeight="1">
      <c r="A567" s="5"/>
      <c r="B567" s="121"/>
      <c r="C567" s="121"/>
      <c r="D567" s="121"/>
      <c r="E567" s="121"/>
      <c r="F567" s="121"/>
      <c r="G567" s="78"/>
      <c r="H567" s="136"/>
      <c r="I567" s="121"/>
      <c r="J567" s="121"/>
      <c r="K567" s="121"/>
      <c r="L567" s="121"/>
      <c r="M567" s="121"/>
      <c r="N567" s="121"/>
      <c r="O567" s="121"/>
      <c r="P567" s="121"/>
      <c r="Q567" s="121"/>
      <c r="R567" s="121"/>
      <c r="S567" s="121"/>
      <c r="T567" s="121"/>
      <c r="U567" s="121"/>
      <c r="V567" s="121"/>
      <c r="W567" s="121"/>
      <c r="X567" s="121"/>
      <c r="Y567" s="121"/>
      <c r="Z567" s="121"/>
      <c r="AA567" s="121"/>
      <c r="AB567" s="121"/>
      <c r="AC567" s="121"/>
      <c r="AD567" s="121"/>
      <c r="AE567" s="121"/>
      <c r="AF567" s="121"/>
      <c r="AG567" s="121"/>
      <c r="AH567" s="121"/>
      <c r="AI567" s="121"/>
      <c r="AJ567" s="121"/>
      <c r="AK567" s="121"/>
      <c r="AL567" s="121"/>
      <c r="AM567" s="121"/>
      <c r="AN567" s="121"/>
      <c r="AO567" s="121"/>
    </row>
    <row r="568" ht="12.75" customHeight="1">
      <c r="A568" s="5"/>
      <c r="B568" s="121"/>
      <c r="C568" s="121"/>
      <c r="D568" s="121"/>
      <c r="E568" s="121"/>
      <c r="F568" s="121"/>
      <c r="G568" s="78"/>
      <c r="H568" s="136"/>
      <c r="I568" s="121"/>
      <c r="J568" s="121"/>
      <c r="K568" s="121"/>
      <c r="L568" s="121"/>
      <c r="M568" s="121"/>
      <c r="N568" s="121"/>
      <c r="O568" s="121"/>
      <c r="P568" s="121"/>
      <c r="Q568" s="121"/>
      <c r="R568" s="121"/>
      <c r="S568" s="121"/>
      <c r="T568" s="121"/>
      <c r="U568" s="121"/>
      <c r="V568" s="121"/>
      <c r="W568" s="121"/>
      <c r="X568" s="121"/>
      <c r="Y568" s="121"/>
      <c r="Z568" s="121"/>
      <c r="AA568" s="121"/>
      <c r="AB568" s="121"/>
      <c r="AC568" s="121"/>
      <c r="AD568" s="121"/>
      <c r="AE568" s="121"/>
      <c r="AF568" s="121"/>
      <c r="AG568" s="121"/>
      <c r="AH568" s="121"/>
      <c r="AI568" s="121"/>
      <c r="AJ568" s="121"/>
      <c r="AK568" s="121"/>
      <c r="AL568" s="121"/>
      <c r="AM568" s="121"/>
      <c r="AN568" s="121"/>
      <c r="AO568" s="121"/>
    </row>
    <row r="569" ht="12.75" customHeight="1">
      <c r="A569" s="5"/>
      <c r="B569" s="121"/>
      <c r="C569" s="121"/>
      <c r="D569" s="121"/>
      <c r="E569" s="121"/>
      <c r="F569" s="121"/>
      <c r="G569" s="78"/>
      <c r="H569" s="136"/>
      <c r="I569" s="121"/>
      <c r="J569" s="121"/>
      <c r="K569" s="121"/>
      <c r="L569" s="121"/>
      <c r="M569" s="121"/>
      <c r="N569" s="121"/>
      <c r="O569" s="121"/>
      <c r="P569" s="121"/>
      <c r="Q569" s="121"/>
      <c r="R569" s="121"/>
      <c r="S569" s="121"/>
      <c r="T569" s="121"/>
      <c r="U569" s="121"/>
      <c r="V569" s="121"/>
      <c r="W569" s="121"/>
      <c r="X569" s="121"/>
      <c r="Y569" s="121"/>
      <c r="Z569" s="121"/>
      <c r="AA569" s="121"/>
      <c r="AB569" s="121"/>
      <c r="AC569" s="121"/>
      <c r="AD569" s="121"/>
      <c r="AE569" s="121"/>
      <c r="AF569" s="121"/>
      <c r="AG569" s="121"/>
      <c r="AH569" s="121"/>
      <c r="AI569" s="121"/>
      <c r="AJ569" s="121"/>
      <c r="AK569" s="121"/>
      <c r="AL569" s="121"/>
      <c r="AM569" s="121"/>
      <c r="AN569" s="121"/>
      <c r="AO569" s="121"/>
    </row>
    <row r="570" ht="12.75" customHeight="1">
      <c r="A570" s="5"/>
      <c r="B570" s="121"/>
      <c r="C570" s="121"/>
      <c r="D570" s="121"/>
      <c r="E570" s="121"/>
      <c r="F570" s="121"/>
      <c r="G570" s="78"/>
      <c r="H570" s="136"/>
      <c r="I570" s="121"/>
      <c r="J570" s="121"/>
      <c r="K570" s="121"/>
      <c r="L570" s="121"/>
      <c r="M570" s="121"/>
      <c r="N570" s="121"/>
      <c r="O570" s="121"/>
      <c r="P570" s="121"/>
      <c r="Q570" s="121"/>
      <c r="R570" s="121"/>
      <c r="S570" s="121"/>
      <c r="T570" s="121"/>
      <c r="U570" s="121"/>
      <c r="V570" s="121"/>
      <c r="W570" s="121"/>
      <c r="X570" s="121"/>
      <c r="Y570" s="121"/>
      <c r="Z570" s="121"/>
      <c r="AA570" s="121"/>
      <c r="AB570" s="121"/>
      <c r="AC570" s="121"/>
      <c r="AD570" s="121"/>
      <c r="AE570" s="121"/>
      <c r="AF570" s="121"/>
      <c r="AG570" s="121"/>
      <c r="AH570" s="121"/>
      <c r="AI570" s="121"/>
      <c r="AJ570" s="121"/>
      <c r="AK570" s="121"/>
      <c r="AL570" s="121"/>
      <c r="AM570" s="121"/>
      <c r="AN570" s="121"/>
      <c r="AO570" s="121"/>
    </row>
    <row r="571" ht="12.75" customHeight="1">
      <c r="A571" s="5"/>
      <c r="B571" s="121"/>
      <c r="C571" s="121"/>
      <c r="D571" s="121"/>
      <c r="E571" s="121"/>
      <c r="F571" s="121"/>
      <c r="G571" s="78"/>
      <c r="H571" s="136"/>
      <c r="I571" s="121"/>
      <c r="J571" s="121"/>
      <c r="K571" s="121"/>
      <c r="L571" s="121"/>
      <c r="M571" s="121"/>
      <c r="N571" s="121"/>
      <c r="O571" s="121"/>
      <c r="P571" s="121"/>
      <c r="Q571" s="121"/>
      <c r="R571" s="121"/>
      <c r="S571" s="121"/>
      <c r="T571" s="121"/>
      <c r="U571" s="121"/>
      <c r="V571" s="121"/>
      <c r="W571" s="121"/>
      <c r="X571" s="121"/>
      <c r="Y571" s="121"/>
      <c r="Z571" s="121"/>
      <c r="AA571" s="121"/>
      <c r="AB571" s="121"/>
      <c r="AC571" s="121"/>
      <c r="AD571" s="121"/>
      <c r="AE571" s="121"/>
      <c r="AF571" s="121"/>
      <c r="AG571" s="121"/>
      <c r="AH571" s="121"/>
      <c r="AI571" s="121"/>
      <c r="AJ571" s="121"/>
      <c r="AK571" s="121"/>
      <c r="AL571" s="121"/>
      <c r="AM571" s="121"/>
      <c r="AN571" s="121"/>
      <c r="AO571" s="121"/>
    </row>
    <row r="572" ht="12.75" customHeight="1">
      <c r="A572" s="5"/>
      <c r="B572" s="121"/>
      <c r="C572" s="121"/>
      <c r="D572" s="121"/>
      <c r="E572" s="121"/>
      <c r="F572" s="121"/>
      <c r="G572" s="78"/>
      <c r="H572" s="136"/>
      <c r="I572" s="121"/>
      <c r="J572" s="121"/>
      <c r="K572" s="121"/>
      <c r="L572" s="121"/>
      <c r="M572" s="121"/>
      <c r="N572" s="121"/>
      <c r="O572" s="121"/>
      <c r="P572" s="121"/>
      <c r="Q572" s="121"/>
      <c r="R572" s="121"/>
      <c r="S572" s="121"/>
      <c r="T572" s="121"/>
      <c r="U572" s="121"/>
      <c r="V572" s="121"/>
      <c r="W572" s="121"/>
      <c r="X572" s="121"/>
      <c r="Y572" s="121"/>
      <c r="Z572" s="121"/>
      <c r="AA572" s="121"/>
      <c r="AB572" s="121"/>
      <c r="AC572" s="121"/>
      <c r="AD572" s="121"/>
      <c r="AE572" s="121"/>
      <c r="AF572" s="121"/>
      <c r="AG572" s="121"/>
      <c r="AH572" s="121"/>
      <c r="AI572" s="121"/>
      <c r="AJ572" s="121"/>
      <c r="AK572" s="121"/>
      <c r="AL572" s="121"/>
      <c r="AM572" s="121"/>
      <c r="AN572" s="121"/>
      <c r="AO572" s="121"/>
    </row>
    <row r="573" ht="12.75" customHeight="1">
      <c r="A573" s="5"/>
      <c r="B573" s="121"/>
      <c r="C573" s="121"/>
      <c r="D573" s="121"/>
      <c r="E573" s="121"/>
      <c r="F573" s="121"/>
      <c r="G573" s="78"/>
      <c r="H573" s="136"/>
      <c r="I573" s="121"/>
      <c r="J573" s="121"/>
      <c r="K573" s="121"/>
      <c r="L573" s="121"/>
      <c r="M573" s="121"/>
      <c r="N573" s="121"/>
      <c r="O573" s="121"/>
      <c r="P573" s="121"/>
      <c r="Q573" s="121"/>
      <c r="R573" s="121"/>
      <c r="S573" s="121"/>
      <c r="T573" s="121"/>
      <c r="U573" s="121"/>
      <c r="V573" s="121"/>
      <c r="W573" s="121"/>
      <c r="X573" s="121"/>
      <c r="Y573" s="121"/>
      <c r="Z573" s="121"/>
      <c r="AA573" s="121"/>
      <c r="AB573" s="121"/>
      <c r="AC573" s="121"/>
      <c r="AD573" s="121"/>
      <c r="AE573" s="121"/>
      <c r="AF573" s="121"/>
      <c r="AG573" s="121"/>
      <c r="AH573" s="121"/>
      <c r="AI573" s="121"/>
      <c r="AJ573" s="121"/>
      <c r="AK573" s="121"/>
      <c r="AL573" s="121"/>
      <c r="AM573" s="121"/>
      <c r="AN573" s="121"/>
      <c r="AO573" s="121"/>
    </row>
    <row r="574" ht="12.75" customHeight="1">
      <c r="A574" s="5"/>
      <c r="B574" s="121"/>
      <c r="C574" s="121"/>
      <c r="D574" s="121"/>
      <c r="E574" s="121"/>
      <c r="F574" s="121"/>
      <c r="G574" s="78"/>
      <c r="H574" s="136"/>
      <c r="I574" s="121"/>
      <c r="J574" s="121"/>
      <c r="K574" s="121"/>
      <c r="L574" s="121"/>
      <c r="M574" s="121"/>
      <c r="N574" s="121"/>
      <c r="O574" s="121"/>
      <c r="P574" s="121"/>
      <c r="Q574" s="121"/>
      <c r="R574" s="121"/>
      <c r="S574" s="121"/>
      <c r="T574" s="121"/>
      <c r="U574" s="121"/>
      <c r="V574" s="121"/>
      <c r="W574" s="121"/>
      <c r="X574" s="121"/>
      <c r="Y574" s="121"/>
      <c r="Z574" s="121"/>
      <c r="AA574" s="121"/>
      <c r="AB574" s="121"/>
      <c r="AC574" s="121"/>
      <c r="AD574" s="121"/>
      <c r="AE574" s="121"/>
      <c r="AF574" s="121"/>
      <c r="AG574" s="121"/>
      <c r="AH574" s="121"/>
      <c r="AI574" s="121"/>
      <c r="AJ574" s="121"/>
      <c r="AK574" s="121"/>
      <c r="AL574" s="121"/>
      <c r="AM574" s="121"/>
      <c r="AN574" s="121"/>
      <c r="AO574" s="121"/>
    </row>
    <row r="575" ht="12.75" customHeight="1">
      <c r="A575" s="5"/>
      <c r="B575" s="121"/>
      <c r="C575" s="121"/>
      <c r="D575" s="121"/>
      <c r="E575" s="121"/>
      <c r="F575" s="121"/>
      <c r="G575" s="78"/>
      <c r="H575" s="136"/>
      <c r="I575" s="121"/>
      <c r="J575" s="121"/>
      <c r="K575" s="121"/>
      <c r="L575" s="121"/>
      <c r="M575" s="121"/>
      <c r="N575" s="121"/>
      <c r="O575" s="121"/>
      <c r="P575" s="121"/>
      <c r="Q575" s="121"/>
      <c r="R575" s="121"/>
      <c r="S575" s="121"/>
      <c r="T575" s="121"/>
      <c r="U575" s="121"/>
      <c r="V575" s="121"/>
      <c r="W575" s="121"/>
      <c r="X575" s="121"/>
      <c r="Y575" s="121"/>
      <c r="Z575" s="121"/>
      <c r="AA575" s="121"/>
      <c r="AB575" s="121"/>
      <c r="AC575" s="121"/>
      <c r="AD575" s="121"/>
      <c r="AE575" s="121"/>
      <c r="AF575" s="121"/>
      <c r="AG575" s="121"/>
      <c r="AH575" s="121"/>
      <c r="AI575" s="121"/>
      <c r="AJ575" s="121"/>
      <c r="AK575" s="121"/>
      <c r="AL575" s="121"/>
      <c r="AM575" s="121"/>
      <c r="AN575" s="121"/>
      <c r="AO575" s="121"/>
    </row>
    <row r="576" ht="12.75" customHeight="1">
      <c r="A576" s="5"/>
      <c r="B576" s="121"/>
      <c r="C576" s="121"/>
      <c r="D576" s="121"/>
      <c r="E576" s="121"/>
      <c r="F576" s="121"/>
      <c r="G576" s="78"/>
      <c r="H576" s="136"/>
      <c r="I576" s="121"/>
      <c r="J576" s="121"/>
      <c r="K576" s="121"/>
      <c r="L576" s="121"/>
      <c r="M576" s="121"/>
      <c r="N576" s="121"/>
      <c r="O576" s="121"/>
      <c r="P576" s="121"/>
      <c r="Q576" s="121"/>
      <c r="R576" s="121"/>
      <c r="S576" s="121"/>
      <c r="T576" s="121"/>
      <c r="U576" s="121"/>
      <c r="V576" s="121"/>
      <c r="W576" s="121"/>
      <c r="X576" s="121"/>
      <c r="Y576" s="121"/>
      <c r="Z576" s="121"/>
      <c r="AA576" s="121"/>
      <c r="AB576" s="121"/>
      <c r="AC576" s="121"/>
      <c r="AD576" s="121"/>
      <c r="AE576" s="121"/>
      <c r="AF576" s="121"/>
      <c r="AG576" s="121"/>
      <c r="AH576" s="121"/>
      <c r="AI576" s="121"/>
      <c r="AJ576" s="121"/>
      <c r="AK576" s="121"/>
      <c r="AL576" s="121"/>
      <c r="AM576" s="121"/>
      <c r="AN576" s="121"/>
      <c r="AO576" s="121"/>
    </row>
    <row r="577" ht="12.75" customHeight="1">
      <c r="A577" s="5"/>
      <c r="B577" s="121"/>
      <c r="C577" s="121"/>
      <c r="D577" s="121"/>
      <c r="E577" s="121"/>
      <c r="F577" s="121"/>
      <c r="G577" s="78"/>
      <c r="H577" s="136"/>
      <c r="I577" s="121"/>
      <c r="J577" s="121"/>
      <c r="K577" s="121"/>
      <c r="L577" s="121"/>
      <c r="M577" s="121"/>
      <c r="N577" s="121"/>
      <c r="O577" s="121"/>
      <c r="P577" s="121"/>
      <c r="Q577" s="121"/>
      <c r="R577" s="121"/>
      <c r="S577" s="121"/>
      <c r="T577" s="121"/>
      <c r="U577" s="121"/>
      <c r="V577" s="121"/>
      <c r="W577" s="121"/>
      <c r="X577" s="121"/>
      <c r="Y577" s="121"/>
      <c r="Z577" s="121"/>
      <c r="AA577" s="121"/>
      <c r="AB577" s="121"/>
      <c r="AC577" s="121"/>
      <c r="AD577" s="121"/>
      <c r="AE577" s="121"/>
      <c r="AF577" s="121"/>
      <c r="AG577" s="121"/>
      <c r="AH577" s="121"/>
      <c r="AI577" s="121"/>
      <c r="AJ577" s="121"/>
      <c r="AK577" s="121"/>
      <c r="AL577" s="121"/>
      <c r="AM577" s="121"/>
      <c r="AN577" s="121"/>
      <c r="AO577" s="121"/>
    </row>
    <row r="578" ht="12.75" customHeight="1">
      <c r="A578" s="5"/>
      <c r="B578" s="121"/>
      <c r="C578" s="121"/>
      <c r="D578" s="121"/>
      <c r="E578" s="121"/>
      <c r="F578" s="121"/>
      <c r="G578" s="78"/>
      <c r="H578" s="136"/>
      <c r="I578" s="121"/>
      <c r="J578" s="121"/>
      <c r="K578" s="121"/>
      <c r="L578" s="121"/>
      <c r="M578" s="121"/>
      <c r="N578" s="121"/>
      <c r="O578" s="121"/>
      <c r="P578" s="121"/>
      <c r="Q578" s="121"/>
      <c r="R578" s="121"/>
      <c r="S578" s="121"/>
      <c r="T578" s="121"/>
      <c r="U578" s="121"/>
      <c r="V578" s="121"/>
      <c r="W578" s="121"/>
      <c r="X578" s="121"/>
      <c r="Y578" s="121"/>
      <c r="Z578" s="121"/>
      <c r="AA578" s="121"/>
      <c r="AB578" s="121"/>
      <c r="AC578" s="121"/>
      <c r="AD578" s="121"/>
      <c r="AE578" s="121"/>
      <c r="AF578" s="121"/>
      <c r="AG578" s="121"/>
      <c r="AH578" s="121"/>
      <c r="AI578" s="121"/>
      <c r="AJ578" s="121"/>
      <c r="AK578" s="121"/>
      <c r="AL578" s="121"/>
      <c r="AM578" s="121"/>
      <c r="AN578" s="121"/>
      <c r="AO578" s="121"/>
    </row>
    <row r="579" ht="12.75" customHeight="1">
      <c r="A579" s="5"/>
      <c r="B579" s="121"/>
      <c r="C579" s="121"/>
      <c r="D579" s="121"/>
      <c r="E579" s="121"/>
      <c r="F579" s="121"/>
      <c r="G579" s="78"/>
      <c r="H579" s="136"/>
      <c r="I579" s="121"/>
      <c r="J579" s="121"/>
      <c r="K579" s="121"/>
      <c r="L579" s="121"/>
      <c r="M579" s="121"/>
      <c r="N579" s="121"/>
      <c r="O579" s="121"/>
      <c r="P579" s="121"/>
      <c r="Q579" s="121"/>
      <c r="R579" s="121"/>
      <c r="S579" s="121"/>
      <c r="T579" s="121"/>
      <c r="U579" s="121"/>
      <c r="V579" s="121"/>
      <c r="W579" s="121"/>
      <c r="X579" s="121"/>
      <c r="Y579" s="121"/>
      <c r="Z579" s="121"/>
      <c r="AA579" s="121"/>
      <c r="AB579" s="121"/>
      <c r="AC579" s="121"/>
      <c r="AD579" s="121"/>
      <c r="AE579" s="121"/>
      <c r="AF579" s="121"/>
      <c r="AG579" s="121"/>
      <c r="AH579" s="121"/>
      <c r="AI579" s="121"/>
      <c r="AJ579" s="121"/>
      <c r="AK579" s="121"/>
      <c r="AL579" s="121"/>
      <c r="AM579" s="121"/>
      <c r="AN579" s="121"/>
      <c r="AO579" s="121"/>
    </row>
    <row r="580" ht="12.75" customHeight="1">
      <c r="A580" s="5"/>
      <c r="B580" s="121"/>
      <c r="C580" s="121"/>
      <c r="D580" s="121"/>
      <c r="E580" s="121"/>
      <c r="F580" s="121"/>
      <c r="G580" s="78"/>
      <c r="H580" s="136"/>
      <c r="I580" s="121"/>
      <c r="J580" s="121"/>
      <c r="K580" s="121"/>
      <c r="L580" s="121"/>
      <c r="M580" s="121"/>
      <c r="N580" s="121"/>
      <c r="O580" s="121"/>
      <c r="P580" s="121"/>
      <c r="Q580" s="121"/>
      <c r="R580" s="121"/>
      <c r="S580" s="121"/>
      <c r="T580" s="121"/>
      <c r="U580" s="121"/>
      <c r="V580" s="121"/>
      <c r="W580" s="121"/>
      <c r="X580" s="121"/>
      <c r="Y580" s="121"/>
      <c r="Z580" s="121"/>
      <c r="AA580" s="121"/>
      <c r="AB580" s="121"/>
      <c r="AC580" s="121"/>
      <c r="AD580" s="121"/>
      <c r="AE580" s="121"/>
      <c r="AF580" s="121"/>
      <c r="AG580" s="121"/>
      <c r="AH580" s="121"/>
      <c r="AI580" s="121"/>
      <c r="AJ580" s="121"/>
      <c r="AK580" s="121"/>
      <c r="AL580" s="121"/>
      <c r="AM580" s="121"/>
      <c r="AN580" s="121"/>
      <c r="AO580" s="121"/>
    </row>
    <row r="581" ht="12.75" customHeight="1">
      <c r="A581" s="5"/>
      <c r="B581" s="121"/>
      <c r="C581" s="121"/>
      <c r="D581" s="121"/>
      <c r="E581" s="121"/>
      <c r="F581" s="121"/>
      <c r="G581" s="78"/>
      <c r="H581" s="136"/>
      <c r="I581" s="121"/>
      <c r="J581" s="121"/>
      <c r="K581" s="121"/>
      <c r="L581" s="121"/>
      <c r="M581" s="121"/>
      <c r="N581" s="121"/>
      <c r="O581" s="121"/>
      <c r="P581" s="121"/>
      <c r="Q581" s="121"/>
      <c r="R581" s="121"/>
      <c r="S581" s="121"/>
      <c r="T581" s="121"/>
      <c r="U581" s="121"/>
      <c r="V581" s="121"/>
      <c r="W581" s="121"/>
      <c r="X581" s="121"/>
      <c r="Y581" s="121"/>
      <c r="Z581" s="121"/>
      <c r="AA581" s="121"/>
      <c r="AB581" s="121"/>
      <c r="AC581" s="121"/>
      <c r="AD581" s="121"/>
      <c r="AE581" s="121"/>
      <c r="AF581" s="121"/>
      <c r="AG581" s="121"/>
      <c r="AH581" s="121"/>
      <c r="AI581" s="121"/>
      <c r="AJ581" s="121"/>
      <c r="AK581" s="121"/>
      <c r="AL581" s="121"/>
      <c r="AM581" s="121"/>
      <c r="AN581" s="121"/>
      <c r="AO581" s="121"/>
    </row>
    <row r="582" ht="12.75" customHeight="1">
      <c r="A582" s="5"/>
      <c r="B582" s="121"/>
      <c r="C582" s="121"/>
      <c r="D582" s="121"/>
      <c r="E582" s="121"/>
      <c r="F582" s="121"/>
      <c r="G582" s="78"/>
      <c r="H582" s="136"/>
      <c r="I582" s="121"/>
      <c r="J582" s="121"/>
      <c r="K582" s="121"/>
      <c r="L582" s="121"/>
      <c r="M582" s="121"/>
      <c r="N582" s="121"/>
      <c r="O582" s="121"/>
      <c r="P582" s="121"/>
      <c r="Q582" s="121"/>
      <c r="R582" s="121"/>
      <c r="S582" s="121"/>
      <c r="T582" s="121"/>
      <c r="U582" s="121"/>
      <c r="V582" s="121"/>
      <c r="W582" s="121"/>
      <c r="X582" s="121"/>
      <c r="Y582" s="121"/>
      <c r="Z582" s="121"/>
      <c r="AA582" s="121"/>
      <c r="AB582" s="121"/>
      <c r="AC582" s="121"/>
      <c r="AD582" s="121"/>
      <c r="AE582" s="121"/>
      <c r="AF582" s="121"/>
      <c r="AG582" s="121"/>
      <c r="AH582" s="121"/>
      <c r="AI582" s="121"/>
      <c r="AJ582" s="121"/>
      <c r="AK582" s="121"/>
      <c r="AL582" s="121"/>
      <c r="AM582" s="121"/>
      <c r="AN582" s="121"/>
      <c r="AO582" s="121"/>
    </row>
    <row r="583" ht="12.75" customHeight="1">
      <c r="A583" s="5"/>
      <c r="B583" s="121"/>
      <c r="C583" s="121"/>
      <c r="D583" s="121"/>
      <c r="E583" s="121"/>
      <c r="F583" s="121"/>
      <c r="G583" s="78"/>
      <c r="H583" s="136"/>
      <c r="I583" s="121"/>
      <c r="J583" s="121"/>
      <c r="K583" s="121"/>
      <c r="L583" s="121"/>
      <c r="M583" s="121"/>
      <c r="N583" s="121"/>
      <c r="O583" s="121"/>
      <c r="P583" s="121"/>
      <c r="Q583" s="121"/>
      <c r="R583" s="121"/>
      <c r="S583" s="121"/>
      <c r="T583" s="121"/>
      <c r="U583" s="121"/>
      <c r="V583" s="121"/>
      <c r="W583" s="121"/>
      <c r="X583" s="121"/>
      <c r="Y583" s="121"/>
      <c r="Z583" s="121"/>
      <c r="AA583" s="121"/>
      <c r="AB583" s="121"/>
      <c r="AC583" s="121"/>
      <c r="AD583" s="121"/>
      <c r="AE583" s="121"/>
      <c r="AF583" s="121"/>
      <c r="AG583" s="121"/>
      <c r="AH583" s="121"/>
      <c r="AI583" s="121"/>
      <c r="AJ583" s="121"/>
      <c r="AK583" s="121"/>
      <c r="AL583" s="121"/>
      <c r="AM583" s="121"/>
      <c r="AN583" s="121"/>
      <c r="AO583" s="121"/>
    </row>
    <row r="584" ht="12.75" customHeight="1">
      <c r="A584" s="5"/>
      <c r="B584" s="121"/>
      <c r="C584" s="121"/>
      <c r="D584" s="121"/>
      <c r="E584" s="121"/>
      <c r="F584" s="121"/>
      <c r="G584" s="78"/>
      <c r="H584" s="136"/>
      <c r="I584" s="121"/>
      <c r="J584" s="121"/>
      <c r="K584" s="121"/>
      <c r="L584" s="121"/>
      <c r="M584" s="121"/>
      <c r="N584" s="121"/>
      <c r="O584" s="121"/>
      <c r="P584" s="121"/>
      <c r="Q584" s="121"/>
      <c r="R584" s="121"/>
      <c r="S584" s="121"/>
      <c r="T584" s="121"/>
      <c r="U584" s="121"/>
      <c r="V584" s="121"/>
      <c r="W584" s="121"/>
      <c r="X584" s="121"/>
      <c r="Y584" s="121"/>
      <c r="Z584" s="121"/>
      <c r="AA584" s="121"/>
      <c r="AB584" s="121"/>
      <c r="AC584" s="121"/>
      <c r="AD584" s="121"/>
      <c r="AE584" s="121"/>
      <c r="AF584" s="121"/>
      <c r="AG584" s="121"/>
      <c r="AH584" s="121"/>
      <c r="AI584" s="121"/>
      <c r="AJ584" s="121"/>
      <c r="AK584" s="121"/>
      <c r="AL584" s="121"/>
      <c r="AM584" s="121"/>
      <c r="AN584" s="121"/>
      <c r="AO584" s="121"/>
    </row>
    <row r="585" ht="12.75" customHeight="1">
      <c r="A585" s="5"/>
      <c r="B585" s="121"/>
      <c r="C585" s="121"/>
      <c r="D585" s="121"/>
      <c r="E585" s="121"/>
      <c r="F585" s="121"/>
      <c r="G585" s="78"/>
      <c r="H585" s="136"/>
      <c r="I585" s="121"/>
      <c r="J585" s="121"/>
      <c r="K585" s="121"/>
      <c r="L585" s="121"/>
      <c r="M585" s="121"/>
      <c r="N585" s="121"/>
      <c r="O585" s="121"/>
      <c r="P585" s="121"/>
      <c r="Q585" s="121"/>
      <c r="R585" s="121"/>
      <c r="S585" s="121"/>
      <c r="T585" s="121"/>
      <c r="U585" s="121"/>
      <c r="V585" s="121"/>
      <c r="W585" s="121"/>
      <c r="X585" s="121"/>
      <c r="Y585" s="121"/>
      <c r="Z585" s="121"/>
      <c r="AA585" s="121"/>
      <c r="AB585" s="121"/>
      <c r="AC585" s="121"/>
      <c r="AD585" s="121"/>
      <c r="AE585" s="121"/>
      <c r="AF585" s="121"/>
      <c r="AG585" s="121"/>
      <c r="AH585" s="121"/>
      <c r="AI585" s="121"/>
      <c r="AJ585" s="121"/>
      <c r="AK585" s="121"/>
      <c r="AL585" s="121"/>
      <c r="AM585" s="121"/>
      <c r="AN585" s="121"/>
      <c r="AO585" s="121"/>
    </row>
    <row r="586" ht="12.75" customHeight="1">
      <c r="A586" s="5"/>
      <c r="B586" s="121"/>
      <c r="C586" s="121"/>
      <c r="D586" s="121"/>
      <c r="E586" s="121"/>
      <c r="F586" s="121"/>
      <c r="G586" s="78"/>
      <c r="H586" s="136"/>
      <c r="I586" s="121"/>
      <c r="J586" s="121"/>
      <c r="K586" s="121"/>
      <c r="L586" s="121"/>
      <c r="M586" s="121"/>
      <c r="N586" s="121"/>
      <c r="O586" s="121"/>
      <c r="P586" s="121"/>
      <c r="Q586" s="121"/>
      <c r="R586" s="121"/>
      <c r="S586" s="121"/>
      <c r="T586" s="121"/>
      <c r="U586" s="121"/>
      <c r="V586" s="121"/>
      <c r="W586" s="121"/>
      <c r="X586" s="121"/>
      <c r="Y586" s="121"/>
      <c r="Z586" s="121"/>
      <c r="AA586" s="121"/>
      <c r="AB586" s="121"/>
      <c r="AC586" s="121"/>
      <c r="AD586" s="121"/>
      <c r="AE586" s="121"/>
      <c r="AF586" s="121"/>
      <c r="AG586" s="121"/>
      <c r="AH586" s="121"/>
      <c r="AI586" s="121"/>
      <c r="AJ586" s="121"/>
      <c r="AK586" s="121"/>
      <c r="AL586" s="121"/>
      <c r="AM586" s="121"/>
      <c r="AN586" s="121"/>
      <c r="AO586" s="121"/>
    </row>
    <row r="587" ht="12.75" customHeight="1">
      <c r="A587" s="5"/>
      <c r="B587" s="121"/>
      <c r="C587" s="121"/>
      <c r="D587" s="121"/>
      <c r="E587" s="121"/>
      <c r="F587" s="121"/>
      <c r="G587" s="78"/>
      <c r="H587" s="136"/>
      <c r="I587" s="121"/>
      <c r="J587" s="121"/>
      <c r="K587" s="121"/>
      <c r="L587" s="121"/>
      <c r="M587" s="121"/>
      <c r="N587" s="121"/>
      <c r="O587" s="121"/>
      <c r="P587" s="121"/>
      <c r="Q587" s="121"/>
      <c r="R587" s="121"/>
      <c r="S587" s="121"/>
      <c r="T587" s="121"/>
      <c r="U587" s="121"/>
      <c r="V587" s="121"/>
      <c r="W587" s="121"/>
      <c r="X587" s="121"/>
      <c r="Y587" s="121"/>
      <c r="Z587" s="121"/>
      <c r="AA587" s="121"/>
      <c r="AB587" s="121"/>
      <c r="AC587" s="121"/>
      <c r="AD587" s="121"/>
      <c r="AE587" s="121"/>
      <c r="AF587" s="121"/>
      <c r="AG587" s="121"/>
      <c r="AH587" s="121"/>
      <c r="AI587" s="121"/>
      <c r="AJ587" s="121"/>
      <c r="AK587" s="121"/>
      <c r="AL587" s="121"/>
      <c r="AM587" s="121"/>
      <c r="AN587" s="121"/>
      <c r="AO587" s="121"/>
    </row>
    <row r="588" ht="12.75" customHeight="1">
      <c r="A588" s="5"/>
      <c r="B588" s="121"/>
      <c r="C588" s="121"/>
      <c r="D588" s="121"/>
      <c r="E588" s="121"/>
      <c r="F588" s="121"/>
      <c r="G588" s="78"/>
      <c r="H588" s="136"/>
      <c r="I588" s="121"/>
      <c r="J588" s="121"/>
      <c r="K588" s="121"/>
      <c r="L588" s="121"/>
      <c r="M588" s="121"/>
      <c r="N588" s="121"/>
      <c r="O588" s="121"/>
      <c r="P588" s="121"/>
      <c r="Q588" s="121"/>
      <c r="R588" s="121"/>
      <c r="S588" s="121"/>
      <c r="T588" s="121"/>
      <c r="U588" s="121"/>
      <c r="V588" s="121"/>
      <c r="W588" s="121"/>
      <c r="X588" s="121"/>
      <c r="Y588" s="121"/>
      <c r="Z588" s="121"/>
      <c r="AA588" s="121"/>
      <c r="AB588" s="121"/>
      <c r="AC588" s="121"/>
      <c r="AD588" s="121"/>
      <c r="AE588" s="121"/>
      <c r="AF588" s="121"/>
      <c r="AG588" s="121"/>
      <c r="AH588" s="121"/>
      <c r="AI588" s="121"/>
      <c r="AJ588" s="121"/>
      <c r="AK588" s="121"/>
      <c r="AL588" s="121"/>
      <c r="AM588" s="121"/>
      <c r="AN588" s="121"/>
      <c r="AO588" s="121"/>
    </row>
    <row r="589" ht="12.75" customHeight="1">
      <c r="A589" s="5"/>
      <c r="B589" s="121"/>
      <c r="C589" s="121"/>
      <c r="D589" s="121"/>
      <c r="E589" s="121"/>
      <c r="F589" s="121"/>
      <c r="G589" s="78"/>
      <c r="H589" s="136"/>
      <c r="I589" s="121"/>
      <c r="J589" s="121"/>
      <c r="K589" s="121"/>
      <c r="L589" s="121"/>
      <c r="M589" s="121"/>
      <c r="N589" s="121"/>
      <c r="O589" s="121"/>
      <c r="P589" s="121"/>
      <c r="Q589" s="121"/>
      <c r="R589" s="121"/>
      <c r="S589" s="121"/>
      <c r="T589" s="121"/>
      <c r="U589" s="121"/>
      <c r="V589" s="121"/>
      <c r="W589" s="121"/>
      <c r="X589" s="121"/>
      <c r="Y589" s="121"/>
      <c r="Z589" s="121"/>
      <c r="AA589" s="121"/>
      <c r="AB589" s="121"/>
      <c r="AC589" s="121"/>
      <c r="AD589" s="121"/>
      <c r="AE589" s="121"/>
      <c r="AF589" s="121"/>
      <c r="AG589" s="121"/>
      <c r="AH589" s="121"/>
      <c r="AI589" s="121"/>
      <c r="AJ589" s="121"/>
      <c r="AK589" s="121"/>
      <c r="AL589" s="121"/>
      <c r="AM589" s="121"/>
      <c r="AN589" s="121"/>
      <c r="AO589" s="121"/>
    </row>
    <row r="590" ht="12.75" customHeight="1">
      <c r="A590" s="5"/>
      <c r="B590" s="121"/>
      <c r="C590" s="121"/>
      <c r="D590" s="121"/>
      <c r="E590" s="121"/>
      <c r="F590" s="121"/>
      <c r="G590" s="78"/>
      <c r="H590" s="136"/>
      <c r="I590" s="121"/>
      <c r="J590" s="121"/>
      <c r="K590" s="121"/>
      <c r="L590" s="121"/>
      <c r="M590" s="121"/>
      <c r="N590" s="121"/>
      <c r="O590" s="121"/>
      <c r="P590" s="121"/>
      <c r="Q590" s="121"/>
      <c r="R590" s="121"/>
      <c r="S590" s="121"/>
      <c r="T590" s="121"/>
      <c r="U590" s="121"/>
      <c r="V590" s="121"/>
      <c r="W590" s="121"/>
      <c r="X590" s="121"/>
      <c r="Y590" s="121"/>
      <c r="Z590" s="121"/>
      <c r="AA590" s="121"/>
      <c r="AB590" s="121"/>
      <c r="AC590" s="121"/>
      <c r="AD590" s="121"/>
      <c r="AE590" s="121"/>
      <c r="AF590" s="121"/>
      <c r="AG590" s="121"/>
      <c r="AH590" s="121"/>
      <c r="AI590" s="121"/>
      <c r="AJ590" s="121"/>
      <c r="AK590" s="121"/>
      <c r="AL590" s="121"/>
      <c r="AM590" s="121"/>
      <c r="AN590" s="121"/>
      <c r="AO590" s="121"/>
    </row>
    <row r="591" ht="12.75" customHeight="1">
      <c r="A591" s="5"/>
      <c r="B591" s="121"/>
      <c r="C591" s="121"/>
      <c r="D591" s="121"/>
      <c r="E591" s="121"/>
      <c r="F591" s="121"/>
      <c r="G591" s="78"/>
      <c r="H591" s="136"/>
      <c r="I591" s="121"/>
      <c r="J591" s="121"/>
      <c r="K591" s="121"/>
      <c r="L591" s="121"/>
      <c r="M591" s="121"/>
      <c r="N591" s="121"/>
      <c r="O591" s="121"/>
      <c r="P591" s="121"/>
      <c r="Q591" s="121"/>
      <c r="R591" s="121"/>
      <c r="S591" s="121"/>
      <c r="T591" s="121"/>
      <c r="U591" s="121"/>
      <c r="V591" s="121"/>
      <c r="W591" s="121"/>
      <c r="X591" s="121"/>
      <c r="Y591" s="121"/>
      <c r="Z591" s="121"/>
      <c r="AA591" s="121"/>
      <c r="AB591" s="121"/>
      <c r="AC591" s="121"/>
      <c r="AD591" s="121"/>
      <c r="AE591" s="121"/>
      <c r="AF591" s="121"/>
      <c r="AG591" s="121"/>
      <c r="AH591" s="121"/>
      <c r="AI591" s="121"/>
      <c r="AJ591" s="121"/>
      <c r="AK591" s="121"/>
      <c r="AL591" s="121"/>
      <c r="AM591" s="121"/>
      <c r="AN591" s="121"/>
      <c r="AO591" s="121"/>
    </row>
    <row r="592" ht="12.75" customHeight="1">
      <c r="A592" s="5"/>
      <c r="B592" s="121"/>
      <c r="C592" s="121"/>
      <c r="D592" s="121"/>
      <c r="E592" s="121"/>
      <c r="F592" s="121"/>
      <c r="G592" s="78"/>
      <c r="H592" s="136"/>
      <c r="I592" s="121"/>
      <c r="J592" s="121"/>
      <c r="K592" s="121"/>
      <c r="L592" s="121"/>
      <c r="M592" s="121"/>
      <c r="N592" s="121"/>
      <c r="O592" s="121"/>
      <c r="P592" s="121"/>
      <c r="Q592" s="121"/>
      <c r="R592" s="121"/>
      <c r="S592" s="121"/>
      <c r="T592" s="121"/>
      <c r="U592" s="121"/>
      <c r="V592" s="121"/>
      <c r="W592" s="121"/>
      <c r="X592" s="121"/>
      <c r="Y592" s="121"/>
      <c r="Z592" s="121"/>
      <c r="AA592" s="121"/>
      <c r="AB592" s="121"/>
      <c r="AC592" s="121"/>
      <c r="AD592" s="121"/>
      <c r="AE592" s="121"/>
      <c r="AF592" s="121"/>
      <c r="AG592" s="121"/>
      <c r="AH592" s="121"/>
      <c r="AI592" s="121"/>
      <c r="AJ592" s="121"/>
      <c r="AK592" s="121"/>
      <c r="AL592" s="121"/>
      <c r="AM592" s="121"/>
      <c r="AN592" s="121"/>
      <c r="AO592" s="121"/>
    </row>
    <row r="593" ht="12.75" customHeight="1">
      <c r="A593" s="5"/>
      <c r="B593" s="121"/>
      <c r="C593" s="121"/>
      <c r="D593" s="121"/>
      <c r="E593" s="121"/>
      <c r="F593" s="121"/>
      <c r="G593" s="78"/>
      <c r="H593" s="136"/>
      <c r="I593" s="121"/>
      <c r="J593" s="121"/>
      <c r="K593" s="121"/>
      <c r="L593" s="121"/>
      <c r="M593" s="121"/>
      <c r="N593" s="121"/>
      <c r="O593" s="121"/>
      <c r="P593" s="121"/>
      <c r="Q593" s="121"/>
      <c r="R593" s="121"/>
      <c r="S593" s="121"/>
      <c r="T593" s="121"/>
      <c r="U593" s="121"/>
      <c r="V593" s="121"/>
      <c r="W593" s="121"/>
      <c r="X593" s="121"/>
      <c r="Y593" s="121"/>
      <c r="Z593" s="121"/>
      <c r="AA593" s="121"/>
      <c r="AB593" s="121"/>
      <c r="AC593" s="121"/>
      <c r="AD593" s="121"/>
      <c r="AE593" s="121"/>
      <c r="AF593" s="121"/>
      <c r="AG593" s="121"/>
      <c r="AH593" s="121"/>
      <c r="AI593" s="121"/>
      <c r="AJ593" s="121"/>
      <c r="AK593" s="121"/>
      <c r="AL593" s="121"/>
      <c r="AM593" s="121"/>
      <c r="AN593" s="121"/>
      <c r="AO593" s="121"/>
    </row>
    <row r="594" ht="12.75" customHeight="1">
      <c r="A594" s="5"/>
      <c r="B594" s="121"/>
      <c r="C594" s="121"/>
      <c r="D594" s="121"/>
      <c r="E594" s="121"/>
      <c r="F594" s="121"/>
      <c r="G594" s="78"/>
      <c r="H594" s="136"/>
      <c r="I594" s="121"/>
      <c r="J594" s="121"/>
      <c r="K594" s="121"/>
      <c r="L594" s="121"/>
      <c r="M594" s="121"/>
      <c r="N594" s="121"/>
      <c r="O594" s="121"/>
      <c r="P594" s="121"/>
      <c r="Q594" s="121"/>
      <c r="R594" s="121"/>
      <c r="S594" s="121"/>
      <c r="T594" s="121"/>
      <c r="U594" s="121"/>
      <c r="V594" s="121"/>
      <c r="W594" s="121"/>
      <c r="X594" s="121"/>
      <c r="Y594" s="121"/>
      <c r="Z594" s="121"/>
      <c r="AA594" s="121"/>
      <c r="AB594" s="121"/>
      <c r="AC594" s="121"/>
      <c r="AD594" s="121"/>
      <c r="AE594" s="121"/>
      <c r="AF594" s="121"/>
      <c r="AG594" s="121"/>
      <c r="AH594" s="121"/>
      <c r="AI594" s="121"/>
      <c r="AJ594" s="121"/>
      <c r="AK594" s="121"/>
      <c r="AL594" s="121"/>
      <c r="AM594" s="121"/>
      <c r="AN594" s="121"/>
      <c r="AO594" s="121"/>
    </row>
    <row r="595" ht="12.75" customHeight="1">
      <c r="A595" s="5"/>
      <c r="B595" s="121"/>
      <c r="C595" s="121"/>
      <c r="D595" s="121"/>
      <c r="E595" s="121"/>
      <c r="F595" s="121"/>
      <c r="G595" s="78"/>
      <c r="H595" s="136"/>
      <c r="I595" s="121"/>
      <c r="J595" s="121"/>
      <c r="K595" s="121"/>
      <c r="L595" s="121"/>
      <c r="M595" s="121"/>
      <c r="N595" s="121"/>
      <c r="O595" s="121"/>
      <c r="P595" s="121"/>
      <c r="Q595" s="121"/>
      <c r="R595" s="121"/>
      <c r="S595" s="121"/>
      <c r="T595" s="121"/>
      <c r="U595" s="121"/>
      <c r="V595" s="121"/>
      <c r="W595" s="121"/>
      <c r="X595" s="121"/>
      <c r="Y595" s="121"/>
      <c r="Z595" s="121"/>
      <c r="AA595" s="121"/>
      <c r="AB595" s="121"/>
      <c r="AC595" s="121"/>
      <c r="AD595" s="121"/>
      <c r="AE595" s="121"/>
      <c r="AF595" s="121"/>
      <c r="AG595" s="121"/>
      <c r="AH595" s="121"/>
      <c r="AI595" s="121"/>
      <c r="AJ595" s="121"/>
      <c r="AK595" s="121"/>
      <c r="AL595" s="121"/>
      <c r="AM595" s="121"/>
      <c r="AN595" s="121"/>
      <c r="AO595" s="121"/>
    </row>
    <row r="596" ht="12.75" customHeight="1">
      <c r="A596" s="5"/>
      <c r="B596" s="121"/>
      <c r="C596" s="121"/>
      <c r="D596" s="121"/>
      <c r="E596" s="121"/>
      <c r="F596" s="121"/>
      <c r="G596" s="78"/>
      <c r="H596" s="136"/>
      <c r="I596" s="121"/>
      <c r="J596" s="121"/>
      <c r="K596" s="121"/>
      <c r="L596" s="121"/>
      <c r="M596" s="121"/>
      <c r="N596" s="121"/>
      <c r="O596" s="121"/>
      <c r="P596" s="121"/>
      <c r="Q596" s="121"/>
      <c r="R596" s="121"/>
      <c r="S596" s="121"/>
      <c r="T596" s="121"/>
      <c r="U596" s="121"/>
      <c r="V596" s="121"/>
      <c r="W596" s="121"/>
      <c r="X596" s="121"/>
      <c r="Y596" s="121"/>
      <c r="Z596" s="121"/>
      <c r="AA596" s="121"/>
      <c r="AB596" s="121"/>
      <c r="AC596" s="121"/>
      <c r="AD596" s="121"/>
      <c r="AE596" s="121"/>
      <c r="AF596" s="121"/>
      <c r="AG596" s="121"/>
      <c r="AH596" s="121"/>
      <c r="AI596" s="121"/>
      <c r="AJ596" s="121"/>
      <c r="AK596" s="121"/>
      <c r="AL596" s="121"/>
      <c r="AM596" s="121"/>
      <c r="AN596" s="121"/>
      <c r="AO596" s="121"/>
    </row>
    <row r="597" ht="12.75" customHeight="1">
      <c r="A597" s="5"/>
      <c r="B597" s="121"/>
      <c r="C597" s="121"/>
      <c r="D597" s="121"/>
      <c r="E597" s="121"/>
      <c r="F597" s="121"/>
      <c r="G597" s="78"/>
      <c r="H597" s="136"/>
      <c r="I597" s="121"/>
      <c r="J597" s="121"/>
      <c r="K597" s="121"/>
      <c r="L597" s="121"/>
      <c r="M597" s="121"/>
      <c r="N597" s="121"/>
      <c r="O597" s="121"/>
      <c r="P597" s="121"/>
      <c r="Q597" s="121"/>
      <c r="R597" s="121"/>
      <c r="S597" s="121"/>
      <c r="T597" s="121"/>
      <c r="U597" s="121"/>
      <c r="V597" s="121"/>
      <c r="W597" s="121"/>
      <c r="X597" s="121"/>
      <c r="Y597" s="121"/>
      <c r="Z597" s="121"/>
      <c r="AA597" s="121"/>
      <c r="AB597" s="121"/>
      <c r="AC597" s="121"/>
      <c r="AD597" s="121"/>
      <c r="AE597" s="121"/>
      <c r="AF597" s="121"/>
      <c r="AG597" s="121"/>
      <c r="AH597" s="121"/>
      <c r="AI597" s="121"/>
      <c r="AJ597" s="121"/>
      <c r="AK597" s="121"/>
      <c r="AL597" s="121"/>
      <c r="AM597" s="121"/>
      <c r="AN597" s="121"/>
      <c r="AO597" s="121"/>
    </row>
    <row r="598" ht="12.75" customHeight="1">
      <c r="A598" s="5"/>
      <c r="B598" s="121"/>
      <c r="C598" s="121"/>
      <c r="D598" s="121"/>
      <c r="E598" s="121"/>
      <c r="F598" s="121"/>
      <c r="G598" s="78"/>
      <c r="H598" s="136"/>
      <c r="I598" s="121"/>
      <c r="J598" s="121"/>
      <c r="K598" s="121"/>
      <c r="L598" s="121"/>
      <c r="M598" s="121"/>
      <c r="N598" s="121"/>
      <c r="O598" s="121"/>
      <c r="P598" s="121"/>
      <c r="Q598" s="121"/>
      <c r="R598" s="121"/>
      <c r="S598" s="121"/>
      <c r="T598" s="121"/>
      <c r="U598" s="121"/>
      <c r="V598" s="121"/>
      <c r="W598" s="121"/>
      <c r="X598" s="121"/>
      <c r="Y598" s="121"/>
      <c r="Z598" s="121"/>
      <c r="AA598" s="121"/>
      <c r="AB598" s="121"/>
      <c r="AC598" s="121"/>
      <c r="AD598" s="121"/>
      <c r="AE598" s="121"/>
      <c r="AF598" s="121"/>
      <c r="AG598" s="121"/>
      <c r="AH598" s="121"/>
      <c r="AI598" s="121"/>
      <c r="AJ598" s="121"/>
      <c r="AK598" s="121"/>
      <c r="AL598" s="121"/>
      <c r="AM598" s="121"/>
      <c r="AN598" s="121"/>
      <c r="AO598" s="121"/>
    </row>
    <row r="599" ht="12.75" customHeight="1">
      <c r="A599" s="5"/>
      <c r="B599" s="121"/>
      <c r="C599" s="121"/>
      <c r="D599" s="121"/>
      <c r="E599" s="121"/>
      <c r="F599" s="121"/>
      <c r="G599" s="78"/>
      <c r="H599" s="136"/>
      <c r="I599" s="121"/>
      <c r="J599" s="121"/>
      <c r="K599" s="121"/>
      <c r="L599" s="121"/>
      <c r="M599" s="121"/>
      <c r="N599" s="121"/>
      <c r="O599" s="121"/>
      <c r="P599" s="121"/>
      <c r="Q599" s="121"/>
      <c r="R599" s="121"/>
      <c r="S599" s="121"/>
      <c r="T599" s="121"/>
      <c r="U599" s="121"/>
      <c r="V599" s="121"/>
      <c r="W599" s="121"/>
      <c r="X599" s="121"/>
      <c r="Y599" s="121"/>
      <c r="Z599" s="121"/>
      <c r="AA599" s="121"/>
      <c r="AB599" s="121"/>
      <c r="AC599" s="121"/>
      <c r="AD599" s="121"/>
      <c r="AE599" s="121"/>
      <c r="AF599" s="121"/>
      <c r="AG599" s="121"/>
      <c r="AH599" s="121"/>
      <c r="AI599" s="121"/>
      <c r="AJ599" s="121"/>
      <c r="AK599" s="121"/>
      <c r="AL599" s="121"/>
      <c r="AM599" s="121"/>
      <c r="AN599" s="121"/>
      <c r="AO599" s="121"/>
    </row>
    <row r="600" ht="12.75" customHeight="1">
      <c r="A600" s="5"/>
      <c r="B600" s="121"/>
      <c r="C600" s="121"/>
      <c r="D600" s="121"/>
      <c r="E600" s="121"/>
      <c r="F600" s="121"/>
      <c r="G600" s="78"/>
      <c r="H600" s="136"/>
      <c r="I600" s="121"/>
      <c r="J600" s="121"/>
      <c r="K600" s="121"/>
      <c r="L600" s="121"/>
      <c r="M600" s="121"/>
      <c r="N600" s="121"/>
      <c r="O600" s="121"/>
      <c r="P600" s="121"/>
      <c r="Q600" s="121"/>
      <c r="R600" s="121"/>
      <c r="S600" s="121"/>
      <c r="T600" s="121"/>
      <c r="U600" s="121"/>
      <c r="V600" s="121"/>
      <c r="W600" s="121"/>
      <c r="X600" s="121"/>
      <c r="Y600" s="121"/>
      <c r="Z600" s="121"/>
      <c r="AA600" s="121"/>
      <c r="AB600" s="121"/>
      <c r="AC600" s="121"/>
      <c r="AD600" s="121"/>
      <c r="AE600" s="121"/>
      <c r="AF600" s="121"/>
      <c r="AG600" s="121"/>
      <c r="AH600" s="121"/>
      <c r="AI600" s="121"/>
      <c r="AJ600" s="121"/>
      <c r="AK600" s="121"/>
      <c r="AL600" s="121"/>
      <c r="AM600" s="121"/>
      <c r="AN600" s="121"/>
      <c r="AO600" s="121"/>
    </row>
    <row r="601" ht="12.75" customHeight="1">
      <c r="A601" s="5"/>
      <c r="B601" s="121"/>
      <c r="C601" s="121"/>
      <c r="D601" s="121"/>
      <c r="E601" s="121"/>
      <c r="F601" s="121"/>
      <c r="G601" s="78"/>
      <c r="H601" s="136"/>
      <c r="I601" s="121"/>
      <c r="J601" s="121"/>
      <c r="K601" s="121"/>
      <c r="L601" s="121"/>
      <c r="M601" s="121"/>
      <c r="N601" s="121"/>
      <c r="O601" s="121"/>
      <c r="P601" s="121"/>
      <c r="Q601" s="121"/>
      <c r="R601" s="121"/>
      <c r="S601" s="121"/>
      <c r="T601" s="121"/>
      <c r="U601" s="121"/>
      <c r="V601" s="121"/>
      <c r="W601" s="121"/>
      <c r="X601" s="121"/>
      <c r="Y601" s="121"/>
      <c r="Z601" s="121"/>
      <c r="AA601" s="121"/>
      <c r="AB601" s="121"/>
      <c r="AC601" s="121"/>
      <c r="AD601" s="121"/>
      <c r="AE601" s="121"/>
      <c r="AF601" s="121"/>
      <c r="AG601" s="121"/>
      <c r="AH601" s="121"/>
      <c r="AI601" s="121"/>
      <c r="AJ601" s="121"/>
      <c r="AK601" s="121"/>
      <c r="AL601" s="121"/>
      <c r="AM601" s="121"/>
      <c r="AN601" s="121"/>
      <c r="AO601" s="121"/>
    </row>
    <row r="602" ht="12.75" customHeight="1">
      <c r="A602" s="5"/>
      <c r="B602" s="121"/>
      <c r="C602" s="121"/>
      <c r="D602" s="121"/>
      <c r="E602" s="121"/>
      <c r="F602" s="121"/>
      <c r="G602" s="78"/>
      <c r="H602" s="136"/>
      <c r="I602" s="121"/>
      <c r="J602" s="121"/>
      <c r="K602" s="121"/>
      <c r="L602" s="121"/>
      <c r="M602" s="121"/>
      <c r="N602" s="121"/>
      <c r="O602" s="121"/>
      <c r="P602" s="121"/>
      <c r="Q602" s="121"/>
      <c r="R602" s="121"/>
      <c r="S602" s="121"/>
      <c r="T602" s="121"/>
      <c r="U602" s="121"/>
      <c r="V602" s="121"/>
      <c r="W602" s="121"/>
      <c r="X602" s="121"/>
      <c r="Y602" s="121"/>
      <c r="Z602" s="121"/>
      <c r="AA602" s="121"/>
      <c r="AB602" s="121"/>
      <c r="AC602" s="121"/>
      <c r="AD602" s="121"/>
      <c r="AE602" s="121"/>
      <c r="AF602" s="121"/>
      <c r="AG602" s="121"/>
      <c r="AH602" s="121"/>
      <c r="AI602" s="121"/>
      <c r="AJ602" s="121"/>
      <c r="AK602" s="121"/>
      <c r="AL602" s="121"/>
      <c r="AM602" s="121"/>
      <c r="AN602" s="121"/>
      <c r="AO602" s="121"/>
    </row>
    <row r="603" ht="12.75" customHeight="1">
      <c r="A603" s="5"/>
      <c r="B603" s="121"/>
      <c r="C603" s="121"/>
      <c r="D603" s="121"/>
      <c r="E603" s="121"/>
      <c r="F603" s="121"/>
      <c r="G603" s="78"/>
      <c r="H603" s="136"/>
      <c r="I603" s="121"/>
      <c r="J603" s="121"/>
      <c r="K603" s="121"/>
      <c r="L603" s="121"/>
      <c r="M603" s="121"/>
      <c r="N603" s="121"/>
      <c r="O603" s="121"/>
      <c r="P603" s="121"/>
      <c r="Q603" s="121"/>
      <c r="R603" s="121"/>
      <c r="S603" s="121"/>
      <c r="T603" s="121"/>
      <c r="U603" s="121"/>
      <c r="V603" s="121"/>
      <c r="W603" s="121"/>
      <c r="X603" s="121"/>
      <c r="Y603" s="121"/>
      <c r="Z603" s="121"/>
      <c r="AA603" s="121"/>
      <c r="AB603" s="121"/>
      <c r="AC603" s="121"/>
      <c r="AD603" s="121"/>
      <c r="AE603" s="121"/>
      <c r="AF603" s="121"/>
      <c r="AG603" s="121"/>
      <c r="AH603" s="121"/>
      <c r="AI603" s="121"/>
      <c r="AJ603" s="121"/>
      <c r="AK603" s="121"/>
      <c r="AL603" s="121"/>
      <c r="AM603" s="121"/>
      <c r="AN603" s="121"/>
      <c r="AO603" s="121"/>
    </row>
    <row r="604" ht="12.75" customHeight="1">
      <c r="A604" s="5"/>
      <c r="B604" s="121"/>
      <c r="C604" s="121"/>
      <c r="D604" s="121"/>
      <c r="E604" s="121"/>
      <c r="F604" s="121"/>
      <c r="G604" s="78"/>
      <c r="H604" s="136"/>
      <c r="I604" s="121"/>
      <c r="J604" s="121"/>
      <c r="K604" s="121"/>
      <c r="L604" s="121"/>
      <c r="M604" s="121"/>
      <c r="N604" s="121"/>
      <c r="O604" s="121"/>
      <c r="P604" s="121"/>
      <c r="Q604" s="121"/>
      <c r="R604" s="121"/>
      <c r="S604" s="121"/>
      <c r="T604" s="121"/>
      <c r="U604" s="121"/>
      <c r="V604" s="121"/>
      <c r="W604" s="121"/>
      <c r="X604" s="121"/>
      <c r="Y604" s="121"/>
      <c r="Z604" s="121"/>
      <c r="AA604" s="121"/>
      <c r="AB604" s="121"/>
      <c r="AC604" s="121"/>
      <c r="AD604" s="121"/>
      <c r="AE604" s="121"/>
      <c r="AF604" s="121"/>
      <c r="AG604" s="121"/>
      <c r="AH604" s="121"/>
      <c r="AI604" s="121"/>
      <c r="AJ604" s="121"/>
      <c r="AK604" s="121"/>
      <c r="AL604" s="121"/>
      <c r="AM604" s="121"/>
      <c r="AN604" s="121"/>
      <c r="AO604" s="121"/>
    </row>
    <row r="605" ht="12.75" customHeight="1">
      <c r="A605" s="5"/>
      <c r="B605" s="121"/>
      <c r="C605" s="121"/>
      <c r="D605" s="121"/>
      <c r="E605" s="121"/>
      <c r="F605" s="121"/>
      <c r="G605" s="78"/>
      <c r="H605" s="136"/>
      <c r="I605" s="121"/>
      <c r="J605" s="121"/>
      <c r="K605" s="121"/>
      <c r="L605" s="121"/>
      <c r="M605" s="121"/>
      <c r="N605" s="121"/>
      <c r="O605" s="121"/>
      <c r="P605" s="121"/>
      <c r="Q605" s="121"/>
      <c r="R605" s="121"/>
      <c r="S605" s="121"/>
      <c r="T605" s="121"/>
      <c r="U605" s="121"/>
      <c r="V605" s="121"/>
      <c r="W605" s="121"/>
      <c r="X605" s="121"/>
      <c r="Y605" s="121"/>
      <c r="Z605" s="121"/>
      <c r="AA605" s="121"/>
      <c r="AB605" s="121"/>
      <c r="AC605" s="121"/>
      <c r="AD605" s="121"/>
      <c r="AE605" s="121"/>
      <c r="AF605" s="121"/>
      <c r="AG605" s="121"/>
      <c r="AH605" s="121"/>
      <c r="AI605" s="121"/>
      <c r="AJ605" s="121"/>
      <c r="AK605" s="121"/>
      <c r="AL605" s="121"/>
      <c r="AM605" s="121"/>
      <c r="AN605" s="121"/>
      <c r="AO605" s="121"/>
    </row>
    <row r="606" ht="12.75" customHeight="1">
      <c r="A606" s="5"/>
      <c r="B606" s="121"/>
      <c r="C606" s="121"/>
      <c r="D606" s="121"/>
      <c r="E606" s="121"/>
      <c r="F606" s="121"/>
      <c r="G606" s="78"/>
      <c r="H606" s="136"/>
      <c r="I606" s="121"/>
      <c r="J606" s="121"/>
      <c r="K606" s="121"/>
      <c r="L606" s="121"/>
      <c r="M606" s="121"/>
      <c r="N606" s="121"/>
      <c r="O606" s="121"/>
      <c r="P606" s="121"/>
      <c r="Q606" s="121"/>
      <c r="R606" s="121"/>
      <c r="S606" s="121"/>
      <c r="T606" s="121"/>
      <c r="U606" s="121"/>
      <c r="V606" s="121"/>
      <c r="W606" s="121"/>
      <c r="X606" s="121"/>
      <c r="Y606" s="121"/>
      <c r="Z606" s="121"/>
      <c r="AA606" s="121"/>
      <c r="AB606" s="121"/>
      <c r="AC606" s="121"/>
      <c r="AD606" s="121"/>
      <c r="AE606" s="121"/>
      <c r="AF606" s="121"/>
      <c r="AG606" s="121"/>
      <c r="AH606" s="121"/>
      <c r="AI606" s="121"/>
      <c r="AJ606" s="121"/>
      <c r="AK606" s="121"/>
      <c r="AL606" s="121"/>
      <c r="AM606" s="121"/>
      <c r="AN606" s="121"/>
      <c r="AO606" s="121"/>
    </row>
    <row r="607" ht="12.75" customHeight="1">
      <c r="A607" s="5"/>
      <c r="B607" s="121"/>
      <c r="C607" s="121"/>
      <c r="D607" s="121"/>
      <c r="E607" s="121"/>
      <c r="F607" s="121"/>
      <c r="G607" s="78"/>
      <c r="H607" s="136"/>
      <c r="I607" s="121"/>
      <c r="J607" s="121"/>
      <c r="K607" s="121"/>
      <c r="L607" s="121"/>
      <c r="M607" s="121"/>
      <c r="N607" s="121"/>
      <c r="O607" s="121"/>
      <c r="P607" s="121"/>
      <c r="Q607" s="121"/>
      <c r="R607" s="121"/>
      <c r="S607" s="121"/>
      <c r="T607" s="121"/>
      <c r="U607" s="121"/>
      <c r="V607" s="121"/>
      <c r="W607" s="121"/>
      <c r="X607" s="121"/>
      <c r="Y607" s="121"/>
      <c r="Z607" s="121"/>
      <c r="AA607" s="121"/>
      <c r="AB607" s="121"/>
      <c r="AC607" s="121"/>
      <c r="AD607" s="121"/>
      <c r="AE607" s="121"/>
      <c r="AF607" s="121"/>
      <c r="AG607" s="121"/>
      <c r="AH607" s="121"/>
      <c r="AI607" s="121"/>
      <c r="AJ607" s="121"/>
      <c r="AK607" s="121"/>
      <c r="AL607" s="121"/>
      <c r="AM607" s="121"/>
      <c r="AN607" s="121"/>
      <c r="AO607" s="121"/>
    </row>
    <row r="608" ht="12.75" customHeight="1">
      <c r="A608" s="5"/>
      <c r="B608" s="121"/>
      <c r="C608" s="121"/>
      <c r="D608" s="121"/>
      <c r="E608" s="121"/>
      <c r="F608" s="121"/>
      <c r="G608" s="78"/>
      <c r="H608" s="136"/>
      <c r="I608" s="121"/>
      <c r="J608" s="121"/>
      <c r="K608" s="121"/>
      <c r="L608" s="121"/>
      <c r="M608" s="121"/>
      <c r="N608" s="121"/>
      <c r="O608" s="121"/>
      <c r="P608" s="121"/>
      <c r="Q608" s="121"/>
      <c r="R608" s="121"/>
      <c r="S608" s="121"/>
      <c r="T608" s="121"/>
      <c r="U608" s="121"/>
      <c r="V608" s="121"/>
      <c r="W608" s="121"/>
      <c r="X608" s="121"/>
      <c r="Y608" s="121"/>
      <c r="Z608" s="121"/>
      <c r="AA608" s="121"/>
      <c r="AB608" s="121"/>
      <c r="AC608" s="121"/>
      <c r="AD608" s="121"/>
      <c r="AE608" s="121"/>
      <c r="AF608" s="121"/>
      <c r="AG608" s="121"/>
      <c r="AH608" s="121"/>
      <c r="AI608" s="121"/>
      <c r="AJ608" s="121"/>
      <c r="AK608" s="121"/>
      <c r="AL608" s="121"/>
      <c r="AM608" s="121"/>
      <c r="AN608" s="121"/>
      <c r="AO608" s="121"/>
    </row>
    <row r="609" ht="12.75" customHeight="1">
      <c r="A609" s="5"/>
      <c r="B609" s="121"/>
      <c r="C609" s="121"/>
      <c r="D609" s="121"/>
      <c r="E609" s="121"/>
      <c r="F609" s="121"/>
      <c r="G609" s="78"/>
      <c r="H609" s="136"/>
      <c r="I609" s="121"/>
      <c r="J609" s="121"/>
      <c r="K609" s="121"/>
      <c r="L609" s="121"/>
      <c r="M609" s="121"/>
      <c r="N609" s="121"/>
      <c r="O609" s="121"/>
      <c r="P609" s="121"/>
      <c r="Q609" s="121"/>
      <c r="R609" s="121"/>
      <c r="S609" s="121"/>
      <c r="T609" s="121"/>
      <c r="U609" s="121"/>
      <c r="V609" s="121"/>
      <c r="W609" s="121"/>
      <c r="X609" s="121"/>
      <c r="Y609" s="121"/>
      <c r="Z609" s="121"/>
      <c r="AA609" s="121"/>
      <c r="AB609" s="121"/>
      <c r="AC609" s="121"/>
      <c r="AD609" s="121"/>
      <c r="AE609" s="121"/>
      <c r="AF609" s="121"/>
      <c r="AG609" s="121"/>
      <c r="AH609" s="121"/>
      <c r="AI609" s="121"/>
      <c r="AJ609" s="121"/>
      <c r="AK609" s="121"/>
      <c r="AL609" s="121"/>
      <c r="AM609" s="121"/>
      <c r="AN609" s="121"/>
      <c r="AO609" s="121"/>
    </row>
    <row r="610" ht="12.75" customHeight="1">
      <c r="A610" s="5"/>
      <c r="B610" s="121"/>
      <c r="C610" s="121"/>
      <c r="D610" s="121"/>
      <c r="E610" s="121"/>
      <c r="F610" s="121"/>
      <c r="G610" s="78"/>
      <c r="H610" s="136"/>
      <c r="I610" s="121"/>
      <c r="J610" s="121"/>
      <c r="K610" s="121"/>
      <c r="L610" s="121"/>
      <c r="M610" s="121"/>
      <c r="N610" s="121"/>
      <c r="O610" s="121"/>
      <c r="P610" s="121"/>
      <c r="Q610" s="121"/>
      <c r="R610" s="121"/>
      <c r="S610" s="121"/>
      <c r="T610" s="121"/>
      <c r="U610" s="121"/>
      <c r="V610" s="121"/>
      <c r="W610" s="121"/>
      <c r="X610" s="121"/>
      <c r="Y610" s="121"/>
      <c r="Z610" s="121"/>
      <c r="AA610" s="121"/>
      <c r="AB610" s="121"/>
      <c r="AC610" s="121"/>
      <c r="AD610" s="121"/>
      <c r="AE610" s="121"/>
      <c r="AF610" s="121"/>
      <c r="AG610" s="121"/>
      <c r="AH610" s="121"/>
      <c r="AI610" s="121"/>
      <c r="AJ610" s="121"/>
      <c r="AK610" s="121"/>
      <c r="AL610" s="121"/>
      <c r="AM610" s="121"/>
      <c r="AN610" s="121"/>
      <c r="AO610" s="121"/>
    </row>
    <row r="611" ht="12.75" customHeight="1">
      <c r="A611" s="5"/>
      <c r="B611" s="121"/>
      <c r="C611" s="121"/>
      <c r="D611" s="121"/>
      <c r="E611" s="121"/>
      <c r="F611" s="121"/>
      <c r="G611" s="78"/>
      <c r="H611" s="136"/>
      <c r="I611" s="121"/>
      <c r="J611" s="121"/>
      <c r="K611" s="121"/>
      <c r="L611" s="121"/>
      <c r="M611" s="121"/>
      <c r="N611" s="121"/>
      <c r="O611" s="121"/>
      <c r="P611" s="121"/>
      <c r="Q611" s="121"/>
      <c r="R611" s="121"/>
      <c r="S611" s="121"/>
      <c r="T611" s="121"/>
      <c r="U611" s="121"/>
      <c r="V611" s="121"/>
      <c r="W611" s="121"/>
      <c r="X611" s="121"/>
      <c r="Y611" s="121"/>
      <c r="Z611" s="121"/>
      <c r="AA611" s="121"/>
      <c r="AB611" s="121"/>
      <c r="AC611" s="121"/>
      <c r="AD611" s="121"/>
      <c r="AE611" s="121"/>
      <c r="AF611" s="121"/>
      <c r="AG611" s="121"/>
      <c r="AH611" s="121"/>
      <c r="AI611" s="121"/>
      <c r="AJ611" s="121"/>
      <c r="AK611" s="121"/>
      <c r="AL611" s="121"/>
      <c r="AM611" s="121"/>
      <c r="AN611" s="121"/>
      <c r="AO611" s="121"/>
    </row>
    <row r="612" ht="12.75" customHeight="1">
      <c r="A612" s="5"/>
      <c r="B612" s="121"/>
      <c r="C612" s="121"/>
      <c r="D612" s="121"/>
      <c r="E612" s="121"/>
      <c r="F612" s="121"/>
      <c r="G612" s="78"/>
      <c r="H612" s="136"/>
      <c r="I612" s="121"/>
      <c r="J612" s="121"/>
      <c r="K612" s="121"/>
      <c r="L612" s="121"/>
      <c r="M612" s="121"/>
      <c r="N612" s="121"/>
      <c r="O612" s="121"/>
      <c r="P612" s="121"/>
      <c r="Q612" s="121"/>
      <c r="R612" s="121"/>
      <c r="S612" s="121"/>
      <c r="T612" s="121"/>
      <c r="U612" s="121"/>
      <c r="V612" s="121"/>
      <c r="W612" s="121"/>
      <c r="X612" s="121"/>
      <c r="Y612" s="121"/>
      <c r="Z612" s="121"/>
      <c r="AA612" s="121"/>
      <c r="AB612" s="121"/>
      <c r="AC612" s="121"/>
      <c r="AD612" s="121"/>
      <c r="AE612" s="121"/>
      <c r="AF612" s="121"/>
      <c r="AG612" s="121"/>
      <c r="AH612" s="121"/>
      <c r="AI612" s="121"/>
      <c r="AJ612" s="121"/>
      <c r="AK612" s="121"/>
      <c r="AL612" s="121"/>
      <c r="AM612" s="121"/>
      <c r="AN612" s="121"/>
      <c r="AO612" s="121"/>
    </row>
    <row r="613" ht="12.75" customHeight="1">
      <c r="A613" s="5"/>
      <c r="B613" s="121"/>
      <c r="C613" s="121"/>
      <c r="D613" s="121"/>
      <c r="E613" s="121"/>
      <c r="F613" s="121"/>
      <c r="G613" s="78"/>
      <c r="H613" s="136"/>
      <c r="I613" s="121"/>
      <c r="J613" s="121"/>
      <c r="K613" s="121"/>
      <c r="L613" s="121"/>
      <c r="M613" s="121"/>
      <c r="N613" s="121"/>
      <c r="O613" s="121"/>
      <c r="P613" s="121"/>
      <c r="Q613" s="121"/>
      <c r="R613" s="121"/>
      <c r="S613" s="121"/>
      <c r="T613" s="121"/>
      <c r="U613" s="121"/>
      <c r="V613" s="121"/>
      <c r="W613" s="121"/>
      <c r="X613" s="121"/>
      <c r="Y613" s="121"/>
      <c r="Z613" s="121"/>
      <c r="AA613" s="121"/>
      <c r="AB613" s="121"/>
      <c r="AC613" s="121"/>
      <c r="AD613" s="121"/>
      <c r="AE613" s="121"/>
      <c r="AF613" s="121"/>
      <c r="AG613" s="121"/>
      <c r="AH613" s="121"/>
      <c r="AI613" s="121"/>
      <c r="AJ613" s="121"/>
      <c r="AK613" s="121"/>
      <c r="AL613" s="121"/>
      <c r="AM613" s="121"/>
      <c r="AN613" s="121"/>
      <c r="AO613" s="121"/>
    </row>
    <row r="614" ht="12.75" customHeight="1">
      <c r="A614" s="5"/>
      <c r="B614" s="121"/>
      <c r="C614" s="121"/>
      <c r="D614" s="121"/>
      <c r="E614" s="121"/>
      <c r="F614" s="121"/>
      <c r="G614" s="78"/>
      <c r="H614" s="136"/>
      <c r="I614" s="121"/>
      <c r="J614" s="121"/>
      <c r="K614" s="121"/>
      <c r="L614" s="121"/>
      <c r="M614" s="121"/>
      <c r="N614" s="121"/>
      <c r="O614" s="121"/>
      <c r="P614" s="121"/>
      <c r="Q614" s="121"/>
      <c r="R614" s="121"/>
      <c r="S614" s="121"/>
      <c r="T614" s="121"/>
      <c r="U614" s="121"/>
      <c r="V614" s="121"/>
      <c r="W614" s="121"/>
      <c r="X614" s="121"/>
      <c r="Y614" s="121"/>
      <c r="Z614" s="121"/>
      <c r="AA614" s="121"/>
      <c r="AB614" s="121"/>
      <c r="AC614" s="121"/>
      <c r="AD614" s="121"/>
      <c r="AE614" s="121"/>
      <c r="AF614" s="121"/>
      <c r="AG614" s="121"/>
      <c r="AH614" s="121"/>
      <c r="AI614" s="121"/>
      <c r="AJ614" s="121"/>
      <c r="AK614" s="121"/>
      <c r="AL614" s="121"/>
      <c r="AM614" s="121"/>
      <c r="AN614" s="121"/>
      <c r="AO614" s="121"/>
    </row>
    <row r="615" ht="12.75" customHeight="1">
      <c r="A615" s="5"/>
      <c r="B615" s="121"/>
      <c r="C615" s="121"/>
      <c r="D615" s="121"/>
      <c r="E615" s="121"/>
      <c r="F615" s="121"/>
      <c r="G615" s="78"/>
      <c r="H615" s="136"/>
      <c r="I615" s="121"/>
      <c r="J615" s="121"/>
      <c r="K615" s="121"/>
      <c r="L615" s="121"/>
      <c r="M615" s="121"/>
      <c r="N615" s="121"/>
      <c r="O615" s="121"/>
      <c r="P615" s="121"/>
      <c r="Q615" s="121"/>
      <c r="R615" s="121"/>
      <c r="S615" s="121"/>
      <c r="T615" s="121"/>
      <c r="U615" s="121"/>
      <c r="V615" s="121"/>
      <c r="W615" s="121"/>
      <c r="X615" s="121"/>
      <c r="Y615" s="121"/>
      <c r="Z615" s="121"/>
      <c r="AA615" s="121"/>
      <c r="AB615" s="121"/>
      <c r="AC615" s="121"/>
      <c r="AD615" s="121"/>
      <c r="AE615" s="121"/>
      <c r="AF615" s="121"/>
      <c r="AG615" s="121"/>
      <c r="AH615" s="121"/>
      <c r="AI615" s="121"/>
      <c r="AJ615" s="121"/>
      <c r="AK615" s="121"/>
      <c r="AL615" s="121"/>
      <c r="AM615" s="121"/>
      <c r="AN615" s="121"/>
      <c r="AO615" s="121"/>
    </row>
    <row r="616" ht="12.75" customHeight="1">
      <c r="A616" s="5"/>
      <c r="B616" s="121"/>
      <c r="C616" s="121"/>
      <c r="D616" s="121"/>
      <c r="E616" s="121"/>
      <c r="F616" s="121"/>
      <c r="G616" s="78"/>
      <c r="H616" s="136"/>
      <c r="I616" s="121"/>
      <c r="J616" s="121"/>
      <c r="K616" s="121"/>
      <c r="L616" s="121"/>
      <c r="M616" s="121"/>
      <c r="N616" s="121"/>
      <c r="O616" s="121"/>
      <c r="P616" s="121"/>
      <c r="Q616" s="121"/>
      <c r="R616" s="121"/>
      <c r="S616" s="121"/>
      <c r="T616" s="121"/>
      <c r="U616" s="121"/>
      <c r="V616" s="121"/>
      <c r="W616" s="121"/>
      <c r="X616" s="121"/>
      <c r="Y616" s="121"/>
      <c r="Z616" s="121"/>
      <c r="AA616" s="121"/>
      <c r="AB616" s="121"/>
      <c r="AC616" s="121"/>
      <c r="AD616" s="121"/>
      <c r="AE616" s="121"/>
      <c r="AF616" s="121"/>
      <c r="AG616" s="121"/>
      <c r="AH616" s="121"/>
      <c r="AI616" s="121"/>
      <c r="AJ616" s="121"/>
      <c r="AK616" s="121"/>
      <c r="AL616" s="121"/>
      <c r="AM616" s="121"/>
      <c r="AN616" s="121"/>
      <c r="AO616" s="121"/>
    </row>
    <row r="617" ht="12.75" customHeight="1">
      <c r="A617" s="5"/>
      <c r="B617" s="121"/>
      <c r="C617" s="121"/>
      <c r="D617" s="121"/>
      <c r="E617" s="121"/>
      <c r="F617" s="121"/>
      <c r="G617" s="78"/>
      <c r="H617" s="136"/>
      <c r="I617" s="121"/>
      <c r="J617" s="121"/>
      <c r="K617" s="121"/>
      <c r="L617" s="121"/>
      <c r="M617" s="121"/>
      <c r="N617" s="121"/>
      <c r="O617" s="121"/>
      <c r="P617" s="121"/>
      <c r="Q617" s="121"/>
      <c r="R617" s="121"/>
      <c r="S617" s="121"/>
      <c r="T617" s="121"/>
      <c r="U617" s="121"/>
      <c r="V617" s="121"/>
      <c r="W617" s="121"/>
      <c r="X617" s="121"/>
      <c r="Y617" s="121"/>
      <c r="Z617" s="121"/>
      <c r="AA617" s="121"/>
      <c r="AB617" s="121"/>
      <c r="AC617" s="121"/>
      <c r="AD617" s="121"/>
      <c r="AE617" s="121"/>
      <c r="AF617" s="121"/>
      <c r="AG617" s="121"/>
      <c r="AH617" s="121"/>
      <c r="AI617" s="121"/>
      <c r="AJ617" s="121"/>
      <c r="AK617" s="121"/>
      <c r="AL617" s="121"/>
      <c r="AM617" s="121"/>
      <c r="AN617" s="121"/>
      <c r="AO617" s="121"/>
    </row>
    <row r="618" ht="12.75" customHeight="1">
      <c r="A618" s="5"/>
      <c r="B618" s="121"/>
      <c r="C618" s="121"/>
      <c r="D618" s="121"/>
      <c r="E618" s="121"/>
      <c r="F618" s="121"/>
      <c r="G618" s="78"/>
      <c r="H618" s="136"/>
      <c r="I618" s="121"/>
      <c r="J618" s="121"/>
      <c r="K618" s="121"/>
      <c r="L618" s="121"/>
      <c r="M618" s="121"/>
      <c r="N618" s="121"/>
      <c r="O618" s="121"/>
      <c r="P618" s="121"/>
      <c r="Q618" s="121"/>
      <c r="R618" s="121"/>
      <c r="S618" s="121"/>
      <c r="T618" s="121"/>
      <c r="U618" s="121"/>
      <c r="V618" s="121"/>
      <c r="W618" s="121"/>
      <c r="X618" s="121"/>
      <c r="Y618" s="121"/>
      <c r="Z618" s="121"/>
      <c r="AA618" s="121"/>
      <c r="AB618" s="121"/>
      <c r="AC618" s="121"/>
      <c r="AD618" s="121"/>
      <c r="AE618" s="121"/>
      <c r="AF618" s="121"/>
      <c r="AG618" s="121"/>
      <c r="AH618" s="121"/>
      <c r="AI618" s="121"/>
      <c r="AJ618" s="121"/>
      <c r="AK618" s="121"/>
      <c r="AL618" s="121"/>
      <c r="AM618" s="121"/>
      <c r="AN618" s="121"/>
      <c r="AO618" s="121"/>
    </row>
    <row r="619" ht="12.75" customHeight="1">
      <c r="A619" s="5"/>
      <c r="B619" s="121"/>
      <c r="C619" s="121"/>
      <c r="D619" s="121"/>
      <c r="E619" s="121"/>
      <c r="F619" s="121"/>
      <c r="G619" s="78"/>
      <c r="H619" s="136"/>
      <c r="I619" s="121"/>
      <c r="J619" s="121"/>
      <c r="K619" s="121"/>
      <c r="L619" s="121"/>
      <c r="M619" s="121"/>
      <c r="N619" s="121"/>
      <c r="O619" s="121"/>
      <c r="P619" s="121"/>
      <c r="Q619" s="121"/>
      <c r="R619" s="121"/>
      <c r="S619" s="121"/>
      <c r="T619" s="121"/>
      <c r="U619" s="121"/>
      <c r="V619" s="121"/>
      <c r="W619" s="121"/>
      <c r="X619" s="121"/>
      <c r="Y619" s="121"/>
      <c r="Z619" s="121"/>
      <c r="AA619" s="121"/>
      <c r="AB619" s="121"/>
      <c r="AC619" s="121"/>
      <c r="AD619" s="121"/>
      <c r="AE619" s="121"/>
      <c r="AF619" s="121"/>
      <c r="AG619" s="121"/>
      <c r="AH619" s="121"/>
      <c r="AI619" s="121"/>
      <c r="AJ619" s="121"/>
      <c r="AK619" s="121"/>
      <c r="AL619" s="121"/>
      <c r="AM619" s="121"/>
      <c r="AN619" s="121"/>
      <c r="AO619" s="121"/>
    </row>
    <row r="620" ht="12.75" customHeight="1">
      <c r="A620" s="5"/>
      <c r="B620" s="121"/>
      <c r="C620" s="121"/>
      <c r="D620" s="121"/>
      <c r="E620" s="121"/>
      <c r="F620" s="121"/>
      <c r="G620" s="78"/>
      <c r="H620" s="136"/>
      <c r="I620" s="121"/>
      <c r="J620" s="121"/>
      <c r="K620" s="121"/>
      <c r="L620" s="121"/>
      <c r="M620" s="121"/>
      <c r="N620" s="121"/>
      <c r="O620" s="121"/>
      <c r="P620" s="121"/>
      <c r="Q620" s="121"/>
      <c r="R620" s="121"/>
      <c r="S620" s="121"/>
      <c r="T620" s="121"/>
      <c r="U620" s="121"/>
      <c r="V620" s="121"/>
      <c r="W620" s="121"/>
      <c r="X620" s="121"/>
      <c r="Y620" s="121"/>
      <c r="Z620" s="121"/>
      <c r="AA620" s="121"/>
      <c r="AB620" s="121"/>
      <c r="AC620" s="121"/>
      <c r="AD620" s="121"/>
      <c r="AE620" s="121"/>
      <c r="AF620" s="121"/>
      <c r="AG620" s="121"/>
      <c r="AH620" s="121"/>
      <c r="AI620" s="121"/>
      <c r="AJ620" s="121"/>
      <c r="AK620" s="121"/>
      <c r="AL620" s="121"/>
      <c r="AM620" s="121"/>
      <c r="AN620" s="121"/>
      <c r="AO620" s="121"/>
    </row>
    <row r="621" ht="12.75" customHeight="1">
      <c r="A621" s="5"/>
      <c r="B621" s="121"/>
      <c r="C621" s="121"/>
      <c r="D621" s="121"/>
      <c r="E621" s="121"/>
      <c r="F621" s="121"/>
      <c r="G621" s="78"/>
      <c r="H621" s="136"/>
      <c r="I621" s="121"/>
      <c r="J621" s="121"/>
      <c r="K621" s="121"/>
      <c r="L621" s="121"/>
      <c r="M621" s="121"/>
      <c r="N621" s="121"/>
      <c r="O621" s="121"/>
      <c r="P621" s="121"/>
      <c r="Q621" s="121"/>
      <c r="R621" s="121"/>
      <c r="S621" s="121"/>
      <c r="T621" s="121"/>
      <c r="U621" s="121"/>
      <c r="V621" s="121"/>
      <c r="W621" s="121"/>
      <c r="X621" s="121"/>
      <c r="Y621" s="121"/>
      <c r="Z621" s="121"/>
      <c r="AA621" s="121"/>
      <c r="AB621" s="121"/>
      <c r="AC621" s="121"/>
      <c r="AD621" s="121"/>
      <c r="AE621" s="121"/>
      <c r="AF621" s="121"/>
      <c r="AG621" s="121"/>
      <c r="AH621" s="121"/>
      <c r="AI621" s="121"/>
      <c r="AJ621" s="121"/>
      <c r="AK621" s="121"/>
      <c r="AL621" s="121"/>
      <c r="AM621" s="121"/>
      <c r="AN621" s="121"/>
      <c r="AO621" s="121"/>
    </row>
    <row r="622" ht="12.75" customHeight="1">
      <c r="A622" s="5"/>
      <c r="B622" s="121"/>
      <c r="C622" s="121"/>
      <c r="D622" s="121"/>
      <c r="E622" s="121"/>
      <c r="F622" s="121"/>
      <c r="G622" s="78"/>
      <c r="H622" s="136"/>
      <c r="I622" s="121"/>
      <c r="J622" s="121"/>
      <c r="K622" s="121"/>
      <c r="L622" s="121"/>
      <c r="M622" s="121"/>
      <c r="N622" s="121"/>
      <c r="O622" s="121"/>
      <c r="P622" s="121"/>
      <c r="Q622" s="121"/>
      <c r="R622" s="121"/>
      <c r="S622" s="121"/>
      <c r="T622" s="121"/>
      <c r="U622" s="121"/>
      <c r="V622" s="121"/>
      <c r="W622" s="121"/>
      <c r="X622" s="121"/>
      <c r="Y622" s="121"/>
      <c r="Z622" s="121"/>
      <c r="AA622" s="121"/>
      <c r="AB622" s="121"/>
      <c r="AC622" s="121"/>
      <c r="AD622" s="121"/>
      <c r="AE622" s="121"/>
      <c r="AF622" s="121"/>
      <c r="AG622" s="121"/>
      <c r="AH622" s="121"/>
      <c r="AI622" s="121"/>
      <c r="AJ622" s="121"/>
      <c r="AK622" s="121"/>
      <c r="AL622" s="121"/>
      <c r="AM622" s="121"/>
      <c r="AN622" s="121"/>
      <c r="AO622" s="121"/>
    </row>
    <row r="623" ht="12.75" customHeight="1">
      <c r="A623" s="5"/>
      <c r="B623" s="121"/>
      <c r="C623" s="121"/>
      <c r="D623" s="121"/>
      <c r="E623" s="121"/>
      <c r="F623" s="121"/>
      <c r="G623" s="78"/>
      <c r="H623" s="136"/>
      <c r="I623" s="121"/>
      <c r="J623" s="121"/>
      <c r="K623" s="121"/>
      <c r="L623" s="121"/>
      <c r="M623" s="121"/>
      <c r="N623" s="121"/>
      <c r="O623" s="121"/>
      <c r="P623" s="121"/>
      <c r="Q623" s="121"/>
      <c r="R623" s="121"/>
      <c r="S623" s="121"/>
      <c r="T623" s="121"/>
      <c r="U623" s="121"/>
      <c r="V623" s="121"/>
      <c r="W623" s="121"/>
      <c r="X623" s="121"/>
      <c r="Y623" s="121"/>
      <c r="Z623" s="121"/>
      <c r="AA623" s="121"/>
      <c r="AB623" s="121"/>
      <c r="AC623" s="121"/>
      <c r="AD623" s="121"/>
      <c r="AE623" s="121"/>
      <c r="AF623" s="121"/>
      <c r="AG623" s="121"/>
      <c r="AH623" s="121"/>
      <c r="AI623" s="121"/>
      <c r="AJ623" s="121"/>
      <c r="AK623" s="121"/>
      <c r="AL623" s="121"/>
      <c r="AM623" s="121"/>
      <c r="AN623" s="121"/>
      <c r="AO623" s="121"/>
    </row>
    <row r="624" ht="12.75" customHeight="1">
      <c r="A624" s="5"/>
      <c r="B624" s="121"/>
      <c r="C624" s="121"/>
      <c r="D624" s="121"/>
      <c r="E624" s="121"/>
      <c r="F624" s="121"/>
      <c r="G624" s="78"/>
      <c r="H624" s="136"/>
      <c r="I624" s="121"/>
      <c r="J624" s="121"/>
      <c r="K624" s="121"/>
      <c r="L624" s="121"/>
      <c r="M624" s="121"/>
      <c r="N624" s="121"/>
      <c r="O624" s="121"/>
      <c r="P624" s="121"/>
      <c r="Q624" s="121"/>
      <c r="R624" s="121"/>
      <c r="S624" s="121"/>
      <c r="T624" s="121"/>
      <c r="U624" s="121"/>
      <c r="V624" s="121"/>
      <c r="W624" s="121"/>
      <c r="X624" s="121"/>
      <c r="Y624" s="121"/>
      <c r="Z624" s="121"/>
      <c r="AA624" s="121"/>
      <c r="AB624" s="121"/>
      <c r="AC624" s="121"/>
      <c r="AD624" s="121"/>
      <c r="AE624" s="121"/>
      <c r="AF624" s="121"/>
      <c r="AG624" s="121"/>
      <c r="AH624" s="121"/>
      <c r="AI624" s="121"/>
      <c r="AJ624" s="121"/>
      <c r="AK624" s="121"/>
      <c r="AL624" s="121"/>
      <c r="AM624" s="121"/>
      <c r="AN624" s="121"/>
      <c r="AO624" s="121"/>
    </row>
    <row r="625" ht="12.75" customHeight="1">
      <c r="A625" s="5"/>
      <c r="B625" s="121"/>
      <c r="C625" s="121"/>
      <c r="D625" s="121"/>
      <c r="E625" s="121"/>
      <c r="F625" s="121"/>
      <c r="G625" s="78"/>
      <c r="H625" s="136"/>
      <c r="I625" s="121"/>
      <c r="J625" s="121"/>
      <c r="K625" s="121"/>
      <c r="L625" s="121"/>
      <c r="M625" s="121"/>
      <c r="N625" s="121"/>
      <c r="O625" s="121"/>
      <c r="P625" s="121"/>
      <c r="Q625" s="121"/>
      <c r="R625" s="121"/>
      <c r="S625" s="121"/>
      <c r="T625" s="121"/>
      <c r="U625" s="121"/>
      <c r="V625" s="121"/>
      <c r="W625" s="121"/>
      <c r="X625" s="121"/>
      <c r="Y625" s="121"/>
      <c r="Z625" s="121"/>
      <c r="AA625" s="121"/>
      <c r="AB625" s="121"/>
      <c r="AC625" s="121"/>
      <c r="AD625" s="121"/>
      <c r="AE625" s="121"/>
      <c r="AF625" s="121"/>
      <c r="AG625" s="121"/>
      <c r="AH625" s="121"/>
      <c r="AI625" s="121"/>
      <c r="AJ625" s="121"/>
      <c r="AK625" s="121"/>
      <c r="AL625" s="121"/>
      <c r="AM625" s="121"/>
      <c r="AN625" s="121"/>
      <c r="AO625" s="121"/>
    </row>
    <row r="626" ht="12.75" customHeight="1">
      <c r="A626" s="5"/>
      <c r="B626" s="121"/>
      <c r="C626" s="121"/>
      <c r="D626" s="121"/>
      <c r="E626" s="121"/>
      <c r="F626" s="121"/>
      <c r="G626" s="78"/>
      <c r="H626" s="136"/>
      <c r="I626" s="121"/>
      <c r="J626" s="121"/>
      <c r="K626" s="121"/>
      <c r="L626" s="121"/>
      <c r="M626" s="121"/>
      <c r="N626" s="121"/>
      <c r="O626" s="121"/>
      <c r="P626" s="121"/>
      <c r="Q626" s="121"/>
      <c r="R626" s="121"/>
      <c r="S626" s="121"/>
      <c r="T626" s="121"/>
      <c r="U626" s="121"/>
      <c r="V626" s="121"/>
      <c r="W626" s="121"/>
      <c r="X626" s="121"/>
      <c r="Y626" s="121"/>
      <c r="Z626" s="121"/>
      <c r="AA626" s="121"/>
      <c r="AB626" s="121"/>
      <c r="AC626" s="121"/>
      <c r="AD626" s="121"/>
      <c r="AE626" s="121"/>
      <c r="AF626" s="121"/>
      <c r="AG626" s="121"/>
      <c r="AH626" s="121"/>
      <c r="AI626" s="121"/>
      <c r="AJ626" s="121"/>
      <c r="AK626" s="121"/>
      <c r="AL626" s="121"/>
      <c r="AM626" s="121"/>
      <c r="AN626" s="121"/>
      <c r="AO626" s="121"/>
    </row>
    <row r="627" ht="12.75" customHeight="1">
      <c r="A627" s="5"/>
      <c r="B627" s="121"/>
      <c r="C627" s="121"/>
      <c r="D627" s="121"/>
      <c r="E627" s="121"/>
      <c r="F627" s="121"/>
      <c r="G627" s="78"/>
      <c r="H627" s="136"/>
      <c r="I627" s="121"/>
      <c r="J627" s="121"/>
      <c r="K627" s="121"/>
      <c r="L627" s="121"/>
      <c r="M627" s="121"/>
      <c r="N627" s="121"/>
      <c r="O627" s="121"/>
      <c r="P627" s="121"/>
      <c r="Q627" s="121"/>
      <c r="R627" s="121"/>
      <c r="S627" s="121"/>
      <c r="T627" s="121"/>
      <c r="U627" s="121"/>
      <c r="V627" s="121"/>
      <c r="W627" s="121"/>
      <c r="X627" s="121"/>
      <c r="Y627" s="121"/>
      <c r="Z627" s="121"/>
      <c r="AA627" s="121"/>
      <c r="AB627" s="121"/>
      <c r="AC627" s="121"/>
      <c r="AD627" s="121"/>
      <c r="AE627" s="121"/>
      <c r="AF627" s="121"/>
      <c r="AG627" s="121"/>
      <c r="AH627" s="121"/>
      <c r="AI627" s="121"/>
      <c r="AJ627" s="121"/>
      <c r="AK627" s="121"/>
      <c r="AL627" s="121"/>
      <c r="AM627" s="121"/>
      <c r="AN627" s="121"/>
      <c r="AO627" s="121"/>
    </row>
    <row r="628" ht="12.75" customHeight="1">
      <c r="A628" s="5"/>
      <c r="B628" s="121"/>
      <c r="C628" s="121"/>
      <c r="D628" s="121"/>
      <c r="E628" s="121"/>
      <c r="F628" s="121"/>
      <c r="G628" s="78"/>
      <c r="H628" s="136"/>
      <c r="I628" s="121"/>
      <c r="J628" s="121"/>
      <c r="K628" s="121"/>
      <c r="L628" s="121"/>
      <c r="M628" s="121"/>
      <c r="N628" s="121"/>
      <c r="O628" s="121"/>
      <c r="P628" s="121"/>
      <c r="Q628" s="121"/>
      <c r="R628" s="121"/>
      <c r="S628" s="121"/>
      <c r="T628" s="121"/>
      <c r="U628" s="121"/>
      <c r="V628" s="121"/>
      <c r="W628" s="121"/>
      <c r="X628" s="121"/>
      <c r="Y628" s="121"/>
      <c r="Z628" s="121"/>
      <c r="AA628" s="121"/>
      <c r="AB628" s="121"/>
      <c r="AC628" s="121"/>
      <c r="AD628" s="121"/>
      <c r="AE628" s="121"/>
      <c r="AF628" s="121"/>
      <c r="AG628" s="121"/>
      <c r="AH628" s="121"/>
      <c r="AI628" s="121"/>
      <c r="AJ628" s="121"/>
      <c r="AK628" s="121"/>
      <c r="AL628" s="121"/>
      <c r="AM628" s="121"/>
      <c r="AN628" s="121"/>
      <c r="AO628" s="121"/>
    </row>
    <row r="629" ht="12.75" customHeight="1">
      <c r="A629" s="5"/>
      <c r="B629" s="121"/>
      <c r="C629" s="121"/>
      <c r="D629" s="121"/>
      <c r="E629" s="121"/>
      <c r="F629" s="121"/>
      <c r="G629" s="78"/>
      <c r="H629" s="136"/>
      <c r="I629" s="121"/>
      <c r="J629" s="121"/>
      <c r="K629" s="121"/>
      <c r="L629" s="121"/>
      <c r="M629" s="121"/>
      <c r="N629" s="121"/>
      <c r="O629" s="121"/>
      <c r="P629" s="121"/>
      <c r="Q629" s="121"/>
      <c r="R629" s="121"/>
      <c r="S629" s="121"/>
      <c r="T629" s="121"/>
      <c r="U629" s="121"/>
      <c r="V629" s="121"/>
      <c r="W629" s="121"/>
      <c r="X629" s="121"/>
      <c r="Y629" s="121"/>
      <c r="Z629" s="121"/>
      <c r="AA629" s="121"/>
      <c r="AB629" s="121"/>
      <c r="AC629" s="121"/>
      <c r="AD629" s="121"/>
      <c r="AE629" s="121"/>
      <c r="AF629" s="121"/>
      <c r="AG629" s="121"/>
      <c r="AH629" s="121"/>
      <c r="AI629" s="121"/>
      <c r="AJ629" s="121"/>
      <c r="AK629" s="121"/>
      <c r="AL629" s="121"/>
      <c r="AM629" s="121"/>
      <c r="AN629" s="121"/>
      <c r="AO629" s="121"/>
    </row>
    <row r="630" ht="12.75" customHeight="1">
      <c r="A630" s="5"/>
      <c r="B630" s="121"/>
      <c r="C630" s="121"/>
      <c r="D630" s="121"/>
      <c r="E630" s="121"/>
      <c r="F630" s="121"/>
      <c r="G630" s="78"/>
      <c r="H630" s="136"/>
      <c r="I630" s="121"/>
      <c r="J630" s="121"/>
      <c r="K630" s="121"/>
      <c r="L630" s="121"/>
      <c r="M630" s="121"/>
      <c r="N630" s="121"/>
      <c r="O630" s="121"/>
      <c r="P630" s="121"/>
      <c r="Q630" s="121"/>
      <c r="R630" s="121"/>
      <c r="S630" s="121"/>
      <c r="T630" s="121"/>
      <c r="U630" s="121"/>
      <c r="V630" s="121"/>
      <c r="W630" s="121"/>
      <c r="X630" s="121"/>
      <c r="Y630" s="121"/>
      <c r="Z630" s="121"/>
      <c r="AA630" s="121"/>
      <c r="AB630" s="121"/>
      <c r="AC630" s="121"/>
      <c r="AD630" s="121"/>
      <c r="AE630" s="121"/>
      <c r="AF630" s="121"/>
      <c r="AG630" s="121"/>
      <c r="AH630" s="121"/>
      <c r="AI630" s="121"/>
      <c r="AJ630" s="121"/>
      <c r="AK630" s="121"/>
      <c r="AL630" s="121"/>
      <c r="AM630" s="121"/>
      <c r="AN630" s="121"/>
      <c r="AO630" s="121"/>
    </row>
    <row r="631" ht="12.75" customHeight="1">
      <c r="A631" s="5"/>
      <c r="B631" s="121"/>
      <c r="C631" s="121"/>
      <c r="D631" s="121"/>
      <c r="E631" s="121"/>
      <c r="F631" s="121"/>
      <c r="G631" s="78"/>
      <c r="H631" s="136"/>
      <c r="I631" s="121"/>
      <c r="J631" s="121"/>
      <c r="K631" s="121"/>
      <c r="L631" s="121"/>
      <c r="M631" s="121"/>
      <c r="N631" s="121"/>
      <c r="O631" s="121"/>
      <c r="P631" s="121"/>
      <c r="Q631" s="121"/>
      <c r="R631" s="121"/>
      <c r="S631" s="121"/>
      <c r="T631" s="121"/>
      <c r="U631" s="121"/>
      <c r="V631" s="121"/>
      <c r="W631" s="121"/>
      <c r="X631" s="121"/>
      <c r="Y631" s="121"/>
      <c r="Z631" s="121"/>
      <c r="AA631" s="121"/>
      <c r="AB631" s="121"/>
      <c r="AC631" s="121"/>
      <c r="AD631" s="121"/>
      <c r="AE631" s="121"/>
      <c r="AF631" s="121"/>
      <c r="AG631" s="121"/>
      <c r="AH631" s="121"/>
      <c r="AI631" s="121"/>
      <c r="AJ631" s="121"/>
      <c r="AK631" s="121"/>
      <c r="AL631" s="121"/>
      <c r="AM631" s="121"/>
      <c r="AN631" s="121"/>
      <c r="AO631" s="121"/>
    </row>
    <row r="632" ht="12.75" customHeight="1">
      <c r="A632" s="5"/>
      <c r="B632" s="121"/>
      <c r="C632" s="121"/>
      <c r="D632" s="121"/>
      <c r="E632" s="121"/>
      <c r="F632" s="121"/>
      <c r="G632" s="78"/>
      <c r="H632" s="136"/>
      <c r="I632" s="121"/>
      <c r="J632" s="121"/>
      <c r="K632" s="121"/>
      <c r="L632" s="121"/>
      <c r="M632" s="121"/>
      <c r="N632" s="121"/>
      <c r="O632" s="121"/>
      <c r="P632" s="121"/>
      <c r="Q632" s="121"/>
      <c r="R632" s="121"/>
      <c r="S632" s="121"/>
      <c r="T632" s="121"/>
      <c r="U632" s="121"/>
      <c r="V632" s="121"/>
      <c r="W632" s="121"/>
      <c r="X632" s="121"/>
      <c r="Y632" s="121"/>
      <c r="Z632" s="121"/>
      <c r="AA632" s="121"/>
      <c r="AB632" s="121"/>
      <c r="AC632" s="121"/>
      <c r="AD632" s="121"/>
      <c r="AE632" s="121"/>
      <c r="AF632" s="121"/>
      <c r="AG632" s="121"/>
      <c r="AH632" s="121"/>
      <c r="AI632" s="121"/>
      <c r="AJ632" s="121"/>
      <c r="AK632" s="121"/>
      <c r="AL632" s="121"/>
      <c r="AM632" s="121"/>
      <c r="AN632" s="121"/>
      <c r="AO632" s="121"/>
    </row>
    <row r="633" ht="12.75" customHeight="1">
      <c r="A633" s="5"/>
      <c r="B633" s="121"/>
      <c r="C633" s="121"/>
      <c r="D633" s="121"/>
      <c r="E633" s="121"/>
      <c r="F633" s="121"/>
      <c r="G633" s="78"/>
      <c r="H633" s="136"/>
      <c r="I633" s="121"/>
      <c r="J633" s="121"/>
      <c r="K633" s="121"/>
      <c r="L633" s="121"/>
      <c r="M633" s="121"/>
      <c r="N633" s="121"/>
      <c r="O633" s="121"/>
      <c r="P633" s="121"/>
      <c r="Q633" s="121"/>
      <c r="R633" s="121"/>
      <c r="S633" s="121"/>
      <c r="T633" s="121"/>
      <c r="U633" s="121"/>
      <c r="V633" s="121"/>
      <c r="W633" s="121"/>
      <c r="X633" s="121"/>
      <c r="Y633" s="121"/>
      <c r="Z633" s="121"/>
      <c r="AA633" s="121"/>
      <c r="AB633" s="121"/>
      <c r="AC633" s="121"/>
      <c r="AD633" s="121"/>
      <c r="AE633" s="121"/>
      <c r="AF633" s="121"/>
      <c r="AG633" s="121"/>
      <c r="AH633" s="121"/>
      <c r="AI633" s="121"/>
      <c r="AJ633" s="121"/>
      <c r="AK633" s="121"/>
      <c r="AL633" s="121"/>
      <c r="AM633" s="121"/>
      <c r="AN633" s="121"/>
      <c r="AO633" s="121"/>
    </row>
    <row r="634" ht="12.75" customHeight="1">
      <c r="A634" s="5"/>
      <c r="B634" s="121"/>
      <c r="C634" s="121"/>
      <c r="D634" s="121"/>
      <c r="E634" s="121"/>
      <c r="F634" s="121"/>
      <c r="G634" s="78"/>
      <c r="H634" s="136"/>
      <c r="I634" s="121"/>
      <c r="J634" s="121"/>
      <c r="K634" s="121"/>
      <c r="L634" s="121"/>
      <c r="M634" s="121"/>
      <c r="N634" s="121"/>
      <c r="O634" s="121"/>
      <c r="P634" s="121"/>
      <c r="Q634" s="121"/>
      <c r="R634" s="121"/>
      <c r="S634" s="121"/>
      <c r="T634" s="121"/>
      <c r="U634" s="121"/>
      <c r="V634" s="121"/>
      <c r="W634" s="121"/>
      <c r="X634" s="121"/>
      <c r="Y634" s="121"/>
      <c r="Z634" s="121"/>
      <c r="AA634" s="121"/>
      <c r="AB634" s="121"/>
      <c r="AC634" s="121"/>
      <c r="AD634" s="121"/>
      <c r="AE634" s="121"/>
      <c r="AF634" s="121"/>
      <c r="AG634" s="121"/>
      <c r="AH634" s="121"/>
      <c r="AI634" s="121"/>
      <c r="AJ634" s="121"/>
      <c r="AK634" s="121"/>
      <c r="AL634" s="121"/>
      <c r="AM634" s="121"/>
      <c r="AN634" s="121"/>
      <c r="AO634" s="121"/>
    </row>
    <row r="635" ht="12.75" customHeight="1">
      <c r="A635" s="5"/>
      <c r="B635" s="121"/>
      <c r="C635" s="121"/>
      <c r="D635" s="121"/>
      <c r="E635" s="121"/>
      <c r="F635" s="121"/>
      <c r="G635" s="78"/>
      <c r="H635" s="136"/>
      <c r="I635" s="121"/>
      <c r="J635" s="121"/>
      <c r="K635" s="121"/>
      <c r="L635" s="121"/>
      <c r="M635" s="121"/>
      <c r="N635" s="121"/>
      <c r="O635" s="121"/>
      <c r="P635" s="121"/>
      <c r="Q635" s="121"/>
      <c r="R635" s="121"/>
      <c r="S635" s="121"/>
      <c r="T635" s="121"/>
      <c r="U635" s="121"/>
      <c r="V635" s="121"/>
      <c r="W635" s="121"/>
      <c r="X635" s="121"/>
      <c r="Y635" s="121"/>
      <c r="Z635" s="121"/>
      <c r="AA635" s="121"/>
      <c r="AB635" s="121"/>
      <c r="AC635" s="121"/>
      <c r="AD635" s="121"/>
      <c r="AE635" s="121"/>
      <c r="AF635" s="121"/>
      <c r="AG635" s="121"/>
      <c r="AH635" s="121"/>
      <c r="AI635" s="121"/>
      <c r="AJ635" s="121"/>
      <c r="AK635" s="121"/>
      <c r="AL635" s="121"/>
      <c r="AM635" s="121"/>
      <c r="AN635" s="121"/>
      <c r="AO635" s="121"/>
    </row>
    <row r="636" ht="12.75" customHeight="1">
      <c r="A636" s="5"/>
      <c r="B636" s="121"/>
      <c r="C636" s="121"/>
      <c r="D636" s="121"/>
      <c r="E636" s="121"/>
      <c r="F636" s="121"/>
      <c r="G636" s="78"/>
      <c r="H636" s="136"/>
      <c r="I636" s="121"/>
      <c r="J636" s="121"/>
      <c r="K636" s="121"/>
      <c r="L636" s="121"/>
      <c r="M636" s="121"/>
      <c r="N636" s="121"/>
      <c r="O636" s="121"/>
      <c r="P636" s="121"/>
      <c r="Q636" s="121"/>
      <c r="R636" s="121"/>
      <c r="S636" s="121"/>
      <c r="T636" s="121"/>
      <c r="U636" s="121"/>
      <c r="V636" s="121"/>
      <c r="W636" s="121"/>
      <c r="X636" s="121"/>
      <c r="Y636" s="121"/>
      <c r="Z636" s="121"/>
      <c r="AA636" s="121"/>
      <c r="AB636" s="121"/>
      <c r="AC636" s="121"/>
      <c r="AD636" s="121"/>
      <c r="AE636" s="121"/>
      <c r="AF636" s="121"/>
      <c r="AG636" s="121"/>
      <c r="AH636" s="121"/>
      <c r="AI636" s="121"/>
      <c r="AJ636" s="121"/>
      <c r="AK636" s="121"/>
      <c r="AL636" s="121"/>
      <c r="AM636" s="121"/>
      <c r="AN636" s="121"/>
      <c r="AO636" s="121"/>
    </row>
    <row r="637" ht="12.75" customHeight="1">
      <c r="A637" s="5"/>
      <c r="B637" s="121"/>
      <c r="C637" s="121"/>
      <c r="D637" s="121"/>
      <c r="E637" s="121"/>
      <c r="F637" s="121"/>
      <c r="G637" s="78"/>
      <c r="H637" s="136"/>
      <c r="I637" s="121"/>
      <c r="J637" s="121"/>
      <c r="K637" s="121"/>
      <c r="L637" s="121"/>
      <c r="M637" s="121"/>
      <c r="N637" s="121"/>
      <c r="O637" s="121"/>
      <c r="P637" s="121"/>
      <c r="Q637" s="121"/>
      <c r="R637" s="121"/>
      <c r="S637" s="121"/>
      <c r="T637" s="121"/>
      <c r="U637" s="121"/>
      <c r="V637" s="121"/>
      <c r="W637" s="121"/>
      <c r="X637" s="121"/>
      <c r="Y637" s="121"/>
      <c r="Z637" s="121"/>
      <c r="AA637" s="121"/>
      <c r="AB637" s="121"/>
      <c r="AC637" s="121"/>
      <c r="AD637" s="121"/>
      <c r="AE637" s="121"/>
      <c r="AF637" s="121"/>
      <c r="AG637" s="121"/>
      <c r="AH637" s="121"/>
      <c r="AI637" s="121"/>
      <c r="AJ637" s="121"/>
      <c r="AK637" s="121"/>
      <c r="AL637" s="121"/>
      <c r="AM637" s="121"/>
      <c r="AN637" s="121"/>
      <c r="AO637" s="121"/>
    </row>
    <row r="638" ht="12.75" customHeight="1">
      <c r="A638" s="5"/>
      <c r="B638" s="121"/>
      <c r="C638" s="121"/>
      <c r="D638" s="121"/>
      <c r="E638" s="121"/>
      <c r="F638" s="121"/>
      <c r="G638" s="78"/>
      <c r="H638" s="136"/>
      <c r="I638" s="121"/>
      <c r="J638" s="121"/>
      <c r="K638" s="121"/>
      <c r="L638" s="121"/>
      <c r="M638" s="121"/>
      <c r="N638" s="121"/>
      <c r="O638" s="121"/>
      <c r="P638" s="121"/>
      <c r="Q638" s="121"/>
      <c r="R638" s="121"/>
      <c r="S638" s="121"/>
      <c r="T638" s="121"/>
      <c r="U638" s="121"/>
      <c r="V638" s="121"/>
      <c r="W638" s="121"/>
      <c r="X638" s="121"/>
      <c r="Y638" s="121"/>
      <c r="Z638" s="121"/>
      <c r="AA638" s="121"/>
      <c r="AB638" s="121"/>
      <c r="AC638" s="121"/>
      <c r="AD638" s="121"/>
      <c r="AE638" s="121"/>
      <c r="AF638" s="121"/>
      <c r="AG638" s="121"/>
      <c r="AH638" s="121"/>
      <c r="AI638" s="121"/>
      <c r="AJ638" s="121"/>
      <c r="AK638" s="121"/>
      <c r="AL638" s="121"/>
      <c r="AM638" s="121"/>
      <c r="AN638" s="121"/>
      <c r="AO638" s="121"/>
    </row>
    <row r="639" ht="12.75" customHeight="1">
      <c r="A639" s="5"/>
      <c r="B639" s="121"/>
      <c r="C639" s="121"/>
      <c r="D639" s="121"/>
      <c r="E639" s="121"/>
      <c r="F639" s="121"/>
      <c r="G639" s="78"/>
      <c r="H639" s="136"/>
      <c r="I639" s="121"/>
      <c r="J639" s="121"/>
      <c r="K639" s="121"/>
      <c r="L639" s="121"/>
      <c r="M639" s="121"/>
      <c r="N639" s="121"/>
      <c r="O639" s="121"/>
      <c r="P639" s="121"/>
      <c r="Q639" s="121"/>
      <c r="R639" s="121"/>
      <c r="S639" s="121"/>
      <c r="T639" s="121"/>
      <c r="U639" s="121"/>
      <c r="V639" s="121"/>
      <c r="W639" s="121"/>
      <c r="X639" s="121"/>
      <c r="Y639" s="121"/>
      <c r="Z639" s="121"/>
      <c r="AA639" s="121"/>
      <c r="AB639" s="121"/>
      <c r="AC639" s="121"/>
      <c r="AD639" s="121"/>
      <c r="AE639" s="121"/>
      <c r="AF639" s="121"/>
      <c r="AG639" s="121"/>
      <c r="AH639" s="121"/>
      <c r="AI639" s="121"/>
      <c r="AJ639" s="121"/>
      <c r="AK639" s="121"/>
      <c r="AL639" s="121"/>
      <c r="AM639" s="121"/>
      <c r="AN639" s="121"/>
      <c r="AO639" s="121"/>
    </row>
    <row r="640" ht="12.75" customHeight="1">
      <c r="A640" s="5"/>
      <c r="B640" s="121"/>
      <c r="C640" s="121"/>
      <c r="D640" s="121"/>
      <c r="E640" s="121"/>
      <c r="F640" s="121"/>
      <c r="G640" s="78"/>
      <c r="H640" s="136"/>
      <c r="I640" s="121"/>
      <c r="J640" s="121"/>
      <c r="K640" s="121"/>
      <c r="L640" s="121"/>
      <c r="M640" s="121"/>
      <c r="N640" s="121"/>
      <c r="O640" s="121"/>
      <c r="P640" s="121"/>
      <c r="Q640" s="121"/>
      <c r="R640" s="121"/>
      <c r="S640" s="121"/>
      <c r="T640" s="121"/>
      <c r="U640" s="121"/>
      <c r="V640" s="121"/>
      <c r="W640" s="121"/>
      <c r="X640" s="121"/>
      <c r="Y640" s="121"/>
      <c r="Z640" s="121"/>
      <c r="AA640" s="121"/>
      <c r="AB640" s="121"/>
      <c r="AC640" s="121"/>
      <c r="AD640" s="121"/>
      <c r="AE640" s="121"/>
      <c r="AF640" s="121"/>
      <c r="AG640" s="121"/>
      <c r="AH640" s="121"/>
      <c r="AI640" s="121"/>
      <c r="AJ640" s="121"/>
      <c r="AK640" s="121"/>
      <c r="AL640" s="121"/>
      <c r="AM640" s="121"/>
      <c r="AN640" s="121"/>
      <c r="AO640" s="121"/>
    </row>
    <row r="641" ht="12.75" customHeight="1">
      <c r="A641" s="5"/>
      <c r="B641" s="121"/>
      <c r="C641" s="121"/>
      <c r="D641" s="121"/>
      <c r="E641" s="121"/>
      <c r="F641" s="121"/>
      <c r="G641" s="78"/>
      <c r="H641" s="136"/>
      <c r="I641" s="121"/>
      <c r="J641" s="121"/>
      <c r="K641" s="121"/>
      <c r="L641" s="121"/>
      <c r="M641" s="121"/>
      <c r="N641" s="121"/>
      <c r="O641" s="121"/>
      <c r="P641" s="121"/>
      <c r="Q641" s="121"/>
      <c r="R641" s="121"/>
      <c r="S641" s="121"/>
      <c r="T641" s="121"/>
      <c r="U641" s="121"/>
      <c r="V641" s="121"/>
      <c r="W641" s="121"/>
      <c r="X641" s="121"/>
      <c r="Y641" s="121"/>
      <c r="Z641" s="121"/>
      <c r="AA641" s="121"/>
      <c r="AB641" s="121"/>
      <c r="AC641" s="121"/>
      <c r="AD641" s="121"/>
      <c r="AE641" s="121"/>
      <c r="AF641" s="121"/>
      <c r="AG641" s="121"/>
      <c r="AH641" s="121"/>
      <c r="AI641" s="121"/>
      <c r="AJ641" s="121"/>
      <c r="AK641" s="121"/>
      <c r="AL641" s="121"/>
      <c r="AM641" s="121"/>
      <c r="AN641" s="121"/>
      <c r="AO641" s="121"/>
    </row>
    <row r="642" ht="12.75" customHeight="1">
      <c r="A642" s="5"/>
      <c r="B642" s="121"/>
      <c r="C642" s="121"/>
      <c r="D642" s="121"/>
      <c r="E642" s="121"/>
      <c r="F642" s="121"/>
      <c r="G642" s="78"/>
      <c r="H642" s="136"/>
      <c r="I642" s="121"/>
      <c r="J642" s="121"/>
      <c r="K642" s="121"/>
      <c r="L642" s="121"/>
      <c r="M642" s="121"/>
      <c r="N642" s="121"/>
      <c r="O642" s="121"/>
      <c r="P642" s="121"/>
      <c r="Q642" s="121"/>
      <c r="R642" s="121"/>
      <c r="S642" s="121"/>
      <c r="T642" s="121"/>
      <c r="U642" s="121"/>
      <c r="V642" s="121"/>
      <c r="W642" s="121"/>
      <c r="X642" s="121"/>
      <c r="Y642" s="121"/>
      <c r="Z642" s="121"/>
      <c r="AA642" s="121"/>
      <c r="AB642" s="121"/>
      <c r="AC642" s="121"/>
      <c r="AD642" s="121"/>
      <c r="AE642" s="121"/>
      <c r="AF642" s="121"/>
      <c r="AG642" s="121"/>
      <c r="AH642" s="121"/>
      <c r="AI642" s="121"/>
      <c r="AJ642" s="121"/>
      <c r="AK642" s="121"/>
      <c r="AL642" s="121"/>
      <c r="AM642" s="121"/>
      <c r="AN642" s="121"/>
      <c r="AO642" s="121"/>
    </row>
    <row r="643" ht="12.75" customHeight="1">
      <c r="A643" s="5"/>
      <c r="B643" s="121"/>
      <c r="C643" s="121"/>
      <c r="D643" s="121"/>
      <c r="E643" s="121"/>
      <c r="F643" s="121"/>
      <c r="G643" s="78"/>
      <c r="H643" s="136"/>
      <c r="I643" s="121"/>
      <c r="J643" s="121"/>
      <c r="K643" s="121"/>
      <c r="L643" s="121"/>
      <c r="M643" s="121"/>
      <c r="N643" s="121"/>
      <c r="O643" s="121"/>
      <c r="P643" s="121"/>
      <c r="Q643" s="121"/>
      <c r="R643" s="121"/>
      <c r="S643" s="121"/>
      <c r="T643" s="121"/>
      <c r="U643" s="121"/>
      <c r="V643" s="121"/>
      <c r="W643" s="121"/>
      <c r="X643" s="121"/>
      <c r="Y643" s="121"/>
      <c r="Z643" s="121"/>
      <c r="AA643" s="121"/>
      <c r="AB643" s="121"/>
      <c r="AC643" s="121"/>
      <c r="AD643" s="121"/>
      <c r="AE643" s="121"/>
      <c r="AF643" s="121"/>
      <c r="AG643" s="121"/>
      <c r="AH643" s="121"/>
      <c r="AI643" s="121"/>
      <c r="AJ643" s="121"/>
      <c r="AK643" s="121"/>
      <c r="AL643" s="121"/>
      <c r="AM643" s="121"/>
      <c r="AN643" s="121"/>
      <c r="AO643" s="121"/>
    </row>
    <row r="644" ht="12.75" customHeight="1">
      <c r="A644" s="5"/>
      <c r="B644" s="121"/>
      <c r="C644" s="121"/>
      <c r="D644" s="121"/>
      <c r="E644" s="121"/>
      <c r="F644" s="121"/>
      <c r="G644" s="78"/>
      <c r="H644" s="136"/>
      <c r="I644" s="121"/>
      <c r="J644" s="121"/>
      <c r="K644" s="121"/>
      <c r="L644" s="121"/>
      <c r="M644" s="121"/>
      <c r="N644" s="121"/>
      <c r="O644" s="121"/>
      <c r="P644" s="121"/>
      <c r="Q644" s="121"/>
      <c r="R644" s="121"/>
      <c r="S644" s="121"/>
      <c r="T644" s="121"/>
      <c r="U644" s="121"/>
      <c r="V644" s="121"/>
      <c r="W644" s="121"/>
      <c r="X644" s="121"/>
      <c r="Y644" s="121"/>
      <c r="Z644" s="121"/>
      <c r="AA644" s="121"/>
      <c r="AB644" s="121"/>
      <c r="AC644" s="121"/>
      <c r="AD644" s="121"/>
      <c r="AE644" s="121"/>
      <c r="AF644" s="121"/>
      <c r="AG644" s="121"/>
      <c r="AH644" s="121"/>
      <c r="AI644" s="121"/>
      <c r="AJ644" s="121"/>
      <c r="AK644" s="121"/>
      <c r="AL644" s="121"/>
      <c r="AM644" s="121"/>
      <c r="AN644" s="121"/>
      <c r="AO644" s="121"/>
    </row>
    <row r="645" ht="12.75" customHeight="1">
      <c r="A645" s="5"/>
      <c r="B645" s="121"/>
      <c r="C645" s="121"/>
      <c r="D645" s="121"/>
      <c r="E645" s="121"/>
      <c r="F645" s="121"/>
      <c r="G645" s="78"/>
      <c r="H645" s="136"/>
      <c r="I645" s="121"/>
      <c r="J645" s="121"/>
      <c r="K645" s="121"/>
      <c r="L645" s="121"/>
      <c r="M645" s="121"/>
      <c r="N645" s="121"/>
      <c r="O645" s="121"/>
      <c r="P645" s="121"/>
      <c r="Q645" s="121"/>
      <c r="R645" s="121"/>
      <c r="S645" s="121"/>
      <c r="T645" s="121"/>
      <c r="U645" s="121"/>
      <c r="V645" s="121"/>
      <c r="W645" s="121"/>
      <c r="X645" s="121"/>
      <c r="Y645" s="121"/>
      <c r="Z645" s="121"/>
      <c r="AA645" s="121"/>
      <c r="AB645" s="121"/>
      <c r="AC645" s="121"/>
      <c r="AD645" s="121"/>
      <c r="AE645" s="121"/>
      <c r="AF645" s="121"/>
      <c r="AG645" s="121"/>
      <c r="AH645" s="121"/>
      <c r="AI645" s="121"/>
      <c r="AJ645" s="121"/>
      <c r="AK645" s="121"/>
      <c r="AL645" s="121"/>
      <c r="AM645" s="121"/>
      <c r="AN645" s="121"/>
      <c r="AO645" s="121"/>
    </row>
    <row r="646" ht="12.75" customHeight="1">
      <c r="A646" s="5"/>
      <c r="B646" s="121"/>
      <c r="C646" s="121"/>
      <c r="D646" s="121"/>
      <c r="E646" s="121"/>
      <c r="F646" s="121"/>
      <c r="G646" s="78"/>
      <c r="H646" s="136"/>
      <c r="I646" s="121"/>
      <c r="J646" s="121"/>
      <c r="K646" s="121"/>
      <c r="L646" s="121"/>
      <c r="M646" s="121"/>
      <c r="N646" s="121"/>
      <c r="O646" s="121"/>
      <c r="P646" s="121"/>
      <c r="Q646" s="121"/>
      <c r="R646" s="121"/>
      <c r="S646" s="121"/>
      <c r="T646" s="121"/>
      <c r="U646" s="121"/>
      <c r="V646" s="121"/>
      <c r="W646" s="121"/>
      <c r="X646" s="121"/>
      <c r="Y646" s="121"/>
      <c r="Z646" s="121"/>
      <c r="AA646" s="121"/>
      <c r="AB646" s="121"/>
      <c r="AC646" s="121"/>
      <c r="AD646" s="121"/>
      <c r="AE646" s="121"/>
      <c r="AF646" s="121"/>
      <c r="AG646" s="121"/>
      <c r="AH646" s="121"/>
      <c r="AI646" s="121"/>
      <c r="AJ646" s="121"/>
      <c r="AK646" s="121"/>
      <c r="AL646" s="121"/>
      <c r="AM646" s="121"/>
      <c r="AN646" s="121"/>
      <c r="AO646" s="121"/>
    </row>
    <row r="647" ht="12.75" customHeight="1">
      <c r="A647" s="5"/>
      <c r="B647" s="121"/>
      <c r="C647" s="121"/>
      <c r="D647" s="121"/>
      <c r="E647" s="121"/>
      <c r="F647" s="121"/>
      <c r="G647" s="78"/>
      <c r="H647" s="136"/>
      <c r="I647" s="121"/>
      <c r="J647" s="121"/>
      <c r="K647" s="121"/>
      <c r="L647" s="121"/>
      <c r="M647" s="121"/>
      <c r="N647" s="121"/>
      <c r="O647" s="121"/>
      <c r="P647" s="121"/>
      <c r="Q647" s="121"/>
      <c r="R647" s="121"/>
      <c r="S647" s="121"/>
      <c r="T647" s="121"/>
      <c r="U647" s="121"/>
      <c r="V647" s="121"/>
      <c r="W647" s="121"/>
      <c r="X647" s="121"/>
      <c r="Y647" s="121"/>
      <c r="Z647" s="121"/>
      <c r="AA647" s="121"/>
      <c r="AB647" s="121"/>
      <c r="AC647" s="121"/>
      <c r="AD647" s="121"/>
      <c r="AE647" s="121"/>
      <c r="AF647" s="121"/>
      <c r="AG647" s="121"/>
      <c r="AH647" s="121"/>
      <c r="AI647" s="121"/>
      <c r="AJ647" s="121"/>
      <c r="AK647" s="121"/>
      <c r="AL647" s="121"/>
      <c r="AM647" s="121"/>
      <c r="AN647" s="121"/>
      <c r="AO647" s="121"/>
    </row>
    <row r="648" ht="12.75" customHeight="1">
      <c r="A648" s="5"/>
      <c r="B648" s="121"/>
      <c r="C648" s="121"/>
      <c r="D648" s="121"/>
      <c r="E648" s="121"/>
      <c r="F648" s="121"/>
      <c r="G648" s="78"/>
      <c r="H648" s="136"/>
      <c r="I648" s="121"/>
      <c r="J648" s="121"/>
      <c r="K648" s="121"/>
      <c r="L648" s="121"/>
      <c r="M648" s="121"/>
      <c r="N648" s="121"/>
      <c r="O648" s="121"/>
      <c r="P648" s="121"/>
      <c r="Q648" s="121"/>
      <c r="R648" s="121"/>
      <c r="S648" s="121"/>
      <c r="T648" s="121"/>
      <c r="U648" s="121"/>
      <c r="V648" s="121"/>
      <c r="W648" s="121"/>
      <c r="X648" s="121"/>
      <c r="Y648" s="121"/>
      <c r="Z648" s="121"/>
      <c r="AA648" s="121"/>
      <c r="AB648" s="121"/>
      <c r="AC648" s="121"/>
      <c r="AD648" s="121"/>
      <c r="AE648" s="121"/>
      <c r="AF648" s="121"/>
      <c r="AG648" s="121"/>
      <c r="AH648" s="121"/>
      <c r="AI648" s="121"/>
      <c r="AJ648" s="121"/>
      <c r="AK648" s="121"/>
      <c r="AL648" s="121"/>
      <c r="AM648" s="121"/>
      <c r="AN648" s="121"/>
      <c r="AO648" s="121"/>
    </row>
    <row r="649" ht="12.75" customHeight="1">
      <c r="A649" s="5"/>
      <c r="B649" s="121"/>
      <c r="C649" s="121"/>
      <c r="D649" s="121"/>
      <c r="E649" s="121"/>
      <c r="F649" s="121"/>
      <c r="G649" s="78"/>
      <c r="H649" s="136"/>
      <c r="I649" s="121"/>
      <c r="J649" s="121"/>
      <c r="K649" s="121"/>
      <c r="L649" s="121"/>
      <c r="M649" s="121"/>
      <c r="N649" s="121"/>
      <c r="O649" s="121"/>
      <c r="P649" s="121"/>
      <c r="Q649" s="121"/>
      <c r="R649" s="121"/>
      <c r="S649" s="121"/>
      <c r="T649" s="121"/>
      <c r="U649" s="121"/>
      <c r="V649" s="121"/>
      <c r="W649" s="121"/>
      <c r="X649" s="121"/>
      <c r="Y649" s="121"/>
      <c r="Z649" s="121"/>
      <c r="AA649" s="121"/>
      <c r="AB649" s="121"/>
      <c r="AC649" s="121"/>
      <c r="AD649" s="121"/>
      <c r="AE649" s="121"/>
      <c r="AF649" s="121"/>
      <c r="AG649" s="121"/>
      <c r="AH649" s="121"/>
      <c r="AI649" s="121"/>
      <c r="AJ649" s="121"/>
      <c r="AK649" s="121"/>
      <c r="AL649" s="121"/>
      <c r="AM649" s="121"/>
      <c r="AN649" s="121"/>
      <c r="AO649" s="121"/>
    </row>
    <row r="650" ht="12.75" customHeight="1">
      <c r="A650" s="5"/>
      <c r="B650" s="121"/>
      <c r="C650" s="121"/>
      <c r="D650" s="121"/>
      <c r="E650" s="121"/>
      <c r="F650" s="121"/>
      <c r="G650" s="78"/>
      <c r="H650" s="136"/>
      <c r="I650" s="121"/>
      <c r="J650" s="121"/>
      <c r="K650" s="121"/>
      <c r="L650" s="121"/>
      <c r="M650" s="121"/>
      <c r="N650" s="121"/>
      <c r="O650" s="121"/>
      <c r="P650" s="121"/>
      <c r="Q650" s="121"/>
      <c r="R650" s="121"/>
      <c r="S650" s="121"/>
      <c r="T650" s="121"/>
      <c r="U650" s="121"/>
      <c r="V650" s="121"/>
      <c r="W650" s="121"/>
      <c r="X650" s="121"/>
      <c r="Y650" s="121"/>
      <c r="Z650" s="121"/>
      <c r="AA650" s="121"/>
      <c r="AB650" s="121"/>
      <c r="AC650" s="121"/>
      <c r="AD650" s="121"/>
      <c r="AE650" s="121"/>
      <c r="AF650" s="121"/>
      <c r="AG650" s="121"/>
      <c r="AH650" s="121"/>
      <c r="AI650" s="121"/>
      <c r="AJ650" s="121"/>
      <c r="AK650" s="121"/>
      <c r="AL650" s="121"/>
      <c r="AM650" s="121"/>
      <c r="AN650" s="121"/>
      <c r="AO650" s="121"/>
    </row>
    <row r="651" ht="12.75" customHeight="1">
      <c r="A651" s="5"/>
      <c r="B651" s="121"/>
      <c r="C651" s="121"/>
      <c r="D651" s="121"/>
      <c r="E651" s="121"/>
      <c r="F651" s="121"/>
      <c r="G651" s="78"/>
      <c r="H651" s="136"/>
      <c r="I651" s="121"/>
      <c r="J651" s="121"/>
      <c r="K651" s="121"/>
      <c r="L651" s="121"/>
      <c r="M651" s="121"/>
      <c r="N651" s="121"/>
      <c r="O651" s="121"/>
      <c r="P651" s="121"/>
      <c r="Q651" s="121"/>
      <c r="R651" s="121"/>
      <c r="S651" s="121"/>
      <c r="T651" s="121"/>
      <c r="U651" s="121"/>
      <c r="V651" s="121"/>
      <c r="W651" s="121"/>
      <c r="X651" s="121"/>
      <c r="Y651" s="121"/>
      <c r="Z651" s="121"/>
      <c r="AA651" s="121"/>
      <c r="AB651" s="121"/>
      <c r="AC651" s="121"/>
      <c r="AD651" s="121"/>
      <c r="AE651" s="121"/>
      <c r="AF651" s="121"/>
      <c r="AG651" s="121"/>
      <c r="AH651" s="121"/>
      <c r="AI651" s="121"/>
      <c r="AJ651" s="121"/>
      <c r="AK651" s="121"/>
      <c r="AL651" s="121"/>
      <c r="AM651" s="121"/>
      <c r="AN651" s="121"/>
      <c r="AO651" s="121"/>
    </row>
    <row r="652" ht="12.75" customHeight="1">
      <c r="A652" s="5"/>
      <c r="B652" s="121"/>
      <c r="C652" s="121"/>
      <c r="D652" s="121"/>
      <c r="E652" s="121"/>
      <c r="F652" s="121"/>
      <c r="G652" s="78"/>
      <c r="H652" s="136"/>
      <c r="I652" s="121"/>
      <c r="J652" s="121"/>
      <c r="K652" s="121"/>
      <c r="L652" s="121"/>
      <c r="M652" s="121"/>
      <c r="N652" s="121"/>
      <c r="O652" s="121"/>
      <c r="P652" s="121"/>
      <c r="Q652" s="121"/>
      <c r="R652" s="121"/>
      <c r="S652" s="121"/>
      <c r="T652" s="121"/>
      <c r="U652" s="121"/>
      <c r="V652" s="121"/>
      <c r="W652" s="121"/>
      <c r="X652" s="121"/>
      <c r="Y652" s="121"/>
      <c r="Z652" s="121"/>
      <c r="AA652" s="121"/>
      <c r="AB652" s="121"/>
      <c r="AC652" s="121"/>
      <c r="AD652" s="121"/>
      <c r="AE652" s="121"/>
      <c r="AF652" s="121"/>
      <c r="AG652" s="121"/>
      <c r="AH652" s="121"/>
      <c r="AI652" s="121"/>
      <c r="AJ652" s="121"/>
      <c r="AK652" s="121"/>
      <c r="AL652" s="121"/>
      <c r="AM652" s="121"/>
      <c r="AN652" s="121"/>
      <c r="AO652" s="121"/>
    </row>
    <row r="653" ht="12.75" customHeight="1">
      <c r="A653" s="5"/>
      <c r="B653" s="121"/>
      <c r="C653" s="121"/>
      <c r="D653" s="121"/>
      <c r="E653" s="121"/>
      <c r="F653" s="121"/>
      <c r="G653" s="78"/>
      <c r="H653" s="136"/>
      <c r="I653" s="121"/>
      <c r="J653" s="121"/>
      <c r="K653" s="121"/>
      <c r="L653" s="121"/>
      <c r="M653" s="121"/>
      <c r="N653" s="121"/>
      <c r="O653" s="121"/>
      <c r="P653" s="121"/>
      <c r="Q653" s="121"/>
      <c r="R653" s="121"/>
      <c r="S653" s="121"/>
      <c r="T653" s="121"/>
      <c r="U653" s="121"/>
      <c r="V653" s="121"/>
      <c r="W653" s="121"/>
      <c r="X653" s="121"/>
      <c r="Y653" s="121"/>
      <c r="Z653" s="121"/>
      <c r="AA653" s="121"/>
      <c r="AB653" s="121"/>
      <c r="AC653" s="121"/>
      <c r="AD653" s="121"/>
      <c r="AE653" s="121"/>
      <c r="AF653" s="121"/>
      <c r="AG653" s="121"/>
      <c r="AH653" s="121"/>
      <c r="AI653" s="121"/>
      <c r="AJ653" s="121"/>
      <c r="AK653" s="121"/>
      <c r="AL653" s="121"/>
      <c r="AM653" s="121"/>
      <c r="AN653" s="121"/>
      <c r="AO653" s="121"/>
    </row>
    <row r="654" ht="12.75" customHeight="1">
      <c r="A654" s="5"/>
      <c r="B654" s="121"/>
      <c r="C654" s="121"/>
      <c r="D654" s="121"/>
      <c r="E654" s="121"/>
      <c r="F654" s="121"/>
      <c r="G654" s="78"/>
      <c r="H654" s="136"/>
      <c r="I654" s="121"/>
      <c r="J654" s="121"/>
      <c r="K654" s="121"/>
      <c r="L654" s="121"/>
      <c r="M654" s="121"/>
      <c r="N654" s="121"/>
      <c r="O654" s="121"/>
      <c r="P654" s="121"/>
      <c r="Q654" s="121"/>
      <c r="R654" s="121"/>
      <c r="S654" s="121"/>
      <c r="T654" s="121"/>
      <c r="U654" s="121"/>
      <c r="V654" s="121"/>
      <c r="W654" s="121"/>
      <c r="X654" s="121"/>
      <c r="Y654" s="121"/>
      <c r="Z654" s="121"/>
      <c r="AA654" s="121"/>
      <c r="AB654" s="121"/>
      <c r="AC654" s="121"/>
      <c r="AD654" s="121"/>
      <c r="AE654" s="121"/>
      <c r="AF654" s="121"/>
      <c r="AG654" s="121"/>
      <c r="AH654" s="121"/>
      <c r="AI654" s="121"/>
      <c r="AJ654" s="121"/>
      <c r="AK654" s="121"/>
      <c r="AL654" s="121"/>
      <c r="AM654" s="121"/>
      <c r="AN654" s="121"/>
      <c r="AO654" s="121"/>
    </row>
    <row r="655" ht="12.75" customHeight="1">
      <c r="A655" s="5"/>
      <c r="B655" s="121"/>
      <c r="C655" s="121"/>
      <c r="D655" s="121"/>
      <c r="E655" s="121"/>
      <c r="F655" s="121"/>
      <c r="G655" s="78"/>
      <c r="H655" s="136"/>
      <c r="I655" s="121"/>
      <c r="J655" s="121"/>
      <c r="K655" s="121"/>
      <c r="L655" s="121"/>
      <c r="M655" s="121"/>
      <c r="N655" s="121"/>
      <c r="O655" s="121"/>
      <c r="P655" s="121"/>
      <c r="Q655" s="121"/>
      <c r="R655" s="121"/>
      <c r="S655" s="121"/>
      <c r="T655" s="121"/>
      <c r="U655" s="121"/>
      <c r="V655" s="121"/>
      <c r="W655" s="121"/>
      <c r="X655" s="121"/>
      <c r="Y655" s="121"/>
      <c r="Z655" s="121"/>
      <c r="AA655" s="121"/>
      <c r="AB655" s="121"/>
      <c r="AC655" s="121"/>
      <c r="AD655" s="121"/>
      <c r="AE655" s="121"/>
      <c r="AF655" s="121"/>
      <c r="AG655" s="121"/>
      <c r="AH655" s="121"/>
      <c r="AI655" s="121"/>
      <c r="AJ655" s="121"/>
      <c r="AK655" s="121"/>
      <c r="AL655" s="121"/>
      <c r="AM655" s="121"/>
      <c r="AN655" s="121"/>
      <c r="AO655" s="121"/>
    </row>
    <row r="656" ht="12.75" customHeight="1">
      <c r="A656" s="5"/>
      <c r="B656" s="121"/>
      <c r="C656" s="121"/>
      <c r="D656" s="121"/>
      <c r="E656" s="121"/>
      <c r="F656" s="121"/>
      <c r="G656" s="78"/>
      <c r="H656" s="136"/>
      <c r="I656" s="121"/>
      <c r="J656" s="121"/>
      <c r="K656" s="121"/>
      <c r="L656" s="121"/>
      <c r="M656" s="121"/>
      <c r="N656" s="121"/>
      <c r="O656" s="121"/>
      <c r="P656" s="121"/>
      <c r="Q656" s="121"/>
      <c r="R656" s="121"/>
      <c r="S656" s="121"/>
      <c r="T656" s="121"/>
      <c r="U656" s="121"/>
      <c r="V656" s="121"/>
      <c r="W656" s="121"/>
      <c r="X656" s="121"/>
      <c r="Y656" s="121"/>
      <c r="Z656" s="121"/>
      <c r="AA656" s="121"/>
      <c r="AB656" s="121"/>
      <c r="AC656" s="121"/>
      <c r="AD656" s="121"/>
      <c r="AE656" s="121"/>
      <c r="AF656" s="121"/>
      <c r="AG656" s="121"/>
      <c r="AH656" s="121"/>
      <c r="AI656" s="121"/>
      <c r="AJ656" s="121"/>
      <c r="AK656" s="121"/>
      <c r="AL656" s="121"/>
      <c r="AM656" s="121"/>
      <c r="AN656" s="121"/>
      <c r="AO656" s="121"/>
    </row>
    <row r="657" ht="12.75" customHeight="1">
      <c r="A657" s="5"/>
      <c r="B657" s="121"/>
      <c r="C657" s="121"/>
      <c r="D657" s="121"/>
      <c r="E657" s="121"/>
      <c r="F657" s="121"/>
      <c r="G657" s="78"/>
      <c r="H657" s="136"/>
      <c r="I657" s="121"/>
      <c r="J657" s="121"/>
      <c r="K657" s="121"/>
      <c r="L657" s="121"/>
      <c r="M657" s="121"/>
      <c r="N657" s="121"/>
      <c r="O657" s="121"/>
      <c r="P657" s="121"/>
      <c r="Q657" s="121"/>
      <c r="R657" s="121"/>
      <c r="S657" s="121"/>
      <c r="T657" s="121"/>
      <c r="U657" s="121"/>
      <c r="V657" s="121"/>
      <c r="W657" s="121"/>
      <c r="X657" s="121"/>
      <c r="Y657" s="121"/>
      <c r="Z657" s="121"/>
      <c r="AA657" s="121"/>
      <c r="AB657" s="121"/>
      <c r="AC657" s="121"/>
      <c r="AD657" s="121"/>
      <c r="AE657" s="121"/>
      <c r="AF657" s="121"/>
      <c r="AG657" s="121"/>
      <c r="AH657" s="121"/>
      <c r="AI657" s="121"/>
      <c r="AJ657" s="121"/>
      <c r="AK657" s="121"/>
      <c r="AL657" s="121"/>
      <c r="AM657" s="121"/>
      <c r="AN657" s="121"/>
      <c r="AO657" s="121"/>
    </row>
    <row r="658" ht="12.75" customHeight="1">
      <c r="A658" s="5"/>
      <c r="B658" s="121"/>
      <c r="C658" s="121"/>
      <c r="D658" s="121"/>
      <c r="E658" s="121"/>
      <c r="F658" s="121"/>
      <c r="G658" s="78"/>
      <c r="H658" s="136"/>
      <c r="I658" s="121"/>
      <c r="J658" s="121"/>
      <c r="K658" s="121"/>
      <c r="L658" s="121"/>
      <c r="M658" s="121"/>
      <c r="N658" s="121"/>
      <c r="O658" s="121"/>
      <c r="P658" s="121"/>
      <c r="Q658" s="121"/>
      <c r="R658" s="121"/>
      <c r="S658" s="121"/>
      <c r="T658" s="121"/>
      <c r="U658" s="121"/>
      <c r="V658" s="121"/>
      <c r="W658" s="121"/>
      <c r="X658" s="121"/>
      <c r="Y658" s="121"/>
      <c r="Z658" s="121"/>
      <c r="AA658" s="121"/>
      <c r="AB658" s="121"/>
      <c r="AC658" s="121"/>
      <c r="AD658" s="121"/>
      <c r="AE658" s="121"/>
      <c r="AF658" s="121"/>
      <c r="AG658" s="121"/>
      <c r="AH658" s="121"/>
      <c r="AI658" s="121"/>
      <c r="AJ658" s="121"/>
      <c r="AK658" s="121"/>
      <c r="AL658" s="121"/>
      <c r="AM658" s="121"/>
      <c r="AN658" s="121"/>
      <c r="AO658" s="121"/>
    </row>
    <row r="659" ht="12.75" customHeight="1">
      <c r="A659" s="5"/>
      <c r="B659" s="121"/>
      <c r="C659" s="121"/>
      <c r="D659" s="121"/>
      <c r="E659" s="121"/>
      <c r="F659" s="121"/>
      <c r="G659" s="78"/>
      <c r="H659" s="136"/>
      <c r="I659" s="121"/>
      <c r="J659" s="121"/>
      <c r="K659" s="121"/>
      <c r="L659" s="121"/>
      <c r="M659" s="121"/>
      <c r="N659" s="121"/>
      <c r="O659" s="121"/>
      <c r="P659" s="121"/>
      <c r="Q659" s="121"/>
      <c r="R659" s="121"/>
      <c r="S659" s="121"/>
      <c r="T659" s="121"/>
      <c r="U659" s="121"/>
      <c r="V659" s="121"/>
      <c r="W659" s="121"/>
      <c r="X659" s="121"/>
      <c r="Y659" s="121"/>
      <c r="Z659" s="121"/>
      <c r="AA659" s="121"/>
      <c r="AB659" s="121"/>
      <c r="AC659" s="121"/>
      <c r="AD659" s="121"/>
      <c r="AE659" s="121"/>
      <c r="AF659" s="121"/>
      <c r="AG659" s="121"/>
      <c r="AH659" s="121"/>
      <c r="AI659" s="121"/>
      <c r="AJ659" s="121"/>
      <c r="AK659" s="121"/>
      <c r="AL659" s="121"/>
      <c r="AM659" s="121"/>
      <c r="AN659" s="121"/>
      <c r="AO659" s="121"/>
    </row>
    <row r="660" ht="12.75" customHeight="1">
      <c r="A660" s="5"/>
      <c r="B660" s="121"/>
      <c r="C660" s="121"/>
      <c r="D660" s="121"/>
      <c r="E660" s="121"/>
      <c r="F660" s="121"/>
      <c r="G660" s="78"/>
      <c r="H660" s="136"/>
      <c r="I660" s="121"/>
      <c r="J660" s="121"/>
      <c r="K660" s="121"/>
      <c r="L660" s="121"/>
      <c r="M660" s="121"/>
      <c r="N660" s="121"/>
      <c r="O660" s="121"/>
      <c r="P660" s="121"/>
      <c r="Q660" s="121"/>
      <c r="R660" s="121"/>
      <c r="S660" s="121"/>
      <c r="T660" s="121"/>
      <c r="U660" s="121"/>
      <c r="V660" s="121"/>
      <c r="W660" s="121"/>
      <c r="X660" s="121"/>
      <c r="Y660" s="121"/>
      <c r="Z660" s="121"/>
      <c r="AA660" s="121"/>
      <c r="AB660" s="121"/>
      <c r="AC660" s="121"/>
      <c r="AD660" s="121"/>
      <c r="AE660" s="121"/>
      <c r="AF660" s="121"/>
      <c r="AG660" s="121"/>
      <c r="AH660" s="121"/>
      <c r="AI660" s="121"/>
      <c r="AJ660" s="121"/>
      <c r="AK660" s="121"/>
      <c r="AL660" s="121"/>
      <c r="AM660" s="121"/>
      <c r="AN660" s="121"/>
      <c r="AO660" s="121"/>
    </row>
    <row r="661" ht="12.75" customHeight="1">
      <c r="A661" s="5"/>
      <c r="B661" s="121"/>
      <c r="C661" s="121"/>
      <c r="D661" s="121"/>
      <c r="E661" s="121"/>
      <c r="F661" s="121"/>
      <c r="G661" s="78"/>
      <c r="H661" s="136"/>
      <c r="I661" s="121"/>
      <c r="J661" s="121"/>
      <c r="K661" s="121"/>
      <c r="L661" s="121"/>
      <c r="M661" s="121"/>
      <c r="N661" s="121"/>
      <c r="O661" s="121"/>
      <c r="P661" s="121"/>
      <c r="Q661" s="121"/>
      <c r="R661" s="121"/>
      <c r="S661" s="121"/>
      <c r="T661" s="121"/>
      <c r="U661" s="121"/>
      <c r="V661" s="121"/>
      <c r="W661" s="121"/>
      <c r="X661" s="121"/>
      <c r="Y661" s="121"/>
      <c r="Z661" s="121"/>
      <c r="AA661" s="121"/>
      <c r="AB661" s="121"/>
      <c r="AC661" s="121"/>
      <c r="AD661" s="121"/>
      <c r="AE661" s="121"/>
      <c r="AF661" s="121"/>
      <c r="AG661" s="121"/>
      <c r="AH661" s="121"/>
      <c r="AI661" s="121"/>
      <c r="AJ661" s="121"/>
      <c r="AK661" s="121"/>
      <c r="AL661" s="121"/>
      <c r="AM661" s="121"/>
      <c r="AN661" s="121"/>
      <c r="AO661" s="121"/>
    </row>
    <row r="662" ht="12.75" customHeight="1">
      <c r="A662" s="5"/>
      <c r="B662" s="121"/>
      <c r="C662" s="121"/>
      <c r="D662" s="121"/>
      <c r="E662" s="121"/>
      <c r="F662" s="121"/>
      <c r="G662" s="78"/>
      <c r="H662" s="136"/>
      <c r="I662" s="121"/>
      <c r="J662" s="121"/>
      <c r="K662" s="121"/>
      <c r="L662" s="121"/>
      <c r="M662" s="121"/>
      <c r="N662" s="121"/>
      <c r="O662" s="121"/>
      <c r="P662" s="121"/>
      <c r="Q662" s="121"/>
      <c r="R662" s="121"/>
      <c r="S662" s="121"/>
      <c r="T662" s="121"/>
      <c r="U662" s="121"/>
      <c r="V662" s="121"/>
      <c r="W662" s="121"/>
      <c r="X662" s="121"/>
      <c r="Y662" s="121"/>
      <c r="Z662" s="121"/>
      <c r="AA662" s="121"/>
      <c r="AB662" s="121"/>
      <c r="AC662" s="121"/>
      <c r="AD662" s="121"/>
      <c r="AE662" s="121"/>
      <c r="AF662" s="121"/>
      <c r="AG662" s="121"/>
      <c r="AH662" s="121"/>
      <c r="AI662" s="121"/>
      <c r="AJ662" s="121"/>
      <c r="AK662" s="121"/>
      <c r="AL662" s="121"/>
      <c r="AM662" s="121"/>
      <c r="AN662" s="121"/>
      <c r="AO662" s="121"/>
    </row>
    <row r="663" ht="12.75" customHeight="1">
      <c r="A663" s="5"/>
      <c r="B663" s="121"/>
      <c r="C663" s="121"/>
      <c r="D663" s="121"/>
      <c r="E663" s="121"/>
      <c r="F663" s="121"/>
      <c r="G663" s="78"/>
      <c r="H663" s="136"/>
      <c r="I663" s="121"/>
      <c r="J663" s="121"/>
      <c r="K663" s="121"/>
      <c r="L663" s="121"/>
      <c r="M663" s="121"/>
      <c r="N663" s="121"/>
      <c r="O663" s="121"/>
      <c r="P663" s="121"/>
      <c r="Q663" s="121"/>
      <c r="R663" s="121"/>
      <c r="S663" s="121"/>
      <c r="T663" s="121"/>
      <c r="U663" s="121"/>
      <c r="V663" s="121"/>
      <c r="W663" s="121"/>
      <c r="X663" s="121"/>
      <c r="Y663" s="121"/>
      <c r="Z663" s="121"/>
      <c r="AA663" s="121"/>
      <c r="AB663" s="121"/>
      <c r="AC663" s="121"/>
      <c r="AD663" s="121"/>
      <c r="AE663" s="121"/>
      <c r="AF663" s="121"/>
      <c r="AG663" s="121"/>
      <c r="AH663" s="121"/>
      <c r="AI663" s="121"/>
      <c r="AJ663" s="121"/>
      <c r="AK663" s="121"/>
      <c r="AL663" s="121"/>
      <c r="AM663" s="121"/>
      <c r="AN663" s="121"/>
      <c r="AO663" s="121"/>
    </row>
    <row r="664" ht="12.75" customHeight="1">
      <c r="A664" s="5"/>
      <c r="B664" s="121"/>
      <c r="C664" s="121"/>
      <c r="D664" s="121"/>
      <c r="E664" s="121"/>
      <c r="F664" s="121"/>
      <c r="G664" s="78"/>
      <c r="H664" s="136"/>
      <c r="I664" s="121"/>
      <c r="J664" s="121"/>
      <c r="K664" s="121"/>
      <c r="L664" s="121"/>
      <c r="M664" s="121"/>
      <c r="N664" s="121"/>
      <c r="O664" s="121"/>
      <c r="P664" s="121"/>
      <c r="Q664" s="121"/>
      <c r="R664" s="121"/>
      <c r="S664" s="121"/>
      <c r="T664" s="121"/>
      <c r="U664" s="121"/>
      <c r="V664" s="121"/>
      <c r="W664" s="121"/>
      <c r="X664" s="121"/>
      <c r="Y664" s="121"/>
      <c r="Z664" s="121"/>
      <c r="AA664" s="121"/>
      <c r="AB664" s="121"/>
      <c r="AC664" s="121"/>
      <c r="AD664" s="121"/>
      <c r="AE664" s="121"/>
      <c r="AF664" s="121"/>
      <c r="AG664" s="121"/>
      <c r="AH664" s="121"/>
      <c r="AI664" s="121"/>
      <c r="AJ664" s="121"/>
      <c r="AK664" s="121"/>
      <c r="AL664" s="121"/>
      <c r="AM664" s="121"/>
      <c r="AN664" s="121"/>
      <c r="AO664" s="121"/>
    </row>
    <row r="665" ht="12.75" customHeight="1">
      <c r="A665" s="5"/>
      <c r="B665" s="121"/>
      <c r="C665" s="121"/>
      <c r="D665" s="121"/>
      <c r="E665" s="121"/>
      <c r="F665" s="121"/>
      <c r="G665" s="78"/>
      <c r="H665" s="136"/>
      <c r="I665" s="121"/>
      <c r="J665" s="121"/>
      <c r="K665" s="121"/>
      <c r="L665" s="121"/>
      <c r="M665" s="121"/>
      <c r="N665" s="121"/>
      <c r="O665" s="121"/>
      <c r="P665" s="121"/>
      <c r="Q665" s="121"/>
      <c r="R665" s="121"/>
      <c r="S665" s="121"/>
      <c r="T665" s="121"/>
      <c r="U665" s="121"/>
      <c r="V665" s="121"/>
      <c r="W665" s="121"/>
      <c r="X665" s="121"/>
      <c r="Y665" s="121"/>
      <c r="Z665" s="121"/>
      <c r="AA665" s="121"/>
      <c r="AB665" s="121"/>
      <c r="AC665" s="121"/>
      <c r="AD665" s="121"/>
      <c r="AE665" s="121"/>
      <c r="AF665" s="121"/>
      <c r="AG665" s="121"/>
      <c r="AH665" s="121"/>
      <c r="AI665" s="121"/>
      <c r="AJ665" s="121"/>
      <c r="AK665" s="121"/>
      <c r="AL665" s="121"/>
      <c r="AM665" s="121"/>
      <c r="AN665" s="121"/>
      <c r="AO665" s="121"/>
    </row>
    <row r="666" ht="12.75" customHeight="1">
      <c r="A666" s="5"/>
      <c r="B666" s="121"/>
      <c r="C666" s="121"/>
      <c r="D666" s="121"/>
      <c r="E666" s="121"/>
      <c r="F666" s="121"/>
      <c r="G666" s="78"/>
      <c r="H666" s="136"/>
      <c r="I666" s="121"/>
      <c r="J666" s="121"/>
      <c r="K666" s="121"/>
      <c r="L666" s="121"/>
      <c r="M666" s="121"/>
      <c r="N666" s="121"/>
      <c r="O666" s="121"/>
      <c r="P666" s="121"/>
      <c r="Q666" s="121"/>
      <c r="R666" s="121"/>
      <c r="S666" s="121"/>
      <c r="T666" s="121"/>
      <c r="U666" s="121"/>
      <c r="V666" s="121"/>
      <c r="W666" s="121"/>
      <c r="X666" s="121"/>
      <c r="Y666" s="121"/>
      <c r="Z666" s="121"/>
      <c r="AA666" s="121"/>
      <c r="AB666" s="121"/>
      <c r="AC666" s="121"/>
      <c r="AD666" s="121"/>
      <c r="AE666" s="121"/>
      <c r="AF666" s="121"/>
      <c r="AG666" s="121"/>
      <c r="AH666" s="121"/>
      <c r="AI666" s="121"/>
      <c r="AJ666" s="121"/>
      <c r="AK666" s="121"/>
      <c r="AL666" s="121"/>
      <c r="AM666" s="121"/>
      <c r="AN666" s="121"/>
      <c r="AO666" s="121"/>
    </row>
    <row r="667" ht="12.75" customHeight="1">
      <c r="A667" s="5"/>
      <c r="B667" s="121"/>
      <c r="C667" s="121"/>
      <c r="D667" s="121"/>
      <c r="E667" s="121"/>
      <c r="F667" s="121"/>
      <c r="G667" s="78"/>
      <c r="H667" s="136"/>
      <c r="I667" s="121"/>
      <c r="J667" s="121"/>
      <c r="K667" s="121"/>
      <c r="L667" s="121"/>
      <c r="M667" s="121"/>
      <c r="N667" s="121"/>
      <c r="O667" s="121"/>
      <c r="P667" s="121"/>
      <c r="Q667" s="121"/>
      <c r="R667" s="121"/>
      <c r="S667" s="121"/>
      <c r="T667" s="121"/>
      <c r="U667" s="121"/>
      <c r="V667" s="121"/>
      <c r="W667" s="121"/>
      <c r="X667" s="121"/>
      <c r="Y667" s="121"/>
      <c r="Z667" s="121"/>
      <c r="AA667" s="121"/>
      <c r="AB667" s="121"/>
      <c r="AC667" s="121"/>
      <c r="AD667" s="121"/>
      <c r="AE667" s="121"/>
      <c r="AF667" s="121"/>
      <c r="AG667" s="121"/>
      <c r="AH667" s="121"/>
      <c r="AI667" s="121"/>
      <c r="AJ667" s="121"/>
      <c r="AK667" s="121"/>
      <c r="AL667" s="121"/>
      <c r="AM667" s="121"/>
      <c r="AN667" s="121"/>
      <c r="AO667" s="121"/>
    </row>
    <row r="668" ht="12.75" customHeight="1">
      <c r="A668" s="5"/>
      <c r="B668" s="121"/>
      <c r="C668" s="121"/>
      <c r="D668" s="121"/>
      <c r="E668" s="121"/>
      <c r="F668" s="121"/>
      <c r="G668" s="78"/>
      <c r="H668" s="136"/>
      <c r="I668" s="121"/>
      <c r="J668" s="121"/>
      <c r="K668" s="121"/>
      <c r="L668" s="121"/>
      <c r="M668" s="121"/>
      <c r="N668" s="121"/>
      <c r="O668" s="121"/>
      <c r="P668" s="121"/>
      <c r="Q668" s="121"/>
      <c r="R668" s="121"/>
      <c r="S668" s="121"/>
      <c r="T668" s="121"/>
      <c r="U668" s="121"/>
      <c r="V668" s="121"/>
      <c r="W668" s="121"/>
      <c r="X668" s="121"/>
      <c r="Y668" s="121"/>
      <c r="Z668" s="121"/>
      <c r="AA668" s="121"/>
      <c r="AB668" s="121"/>
      <c r="AC668" s="121"/>
      <c r="AD668" s="121"/>
      <c r="AE668" s="121"/>
      <c r="AF668" s="121"/>
      <c r="AG668" s="121"/>
      <c r="AH668" s="121"/>
      <c r="AI668" s="121"/>
      <c r="AJ668" s="121"/>
      <c r="AK668" s="121"/>
      <c r="AL668" s="121"/>
      <c r="AM668" s="121"/>
      <c r="AN668" s="121"/>
      <c r="AO668" s="121"/>
    </row>
    <row r="669" ht="12.75" customHeight="1">
      <c r="A669" s="5"/>
      <c r="B669" s="121"/>
      <c r="C669" s="121"/>
      <c r="D669" s="121"/>
      <c r="E669" s="121"/>
      <c r="F669" s="121"/>
      <c r="G669" s="78"/>
      <c r="H669" s="136"/>
      <c r="I669" s="121"/>
      <c r="J669" s="121"/>
      <c r="K669" s="121"/>
      <c r="L669" s="121"/>
      <c r="M669" s="121"/>
      <c r="N669" s="121"/>
      <c r="O669" s="121"/>
      <c r="P669" s="121"/>
      <c r="Q669" s="121"/>
      <c r="R669" s="121"/>
      <c r="S669" s="121"/>
      <c r="T669" s="121"/>
      <c r="U669" s="121"/>
      <c r="V669" s="121"/>
      <c r="W669" s="121"/>
      <c r="X669" s="121"/>
      <c r="Y669" s="121"/>
      <c r="Z669" s="121"/>
      <c r="AA669" s="121"/>
      <c r="AB669" s="121"/>
      <c r="AC669" s="121"/>
      <c r="AD669" s="121"/>
      <c r="AE669" s="121"/>
      <c r="AF669" s="121"/>
      <c r="AG669" s="121"/>
      <c r="AH669" s="121"/>
      <c r="AI669" s="121"/>
      <c r="AJ669" s="121"/>
      <c r="AK669" s="121"/>
      <c r="AL669" s="121"/>
      <c r="AM669" s="121"/>
      <c r="AN669" s="121"/>
      <c r="AO669" s="121"/>
    </row>
    <row r="670" ht="12.75" customHeight="1">
      <c r="A670" s="5"/>
      <c r="B670" s="121"/>
      <c r="C670" s="121"/>
      <c r="D670" s="121"/>
      <c r="E670" s="121"/>
      <c r="F670" s="121"/>
      <c r="G670" s="78"/>
      <c r="H670" s="136"/>
      <c r="I670" s="121"/>
      <c r="J670" s="121"/>
      <c r="K670" s="121"/>
      <c r="L670" s="121"/>
      <c r="M670" s="121"/>
      <c r="N670" s="121"/>
      <c r="O670" s="121"/>
      <c r="P670" s="121"/>
      <c r="Q670" s="121"/>
      <c r="R670" s="121"/>
      <c r="S670" s="121"/>
      <c r="T670" s="121"/>
      <c r="U670" s="121"/>
      <c r="V670" s="121"/>
      <c r="W670" s="121"/>
      <c r="X670" s="121"/>
      <c r="Y670" s="121"/>
      <c r="Z670" s="121"/>
      <c r="AA670" s="121"/>
      <c r="AB670" s="121"/>
      <c r="AC670" s="121"/>
      <c r="AD670" s="121"/>
      <c r="AE670" s="121"/>
      <c r="AF670" s="121"/>
      <c r="AG670" s="121"/>
      <c r="AH670" s="121"/>
      <c r="AI670" s="121"/>
      <c r="AJ670" s="121"/>
      <c r="AK670" s="121"/>
      <c r="AL670" s="121"/>
      <c r="AM670" s="121"/>
      <c r="AN670" s="121"/>
      <c r="AO670" s="121"/>
    </row>
    <row r="671" ht="12.75" customHeight="1">
      <c r="A671" s="5"/>
      <c r="B671" s="121"/>
      <c r="C671" s="121"/>
      <c r="D671" s="121"/>
      <c r="E671" s="121"/>
      <c r="F671" s="121"/>
      <c r="G671" s="78"/>
      <c r="H671" s="136"/>
      <c r="I671" s="121"/>
      <c r="J671" s="121"/>
      <c r="K671" s="121"/>
      <c r="L671" s="121"/>
      <c r="M671" s="121"/>
      <c r="N671" s="121"/>
      <c r="O671" s="121"/>
      <c r="P671" s="121"/>
      <c r="Q671" s="121"/>
      <c r="R671" s="121"/>
      <c r="S671" s="121"/>
      <c r="T671" s="121"/>
      <c r="U671" s="121"/>
      <c r="V671" s="121"/>
      <c r="W671" s="121"/>
      <c r="X671" s="121"/>
      <c r="Y671" s="121"/>
      <c r="Z671" s="121"/>
      <c r="AA671" s="121"/>
      <c r="AB671" s="121"/>
      <c r="AC671" s="121"/>
      <c r="AD671" s="121"/>
      <c r="AE671" s="121"/>
      <c r="AF671" s="121"/>
      <c r="AG671" s="121"/>
      <c r="AH671" s="121"/>
      <c r="AI671" s="121"/>
      <c r="AJ671" s="121"/>
      <c r="AK671" s="121"/>
      <c r="AL671" s="121"/>
      <c r="AM671" s="121"/>
      <c r="AN671" s="121"/>
      <c r="AO671" s="121"/>
    </row>
    <row r="672" ht="12.75" customHeight="1">
      <c r="A672" s="5"/>
      <c r="B672" s="121"/>
      <c r="C672" s="121"/>
      <c r="D672" s="121"/>
      <c r="E672" s="121"/>
      <c r="F672" s="121"/>
      <c r="G672" s="78"/>
      <c r="H672" s="136"/>
      <c r="I672" s="121"/>
      <c r="J672" s="121"/>
      <c r="K672" s="121"/>
      <c r="L672" s="121"/>
      <c r="M672" s="121"/>
      <c r="N672" s="121"/>
      <c r="O672" s="121"/>
      <c r="P672" s="121"/>
      <c r="Q672" s="121"/>
      <c r="R672" s="121"/>
      <c r="S672" s="121"/>
      <c r="T672" s="121"/>
      <c r="U672" s="121"/>
      <c r="V672" s="121"/>
      <c r="W672" s="121"/>
      <c r="X672" s="121"/>
      <c r="Y672" s="121"/>
      <c r="Z672" s="121"/>
      <c r="AA672" s="121"/>
      <c r="AB672" s="121"/>
      <c r="AC672" s="121"/>
      <c r="AD672" s="121"/>
      <c r="AE672" s="121"/>
      <c r="AF672" s="121"/>
      <c r="AG672" s="121"/>
      <c r="AH672" s="121"/>
      <c r="AI672" s="121"/>
      <c r="AJ672" s="121"/>
      <c r="AK672" s="121"/>
      <c r="AL672" s="121"/>
      <c r="AM672" s="121"/>
      <c r="AN672" s="121"/>
      <c r="AO672" s="121"/>
    </row>
    <row r="673" ht="12.75" customHeight="1">
      <c r="A673" s="5"/>
      <c r="B673" s="121"/>
      <c r="C673" s="121"/>
      <c r="D673" s="121"/>
      <c r="E673" s="121"/>
      <c r="F673" s="121"/>
      <c r="G673" s="78"/>
      <c r="H673" s="136"/>
      <c r="I673" s="121"/>
      <c r="J673" s="121"/>
      <c r="K673" s="121"/>
      <c r="L673" s="121"/>
      <c r="M673" s="121"/>
      <c r="N673" s="121"/>
      <c r="O673" s="121"/>
      <c r="P673" s="121"/>
      <c r="Q673" s="121"/>
      <c r="R673" s="121"/>
      <c r="S673" s="121"/>
      <c r="T673" s="121"/>
      <c r="U673" s="121"/>
      <c r="V673" s="121"/>
      <c r="W673" s="121"/>
      <c r="X673" s="121"/>
      <c r="Y673" s="121"/>
      <c r="Z673" s="121"/>
      <c r="AA673" s="121"/>
      <c r="AB673" s="121"/>
      <c r="AC673" s="121"/>
      <c r="AD673" s="121"/>
      <c r="AE673" s="121"/>
      <c r="AF673" s="121"/>
      <c r="AG673" s="121"/>
      <c r="AH673" s="121"/>
      <c r="AI673" s="121"/>
      <c r="AJ673" s="121"/>
      <c r="AK673" s="121"/>
      <c r="AL673" s="121"/>
      <c r="AM673" s="121"/>
      <c r="AN673" s="121"/>
      <c r="AO673" s="121"/>
    </row>
    <row r="674" ht="12.75" customHeight="1">
      <c r="A674" s="5"/>
      <c r="B674" s="121"/>
      <c r="C674" s="121"/>
      <c r="D674" s="121"/>
      <c r="E674" s="121"/>
      <c r="F674" s="121"/>
      <c r="G674" s="78"/>
      <c r="H674" s="136"/>
      <c r="I674" s="121"/>
      <c r="J674" s="121"/>
      <c r="K674" s="121"/>
      <c r="L674" s="121"/>
      <c r="M674" s="121"/>
      <c r="N674" s="121"/>
      <c r="O674" s="121"/>
      <c r="P674" s="121"/>
      <c r="Q674" s="121"/>
      <c r="R674" s="121"/>
      <c r="S674" s="121"/>
      <c r="T674" s="121"/>
      <c r="U674" s="121"/>
      <c r="V674" s="121"/>
      <c r="W674" s="121"/>
      <c r="X674" s="121"/>
      <c r="Y674" s="121"/>
      <c r="Z674" s="121"/>
      <c r="AA674" s="121"/>
      <c r="AB674" s="121"/>
      <c r="AC674" s="121"/>
      <c r="AD674" s="121"/>
      <c r="AE674" s="121"/>
      <c r="AF674" s="121"/>
      <c r="AG674" s="121"/>
      <c r="AH674" s="121"/>
      <c r="AI674" s="121"/>
      <c r="AJ674" s="121"/>
      <c r="AK674" s="121"/>
      <c r="AL674" s="121"/>
      <c r="AM674" s="121"/>
      <c r="AN674" s="121"/>
      <c r="AO674" s="121"/>
    </row>
    <row r="675" ht="12.75" customHeight="1">
      <c r="A675" s="5"/>
      <c r="B675" s="121"/>
      <c r="C675" s="121"/>
      <c r="D675" s="121"/>
      <c r="E675" s="121"/>
      <c r="F675" s="121"/>
      <c r="G675" s="78"/>
      <c r="H675" s="136"/>
      <c r="I675" s="121"/>
      <c r="J675" s="121"/>
      <c r="K675" s="121"/>
      <c r="L675" s="121"/>
      <c r="M675" s="121"/>
      <c r="N675" s="121"/>
      <c r="O675" s="121"/>
      <c r="P675" s="121"/>
      <c r="Q675" s="121"/>
      <c r="R675" s="121"/>
      <c r="S675" s="121"/>
      <c r="T675" s="121"/>
      <c r="U675" s="121"/>
      <c r="V675" s="121"/>
      <c r="W675" s="121"/>
      <c r="X675" s="121"/>
      <c r="Y675" s="121"/>
      <c r="Z675" s="121"/>
      <c r="AA675" s="121"/>
      <c r="AB675" s="121"/>
      <c r="AC675" s="121"/>
      <c r="AD675" s="121"/>
      <c r="AE675" s="121"/>
      <c r="AF675" s="121"/>
      <c r="AG675" s="121"/>
      <c r="AH675" s="121"/>
      <c r="AI675" s="121"/>
      <c r="AJ675" s="121"/>
      <c r="AK675" s="121"/>
      <c r="AL675" s="121"/>
      <c r="AM675" s="121"/>
      <c r="AN675" s="121"/>
      <c r="AO675" s="121"/>
    </row>
    <row r="676" ht="12.75" customHeight="1">
      <c r="A676" s="5"/>
      <c r="B676" s="121"/>
      <c r="C676" s="121"/>
      <c r="D676" s="121"/>
      <c r="E676" s="121"/>
      <c r="F676" s="121"/>
      <c r="G676" s="78"/>
      <c r="H676" s="136"/>
      <c r="I676" s="121"/>
      <c r="J676" s="121"/>
      <c r="K676" s="121"/>
      <c r="L676" s="121"/>
      <c r="M676" s="121"/>
      <c r="N676" s="121"/>
      <c r="O676" s="121"/>
      <c r="P676" s="121"/>
      <c r="Q676" s="121"/>
      <c r="R676" s="121"/>
      <c r="S676" s="121"/>
      <c r="T676" s="121"/>
      <c r="U676" s="121"/>
      <c r="V676" s="121"/>
      <c r="W676" s="121"/>
      <c r="X676" s="121"/>
      <c r="Y676" s="121"/>
      <c r="Z676" s="121"/>
      <c r="AA676" s="121"/>
      <c r="AB676" s="121"/>
      <c r="AC676" s="121"/>
      <c r="AD676" s="121"/>
      <c r="AE676" s="121"/>
      <c r="AF676" s="121"/>
      <c r="AG676" s="121"/>
      <c r="AH676" s="121"/>
      <c r="AI676" s="121"/>
      <c r="AJ676" s="121"/>
      <c r="AK676" s="121"/>
      <c r="AL676" s="121"/>
      <c r="AM676" s="121"/>
      <c r="AN676" s="121"/>
      <c r="AO676" s="121"/>
    </row>
    <row r="677" ht="12.75" customHeight="1">
      <c r="A677" s="5"/>
      <c r="B677" s="121"/>
      <c r="C677" s="121"/>
      <c r="D677" s="121"/>
      <c r="E677" s="121"/>
      <c r="F677" s="121"/>
      <c r="G677" s="78"/>
      <c r="H677" s="136"/>
      <c r="I677" s="121"/>
      <c r="J677" s="121"/>
      <c r="K677" s="121"/>
      <c r="L677" s="121"/>
      <c r="M677" s="121"/>
      <c r="N677" s="121"/>
      <c r="O677" s="121"/>
      <c r="P677" s="121"/>
      <c r="Q677" s="121"/>
      <c r="R677" s="121"/>
      <c r="S677" s="121"/>
      <c r="T677" s="121"/>
      <c r="U677" s="121"/>
      <c r="V677" s="121"/>
      <c r="W677" s="121"/>
      <c r="X677" s="121"/>
      <c r="Y677" s="121"/>
      <c r="Z677" s="121"/>
      <c r="AA677" s="121"/>
      <c r="AB677" s="121"/>
      <c r="AC677" s="121"/>
      <c r="AD677" s="121"/>
      <c r="AE677" s="121"/>
      <c r="AF677" s="121"/>
      <c r="AG677" s="121"/>
      <c r="AH677" s="121"/>
      <c r="AI677" s="121"/>
      <c r="AJ677" s="121"/>
      <c r="AK677" s="121"/>
      <c r="AL677" s="121"/>
      <c r="AM677" s="121"/>
      <c r="AN677" s="121"/>
      <c r="AO677" s="121"/>
    </row>
    <row r="678" ht="12.75" customHeight="1">
      <c r="A678" s="5"/>
      <c r="B678" s="121"/>
      <c r="C678" s="121"/>
      <c r="D678" s="121"/>
      <c r="E678" s="121"/>
      <c r="F678" s="121"/>
      <c r="G678" s="78"/>
      <c r="H678" s="136"/>
      <c r="I678" s="121"/>
      <c r="J678" s="121"/>
      <c r="K678" s="121"/>
      <c r="L678" s="121"/>
      <c r="M678" s="121"/>
      <c r="N678" s="121"/>
      <c r="O678" s="121"/>
      <c r="P678" s="121"/>
      <c r="Q678" s="121"/>
      <c r="R678" s="121"/>
      <c r="S678" s="121"/>
      <c r="T678" s="121"/>
      <c r="U678" s="121"/>
      <c r="V678" s="121"/>
      <c r="W678" s="121"/>
      <c r="X678" s="121"/>
      <c r="Y678" s="121"/>
      <c r="Z678" s="121"/>
      <c r="AA678" s="121"/>
      <c r="AB678" s="121"/>
      <c r="AC678" s="121"/>
      <c r="AD678" s="121"/>
      <c r="AE678" s="121"/>
      <c r="AF678" s="121"/>
      <c r="AG678" s="121"/>
      <c r="AH678" s="121"/>
      <c r="AI678" s="121"/>
      <c r="AJ678" s="121"/>
      <c r="AK678" s="121"/>
      <c r="AL678" s="121"/>
      <c r="AM678" s="121"/>
      <c r="AN678" s="121"/>
      <c r="AO678" s="121"/>
    </row>
    <row r="679" ht="12.75" customHeight="1">
      <c r="A679" s="5"/>
      <c r="B679" s="121"/>
      <c r="C679" s="121"/>
      <c r="D679" s="121"/>
      <c r="E679" s="121"/>
      <c r="F679" s="121"/>
      <c r="G679" s="78"/>
      <c r="H679" s="136"/>
      <c r="I679" s="121"/>
      <c r="J679" s="121"/>
      <c r="K679" s="121"/>
      <c r="L679" s="121"/>
      <c r="M679" s="121"/>
      <c r="N679" s="121"/>
      <c r="O679" s="121"/>
      <c r="P679" s="121"/>
      <c r="Q679" s="121"/>
      <c r="R679" s="121"/>
      <c r="S679" s="121"/>
      <c r="T679" s="121"/>
      <c r="U679" s="121"/>
      <c r="V679" s="121"/>
      <c r="W679" s="121"/>
      <c r="X679" s="121"/>
      <c r="Y679" s="121"/>
      <c r="Z679" s="121"/>
      <c r="AA679" s="121"/>
      <c r="AB679" s="121"/>
      <c r="AC679" s="121"/>
      <c r="AD679" s="121"/>
      <c r="AE679" s="121"/>
      <c r="AF679" s="121"/>
      <c r="AG679" s="121"/>
      <c r="AH679" s="121"/>
      <c r="AI679" s="121"/>
      <c r="AJ679" s="121"/>
      <c r="AK679" s="121"/>
      <c r="AL679" s="121"/>
      <c r="AM679" s="121"/>
      <c r="AN679" s="121"/>
      <c r="AO679" s="121"/>
    </row>
    <row r="680" ht="12.75" customHeight="1">
      <c r="A680" s="5"/>
      <c r="B680" s="121"/>
      <c r="C680" s="121"/>
      <c r="D680" s="121"/>
      <c r="E680" s="121"/>
      <c r="F680" s="121"/>
      <c r="G680" s="78"/>
      <c r="H680" s="136"/>
      <c r="I680" s="121"/>
      <c r="J680" s="121"/>
      <c r="K680" s="121"/>
      <c r="L680" s="121"/>
      <c r="M680" s="121"/>
      <c r="N680" s="121"/>
      <c r="O680" s="121"/>
      <c r="P680" s="121"/>
      <c r="Q680" s="121"/>
      <c r="R680" s="121"/>
      <c r="S680" s="121"/>
      <c r="T680" s="121"/>
      <c r="U680" s="121"/>
      <c r="V680" s="121"/>
      <c r="W680" s="121"/>
      <c r="X680" s="121"/>
      <c r="Y680" s="121"/>
      <c r="Z680" s="121"/>
      <c r="AA680" s="121"/>
      <c r="AB680" s="121"/>
      <c r="AC680" s="121"/>
      <c r="AD680" s="121"/>
      <c r="AE680" s="121"/>
      <c r="AF680" s="121"/>
      <c r="AG680" s="121"/>
      <c r="AH680" s="121"/>
      <c r="AI680" s="121"/>
      <c r="AJ680" s="121"/>
      <c r="AK680" s="121"/>
      <c r="AL680" s="121"/>
      <c r="AM680" s="121"/>
      <c r="AN680" s="121"/>
      <c r="AO680" s="121"/>
    </row>
    <row r="681" ht="12.75" customHeight="1">
      <c r="A681" s="5"/>
      <c r="B681" s="121"/>
      <c r="C681" s="121"/>
      <c r="D681" s="121"/>
      <c r="E681" s="121"/>
      <c r="F681" s="121"/>
      <c r="G681" s="78"/>
      <c r="H681" s="136"/>
      <c r="I681" s="121"/>
      <c r="J681" s="121"/>
      <c r="K681" s="121"/>
      <c r="L681" s="121"/>
      <c r="M681" s="121"/>
      <c r="N681" s="121"/>
      <c r="O681" s="121"/>
      <c r="P681" s="121"/>
      <c r="Q681" s="121"/>
      <c r="R681" s="121"/>
      <c r="S681" s="121"/>
      <c r="T681" s="121"/>
      <c r="U681" s="121"/>
      <c r="V681" s="121"/>
      <c r="W681" s="121"/>
      <c r="X681" s="121"/>
      <c r="Y681" s="121"/>
      <c r="Z681" s="121"/>
      <c r="AA681" s="121"/>
      <c r="AB681" s="121"/>
      <c r="AC681" s="121"/>
      <c r="AD681" s="121"/>
      <c r="AE681" s="121"/>
      <c r="AF681" s="121"/>
      <c r="AG681" s="121"/>
      <c r="AH681" s="121"/>
      <c r="AI681" s="121"/>
      <c r="AJ681" s="121"/>
      <c r="AK681" s="121"/>
      <c r="AL681" s="121"/>
      <c r="AM681" s="121"/>
      <c r="AN681" s="121"/>
      <c r="AO681" s="121"/>
    </row>
    <row r="682" ht="12.75" customHeight="1">
      <c r="A682" s="5"/>
      <c r="B682" s="121"/>
      <c r="C682" s="121"/>
      <c r="D682" s="121"/>
      <c r="E682" s="121"/>
      <c r="F682" s="121"/>
      <c r="G682" s="78"/>
      <c r="H682" s="136"/>
      <c r="I682" s="121"/>
      <c r="J682" s="121"/>
      <c r="K682" s="121"/>
      <c r="L682" s="121"/>
      <c r="M682" s="121"/>
      <c r="N682" s="121"/>
      <c r="O682" s="121"/>
      <c r="P682" s="121"/>
      <c r="Q682" s="121"/>
      <c r="R682" s="121"/>
      <c r="S682" s="121"/>
      <c r="T682" s="121"/>
      <c r="U682" s="121"/>
      <c r="V682" s="121"/>
      <c r="W682" s="121"/>
      <c r="X682" s="121"/>
      <c r="Y682" s="121"/>
      <c r="Z682" s="121"/>
      <c r="AA682" s="121"/>
      <c r="AB682" s="121"/>
      <c r="AC682" s="121"/>
      <c r="AD682" s="121"/>
      <c r="AE682" s="121"/>
      <c r="AF682" s="121"/>
      <c r="AG682" s="121"/>
      <c r="AH682" s="121"/>
      <c r="AI682" s="121"/>
      <c r="AJ682" s="121"/>
      <c r="AK682" s="121"/>
      <c r="AL682" s="121"/>
      <c r="AM682" s="121"/>
      <c r="AN682" s="121"/>
      <c r="AO682" s="121"/>
    </row>
    <row r="683" ht="12.75" customHeight="1">
      <c r="A683" s="5"/>
      <c r="B683" s="121"/>
      <c r="C683" s="121"/>
      <c r="D683" s="121"/>
      <c r="E683" s="121"/>
      <c r="F683" s="121"/>
      <c r="G683" s="78"/>
      <c r="H683" s="136"/>
      <c r="I683" s="121"/>
      <c r="J683" s="121"/>
      <c r="K683" s="121"/>
      <c r="L683" s="121"/>
      <c r="M683" s="121"/>
      <c r="N683" s="121"/>
      <c r="O683" s="121"/>
      <c r="P683" s="121"/>
      <c r="Q683" s="121"/>
      <c r="R683" s="121"/>
      <c r="S683" s="121"/>
      <c r="T683" s="121"/>
      <c r="U683" s="121"/>
      <c r="V683" s="121"/>
      <c r="W683" s="121"/>
      <c r="X683" s="121"/>
      <c r="Y683" s="121"/>
      <c r="Z683" s="121"/>
      <c r="AA683" s="121"/>
      <c r="AB683" s="121"/>
      <c r="AC683" s="121"/>
      <c r="AD683" s="121"/>
      <c r="AE683" s="121"/>
      <c r="AF683" s="121"/>
      <c r="AG683" s="121"/>
      <c r="AH683" s="121"/>
      <c r="AI683" s="121"/>
      <c r="AJ683" s="121"/>
      <c r="AK683" s="121"/>
      <c r="AL683" s="121"/>
      <c r="AM683" s="121"/>
      <c r="AN683" s="121"/>
      <c r="AO683" s="121"/>
    </row>
    <row r="684" ht="12.75" customHeight="1">
      <c r="A684" s="5"/>
      <c r="B684" s="121"/>
      <c r="C684" s="121"/>
      <c r="D684" s="121"/>
      <c r="E684" s="121"/>
      <c r="F684" s="121"/>
      <c r="G684" s="78"/>
      <c r="H684" s="136"/>
      <c r="I684" s="121"/>
      <c r="J684" s="121"/>
      <c r="K684" s="121"/>
      <c r="L684" s="121"/>
      <c r="M684" s="121"/>
      <c r="N684" s="121"/>
      <c r="O684" s="121"/>
      <c r="P684" s="121"/>
      <c r="Q684" s="121"/>
      <c r="R684" s="121"/>
      <c r="S684" s="121"/>
      <c r="T684" s="121"/>
      <c r="U684" s="121"/>
      <c r="V684" s="121"/>
      <c r="W684" s="121"/>
      <c r="X684" s="121"/>
      <c r="Y684" s="121"/>
      <c r="Z684" s="121"/>
      <c r="AA684" s="121"/>
      <c r="AB684" s="121"/>
      <c r="AC684" s="121"/>
      <c r="AD684" s="121"/>
      <c r="AE684" s="121"/>
      <c r="AF684" s="121"/>
      <c r="AG684" s="121"/>
      <c r="AH684" s="121"/>
      <c r="AI684" s="121"/>
      <c r="AJ684" s="121"/>
      <c r="AK684" s="121"/>
      <c r="AL684" s="121"/>
      <c r="AM684" s="121"/>
      <c r="AN684" s="121"/>
      <c r="AO684" s="121"/>
    </row>
    <row r="685" ht="12.75" customHeight="1">
      <c r="A685" s="5"/>
      <c r="B685" s="121"/>
      <c r="C685" s="121"/>
      <c r="D685" s="121"/>
      <c r="E685" s="121"/>
      <c r="F685" s="121"/>
      <c r="G685" s="78"/>
      <c r="H685" s="136"/>
      <c r="I685" s="121"/>
      <c r="J685" s="121"/>
      <c r="K685" s="121"/>
      <c r="L685" s="121"/>
      <c r="M685" s="121"/>
      <c r="N685" s="121"/>
      <c r="O685" s="121"/>
      <c r="P685" s="121"/>
      <c r="Q685" s="121"/>
      <c r="R685" s="121"/>
      <c r="S685" s="121"/>
      <c r="T685" s="121"/>
      <c r="U685" s="121"/>
      <c r="V685" s="121"/>
      <c r="W685" s="121"/>
      <c r="X685" s="121"/>
      <c r="Y685" s="121"/>
      <c r="Z685" s="121"/>
      <c r="AA685" s="121"/>
      <c r="AB685" s="121"/>
      <c r="AC685" s="121"/>
      <c r="AD685" s="121"/>
      <c r="AE685" s="121"/>
      <c r="AF685" s="121"/>
      <c r="AG685" s="121"/>
      <c r="AH685" s="121"/>
      <c r="AI685" s="121"/>
      <c r="AJ685" s="121"/>
      <c r="AK685" s="121"/>
      <c r="AL685" s="121"/>
      <c r="AM685" s="121"/>
      <c r="AN685" s="121"/>
      <c r="AO685" s="121"/>
    </row>
    <row r="686" ht="12.75" customHeight="1">
      <c r="A686" s="5"/>
      <c r="B686" s="121"/>
      <c r="C686" s="121"/>
      <c r="D686" s="121"/>
      <c r="E686" s="121"/>
      <c r="F686" s="121"/>
      <c r="G686" s="78"/>
      <c r="H686" s="136"/>
      <c r="I686" s="121"/>
      <c r="J686" s="121"/>
      <c r="K686" s="121"/>
      <c r="L686" s="121"/>
      <c r="M686" s="121"/>
      <c r="N686" s="121"/>
      <c r="O686" s="121"/>
      <c r="P686" s="121"/>
      <c r="Q686" s="121"/>
      <c r="R686" s="121"/>
      <c r="S686" s="121"/>
      <c r="T686" s="121"/>
      <c r="U686" s="121"/>
      <c r="V686" s="121"/>
      <c r="W686" s="121"/>
      <c r="X686" s="121"/>
      <c r="Y686" s="121"/>
      <c r="Z686" s="121"/>
      <c r="AA686" s="121"/>
      <c r="AB686" s="121"/>
      <c r="AC686" s="121"/>
      <c r="AD686" s="121"/>
      <c r="AE686" s="121"/>
      <c r="AF686" s="121"/>
      <c r="AG686" s="121"/>
      <c r="AH686" s="121"/>
      <c r="AI686" s="121"/>
      <c r="AJ686" s="121"/>
      <c r="AK686" s="121"/>
      <c r="AL686" s="121"/>
      <c r="AM686" s="121"/>
      <c r="AN686" s="121"/>
      <c r="AO686" s="121"/>
    </row>
    <row r="687" ht="12.75" customHeight="1">
      <c r="A687" s="5"/>
      <c r="B687" s="121"/>
      <c r="C687" s="121"/>
      <c r="D687" s="121"/>
      <c r="E687" s="121"/>
      <c r="F687" s="121"/>
      <c r="G687" s="78"/>
      <c r="H687" s="136"/>
      <c r="I687" s="121"/>
      <c r="J687" s="121"/>
      <c r="K687" s="121"/>
      <c r="L687" s="121"/>
      <c r="M687" s="121"/>
      <c r="N687" s="121"/>
      <c r="O687" s="121"/>
      <c r="P687" s="121"/>
      <c r="Q687" s="121"/>
      <c r="R687" s="121"/>
      <c r="S687" s="121"/>
      <c r="T687" s="121"/>
      <c r="U687" s="121"/>
      <c r="V687" s="121"/>
      <c r="W687" s="121"/>
      <c r="X687" s="121"/>
      <c r="Y687" s="121"/>
      <c r="Z687" s="121"/>
      <c r="AA687" s="121"/>
      <c r="AB687" s="121"/>
      <c r="AC687" s="121"/>
      <c r="AD687" s="121"/>
      <c r="AE687" s="121"/>
      <c r="AF687" s="121"/>
      <c r="AG687" s="121"/>
      <c r="AH687" s="121"/>
      <c r="AI687" s="121"/>
      <c r="AJ687" s="121"/>
      <c r="AK687" s="121"/>
      <c r="AL687" s="121"/>
      <c r="AM687" s="121"/>
      <c r="AN687" s="121"/>
      <c r="AO687" s="121"/>
    </row>
    <row r="688" ht="12.75" customHeight="1">
      <c r="A688" s="5"/>
      <c r="B688" s="121"/>
      <c r="C688" s="121"/>
      <c r="D688" s="121"/>
      <c r="E688" s="121"/>
      <c r="F688" s="121"/>
      <c r="G688" s="78"/>
      <c r="H688" s="136"/>
      <c r="I688" s="121"/>
      <c r="J688" s="121"/>
      <c r="K688" s="121"/>
      <c r="L688" s="121"/>
      <c r="M688" s="121"/>
      <c r="N688" s="121"/>
      <c r="O688" s="121"/>
      <c r="P688" s="121"/>
      <c r="Q688" s="121"/>
      <c r="R688" s="121"/>
      <c r="S688" s="121"/>
      <c r="T688" s="121"/>
      <c r="U688" s="121"/>
      <c r="V688" s="121"/>
      <c r="W688" s="121"/>
      <c r="X688" s="121"/>
      <c r="Y688" s="121"/>
      <c r="Z688" s="121"/>
      <c r="AA688" s="121"/>
      <c r="AB688" s="121"/>
      <c r="AC688" s="121"/>
      <c r="AD688" s="121"/>
      <c r="AE688" s="121"/>
      <c r="AF688" s="121"/>
      <c r="AG688" s="121"/>
      <c r="AH688" s="121"/>
      <c r="AI688" s="121"/>
      <c r="AJ688" s="121"/>
      <c r="AK688" s="121"/>
      <c r="AL688" s="121"/>
      <c r="AM688" s="121"/>
      <c r="AN688" s="121"/>
      <c r="AO688" s="121"/>
    </row>
    <row r="689" ht="12.75" customHeight="1">
      <c r="A689" s="5"/>
      <c r="B689" s="121"/>
      <c r="C689" s="121"/>
      <c r="D689" s="121"/>
      <c r="E689" s="121"/>
      <c r="F689" s="121"/>
      <c r="G689" s="78"/>
      <c r="H689" s="136"/>
      <c r="I689" s="121"/>
      <c r="J689" s="121"/>
      <c r="K689" s="121"/>
      <c r="L689" s="121"/>
      <c r="M689" s="121"/>
      <c r="N689" s="121"/>
      <c r="O689" s="121"/>
      <c r="P689" s="121"/>
      <c r="Q689" s="121"/>
      <c r="R689" s="121"/>
      <c r="S689" s="121"/>
      <c r="T689" s="121"/>
      <c r="U689" s="121"/>
      <c r="V689" s="121"/>
      <c r="W689" s="121"/>
      <c r="X689" s="121"/>
      <c r="Y689" s="121"/>
      <c r="Z689" s="121"/>
      <c r="AA689" s="121"/>
      <c r="AB689" s="121"/>
      <c r="AC689" s="121"/>
      <c r="AD689" s="121"/>
      <c r="AE689" s="121"/>
      <c r="AF689" s="121"/>
      <c r="AG689" s="121"/>
      <c r="AH689" s="121"/>
      <c r="AI689" s="121"/>
      <c r="AJ689" s="121"/>
      <c r="AK689" s="121"/>
      <c r="AL689" s="121"/>
      <c r="AM689" s="121"/>
      <c r="AN689" s="121"/>
      <c r="AO689" s="121"/>
    </row>
    <row r="690" ht="12.75" customHeight="1">
      <c r="A690" s="5"/>
      <c r="B690" s="121"/>
      <c r="C690" s="121"/>
      <c r="D690" s="121"/>
      <c r="E690" s="121"/>
      <c r="F690" s="121"/>
      <c r="G690" s="78"/>
      <c r="H690" s="136"/>
      <c r="I690" s="121"/>
      <c r="J690" s="121"/>
      <c r="K690" s="121"/>
      <c r="L690" s="121"/>
      <c r="M690" s="121"/>
      <c r="N690" s="121"/>
      <c r="O690" s="121"/>
      <c r="P690" s="121"/>
      <c r="Q690" s="121"/>
      <c r="R690" s="121"/>
      <c r="S690" s="121"/>
      <c r="T690" s="121"/>
      <c r="U690" s="121"/>
      <c r="V690" s="121"/>
      <c r="W690" s="121"/>
      <c r="X690" s="121"/>
      <c r="Y690" s="121"/>
      <c r="Z690" s="121"/>
      <c r="AA690" s="121"/>
      <c r="AB690" s="121"/>
      <c r="AC690" s="121"/>
      <c r="AD690" s="121"/>
      <c r="AE690" s="121"/>
      <c r="AF690" s="121"/>
      <c r="AG690" s="121"/>
      <c r="AH690" s="121"/>
      <c r="AI690" s="121"/>
      <c r="AJ690" s="121"/>
      <c r="AK690" s="121"/>
      <c r="AL690" s="121"/>
      <c r="AM690" s="121"/>
      <c r="AN690" s="121"/>
      <c r="AO690" s="121"/>
    </row>
    <row r="691" ht="12.75" customHeight="1">
      <c r="A691" s="5"/>
      <c r="B691" s="121"/>
      <c r="C691" s="121"/>
      <c r="D691" s="121"/>
      <c r="E691" s="121"/>
      <c r="F691" s="121"/>
      <c r="G691" s="78"/>
      <c r="H691" s="136"/>
      <c r="I691" s="121"/>
      <c r="J691" s="121"/>
      <c r="K691" s="121"/>
      <c r="L691" s="121"/>
      <c r="M691" s="121"/>
      <c r="N691" s="121"/>
      <c r="O691" s="121"/>
      <c r="P691" s="121"/>
      <c r="Q691" s="121"/>
      <c r="R691" s="121"/>
      <c r="S691" s="121"/>
      <c r="T691" s="121"/>
      <c r="U691" s="121"/>
      <c r="V691" s="121"/>
      <c r="W691" s="121"/>
      <c r="X691" s="121"/>
      <c r="Y691" s="121"/>
      <c r="Z691" s="121"/>
      <c r="AA691" s="121"/>
      <c r="AB691" s="121"/>
      <c r="AC691" s="121"/>
      <c r="AD691" s="121"/>
      <c r="AE691" s="121"/>
      <c r="AF691" s="121"/>
      <c r="AG691" s="121"/>
      <c r="AH691" s="121"/>
      <c r="AI691" s="121"/>
      <c r="AJ691" s="121"/>
      <c r="AK691" s="121"/>
      <c r="AL691" s="121"/>
      <c r="AM691" s="121"/>
      <c r="AN691" s="121"/>
      <c r="AO691" s="121"/>
    </row>
    <row r="692" ht="12.75" customHeight="1">
      <c r="A692" s="5"/>
      <c r="B692" s="121"/>
      <c r="C692" s="121"/>
      <c r="D692" s="121"/>
      <c r="E692" s="121"/>
      <c r="F692" s="121"/>
      <c r="G692" s="78"/>
      <c r="H692" s="136"/>
      <c r="I692" s="121"/>
      <c r="J692" s="121"/>
      <c r="K692" s="121"/>
      <c r="L692" s="121"/>
      <c r="M692" s="121"/>
      <c r="N692" s="121"/>
      <c r="O692" s="121"/>
      <c r="P692" s="121"/>
      <c r="Q692" s="121"/>
      <c r="R692" s="121"/>
      <c r="S692" s="121"/>
      <c r="T692" s="121"/>
      <c r="U692" s="121"/>
      <c r="V692" s="121"/>
      <c r="W692" s="121"/>
      <c r="X692" s="121"/>
      <c r="Y692" s="121"/>
      <c r="Z692" s="121"/>
      <c r="AA692" s="121"/>
      <c r="AB692" s="121"/>
      <c r="AC692" s="121"/>
      <c r="AD692" s="121"/>
      <c r="AE692" s="121"/>
      <c r="AF692" s="121"/>
      <c r="AG692" s="121"/>
      <c r="AH692" s="121"/>
      <c r="AI692" s="121"/>
      <c r="AJ692" s="121"/>
      <c r="AK692" s="121"/>
      <c r="AL692" s="121"/>
      <c r="AM692" s="121"/>
      <c r="AN692" s="121"/>
      <c r="AO692" s="121"/>
    </row>
    <row r="693" ht="12.75" customHeight="1">
      <c r="A693" s="5"/>
      <c r="B693" s="121"/>
      <c r="C693" s="121"/>
      <c r="D693" s="121"/>
      <c r="E693" s="121"/>
      <c r="F693" s="121"/>
      <c r="G693" s="78"/>
      <c r="H693" s="136"/>
      <c r="I693" s="121"/>
      <c r="J693" s="121"/>
      <c r="K693" s="121"/>
      <c r="L693" s="121"/>
      <c r="M693" s="121"/>
      <c r="N693" s="121"/>
      <c r="O693" s="121"/>
      <c r="P693" s="121"/>
      <c r="Q693" s="121"/>
      <c r="R693" s="121"/>
      <c r="S693" s="121"/>
      <c r="T693" s="121"/>
      <c r="U693" s="121"/>
      <c r="V693" s="121"/>
      <c r="W693" s="121"/>
      <c r="X693" s="121"/>
      <c r="Y693" s="121"/>
      <c r="Z693" s="121"/>
      <c r="AA693" s="121"/>
      <c r="AB693" s="121"/>
      <c r="AC693" s="121"/>
      <c r="AD693" s="121"/>
      <c r="AE693" s="121"/>
      <c r="AF693" s="121"/>
      <c r="AG693" s="121"/>
      <c r="AH693" s="121"/>
      <c r="AI693" s="121"/>
      <c r="AJ693" s="121"/>
      <c r="AK693" s="121"/>
      <c r="AL693" s="121"/>
      <c r="AM693" s="121"/>
      <c r="AN693" s="121"/>
      <c r="AO693" s="121"/>
    </row>
    <row r="694" ht="12.75" customHeight="1">
      <c r="A694" s="5"/>
      <c r="B694" s="121"/>
      <c r="C694" s="121"/>
      <c r="D694" s="121"/>
      <c r="E694" s="121"/>
      <c r="F694" s="121"/>
      <c r="G694" s="78"/>
      <c r="H694" s="136"/>
      <c r="I694" s="121"/>
      <c r="J694" s="121"/>
      <c r="K694" s="121"/>
      <c r="L694" s="121"/>
      <c r="M694" s="121"/>
      <c r="N694" s="121"/>
      <c r="O694" s="121"/>
      <c r="P694" s="121"/>
      <c r="Q694" s="121"/>
      <c r="R694" s="121"/>
      <c r="S694" s="121"/>
      <c r="T694" s="121"/>
      <c r="U694" s="121"/>
      <c r="V694" s="121"/>
      <c r="W694" s="121"/>
      <c r="X694" s="121"/>
      <c r="Y694" s="121"/>
      <c r="Z694" s="121"/>
      <c r="AA694" s="121"/>
      <c r="AB694" s="121"/>
      <c r="AC694" s="121"/>
      <c r="AD694" s="121"/>
      <c r="AE694" s="121"/>
      <c r="AF694" s="121"/>
      <c r="AG694" s="121"/>
      <c r="AH694" s="121"/>
      <c r="AI694" s="121"/>
      <c r="AJ694" s="121"/>
      <c r="AK694" s="121"/>
      <c r="AL694" s="121"/>
      <c r="AM694" s="121"/>
      <c r="AN694" s="121"/>
      <c r="AO694" s="121"/>
    </row>
    <row r="695" ht="12.75" customHeight="1">
      <c r="A695" s="5"/>
      <c r="B695" s="121"/>
      <c r="C695" s="121"/>
      <c r="D695" s="121"/>
      <c r="E695" s="121"/>
      <c r="F695" s="121"/>
      <c r="G695" s="78"/>
      <c r="H695" s="136"/>
      <c r="I695" s="121"/>
      <c r="J695" s="121"/>
      <c r="K695" s="121"/>
      <c r="L695" s="121"/>
      <c r="M695" s="121"/>
      <c r="N695" s="121"/>
      <c r="O695" s="121"/>
      <c r="P695" s="121"/>
      <c r="Q695" s="121"/>
      <c r="R695" s="121"/>
      <c r="S695" s="121"/>
      <c r="T695" s="121"/>
      <c r="U695" s="121"/>
      <c r="V695" s="121"/>
      <c r="W695" s="121"/>
      <c r="X695" s="121"/>
      <c r="Y695" s="121"/>
      <c r="Z695" s="121"/>
      <c r="AA695" s="121"/>
      <c r="AB695" s="121"/>
      <c r="AC695" s="121"/>
      <c r="AD695" s="121"/>
      <c r="AE695" s="121"/>
      <c r="AF695" s="121"/>
      <c r="AG695" s="121"/>
      <c r="AH695" s="121"/>
      <c r="AI695" s="121"/>
      <c r="AJ695" s="121"/>
      <c r="AK695" s="121"/>
      <c r="AL695" s="121"/>
      <c r="AM695" s="121"/>
      <c r="AN695" s="121"/>
      <c r="AO695" s="121"/>
    </row>
    <row r="696" ht="12.75" customHeight="1">
      <c r="A696" s="5"/>
      <c r="B696" s="121"/>
      <c r="C696" s="121"/>
      <c r="D696" s="121"/>
      <c r="E696" s="121"/>
      <c r="F696" s="121"/>
      <c r="G696" s="78"/>
      <c r="H696" s="136"/>
      <c r="I696" s="121"/>
      <c r="J696" s="121"/>
      <c r="K696" s="121"/>
      <c r="L696" s="121"/>
      <c r="M696" s="121"/>
      <c r="N696" s="121"/>
      <c r="O696" s="121"/>
      <c r="P696" s="121"/>
      <c r="Q696" s="121"/>
      <c r="R696" s="121"/>
      <c r="S696" s="121"/>
      <c r="T696" s="121"/>
      <c r="U696" s="121"/>
      <c r="V696" s="121"/>
      <c r="W696" s="121"/>
      <c r="X696" s="121"/>
      <c r="Y696" s="121"/>
      <c r="Z696" s="121"/>
      <c r="AA696" s="121"/>
      <c r="AB696" s="121"/>
      <c r="AC696" s="121"/>
      <c r="AD696" s="121"/>
      <c r="AE696" s="121"/>
      <c r="AF696" s="121"/>
      <c r="AG696" s="121"/>
      <c r="AH696" s="121"/>
      <c r="AI696" s="121"/>
      <c r="AJ696" s="121"/>
      <c r="AK696" s="121"/>
      <c r="AL696" s="121"/>
      <c r="AM696" s="121"/>
      <c r="AN696" s="121"/>
      <c r="AO696" s="121"/>
    </row>
    <row r="697" ht="12.75" customHeight="1">
      <c r="A697" s="5"/>
      <c r="B697" s="121"/>
      <c r="C697" s="121"/>
      <c r="D697" s="121"/>
      <c r="E697" s="121"/>
      <c r="F697" s="121"/>
      <c r="G697" s="78"/>
      <c r="H697" s="136"/>
      <c r="I697" s="121"/>
      <c r="J697" s="121"/>
      <c r="K697" s="121"/>
      <c r="L697" s="121"/>
      <c r="M697" s="121"/>
      <c r="N697" s="121"/>
      <c r="O697" s="121"/>
      <c r="P697" s="121"/>
      <c r="Q697" s="121"/>
      <c r="R697" s="121"/>
      <c r="S697" s="121"/>
      <c r="T697" s="121"/>
      <c r="U697" s="121"/>
      <c r="V697" s="121"/>
      <c r="W697" s="121"/>
      <c r="X697" s="121"/>
      <c r="Y697" s="121"/>
      <c r="Z697" s="121"/>
      <c r="AA697" s="121"/>
      <c r="AB697" s="121"/>
      <c r="AC697" s="121"/>
      <c r="AD697" s="121"/>
      <c r="AE697" s="121"/>
      <c r="AF697" s="121"/>
      <c r="AG697" s="121"/>
      <c r="AH697" s="121"/>
      <c r="AI697" s="121"/>
      <c r="AJ697" s="121"/>
      <c r="AK697" s="121"/>
      <c r="AL697" s="121"/>
      <c r="AM697" s="121"/>
      <c r="AN697" s="121"/>
      <c r="AO697" s="121"/>
    </row>
    <row r="698" ht="12.75" customHeight="1">
      <c r="A698" s="5"/>
      <c r="B698" s="121"/>
      <c r="C698" s="121"/>
      <c r="D698" s="121"/>
      <c r="E698" s="121"/>
      <c r="F698" s="121"/>
      <c r="G698" s="78"/>
      <c r="H698" s="136"/>
      <c r="I698" s="121"/>
      <c r="J698" s="121"/>
      <c r="K698" s="121"/>
      <c r="L698" s="121"/>
      <c r="M698" s="121"/>
      <c r="N698" s="121"/>
      <c r="O698" s="121"/>
      <c r="P698" s="121"/>
      <c r="Q698" s="121"/>
      <c r="R698" s="121"/>
      <c r="S698" s="121"/>
      <c r="T698" s="121"/>
      <c r="U698" s="121"/>
      <c r="V698" s="121"/>
      <c r="W698" s="121"/>
      <c r="X698" s="121"/>
      <c r="Y698" s="121"/>
      <c r="Z698" s="121"/>
      <c r="AA698" s="121"/>
      <c r="AB698" s="121"/>
      <c r="AC698" s="121"/>
      <c r="AD698" s="121"/>
      <c r="AE698" s="121"/>
      <c r="AF698" s="121"/>
      <c r="AG698" s="121"/>
      <c r="AH698" s="121"/>
      <c r="AI698" s="121"/>
      <c r="AJ698" s="121"/>
      <c r="AK698" s="121"/>
      <c r="AL698" s="121"/>
      <c r="AM698" s="121"/>
      <c r="AN698" s="121"/>
      <c r="AO698" s="121"/>
    </row>
    <row r="699" ht="12.75" customHeight="1">
      <c r="A699" s="5"/>
      <c r="B699" s="121"/>
      <c r="C699" s="121"/>
      <c r="D699" s="121"/>
      <c r="E699" s="121"/>
      <c r="F699" s="121"/>
      <c r="G699" s="78"/>
      <c r="H699" s="136"/>
      <c r="I699" s="121"/>
      <c r="J699" s="121"/>
      <c r="K699" s="121"/>
      <c r="L699" s="121"/>
      <c r="M699" s="121"/>
      <c r="N699" s="121"/>
      <c r="O699" s="121"/>
      <c r="P699" s="121"/>
      <c r="Q699" s="121"/>
      <c r="R699" s="121"/>
      <c r="S699" s="121"/>
      <c r="T699" s="121"/>
      <c r="U699" s="121"/>
      <c r="V699" s="121"/>
      <c r="W699" s="121"/>
      <c r="X699" s="121"/>
      <c r="Y699" s="121"/>
      <c r="Z699" s="121"/>
      <c r="AA699" s="121"/>
      <c r="AB699" s="121"/>
      <c r="AC699" s="121"/>
      <c r="AD699" s="121"/>
      <c r="AE699" s="121"/>
      <c r="AF699" s="121"/>
      <c r="AG699" s="121"/>
      <c r="AH699" s="121"/>
      <c r="AI699" s="121"/>
      <c r="AJ699" s="121"/>
      <c r="AK699" s="121"/>
      <c r="AL699" s="121"/>
      <c r="AM699" s="121"/>
      <c r="AN699" s="121"/>
      <c r="AO699" s="121"/>
    </row>
    <row r="700" ht="12.75" customHeight="1">
      <c r="A700" s="5"/>
      <c r="B700" s="121"/>
      <c r="C700" s="121"/>
      <c r="D700" s="121"/>
      <c r="E700" s="121"/>
      <c r="F700" s="121"/>
      <c r="G700" s="78"/>
      <c r="H700" s="136"/>
      <c r="I700" s="121"/>
      <c r="J700" s="121"/>
      <c r="K700" s="121"/>
      <c r="L700" s="121"/>
      <c r="M700" s="121"/>
      <c r="N700" s="121"/>
      <c r="O700" s="121"/>
      <c r="P700" s="121"/>
      <c r="Q700" s="121"/>
      <c r="R700" s="121"/>
      <c r="S700" s="121"/>
      <c r="T700" s="121"/>
      <c r="U700" s="121"/>
      <c r="V700" s="121"/>
      <c r="W700" s="121"/>
      <c r="X700" s="121"/>
      <c r="Y700" s="121"/>
      <c r="Z700" s="121"/>
      <c r="AA700" s="121"/>
      <c r="AB700" s="121"/>
      <c r="AC700" s="121"/>
      <c r="AD700" s="121"/>
      <c r="AE700" s="121"/>
      <c r="AF700" s="121"/>
      <c r="AG700" s="121"/>
      <c r="AH700" s="121"/>
      <c r="AI700" s="121"/>
      <c r="AJ700" s="121"/>
      <c r="AK700" s="121"/>
      <c r="AL700" s="121"/>
      <c r="AM700" s="121"/>
      <c r="AN700" s="121"/>
      <c r="AO700" s="121"/>
    </row>
    <row r="701" ht="12.75" customHeight="1">
      <c r="A701" s="5"/>
      <c r="B701" s="121"/>
      <c r="C701" s="121"/>
      <c r="D701" s="121"/>
      <c r="E701" s="121"/>
      <c r="F701" s="121"/>
      <c r="G701" s="78"/>
      <c r="H701" s="136"/>
      <c r="I701" s="121"/>
      <c r="J701" s="121"/>
      <c r="K701" s="121"/>
      <c r="L701" s="121"/>
      <c r="M701" s="121"/>
      <c r="N701" s="121"/>
      <c r="O701" s="121"/>
      <c r="P701" s="121"/>
      <c r="Q701" s="121"/>
      <c r="R701" s="121"/>
      <c r="S701" s="121"/>
      <c r="T701" s="121"/>
      <c r="U701" s="121"/>
      <c r="V701" s="121"/>
      <c r="W701" s="121"/>
      <c r="X701" s="121"/>
      <c r="Y701" s="121"/>
      <c r="Z701" s="121"/>
      <c r="AA701" s="121"/>
      <c r="AB701" s="121"/>
      <c r="AC701" s="121"/>
      <c r="AD701" s="121"/>
      <c r="AE701" s="121"/>
      <c r="AF701" s="121"/>
      <c r="AG701" s="121"/>
      <c r="AH701" s="121"/>
      <c r="AI701" s="121"/>
      <c r="AJ701" s="121"/>
      <c r="AK701" s="121"/>
      <c r="AL701" s="121"/>
      <c r="AM701" s="121"/>
      <c r="AN701" s="121"/>
      <c r="AO701" s="121"/>
    </row>
    <row r="702" ht="12.75" customHeight="1">
      <c r="A702" s="5"/>
      <c r="B702" s="121"/>
      <c r="C702" s="121"/>
      <c r="D702" s="121"/>
      <c r="E702" s="121"/>
      <c r="F702" s="121"/>
      <c r="G702" s="78"/>
      <c r="H702" s="136"/>
      <c r="I702" s="121"/>
      <c r="J702" s="121"/>
      <c r="K702" s="121"/>
      <c r="L702" s="121"/>
      <c r="M702" s="121"/>
      <c r="N702" s="121"/>
      <c r="O702" s="121"/>
      <c r="P702" s="121"/>
      <c r="Q702" s="121"/>
      <c r="R702" s="121"/>
      <c r="S702" s="121"/>
      <c r="T702" s="121"/>
      <c r="U702" s="121"/>
      <c r="V702" s="121"/>
      <c r="W702" s="121"/>
      <c r="X702" s="121"/>
      <c r="Y702" s="121"/>
      <c r="Z702" s="121"/>
      <c r="AA702" s="121"/>
      <c r="AB702" s="121"/>
      <c r="AC702" s="121"/>
      <c r="AD702" s="121"/>
      <c r="AE702" s="121"/>
      <c r="AF702" s="121"/>
      <c r="AG702" s="121"/>
      <c r="AH702" s="121"/>
      <c r="AI702" s="121"/>
      <c r="AJ702" s="121"/>
      <c r="AK702" s="121"/>
      <c r="AL702" s="121"/>
      <c r="AM702" s="121"/>
      <c r="AN702" s="121"/>
      <c r="AO702" s="121"/>
    </row>
    <row r="703" ht="12.75" customHeight="1">
      <c r="A703" s="5"/>
      <c r="B703" s="121"/>
      <c r="C703" s="121"/>
      <c r="D703" s="121"/>
      <c r="E703" s="121"/>
      <c r="F703" s="121"/>
      <c r="G703" s="78"/>
      <c r="H703" s="136"/>
      <c r="I703" s="121"/>
      <c r="J703" s="121"/>
      <c r="K703" s="121"/>
      <c r="L703" s="121"/>
      <c r="M703" s="121"/>
      <c r="N703" s="121"/>
      <c r="O703" s="121"/>
      <c r="P703" s="121"/>
      <c r="Q703" s="121"/>
      <c r="R703" s="121"/>
      <c r="S703" s="121"/>
      <c r="T703" s="121"/>
      <c r="U703" s="121"/>
      <c r="V703" s="121"/>
      <c r="W703" s="121"/>
      <c r="X703" s="121"/>
      <c r="Y703" s="121"/>
      <c r="Z703" s="121"/>
      <c r="AA703" s="121"/>
      <c r="AB703" s="121"/>
      <c r="AC703" s="121"/>
      <c r="AD703" s="121"/>
      <c r="AE703" s="121"/>
      <c r="AF703" s="121"/>
      <c r="AG703" s="121"/>
      <c r="AH703" s="121"/>
      <c r="AI703" s="121"/>
      <c r="AJ703" s="121"/>
      <c r="AK703" s="121"/>
      <c r="AL703" s="121"/>
      <c r="AM703" s="121"/>
      <c r="AN703" s="121"/>
      <c r="AO703" s="121"/>
    </row>
    <row r="704" ht="12.75" customHeight="1">
      <c r="A704" s="5"/>
      <c r="B704" s="121"/>
      <c r="C704" s="121"/>
      <c r="D704" s="121"/>
      <c r="E704" s="121"/>
      <c r="F704" s="121"/>
      <c r="G704" s="78"/>
      <c r="H704" s="136"/>
      <c r="I704" s="121"/>
      <c r="J704" s="121"/>
      <c r="K704" s="121"/>
      <c r="L704" s="121"/>
      <c r="M704" s="121"/>
      <c r="N704" s="121"/>
      <c r="O704" s="121"/>
      <c r="P704" s="121"/>
      <c r="Q704" s="121"/>
      <c r="R704" s="121"/>
      <c r="S704" s="121"/>
      <c r="T704" s="121"/>
      <c r="U704" s="121"/>
      <c r="V704" s="121"/>
      <c r="W704" s="121"/>
      <c r="X704" s="121"/>
      <c r="Y704" s="121"/>
      <c r="Z704" s="121"/>
      <c r="AA704" s="121"/>
      <c r="AB704" s="121"/>
      <c r="AC704" s="121"/>
      <c r="AD704" s="121"/>
      <c r="AE704" s="121"/>
      <c r="AF704" s="121"/>
      <c r="AG704" s="121"/>
      <c r="AH704" s="121"/>
      <c r="AI704" s="121"/>
      <c r="AJ704" s="121"/>
      <c r="AK704" s="121"/>
      <c r="AL704" s="121"/>
      <c r="AM704" s="121"/>
      <c r="AN704" s="121"/>
      <c r="AO704" s="121"/>
    </row>
    <row r="705" ht="12.75" customHeight="1">
      <c r="A705" s="5"/>
      <c r="B705" s="121"/>
      <c r="C705" s="121"/>
      <c r="D705" s="121"/>
      <c r="E705" s="121"/>
      <c r="F705" s="121"/>
      <c r="G705" s="78"/>
      <c r="H705" s="136"/>
      <c r="I705" s="121"/>
      <c r="J705" s="121"/>
      <c r="K705" s="121"/>
      <c r="L705" s="121"/>
      <c r="M705" s="121"/>
      <c r="N705" s="121"/>
      <c r="O705" s="121"/>
      <c r="P705" s="121"/>
      <c r="Q705" s="121"/>
      <c r="R705" s="121"/>
      <c r="S705" s="121"/>
      <c r="T705" s="121"/>
      <c r="U705" s="121"/>
      <c r="V705" s="121"/>
      <c r="W705" s="121"/>
      <c r="X705" s="121"/>
      <c r="Y705" s="121"/>
      <c r="Z705" s="121"/>
      <c r="AA705" s="121"/>
      <c r="AB705" s="121"/>
      <c r="AC705" s="121"/>
      <c r="AD705" s="121"/>
      <c r="AE705" s="121"/>
      <c r="AF705" s="121"/>
      <c r="AG705" s="121"/>
      <c r="AH705" s="121"/>
      <c r="AI705" s="121"/>
      <c r="AJ705" s="121"/>
      <c r="AK705" s="121"/>
      <c r="AL705" s="121"/>
      <c r="AM705" s="121"/>
      <c r="AN705" s="121"/>
      <c r="AO705" s="121"/>
    </row>
    <row r="706" ht="12.75" customHeight="1">
      <c r="A706" s="5"/>
      <c r="B706" s="121"/>
      <c r="C706" s="121"/>
      <c r="D706" s="121"/>
      <c r="E706" s="121"/>
      <c r="F706" s="121"/>
      <c r="G706" s="78"/>
      <c r="H706" s="136"/>
      <c r="I706" s="121"/>
      <c r="J706" s="121"/>
      <c r="K706" s="121"/>
      <c r="L706" s="121"/>
      <c r="M706" s="121"/>
      <c r="N706" s="121"/>
      <c r="O706" s="121"/>
      <c r="P706" s="121"/>
      <c r="Q706" s="121"/>
      <c r="R706" s="121"/>
      <c r="S706" s="121"/>
      <c r="T706" s="121"/>
      <c r="U706" s="121"/>
      <c r="V706" s="121"/>
      <c r="W706" s="121"/>
      <c r="X706" s="121"/>
      <c r="Y706" s="121"/>
      <c r="Z706" s="121"/>
      <c r="AA706" s="121"/>
      <c r="AB706" s="121"/>
      <c r="AC706" s="121"/>
      <c r="AD706" s="121"/>
      <c r="AE706" s="121"/>
      <c r="AF706" s="121"/>
      <c r="AG706" s="121"/>
      <c r="AH706" s="121"/>
      <c r="AI706" s="121"/>
      <c r="AJ706" s="121"/>
      <c r="AK706" s="121"/>
      <c r="AL706" s="121"/>
      <c r="AM706" s="121"/>
      <c r="AN706" s="121"/>
      <c r="AO706" s="121"/>
    </row>
    <row r="707" ht="12.75" customHeight="1">
      <c r="A707" s="5"/>
      <c r="B707" s="121"/>
      <c r="C707" s="121"/>
      <c r="D707" s="121"/>
      <c r="E707" s="121"/>
      <c r="F707" s="121"/>
      <c r="G707" s="78"/>
      <c r="H707" s="136"/>
      <c r="I707" s="121"/>
      <c r="J707" s="121"/>
      <c r="K707" s="121"/>
      <c r="L707" s="121"/>
      <c r="M707" s="121"/>
      <c r="N707" s="121"/>
      <c r="O707" s="121"/>
      <c r="P707" s="121"/>
      <c r="Q707" s="121"/>
      <c r="R707" s="121"/>
      <c r="S707" s="121"/>
      <c r="T707" s="121"/>
      <c r="U707" s="121"/>
      <c r="V707" s="121"/>
      <c r="W707" s="121"/>
      <c r="X707" s="121"/>
      <c r="Y707" s="121"/>
      <c r="Z707" s="121"/>
      <c r="AA707" s="121"/>
      <c r="AB707" s="121"/>
      <c r="AC707" s="121"/>
      <c r="AD707" s="121"/>
      <c r="AE707" s="121"/>
      <c r="AF707" s="121"/>
      <c r="AG707" s="121"/>
      <c r="AH707" s="121"/>
      <c r="AI707" s="121"/>
      <c r="AJ707" s="121"/>
      <c r="AK707" s="121"/>
      <c r="AL707" s="121"/>
      <c r="AM707" s="121"/>
      <c r="AN707" s="121"/>
      <c r="AO707" s="121"/>
    </row>
    <row r="708" ht="12.75" customHeight="1">
      <c r="A708" s="5"/>
      <c r="B708" s="121"/>
      <c r="C708" s="121"/>
      <c r="D708" s="121"/>
      <c r="E708" s="121"/>
      <c r="F708" s="121"/>
      <c r="G708" s="78"/>
      <c r="H708" s="136"/>
      <c r="I708" s="121"/>
      <c r="J708" s="121"/>
      <c r="K708" s="121"/>
      <c r="L708" s="121"/>
      <c r="M708" s="121"/>
      <c r="N708" s="121"/>
      <c r="O708" s="121"/>
      <c r="P708" s="121"/>
      <c r="Q708" s="121"/>
      <c r="R708" s="121"/>
      <c r="S708" s="121"/>
      <c r="T708" s="121"/>
      <c r="U708" s="121"/>
      <c r="V708" s="121"/>
      <c r="W708" s="121"/>
      <c r="X708" s="121"/>
      <c r="Y708" s="121"/>
      <c r="Z708" s="121"/>
      <c r="AA708" s="121"/>
      <c r="AB708" s="121"/>
      <c r="AC708" s="121"/>
      <c r="AD708" s="121"/>
      <c r="AE708" s="121"/>
      <c r="AF708" s="121"/>
      <c r="AG708" s="121"/>
      <c r="AH708" s="121"/>
      <c r="AI708" s="121"/>
      <c r="AJ708" s="121"/>
      <c r="AK708" s="121"/>
      <c r="AL708" s="121"/>
      <c r="AM708" s="121"/>
      <c r="AN708" s="121"/>
      <c r="AO708" s="121"/>
    </row>
    <row r="709" ht="12.75" customHeight="1">
      <c r="A709" s="5"/>
      <c r="B709" s="121"/>
      <c r="C709" s="121"/>
      <c r="D709" s="121"/>
      <c r="E709" s="121"/>
      <c r="F709" s="121"/>
      <c r="G709" s="78"/>
      <c r="H709" s="136"/>
      <c r="I709" s="121"/>
      <c r="J709" s="121"/>
      <c r="K709" s="121"/>
      <c r="L709" s="121"/>
      <c r="M709" s="121"/>
      <c r="N709" s="121"/>
      <c r="O709" s="121"/>
      <c r="P709" s="121"/>
      <c r="Q709" s="121"/>
      <c r="R709" s="121"/>
      <c r="S709" s="121"/>
      <c r="T709" s="121"/>
      <c r="U709" s="121"/>
      <c r="V709" s="121"/>
      <c r="W709" s="121"/>
      <c r="X709" s="121"/>
      <c r="Y709" s="121"/>
      <c r="Z709" s="121"/>
      <c r="AA709" s="121"/>
      <c r="AB709" s="121"/>
      <c r="AC709" s="121"/>
      <c r="AD709" s="121"/>
      <c r="AE709" s="121"/>
      <c r="AF709" s="121"/>
      <c r="AG709" s="121"/>
      <c r="AH709" s="121"/>
      <c r="AI709" s="121"/>
      <c r="AJ709" s="121"/>
      <c r="AK709" s="121"/>
      <c r="AL709" s="121"/>
      <c r="AM709" s="121"/>
      <c r="AN709" s="121"/>
      <c r="AO709" s="121"/>
    </row>
    <row r="710" ht="12.75" customHeight="1">
      <c r="A710" s="5"/>
      <c r="B710" s="121"/>
      <c r="C710" s="121"/>
      <c r="D710" s="121"/>
      <c r="E710" s="121"/>
      <c r="F710" s="121"/>
      <c r="G710" s="78"/>
      <c r="H710" s="136"/>
      <c r="I710" s="121"/>
      <c r="J710" s="121"/>
      <c r="K710" s="121"/>
      <c r="L710" s="121"/>
      <c r="M710" s="121"/>
      <c r="N710" s="121"/>
      <c r="O710" s="121"/>
      <c r="P710" s="121"/>
      <c r="Q710" s="121"/>
      <c r="R710" s="121"/>
      <c r="S710" s="121"/>
      <c r="T710" s="121"/>
      <c r="U710" s="121"/>
      <c r="V710" s="121"/>
      <c r="W710" s="121"/>
      <c r="X710" s="121"/>
      <c r="Y710" s="121"/>
      <c r="Z710" s="121"/>
      <c r="AA710" s="121"/>
      <c r="AB710" s="121"/>
      <c r="AC710" s="121"/>
      <c r="AD710" s="121"/>
      <c r="AE710" s="121"/>
      <c r="AF710" s="121"/>
      <c r="AG710" s="121"/>
      <c r="AH710" s="121"/>
      <c r="AI710" s="121"/>
      <c r="AJ710" s="121"/>
      <c r="AK710" s="121"/>
      <c r="AL710" s="121"/>
      <c r="AM710" s="121"/>
      <c r="AN710" s="121"/>
      <c r="AO710" s="121"/>
    </row>
    <row r="711" ht="12.75" customHeight="1">
      <c r="A711" s="5"/>
      <c r="B711" s="121"/>
      <c r="C711" s="121"/>
      <c r="D711" s="121"/>
      <c r="E711" s="121"/>
      <c r="F711" s="121"/>
      <c r="G711" s="78"/>
      <c r="H711" s="136"/>
      <c r="I711" s="121"/>
      <c r="J711" s="121"/>
      <c r="K711" s="121"/>
      <c r="L711" s="121"/>
      <c r="M711" s="121"/>
      <c r="N711" s="121"/>
      <c r="O711" s="121"/>
      <c r="P711" s="121"/>
      <c r="Q711" s="121"/>
      <c r="R711" s="121"/>
      <c r="S711" s="121"/>
      <c r="T711" s="121"/>
      <c r="U711" s="121"/>
      <c r="V711" s="121"/>
      <c r="W711" s="121"/>
      <c r="X711" s="121"/>
      <c r="Y711" s="121"/>
      <c r="Z711" s="121"/>
      <c r="AA711" s="121"/>
      <c r="AB711" s="121"/>
      <c r="AC711" s="121"/>
      <c r="AD711" s="121"/>
      <c r="AE711" s="121"/>
      <c r="AF711" s="121"/>
      <c r="AG711" s="121"/>
      <c r="AH711" s="121"/>
      <c r="AI711" s="121"/>
      <c r="AJ711" s="121"/>
      <c r="AK711" s="121"/>
      <c r="AL711" s="121"/>
      <c r="AM711" s="121"/>
      <c r="AN711" s="121"/>
      <c r="AO711" s="121"/>
    </row>
    <row r="712" ht="12.75" customHeight="1">
      <c r="A712" s="5"/>
      <c r="B712" s="121"/>
      <c r="C712" s="121"/>
      <c r="D712" s="121"/>
      <c r="E712" s="121"/>
      <c r="F712" s="121"/>
      <c r="G712" s="78"/>
      <c r="H712" s="136"/>
      <c r="I712" s="121"/>
      <c r="J712" s="121"/>
      <c r="K712" s="121"/>
      <c r="L712" s="121"/>
      <c r="M712" s="121"/>
      <c r="N712" s="121"/>
      <c r="O712" s="121"/>
      <c r="P712" s="121"/>
      <c r="Q712" s="121"/>
      <c r="R712" s="121"/>
      <c r="S712" s="121"/>
      <c r="T712" s="121"/>
      <c r="U712" s="121"/>
      <c r="V712" s="121"/>
      <c r="W712" s="121"/>
      <c r="X712" s="121"/>
      <c r="Y712" s="121"/>
      <c r="Z712" s="121"/>
      <c r="AA712" s="121"/>
      <c r="AB712" s="121"/>
      <c r="AC712" s="121"/>
      <c r="AD712" s="121"/>
      <c r="AE712" s="121"/>
      <c r="AF712" s="121"/>
      <c r="AG712" s="121"/>
      <c r="AH712" s="121"/>
      <c r="AI712" s="121"/>
      <c r="AJ712" s="121"/>
      <c r="AK712" s="121"/>
      <c r="AL712" s="121"/>
      <c r="AM712" s="121"/>
      <c r="AN712" s="121"/>
      <c r="AO712" s="121"/>
    </row>
    <row r="713" ht="12.75" customHeight="1">
      <c r="A713" s="5"/>
      <c r="B713" s="121"/>
      <c r="C713" s="121"/>
      <c r="D713" s="121"/>
      <c r="E713" s="121"/>
      <c r="F713" s="121"/>
      <c r="G713" s="78"/>
      <c r="H713" s="136"/>
      <c r="I713" s="121"/>
      <c r="J713" s="121"/>
      <c r="K713" s="121"/>
      <c r="L713" s="121"/>
      <c r="M713" s="121"/>
      <c r="N713" s="121"/>
      <c r="O713" s="121"/>
      <c r="P713" s="121"/>
      <c r="Q713" s="121"/>
      <c r="R713" s="121"/>
      <c r="S713" s="121"/>
      <c r="T713" s="121"/>
      <c r="U713" s="121"/>
      <c r="V713" s="121"/>
      <c r="W713" s="121"/>
      <c r="X713" s="121"/>
      <c r="Y713" s="121"/>
      <c r="Z713" s="121"/>
      <c r="AA713" s="121"/>
      <c r="AB713" s="121"/>
      <c r="AC713" s="121"/>
      <c r="AD713" s="121"/>
      <c r="AE713" s="121"/>
      <c r="AF713" s="121"/>
      <c r="AG713" s="121"/>
      <c r="AH713" s="121"/>
      <c r="AI713" s="121"/>
      <c r="AJ713" s="121"/>
      <c r="AK713" s="121"/>
      <c r="AL713" s="121"/>
      <c r="AM713" s="121"/>
      <c r="AN713" s="121"/>
      <c r="AO713" s="121"/>
    </row>
    <row r="714" ht="12.75" customHeight="1">
      <c r="A714" s="5"/>
      <c r="B714" s="121"/>
      <c r="C714" s="121"/>
      <c r="D714" s="121"/>
      <c r="E714" s="121"/>
      <c r="F714" s="121"/>
      <c r="G714" s="78"/>
      <c r="H714" s="136"/>
      <c r="I714" s="121"/>
      <c r="J714" s="121"/>
      <c r="K714" s="121"/>
      <c r="L714" s="121"/>
      <c r="M714" s="121"/>
      <c r="N714" s="121"/>
      <c r="O714" s="121"/>
      <c r="P714" s="121"/>
      <c r="Q714" s="121"/>
      <c r="R714" s="121"/>
      <c r="S714" s="121"/>
      <c r="T714" s="121"/>
      <c r="U714" s="121"/>
      <c r="V714" s="121"/>
      <c r="W714" s="121"/>
      <c r="X714" s="121"/>
      <c r="Y714" s="121"/>
      <c r="Z714" s="121"/>
      <c r="AA714" s="121"/>
      <c r="AB714" s="121"/>
      <c r="AC714" s="121"/>
      <c r="AD714" s="121"/>
      <c r="AE714" s="121"/>
      <c r="AF714" s="121"/>
      <c r="AG714" s="121"/>
      <c r="AH714" s="121"/>
      <c r="AI714" s="121"/>
      <c r="AJ714" s="121"/>
      <c r="AK714" s="121"/>
      <c r="AL714" s="121"/>
      <c r="AM714" s="121"/>
      <c r="AN714" s="121"/>
      <c r="AO714" s="121"/>
    </row>
    <row r="715" ht="12.75" customHeight="1">
      <c r="A715" s="5"/>
      <c r="B715" s="121"/>
      <c r="C715" s="121"/>
      <c r="D715" s="121"/>
      <c r="E715" s="121"/>
      <c r="F715" s="121"/>
      <c r="G715" s="78"/>
      <c r="H715" s="136"/>
      <c r="I715" s="121"/>
      <c r="J715" s="121"/>
      <c r="K715" s="121"/>
      <c r="L715" s="121"/>
      <c r="M715" s="121"/>
      <c r="N715" s="121"/>
      <c r="O715" s="121"/>
      <c r="P715" s="121"/>
      <c r="Q715" s="121"/>
      <c r="R715" s="121"/>
      <c r="S715" s="121"/>
      <c r="T715" s="121"/>
      <c r="U715" s="121"/>
      <c r="V715" s="121"/>
      <c r="W715" s="121"/>
      <c r="X715" s="121"/>
      <c r="Y715" s="121"/>
      <c r="Z715" s="121"/>
      <c r="AA715" s="121"/>
      <c r="AB715" s="121"/>
      <c r="AC715" s="121"/>
      <c r="AD715" s="121"/>
      <c r="AE715" s="121"/>
      <c r="AF715" s="121"/>
      <c r="AG715" s="121"/>
      <c r="AH715" s="121"/>
      <c r="AI715" s="121"/>
      <c r="AJ715" s="121"/>
      <c r="AK715" s="121"/>
      <c r="AL715" s="121"/>
      <c r="AM715" s="121"/>
      <c r="AN715" s="121"/>
      <c r="AO715" s="121"/>
    </row>
    <row r="716" ht="12.75" customHeight="1">
      <c r="A716" s="5"/>
      <c r="B716" s="121"/>
      <c r="C716" s="121"/>
      <c r="D716" s="121"/>
      <c r="E716" s="121"/>
      <c r="F716" s="121"/>
      <c r="G716" s="78"/>
      <c r="H716" s="136"/>
      <c r="I716" s="121"/>
      <c r="J716" s="121"/>
      <c r="K716" s="121"/>
      <c r="L716" s="121"/>
      <c r="M716" s="121"/>
      <c r="N716" s="121"/>
      <c r="O716" s="121"/>
      <c r="P716" s="121"/>
      <c r="Q716" s="121"/>
      <c r="R716" s="121"/>
      <c r="S716" s="121"/>
      <c r="T716" s="121"/>
      <c r="U716" s="121"/>
      <c r="V716" s="121"/>
      <c r="W716" s="121"/>
      <c r="X716" s="121"/>
      <c r="Y716" s="121"/>
      <c r="Z716" s="121"/>
      <c r="AA716" s="121"/>
      <c r="AB716" s="121"/>
      <c r="AC716" s="121"/>
      <c r="AD716" s="121"/>
      <c r="AE716" s="121"/>
      <c r="AF716" s="121"/>
      <c r="AG716" s="121"/>
      <c r="AH716" s="121"/>
      <c r="AI716" s="121"/>
      <c r="AJ716" s="121"/>
      <c r="AK716" s="121"/>
      <c r="AL716" s="121"/>
      <c r="AM716" s="121"/>
      <c r="AN716" s="121"/>
      <c r="AO716" s="121"/>
    </row>
    <row r="717" ht="12.75" customHeight="1">
      <c r="A717" s="5"/>
      <c r="B717" s="121"/>
      <c r="C717" s="121"/>
      <c r="D717" s="121"/>
      <c r="E717" s="121"/>
      <c r="F717" s="121"/>
      <c r="G717" s="78"/>
      <c r="H717" s="136"/>
      <c r="I717" s="121"/>
      <c r="J717" s="121"/>
      <c r="K717" s="121"/>
      <c r="L717" s="121"/>
      <c r="M717" s="121"/>
      <c r="N717" s="121"/>
      <c r="O717" s="121"/>
      <c r="P717" s="121"/>
      <c r="Q717" s="121"/>
      <c r="R717" s="121"/>
      <c r="S717" s="121"/>
      <c r="T717" s="121"/>
      <c r="U717" s="121"/>
      <c r="V717" s="121"/>
      <c r="W717" s="121"/>
      <c r="X717" s="121"/>
      <c r="Y717" s="121"/>
      <c r="Z717" s="121"/>
      <c r="AA717" s="121"/>
      <c r="AB717" s="121"/>
      <c r="AC717" s="121"/>
      <c r="AD717" s="121"/>
      <c r="AE717" s="121"/>
      <c r="AF717" s="121"/>
      <c r="AG717" s="121"/>
      <c r="AH717" s="121"/>
      <c r="AI717" s="121"/>
      <c r="AJ717" s="121"/>
      <c r="AK717" s="121"/>
      <c r="AL717" s="121"/>
      <c r="AM717" s="121"/>
      <c r="AN717" s="121"/>
      <c r="AO717" s="121"/>
    </row>
    <row r="718" ht="12.75" customHeight="1">
      <c r="A718" s="5"/>
      <c r="B718" s="121"/>
      <c r="C718" s="121"/>
      <c r="D718" s="121"/>
      <c r="E718" s="121"/>
      <c r="F718" s="121"/>
      <c r="G718" s="78"/>
      <c r="H718" s="136"/>
      <c r="I718" s="121"/>
      <c r="J718" s="121"/>
      <c r="K718" s="121"/>
      <c r="L718" s="121"/>
      <c r="M718" s="121"/>
      <c r="N718" s="121"/>
      <c r="O718" s="121"/>
      <c r="P718" s="121"/>
      <c r="Q718" s="121"/>
      <c r="R718" s="121"/>
      <c r="S718" s="121"/>
      <c r="T718" s="121"/>
      <c r="U718" s="121"/>
      <c r="V718" s="121"/>
      <c r="W718" s="121"/>
      <c r="X718" s="121"/>
      <c r="Y718" s="121"/>
      <c r="Z718" s="121"/>
      <c r="AA718" s="121"/>
      <c r="AB718" s="121"/>
      <c r="AC718" s="121"/>
      <c r="AD718" s="121"/>
      <c r="AE718" s="121"/>
      <c r="AF718" s="121"/>
      <c r="AG718" s="121"/>
      <c r="AH718" s="121"/>
      <c r="AI718" s="121"/>
      <c r="AJ718" s="121"/>
      <c r="AK718" s="121"/>
      <c r="AL718" s="121"/>
      <c r="AM718" s="121"/>
      <c r="AN718" s="121"/>
      <c r="AO718" s="121"/>
    </row>
    <row r="719" ht="12.75" customHeight="1">
      <c r="A719" s="5"/>
      <c r="B719" s="121"/>
      <c r="C719" s="121"/>
      <c r="D719" s="121"/>
      <c r="E719" s="121"/>
      <c r="F719" s="121"/>
      <c r="G719" s="78"/>
      <c r="H719" s="136"/>
      <c r="I719" s="121"/>
      <c r="J719" s="121"/>
      <c r="K719" s="121"/>
      <c r="L719" s="121"/>
      <c r="M719" s="121"/>
      <c r="N719" s="121"/>
      <c r="O719" s="121"/>
      <c r="P719" s="121"/>
      <c r="Q719" s="121"/>
      <c r="R719" s="121"/>
      <c r="S719" s="121"/>
      <c r="T719" s="121"/>
      <c r="U719" s="121"/>
      <c r="V719" s="121"/>
      <c r="W719" s="121"/>
      <c r="X719" s="121"/>
      <c r="Y719" s="121"/>
      <c r="Z719" s="121"/>
      <c r="AA719" s="121"/>
      <c r="AB719" s="121"/>
      <c r="AC719" s="121"/>
      <c r="AD719" s="121"/>
      <c r="AE719" s="121"/>
      <c r="AF719" s="121"/>
      <c r="AG719" s="121"/>
      <c r="AH719" s="121"/>
      <c r="AI719" s="121"/>
      <c r="AJ719" s="121"/>
      <c r="AK719" s="121"/>
      <c r="AL719" s="121"/>
      <c r="AM719" s="121"/>
      <c r="AN719" s="121"/>
      <c r="AO719" s="121"/>
    </row>
    <row r="720" ht="12.75" customHeight="1">
      <c r="A720" s="5"/>
      <c r="B720" s="121"/>
      <c r="C720" s="121"/>
      <c r="D720" s="121"/>
      <c r="E720" s="121"/>
      <c r="F720" s="121"/>
      <c r="G720" s="78"/>
      <c r="H720" s="136"/>
      <c r="I720" s="121"/>
      <c r="J720" s="121"/>
      <c r="K720" s="121"/>
      <c r="L720" s="121"/>
      <c r="M720" s="121"/>
      <c r="N720" s="121"/>
      <c r="O720" s="121"/>
      <c r="P720" s="121"/>
      <c r="Q720" s="121"/>
      <c r="R720" s="121"/>
      <c r="S720" s="121"/>
      <c r="T720" s="121"/>
      <c r="U720" s="121"/>
      <c r="V720" s="121"/>
      <c r="W720" s="121"/>
      <c r="X720" s="121"/>
      <c r="Y720" s="121"/>
      <c r="Z720" s="121"/>
      <c r="AA720" s="121"/>
      <c r="AB720" s="121"/>
      <c r="AC720" s="121"/>
      <c r="AD720" s="121"/>
      <c r="AE720" s="121"/>
      <c r="AF720" s="121"/>
      <c r="AG720" s="121"/>
      <c r="AH720" s="121"/>
      <c r="AI720" s="121"/>
      <c r="AJ720" s="121"/>
      <c r="AK720" s="121"/>
      <c r="AL720" s="121"/>
      <c r="AM720" s="121"/>
      <c r="AN720" s="121"/>
      <c r="AO720" s="121"/>
    </row>
    <row r="721" ht="12.75" customHeight="1">
      <c r="A721" s="5"/>
      <c r="B721" s="121"/>
      <c r="C721" s="121"/>
      <c r="D721" s="121"/>
      <c r="E721" s="121"/>
      <c r="F721" s="121"/>
      <c r="G721" s="78"/>
      <c r="H721" s="136"/>
      <c r="I721" s="121"/>
      <c r="J721" s="121"/>
      <c r="K721" s="121"/>
      <c r="L721" s="121"/>
      <c r="M721" s="121"/>
      <c r="N721" s="121"/>
      <c r="O721" s="121"/>
      <c r="P721" s="121"/>
      <c r="Q721" s="121"/>
      <c r="R721" s="121"/>
      <c r="S721" s="121"/>
      <c r="T721" s="121"/>
      <c r="U721" s="121"/>
      <c r="V721" s="121"/>
      <c r="W721" s="121"/>
      <c r="X721" s="121"/>
      <c r="Y721" s="121"/>
      <c r="Z721" s="121"/>
      <c r="AA721" s="121"/>
      <c r="AB721" s="121"/>
      <c r="AC721" s="121"/>
      <c r="AD721" s="121"/>
      <c r="AE721" s="121"/>
      <c r="AF721" s="121"/>
      <c r="AG721" s="121"/>
      <c r="AH721" s="121"/>
      <c r="AI721" s="121"/>
      <c r="AJ721" s="121"/>
      <c r="AK721" s="121"/>
      <c r="AL721" s="121"/>
      <c r="AM721" s="121"/>
      <c r="AN721" s="121"/>
      <c r="AO721" s="121"/>
    </row>
    <row r="722" ht="12.75" customHeight="1">
      <c r="A722" s="5"/>
      <c r="B722" s="121"/>
      <c r="C722" s="121"/>
      <c r="D722" s="121"/>
      <c r="E722" s="121"/>
      <c r="F722" s="121"/>
      <c r="G722" s="78"/>
      <c r="H722" s="136"/>
      <c r="I722" s="121"/>
      <c r="J722" s="121"/>
      <c r="K722" s="121"/>
      <c r="L722" s="121"/>
      <c r="M722" s="121"/>
      <c r="N722" s="121"/>
      <c r="O722" s="121"/>
      <c r="P722" s="121"/>
      <c r="Q722" s="121"/>
      <c r="R722" s="121"/>
      <c r="S722" s="121"/>
      <c r="T722" s="121"/>
      <c r="U722" s="121"/>
      <c r="V722" s="121"/>
      <c r="W722" s="121"/>
      <c r="X722" s="121"/>
      <c r="Y722" s="121"/>
      <c r="Z722" s="121"/>
      <c r="AA722" s="121"/>
      <c r="AB722" s="121"/>
      <c r="AC722" s="121"/>
      <c r="AD722" s="121"/>
      <c r="AE722" s="121"/>
      <c r="AF722" s="121"/>
      <c r="AG722" s="121"/>
      <c r="AH722" s="121"/>
      <c r="AI722" s="121"/>
      <c r="AJ722" s="121"/>
      <c r="AK722" s="121"/>
      <c r="AL722" s="121"/>
      <c r="AM722" s="121"/>
      <c r="AN722" s="121"/>
      <c r="AO722" s="121"/>
    </row>
    <row r="723" ht="12.75" customHeight="1">
      <c r="A723" s="5"/>
      <c r="B723" s="121"/>
      <c r="C723" s="121"/>
      <c r="D723" s="121"/>
      <c r="E723" s="121"/>
      <c r="F723" s="121"/>
      <c r="G723" s="78"/>
      <c r="H723" s="136"/>
      <c r="I723" s="121"/>
      <c r="J723" s="121"/>
      <c r="K723" s="121"/>
      <c r="L723" s="121"/>
      <c r="M723" s="121"/>
      <c r="N723" s="121"/>
      <c r="O723" s="121"/>
      <c r="P723" s="121"/>
      <c r="Q723" s="121"/>
      <c r="R723" s="121"/>
      <c r="S723" s="121"/>
      <c r="T723" s="121"/>
      <c r="U723" s="121"/>
      <c r="V723" s="121"/>
      <c r="W723" s="121"/>
      <c r="X723" s="121"/>
      <c r="Y723" s="121"/>
      <c r="Z723" s="121"/>
      <c r="AA723" s="121"/>
      <c r="AB723" s="121"/>
      <c r="AC723" s="121"/>
      <c r="AD723" s="121"/>
      <c r="AE723" s="121"/>
      <c r="AF723" s="121"/>
      <c r="AG723" s="121"/>
      <c r="AH723" s="121"/>
      <c r="AI723" s="121"/>
      <c r="AJ723" s="121"/>
      <c r="AK723" s="121"/>
      <c r="AL723" s="121"/>
      <c r="AM723" s="121"/>
      <c r="AN723" s="121"/>
      <c r="AO723" s="121"/>
    </row>
    <row r="724" ht="12.75" customHeight="1">
      <c r="A724" s="5"/>
      <c r="B724" s="121"/>
      <c r="C724" s="121"/>
      <c r="D724" s="121"/>
      <c r="E724" s="121"/>
      <c r="F724" s="121"/>
      <c r="G724" s="78"/>
      <c r="H724" s="136"/>
      <c r="I724" s="121"/>
      <c r="J724" s="121"/>
      <c r="K724" s="121"/>
      <c r="L724" s="121"/>
      <c r="M724" s="121"/>
      <c r="N724" s="121"/>
      <c r="O724" s="121"/>
      <c r="P724" s="121"/>
      <c r="Q724" s="121"/>
      <c r="R724" s="121"/>
      <c r="S724" s="121"/>
      <c r="T724" s="121"/>
      <c r="U724" s="121"/>
      <c r="V724" s="121"/>
      <c r="W724" s="121"/>
      <c r="X724" s="121"/>
      <c r="Y724" s="121"/>
      <c r="Z724" s="121"/>
      <c r="AA724" s="121"/>
      <c r="AB724" s="121"/>
      <c r="AC724" s="121"/>
      <c r="AD724" s="121"/>
      <c r="AE724" s="121"/>
      <c r="AF724" s="121"/>
      <c r="AG724" s="121"/>
      <c r="AH724" s="121"/>
      <c r="AI724" s="121"/>
      <c r="AJ724" s="121"/>
      <c r="AK724" s="121"/>
      <c r="AL724" s="121"/>
      <c r="AM724" s="121"/>
      <c r="AN724" s="121"/>
      <c r="AO724" s="121"/>
    </row>
    <row r="725" ht="12.75" customHeight="1">
      <c r="A725" s="5"/>
      <c r="B725" s="121"/>
      <c r="C725" s="121"/>
      <c r="D725" s="121"/>
      <c r="E725" s="121"/>
      <c r="F725" s="121"/>
      <c r="G725" s="78"/>
      <c r="H725" s="136"/>
      <c r="I725" s="121"/>
      <c r="J725" s="121"/>
      <c r="K725" s="121"/>
      <c r="L725" s="121"/>
      <c r="M725" s="121"/>
      <c r="N725" s="121"/>
      <c r="O725" s="121"/>
      <c r="P725" s="121"/>
      <c r="Q725" s="121"/>
      <c r="R725" s="121"/>
      <c r="S725" s="121"/>
      <c r="T725" s="121"/>
      <c r="U725" s="121"/>
      <c r="V725" s="121"/>
      <c r="W725" s="121"/>
      <c r="X725" s="121"/>
      <c r="Y725" s="121"/>
      <c r="Z725" s="121"/>
      <c r="AA725" s="121"/>
      <c r="AB725" s="121"/>
      <c r="AC725" s="121"/>
      <c r="AD725" s="121"/>
      <c r="AE725" s="121"/>
      <c r="AF725" s="121"/>
      <c r="AG725" s="121"/>
      <c r="AH725" s="121"/>
      <c r="AI725" s="121"/>
      <c r="AJ725" s="121"/>
      <c r="AK725" s="121"/>
      <c r="AL725" s="121"/>
      <c r="AM725" s="121"/>
      <c r="AN725" s="121"/>
      <c r="AO725" s="121"/>
    </row>
    <row r="726" ht="12.75" customHeight="1">
      <c r="A726" s="5"/>
      <c r="B726" s="121"/>
      <c r="C726" s="121"/>
      <c r="D726" s="121"/>
      <c r="E726" s="121"/>
      <c r="F726" s="121"/>
      <c r="G726" s="78"/>
      <c r="H726" s="136"/>
      <c r="I726" s="121"/>
      <c r="J726" s="121"/>
      <c r="K726" s="121"/>
      <c r="L726" s="121"/>
      <c r="M726" s="121"/>
      <c r="N726" s="121"/>
      <c r="O726" s="121"/>
      <c r="P726" s="121"/>
      <c r="Q726" s="121"/>
      <c r="R726" s="121"/>
      <c r="S726" s="121"/>
      <c r="T726" s="121"/>
      <c r="U726" s="121"/>
      <c r="V726" s="121"/>
      <c r="W726" s="121"/>
      <c r="X726" s="121"/>
      <c r="Y726" s="121"/>
      <c r="Z726" s="121"/>
      <c r="AA726" s="121"/>
      <c r="AB726" s="121"/>
      <c r="AC726" s="121"/>
      <c r="AD726" s="121"/>
      <c r="AE726" s="121"/>
      <c r="AF726" s="121"/>
      <c r="AG726" s="121"/>
      <c r="AH726" s="121"/>
      <c r="AI726" s="121"/>
      <c r="AJ726" s="121"/>
      <c r="AK726" s="121"/>
      <c r="AL726" s="121"/>
      <c r="AM726" s="121"/>
      <c r="AN726" s="121"/>
      <c r="AO726" s="121"/>
    </row>
    <row r="727" ht="12.75" customHeight="1">
      <c r="A727" s="5"/>
      <c r="B727" s="121"/>
      <c r="C727" s="121"/>
      <c r="D727" s="121"/>
      <c r="E727" s="121"/>
      <c r="F727" s="121"/>
      <c r="G727" s="78"/>
      <c r="H727" s="136"/>
      <c r="I727" s="121"/>
      <c r="J727" s="121"/>
      <c r="K727" s="121"/>
      <c r="L727" s="121"/>
      <c r="M727" s="121"/>
      <c r="N727" s="121"/>
      <c r="O727" s="121"/>
      <c r="P727" s="121"/>
      <c r="Q727" s="121"/>
      <c r="R727" s="121"/>
      <c r="S727" s="121"/>
      <c r="T727" s="121"/>
      <c r="U727" s="121"/>
      <c r="V727" s="121"/>
      <c r="W727" s="121"/>
      <c r="X727" s="121"/>
      <c r="Y727" s="121"/>
      <c r="Z727" s="121"/>
      <c r="AA727" s="121"/>
      <c r="AB727" s="121"/>
      <c r="AC727" s="121"/>
      <c r="AD727" s="121"/>
      <c r="AE727" s="121"/>
      <c r="AF727" s="121"/>
      <c r="AG727" s="121"/>
      <c r="AH727" s="121"/>
      <c r="AI727" s="121"/>
      <c r="AJ727" s="121"/>
      <c r="AK727" s="121"/>
      <c r="AL727" s="121"/>
      <c r="AM727" s="121"/>
      <c r="AN727" s="121"/>
      <c r="AO727" s="121"/>
    </row>
    <row r="728" ht="12.75" customHeight="1">
      <c r="A728" s="5"/>
      <c r="B728" s="121"/>
      <c r="C728" s="121"/>
      <c r="D728" s="121"/>
      <c r="E728" s="121"/>
      <c r="F728" s="121"/>
      <c r="G728" s="78"/>
      <c r="H728" s="136"/>
      <c r="I728" s="121"/>
      <c r="J728" s="121"/>
      <c r="K728" s="121"/>
      <c r="L728" s="121"/>
      <c r="M728" s="121"/>
      <c r="N728" s="121"/>
      <c r="O728" s="121"/>
      <c r="P728" s="121"/>
      <c r="Q728" s="121"/>
      <c r="R728" s="121"/>
      <c r="S728" s="121"/>
      <c r="T728" s="121"/>
      <c r="U728" s="121"/>
      <c r="V728" s="121"/>
      <c r="W728" s="121"/>
      <c r="X728" s="121"/>
      <c r="Y728" s="121"/>
      <c r="Z728" s="121"/>
      <c r="AA728" s="121"/>
      <c r="AB728" s="121"/>
      <c r="AC728" s="121"/>
      <c r="AD728" s="121"/>
      <c r="AE728" s="121"/>
      <c r="AF728" s="121"/>
      <c r="AG728" s="121"/>
      <c r="AH728" s="121"/>
      <c r="AI728" s="121"/>
      <c r="AJ728" s="121"/>
      <c r="AK728" s="121"/>
      <c r="AL728" s="121"/>
      <c r="AM728" s="121"/>
      <c r="AN728" s="121"/>
      <c r="AO728" s="121"/>
    </row>
    <row r="729" ht="12.75" customHeight="1">
      <c r="A729" s="5"/>
      <c r="B729" s="121"/>
      <c r="C729" s="121"/>
      <c r="D729" s="121"/>
      <c r="E729" s="121"/>
      <c r="F729" s="121"/>
      <c r="G729" s="78"/>
      <c r="H729" s="136"/>
      <c r="I729" s="121"/>
      <c r="J729" s="121"/>
      <c r="K729" s="121"/>
      <c r="L729" s="121"/>
      <c r="M729" s="121"/>
      <c r="N729" s="121"/>
      <c r="O729" s="121"/>
      <c r="P729" s="121"/>
      <c r="Q729" s="121"/>
      <c r="R729" s="121"/>
      <c r="S729" s="121"/>
      <c r="T729" s="121"/>
      <c r="U729" s="121"/>
      <c r="V729" s="121"/>
      <c r="W729" s="121"/>
      <c r="X729" s="121"/>
      <c r="Y729" s="121"/>
      <c r="Z729" s="121"/>
      <c r="AA729" s="121"/>
      <c r="AB729" s="121"/>
      <c r="AC729" s="121"/>
      <c r="AD729" s="121"/>
      <c r="AE729" s="121"/>
      <c r="AF729" s="121"/>
      <c r="AG729" s="121"/>
      <c r="AH729" s="121"/>
      <c r="AI729" s="121"/>
      <c r="AJ729" s="121"/>
      <c r="AK729" s="121"/>
      <c r="AL729" s="121"/>
      <c r="AM729" s="121"/>
      <c r="AN729" s="121"/>
      <c r="AO729" s="121"/>
    </row>
    <row r="730" ht="12.75" customHeight="1">
      <c r="A730" s="5"/>
      <c r="B730" s="121"/>
      <c r="C730" s="121"/>
      <c r="D730" s="121"/>
      <c r="E730" s="121"/>
      <c r="F730" s="121"/>
      <c r="G730" s="78"/>
      <c r="H730" s="136"/>
      <c r="I730" s="121"/>
      <c r="J730" s="121"/>
      <c r="K730" s="121"/>
      <c r="L730" s="121"/>
      <c r="M730" s="121"/>
      <c r="N730" s="121"/>
      <c r="O730" s="121"/>
      <c r="P730" s="121"/>
      <c r="Q730" s="121"/>
      <c r="R730" s="121"/>
      <c r="S730" s="121"/>
      <c r="T730" s="121"/>
      <c r="U730" s="121"/>
      <c r="V730" s="121"/>
      <c r="W730" s="121"/>
      <c r="X730" s="121"/>
      <c r="Y730" s="121"/>
      <c r="Z730" s="121"/>
      <c r="AA730" s="121"/>
      <c r="AB730" s="121"/>
      <c r="AC730" s="121"/>
      <c r="AD730" s="121"/>
      <c r="AE730" s="121"/>
      <c r="AF730" s="121"/>
      <c r="AG730" s="121"/>
      <c r="AH730" s="121"/>
      <c r="AI730" s="121"/>
      <c r="AJ730" s="121"/>
      <c r="AK730" s="121"/>
      <c r="AL730" s="121"/>
      <c r="AM730" s="121"/>
      <c r="AN730" s="121"/>
      <c r="AO730" s="121"/>
    </row>
    <row r="731" ht="12.75" customHeight="1">
      <c r="A731" s="5"/>
      <c r="B731" s="121"/>
      <c r="C731" s="121"/>
      <c r="D731" s="121"/>
      <c r="E731" s="121"/>
      <c r="F731" s="121"/>
      <c r="G731" s="78"/>
      <c r="H731" s="136"/>
      <c r="I731" s="121"/>
      <c r="J731" s="121"/>
      <c r="K731" s="121"/>
      <c r="L731" s="121"/>
      <c r="M731" s="121"/>
      <c r="N731" s="121"/>
      <c r="O731" s="121"/>
      <c r="P731" s="121"/>
      <c r="Q731" s="121"/>
      <c r="R731" s="121"/>
      <c r="S731" s="121"/>
      <c r="T731" s="121"/>
      <c r="U731" s="121"/>
      <c r="V731" s="121"/>
      <c r="W731" s="121"/>
      <c r="X731" s="121"/>
      <c r="Y731" s="121"/>
      <c r="Z731" s="121"/>
      <c r="AA731" s="121"/>
      <c r="AB731" s="121"/>
      <c r="AC731" s="121"/>
      <c r="AD731" s="121"/>
      <c r="AE731" s="121"/>
      <c r="AF731" s="121"/>
      <c r="AG731" s="121"/>
      <c r="AH731" s="121"/>
      <c r="AI731" s="121"/>
      <c r="AJ731" s="121"/>
      <c r="AK731" s="121"/>
      <c r="AL731" s="121"/>
      <c r="AM731" s="121"/>
      <c r="AN731" s="121"/>
      <c r="AO731" s="121"/>
    </row>
    <row r="732" ht="12.75" customHeight="1">
      <c r="A732" s="5"/>
      <c r="B732" s="121"/>
      <c r="C732" s="121"/>
      <c r="D732" s="121"/>
      <c r="E732" s="121"/>
      <c r="F732" s="121"/>
      <c r="G732" s="78"/>
      <c r="H732" s="136"/>
      <c r="I732" s="121"/>
      <c r="J732" s="121"/>
      <c r="K732" s="121"/>
      <c r="L732" s="121"/>
      <c r="M732" s="121"/>
      <c r="N732" s="121"/>
      <c r="O732" s="121"/>
      <c r="P732" s="121"/>
      <c r="Q732" s="121"/>
      <c r="R732" s="121"/>
      <c r="S732" s="121"/>
      <c r="T732" s="121"/>
      <c r="U732" s="121"/>
      <c r="V732" s="121"/>
      <c r="W732" s="121"/>
      <c r="X732" s="121"/>
      <c r="Y732" s="121"/>
      <c r="Z732" s="121"/>
      <c r="AA732" s="121"/>
      <c r="AB732" s="121"/>
      <c r="AC732" s="121"/>
      <c r="AD732" s="121"/>
      <c r="AE732" s="121"/>
      <c r="AF732" s="121"/>
      <c r="AG732" s="121"/>
      <c r="AH732" s="121"/>
      <c r="AI732" s="121"/>
      <c r="AJ732" s="121"/>
      <c r="AK732" s="121"/>
      <c r="AL732" s="121"/>
      <c r="AM732" s="121"/>
      <c r="AN732" s="121"/>
      <c r="AO732" s="121"/>
    </row>
    <row r="733" ht="12.75" customHeight="1">
      <c r="A733" s="5"/>
      <c r="B733" s="121"/>
      <c r="C733" s="121"/>
      <c r="D733" s="121"/>
      <c r="E733" s="121"/>
      <c r="F733" s="121"/>
      <c r="G733" s="78"/>
      <c r="H733" s="136"/>
      <c r="I733" s="121"/>
      <c r="J733" s="121"/>
      <c r="K733" s="121"/>
      <c r="L733" s="121"/>
      <c r="M733" s="121"/>
      <c r="N733" s="121"/>
      <c r="O733" s="121"/>
      <c r="P733" s="121"/>
      <c r="Q733" s="121"/>
      <c r="R733" s="121"/>
      <c r="S733" s="121"/>
      <c r="T733" s="121"/>
      <c r="U733" s="121"/>
      <c r="V733" s="121"/>
      <c r="W733" s="121"/>
      <c r="X733" s="121"/>
      <c r="Y733" s="121"/>
      <c r="Z733" s="121"/>
      <c r="AA733" s="121"/>
      <c r="AB733" s="121"/>
      <c r="AC733" s="121"/>
      <c r="AD733" s="121"/>
      <c r="AE733" s="121"/>
      <c r="AF733" s="121"/>
      <c r="AG733" s="121"/>
      <c r="AH733" s="121"/>
      <c r="AI733" s="121"/>
      <c r="AJ733" s="121"/>
      <c r="AK733" s="121"/>
      <c r="AL733" s="121"/>
      <c r="AM733" s="121"/>
      <c r="AN733" s="121"/>
      <c r="AO733" s="121"/>
    </row>
    <row r="734" ht="12.75" customHeight="1">
      <c r="A734" s="5"/>
      <c r="B734" s="121"/>
      <c r="C734" s="121"/>
      <c r="D734" s="121"/>
      <c r="E734" s="121"/>
      <c r="F734" s="121"/>
      <c r="G734" s="78"/>
      <c r="H734" s="136"/>
      <c r="I734" s="121"/>
      <c r="J734" s="121"/>
      <c r="K734" s="121"/>
      <c r="L734" s="121"/>
      <c r="M734" s="121"/>
      <c r="N734" s="121"/>
      <c r="O734" s="121"/>
      <c r="P734" s="121"/>
      <c r="Q734" s="121"/>
      <c r="R734" s="121"/>
      <c r="S734" s="121"/>
      <c r="T734" s="121"/>
      <c r="U734" s="121"/>
      <c r="V734" s="121"/>
      <c r="W734" s="121"/>
      <c r="X734" s="121"/>
      <c r="Y734" s="121"/>
      <c r="Z734" s="121"/>
      <c r="AA734" s="121"/>
      <c r="AB734" s="121"/>
      <c r="AC734" s="121"/>
      <c r="AD734" s="121"/>
      <c r="AE734" s="121"/>
      <c r="AF734" s="121"/>
      <c r="AG734" s="121"/>
      <c r="AH734" s="121"/>
      <c r="AI734" s="121"/>
      <c r="AJ734" s="121"/>
      <c r="AK734" s="121"/>
      <c r="AL734" s="121"/>
      <c r="AM734" s="121"/>
      <c r="AN734" s="121"/>
      <c r="AO734" s="121"/>
    </row>
    <row r="735" ht="12.75" customHeight="1">
      <c r="A735" s="5"/>
      <c r="B735" s="121"/>
      <c r="C735" s="121"/>
      <c r="D735" s="121"/>
      <c r="E735" s="121"/>
      <c r="F735" s="121"/>
      <c r="G735" s="78"/>
      <c r="H735" s="136"/>
      <c r="I735" s="121"/>
      <c r="J735" s="121"/>
      <c r="K735" s="121"/>
      <c r="L735" s="121"/>
      <c r="M735" s="121"/>
      <c r="N735" s="121"/>
      <c r="O735" s="121"/>
      <c r="P735" s="121"/>
      <c r="Q735" s="121"/>
      <c r="R735" s="121"/>
      <c r="S735" s="121"/>
      <c r="T735" s="121"/>
      <c r="U735" s="121"/>
      <c r="V735" s="121"/>
      <c r="W735" s="121"/>
      <c r="X735" s="121"/>
      <c r="Y735" s="121"/>
      <c r="Z735" s="121"/>
      <c r="AA735" s="121"/>
      <c r="AB735" s="121"/>
      <c r="AC735" s="121"/>
      <c r="AD735" s="121"/>
      <c r="AE735" s="121"/>
      <c r="AF735" s="121"/>
      <c r="AG735" s="121"/>
      <c r="AH735" s="121"/>
      <c r="AI735" s="121"/>
      <c r="AJ735" s="121"/>
      <c r="AK735" s="121"/>
      <c r="AL735" s="121"/>
      <c r="AM735" s="121"/>
      <c r="AN735" s="121"/>
      <c r="AO735" s="121"/>
    </row>
    <row r="736" ht="12.75" customHeight="1">
      <c r="A736" s="5"/>
      <c r="B736" s="121"/>
      <c r="C736" s="121"/>
      <c r="D736" s="121"/>
      <c r="E736" s="121"/>
      <c r="F736" s="121"/>
      <c r="G736" s="78"/>
      <c r="H736" s="136"/>
      <c r="I736" s="121"/>
      <c r="J736" s="121"/>
      <c r="K736" s="121"/>
      <c r="L736" s="121"/>
      <c r="M736" s="121"/>
      <c r="N736" s="121"/>
      <c r="O736" s="121"/>
      <c r="P736" s="121"/>
      <c r="Q736" s="121"/>
      <c r="R736" s="121"/>
      <c r="S736" s="121"/>
      <c r="T736" s="121"/>
      <c r="U736" s="121"/>
      <c r="V736" s="121"/>
      <c r="W736" s="121"/>
      <c r="X736" s="121"/>
      <c r="Y736" s="121"/>
      <c r="Z736" s="121"/>
      <c r="AA736" s="121"/>
      <c r="AB736" s="121"/>
      <c r="AC736" s="121"/>
      <c r="AD736" s="121"/>
      <c r="AE736" s="121"/>
      <c r="AF736" s="121"/>
      <c r="AG736" s="121"/>
      <c r="AH736" s="121"/>
      <c r="AI736" s="121"/>
      <c r="AJ736" s="121"/>
      <c r="AK736" s="121"/>
      <c r="AL736" s="121"/>
      <c r="AM736" s="121"/>
      <c r="AN736" s="121"/>
      <c r="AO736" s="121"/>
    </row>
    <row r="737" ht="12.75" customHeight="1">
      <c r="A737" s="5"/>
      <c r="B737" s="121"/>
      <c r="C737" s="121"/>
      <c r="D737" s="121"/>
      <c r="E737" s="121"/>
      <c r="F737" s="121"/>
      <c r="G737" s="78"/>
      <c r="H737" s="136"/>
      <c r="I737" s="121"/>
      <c r="J737" s="121"/>
      <c r="K737" s="121"/>
      <c r="L737" s="121"/>
      <c r="M737" s="121"/>
      <c r="N737" s="121"/>
      <c r="O737" s="121"/>
      <c r="P737" s="121"/>
      <c r="Q737" s="121"/>
      <c r="R737" s="121"/>
      <c r="S737" s="121"/>
      <c r="T737" s="121"/>
      <c r="U737" s="121"/>
      <c r="V737" s="121"/>
      <c r="W737" s="121"/>
      <c r="X737" s="121"/>
      <c r="Y737" s="121"/>
      <c r="Z737" s="121"/>
      <c r="AA737" s="121"/>
      <c r="AB737" s="121"/>
      <c r="AC737" s="121"/>
      <c r="AD737" s="121"/>
      <c r="AE737" s="121"/>
      <c r="AF737" s="121"/>
      <c r="AG737" s="121"/>
      <c r="AH737" s="121"/>
      <c r="AI737" s="121"/>
      <c r="AJ737" s="121"/>
      <c r="AK737" s="121"/>
      <c r="AL737" s="121"/>
      <c r="AM737" s="121"/>
      <c r="AN737" s="121"/>
      <c r="AO737" s="121"/>
    </row>
    <row r="738" ht="12.75" customHeight="1">
      <c r="A738" s="5"/>
      <c r="B738" s="121"/>
      <c r="C738" s="121"/>
      <c r="D738" s="121"/>
      <c r="E738" s="121"/>
      <c r="F738" s="121"/>
      <c r="G738" s="78"/>
      <c r="H738" s="136"/>
      <c r="I738" s="121"/>
      <c r="J738" s="121"/>
      <c r="K738" s="121"/>
      <c r="L738" s="121"/>
      <c r="M738" s="121"/>
      <c r="N738" s="121"/>
      <c r="O738" s="121"/>
      <c r="P738" s="121"/>
      <c r="Q738" s="121"/>
      <c r="R738" s="121"/>
      <c r="S738" s="121"/>
      <c r="T738" s="121"/>
      <c r="U738" s="121"/>
      <c r="V738" s="121"/>
      <c r="W738" s="121"/>
      <c r="X738" s="121"/>
      <c r="Y738" s="121"/>
      <c r="Z738" s="121"/>
      <c r="AA738" s="121"/>
      <c r="AB738" s="121"/>
      <c r="AC738" s="121"/>
      <c r="AD738" s="121"/>
      <c r="AE738" s="121"/>
      <c r="AF738" s="121"/>
      <c r="AG738" s="121"/>
      <c r="AH738" s="121"/>
      <c r="AI738" s="121"/>
      <c r="AJ738" s="121"/>
      <c r="AK738" s="121"/>
      <c r="AL738" s="121"/>
      <c r="AM738" s="121"/>
      <c r="AN738" s="121"/>
      <c r="AO738" s="121"/>
    </row>
    <row r="739" ht="12.75" customHeight="1">
      <c r="A739" s="5"/>
      <c r="B739" s="121"/>
      <c r="C739" s="121"/>
      <c r="D739" s="121"/>
      <c r="E739" s="121"/>
      <c r="F739" s="121"/>
      <c r="G739" s="78"/>
      <c r="H739" s="136"/>
      <c r="I739" s="121"/>
      <c r="J739" s="121"/>
      <c r="K739" s="121"/>
      <c r="L739" s="121"/>
      <c r="M739" s="121"/>
      <c r="N739" s="121"/>
      <c r="O739" s="121"/>
      <c r="P739" s="121"/>
      <c r="Q739" s="121"/>
      <c r="R739" s="121"/>
      <c r="S739" s="121"/>
      <c r="T739" s="121"/>
      <c r="U739" s="121"/>
      <c r="V739" s="121"/>
      <c r="W739" s="121"/>
      <c r="X739" s="121"/>
      <c r="Y739" s="121"/>
      <c r="Z739" s="121"/>
      <c r="AA739" s="121"/>
      <c r="AB739" s="121"/>
      <c r="AC739" s="121"/>
      <c r="AD739" s="121"/>
      <c r="AE739" s="121"/>
      <c r="AF739" s="121"/>
      <c r="AG739" s="121"/>
      <c r="AH739" s="121"/>
      <c r="AI739" s="121"/>
      <c r="AJ739" s="121"/>
      <c r="AK739" s="121"/>
      <c r="AL739" s="121"/>
      <c r="AM739" s="121"/>
      <c r="AN739" s="121"/>
      <c r="AO739" s="121"/>
    </row>
    <row r="740" ht="12.75" customHeight="1">
      <c r="A740" s="5"/>
      <c r="B740" s="121"/>
      <c r="C740" s="121"/>
      <c r="D740" s="121"/>
      <c r="E740" s="121"/>
      <c r="F740" s="121"/>
      <c r="G740" s="78"/>
      <c r="H740" s="136"/>
      <c r="I740" s="121"/>
      <c r="J740" s="121"/>
      <c r="K740" s="121"/>
      <c r="L740" s="121"/>
      <c r="M740" s="121"/>
      <c r="N740" s="121"/>
      <c r="O740" s="121"/>
      <c r="P740" s="121"/>
      <c r="Q740" s="121"/>
      <c r="R740" s="121"/>
      <c r="S740" s="121"/>
      <c r="T740" s="121"/>
      <c r="U740" s="121"/>
      <c r="V740" s="121"/>
      <c r="W740" s="121"/>
      <c r="X740" s="121"/>
      <c r="Y740" s="121"/>
      <c r="Z740" s="121"/>
      <c r="AA740" s="121"/>
      <c r="AB740" s="121"/>
      <c r="AC740" s="121"/>
      <c r="AD740" s="121"/>
      <c r="AE740" s="121"/>
      <c r="AF740" s="121"/>
      <c r="AG740" s="121"/>
      <c r="AH740" s="121"/>
      <c r="AI740" s="121"/>
      <c r="AJ740" s="121"/>
      <c r="AK740" s="121"/>
      <c r="AL740" s="121"/>
      <c r="AM740" s="121"/>
      <c r="AN740" s="121"/>
      <c r="AO740" s="121"/>
    </row>
    <row r="741" ht="12.75" customHeight="1">
      <c r="A741" s="5"/>
      <c r="B741" s="121"/>
      <c r="C741" s="121"/>
      <c r="D741" s="121"/>
      <c r="E741" s="121"/>
      <c r="F741" s="121"/>
      <c r="G741" s="78"/>
      <c r="H741" s="136"/>
      <c r="I741" s="121"/>
      <c r="J741" s="121"/>
      <c r="K741" s="121"/>
      <c r="L741" s="121"/>
      <c r="M741" s="121"/>
      <c r="N741" s="121"/>
      <c r="O741" s="121"/>
      <c r="P741" s="121"/>
      <c r="Q741" s="121"/>
      <c r="R741" s="121"/>
      <c r="S741" s="121"/>
      <c r="T741" s="121"/>
      <c r="U741" s="121"/>
      <c r="V741" s="121"/>
      <c r="W741" s="121"/>
      <c r="X741" s="121"/>
      <c r="Y741" s="121"/>
      <c r="Z741" s="121"/>
      <c r="AA741" s="121"/>
      <c r="AB741" s="121"/>
      <c r="AC741" s="121"/>
      <c r="AD741" s="121"/>
      <c r="AE741" s="121"/>
      <c r="AF741" s="121"/>
      <c r="AG741" s="121"/>
      <c r="AH741" s="121"/>
      <c r="AI741" s="121"/>
      <c r="AJ741" s="121"/>
      <c r="AK741" s="121"/>
      <c r="AL741" s="121"/>
      <c r="AM741" s="121"/>
      <c r="AN741" s="121"/>
      <c r="AO741" s="121"/>
    </row>
    <row r="742" ht="12.75" customHeight="1">
      <c r="A742" s="5"/>
      <c r="B742" s="121"/>
      <c r="C742" s="121"/>
      <c r="D742" s="121"/>
      <c r="E742" s="121"/>
      <c r="F742" s="121"/>
      <c r="G742" s="78"/>
      <c r="H742" s="136"/>
      <c r="I742" s="121"/>
      <c r="J742" s="121"/>
      <c r="K742" s="121"/>
      <c r="L742" s="121"/>
      <c r="M742" s="121"/>
      <c r="N742" s="121"/>
      <c r="O742" s="121"/>
      <c r="P742" s="121"/>
      <c r="Q742" s="121"/>
      <c r="R742" s="121"/>
      <c r="S742" s="121"/>
      <c r="T742" s="121"/>
      <c r="U742" s="121"/>
      <c r="V742" s="121"/>
      <c r="W742" s="121"/>
      <c r="X742" s="121"/>
      <c r="Y742" s="121"/>
      <c r="Z742" s="121"/>
      <c r="AA742" s="121"/>
      <c r="AB742" s="121"/>
      <c r="AC742" s="121"/>
      <c r="AD742" s="121"/>
      <c r="AE742" s="121"/>
      <c r="AF742" s="121"/>
      <c r="AG742" s="121"/>
      <c r="AH742" s="121"/>
      <c r="AI742" s="121"/>
      <c r="AJ742" s="121"/>
      <c r="AK742" s="121"/>
      <c r="AL742" s="121"/>
      <c r="AM742" s="121"/>
      <c r="AN742" s="121"/>
      <c r="AO742" s="121"/>
    </row>
    <row r="743" ht="12.75" customHeight="1">
      <c r="A743" s="5"/>
      <c r="B743" s="121"/>
      <c r="C743" s="121"/>
      <c r="D743" s="121"/>
      <c r="E743" s="121"/>
      <c r="F743" s="121"/>
      <c r="G743" s="78"/>
      <c r="H743" s="136"/>
      <c r="I743" s="121"/>
      <c r="J743" s="121"/>
      <c r="K743" s="121"/>
      <c r="L743" s="121"/>
      <c r="M743" s="121"/>
      <c r="N743" s="121"/>
      <c r="O743" s="121"/>
      <c r="P743" s="121"/>
      <c r="Q743" s="121"/>
      <c r="R743" s="121"/>
      <c r="S743" s="121"/>
      <c r="T743" s="121"/>
      <c r="U743" s="121"/>
      <c r="V743" s="121"/>
      <c r="W743" s="121"/>
      <c r="X743" s="121"/>
      <c r="Y743" s="121"/>
      <c r="Z743" s="121"/>
      <c r="AA743" s="121"/>
      <c r="AB743" s="121"/>
      <c r="AC743" s="121"/>
      <c r="AD743" s="121"/>
      <c r="AE743" s="121"/>
      <c r="AF743" s="121"/>
      <c r="AG743" s="121"/>
      <c r="AH743" s="121"/>
      <c r="AI743" s="121"/>
      <c r="AJ743" s="121"/>
      <c r="AK743" s="121"/>
      <c r="AL743" s="121"/>
      <c r="AM743" s="121"/>
      <c r="AN743" s="121"/>
      <c r="AO743" s="121"/>
    </row>
    <row r="744" ht="12.75" customHeight="1">
      <c r="A744" s="5"/>
      <c r="B744" s="121"/>
      <c r="C744" s="121"/>
      <c r="D744" s="121"/>
      <c r="E744" s="121"/>
      <c r="F744" s="121"/>
      <c r="G744" s="78"/>
      <c r="H744" s="136"/>
      <c r="I744" s="121"/>
      <c r="J744" s="121"/>
      <c r="K744" s="121"/>
      <c r="L744" s="121"/>
      <c r="M744" s="121"/>
      <c r="N744" s="121"/>
      <c r="O744" s="121"/>
      <c r="P744" s="121"/>
      <c r="Q744" s="121"/>
      <c r="R744" s="121"/>
      <c r="S744" s="121"/>
      <c r="T744" s="121"/>
      <c r="U744" s="121"/>
      <c r="V744" s="121"/>
      <c r="W744" s="121"/>
      <c r="X744" s="121"/>
      <c r="Y744" s="121"/>
      <c r="Z744" s="121"/>
      <c r="AA744" s="121"/>
      <c r="AB744" s="121"/>
      <c r="AC744" s="121"/>
      <c r="AD744" s="121"/>
      <c r="AE744" s="121"/>
      <c r="AF744" s="121"/>
      <c r="AG744" s="121"/>
      <c r="AH744" s="121"/>
      <c r="AI744" s="121"/>
      <c r="AJ744" s="121"/>
      <c r="AK744" s="121"/>
      <c r="AL744" s="121"/>
      <c r="AM744" s="121"/>
      <c r="AN744" s="121"/>
      <c r="AO744" s="121"/>
    </row>
    <row r="745" ht="12.75" customHeight="1">
      <c r="A745" s="5"/>
      <c r="B745" s="121"/>
      <c r="C745" s="121"/>
      <c r="D745" s="121"/>
      <c r="E745" s="121"/>
      <c r="F745" s="121"/>
      <c r="G745" s="78"/>
      <c r="H745" s="136"/>
      <c r="I745" s="121"/>
      <c r="J745" s="121"/>
      <c r="K745" s="121"/>
      <c r="L745" s="121"/>
      <c r="M745" s="121"/>
      <c r="N745" s="121"/>
      <c r="O745" s="121"/>
      <c r="P745" s="121"/>
      <c r="Q745" s="121"/>
      <c r="R745" s="121"/>
      <c r="S745" s="121"/>
      <c r="T745" s="121"/>
      <c r="U745" s="121"/>
      <c r="V745" s="121"/>
      <c r="W745" s="121"/>
      <c r="X745" s="121"/>
      <c r="Y745" s="121"/>
      <c r="Z745" s="121"/>
      <c r="AA745" s="121"/>
      <c r="AB745" s="121"/>
      <c r="AC745" s="121"/>
      <c r="AD745" s="121"/>
      <c r="AE745" s="121"/>
      <c r="AF745" s="121"/>
      <c r="AG745" s="121"/>
      <c r="AH745" s="121"/>
      <c r="AI745" s="121"/>
      <c r="AJ745" s="121"/>
      <c r="AK745" s="121"/>
      <c r="AL745" s="121"/>
      <c r="AM745" s="121"/>
      <c r="AN745" s="121"/>
      <c r="AO745" s="121"/>
    </row>
    <row r="746" ht="12.75" customHeight="1">
      <c r="A746" s="5"/>
      <c r="B746" s="121"/>
      <c r="C746" s="121"/>
      <c r="D746" s="121"/>
      <c r="E746" s="121"/>
      <c r="F746" s="121"/>
      <c r="G746" s="78"/>
      <c r="H746" s="136"/>
      <c r="I746" s="121"/>
      <c r="J746" s="121"/>
      <c r="K746" s="121"/>
      <c r="L746" s="121"/>
      <c r="M746" s="121"/>
      <c r="N746" s="121"/>
      <c r="O746" s="121"/>
      <c r="P746" s="121"/>
      <c r="Q746" s="121"/>
      <c r="R746" s="121"/>
      <c r="S746" s="121"/>
      <c r="T746" s="121"/>
      <c r="U746" s="121"/>
      <c r="V746" s="121"/>
      <c r="W746" s="121"/>
      <c r="X746" s="121"/>
      <c r="Y746" s="121"/>
      <c r="Z746" s="121"/>
      <c r="AA746" s="121"/>
      <c r="AB746" s="121"/>
      <c r="AC746" s="121"/>
      <c r="AD746" s="121"/>
      <c r="AE746" s="121"/>
      <c r="AF746" s="121"/>
      <c r="AG746" s="121"/>
      <c r="AH746" s="121"/>
      <c r="AI746" s="121"/>
      <c r="AJ746" s="121"/>
      <c r="AK746" s="121"/>
      <c r="AL746" s="121"/>
      <c r="AM746" s="121"/>
      <c r="AN746" s="121"/>
      <c r="AO746" s="121"/>
    </row>
    <row r="747" ht="12.75" customHeight="1">
      <c r="A747" s="5"/>
      <c r="B747" s="121"/>
      <c r="C747" s="121"/>
      <c r="D747" s="121"/>
      <c r="E747" s="121"/>
      <c r="F747" s="121"/>
      <c r="G747" s="78"/>
      <c r="H747" s="136"/>
      <c r="I747" s="121"/>
      <c r="J747" s="121"/>
      <c r="K747" s="121"/>
      <c r="L747" s="121"/>
      <c r="M747" s="121"/>
      <c r="N747" s="121"/>
      <c r="O747" s="121"/>
      <c r="P747" s="121"/>
      <c r="Q747" s="121"/>
      <c r="R747" s="121"/>
      <c r="S747" s="121"/>
      <c r="T747" s="121"/>
      <c r="U747" s="121"/>
      <c r="V747" s="121"/>
      <c r="W747" s="121"/>
      <c r="X747" s="121"/>
      <c r="Y747" s="121"/>
      <c r="Z747" s="121"/>
      <c r="AA747" s="121"/>
      <c r="AB747" s="121"/>
      <c r="AC747" s="121"/>
      <c r="AD747" s="121"/>
      <c r="AE747" s="121"/>
      <c r="AF747" s="121"/>
      <c r="AG747" s="121"/>
      <c r="AH747" s="121"/>
      <c r="AI747" s="121"/>
      <c r="AJ747" s="121"/>
      <c r="AK747" s="121"/>
      <c r="AL747" s="121"/>
      <c r="AM747" s="121"/>
      <c r="AN747" s="121"/>
      <c r="AO747" s="121"/>
    </row>
    <row r="748" ht="12.75" customHeight="1">
      <c r="A748" s="5"/>
      <c r="B748" s="121"/>
      <c r="C748" s="121"/>
      <c r="D748" s="121"/>
      <c r="E748" s="121"/>
      <c r="F748" s="121"/>
      <c r="G748" s="78"/>
      <c r="H748" s="136"/>
      <c r="I748" s="121"/>
      <c r="J748" s="121"/>
      <c r="K748" s="121"/>
      <c r="L748" s="121"/>
      <c r="M748" s="121"/>
      <c r="N748" s="121"/>
      <c r="O748" s="121"/>
      <c r="P748" s="121"/>
      <c r="Q748" s="121"/>
      <c r="R748" s="121"/>
      <c r="S748" s="121"/>
      <c r="T748" s="121"/>
      <c r="U748" s="121"/>
      <c r="V748" s="121"/>
      <c r="W748" s="121"/>
      <c r="X748" s="121"/>
      <c r="Y748" s="121"/>
      <c r="Z748" s="121"/>
      <c r="AA748" s="121"/>
      <c r="AB748" s="121"/>
      <c r="AC748" s="121"/>
      <c r="AD748" s="121"/>
      <c r="AE748" s="121"/>
      <c r="AF748" s="121"/>
      <c r="AG748" s="121"/>
      <c r="AH748" s="121"/>
      <c r="AI748" s="121"/>
      <c r="AJ748" s="121"/>
      <c r="AK748" s="121"/>
      <c r="AL748" s="121"/>
      <c r="AM748" s="121"/>
      <c r="AN748" s="121"/>
      <c r="AO748" s="121"/>
    </row>
    <row r="749" ht="12.75" customHeight="1">
      <c r="A749" s="5"/>
      <c r="B749" s="121"/>
      <c r="C749" s="121"/>
      <c r="D749" s="121"/>
      <c r="E749" s="121"/>
      <c r="F749" s="121"/>
      <c r="G749" s="78"/>
      <c r="H749" s="136"/>
      <c r="I749" s="121"/>
      <c r="J749" s="121"/>
      <c r="K749" s="121"/>
      <c r="L749" s="121"/>
      <c r="M749" s="121"/>
      <c r="N749" s="121"/>
      <c r="O749" s="121"/>
      <c r="P749" s="121"/>
      <c r="Q749" s="121"/>
      <c r="R749" s="121"/>
      <c r="S749" s="121"/>
      <c r="T749" s="121"/>
      <c r="U749" s="121"/>
      <c r="V749" s="121"/>
      <c r="W749" s="121"/>
      <c r="X749" s="121"/>
      <c r="Y749" s="121"/>
      <c r="Z749" s="121"/>
      <c r="AA749" s="121"/>
      <c r="AB749" s="121"/>
      <c r="AC749" s="121"/>
      <c r="AD749" s="121"/>
      <c r="AE749" s="121"/>
      <c r="AF749" s="121"/>
      <c r="AG749" s="121"/>
      <c r="AH749" s="121"/>
      <c r="AI749" s="121"/>
      <c r="AJ749" s="121"/>
      <c r="AK749" s="121"/>
      <c r="AL749" s="121"/>
      <c r="AM749" s="121"/>
      <c r="AN749" s="121"/>
      <c r="AO749" s="121"/>
    </row>
    <row r="750" ht="12.75" customHeight="1">
      <c r="A750" s="5"/>
      <c r="B750" s="121"/>
      <c r="C750" s="121"/>
      <c r="D750" s="121"/>
      <c r="E750" s="121"/>
      <c r="F750" s="121"/>
      <c r="G750" s="78"/>
      <c r="H750" s="136"/>
      <c r="I750" s="121"/>
      <c r="J750" s="121"/>
      <c r="K750" s="121"/>
      <c r="L750" s="121"/>
      <c r="M750" s="121"/>
      <c r="N750" s="121"/>
      <c r="O750" s="121"/>
      <c r="P750" s="121"/>
      <c r="Q750" s="121"/>
      <c r="R750" s="121"/>
      <c r="S750" s="121"/>
      <c r="T750" s="121"/>
      <c r="U750" s="121"/>
      <c r="V750" s="121"/>
      <c r="W750" s="121"/>
      <c r="X750" s="121"/>
      <c r="Y750" s="121"/>
      <c r="Z750" s="121"/>
      <c r="AA750" s="121"/>
      <c r="AB750" s="121"/>
      <c r="AC750" s="121"/>
      <c r="AD750" s="121"/>
      <c r="AE750" s="121"/>
      <c r="AF750" s="121"/>
      <c r="AG750" s="121"/>
      <c r="AH750" s="121"/>
      <c r="AI750" s="121"/>
      <c r="AJ750" s="121"/>
      <c r="AK750" s="121"/>
      <c r="AL750" s="121"/>
      <c r="AM750" s="121"/>
      <c r="AN750" s="121"/>
      <c r="AO750" s="121"/>
    </row>
    <row r="751" ht="12.75" customHeight="1">
      <c r="A751" s="5"/>
      <c r="B751" s="121"/>
      <c r="C751" s="121"/>
      <c r="D751" s="121"/>
      <c r="E751" s="121"/>
      <c r="F751" s="121"/>
      <c r="G751" s="78"/>
      <c r="H751" s="136"/>
      <c r="I751" s="121"/>
      <c r="J751" s="121"/>
      <c r="K751" s="121"/>
      <c r="L751" s="121"/>
      <c r="M751" s="121"/>
      <c r="N751" s="121"/>
      <c r="O751" s="121"/>
      <c r="P751" s="121"/>
      <c r="Q751" s="121"/>
      <c r="R751" s="121"/>
      <c r="S751" s="121"/>
      <c r="T751" s="121"/>
      <c r="U751" s="121"/>
      <c r="V751" s="121"/>
      <c r="W751" s="121"/>
      <c r="X751" s="121"/>
      <c r="Y751" s="121"/>
      <c r="Z751" s="121"/>
      <c r="AA751" s="121"/>
      <c r="AB751" s="121"/>
      <c r="AC751" s="121"/>
      <c r="AD751" s="121"/>
      <c r="AE751" s="121"/>
      <c r="AF751" s="121"/>
      <c r="AG751" s="121"/>
      <c r="AH751" s="121"/>
      <c r="AI751" s="121"/>
      <c r="AJ751" s="121"/>
      <c r="AK751" s="121"/>
      <c r="AL751" s="121"/>
      <c r="AM751" s="121"/>
      <c r="AN751" s="121"/>
      <c r="AO751" s="121"/>
    </row>
    <row r="752" ht="12.75" customHeight="1">
      <c r="A752" s="5"/>
      <c r="B752" s="121"/>
      <c r="C752" s="121"/>
      <c r="D752" s="121"/>
      <c r="E752" s="121"/>
      <c r="F752" s="121"/>
      <c r="G752" s="78"/>
      <c r="H752" s="136"/>
      <c r="I752" s="121"/>
      <c r="J752" s="121"/>
      <c r="K752" s="121"/>
      <c r="L752" s="121"/>
      <c r="M752" s="121"/>
      <c r="N752" s="121"/>
      <c r="O752" s="121"/>
      <c r="P752" s="121"/>
      <c r="Q752" s="121"/>
      <c r="R752" s="121"/>
      <c r="S752" s="121"/>
      <c r="T752" s="121"/>
      <c r="U752" s="121"/>
      <c r="V752" s="121"/>
      <c r="W752" s="121"/>
      <c r="X752" s="121"/>
      <c r="Y752" s="121"/>
      <c r="Z752" s="121"/>
      <c r="AA752" s="121"/>
      <c r="AB752" s="121"/>
      <c r="AC752" s="121"/>
      <c r="AD752" s="121"/>
      <c r="AE752" s="121"/>
      <c r="AF752" s="121"/>
      <c r="AG752" s="121"/>
      <c r="AH752" s="121"/>
      <c r="AI752" s="121"/>
      <c r="AJ752" s="121"/>
      <c r="AK752" s="121"/>
      <c r="AL752" s="121"/>
      <c r="AM752" s="121"/>
      <c r="AN752" s="121"/>
      <c r="AO752" s="121"/>
    </row>
    <row r="753" ht="12.75" customHeight="1">
      <c r="A753" s="5"/>
      <c r="B753" s="121"/>
      <c r="C753" s="121"/>
      <c r="D753" s="121"/>
      <c r="E753" s="121"/>
      <c r="F753" s="121"/>
      <c r="G753" s="78"/>
      <c r="H753" s="136"/>
      <c r="I753" s="121"/>
      <c r="J753" s="121"/>
      <c r="K753" s="121"/>
      <c r="L753" s="121"/>
      <c r="M753" s="121"/>
      <c r="N753" s="121"/>
      <c r="O753" s="121"/>
      <c r="P753" s="121"/>
      <c r="Q753" s="121"/>
      <c r="R753" s="121"/>
      <c r="S753" s="121"/>
      <c r="T753" s="121"/>
      <c r="U753" s="121"/>
      <c r="V753" s="121"/>
      <c r="W753" s="121"/>
      <c r="X753" s="121"/>
      <c r="Y753" s="121"/>
      <c r="Z753" s="121"/>
      <c r="AA753" s="121"/>
      <c r="AB753" s="121"/>
      <c r="AC753" s="121"/>
      <c r="AD753" s="121"/>
      <c r="AE753" s="121"/>
      <c r="AF753" s="121"/>
      <c r="AG753" s="121"/>
      <c r="AH753" s="121"/>
      <c r="AI753" s="121"/>
      <c r="AJ753" s="121"/>
      <c r="AK753" s="121"/>
      <c r="AL753" s="121"/>
      <c r="AM753" s="121"/>
      <c r="AN753" s="121"/>
      <c r="AO753" s="121"/>
    </row>
    <row r="754" ht="12.75" customHeight="1">
      <c r="A754" s="5"/>
      <c r="B754" s="121"/>
      <c r="C754" s="121"/>
      <c r="D754" s="121"/>
      <c r="E754" s="121"/>
      <c r="F754" s="121"/>
      <c r="G754" s="78"/>
      <c r="H754" s="136"/>
      <c r="I754" s="121"/>
      <c r="J754" s="121"/>
      <c r="K754" s="121"/>
      <c r="L754" s="121"/>
      <c r="M754" s="121"/>
      <c r="N754" s="121"/>
      <c r="O754" s="121"/>
      <c r="P754" s="121"/>
      <c r="Q754" s="121"/>
      <c r="R754" s="121"/>
      <c r="S754" s="121"/>
      <c r="T754" s="121"/>
      <c r="U754" s="121"/>
      <c r="V754" s="121"/>
      <c r="W754" s="121"/>
      <c r="X754" s="121"/>
      <c r="Y754" s="121"/>
      <c r="Z754" s="121"/>
      <c r="AA754" s="121"/>
      <c r="AB754" s="121"/>
      <c r="AC754" s="121"/>
      <c r="AD754" s="121"/>
      <c r="AE754" s="121"/>
      <c r="AF754" s="121"/>
      <c r="AG754" s="121"/>
      <c r="AH754" s="121"/>
      <c r="AI754" s="121"/>
      <c r="AJ754" s="121"/>
      <c r="AK754" s="121"/>
      <c r="AL754" s="121"/>
      <c r="AM754" s="121"/>
      <c r="AN754" s="121"/>
      <c r="AO754" s="121"/>
    </row>
    <row r="755" ht="12.75" customHeight="1">
      <c r="A755" s="5"/>
      <c r="B755" s="121"/>
      <c r="C755" s="121"/>
      <c r="D755" s="121"/>
      <c r="E755" s="121"/>
      <c r="F755" s="121"/>
      <c r="G755" s="78"/>
      <c r="H755" s="136"/>
      <c r="I755" s="121"/>
      <c r="J755" s="121"/>
      <c r="K755" s="121"/>
      <c r="L755" s="121"/>
      <c r="M755" s="121"/>
      <c r="N755" s="121"/>
      <c r="O755" s="121"/>
      <c r="P755" s="121"/>
      <c r="Q755" s="121"/>
      <c r="R755" s="121"/>
      <c r="S755" s="121"/>
      <c r="T755" s="121"/>
      <c r="U755" s="121"/>
      <c r="V755" s="121"/>
      <c r="W755" s="121"/>
      <c r="X755" s="121"/>
      <c r="Y755" s="121"/>
      <c r="Z755" s="121"/>
      <c r="AA755" s="121"/>
      <c r="AB755" s="121"/>
      <c r="AC755" s="121"/>
      <c r="AD755" s="121"/>
      <c r="AE755" s="121"/>
      <c r="AF755" s="121"/>
      <c r="AG755" s="121"/>
      <c r="AH755" s="121"/>
      <c r="AI755" s="121"/>
      <c r="AJ755" s="121"/>
      <c r="AK755" s="121"/>
      <c r="AL755" s="121"/>
      <c r="AM755" s="121"/>
      <c r="AN755" s="121"/>
      <c r="AO755" s="121"/>
    </row>
    <row r="756" ht="12.75" customHeight="1">
      <c r="A756" s="5"/>
      <c r="B756" s="121"/>
      <c r="C756" s="121"/>
      <c r="D756" s="121"/>
      <c r="E756" s="121"/>
      <c r="F756" s="121"/>
      <c r="G756" s="78"/>
      <c r="H756" s="136"/>
      <c r="I756" s="121"/>
      <c r="J756" s="121"/>
      <c r="K756" s="121"/>
      <c r="L756" s="121"/>
      <c r="M756" s="121"/>
      <c r="N756" s="121"/>
      <c r="O756" s="121"/>
      <c r="P756" s="121"/>
      <c r="Q756" s="121"/>
      <c r="R756" s="121"/>
      <c r="S756" s="121"/>
      <c r="T756" s="121"/>
      <c r="U756" s="121"/>
      <c r="V756" s="121"/>
      <c r="W756" s="121"/>
      <c r="X756" s="121"/>
      <c r="Y756" s="121"/>
      <c r="Z756" s="121"/>
      <c r="AA756" s="121"/>
      <c r="AB756" s="121"/>
      <c r="AC756" s="121"/>
      <c r="AD756" s="121"/>
      <c r="AE756" s="121"/>
      <c r="AF756" s="121"/>
      <c r="AG756" s="121"/>
      <c r="AH756" s="121"/>
      <c r="AI756" s="121"/>
      <c r="AJ756" s="121"/>
      <c r="AK756" s="121"/>
      <c r="AL756" s="121"/>
      <c r="AM756" s="121"/>
      <c r="AN756" s="121"/>
      <c r="AO756" s="121"/>
    </row>
    <row r="757" ht="12.75" customHeight="1">
      <c r="A757" s="5"/>
      <c r="B757" s="121"/>
      <c r="C757" s="121"/>
      <c r="D757" s="121"/>
      <c r="E757" s="121"/>
      <c r="F757" s="121"/>
      <c r="G757" s="78"/>
      <c r="H757" s="136"/>
      <c r="I757" s="121"/>
      <c r="J757" s="121"/>
      <c r="K757" s="121"/>
      <c r="L757" s="121"/>
      <c r="M757" s="121"/>
      <c r="N757" s="121"/>
      <c r="O757" s="121"/>
      <c r="P757" s="121"/>
      <c r="Q757" s="121"/>
      <c r="R757" s="121"/>
      <c r="S757" s="121"/>
      <c r="T757" s="121"/>
      <c r="U757" s="121"/>
      <c r="V757" s="121"/>
      <c r="W757" s="121"/>
      <c r="X757" s="121"/>
      <c r="Y757" s="121"/>
      <c r="Z757" s="121"/>
      <c r="AA757" s="121"/>
      <c r="AB757" s="121"/>
      <c r="AC757" s="121"/>
      <c r="AD757" s="121"/>
      <c r="AE757" s="121"/>
      <c r="AF757" s="121"/>
      <c r="AG757" s="121"/>
      <c r="AH757" s="121"/>
      <c r="AI757" s="121"/>
      <c r="AJ757" s="121"/>
      <c r="AK757" s="121"/>
      <c r="AL757" s="121"/>
      <c r="AM757" s="121"/>
      <c r="AN757" s="121"/>
      <c r="AO757" s="121"/>
    </row>
    <row r="758" ht="12.75" customHeight="1">
      <c r="A758" s="5"/>
      <c r="B758" s="121"/>
      <c r="C758" s="121"/>
      <c r="D758" s="121"/>
      <c r="E758" s="121"/>
      <c r="F758" s="121"/>
      <c r="G758" s="78"/>
      <c r="H758" s="136"/>
      <c r="I758" s="121"/>
      <c r="J758" s="121"/>
      <c r="K758" s="121"/>
      <c r="L758" s="121"/>
      <c r="M758" s="121"/>
      <c r="N758" s="121"/>
      <c r="O758" s="121"/>
      <c r="P758" s="121"/>
      <c r="Q758" s="121"/>
      <c r="R758" s="121"/>
      <c r="S758" s="121"/>
      <c r="T758" s="121"/>
      <c r="U758" s="121"/>
      <c r="V758" s="121"/>
      <c r="W758" s="121"/>
      <c r="X758" s="121"/>
      <c r="Y758" s="121"/>
      <c r="Z758" s="121"/>
      <c r="AA758" s="121"/>
      <c r="AB758" s="121"/>
      <c r="AC758" s="121"/>
      <c r="AD758" s="121"/>
      <c r="AE758" s="121"/>
      <c r="AF758" s="121"/>
      <c r="AG758" s="121"/>
      <c r="AH758" s="121"/>
      <c r="AI758" s="121"/>
      <c r="AJ758" s="121"/>
      <c r="AK758" s="121"/>
      <c r="AL758" s="121"/>
      <c r="AM758" s="121"/>
      <c r="AN758" s="121"/>
      <c r="AO758" s="121"/>
    </row>
    <row r="759" ht="12.75" customHeight="1">
      <c r="A759" s="5"/>
      <c r="B759" s="121"/>
      <c r="C759" s="121"/>
      <c r="D759" s="121"/>
      <c r="E759" s="121"/>
      <c r="F759" s="121"/>
      <c r="G759" s="78"/>
      <c r="H759" s="136"/>
      <c r="I759" s="121"/>
      <c r="J759" s="121"/>
      <c r="K759" s="121"/>
      <c r="L759" s="121"/>
      <c r="M759" s="121"/>
      <c r="N759" s="121"/>
      <c r="O759" s="121"/>
      <c r="P759" s="121"/>
      <c r="Q759" s="121"/>
      <c r="R759" s="121"/>
      <c r="S759" s="121"/>
      <c r="T759" s="121"/>
      <c r="U759" s="121"/>
      <c r="V759" s="121"/>
      <c r="W759" s="121"/>
      <c r="X759" s="121"/>
      <c r="Y759" s="121"/>
      <c r="Z759" s="121"/>
      <c r="AA759" s="121"/>
      <c r="AB759" s="121"/>
      <c r="AC759" s="121"/>
      <c r="AD759" s="121"/>
      <c r="AE759" s="121"/>
      <c r="AF759" s="121"/>
      <c r="AG759" s="121"/>
      <c r="AH759" s="121"/>
      <c r="AI759" s="121"/>
      <c r="AJ759" s="121"/>
      <c r="AK759" s="121"/>
      <c r="AL759" s="121"/>
      <c r="AM759" s="121"/>
      <c r="AN759" s="121"/>
      <c r="AO759" s="121"/>
    </row>
    <row r="760" ht="12.75" customHeight="1">
      <c r="A760" s="5"/>
      <c r="B760" s="121"/>
      <c r="C760" s="121"/>
      <c r="D760" s="121"/>
      <c r="E760" s="121"/>
      <c r="F760" s="121"/>
      <c r="G760" s="78"/>
      <c r="H760" s="136"/>
      <c r="I760" s="121"/>
      <c r="J760" s="121"/>
      <c r="K760" s="121"/>
      <c r="L760" s="121"/>
      <c r="M760" s="121"/>
      <c r="N760" s="121"/>
      <c r="O760" s="121"/>
      <c r="P760" s="121"/>
      <c r="Q760" s="121"/>
      <c r="R760" s="121"/>
      <c r="S760" s="121"/>
      <c r="T760" s="121"/>
      <c r="U760" s="121"/>
      <c r="V760" s="121"/>
      <c r="W760" s="121"/>
      <c r="X760" s="121"/>
      <c r="Y760" s="121"/>
      <c r="Z760" s="121"/>
      <c r="AA760" s="121"/>
      <c r="AB760" s="121"/>
      <c r="AC760" s="121"/>
      <c r="AD760" s="121"/>
      <c r="AE760" s="121"/>
      <c r="AF760" s="121"/>
      <c r="AG760" s="121"/>
      <c r="AH760" s="121"/>
      <c r="AI760" s="121"/>
      <c r="AJ760" s="121"/>
      <c r="AK760" s="121"/>
      <c r="AL760" s="121"/>
      <c r="AM760" s="121"/>
      <c r="AN760" s="121"/>
      <c r="AO760" s="121"/>
    </row>
    <row r="761" ht="12.75" customHeight="1">
      <c r="A761" s="5"/>
      <c r="B761" s="121"/>
      <c r="C761" s="121"/>
      <c r="D761" s="121"/>
      <c r="E761" s="121"/>
      <c r="F761" s="121"/>
      <c r="G761" s="78"/>
      <c r="H761" s="136"/>
      <c r="I761" s="121"/>
      <c r="J761" s="121"/>
      <c r="K761" s="121"/>
      <c r="L761" s="121"/>
      <c r="M761" s="121"/>
      <c r="N761" s="121"/>
      <c r="O761" s="121"/>
      <c r="P761" s="121"/>
      <c r="Q761" s="121"/>
      <c r="R761" s="121"/>
      <c r="S761" s="121"/>
      <c r="T761" s="121"/>
      <c r="U761" s="121"/>
      <c r="V761" s="121"/>
      <c r="W761" s="121"/>
      <c r="X761" s="121"/>
      <c r="Y761" s="121"/>
      <c r="Z761" s="121"/>
      <c r="AA761" s="121"/>
      <c r="AB761" s="121"/>
      <c r="AC761" s="121"/>
      <c r="AD761" s="121"/>
      <c r="AE761" s="121"/>
      <c r="AF761" s="121"/>
      <c r="AG761" s="121"/>
      <c r="AH761" s="121"/>
      <c r="AI761" s="121"/>
      <c r="AJ761" s="121"/>
      <c r="AK761" s="121"/>
      <c r="AL761" s="121"/>
      <c r="AM761" s="121"/>
      <c r="AN761" s="121"/>
      <c r="AO761" s="121"/>
    </row>
    <row r="762" ht="12.75" customHeight="1">
      <c r="A762" s="5"/>
      <c r="B762" s="121"/>
      <c r="C762" s="121"/>
      <c r="D762" s="121"/>
      <c r="E762" s="121"/>
      <c r="F762" s="121"/>
      <c r="G762" s="78"/>
      <c r="H762" s="136"/>
      <c r="I762" s="121"/>
      <c r="J762" s="121"/>
      <c r="K762" s="121"/>
      <c r="L762" s="121"/>
      <c r="M762" s="121"/>
      <c r="N762" s="121"/>
      <c r="O762" s="121"/>
      <c r="P762" s="121"/>
      <c r="Q762" s="121"/>
      <c r="R762" s="121"/>
      <c r="S762" s="121"/>
      <c r="T762" s="121"/>
      <c r="U762" s="121"/>
      <c r="V762" s="121"/>
      <c r="W762" s="121"/>
      <c r="X762" s="121"/>
      <c r="Y762" s="121"/>
      <c r="Z762" s="121"/>
      <c r="AA762" s="121"/>
      <c r="AB762" s="121"/>
      <c r="AC762" s="121"/>
      <c r="AD762" s="121"/>
      <c r="AE762" s="121"/>
      <c r="AF762" s="121"/>
      <c r="AG762" s="121"/>
      <c r="AH762" s="121"/>
      <c r="AI762" s="121"/>
      <c r="AJ762" s="121"/>
      <c r="AK762" s="121"/>
      <c r="AL762" s="121"/>
      <c r="AM762" s="121"/>
      <c r="AN762" s="121"/>
      <c r="AO762" s="121"/>
    </row>
    <row r="763" ht="12.75" customHeight="1">
      <c r="A763" s="5"/>
      <c r="B763" s="121"/>
      <c r="C763" s="121"/>
      <c r="D763" s="121"/>
      <c r="E763" s="121"/>
      <c r="F763" s="121"/>
      <c r="G763" s="78"/>
      <c r="H763" s="136"/>
      <c r="I763" s="121"/>
      <c r="J763" s="121"/>
      <c r="K763" s="121"/>
      <c r="L763" s="121"/>
      <c r="M763" s="121"/>
      <c r="N763" s="121"/>
      <c r="O763" s="121"/>
      <c r="P763" s="121"/>
      <c r="Q763" s="121"/>
      <c r="R763" s="121"/>
      <c r="S763" s="121"/>
      <c r="T763" s="121"/>
      <c r="U763" s="121"/>
      <c r="V763" s="121"/>
      <c r="W763" s="121"/>
      <c r="X763" s="121"/>
      <c r="Y763" s="121"/>
      <c r="Z763" s="121"/>
      <c r="AA763" s="121"/>
      <c r="AB763" s="121"/>
      <c r="AC763" s="121"/>
      <c r="AD763" s="121"/>
      <c r="AE763" s="121"/>
      <c r="AF763" s="121"/>
      <c r="AG763" s="121"/>
      <c r="AH763" s="121"/>
      <c r="AI763" s="121"/>
      <c r="AJ763" s="121"/>
      <c r="AK763" s="121"/>
      <c r="AL763" s="121"/>
      <c r="AM763" s="121"/>
      <c r="AN763" s="121"/>
      <c r="AO763" s="121"/>
    </row>
    <row r="764" ht="12.75" customHeight="1">
      <c r="A764" s="5"/>
      <c r="B764" s="121"/>
      <c r="C764" s="121"/>
      <c r="D764" s="121"/>
      <c r="E764" s="121"/>
      <c r="F764" s="121"/>
      <c r="G764" s="78"/>
      <c r="H764" s="136"/>
      <c r="I764" s="121"/>
      <c r="J764" s="121"/>
      <c r="K764" s="121"/>
      <c r="L764" s="121"/>
      <c r="M764" s="121"/>
      <c r="N764" s="121"/>
      <c r="O764" s="121"/>
      <c r="P764" s="121"/>
      <c r="Q764" s="121"/>
      <c r="R764" s="121"/>
      <c r="S764" s="121"/>
      <c r="T764" s="121"/>
      <c r="U764" s="121"/>
      <c r="V764" s="121"/>
      <c r="W764" s="121"/>
      <c r="X764" s="121"/>
      <c r="Y764" s="121"/>
      <c r="Z764" s="121"/>
      <c r="AA764" s="121"/>
      <c r="AB764" s="121"/>
      <c r="AC764" s="121"/>
      <c r="AD764" s="121"/>
      <c r="AE764" s="121"/>
      <c r="AF764" s="121"/>
      <c r="AG764" s="121"/>
      <c r="AH764" s="121"/>
      <c r="AI764" s="121"/>
      <c r="AJ764" s="121"/>
      <c r="AK764" s="121"/>
      <c r="AL764" s="121"/>
      <c r="AM764" s="121"/>
      <c r="AN764" s="121"/>
      <c r="AO764" s="121"/>
    </row>
    <row r="765" ht="12.75" customHeight="1">
      <c r="A765" s="5"/>
      <c r="B765" s="121"/>
      <c r="C765" s="121"/>
      <c r="D765" s="121"/>
      <c r="E765" s="121"/>
      <c r="F765" s="121"/>
      <c r="G765" s="78"/>
      <c r="H765" s="136"/>
      <c r="I765" s="121"/>
      <c r="J765" s="121"/>
      <c r="K765" s="121"/>
      <c r="L765" s="121"/>
      <c r="M765" s="121"/>
      <c r="N765" s="121"/>
      <c r="O765" s="121"/>
      <c r="P765" s="121"/>
      <c r="Q765" s="121"/>
      <c r="R765" s="121"/>
      <c r="S765" s="121"/>
      <c r="T765" s="121"/>
      <c r="U765" s="121"/>
      <c r="V765" s="121"/>
      <c r="W765" s="121"/>
      <c r="X765" s="121"/>
      <c r="Y765" s="121"/>
      <c r="Z765" s="121"/>
      <c r="AA765" s="121"/>
      <c r="AB765" s="121"/>
      <c r="AC765" s="121"/>
      <c r="AD765" s="121"/>
      <c r="AE765" s="121"/>
      <c r="AF765" s="121"/>
      <c r="AG765" s="121"/>
      <c r="AH765" s="121"/>
      <c r="AI765" s="121"/>
      <c r="AJ765" s="121"/>
      <c r="AK765" s="121"/>
      <c r="AL765" s="121"/>
      <c r="AM765" s="121"/>
      <c r="AN765" s="121"/>
      <c r="AO765" s="121"/>
    </row>
    <row r="766" ht="12.75" customHeight="1">
      <c r="A766" s="5"/>
      <c r="B766" s="121"/>
      <c r="C766" s="121"/>
      <c r="D766" s="121"/>
      <c r="E766" s="121"/>
      <c r="F766" s="121"/>
      <c r="G766" s="78"/>
      <c r="H766" s="136"/>
      <c r="I766" s="121"/>
      <c r="J766" s="121"/>
      <c r="K766" s="121"/>
      <c r="L766" s="121"/>
      <c r="M766" s="121"/>
      <c r="N766" s="121"/>
      <c r="O766" s="121"/>
      <c r="P766" s="121"/>
      <c r="Q766" s="121"/>
      <c r="R766" s="121"/>
      <c r="S766" s="121"/>
      <c r="T766" s="121"/>
      <c r="U766" s="121"/>
      <c r="V766" s="121"/>
      <c r="W766" s="121"/>
      <c r="X766" s="121"/>
      <c r="Y766" s="121"/>
      <c r="Z766" s="121"/>
      <c r="AA766" s="121"/>
      <c r="AB766" s="121"/>
      <c r="AC766" s="121"/>
      <c r="AD766" s="121"/>
      <c r="AE766" s="121"/>
      <c r="AF766" s="121"/>
      <c r="AG766" s="121"/>
      <c r="AH766" s="121"/>
      <c r="AI766" s="121"/>
      <c r="AJ766" s="121"/>
      <c r="AK766" s="121"/>
      <c r="AL766" s="121"/>
      <c r="AM766" s="121"/>
      <c r="AN766" s="121"/>
      <c r="AO766" s="121"/>
    </row>
    <row r="767" ht="12.75" customHeight="1">
      <c r="A767" s="5"/>
      <c r="B767" s="121"/>
      <c r="C767" s="121"/>
      <c r="D767" s="121"/>
      <c r="E767" s="121"/>
      <c r="F767" s="121"/>
      <c r="G767" s="78"/>
      <c r="H767" s="136"/>
      <c r="I767" s="121"/>
      <c r="J767" s="121"/>
      <c r="K767" s="121"/>
      <c r="L767" s="121"/>
      <c r="M767" s="121"/>
      <c r="N767" s="121"/>
      <c r="O767" s="121"/>
      <c r="P767" s="121"/>
      <c r="Q767" s="121"/>
      <c r="R767" s="121"/>
      <c r="S767" s="121"/>
      <c r="T767" s="121"/>
      <c r="U767" s="121"/>
      <c r="V767" s="121"/>
      <c r="W767" s="121"/>
      <c r="X767" s="121"/>
      <c r="Y767" s="121"/>
      <c r="Z767" s="121"/>
      <c r="AA767" s="121"/>
      <c r="AB767" s="121"/>
      <c r="AC767" s="121"/>
      <c r="AD767" s="121"/>
      <c r="AE767" s="121"/>
      <c r="AF767" s="121"/>
      <c r="AG767" s="121"/>
      <c r="AH767" s="121"/>
      <c r="AI767" s="121"/>
      <c r="AJ767" s="121"/>
      <c r="AK767" s="121"/>
      <c r="AL767" s="121"/>
      <c r="AM767" s="121"/>
      <c r="AN767" s="121"/>
      <c r="AO767" s="121"/>
    </row>
    <row r="768" ht="12.75" customHeight="1">
      <c r="A768" s="5"/>
      <c r="B768" s="121"/>
      <c r="C768" s="121"/>
      <c r="D768" s="121"/>
      <c r="E768" s="121"/>
      <c r="F768" s="121"/>
      <c r="G768" s="78"/>
      <c r="H768" s="136"/>
      <c r="I768" s="121"/>
      <c r="J768" s="121"/>
      <c r="K768" s="121"/>
      <c r="L768" s="121"/>
      <c r="M768" s="121"/>
      <c r="N768" s="121"/>
      <c r="O768" s="121"/>
      <c r="P768" s="121"/>
      <c r="Q768" s="121"/>
      <c r="R768" s="121"/>
      <c r="S768" s="121"/>
      <c r="T768" s="121"/>
      <c r="U768" s="121"/>
      <c r="V768" s="121"/>
      <c r="W768" s="121"/>
      <c r="X768" s="121"/>
      <c r="Y768" s="121"/>
      <c r="Z768" s="121"/>
      <c r="AA768" s="121"/>
      <c r="AB768" s="121"/>
      <c r="AC768" s="121"/>
      <c r="AD768" s="121"/>
      <c r="AE768" s="121"/>
      <c r="AF768" s="121"/>
      <c r="AG768" s="121"/>
      <c r="AH768" s="121"/>
      <c r="AI768" s="121"/>
      <c r="AJ768" s="121"/>
      <c r="AK768" s="121"/>
      <c r="AL768" s="121"/>
      <c r="AM768" s="121"/>
      <c r="AN768" s="121"/>
      <c r="AO768" s="121"/>
    </row>
    <row r="769" ht="12.75" customHeight="1">
      <c r="A769" s="5"/>
      <c r="B769" s="121"/>
      <c r="C769" s="121"/>
      <c r="D769" s="121"/>
      <c r="E769" s="121"/>
      <c r="F769" s="121"/>
      <c r="G769" s="78"/>
      <c r="H769" s="136"/>
      <c r="I769" s="121"/>
      <c r="J769" s="121"/>
      <c r="K769" s="121"/>
      <c r="L769" s="121"/>
      <c r="M769" s="121"/>
      <c r="N769" s="121"/>
      <c r="O769" s="121"/>
      <c r="P769" s="121"/>
      <c r="Q769" s="121"/>
      <c r="R769" s="121"/>
      <c r="S769" s="121"/>
      <c r="T769" s="121"/>
      <c r="U769" s="121"/>
      <c r="V769" s="121"/>
      <c r="W769" s="121"/>
      <c r="X769" s="121"/>
      <c r="Y769" s="121"/>
      <c r="Z769" s="121"/>
      <c r="AA769" s="121"/>
      <c r="AB769" s="121"/>
      <c r="AC769" s="121"/>
      <c r="AD769" s="121"/>
      <c r="AE769" s="121"/>
      <c r="AF769" s="121"/>
      <c r="AG769" s="121"/>
      <c r="AH769" s="121"/>
      <c r="AI769" s="121"/>
      <c r="AJ769" s="121"/>
      <c r="AK769" s="121"/>
      <c r="AL769" s="121"/>
      <c r="AM769" s="121"/>
      <c r="AN769" s="121"/>
      <c r="AO769" s="121"/>
    </row>
    <row r="770" ht="12.75" customHeight="1">
      <c r="A770" s="5"/>
      <c r="B770" s="121"/>
      <c r="C770" s="121"/>
      <c r="D770" s="121"/>
      <c r="E770" s="121"/>
      <c r="F770" s="121"/>
      <c r="G770" s="78"/>
      <c r="H770" s="136"/>
      <c r="I770" s="121"/>
      <c r="J770" s="121"/>
      <c r="K770" s="121"/>
      <c r="L770" s="121"/>
      <c r="M770" s="121"/>
      <c r="N770" s="121"/>
      <c r="O770" s="121"/>
      <c r="P770" s="121"/>
      <c r="Q770" s="121"/>
      <c r="R770" s="121"/>
      <c r="S770" s="121"/>
      <c r="T770" s="121"/>
      <c r="U770" s="121"/>
      <c r="V770" s="121"/>
      <c r="W770" s="121"/>
      <c r="X770" s="121"/>
      <c r="Y770" s="121"/>
      <c r="Z770" s="121"/>
      <c r="AA770" s="121"/>
      <c r="AB770" s="121"/>
      <c r="AC770" s="121"/>
      <c r="AD770" s="121"/>
      <c r="AE770" s="121"/>
      <c r="AF770" s="121"/>
      <c r="AG770" s="121"/>
      <c r="AH770" s="121"/>
      <c r="AI770" s="121"/>
      <c r="AJ770" s="121"/>
      <c r="AK770" s="121"/>
      <c r="AL770" s="121"/>
      <c r="AM770" s="121"/>
      <c r="AN770" s="121"/>
      <c r="AO770" s="121"/>
    </row>
    <row r="771" ht="12.75" customHeight="1">
      <c r="A771" s="5"/>
      <c r="B771" s="121"/>
      <c r="C771" s="121"/>
      <c r="D771" s="121"/>
      <c r="E771" s="121"/>
      <c r="F771" s="121"/>
      <c r="G771" s="78"/>
      <c r="H771" s="136"/>
      <c r="I771" s="121"/>
      <c r="J771" s="121"/>
      <c r="K771" s="121"/>
      <c r="L771" s="121"/>
      <c r="M771" s="121"/>
      <c r="N771" s="121"/>
      <c r="O771" s="121"/>
      <c r="P771" s="121"/>
      <c r="Q771" s="121"/>
      <c r="R771" s="121"/>
      <c r="S771" s="121"/>
      <c r="T771" s="121"/>
      <c r="U771" s="121"/>
      <c r="V771" s="121"/>
      <c r="W771" s="121"/>
      <c r="X771" s="121"/>
      <c r="Y771" s="121"/>
      <c r="Z771" s="121"/>
      <c r="AA771" s="121"/>
      <c r="AB771" s="121"/>
      <c r="AC771" s="121"/>
      <c r="AD771" s="121"/>
      <c r="AE771" s="121"/>
      <c r="AF771" s="121"/>
      <c r="AG771" s="121"/>
      <c r="AH771" s="121"/>
      <c r="AI771" s="121"/>
      <c r="AJ771" s="121"/>
      <c r="AK771" s="121"/>
      <c r="AL771" s="121"/>
      <c r="AM771" s="121"/>
      <c r="AN771" s="121"/>
      <c r="AO771" s="121"/>
    </row>
    <row r="772" ht="12.75" customHeight="1">
      <c r="A772" s="5"/>
      <c r="B772" s="121"/>
      <c r="C772" s="121"/>
      <c r="D772" s="121"/>
      <c r="E772" s="121"/>
      <c r="F772" s="121"/>
      <c r="G772" s="78"/>
      <c r="H772" s="136"/>
      <c r="I772" s="121"/>
      <c r="J772" s="121"/>
      <c r="K772" s="121"/>
      <c r="L772" s="121"/>
      <c r="M772" s="121"/>
      <c r="N772" s="121"/>
      <c r="O772" s="121"/>
      <c r="P772" s="121"/>
      <c r="Q772" s="121"/>
      <c r="R772" s="121"/>
      <c r="S772" s="121"/>
      <c r="T772" s="121"/>
      <c r="U772" s="121"/>
      <c r="V772" s="121"/>
      <c r="W772" s="121"/>
      <c r="X772" s="121"/>
      <c r="Y772" s="121"/>
      <c r="Z772" s="121"/>
      <c r="AA772" s="121"/>
      <c r="AB772" s="121"/>
      <c r="AC772" s="121"/>
      <c r="AD772" s="121"/>
      <c r="AE772" s="121"/>
      <c r="AF772" s="121"/>
      <c r="AG772" s="121"/>
      <c r="AH772" s="121"/>
      <c r="AI772" s="121"/>
      <c r="AJ772" s="121"/>
      <c r="AK772" s="121"/>
      <c r="AL772" s="121"/>
      <c r="AM772" s="121"/>
      <c r="AN772" s="121"/>
      <c r="AO772" s="121"/>
    </row>
    <row r="773" ht="12.75" customHeight="1">
      <c r="A773" s="5"/>
      <c r="B773" s="121"/>
      <c r="C773" s="121"/>
      <c r="D773" s="121"/>
      <c r="E773" s="121"/>
      <c r="F773" s="121"/>
      <c r="G773" s="78"/>
      <c r="H773" s="136"/>
      <c r="I773" s="121"/>
      <c r="J773" s="121"/>
      <c r="K773" s="121"/>
      <c r="L773" s="121"/>
      <c r="M773" s="121"/>
      <c r="N773" s="121"/>
      <c r="O773" s="121"/>
      <c r="P773" s="121"/>
      <c r="Q773" s="121"/>
      <c r="R773" s="121"/>
      <c r="S773" s="121"/>
      <c r="T773" s="121"/>
      <c r="U773" s="121"/>
      <c r="V773" s="121"/>
      <c r="W773" s="121"/>
      <c r="X773" s="121"/>
      <c r="Y773" s="121"/>
      <c r="Z773" s="121"/>
      <c r="AA773" s="121"/>
      <c r="AB773" s="121"/>
      <c r="AC773" s="121"/>
      <c r="AD773" s="121"/>
      <c r="AE773" s="121"/>
      <c r="AF773" s="121"/>
      <c r="AG773" s="121"/>
      <c r="AH773" s="121"/>
      <c r="AI773" s="121"/>
      <c r="AJ773" s="121"/>
      <c r="AK773" s="121"/>
      <c r="AL773" s="121"/>
      <c r="AM773" s="121"/>
      <c r="AN773" s="121"/>
      <c r="AO773" s="121"/>
    </row>
    <row r="774" ht="12.75" customHeight="1">
      <c r="A774" s="5"/>
      <c r="B774" s="121"/>
      <c r="C774" s="121"/>
      <c r="D774" s="121"/>
      <c r="E774" s="121"/>
      <c r="F774" s="121"/>
      <c r="G774" s="78"/>
      <c r="H774" s="136"/>
      <c r="I774" s="121"/>
      <c r="J774" s="121"/>
      <c r="K774" s="121"/>
      <c r="L774" s="121"/>
      <c r="M774" s="121"/>
      <c r="N774" s="121"/>
      <c r="O774" s="121"/>
      <c r="P774" s="121"/>
      <c r="Q774" s="121"/>
      <c r="R774" s="121"/>
      <c r="S774" s="121"/>
      <c r="T774" s="121"/>
      <c r="U774" s="121"/>
      <c r="V774" s="121"/>
      <c r="W774" s="121"/>
      <c r="X774" s="121"/>
      <c r="Y774" s="121"/>
      <c r="Z774" s="121"/>
      <c r="AA774" s="121"/>
      <c r="AB774" s="121"/>
      <c r="AC774" s="121"/>
      <c r="AD774" s="121"/>
      <c r="AE774" s="121"/>
      <c r="AF774" s="121"/>
      <c r="AG774" s="121"/>
      <c r="AH774" s="121"/>
      <c r="AI774" s="121"/>
      <c r="AJ774" s="121"/>
      <c r="AK774" s="121"/>
      <c r="AL774" s="121"/>
      <c r="AM774" s="121"/>
      <c r="AN774" s="121"/>
      <c r="AO774" s="121"/>
    </row>
    <row r="775" ht="12.75" customHeight="1">
      <c r="A775" s="5"/>
      <c r="B775" s="121"/>
      <c r="C775" s="121"/>
      <c r="D775" s="121"/>
      <c r="E775" s="121"/>
      <c r="F775" s="121"/>
      <c r="G775" s="78"/>
      <c r="H775" s="136"/>
      <c r="I775" s="121"/>
      <c r="J775" s="121"/>
      <c r="K775" s="121"/>
      <c r="L775" s="121"/>
      <c r="M775" s="121"/>
      <c r="N775" s="121"/>
      <c r="O775" s="121"/>
      <c r="P775" s="121"/>
      <c r="Q775" s="121"/>
      <c r="R775" s="121"/>
      <c r="S775" s="121"/>
      <c r="T775" s="121"/>
      <c r="U775" s="121"/>
      <c r="V775" s="121"/>
      <c r="W775" s="121"/>
      <c r="X775" s="121"/>
      <c r="Y775" s="121"/>
      <c r="Z775" s="121"/>
      <c r="AA775" s="121"/>
      <c r="AB775" s="121"/>
      <c r="AC775" s="121"/>
      <c r="AD775" s="121"/>
      <c r="AE775" s="121"/>
      <c r="AF775" s="121"/>
      <c r="AG775" s="121"/>
      <c r="AH775" s="121"/>
      <c r="AI775" s="121"/>
      <c r="AJ775" s="121"/>
      <c r="AK775" s="121"/>
      <c r="AL775" s="121"/>
      <c r="AM775" s="121"/>
      <c r="AN775" s="121"/>
      <c r="AO775" s="121"/>
    </row>
    <row r="776" ht="12.75" customHeight="1">
      <c r="A776" s="5"/>
      <c r="B776" s="121"/>
      <c r="C776" s="121"/>
      <c r="D776" s="121"/>
      <c r="E776" s="121"/>
      <c r="F776" s="121"/>
      <c r="G776" s="78"/>
      <c r="H776" s="136"/>
      <c r="I776" s="121"/>
      <c r="J776" s="121"/>
      <c r="K776" s="121"/>
      <c r="L776" s="121"/>
      <c r="M776" s="121"/>
      <c r="N776" s="121"/>
      <c r="O776" s="121"/>
      <c r="P776" s="121"/>
      <c r="Q776" s="121"/>
      <c r="R776" s="121"/>
      <c r="S776" s="121"/>
      <c r="T776" s="121"/>
      <c r="U776" s="121"/>
      <c r="V776" s="121"/>
      <c r="W776" s="121"/>
      <c r="X776" s="121"/>
      <c r="Y776" s="121"/>
      <c r="Z776" s="121"/>
      <c r="AA776" s="121"/>
      <c r="AB776" s="121"/>
      <c r="AC776" s="121"/>
      <c r="AD776" s="121"/>
      <c r="AE776" s="121"/>
      <c r="AF776" s="121"/>
      <c r="AG776" s="121"/>
      <c r="AH776" s="121"/>
      <c r="AI776" s="121"/>
      <c r="AJ776" s="121"/>
      <c r="AK776" s="121"/>
      <c r="AL776" s="121"/>
      <c r="AM776" s="121"/>
      <c r="AN776" s="121"/>
      <c r="AO776" s="121"/>
    </row>
    <row r="777" ht="12.75" customHeight="1">
      <c r="A777" s="5"/>
      <c r="B777" s="121"/>
      <c r="C777" s="121"/>
      <c r="D777" s="121"/>
      <c r="E777" s="121"/>
      <c r="F777" s="121"/>
      <c r="G777" s="78"/>
      <c r="H777" s="136"/>
      <c r="I777" s="121"/>
      <c r="J777" s="121"/>
      <c r="K777" s="121"/>
      <c r="L777" s="121"/>
      <c r="M777" s="121"/>
      <c r="N777" s="121"/>
      <c r="O777" s="121"/>
      <c r="P777" s="121"/>
      <c r="Q777" s="121"/>
      <c r="R777" s="121"/>
      <c r="S777" s="121"/>
      <c r="T777" s="121"/>
      <c r="U777" s="121"/>
      <c r="V777" s="121"/>
      <c r="W777" s="121"/>
      <c r="X777" s="121"/>
      <c r="Y777" s="121"/>
      <c r="Z777" s="121"/>
      <c r="AA777" s="121"/>
      <c r="AB777" s="121"/>
      <c r="AC777" s="121"/>
      <c r="AD777" s="121"/>
      <c r="AE777" s="121"/>
      <c r="AF777" s="121"/>
      <c r="AG777" s="121"/>
      <c r="AH777" s="121"/>
      <c r="AI777" s="121"/>
      <c r="AJ777" s="121"/>
      <c r="AK777" s="121"/>
      <c r="AL777" s="121"/>
      <c r="AM777" s="121"/>
      <c r="AN777" s="121"/>
      <c r="AO777" s="121"/>
    </row>
    <row r="778" ht="12.75" customHeight="1">
      <c r="A778" s="5"/>
      <c r="B778" s="121"/>
      <c r="C778" s="121"/>
      <c r="D778" s="121"/>
      <c r="E778" s="121"/>
      <c r="F778" s="121"/>
      <c r="G778" s="78"/>
      <c r="H778" s="136"/>
      <c r="I778" s="121"/>
      <c r="J778" s="121"/>
      <c r="K778" s="121"/>
      <c r="L778" s="121"/>
      <c r="M778" s="121"/>
      <c r="N778" s="121"/>
      <c r="O778" s="121"/>
      <c r="P778" s="121"/>
      <c r="Q778" s="121"/>
      <c r="R778" s="121"/>
      <c r="S778" s="121"/>
      <c r="T778" s="121"/>
      <c r="U778" s="121"/>
      <c r="V778" s="121"/>
      <c r="W778" s="121"/>
      <c r="X778" s="121"/>
      <c r="Y778" s="121"/>
      <c r="Z778" s="121"/>
      <c r="AA778" s="121"/>
      <c r="AB778" s="121"/>
      <c r="AC778" s="121"/>
      <c r="AD778" s="121"/>
      <c r="AE778" s="121"/>
      <c r="AF778" s="121"/>
      <c r="AG778" s="121"/>
      <c r="AH778" s="121"/>
      <c r="AI778" s="121"/>
      <c r="AJ778" s="121"/>
      <c r="AK778" s="121"/>
      <c r="AL778" s="121"/>
      <c r="AM778" s="121"/>
      <c r="AN778" s="121"/>
      <c r="AO778" s="121"/>
    </row>
    <row r="779" ht="12.75" customHeight="1">
      <c r="A779" s="5"/>
      <c r="B779" s="121"/>
      <c r="C779" s="121"/>
      <c r="D779" s="121"/>
      <c r="E779" s="121"/>
      <c r="F779" s="121"/>
      <c r="G779" s="78"/>
      <c r="H779" s="136"/>
      <c r="I779" s="121"/>
      <c r="J779" s="121"/>
      <c r="K779" s="121"/>
      <c r="L779" s="121"/>
      <c r="M779" s="121"/>
      <c r="N779" s="121"/>
      <c r="O779" s="121"/>
      <c r="P779" s="121"/>
      <c r="Q779" s="121"/>
      <c r="R779" s="121"/>
      <c r="S779" s="121"/>
      <c r="T779" s="121"/>
      <c r="U779" s="121"/>
      <c r="V779" s="121"/>
      <c r="W779" s="121"/>
      <c r="X779" s="121"/>
      <c r="Y779" s="121"/>
      <c r="Z779" s="121"/>
      <c r="AA779" s="121"/>
      <c r="AB779" s="121"/>
      <c r="AC779" s="121"/>
      <c r="AD779" s="121"/>
      <c r="AE779" s="121"/>
      <c r="AF779" s="121"/>
      <c r="AG779" s="121"/>
      <c r="AH779" s="121"/>
      <c r="AI779" s="121"/>
      <c r="AJ779" s="121"/>
      <c r="AK779" s="121"/>
      <c r="AL779" s="121"/>
      <c r="AM779" s="121"/>
      <c r="AN779" s="121"/>
      <c r="AO779" s="121"/>
    </row>
    <row r="780" ht="12.75" customHeight="1">
      <c r="A780" s="5"/>
      <c r="B780" s="121"/>
      <c r="C780" s="121"/>
      <c r="D780" s="121"/>
      <c r="E780" s="121"/>
      <c r="F780" s="121"/>
      <c r="G780" s="78"/>
      <c r="H780" s="136"/>
      <c r="I780" s="121"/>
      <c r="J780" s="121"/>
      <c r="K780" s="121"/>
      <c r="L780" s="121"/>
      <c r="M780" s="121"/>
      <c r="N780" s="121"/>
      <c r="O780" s="121"/>
      <c r="P780" s="121"/>
      <c r="Q780" s="121"/>
      <c r="R780" s="121"/>
      <c r="S780" s="121"/>
      <c r="T780" s="121"/>
      <c r="U780" s="121"/>
      <c r="V780" s="121"/>
      <c r="W780" s="121"/>
      <c r="X780" s="121"/>
      <c r="Y780" s="121"/>
      <c r="Z780" s="121"/>
      <c r="AA780" s="121"/>
      <c r="AB780" s="121"/>
      <c r="AC780" s="121"/>
      <c r="AD780" s="121"/>
      <c r="AE780" s="121"/>
      <c r="AF780" s="121"/>
      <c r="AG780" s="121"/>
      <c r="AH780" s="121"/>
      <c r="AI780" s="121"/>
      <c r="AJ780" s="121"/>
      <c r="AK780" s="121"/>
      <c r="AL780" s="121"/>
      <c r="AM780" s="121"/>
      <c r="AN780" s="121"/>
      <c r="AO780" s="121"/>
    </row>
    <row r="781" ht="12.75" customHeight="1">
      <c r="A781" s="5"/>
      <c r="B781" s="121"/>
      <c r="C781" s="121"/>
      <c r="D781" s="121"/>
      <c r="E781" s="121"/>
      <c r="F781" s="121"/>
      <c r="G781" s="78"/>
      <c r="H781" s="136"/>
      <c r="I781" s="121"/>
      <c r="J781" s="121"/>
      <c r="K781" s="121"/>
      <c r="L781" s="121"/>
      <c r="M781" s="121"/>
      <c r="N781" s="121"/>
      <c r="O781" s="121"/>
      <c r="P781" s="121"/>
      <c r="Q781" s="121"/>
      <c r="R781" s="121"/>
      <c r="S781" s="121"/>
      <c r="T781" s="121"/>
      <c r="U781" s="121"/>
      <c r="V781" s="121"/>
      <c r="W781" s="121"/>
      <c r="X781" s="121"/>
      <c r="Y781" s="121"/>
      <c r="Z781" s="121"/>
      <c r="AA781" s="121"/>
      <c r="AB781" s="121"/>
      <c r="AC781" s="121"/>
      <c r="AD781" s="121"/>
      <c r="AE781" s="121"/>
      <c r="AF781" s="121"/>
      <c r="AG781" s="121"/>
      <c r="AH781" s="121"/>
      <c r="AI781" s="121"/>
      <c r="AJ781" s="121"/>
      <c r="AK781" s="121"/>
      <c r="AL781" s="121"/>
      <c r="AM781" s="121"/>
      <c r="AN781" s="121"/>
      <c r="AO781" s="121"/>
    </row>
    <row r="782" ht="12.75" customHeight="1">
      <c r="A782" s="5"/>
      <c r="B782" s="121"/>
      <c r="C782" s="121"/>
      <c r="D782" s="121"/>
      <c r="E782" s="121"/>
      <c r="F782" s="121"/>
      <c r="G782" s="78"/>
      <c r="H782" s="136"/>
      <c r="I782" s="121"/>
      <c r="J782" s="121"/>
      <c r="K782" s="121"/>
      <c r="L782" s="121"/>
      <c r="M782" s="121"/>
      <c r="N782" s="121"/>
      <c r="O782" s="121"/>
      <c r="P782" s="121"/>
      <c r="Q782" s="121"/>
      <c r="R782" s="121"/>
      <c r="S782" s="121"/>
      <c r="T782" s="121"/>
      <c r="U782" s="121"/>
      <c r="V782" s="121"/>
      <c r="W782" s="121"/>
      <c r="X782" s="121"/>
      <c r="Y782" s="121"/>
      <c r="Z782" s="121"/>
      <c r="AA782" s="121"/>
      <c r="AB782" s="121"/>
      <c r="AC782" s="121"/>
      <c r="AD782" s="121"/>
      <c r="AE782" s="121"/>
      <c r="AF782" s="121"/>
      <c r="AG782" s="121"/>
      <c r="AH782" s="121"/>
      <c r="AI782" s="121"/>
      <c r="AJ782" s="121"/>
      <c r="AK782" s="121"/>
      <c r="AL782" s="121"/>
      <c r="AM782" s="121"/>
      <c r="AN782" s="121"/>
      <c r="AO782" s="121"/>
    </row>
    <row r="783" ht="12.75" customHeight="1">
      <c r="A783" s="5"/>
      <c r="B783" s="121"/>
      <c r="C783" s="121"/>
      <c r="D783" s="121"/>
      <c r="E783" s="121"/>
      <c r="F783" s="121"/>
      <c r="G783" s="78"/>
      <c r="H783" s="136"/>
      <c r="I783" s="121"/>
      <c r="J783" s="121"/>
      <c r="K783" s="121"/>
      <c r="L783" s="121"/>
      <c r="M783" s="121"/>
      <c r="N783" s="121"/>
      <c r="O783" s="121"/>
      <c r="P783" s="121"/>
      <c r="Q783" s="121"/>
      <c r="R783" s="121"/>
      <c r="S783" s="121"/>
      <c r="T783" s="121"/>
      <c r="U783" s="121"/>
      <c r="V783" s="121"/>
      <c r="W783" s="121"/>
      <c r="X783" s="121"/>
      <c r="Y783" s="121"/>
      <c r="Z783" s="121"/>
      <c r="AA783" s="121"/>
      <c r="AB783" s="121"/>
      <c r="AC783" s="121"/>
      <c r="AD783" s="121"/>
      <c r="AE783" s="121"/>
      <c r="AF783" s="121"/>
      <c r="AG783" s="121"/>
      <c r="AH783" s="121"/>
      <c r="AI783" s="121"/>
      <c r="AJ783" s="121"/>
      <c r="AK783" s="121"/>
      <c r="AL783" s="121"/>
      <c r="AM783" s="121"/>
      <c r="AN783" s="121"/>
      <c r="AO783" s="121"/>
    </row>
    <row r="784" ht="12.75" customHeight="1">
      <c r="A784" s="5"/>
      <c r="B784" s="121"/>
      <c r="C784" s="121"/>
      <c r="D784" s="121"/>
      <c r="E784" s="121"/>
      <c r="F784" s="121"/>
      <c r="G784" s="78"/>
      <c r="H784" s="136"/>
      <c r="I784" s="121"/>
      <c r="J784" s="121"/>
      <c r="K784" s="121"/>
      <c r="L784" s="121"/>
      <c r="M784" s="121"/>
      <c r="N784" s="121"/>
      <c r="O784" s="121"/>
      <c r="P784" s="121"/>
      <c r="Q784" s="121"/>
      <c r="R784" s="121"/>
      <c r="S784" s="121"/>
      <c r="T784" s="121"/>
      <c r="U784" s="121"/>
      <c r="V784" s="121"/>
      <c r="W784" s="121"/>
      <c r="X784" s="121"/>
      <c r="Y784" s="121"/>
      <c r="Z784" s="121"/>
      <c r="AA784" s="121"/>
      <c r="AB784" s="121"/>
      <c r="AC784" s="121"/>
      <c r="AD784" s="121"/>
      <c r="AE784" s="121"/>
      <c r="AF784" s="121"/>
      <c r="AG784" s="121"/>
      <c r="AH784" s="121"/>
      <c r="AI784" s="121"/>
      <c r="AJ784" s="121"/>
      <c r="AK784" s="121"/>
      <c r="AL784" s="121"/>
      <c r="AM784" s="121"/>
      <c r="AN784" s="121"/>
      <c r="AO784" s="121"/>
    </row>
    <row r="785" ht="12.75" customHeight="1">
      <c r="A785" s="5"/>
      <c r="B785" s="121"/>
      <c r="C785" s="121"/>
      <c r="D785" s="121"/>
      <c r="E785" s="121"/>
      <c r="F785" s="121"/>
      <c r="G785" s="78"/>
      <c r="H785" s="136"/>
      <c r="I785" s="121"/>
      <c r="J785" s="121"/>
      <c r="K785" s="121"/>
      <c r="L785" s="121"/>
      <c r="M785" s="121"/>
      <c r="N785" s="121"/>
      <c r="O785" s="121"/>
      <c r="P785" s="121"/>
      <c r="Q785" s="121"/>
      <c r="R785" s="121"/>
      <c r="S785" s="121"/>
      <c r="T785" s="121"/>
      <c r="U785" s="121"/>
      <c r="V785" s="121"/>
      <c r="W785" s="121"/>
      <c r="X785" s="121"/>
      <c r="Y785" s="121"/>
      <c r="Z785" s="121"/>
      <c r="AA785" s="121"/>
      <c r="AB785" s="121"/>
      <c r="AC785" s="121"/>
      <c r="AD785" s="121"/>
      <c r="AE785" s="121"/>
      <c r="AF785" s="121"/>
      <c r="AG785" s="121"/>
      <c r="AH785" s="121"/>
      <c r="AI785" s="121"/>
      <c r="AJ785" s="121"/>
      <c r="AK785" s="121"/>
      <c r="AL785" s="121"/>
      <c r="AM785" s="121"/>
      <c r="AN785" s="121"/>
      <c r="AO785" s="121"/>
    </row>
    <row r="786" ht="12.75" customHeight="1">
      <c r="A786" s="5"/>
      <c r="B786" s="121"/>
      <c r="C786" s="121"/>
      <c r="D786" s="121"/>
      <c r="E786" s="121"/>
      <c r="F786" s="121"/>
      <c r="G786" s="78"/>
      <c r="H786" s="136"/>
      <c r="I786" s="121"/>
      <c r="J786" s="121"/>
      <c r="K786" s="121"/>
      <c r="L786" s="121"/>
      <c r="M786" s="121"/>
      <c r="N786" s="121"/>
      <c r="O786" s="121"/>
      <c r="P786" s="121"/>
      <c r="Q786" s="121"/>
      <c r="R786" s="121"/>
      <c r="S786" s="121"/>
      <c r="T786" s="121"/>
      <c r="U786" s="121"/>
      <c r="V786" s="121"/>
      <c r="W786" s="121"/>
      <c r="X786" s="121"/>
      <c r="Y786" s="121"/>
      <c r="Z786" s="121"/>
      <c r="AA786" s="121"/>
      <c r="AB786" s="121"/>
      <c r="AC786" s="121"/>
      <c r="AD786" s="121"/>
      <c r="AE786" s="121"/>
      <c r="AF786" s="121"/>
      <c r="AG786" s="121"/>
      <c r="AH786" s="121"/>
      <c r="AI786" s="121"/>
      <c r="AJ786" s="121"/>
      <c r="AK786" s="121"/>
      <c r="AL786" s="121"/>
      <c r="AM786" s="121"/>
      <c r="AN786" s="121"/>
      <c r="AO786" s="121"/>
    </row>
    <row r="787" ht="12.75" customHeight="1">
      <c r="A787" s="5"/>
      <c r="B787" s="121"/>
      <c r="C787" s="121"/>
      <c r="D787" s="121"/>
      <c r="E787" s="121"/>
      <c r="F787" s="121"/>
      <c r="G787" s="78"/>
      <c r="H787" s="136"/>
      <c r="I787" s="121"/>
      <c r="J787" s="121"/>
      <c r="K787" s="121"/>
      <c r="L787" s="121"/>
      <c r="M787" s="121"/>
      <c r="N787" s="121"/>
      <c r="O787" s="121"/>
      <c r="P787" s="121"/>
      <c r="Q787" s="121"/>
      <c r="R787" s="121"/>
      <c r="S787" s="121"/>
      <c r="T787" s="121"/>
      <c r="U787" s="121"/>
      <c r="V787" s="121"/>
      <c r="W787" s="121"/>
      <c r="X787" s="121"/>
      <c r="Y787" s="121"/>
      <c r="Z787" s="121"/>
      <c r="AA787" s="121"/>
      <c r="AB787" s="121"/>
      <c r="AC787" s="121"/>
      <c r="AD787" s="121"/>
      <c r="AE787" s="121"/>
      <c r="AF787" s="121"/>
      <c r="AG787" s="121"/>
      <c r="AH787" s="121"/>
      <c r="AI787" s="121"/>
      <c r="AJ787" s="121"/>
      <c r="AK787" s="121"/>
      <c r="AL787" s="121"/>
      <c r="AM787" s="121"/>
      <c r="AN787" s="121"/>
      <c r="AO787" s="121"/>
    </row>
    <row r="788" ht="12.75" customHeight="1">
      <c r="A788" s="5"/>
      <c r="B788" s="121"/>
      <c r="C788" s="121"/>
      <c r="D788" s="121"/>
      <c r="E788" s="121"/>
      <c r="F788" s="121"/>
      <c r="G788" s="78"/>
      <c r="H788" s="136"/>
      <c r="I788" s="121"/>
      <c r="J788" s="121"/>
      <c r="K788" s="121"/>
      <c r="L788" s="121"/>
      <c r="M788" s="121"/>
      <c r="N788" s="121"/>
      <c r="O788" s="121"/>
      <c r="P788" s="121"/>
      <c r="Q788" s="121"/>
      <c r="R788" s="121"/>
      <c r="S788" s="121"/>
      <c r="T788" s="121"/>
      <c r="U788" s="121"/>
      <c r="V788" s="121"/>
      <c r="W788" s="121"/>
      <c r="X788" s="121"/>
      <c r="Y788" s="121"/>
      <c r="Z788" s="121"/>
      <c r="AA788" s="121"/>
      <c r="AB788" s="121"/>
      <c r="AC788" s="121"/>
      <c r="AD788" s="121"/>
      <c r="AE788" s="121"/>
      <c r="AF788" s="121"/>
      <c r="AG788" s="121"/>
      <c r="AH788" s="121"/>
      <c r="AI788" s="121"/>
      <c r="AJ788" s="121"/>
      <c r="AK788" s="121"/>
      <c r="AL788" s="121"/>
      <c r="AM788" s="121"/>
      <c r="AN788" s="121"/>
      <c r="AO788" s="121"/>
    </row>
    <row r="789" ht="12.75" customHeight="1">
      <c r="A789" s="5"/>
      <c r="B789" s="121"/>
      <c r="C789" s="121"/>
      <c r="D789" s="121"/>
      <c r="E789" s="121"/>
      <c r="F789" s="121"/>
      <c r="G789" s="78"/>
      <c r="H789" s="136"/>
      <c r="I789" s="121"/>
      <c r="J789" s="121"/>
      <c r="K789" s="121"/>
      <c r="L789" s="121"/>
      <c r="M789" s="121"/>
      <c r="N789" s="121"/>
      <c r="O789" s="121"/>
      <c r="P789" s="121"/>
      <c r="Q789" s="121"/>
      <c r="R789" s="121"/>
      <c r="S789" s="121"/>
      <c r="T789" s="121"/>
      <c r="U789" s="121"/>
      <c r="V789" s="121"/>
      <c r="W789" s="121"/>
      <c r="X789" s="121"/>
      <c r="Y789" s="121"/>
      <c r="Z789" s="121"/>
      <c r="AA789" s="121"/>
      <c r="AB789" s="121"/>
      <c r="AC789" s="121"/>
      <c r="AD789" s="121"/>
      <c r="AE789" s="121"/>
      <c r="AF789" s="121"/>
      <c r="AG789" s="121"/>
      <c r="AH789" s="121"/>
      <c r="AI789" s="121"/>
      <c r="AJ789" s="121"/>
      <c r="AK789" s="121"/>
      <c r="AL789" s="121"/>
      <c r="AM789" s="121"/>
      <c r="AN789" s="121"/>
      <c r="AO789" s="121"/>
    </row>
    <row r="790" ht="12.75" customHeight="1">
      <c r="A790" s="5"/>
      <c r="B790" s="121"/>
      <c r="C790" s="121"/>
      <c r="D790" s="121"/>
      <c r="E790" s="121"/>
      <c r="F790" s="121"/>
      <c r="G790" s="78"/>
      <c r="H790" s="136"/>
      <c r="I790" s="121"/>
      <c r="J790" s="121"/>
      <c r="K790" s="121"/>
      <c r="L790" s="121"/>
      <c r="M790" s="121"/>
      <c r="N790" s="121"/>
      <c r="O790" s="121"/>
      <c r="P790" s="121"/>
      <c r="Q790" s="121"/>
      <c r="R790" s="121"/>
      <c r="S790" s="121"/>
      <c r="T790" s="121"/>
      <c r="U790" s="121"/>
      <c r="V790" s="121"/>
      <c r="W790" s="121"/>
      <c r="X790" s="121"/>
      <c r="Y790" s="121"/>
      <c r="Z790" s="121"/>
      <c r="AA790" s="121"/>
      <c r="AB790" s="121"/>
      <c r="AC790" s="121"/>
      <c r="AD790" s="121"/>
      <c r="AE790" s="121"/>
      <c r="AF790" s="121"/>
      <c r="AG790" s="121"/>
      <c r="AH790" s="121"/>
      <c r="AI790" s="121"/>
      <c r="AJ790" s="121"/>
      <c r="AK790" s="121"/>
      <c r="AL790" s="121"/>
      <c r="AM790" s="121"/>
      <c r="AN790" s="121"/>
      <c r="AO790" s="121"/>
    </row>
    <row r="791" ht="12.75" customHeight="1">
      <c r="A791" s="5"/>
      <c r="B791" s="121"/>
      <c r="C791" s="121"/>
      <c r="D791" s="121"/>
      <c r="E791" s="121"/>
      <c r="F791" s="121"/>
      <c r="G791" s="78"/>
      <c r="H791" s="136"/>
      <c r="I791" s="121"/>
      <c r="J791" s="121"/>
      <c r="K791" s="121"/>
      <c r="L791" s="121"/>
      <c r="M791" s="121"/>
      <c r="N791" s="121"/>
      <c r="O791" s="121"/>
      <c r="P791" s="121"/>
      <c r="Q791" s="121"/>
      <c r="R791" s="121"/>
      <c r="S791" s="121"/>
      <c r="T791" s="121"/>
      <c r="U791" s="121"/>
      <c r="V791" s="121"/>
      <c r="W791" s="121"/>
      <c r="X791" s="121"/>
      <c r="Y791" s="121"/>
      <c r="Z791" s="121"/>
      <c r="AA791" s="121"/>
      <c r="AB791" s="121"/>
      <c r="AC791" s="121"/>
      <c r="AD791" s="121"/>
      <c r="AE791" s="121"/>
      <c r="AF791" s="121"/>
      <c r="AG791" s="121"/>
      <c r="AH791" s="121"/>
      <c r="AI791" s="121"/>
      <c r="AJ791" s="121"/>
      <c r="AK791" s="121"/>
      <c r="AL791" s="121"/>
      <c r="AM791" s="121"/>
      <c r="AN791" s="121"/>
      <c r="AO791" s="121"/>
    </row>
    <row r="792" ht="12.75" customHeight="1">
      <c r="A792" s="5"/>
      <c r="B792" s="121"/>
      <c r="C792" s="121"/>
      <c r="D792" s="121"/>
      <c r="E792" s="121"/>
      <c r="F792" s="121"/>
      <c r="G792" s="78"/>
      <c r="H792" s="136"/>
      <c r="I792" s="121"/>
      <c r="J792" s="121"/>
      <c r="K792" s="121"/>
      <c r="L792" s="121"/>
      <c r="M792" s="121"/>
      <c r="N792" s="121"/>
      <c r="O792" s="121"/>
      <c r="P792" s="121"/>
      <c r="Q792" s="121"/>
      <c r="R792" s="121"/>
      <c r="S792" s="121"/>
      <c r="T792" s="121"/>
      <c r="U792" s="121"/>
      <c r="V792" s="121"/>
      <c r="W792" s="121"/>
      <c r="X792" s="121"/>
      <c r="Y792" s="121"/>
      <c r="Z792" s="121"/>
      <c r="AA792" s="121"/>
      <c r="AB792" s="121"/>
      <c r="AC792" s="121"/>
      <c r="AD792" s="121"/>
      <c r="AE792" s="121"/>
      <c r="AF792" s="121"/>
      <c r="AG792" s="121"/>
      <c r="AH792" s="121"/>
      <c r="AI792" s="121"/>
      <c r="AJ792" s="121"/>
      <c r="AK792" s="121"/>
      <c r="AL792" s="121"/>
      <c r="AM792" s="121"/>
      <c r="AN792" s="121"/>
      <c r="AO792" s="121"/>
    </row>
    <row r="793" ht="12.75" customHeight="1">
      <c r="A793" s="5"/>
      <c r="B793" s="121"/>
      <c r="C793" s="121"/>
      <c r="D793" s="121"/>
      <c r="E793" s="121"/>
      <c r="F793" s="121"/>
      <c r="G793" s="78"/>
      <c r="H793" s="136"/>
      <c r="I793" s="121"/>
      <c r="J793" s="121"/>
      <c r="K793" s="121"/>
      <c r="L793" s="121"/>
      <c r="M793" s="121"/>
      <c r="N793" s="121"/>
      <c r="O793" s="121"/>
      <c r="P793" s="121"/>
      <c r="Q793" s="121"/>
      <c r="R793" s="121"/>
      <c r="S793" s="121"/>
      <c r="T793" s="121"/>
      <c r="U793" s="121"/>
      <c r="V793" s="121"/>
      <c r="W793" s="121"/>
      <c r="X793" s="121"/>
      <c r="Y793" s="121"/>
      <c r="Z793" s="121"/>
      <c r="AA793" s="121"/>
      <c r="AB793" s="121"/>
      <c r="AC793" s="121"/>
      <c r="AD793" s="121"/>
      <c r="AE793" s="121"/>
      <c r="AF793" s="121"/>
      <c r="AG793" s="121"/>
      <c r="AH793" s="121"/>
      <c r="AI793" s="121"/>
      <c r="AJ793" s="121"/>
      <c r="AK793" s="121"/>
      <c r="AL793" s="121"/>
      <c r="AM793" s="121"/>
      <c r="AN793" s="121"/>
      <c r="AO793" s="121"/>
    </row>
    <row r="794" ht="12.75" customHeight="1">
      <c r="A794" s="5"/>
      <c r="B794" s="121"/>
      <c r="C794" s="121"/>
      <c r="D794" s="121"/>
      <c r="E794" s="121"/>
      <c r="F794" s="121"/>
      <c r="G794" s="78"/>
      <c r="H794" s="136"/>
      <c r="I794" s="121"/>
      <c r="J794" s="121"/>
      <c r="K794" s="121"/>
      <c r="L794" s="121"/>
      <c r="M794" s="121"/>
      <c r="N794" s="121"/>
      <c r="O794" s="121"/>
      <c r="P794" s="121"/>
      <c r="Q794" s="121"/>
      <c r="R794" s="121"/>
      <c r="S794" s="121"/>
      <c r="T794" s="121"/>
      <c r="U794" s="121"/>
      <c r="V794" s="121"/>
      <c r="W794" s="121"/>
      <c r="X794" s="121"/>
      <c r="Y794" s="121"/>
      <c r="Z794" s="121"/>
      <c r="AA794" s="121"/>
      <c r="AB794" s="121"/>
      <c r="AC794" s="121"/>
      <c r="AD794" s="121"/>
      <c r="AE794" s="121"/>
      <c r="AF794" s="121"/>
      <c r="AG794" s="121"/>
      <c r="AH794" s="121"/>
      <c r="AI794" s="121"/>
      <c r="AJ794" s="121"/>
      <c r="AK794" s="121"/>
      <c r="AL794" s="121"/>
      <c r="AM794" s="121"/>
      <c r="AN794" s="121"/>
      <c r="AO794" s="121"/>
    </row>
    <row r="795" ht="12.75" customHeight="1">
      <c r="A795" s="5"/>
      <c r="B795" s="121"/>
      <c r="C795" s="121"/>
      <c r="D795" s="121"/>
      <c r="E795" s="121"/>
      <c r="F795" s="121"/>
      <c r="G795" s="78"/>
      <c r="H795" s="136"/>
      <c r="I795" s="121"/>
      <c r="J795" s="121"/>
      <c r="K795" s="121"/>
      <c r="L795" s="121"/>
      <c r="M795" s="121"/>
      <c r="N795" s="121"/>
      <c r="O795" s="121"/>
      <c r="P795" s="121"/>
      <c r="Q795" s="121"/>
      <c r="R795" s="121"/>
      <c r="S795" s="121"/>
      <c r="T795" s="121"/>
      <c r="U795" s="121"/>
      <c r="V795" s="121"/>
      <c r="W795" s="121"/>
      <c r="X795" s="121"/>
      <c r="Y795" s="121"/>
      <c r="Z795" s="121"/>
      <c r="AA795" s="121"/>
      <c r="AB795" s="121"/>
      <c r="AC795" s="121"/>
      <c r="AD795" s="121"/>
      <c r="AE795" s="121"/>
      <c r="AF795" s="121"/>
      <c r="AG795" s="121"/>
      <c r="AH795" s="121"/>
      <c r="AI795" s="121"/>
      <c r="AJ795" s="121"/>
      <c r="AK795" s="121"/>
      <c r="AL795" s="121"/>
      <c r="AM795" s="121"/>
      <c r="AN795" s="121"/>
      <c r="AO795" s="121"/>
    </row>
    <row r="796" ht="12.75" customHeight="1">
      <c r="A796" s="5"/>
      <c r="B796" s="121"/>
      <c r="C796" s="121"/>
      <c r="D796" s="121"/>
      <c r="E796" s="121"/>
      <c r="F796" s="121"/>
      <c r="G796" s="78"/>
      <c r="H796" s="136"/>
      <c r="I796" s="121"/>
      <c r="J796" s="121"/>
      <c r="K796" s="121"/>
      <c r="L796" s="121"/>
      <c r="M796" s="121"/>
      <c r="N796" s="121"/>
      <c r="O796" s="121"/>
      <c r="P796" s="121"/>
      <c r="Q796" s="121"/>
      <c r="R796" s="121"/>
      <c r="S796" s="121"/>
      <c r="T796" s="121"/>
      <c r="U796" s="121"/>
      <c r="V796" s="121"/>
      <c r="W796" s="121"/>
      <c r="X796" s="121"/>
      <c r="Y796" s="121"/>
      <c r="Z796" s="121"/>
      <c r="AA796" s="121"/>
      <c r="AB796" s="121"/>
      <c r="AC796" s="121"/>
      <c r="AD796" s="121"/>
      <c r="AE796" s="121"/>
      <c r="AF796" s="121"/>
      <c r="AG796" s="121"/>
      <c r="AH796" s="121"/>
      <c r="AI796" s="121"/>
      <c r="AJ796" s="121"/>
      <c r="AK796" s="121"/>
      <c r="AL796" s="121"/>
      <c r="AM796" s="121"/>
      <c r="AN796" s="121"/>
      <c r="AO796" s="121"/>
    </row>
    <row r="797" ht="12.75" customHeight="1">
      <c r="A797" s="5"/>
      <c r="B797" s="121"/>
      <c r="C797" s="121"/>
      <c r="D797" s="121"/>
      <c r="E797" s="121"/>
      <c r="F797" s="121"/>
      <c r="G797" s="78"/>
      <c r="H797" s="136"/>
      <c r="I797" s="121"/>
      <c r="J797" s="121"/>
      <c r="K797" s="121"/>
      <c r="L797" s="121"/>
      <c r="M797" s="121"/>
      <c r="N797" s="121"/>
      <c r="O797" s="121"/>
      <c r="P797" s="121"/>
      <c r="Q797" s="121"/>
      <c r="R797" s="121"/>
      <c r="S797" s="121"/>
      <c r="T797" s="121"/>
      <c r="U797" s="121"/>
      <c r="V797" s="121"/>
      <c r="W797" s="121"/>
      <c r="X797" s="121"/>
      <c r="Y797" s="121"/>
      <c r="Z797" s="121"/>
      <c r="AA797" s="121"/>
      <c r="AB797" s="121"/>
      <c r="AC797" s="121"/>
      <c r="AD797" s="121"/>
      <c r="AE797" s="121"/>
      <c r="AF797" s="121"/>
      <c r="AG797" s="121"/>
      <c r="AH797" s="121"/>
      <c r="AI797" s="121"/>
      <c r="AJ797" s="121"/>
      <c r="AK797" s="121"/>
      <c r="AL797" s="121"/>
      <c r="AM797" s="121"/>
      <c r="AN797" s="121"/>
      <c r="AO797" s="121"/>
    </row>
    <row r="798" ht="12.75" customHeight="1">
      <c r="A798" s="5"/>
      <c r="B798" s="121"/>
      <c r="C798" s="121"/>
      <c r="D798" s="121"/>
      <c r="E798" s="121"/>
      <c r="F798" s="121"/>
      <c r="G798" s="78"/>
      <c r="H798" s="136"/>
      <c r="I798" s="121"/>
      <c r="J798" s="121"/>
      <c r="K798" s="121"/>
      <c r="L798" s="121"/>
      <c r="M798" s="121"/>
      <c r="N798" s="121"/>
      <c r="O798" s="121"/>
      <c r="P798" s="121"/>
      <c r="Q798" s="121"/>
      <c r="R798" s="121"/>
      <c r="S798" s="121"/>
      <c r="T798" s="121"/>
      <c r="U798" s="121"/>
      <c r="V798" s="121"/>
      <c r="W798" s="121"/>
      <c r="X798" s="121"/>
      <c r="Y798" s="121"/>
      <c r="Z798" s="121"/>
      <c r="AA798" s="121"/>
      <c r="AB798" s="121"/>
      <c r="AC798" s="121"/>
      <c r="AD798" s="121"/>
      <c r="AE798" s="121"/>
      <c r="AF798" s="121"/>
      <c r="AG798" s="121"/>
      <c r="AH798" s="121"/>
      <c r="AI798" s="121"/>
      <c r="AJ798" s="121"/>
      <c r="AK798" s="121"/>
      <c r="AL798" s="121"/>
      <c r="AM798" s="121"/>
      <c r="AN798" s="121"/>
      <c r="AO798" s="121"/>
    </row>
    <row r="799" ht="12.75" customHeight="1">
      <c r="A799" s="5"/>
      <c r="B799" s="121"/>
      <c r="C799" s="121"/>
      <c r="D799" s="121"/>
      <c r="E799" s="121"/>
      <c r="F799" s="121"/>
      <c r="G799" s="78"/>
      <c r="H799" s="136"/>
      <c r="I799" s="121"/>
      <c r="J799" s="121"/>
      <c r="K799" s="121"/>
      <c r="L799" s="121"/>
      <c r="M799" s="121"/>
      <c r="N799" s="121"/>
      <c r="O799" s="121"/>
      <c r="P799" s="121"/>
      <c r="Q799" s="121"/>
      <c r="R799" s="121"/>
      <c r="S799" s="121"/>
      <c r="T799" s="121"/>
      <c r="U799" s="121"/>
      <c r="V799" s="121"/>
      <c r="W799" s="121"/>
      <c r="X799" s="121"/>
      <c r="Y799" s="121"/>
      <c r="Z799" s="121"/>
      <c r="AA799" s="121"/>
      <c r="AB799" s="121"/>
      <c r="AC799" s="121"/>
      <c r="AD799" s="121"/>
      <c r="AE799" s="121"/>
      <c r="AF799" s="121"/>
      <c r="AG799" s="121"/>
      <c r="AH799" s="121"/>
      <c r="AI799" s="121"/>
      <c r="AJ799" s="121"/>
      <c r="AK799" s="121"/>
      <c r="AL799" s="121"/>
      <c r="AM799" s="121"/>
      <c r="AN799" s="121"/>
      <c r="AO799" s="121"/>
    </row>
    <row r="800" ht="12.75" customHeight="1">
      <c r="A800" s="5"/>
      <c r="B800" s="121"/>
      <c r="C800" s="121"/>
      <c r="D800" s="121"/>
      <c r="E800" s="121"/>
      <c r="F800" s="121"/>
      <c r="G800" s="78"/>
      <c r="H800" s="136"/>
      <c r="I800" s="121"/>
      <c r="J800" s="121"/>
      <c r="K800" s="121"/>
      <c r="L800" s="121"/>
      <c r="M800" s="121"/>
      <c r="N800" s="121"/>
      <c r="O800" s="121"/>
      <c r="P800" s="121"/>
      <c r="Q800" s="121"/>
      <c r="R800" s="121"/>
      <c r="S800" s="121"/>
      <c r="T800" s="121"/>
      <c r="U800" s="121"/>
      <c r="V800" s="121"/>
      <c r="W800" s="121"/>
      <c r="X800" s="121"/>
      <c r="Y800" s="121"/>
      <c r="Z800" s="121"/>
      <c r="AA800" s="121"/>
      <c r="AB800" s="121"/>
      <c r="AC800" s="121"/>
      <c r="AD800" s="121"/>
      <c r="AE800" s="121"/>
      <c r="AF800" s="121"/>
      <c r="AG800" s="121"/>
      <c r="AH800" s="121"/>
      <c r="AI800" s="121"/>
      <c r="AJ800" s="121"/>
      <c r="AK800" s="121"/>
      <c r="AL800" s="121"/>
      <c r="AM800" s="121"/>
      <c r="AN800" s="121"/>
      <c r="AO800" s="121"/>
    </row>
    <row r="801" ht="12.75" customHeight="1">
      <c r="A801" s="5"/>
      <c r="B801" s="121"/>
      <c r="C801" s="121"/>
      <c r="D801" s="121"/>
      <c r="E801" s="121"/>
      <c r="F801" s="121"/>
      <c r="G801" s="78"/>
      <c r="H801" s="136"/>
      <c r="I801" s="121"/>
      <c r="J801" s="121"/>
      <c r="K801" s="121"/>
      <c r="L801" s="121"/>
      <c r="M801" s="121"/>
      <c r="N801" s="121"/>
      <c r="O801" s="121"/>
      <c r="P801" s="121"/>
      <c r="Q801" s="121"/>
      <c r="R801" s="121"/>
      <c r="S801" s="121"/>
      <c r="T801" s="121"/>
      <c r="U801" s="121"/>
      <c r="V801" s="121"/>
      <c r="W801" s="121"/>
      <c r="X801" s="121"/>
      <c r="Y801" s="121"/>
      <c r="Z801" s="121"/>
      <c r="AA801" s="121"/>
      <c r="AB801" s="121"/>
      <c r="AC801" s="121"/>
      <c r="AD801" s="121"/>
      <c r="AE801" s="121"/>
      <c r="AF801" s="121"/>
      <c r="AG801" s="121"/>
      <c r="AH801" s="121"/>
      <c r="AI801" s="121"/>
      <c r="AJ801" s="121"/>
      <c r="AK801" s="121"/>
      <c r="AL801" s="121"/>
      <c r="AM801" s="121"/>
      <c r="AN801" s="121"/>
      <c r="AO801" s="121"/>
    </row>
    <row r="802" ht="12.75" customHeight="1">
      <c r="A802" s="5"/>
      <c r="B802" s="121"/>
      <c r="C802" s="121"/>
      <c r="D802" s="121"/>
      <c r="E802" s="121"/>
      <c r="F802" s="121"/>
      <c r="G802" s="78"/>
      <c r="H802" s="136"/>
      <c r="I802" s="121"/>
      <c r="J802" s="121"/>
      <c r="K802" s="121"/>
      <c r="L802" s="121"/>
      <c r="M802" s="121"/>
      <c r="N802" s="121"/>
      <c r="O802" s="121"/>
      <c r="P802" s="121"/>
      <c r="Q802" s="121"/>
      <c r="R802" s="121"/>
      <c r="S802" s="121"/>
      <c r="T802" s="121"/>
      <c r="U802" s="121"/>
      <c r="V802" s="121"/>
      <c r="W802" s="121"/>
      <c r="X802" s="121"/>
      <c r="Y802" s="121"/>
      <c r="Z802" s="121"/>
      <c r="AA802" s="121"/>
      <c r="AB802" s="121"/>
      <c r="AC802" s="121"/>
      <c r="AD802" s="121"/>
      <c r="AE802" s="121"/>
      <c r="AF802" s="121"/>
      <c r="AG802" s="121"/>
      <c r="AH802" s="121"/>
      <c r="AI802" s="121"/>
      <c r="AJ802" s="121"/>
      <c r="AK802" s="121"/>
      <c r="AL802" s="121"/>
      <c r="AM802" s="121"/>
      <c r="AN802" s="121"/>
      <c r="AO802" s="121"/>
    </row>
    <row r="803" ht="12.75" customHeight="1">
      <c r="A803" s="5"/>
      <c r="B803" s="121"/>
      <c r="C803" s="121"/>
      <c r="D803" s="121"/>
      <c r="E803" s="121"/>
      <c r="F803" s="121"/>
      <c r="G803" s="78"/>
      <c r="H803" s="136"/>
      <c r="I803" s="121"/>
      <c r="J803" s="121"/>
      <c r="K803" s="121"/>
      <c r="L803" s="121"/>
      <c r="M803" s="121"/>
      <c r="N803" s="121"/>
      <c r="O803" s="121"/>
      <c r="P803" s="121"/>
      <c r="Q803" s="121"/>
      <c r="R803" s="121"/>
      <c r="S803" s="121"/>
      <c r="T803" s="121"/>
      <c r="U803" s="121"/>
      <c r="V803" s="121"/>
      <c r="W803" s="121"/>
      <c r="X803" s="121"/>
      <c r="Y803" s="121"/>
      <c r="Z803" s="121"/>
      <c r="AA803" s="121"/>
      <c r="AB803" s="121"/>
      <c r="AC803" s="121"/>
      <c r="AD803" s="121"/>
      <c r="AE803" s="121"/>
      <c r="AF803" s="121"/>
      <c r="AG803" s="121"/>
      <c r="AH803" s="121"/>
      <c r="AI803" s="121"/>
      <c r="AJ803" s="121"/>
      <c r="AK803" s="121"/>
      <c r="AL803" s="121"/>
      <c r="AM803" s="121"/>
      <c r="AN803" s="121"/>
      <c r="AO803" s="121"/>
    </row>
    <row r="804" ht="12.75" customHeight="1">
      <c r="A804" s="5"/>
      <c r="B804" s="121"/>
      <c r="C804" s="121"/>
      <c r="D804" s="121"/>
      <c r="E804" s="121"/>
      <c r="F804" s="121"/>
      <c r="G804" s="78"/>
      <c r="H804" s="136"/>
      <c r="I804" s="121"/>
      <c r="J804" s="121"/>
      <c r="K804" s="121"/>
      <c r="L804" s="121"/>
      <c r="M804" s="121"/>
      <c r="N804" s="121"/>
      <c r="O804" s="121"/>
      <c r="P804" s="121"/>
      <c r="Q804" s="121"/>
      <c r="R804" s="121"/>
      <c r="S804" s="121"/>
      <c r="T804" s="121"/>
      <c r="U804" s="121"/>
      <c r="V804" s="121"/>
      <c r="W804" s="121"/>
      <c r="X804" s="121"/>
      <c r="Y804" s="121"/>
      <c r="Z804" s="121"/>
      <c r="AA804" s="121"/>
      <c r="AB804" s="121"/>
      <c r="AC804" s="121"/>
      <c r="AD804" s="121"/>
      <c r="AE804" s="121"/>
      <c r="AF804" s="121"/>
      <c r="AG804" s="121"/>
      <c r="AH804" s="121"/>
      <c r="AI804" s="121"/>
      <c r="AJ804" s="121"/>
      <c r="AK804" s="121"/>
      <c r="AL804" s="121"/>
      <c r="AM804" s="121"/>
      <c r="AN804" s="121"/>
      <c r="AO804" s="121"/>
    </row>
    <row r="805" ht="12.75" customHeight="1">
      <c r="A805" s="5"/>
      <c r="B805" s="121"/>
      <c r="C805" s="121"/>
      <c r="D805" s="121"/>
      <c r="E805" s="121"/>
      <c r="F805" s="121"/>
      <c r="G805" s="78"/>
      <c r="H805" s="136"/>
      <c r="I805" s="121"/>
      <c r="J805" s="121"/>
      <c r="K805" s="121"/>
      <c r="L805" s="121"/>
      <c r="M805" s="121"/>
      <c r="N805" s="121"/>
      <c r="O805" s="121"/>
      <c r="P805" s="121"/>
      <c r="Q805" s="121"/>
      <c r="R805" s="121"/>
      <c r="S805" s="121"/>
      <c r="T805" s="121"/>
      <c r="U805" s="121"/>
      <c r="V805" s="121"/>
      <c r="W805" s="121"/>
      <c r="X805" s="121"/>
      <c r="Y805" s="121"/>
      <c r="Z805" s="121"/>
      <c r="AA805" s="121"/>
      <c r="AB805" s="121"/>
      <c r="AC805" s="121"/>
      <c r="AD805" s="121"/>
      <c r="AE805" s="121"/>
      <c r="AF805" s="121"/>
      <c r="AG805" s="121"/>
      <c r="AH805" s="121"/>
      <c r="AI805" s="121"/>
      <c r="AJ805" s="121"/>
      <c r="AK805" s="121"/>
      <c r="AL805" s="121"/>
      <c r="AM805" s="121"/>
      <c r="AN805" s="121"/>
      <c r="AO805" s="121"/>
    </row>
    <row r="806" ht="12.75" customHeight="1">
      <c r="A806" s="5"/>
      <c r="B806" s="121"/>
      <c r="C806" s="121"/>
      <c r="D806" s="121"/>
      <c r="E806" s="121"/>
      <c r="F806" s="121"/>
      <c r="G806" s="78"/>
      <c r="H806" s="136"/>
      <c r="I806" s="121"/>
      <c r="J806" s="121"/>
      <c r="K806" s="121"/>
      <c r="L806" s="121"/>
      <c r="M806" s="121"/>
      <c r="N806" s="121"/>
      <c r="O806" s="121"/>
      <c r="P806" s="121"/>
      <c r="Q806" s="121"/>
      <c r="R806" s="121"/>
      <c r="S806" s="121"/>
      <c r="T806" s="121"/>
      <c r="U806" s="121"/>
      <c r="V806" s="121"/>
      <c r="W806" s="121"/>
      <c r="X806" s="121"/>
      <c r="Y806" s="121"/>
      <c r="Z806" s="121"/>
      <c r="AA806" s="121"/>
      <c r="AB806" s="121"/>
      <c r="AC806" s="121"/>
      <c r="AD806" s="121"/>
      <c r="AE806" s="121"/>
      <c r="AF806" s="121"/>
      <c r="AG806" s="121"/>
      <c r="AH806" s="121"/>
      <c r="AI806" s="121"/>
      <c r="AJ806" s="121"/>
      <c r="AK806" s="121"/>
      <c r="AL806" s="121"/>
      <c r="AM806" s="121"/>
      <c r="AN806" s="121"/>
      <c r="AO806" s="121"/>
    </row>
    <row r="807" ht="12.75" customHeight="1">
      <c r="A807" s="5"/>
      <c r="B807" s="121"/>
      <c r="C807" s="121"/>
      <c r="D807" s="121"/>
      <c r="E807" s="121"/>
      <c r="F807" s="121"/>
      <c r="G807" s="78"/>
      <c r="H807" s="136"/>
      <c r="I807" s="121"/>
      <c r="J807" s="121"/>
      <c r="K807" s="121"/>
      <c r="L807" s="121"/>
      <c r="M807" s="121"/>
      <c r="N807" s="121"/>
      <c r="O807" s="121"/>
      <c r="P807" s="121"/>
      <c r="Q807" s="121"/>
      <c r="R807" s="121"/>
      <c r="S807" s="121"/>
      <c r="T807" s="121"/>
      <c r="U807" s="121"/>
      <c r="V807" s="121"/>
      <c r="W807" s="121"/>
      <c r="X807" s="121"/>
      <c r="Y807" s="121"/>
      <c r="Z807" s="121"/>
      <c r="AA807" s="121"/>
      <c r="AB807" s="121"/>
      <c r="AC807" s="121"/>
      <c r="AD807" s="121"/>
      <c r="AE807" s="121"/>
      <c r="AF807" s="121"/>
      <c r="AG807" s="121"/>
      <c r="AH807" s="121"/>
      <c r="AI807" s="121"/>
      <c r="AJ807" s="121"/>
      <c r="AK807" s="121"/>
      <c r="AL807" s="121"/>
      <c r="AM807" s="121"/>
      <c r="AN807" s="121"/>
      <c r="AO807" s="121"/>
    </row>
    <row r="808" ht="12.75" customHeight="1">
      <c r="A808" s="5"/>
      <c r="B808" s="121"/>
      <c r="C808" s="121"/>
      <c r="D808" s="121"/>
      <c r="E808" s="121"/>
      <c r="F808" s="121"/>
      <c r="G808" s="78"/>
      <c r="H808" s="136"/>
      <c r="I808" s="121"/>
      <c r="J808" s="121"/>
      <c r="K808" s="121"/>
      <c r="L808" s="121"/>
      <c r="M808" s="121"/>
      <c r="N808" s="121"/>
      <c r="O808" s="121"/>
      <c r="P808" s="121"/>
      <c r="Q808" s="121"/>
      <c r="R808" s="121"/>
      <c r="S808" s="121"/>
      <c r="T808" s="121"/>
      <c r="U808" s="121"/>
      <c r="V808" s="121"/>
      <c r="W808" s="121"/>
      <c r="X808" s="121"/>
      <c r="Y808" s="121"/>
      <c r="Z808" s="121"/>
      <c r="AA808" s="121"/>
      <c r="AB808" s="121"/>
      <c r="AC808" s="121"/>
      <c r="AD808" s="121"/>
      <c r="AE808" s="121"/>
      <c r="AF808" s="121"/>
      <c r="AG808" s="121"/>
      <c r="AH808" s="121"/>
      <c r="AI808" s="121"/>
      <c r="AJ808" s="121"/>
      <c r="AK808" s="121"/>
      <c r="AL808" s="121"/>
      <c r="AM808" s="121"/>
      <c r="AN808" s="121"/>
      <c r="AO808" s="121"/>
    </row>
    <row r="809" ht="12.75" customHeight="1">
      <c r="A809" s="5"/>
      <c r="B809" s="121"/>
      <c r="C809" s="121"/>
      <c r="D809" s="121"/>
      <c r="E809" s="121"/>
      <c r="F809" s="121"/>
      <c r="G809" s="78"/>
      <c r="H809" s="136"/>
      <c r="I809" s="121"/>
      <c r="J809" s="121"/>
      <c r="K809" s="121"/>
      <c r="L809" s="121"/>
      <c r="M809" s="121"/>
      <c r="N809" s="121"/>
      <c r="O809" s="121"/>
      <c r="P809" s="121"/>
      <c r="Q809" s="121"/>
      <c r="R809" s="121"/>
      <c r="S809" s="121"/>
      <c r="T809" s="121"/>
      <c r="U809" s="121"/>
      <c r="V809" s="121"/>
      <c r="W809" s="121"/>
      <c r="X809" s="121"/>
      <c r="Y809" s="121"/>
      <c r="Z809" s="121"/>
      <c r="AA809" s="121"/>
      <c r="AB809" s="121"/>
      <c r="AC809" s="121"/>
      <c r="AD809" s="121"/>
      <c r="AE809" s="121"/>
      <c r="AF809" s="121"/>
      <c r="AG809" s="121"/>
      <c r="AH809" s="121"/>
      <c r="AI809" s="121"/>
      <c r="AJ809" s="121"/>
      <c r="AK809" s="121"/>
      <c r="AL809" s="121"/>
      <c r="AM809" s="121"/>
      <c r="AN809" s="121"/>
      <c r="AO809" s="121"/>
    </row>
    <row r="810" ht="12.75" customHeight="1">
      <c r="A810" s="5"/>
      <c r="B810" s="121"/>
      <c r="C810" s="121"/>
      <c r="D810" s="121"/>
      <c r="E810" s="121"/>
      <c r="F810" s="121"/>
      <c r="G810" s="78"/>
      <c r="H810" s="136"/>
      <c r="I810" s="121"/>
      <c r="J810" s="121"/>
      <c r="K810" s="121"/>
      <c r="L810" s="121"/>
      <c r="M810" s="121"/>
      <c r="N810" s="121"/>
      <c r="O810" s="121"/>
      <c r="P810" s="121"/>
      <c r="Q810" s="121"/>
      <c r="R810" s="121"/>
      <c r="S810" s="121"/>
      <c r="T810" s="121"/>
      <c r="U810" s="121"/>
      <c r="V810" s="121"/>
      <c r="W810" s="121"/>
      <c r="X810" s="121"/>
      <c r="Y810" s="121"/>
      <c r="Z810" s="121"/>
      <c r="AA810" s="121"/>
      <c r="AB810" s="121"/>
      <c r="AC810" s="121"/>
      <c r="AD810" s="121"/>
      <c r="AE810" s="121"/>
      <c r="AF810" s="121"/>
      <c r="AG810" s="121"/>
      <c r="AH810" s="121"/>
      <c r="AI810" s="121"/>
      <c r="AJ810" s="121"/>
      <c r="AK810" s="121"/>
      <c r="AL810" s="121"/>
      <c r="AM810" s="121"/>
      <c r="AN810" s="121"/>
      <c r="AO810" s="121"/>
    </row>
    <row r="811" ht="12.75" customHeight="1">
      <c r="A811" s="5"/>
      <c r="B811" s="121"/>
      <c r="C811" s="121"/>
      <c r="D811" s="121"/>
      <c r="E811" s="121"/>
      <c r="F811" s="121"/>
      <c r="G811" s="78"/>
      <c r="H811" s="136"/>
      <c r="I811" s="121"/>
      <c r="J811" s="121"/>
      <c r="K811" s="121"/>
      <c r="L811" s="121"/>
      <c r="M811" s="121"/>
      <c r="N811" s="121"/>
      <c r="O811" s="121"/>
      <c r="P811" s="121"/>
      <c r="Q811" s="121"/>
      <c r="R811" s="121"/>
      <c r="S811" s="121"/>
      <c r="T811" s="121"/>
      <c r="U811" s="121"/>
      <c r="V811" s="121"/>
      <c r="W811" s="121"/>
      <c r="X811" s="121"/>
      <c r="Y811" s="121"/>
      <c r="Z811" s="121"/>
      <c r="AA811" s="121"/>
      <c r="AB811" s="121"/>
      <c r="AC811" s="121"/>
      <c r="AD811" s="121"/>
      <c r="AE811" s="121"/>
      <c r="AF811" s="121"/>
      <c r="AG811" s="121"/>
      <c r="AH811" s="121"/>
      <c r="AI811" s="121"/>
      <c r="AJ811" s="121"/>
      <c r="AK811" s="121"/>
      <c r="AL811" s="121"/>
      <c r="AM811" s="121"/>
      <c r="AN811" s="121"/>
      <c r="AO811" s="121"/>
    </row>
    <row r="812" ht="12.75" customHeight="1">
      <c r="A812" s="5"/>
      <c r="B812" s="121"/>
      <c r="C812" s="121"/>
      <c r="D812" s="121"/>
      <c r="E812" s="121"/>
      <c r="F812" s="121"/>
      <c r="G812" s="78"/>
      <c r="H812" s="136"/>
      <c r="I812" s="121"/>
      <c r="J812" s="121"/>
      <c r="K812" s="121"/>
      <c r="L812" s="121"/>
      <c r="M812" s="121"/>
      <c r="N812" s="121"/>
      <c r="O812" s="121"/>
      <c r="P812" s="121"/>
      <c r="Q812" s="121"/>
      <c r="R812" s="121"/>
      <c r="S812" s="121"/>
      <c r="T812" s="121"/>
      <c r="U812" s="121"/>
      <c r="V812" s="121"/>
      <c r="W812" s="121"/>
      <c r="X812" s="121"/>
      <c r="Y812" s="121"/>
      <c r="Z812" s="121"/>
      <c r="AA812" s="121"/>
      <c r="AB812" s="121"/>
      <c r="AC812" s="121"/>
      <c r="AD812" s="121"/>
      <c r="AE812" s="121"/>
      <c r="AF812" s="121"/>
      <c r="AG812" s="121"/>
      <c r="AH812" s="121"/>
      <c r="AI812" s="121"/>
      <c r="AJ812" s="121"/>
      <c r="AK812" s="121"/>
      <c r="AL812" s="121"/>
      <c r="AM812" s="121"/>
      <c r="AN812" s="121"/>
      <c r="AO812" s="121"/>
    </row>
    <row r="813" ht="12.75" customHeight="1">
      <c r="A813" s="5"/>
      <c r="B813" s="121"/>
      <c r="C813" s="121"/>
      <c r="D813" s="121"/>
      <c r="E813" s="121"/>
      <c r="F813" s="121"/>
      <c r="G813" s="78"/>
      <c r="H813" s="136"/>
      <c r="I813" s="121"/>
      <c r="J813" s="121"/>
      <c r="K813" s="121"/>
      <c r="L813" s="121"/>
      <c r="M813" s="121"/>
      <c r="N813" s="121"/>
      <c r="O813" s="121"/>
      <c r="P813" s="121"/>
      <c r="Q813" s="121"/>
      <c r="R813" s="121"/>
      <c r="S813" s="121"/>
      <c r="T813" s="121"/>
      <c r="U813" s="121"/>
      <c r="V813" s="121"/>
      <c r="W813" s="121"/>
      <c r="X813" s="121"/>
      <c r="Y813" s="121"/>
      <c r="Z813" s="121"/>
      <c r="AA813" s="121"/>
      <c r="AB813" s="121"/>
      <c r="AC813" s="121"/>
      <c r="AD813" s="121"/>
      <c r="AE813" s="121"/>
      <c r="AF813" s="121"/>
      <c r="AG813" s="121"/>
      <c r="AH813" s="121"/>
      <c r="AI813" s="121"/>
      <c r="AJ813" s="121"/>
      <c r="AK813" s="121"/>
      <c r="AL813" s="121"/>
      <c r="AM813" s="121"/>
      <c r="AN813" s="121"/>
      <c r="AO813" s="121"/>
    </row>
    <row r="814" ht="12.75" customHeight="1">
      <c r="A814" s="5"/>
      <c r="B814" s="121"/>
      <c r="C814" s="121"/>
      <c r="D814" s="121"/>
      <c r="E814" s="121"/>
      <c r="F814" s="121"/>
      <c r="G814" s="78"/>
      <c r="H814" s="136"/>
      <c r="I814" s="121"/>
      <c r="J814" s="121"/>
      <c r="K814" s="121"/>
      <c r="L814" s="121"/>
      <c r="M814" s="121"/>
      <c r="N814" s="121"/>
      <c r="O814" s="121"/>
      <c r="P814" s="121"/>
      <c r="Q814" s="121"/>
      <c r="R814" s="121"/>
      <c r="S814" s="121"/>
      <c r="T814" s="121"/>
      <c r="U814" s="121"/>
      <c r="V814" s="121"/>
      <c r="W814" s="121"/>
      <c r="X814" s="121"/>
      <c r="Y814" s="121"/>
      <c r="Z814" s="121"/>
      <c r="AA814" s="121"/>
      <c r="AB814" s="121"/>
      <c r="AC814" s="121"/>
      <c r="AD814" s="121"/>
      <c r="AE814" s="121"/>
      <c r="AF814" s="121"/>
      <c r="AG814" s="121"/>
      <c r="AH814" s="121"/>
      <c r="AI814" s="121"/>
      <c r="AJ814" s="121"/>
      <c r="AK814" s="121"/>
      <c r="AL814" s="121"/>
      <c r="AM814" s="121"/>
      <c r="AN814" s="121"/>
      <c r="AO814" s="121"/>
    </row>
    <row r="815" ht="12.75" customHeight="1">
      <c r="A815" s="5"/>
      <c r="B815" s="121"/>
      <c r="C815" s="121"/>
      <c r="D815" s="121"/>
      <c r="E815" s="121"/>
      <c r="F815" s="121"/>
      <c r="G815" s="78"/>
      <c r="H815" s="136"/>
      <c r="I815" s="121"/>
      <c r="J815" s="121"/>
      <c r="K815" s="121"/>
      <c r="L815" s="121"/>
      <c r="M815" s="121"/>
      <c r="N815" s="121"/>
      <c r="O815" s="121"/>
      <c r="P815" s="121"/>
      <c r="Q815" s="121"/>
      <c r="R815" s="121"/>
      <c r="S815" s="121"/>
      <c r="T815" s="121"/>
      <c r="U815" s="121"/>
      <c r="V815" s="121"/>
      <c r="W815" s="121"/>
      <c r="X815" s="121"/>
      <c r="Y815" s="121"/>
      <c r="Z815" s="121"/>
      <c r="AA815" s="121"/>
      <c r="AB815" s="121"/>
      <c r="AC815" s="121"/>
      <c r="AD815" s="121"/>
      <c r="AE815" s="121"/>
      <c r="AF815" s="121"/>
      <c r="AG815" s="121"/>
      <c r="AH815" s="121"/>
      <c r="AI815" s="121"/>
      <c r="AJ815" s="121"/>
      <c r="AK815" s="121"/>
      <c r="AL815" s="121"/>
      <c r="AM815" s="121"/>
      <c r="AN815" s="121"/>
      <c r="AO815" s="121"/>
    </row>
    <row r="816" ht="12.75" customHeight="1">
      <c r="A816" s="5"/>
      <c r="B816" s="121"/>
      <c r="C816" s="121"/>
      <c r="D816" s="121"/>
      <c r="E816" s="121"/>
      <c r="F816" s="121"/>
      <c r="G816" s="78"/>
      <c r="H816" s="136"/>
      <c r="I816" s="121"/>
      <c r="J816" s="121"/>
      <c r="K816" s="121"/>
      <c r="L816" s="121"/>
      <c r="M816" s="121"/>
      <c r="N816" s="121"/>
      <c r="O816" s="121"/>
      <c r="P816" s="121"/>
      <c r="Q816" s="121"/>
      <c r="R816" s="121"/>
      <c r="S816" s="121"/>
      <c r="T816" s="121"/>
      <c r="U816" s="121"/>
      <c r="V816" s="121"/>
      <c r="W816" s="121"/>
      <c r="X816" s="121"/>
      <c r="Y816" s="121"/>
      <c r="Z816" s="121"/>
      <c r="AA816" s="121"/>
      <c r="AB816" s="121"/>
      <c r="AC816" s="121"/>
      <c r="AD816" s="121"/>
      <c r="AE816" s="121"/>
      <c r="AF816" s="121"/>
      <c r="AG816" s="121"/>
      <c r="AH816" s="121"/>
      <c r="AI816" s="121"/>
      <c r="AJ816" s="121"/>
      <c r="AK816" s="121"/>
      <c r="AL816" s="121"/>
      <c r="AM816" s="121"/>
      <c r="AN816" s="121"/>
      <c r="AO816" s="121"/>
    </row>
    <row r="817" ht="12.75" customHeight="1">
      <c r="A817" s="5"/>
      <c r="B817" s="121"/>
      <c r="C817" s="121"/>
      <c r="D817" s="121"/>
      <c r="E817" s="121"/>
      <c r="F817" s="121"/>
      <c r="G817" s="78"/>
      <c r="H817" s="136"/>
      <c r="I817" s="121"/>
      <c r="J817" s="121"/>
      <c r="K817" s="121"/>
      <c r="L817" s="121"/>
      <c r="M817" s="121"/>
      <c r="N817" s="121"/>
      <c r="O817" s="121"/>
      <c r="P817" s="121"/>
      <c r="Q817" s="121"/>
      <c r="R817" s="121"/>
      <c r="S817" s="121"/>
      <c r="T817" s="121"/>
      <c r="U817" s="121"/>
      <c r="V817" s="121"/>
      <c r="W817" s="121"/>
      <c r="X817" s="121"/>
      <c r="Y817" s="121"/>
      <c r="Z817" s="121"/>
      <c r="AA817" s="121"/>
      <c r="AB817" s="121"/>
      <c r="AC817" s="121"/>
      <c r="AD817" s="121"/>
      <c r="AE817" s="121"/>
      <c r="AF817" s="121"/>
      <c r="AG817" s="121"/>
      <c r="AH817" s="121"/>
      <c r="AI817" s="121"/>
      <c r="AJ817" s="121"/>
      <c r="AK817" s="121"/>
      <c r="AL817" s="121"/>
      <c r="AM817" s="121"/>
      <c r="AN817" s="121"/>
      <c r="AO817" s="121"/>
    </row>
    <row r="818" ht="12.75" customHeight="1">
      <c r="A818" s="5"/>
      <c r="B818" s="121"/>
      <c r="C818" s="121"/>
      <c r="D818" s="121"/>
      <c r="E818" s="121"/>
      <c r="F818" s="121"/>
      <c r="G818" s="78"/>
      <c r="H818" s="136"/>
      <c r="I818" s="121"/>
      <c r="J818" s="121"/>
      <c r="K818" s="121"/>
      <c r="L818" s="121"/>
      <c r="M818" s="121"/>
      <c r="N818" s="121"/>
      <c r="O818" s="121"/>
      <c r="P818" s="121"/>
      <c r="Q818" s="121"/>
      <c r="R818" s="121"/>
      <c r="S818" s="121"/>
      <c r="T818" s="121"/>
      <c r="U818" s="121"/>
      <c r="V818" s="121"/>
      <c r="W818" s="121"/>
      <c r="X818" s="121"/>
      <c r="Y818" s="121"/>
      <c r="Z818" s="121"/>
      <c r="AA818" s="121"/>
      <c r="AB818" s="121"/>
      <c r="AC818" s="121"/>
      <c r="AD818" s="121"/>
      <c r="AE818" s="121"/>
      <c r="AF818" s="121"/>
      <c r="AG818" s="121"/>
      <c r="AH818" s="121"/>
      <c r="AI818" s="121"/>
      <c r="AJ818" s="121"/>
      <c r="AK818" s="121"/>
      <c r="AL818" s="121"/>
      <c r="AM818" s="121"/>
      <c r="AN818" s="121"/>
      <c r="AO818" s="121"/>
    </row>
    <row r="819" ht="12.75" customHeight="1">
      <c r="A819" s="5"/>
      <c r="B819" s="121"/>
      <c r="C819" s="121"/>
      <c r="D819" s="121"/>
      <c r="E819" s="121"/>
      <c r="F819" s="121"/>
      <c r="G819" s="78"/>
      <c r="H819" s="136"/>
      <c r="I819" s="121"/>
      <c r="J819" s="121"/>
      <c r="K819" s="121"/>
      <c r="L819" s="121"/>
      <c r="M819" s="121"/>
      <c r="N819" s="121"/>
      <c r="O819" s="121"/>
      <c r="P819" s="121"/>
      <c r="Q819" s="121"/>
      <c r="R819" s="121"/>
      <c r="S819" s="121"/>
      <c r="T819" s="121"/>
      <c r="U819" s="121"/>
      <c r="V819" s="121"/>
      <c r="W819" s="121"/>
      <c r="X819" s="121"/>
      <c r="Y819" s="121"/>
      <c r="Z819" s="121"/>
      <c r="AA819" s="121"/>
      <c r="AB819" s="121"/>
      <c r="AC819" s="121"/>
      <c r="AD819" s="121"/>
      <c r="AE819" s="121"/>
      <c r="AF819" s="121"/>
      <c r="AG819" s="121"/>
      <c r="AH819" s="121"/>
      <c r="AI819" s="121"/>
      <c r="AJ819" s="121"/>
      <c r="AK819" s="121"/>
      <c r="AL819" s="121"/>
      <c r="AM819" s="121"/>
      <c r="AN819" s="121"/>
      <c r="AO819" s="121"/>
    </row>
    <row r="820" ht="12.75" customHeight="1">
      <c r="A820" s="5"/>
      <c r="B820" s="121"/>
      <c r="C820" s="121"/>
      <c r="D820" s="121"/>
      <c r="E820" s="121"/>
      <c r="F820" s="121"/>
      <c r="G820" s="78"/>
      <c r="H820" s="136"/>
      <c r="I820" s="121"/>
      <c r="J820" s="121"/>
      <c r="K820" s="121"/>
      <c r="L820" s="121"/>
      <c r="M820" s="121"/>
      <c r="N820" s="121"/>
      <c r="O820" s="121"/>
      <c r="P820" s="121"/>
      <c r="Q820" s="121"/>
      <c r="R820" s="121"/>
      <c r="S820" s="121"/>
      <c r="T820" s="121"/>
      <c r="U820" s="121"/>
      <c r="V820" s="121"/>
      <c r="W820" s="121"/>
      <c r="X820" s="121"/>
      <c r="Y820" s="121"/>
      <c r="Z820" s="121"/>
      <c r="AA820" s="121"/>
      <c r="AB820" s="121"/>
      <c r="AC820" s="121"/>
      <c r="AD820" s="121"/>
      <c r="AE820" s="121"/>
      <c r="AF820" s="121"/>
      <c r="AG820" s="121"/>
      <c r="AH820" s="121"/>
      <c r="AI820" s="121"/>
      <c r="AJ820" s="121"/>
      <c r="AK820" s="121"/>
      <c r="AL820" s="121"/>
      <c r="AM820" s="121"/>
      <c r="AN820" s="121"/>
      <c r="AO820" s="121"/>
    </row>
    <row r="821" ht="12.75" customHeight="1">
      <c r="A821" s="5"/>
      <c r="B821" s="121"/>
      <c r="C821" s="121"/>
      <c r="D821" s="121"/>
      <c r="E821" s="121"/>
      <c r="F821" s="121"/>
      <c r="G821" s="78"/>
      <c r="H821" s="136"/>
      <c r="I821" s="121"/>
      <c r="J821" s="121"/>
      <c r="K821" s="121"/>
      <c r="L821" s="121"/>
      <c r="M821" s="121"/>
      <c r="N821" s="121"/>
      <c r="O821" s="121"/>
      <c r="P821" s="121"/>
      <c r="Q821" s="121"/>
      <c r="R821" s="121"/>
      <c r="S821" s="121"/>
      <c r="T821" s="121"/>
      <c r="U821" s="121"/>
      <c r="V821" s="121"/>
      <c r="W821" s="121"/>
      <c r="X821" s="121"/>
      <c r="Y821" s="121"/>
      <c r="Z821" s="121"/>
      <c r="AA821" s="121"/>
      <c r="AB821" s="121"/>
      <c r="AC821" s="121"/>
      <c r="AD821" s="121"/>
      <c r="AE821" s="121"/>
      <c r="AF821" s="121"/>
      <c r="AG821" s="121"/>
      <c r="AH821" s="121"/>
      <c r="AI821" s="121"/>
      <c r="AJ821" s="121"/>
      <c r="AK821" s="121"/>
      <c r="AL821" s="121"/>
      <c r="AM821" s="121"/>
      <c r="AN821" s="121"/>
      <c r="AO821" s="121"/>
    </row>
    <row r="822" ht="12.75" customHeight="1">
      <c r="A822" s="5"/>
      <c r="B822" s="121"/>
      <c r="C822" s="121"/>
      <c r="D822" s="121"/>
      <c r="E822" s="121"/>
      <c r="F822" s="121"/>
      <c r="G822" s="78"/>
      <c r="H822" s="136"/>
      <c r="I822" s="121"/>
      <c r="J822" s="121"/>
      <c r="K822" s="121"/>
      <c r="L822" s="121"/>
      <c r="M822" s="121"/>
      <c r="N822" s="121"/>
      <c r="O822" s="121"/>
      <c r="P822" s="121"/>
      <c r="Q822" s="121"/>
      <c r="R822" s="121"/>
      <c r="S822" s="121"/>
      <c r="T822" s="121"/>
      <c r="U822" s="121"/>
      <c r="V822" s="121"/>
      <c r="W822" s="121"/>
      <c r="X822" s="121"/>
      <c r="Y822" s="121"/>
      <c r="Z822" s="121"/>
      <c r="AA822" s="121"/>
      <c r="AB822" s="121"/>
      <c r="AC822" s="121"/>
      <c r="AD822" s="121"/>
      <c r="AE822" s="121"/>
      <c r="AF822" s="121"/>
      <c r="AG822" s="121"/>
      <c r="AH822" s="121"/>
      <c r="AI822" s="121"/>
      <c r="AJ822" s="121"/>
      <c r="AK822" s="121"/>
      <c r="AL822" s="121"/>
      <c r="AM822" s="121"/>
      <c r="AN822" s="121"/>
      <c r="AO822" s="121"/>
    </row>
    <row r="823" ht="12.75" customHeight="1">
      <c r="A823" s="5"/>
      <c r="B823" s="121"/>
      <c r="C823" s="121"/>
      <c r="D823" s="121"/>
      <c r="E823" s="121"/>
      <c r="F823" s="121"/>
      <c r="G823" s="78"/>
      <c r="H823" s="136"/>
      <c r="I823" s="121"/>
      <c r="J823" s="121"/>
      <c r="K823" s="121"/>
      <c r="L823" s="121"/>
      <c r="M823" s="121"/>
      <c r="N823" s="121"/>
      <c r="O823" s="121"/>
      <c r="P823" s="121"/>
      <c r="Q823" s="121"/>
      <c r="R823" s="121"/>
      <c r="S823" s="121"/>
      <c r="T823" s="121"/>
      <c r="U823" s="121"/>
      <c r="V823" s="121"/>
      <c r="W823" s="121"/>
      <c r="X823" s="121"/>
      <c r="Y823" s="121"/>
      <c r="Z823" s="121"/>
      <c r="AA823" s="121"/>
      <c r="AB823" s="121"/>
      <c r="AC823" s="121"/>
      <c r="AD823" s="121"/>
      <c r="AE823" s="121"/>
      <c r="AF823" s="121"/>
      <c r="AG823" s="121"/>
      <c r="AH823" s="121"/>
      <c r="AI823" s="121"/>
      <c r="AJ823" s="121"/>
      <c r="AK823" s="121"/>
      <c r="AL823" s="121"/>
      <c r="AM823" s="121"/>
      <c r="AN823" s="121"/>
      <c r="AO823" s="121"/>
    </row>
    <row r="824" ht="12.75" customHeight="1">
      <c r="A824" s="5"/>
      <c r="B824" s="121"/>
      <c r="C824" s="121"/>
      <c r="D824" s="121"/>
      <c r="E824" s="121"/>
      <c r="F824" s="121"/>
      <c r="G824" s="78"/>
      <c r="H824" s="136"/>
      <c r="I824" s="121"/>
      <c r="J824" s="121"/>
      <c r="K824" s="121"/>
      <c r="L824" s="121"/>
      <c r="M824" s="121"/>
      <c r="N824" s="121"/>
      <c r="O824" s="121"/>
      <c r="P824" s="121"/>
      <c r="Q824" s="121"/>
      <c r="R824" s="121"/>
      <c r="S824" s="121"/>
      <c r="T824" s="121"/>
      <c r="U824" s="121"/>
      <c r="V824" s="121"/>
      <c r="W824" s="121"/>
      <c r="X824" s="121"/>
      <c r="Y824" s="121"/>
      <c r="Z824" s="121"/>
      <c r="AA824" s="121"/>
      <c r="AB824" s="121"/>
      <c r="AC824" s="121"/>
      <c r="AD824" s="121"/>
      <c r="AE824" s="121"/>
      <c r="AF824" s="121"/>
      <c r="AG824" s="121"/>
      <c r="AH824" s="121"/>
      <c r="AI824" s="121"/>
      <c r="AJ824" s="121"/>
      <c r="AK824" s="121"/>
      <c r="AL824" s="121"/>
      <c r="AM824" s="121"/>
      <c r="AN824" s="121"/>
      <c r="AO824" s="121"/>
    </row>
    <row r="825" ht="12.75" customHeight="1">
      <c r="A825" s="5"/>
      <c r="B825" s="121"/>
      <c r="C825" s="121"/>
      <c r="D825" s="121"/>
      <c r="E825" s="121"/>
      <c r="F825" s="121"/>
      <c r="G825" s="78"/>
      <c r="H825" s="136"/>
      <c r="I825" s="121"/>
      <c r="J825" s="121"/>
      <c r="K825" s="121"/>
      <c r="L825" s="121"/>
      <c r="M825" s="121"/>
      <c r="N825" s="121"/>
      <c r="O825" s="121"/>
      <c r="P825" s="121"/>
      <c r="Q825" s="121"/>
      <c r="R825" s="121"/>
      <c r="S825" s="121"/>
      <c r="T825" s="121"/>
      <c r="U825" s="121"/>
      <c r="V825" s="121"/>
      <c r="W825" s="121"/>
      <c r="X825" s="121"/>
      <c r="Y825" s="121"/>
      <c r="Z825" s="121"/>
      <c r="AA825" s="121"/>
      <c r="AB825" s="121"/>
      <c r="AC825" s="121"/>
      <c r="AD825" s="121"/>
      <c r="AE825" s="121"/>
      <c r="AF825" s="121"/>
      <c r="AG825" s="121"/>
      <c r="AH825" s="121"/>
      <c r="AI825" s="121"/>
      <c r="AJ825" s="121"/>
      <c r="AK825" s="121"/>
      <c r="AL825" s="121"/>
      <c r="AM825" s="121"/>
      <c r="AN825" s="121"/>
      <c r="AO825" s="121"/>
    </row>
    <row r="826" ht="12.75" customHeight="1">
      <c r="A826" s="5"/>
      <c r="B826" s="121"/>
      <c r="C826" s="121"/>
      <c r="D826" s="121"/>
      <c r="E826" s="121"/>
      <c r="F826" s="121"/>
      <c r="G826" s="78"/>
      <c r="H826" s="136"/>
      <c r="I826" s="121"/>
      <c r="J826" s="121"/>
      <c r="K826" s="121"/>
      <c r="L826" s="121"/>
      <c r="M826" s="121"/>
      <c r="N826" s="121"/>
      <c r="O826" s="121"/>
      <c r="P826" s="121"/>
      <c r="Q826" s="121"/>
      <c r="R826" s="121"/>
      <c r="S826" s="121"/>
      <c r="T826" s="121"/>
      <c r="U826" s="121"/>
      <c r="V826" s="121"/>
      <c r="W826" s="121"/>
      <c r="X826" s="121"/>
      <c r="Y826" s="121"/>
      <c r="Z826" s="121"/>
      <c r="AA826" s="121"/>
      <c r="AB826" s="121"/>
      <c r="AC826" s="121"/>
      <c r="AD826" s="121"/>
      <c r="AE826" s="121"/>
      <c r="AF826" s="121"/>
      <c r="AG826" s="121"/>
      <c r="AH826" s="121"/>
      <c r="AI826" s="121"/>
      <c r="AJ826" s="121"/>
      <c r="AK826" s="121"/>
      <c r="AL826" s="121"/>
      <c r="AM826" s="121"/>
      <c r="AN826" s="121"/>
      <c r="AO826" s="121"/>
    </row>
    <row r="827" ht="12.75" customHeight="1">
      <c r="A827" s="5"/>
      <c r="B827" s="121"/>
      <c r="C827" s="121"/>
      <c r="D827" s="121"/>
      <c r="E827" s="121"/>
      <c r="F827" s="121"/>
      <c r="G827" s="78"/>
      <c r="H827" s="136"/>
      <c r="I827" s="121"/>
      <c r="J827" s="121"/>
      <c r="K827" s="121"/>
      <c r="L827" s="121"/>
      <c r="M827" s="121"/>
      <c r="N827" s="121"/>
      <c r="O827" s="121"/>
      <c r="P827" s="121"/>
      <c r="Q827" s="121"/>
      <c r="R827" s="121"/>
      <c r="S827" s="121"/>
      <c r="T827" s="121"/>
      <c r="U827" s="121"/>
      <c r="V827" s="121"/>
      <c r="W827" s="121"/>
      <c r="X827" s="121"/>
      <c r="Y827" s="121"/>
      <c r="Z827" s="121"/>
      <c r="AA827" s="121"/>
      <c r="AB827" s="121"/>
      <c r="AC827" s="121"/>
      <c r="AD827" s="121"/>
      <c r="AE827" s="121"/>
      <c r="AF827" s="121"/>
      <c r="AG827" s="121"/>
      <c r="AH827" s="121"/>
      <c r="AI827" s="121"/>
      <c r="AJ827" s="121"/>
      <c r="AK827" s="121"/>
      <c r="AL827" s="121"/>
      <c r="AM827" s="121"/>
      <c r="AN827" s="121"/>
      <c r="AO827" s="121"/>
    </row>
    <row r="828" ht="12.75" customHeight="1">
      <c r="A828" s="5"/>
      <c r="B828" s="121"/>
      <c r="C828" s="121"/>
      <c r="D828" s="121"/>
      <c r="E828" s="121"/>
      <c r="F828" s="121"/>
      <c r="G828" s="78"/>
      <c r="H828" s="136"/>
      <c r="I828" s="121"/>
      <c r="J828" s="121"/>
      <c r="K828" s="121"/>
      <c r="L828" s="121"/>
      <c r="M828" s="121"/>
      <c r="N828" s="121"/>
      <c r="O828" s="121"/>
      <c r="P828" s="121"/>
      <c r="Q828" s="121"/>
      <c r="R828" s="121"/>
      <c r="S828" s="121"/>
      <c r="T828" s="121"/>
      <c r="U828" s="121"/>
      <c r="V828" s="121"/>
      <c r="W828" s="121"/>
      <c r="X828" s="121"/>
      <c r="Y828" s="121"/>
      <c r="Z828" s="121"/>
      <c r="AA828" s="121"/>
      <c r="AB828" s="121"/>
      <c r="AC828" s="121"/>
      <c r="AD828" s="121"/>
      <c r="AE828" s="121"/>
      <c r="AF828" s="121"/>
      <c r="AG828" s="121"/>
      <c r="AH828" s="121"/>
      <c r="AI828" s="121"/>
      <c r="AJ828" s="121"/>
      <c r="AK828" s="121"/>
      <c r="AL828" s="121"/>
      <c r="AM828" s="121"/>
      <c r="AN828" s="121"/>
      <c r="AO828" s="121"/>
    </row>
    <row r="829" ht="12.75" customHeight="1">
      <c r="A829" s="5"/>
      <c r="B829" s="121"/>
      <c r="C829" s="121"/>
      <c r="D829" s="121"/>
      <c r="E829" s="121"/>
      <c r="F829" s="121"/>
      <c r="G829" s="78"/>
      <c r="H829" s="136"/>
      <c r="I829" s="121"/>
      <c r="J829" s="121"/>
      <c r="K829" s="121"/>
      <c r="L829" s="121"/>
      <c r="M829" s="121"/>
      <c r="N829" s="121"/>
      <c r="O829" s="121"/>
      <c r="P829" s="121"/>
      <c r="Q829" s="121"/>
      <c r="R829" s="121"/>
      <c r="S829" s="121"/>
      <c r="T829" s="121"/>
      <c r="U829" s="121"/>
      <c r="V829" s="121"/>
      <c r="W829" s="121"/>
      <c r="X829" s="121"/>
      <c r="Y829" s="121"/>
      <c r="Z829" s="121"/>
      <c r="AA829" s="121"/>
      <c r="AB829" s="121"/>
      <c r="AC829" s="121"/>
      <c r="AD829" s="121"/>
      <c r="AE829" s="121"/>
      <c r="AF829" s="121"/>
      <c r="AG829" s="121"/>
      <c r="AH829" s="121"/>
      <c r="AI829" s="121"/>
      <c r="AJ829" s="121"/>
      <c r="AK829" s="121"/>
      <c r="AL829" s="121"/>
      <c r="AM829" s="121"/>
      <c r="AN829" s="121"/>
      <c r="AO829" s="121"/>
    </row>
    <row r="830" ht="12.75" customHeight="1">
      <c r="A830" s="5"/>
      <c r="B830" s="121"/>
      <c r="C830" s="121"/>
      <c r="D830" s="121"/>
      <c r="E830" s="121"/>
      <c r="F830" s="121"/>
      <c r="G830" s="78"/>
      <c r="H830" s="136"/>
      <c r="I830" s="121"/>
      <c r="J830" s="121"/>
      <c r="K830" s="121"/>
      <c r="L830" s="121"/>
      <c r="M830" s="121"/>
      <c r="N830" s="121"/>
      <c r="O830" s="121"/>
      <c r="P830" s="121"/>
      <c r="Q830" s="121"/>
      <c r="R830" s="121"/>
      <c r="S830" s="121"/>
      <c r="T830" s="121"/>
      <c r="U830" s="121"/>
      <c r="V830" s="121"/>
      <c r="W830" s="121"/>
      <c r="X830" s="121"/>
      <c r="Y830" s="121"/>
      <c r="Z830" s="121"/>
      <c r="AA830" s="121"/>
      <c r="AB830" s="121"/>
      <c r="AC830" s="121"/>
      <c r="AD830" s="121"/>
      <c r="AE830" s="121"/>
      <c r="AF830" s="121"/>
      <c r="AG830" s="121"/>
      <c r="AH830" s="121"/>
      <c r="AI830" s="121"/>
      <c r="AJ830" s="121"/>
      <c r="AK830" s="121"/>
      <c r="AL830" s="121"/>
      <c r="AM830" s="121"/>
      <c r="AN830" s="121"/>
      <c r="AO830" s="121"/>
    </row>
    <row r="831" ht="12.75" customHeight="1">
      <c r="A831" s="5"/>
      <c r="B831" s="121"/>
      <c r="C831" s="121"/>
      <c r="D831" s="121"/>
      <c r="E831" s="121"/>
      <c r="F831" s="121"/>
      <c r="G831" s="78"/>
      <c r="H831" s="136"/>
      <c r="I831" s="121"/>
      <c r="J831" s="121"/>
      <c r="K831" s="121"/>
      <c r="L831" s="121"/>
      <c r="M831" s="121"/>
      <c r="N831" s="121"/>
      <c r="O831" s="121"/>
      <c r="P831" s="121"/>
      <c r="Q831" s="121"/>
      <c r="R831" s="121"/>
      <c r="S831" s="121"/>
      <c r="T831" s="121"/>
      <c r="U831" s="121"/>
      <c r="V831" s="121"/>
      <c r="W831" s="121"/>
      <c r="X831" s="121"/>
      <c r="Y831" s="121"/>
      <c r="Z831" s="121"/>
      <c r="AA831" s="121"/>
      <c r="AB831" s="121"/>
      <c r="AC831" s="121"/>
      <c r="AD831" s="121"/>
      <c r="AE831" s="121"/>
      <c r="AF831" s="121"/>
      <c r="AG831" s="121"/>
      <c r="AH831" s="121"/>
      <c r="AI831" s="121"/>
      <c r="AJ831" s="121"/>
      <c r="AK831" s="121"/>
      <c r="AL831" s="121"/>
      <c r="AM831" s="121"/>
      <c r="AN831" s="121"/>
      <c r="AO831" s="121"/>
    </row>
    <row r="832" ht="12.75" customHeight="1">
      <c r="A832" s="5"/>
      <c r="B832" s="121"/>
      <c r="C832" s="121"/>
      <c r="D832" s="121"/>
      <c r="E832" s="121"/>
      <c r="F832" s="121"/>
      <c r="G832" s="78"/>
      <c r="H832" s="136"/>
      <c r="I832" s="121"/>
      <c r="J832" s="121"/>
      <c r="K832" s="121"/>
      <c r="L832" s="121"/>
      <c r="M832" s="121"/>
      <c r="N832" s="121"/>
      <c r="O832" s="121"/>
      <c r="P832" s="121"/>
      <c r="Q832" s="121"/>
      <c r="R832" s="121"/>
      <c r="S832" s="121"/>
      <c r="T832" s="121"/>
      <c r="U832" s="121"/>
      <c r="V832" s="121"/>
      <c r="W832" s="121"/>
      <c r="X832" s="121"/>
      <c r="Y832" s="121"/>
      <c r="Z832" s="121"/>
      <c r="AA832" s="121"/>
      <c r="AB832" s="121"/>
      <c r="AC832" s="121"/>
      <c r="AD832" s="121"/>
      <c r="AE832" s="121"/>
      <c r="AF832" s="121"/>
      <c r="AG832" s="121"/>
      <c r="AH832" s="121"/>
      <c r="AI832" s="121"/>
      <c r="AJ832" s="121"/>
      <c r="AK832" s="121"/>
      <c r="AL832" s="121"/>
      <c r="AM832" s="121"/>
      <c r="AN832" s="121"/>
      <c r="AO832" s="121"/>
    </row>
    <row r="833" ht="12.75" customHeight="1">
      <c r="A833" s="5"/>
      <c r="B833" s="121"/>
      <c r="C833" s="121"/>
      <c r="D833" s="121"/>
      <c r="E833" s="121"/>
      <c r="F833" s="121"/>
      <c r="G833" s="78"/>
      <c r="H833" s="136"/>
      <c r="I833" s="121"/>
      <c r="J833" s="121"/>
      <c r="K833" s="121"/>
      <c r="L833" s="121"/>
      <c r="M833" s="121"/>
      <c r="N833" s="121"/>
      <c r="O833" s="121"/>
      <c r="P833" s="121"/>
      <c r="Q833" s="121"/>
      <c r="R833" s="121"/>
      <c r="S833" s="121"/>
      <c r="T833" s="121"/>
      <c r="U833" s="121"/>
      <c r="V833" s="121"/>
      <c r="W833" s="121"/>
      <c r="X833" s="121"/>
      <c r="Y833" s="121"/>
      <c r="Z833" s="121"/>
      <c r="AA833" s="121"/>
      <c r="AB833" s="121"/>
      <c r="AC833" s="121"/>
      <c r="AD833" s="121"/>
      <c r="AE833" s="121"/>
      <c r="AF833" s="121"/>
      <c r="AG833" s="121"/>
      <c r="AH833" s="121"/>
      <c r="AI833" s="121"/>
      <c r="AJ833" s="121"/>
      <c r="AK833" s="121"/>
      <c r="AL833" s="121"/>
      <c r="AM833" s="121"/>
      <c r="AN833" s="121"/>
      <c r="AO833" s="121"/>
    </row>
    <row r="834" ht="12.75" customHeight="1">
      <c r="A834" s="5"/>
      <c r="B834" s="121"/>
      <c r="C834" s="121"/>
      <c r="D834" s="121"/>
      <c r="E834" s="121"/>
      <c r="F834" s="121"/>
      <c r="G834" s="78"/>
      <c r="H834" s="136"/>
      <c r="I834" s="121"/>
      <c r="J834" s="121"/>
      <c r="K834" s="121"/>
      <c r="L834" s="121"/>
      <c r="M834" s="121"/>
      <c r="N834" s="121"/>
      <c r="O834" s="121"/>
      <c r="P834" s="121"/>
      <c r="Q834" s="121"/>
      <c r="R834" s="121"/>
      <c r="S834" s="121"/>
      <c r="T834" s="121"/>
      <c r="U834" s="121"/>
      <c r="V834" s="121"/>
      <c r="W834" s="121"/>
      <c r="X834" s="121"/>
      <c r="Y834" s="121"/>
      <c r="Z834" s="121"/>
      <c r="AA834" s="121"/>
      <c r="AB834" s="121"/>
      <c r="AC834" s="121"/>
      <c r="AD834" s="121"/>
      <c r="AE834" s="121"/>
      <c r="AF834" s="121"/>
      <c r="AG834" s="121"/>
      <c r="AH834" s="121"/>
      <c r="AI834" s="121"/>
      <c r="AJ834" s="121"/>
      <c r="AK834" s="121"/>
      <c r="AL834" s="121"/>
      <c r="AM834" s="121"/>
      <c r="AN834" s="121"/>
      <c r="AO834" s="121"/>
    </row>
    <row r="835" ht="12.75" customHeight="1">
      <c r="A835" s="5"/>
      <c r="B835" s="121"/>
      <c r="C835" s="121"/>
      <c r="D835" s="121"/>
      <c r="E835" s="121"/>
      <c r="F835" s="121"/>
      <c r="G835" s="78"/>
      <c r="H835" s="136"/>
      <c r="I835" s="121"/>
      <c r="J835" s="121"/>
      <c r="K835" s="121"/>
      <c r="L835" s="121"/>
      <c r="M835" s="121"/>
      <c r="N835" s="121"/>
      <c r="O835" s="121"/>
      <c r="P835" s="121"/>
      <c r="Q835" s="121"/>
      <c r="R835" s="121"/>
      <c r="S835" s="121"/>
      <c r="T835" s="121"/>
      <c r="U835" s="121"/>
      <c r="V835" s="121"/>
      <c r="W835" s="121"/>
      <c r="X835" s="121"/>
      <c r="Y835" s="121"/>
      <c r="Z835" s="121"/>
      <c r="AA835" s="121"/>
      <c r="AB835" s="121"/>
      <c r="AC835" s="121"/>
      <c r="AD835" s="121"/>
      <c r="AE835" s="121"/>
      <c r="AF835" s="121"/>
      <c r="AG835" s="121"/>
      <c r="AH835" s="121"/>
      <c r="AI835" s="121"/>
      <c r="AJ835" s="121"/>
      <c r="AK835" s="121"/>
      <c r="AL835" s="121"/>
      <c r="AM835" s="121"/>
      <c r="AN835" s="121"/>
      <c r="AO835" s="121"/>
    </row>
    <row r="836" ht="12.75" customHeight="1">
      <c r="A836" s="5"/>
      <c r="B836" s="121"/>
      <c r="C836" s="121"/>
      <c r="D836" s="121"/>
      <c r="E836" s="121"/>
      <c r="F836" s="121"/>
      <c r="G836" s="78"/>
      <c r="H836" s="136"/>
      <c r="I836" s="121"/>
      <c r="J836" s="121"/>
      <c r="K836" s="121"/>
      <c r="L836" s="121"/>
      <c r="M836" s="121"/>
      <c r="N836" s="121"/>
      <c r="O836" s="121"/>
      <c r="P836" s="121"/>
      <c r="Q836" s="121"/>
      <c r="R836" s="121"/>
      <c r="S836" s="121"/>
      <c r="T836" s="121"/>
      <c r="U836" s="121"/>
      <c r="V836" s="121"/>
      <c r="W836" s="121"/>
      <c r="X836" s="121"/>
      <c r="Y836" s="121"/>
      <c r="Z836" s="121"/>
      <c r="AA836" s="121"/>
      <c r="AB836" s="121"/>
      <c r="AC836" s="121"/>
      <c r="AD836" s="121"/>
      <c r="AE836" s="121"/>
      <c r="AF836" s="121"/>
      <c r="AG836" s="121"/>
      <c r="AH836" s="121"/>
      <c r="AI836" s="121"/>
      <c r="AJ836" s="121"/>
      <c r="AK836" s="121"/>
      <c r="AL836" s="121"/>
      <c r="AM836" s="121"/>
      <c r="AN836" s="121"/>
      <c r="AO836" s="121"/>
    </row>
    <row r="837" ht="12.75" customHeight="1">
      <c r="A837" s="5"/>
      <c r="B837" s="121"/>
      <c r="C837" s="121"/>
      <c r="D837" s="121"/>
      <c r="E837" s="121"/>
      <c r="F837" s="121"/>
      <c r="G837" s="78"/>
      <c r="H837" s="136"/>
      <c r="I837" s="121"/>
      <c r="J837" s="121"/>
      <c r="K837" s="121"/>
      <c r="L837" s="121"/>
      <c r="M837" s="121"/>
      <c r="N837" s="121"/>
      <c r="O837" s="121"/>
      <c r="P837" s="121"/>
      <c r="Q837" s="121"/>
      <c r="R837" s="121"/>
      <c r="S837" s="121"/>
      <c r="T837" s="121"/>
      <c r="U837" s="121"/>
      <c r="V837" s="121"/>
      <c r="W837" s="121"/>
      <c r="X837" s="121"/>
      <c r="Y837" s="121"/>
      <c r="Z837" s="121"/>
      <c r="AA837" s="121"/>
      <c r="AB837" s="121"/>
      <c r="AC837" s="121"/>
      <c r="AD837" s="121"/>
      <c r="AE837" s="121"/>
      <c r="AF837" s="121"/>
      <c r="AG837" s="121"/>
      <c r="AH837" s="121"/>
      <c r="AI837" s="121"/>
      <c r="AJ837" s="121"/>
      <c r="AK837" s="121"/>
      <c r="AL837" s="121"/>
      <c r="AM837" s="121"/>
      <c r="AN837" s="121"/>
      <c r="AO837" s="121"/>
    </row>
    <row r="838" ht="12.75" customHeight="1">
      <c r="A838" s="5"/>
      <c r="B838" s="121"/>
      <c r="C838" s="121"/>
      <c r="D838" s="121"/>
      <c r="E838" s="121"/>
      <c r="F838" s="121"/>
      <c r="G838" s="78"/>
      <c r="H838" s="136"/>
      <c r="I838" s="121"/>
      <c r="J838" s="121"/>
      <c r="K838" s="121"/>
      <c r="L838" s="121"/>
      <c r="M838" s="121"/>
      <c r="N838" s="121"/>
      <c r="O838" s="121"/>
      <c r="P838" s="121"/>
      <c r="Q838" s="121"/>
      <c r="R838" s="121"/>
      <c r="S838" s="121"/>
      <c r="T838" s="121"/>
      <c r="U838" s="121"/>
      <c r="V838" s="121"/>
      <c r="W838" s="121"/>
      <c r="X838" s="121"/>
      <c r="Y838" s="121"/>
      <c r="Z838" s="121"/>
      <c r="AA838" s="121"/>
      <c r="AB838" s="121"/>
      <c r="AC838" s="121"/>
      <c r="AD838" s="121"/>
      <c r="AE838" s="121"/>
      <c r="AF838" s="121"/>
      <c r="AG838" s="121"/>
      <c r="AH838" s="121"/>
      <c r="AI838" s="121"/>
      <c r="AJ838" s="121"/>
      <c r="AK838" s="121"/>
      <c r="AL838" s="121"/>
      <c r="AM838" s="121"/>
      <c r="AN838" s="121"/>
      <c r="AO838" s="121"/>
    </row>
    <row r="839" ht="12.75" customHeight="1">
      <c r="A839" s="5"/>
      <c r="B839" s="121"/>
      <c r="C839" s="121"/>
      <c r="D839" s="121"/>
      <c r="E839" s="121"/>
      <c r="F839" s="121"/>
      <c r="G839" s="78"/>
      <c r="H839" s="136"/>
      <c r="I839" s="121"/>
      <c r="J839" s="121"/>
      <c r="K839" s="121"/>
      <c r="L839" s="121"/>
      <c r="M839" s="121"/>
      <c r="N839" s="121"/>
      <c r="O839" s="121"/>
      <c r="P839" s="121"/>
      <c r="Q839" s="121"/>
      <c r="R839" s="121"/>
      <c r="S839" s="121"/>
      <c r="T839" s="121"/>
      <c r="U839" s="121"/>
      <c r="V839" s="121"/>
      <c r="W839" s="121"/>
      <c r="X839" s="121"/>
      <c r="Y839" s="121"/>
      <c r="Z839" s="121"/>
      <c r="AA839" s="121"/>
      <c r="AB839" s="121"/>
      <c r="AC839" s="121"/>
      <c r="AD839" s="121"/>
      <c r="AE839" s="121"/>
      <c r="AF839" s="121"/>
      <c r="AG839" s="121"/>
      <c r="AH839" s="121"/>
      <c r="AI839" s="121"/>
      <c r="AJ839" s="121"/>
      <c r="AK839" s="121"/>
      <c r="AL839" s="121"/>
      <c r="AM839" s="121"/>
      <c r="AN839" s="121"/>
      <c r="AO839" s="121"/>
    </row>
    <row r="840" ht="12.75" customHeight="1">
      <c r="A840" s="5"/>
      <c r="B840" s="121"/>
      <c r="C840" s="121"/>
      <c r="D840" s="121"/>
      <c r="E840" s="121"/>
      <c r="F840" s="121"/>
      <c r="G840" s="78"/>
      <c r="H840" s="136"/>
      <c r="I840" s="121"/>
      <c r="J840" s="121"/>
      <c r="K840" s="121"/>
      <c r="L840" s="121"/>
      <c r="M840" s="121"/>
      <c r="N840" s="121"/>
      <c r="O840" s="121"/>
      <c r="P840" s="121"/>
      <c r="Q840" s="121"/>
      <c r="R840" s="121"/>
      <c r="S840" s="121"/>
      <c r="T840" s="121"/>
      <c r="U840" s="121"/>
      <c r="V840" s="121"/>
      <c r="W840" s="121"/>
      <c r="X840" s="121"/>
      <c r="Y840" s="121"/>
      <c r="Z840" s="121"/>
      <c r="AA840" s="121"/>
      <c r="AB840" s="121"/>
      <c r="AC840" s="121"/>
      <c r="AD840" s="121"/>
      <c r="AE840" s="121"/>
      <c r="AF840" s="121"/>
      <c r="AG840" s="121"/>
      <c r="AH840" s="121"/>
      <c r="AI840" s="121"/>
      <c r="AJ840" s="121"/>
      <c r="AK840" s="121"/>
      <c r="AL840" s="121"/>
      <c r="AM840" s="121"/>
      <c r="AN840" s="121"/>
      <c r="AO840" s="121"/>
    </row>
    <row r="841" ht="12.75" customHeight="1">
      <c r="A841" s="5"/>
      <c r="B841" s="121"/>
      <c r="C841" s="121"/>
      <c r="D841" s="121"/>
      <c r="E841" s="121"/>
      <c r="F841" s="121"/>
      <c r="G841" s="78"/>
      <c r="H841" s="136"/>
      <c r="I841" s="121"/>
      <c r="J841" s="121"/>
      <c r="K841" s="121"/>
      <c r="L841" s="121"/>
      <c r="M841" s="121"/>
      <c r="N841" s="121"/>
      <c r="O841" s="121"/>
      <c r="P841" s="121"/>
      <c r="Q841" s="121"/>
      <c r="R841" s="121"/>
      <c r="S841" s="121"/>
      <c r="T841" s="121"/>
      <c r="U841" s="121"/>
      <c r="V841" s="121"/>
      <c r="W841" s="121"/>
      <c r="X841" s="121"/>
      <c r="Y841" s="121"/>
      <c r="Z841" s="121"/>
      <c r="AA841" s="121"/>
      <c r="AB841" s="121"/>
      <c r="AC841" s="121"/>
      <c r="AD841" s="121"/>
      <c r="AE841" s="121"/>
      <c r="AF841" s="121"/>
      <c r="AG841" s="121"/>
      <c r="AH841" s="121"/>
      <c r="AI841" s="121"/>
      <c r="AJ841" s="121"/>
      <c r="AK841" s="121"/>
      <c r="AL841" s="121"/>
      <c r="AM841" s="121"/>
      <c r="AN841" s="121"/>
      <c r="AO841" s="121"/>
    </row>
    <row r="842" ht="12.75" customHeight="1">
      <c r="A842" s="5"/>
      <c r="B842" s="121"/>
      <c r="C842" s="121"/>
      <c r="D842" s="121"/>
      <c r="E842" s="121"/>
      <c r="F842" s="121"/>
      <c r="G842" s="78"/>
      <c r="H842" s="136"/>
      <c r="I842" s="121"/>
      <c r="J842" s="121"/>
      <c r="K842" s="121"/>
      <c r="L842" s="121"/>
      <c r="M842" s="121"/>
      <c r="N842" s="121"/>
      <c r="O842" s="121"/>
      <c r="P842" s="121"/>
      <c r="Q842" s="121"/>
      <c r="R842" s="121"/>
      <c r="S842" s="121"/>
      <c r="T842" s="121"/>
      <c r="U842" s="121"/>
      <c r="V842" s="121"/>
      <c r="W842" s="121"/>
      <c r="X842" s="121"/>
      <c r="Y842" s="121"/>
      <c r="Z842" s="121"/>
      <c r="AA842" s="121"/>
      <c r="AB842" s="121"/>
      <c r="AC842" s="121"/>
      <c r="AD842" s="121"/>
      <c r="AE842" s="121"/>
      <c r="AF842" s="121"/>
      <c r="AG842" s="121"/>
      <c r="AH842" s="121"/>
      <c r="AI842" s="121"/>
      <c r="AJ842" s="121"/>
      <c r="AK842" s="121"/>
      <c r="AL842" s="121"/>
      <c r="AM842" s="121"/>
      <c r="AN842" s="121"/>
      <c r="AO842" s="121"/>
    </row>
    <row r="843" ht="12.75" customHeight="1">
      <c r="A843" s="5"/>
      <c r="B843" s="121"/>
      <c r="C843" s="121"/>
      <c r="D843" s="121"/>
      <c r="E843" s="121"/>
      <c r="F843" s="121"/>
      <c r="G843" s="78"/>
      <c r="H843" s="136"/>
      <c r="I843" s="121"/>
      <c r="J843" s="121"/>
      <c r="K843" s="121"/>
      <c r="L843" s="121"/>
      <c r="M843" s="121"/>
      <c r="N843" s="121"/>
      <c r="O843" s="121"/>
      <c r="P843" s="121"/>
      <c r="Q843" s="121"/>
      <c r="R843" s="121"/>
      <c r="S843" s="121"/>
      <c r="T843" s="121"/>
      <c r="U843" s="121"/>
      <c r="V843" s="121"/>
      <c r="W843" s="121"/>
      <c r="X843" s="121"/>
      <c r="Y843" s="121"/>
      <c r="Z843" s="121"/>
      <c r="AA843" s="121"/>
      <c r="AB843" s="121"/>
      <c r="AC843" s="121"/>
      <c r="AD843" s="121"/>
      <c r="AE843" s="121"/>
      <c r="AF843" s="121"/>
      <c r="AG843" s="121"/>
      <c r="AH843" s="121"/>
      <c r="AI843" s="121"/>
      <c r="AJ843" s="121"/>
      <c r="AK843" s="121"/>
      <c r="AL843" s="121"/>
      <c r="AM843" s="121"/>
      <c r="AN843" s="121"/>
      <c r="AO843" s="121"/>
    </row>
    <row r="844" ht="12.75" customHeight="1">
      <c r="A844" s="5"/>
      <c r="B844" s="121"/>
      <c r="C844" s="121"/>
      <c r="D844" s="121"/>
      <c r="E844" s="121"/>
      <c r="F844" s="121"/>
      <c r="G844" s="78"/>
      <c r="H844" s="136"/>
      <c r="I844" s="121"/>
      <c r="J844" s="121"/>
      <c r="K844" s="121"/>
      <c r="L844" s="121"/>
      <c r="M844" s="121"/>
      <c r="N844" s="121"/>
      <c r="O844" s="121"/>
      <c r="P844" s="121"/>
      <c r="Q844" s="121"/>
      <c r="R844" s="121"/>
      <c r="S844" s="121"/>
      <c r="T844" s="121"/>
      <c r="U844" s="121"/>
      <c r="V844" s="121"/>
      <c r="W844" s="121"/>
      <c r="X844" s="121"/>
      <c r="Y844" s="121"/>
      <c r="Z844" s="121"/>
      <c r="AA844" s="121"/>
      <c r="AB844" s="121"/>
      <c r="AC844" s="121"/>
      <c r="AD844" s="121"/>
      <c r="AE844" s="121"/>
      <c r="AF844" s="121"/>
      <c r="AG844" s="121"/>
      <c r="AH844" s="121"/>
      <c r="AI844" s="121"/>
      <c r="AJ844" s="121"/>
      <c r="AK844" s="121"/>
      <c r="AL844" s="121"/>
      <c r="AM844" s="121"/>
      <c r="AN844" s="121"/>
      <c r="AO844" s="121"/>
    </row>
    <row r="845" ht="12.75" customHeight="1">
      <c r="A845" s="5"/>
      <c r="B845" s="121"/>
      <c r="C845" s="121"/>
      <c r="D845" s="121"/>
      <c r="E845" s="121"/>
      <c r="F845" s="121"/>
      <c r="G845" s="78"/>
      <c r="H845" s="136"/>
      <c r="I845" s="121"/>
      <c r="J845" s="121"/>
      <c r="K845" s="121"/>
      <c r="L845" s="121"/>
      <c r="M845" s="121"/>
      <c r="N845" s="121"/>
      <c r="O845" s="121"/>
      <c r="P845" s="121"/>
      <c r="Q845" s="121"/>
      <c r="R845" s="121"/>
      <c r="S845" s="121"/>
      <c r="T845" s="121"/>
      <c r="U845" s="121"/>
      <c r="V845" s="121"/>
      <c r="W845" s="121"/>
      <c r="X845" s="121"/>
      <c r="Y845" s="121"/>
      <c r="Z845" s="121"/>
      <c r="AA845" s="121"/>
      <c r="AB845" s="121"/>
      <c r="AC845" s="121"/>
      <c r="AD845" s="121"/>
      <c r="AE845" s="121"/>
      <c r="AF845" s="121"/>
      <c r="AG845" s="121"/>
      <c r="AH845" s="121"/>
      <c r="AI845" s="121"/>
      <c r="AJ845" s="121"/>
      <c r="AK845" s="121"/>
      <c r="AL845" s="121"/>
      <c r="AM845" s="121"/>
      <c r="AN845" s="121"/>
      <c r="AO845" s="121"/>
    </row>
    <row r="846" ht="12.75" customHeight="1">
      <c r="A846" s="5"/>
      <c r="B846" s="121"/>
      <c r="C846" s="121"/>
      <c r="D846" s="121"/>
      <c r="E846" s="121"/>
      <c r="F846" s="121"/>
      <c r="G846" s="78"/>
      <c r="H846" s="136"/>
      <c r="I846" s="121"/>
      <c r="J846" s="121"/>
      <c r="K846" s="121"/>
      <c r="L846" s="121"/>
      <c r="M846" s="121"/>
      <c r="N846" s="121"/>
      <c r="O846" s="121"/>
      <c r="P846" s="121"/>
      <c r="Q846" s="121"/>
      <c r="R846" s="121"/>
      <c r="S846" s="121"/>
      <c r="T846" s="121"/>
      <c r="U846" s="121"/>
      <c r="V846" s="121"/>
      <c r="W846" s="121"/>
      <c r="X846" s="121"/>
      <c r="Y846" s="121"/>
      <c r="Z846" s="121"/>
      <c r="AA846" s="121"/>
      <c r="AB846" s="121"/>
      <c r="AC846" s="121"/>
      <c r="AD846" s="121"/>
      <c r="AE846" s="121"/>
      <c r="AF846" s="121"/>
      <c r="AG846" s="121"/>
      <c r="AH846" s="121"/>
      <c r="AI846" s="121"/>
      <c r="AJ846" s="121"/>
      <c r="AK846" s="121"/>
      <c r="AL846" s="121"/>
      <c r="AM846" s="121"/>
      <c r="AN846" s="121"/>
      <c r="AO846" s="121"/>
    </row>
    <row r="847" ht="12.75" customHeight="1">
      <c r="A847" s="5"/>
      <c r="B847" s="121"/>
      <c r="C847" s="121"/>
      <c r="D847" s="121"/>
      <c r="E847" s="121"/>
      <c r="F847" s="121"/>
      <c r="G847" s="78"/>
      <c r="H847" s="136"/>
      <c r="I847" s="121"/>
      <c r="J847" s="121"/>
      <c r="K847" s="121"/>
      <c r="L847" s="121"/>
      <c r="M847" s="121"/>
      <c r="N847" s="121"/>
      <c r="O847" s="121"/>
      <c r="P847" s="121"/>
      <c r="Q847" s="121"/>
      <c r="R847" s="121"/>
      <c r="S847" s="121"/>
      <c r="T847" s="121"/>
      <c r="U847" s="121"/>
      <c r="V847" s="121"/>
      <c r="W847" s="121"/>
      <c r="X847" s="121"/>
      <c r="Y847" s="121"/>
      <c r="Z847" s="121"/>
      <c r="AA847" s="121"/>
      <c r="AB847" s="121"/>
      <c r="AC847" s="121"/>
      <c r="AD847" s="121"/>
      <c r="AE847" s="121"/>
      <c r="AF847" s="121"/>
      <c r="AG847" s="121"/>
      <c r="AH847" s="121"/>
      <c r="AI847" s="121"/>
      <c r="AJ847" s="121"/>
      <c r="AK847" s="121"/>
      <c r="AL847" s="121"/>
      <c r="AM847" s="121"/>
      <c r="AN847" s="121"/>
      <c r="AO847" s="121"/>
    </row>
    <row r="848" ht="12.75" customHeight="1">
      <c r="A848" s="5"/>
      <c r="B848" s="121"/>
      <c r="C848" s="121"/>
      <c r="D848" s="121"/>
      <c r="E848" s="121"/>
      <c r="F848" s="121"/>
      <c r="G848" s="78"/>
      <c r="H848" s="136"/>
      <c r="I848" s="121"/>
      <c r="J848" s="121"/>
      <c r="K848" s="121"/>
      <c r="L848" s="121"/>
      <c r="M848" s="121"/>
      <c r="N848" s="121"/>
      <c r="O848" s="121"/>
      <c r="P848" s="121"/>
      <c r="Q848" s="121"/>
      <c r="R848" s="121"/>
      <c r="S848" s="121"/>
      <c r="T848" s="121"/>
      <c r="U848" s="121"/>
      <c r="V848" s="121"/>
      <c r="W848" s="121"/>
      <c r="X848" s="121"/>
      <c r="Y848" s="121"/>
      <c r="Z848" s="121"/>
      <c r="AA848" s="121"/>
      <c r="AB848" s="121"/>
      <c r="AC848" s="121"/>
      <c r="AD848" s="121"/>
      <c r="AE848" s="121"/>
      <c r="AF848" s="121"/>
      <c r="AG848" s="121"/>
      <c r="AH848" s="121"/>
      <c r="AI848" s="121"/>
      <c r="AJ848" s="121"/>
      <c r="AK848" s="121"/>
      <c r="AL848" s="121"/>
      <c r="AM848" s="121"/>
      <c r="AN848" s="121"/>
      <c r="AO848" s="121"/>
    </row>
    <row r="849" ht="12.75" customHeight="1">
      <c r="A849" s="5"/>
      <c r="B849" s="121"/>
      <c r="C849" s="121"/>
      <c r="D849" s="121"/>
      <c r="E849" s="121"/>
      <c r="F849" s="121"/>
      <c r="G849" s="78"/>
      <c r="H849" s="136"/>
      <c r="I849" s="121"/>
      <c r="J849" s="121"/>
      <c r="K849" s="121"/>
      <c r="L849" s="121"/>
      <c r="M849" s="121"/>
      <c r="N849" s="121"/>
      <c r="O849" s="121"/>
      <c r="P849" s="121"/>
      <c r="Q849" s="121"/>
      <c r="R849" s="121"/>
      <c r="S849" s="121"/>
      <c r="T849" s="121"/>
      <c r="U849" s="121"/>
      <c r="V849" s="121"/>
      <c r="W849" s="121"/>
      <c r="X849" s="121"/>
      <c r="Y849" s="121"/>
      <c r="Z849" s="121"/>
      <c r="AA849" s="121"/>
      <c r="AB849" s="121"/>
      <c r="AC849" s="121"/>
      <c r="AD849" s="121"/>
      <c r="AE849" s="121"/>
      <c r="AF849" s="121"/>
      <c r="AG849" s="121"/>
      <c r="AH849" s="121"/>
      <c r="AI849" s="121"/>
      <c r="AJ849" s="121"/>
      <c r="AK849" s="121"/>
      <c r="AL849" s="121"/>
      <c r="AM849" s="121"/>
      <c r="AN849" s="121"/>
      <c r="AO849" s="121"/>
    </row>
    <row r="850" ht="12.75" customHeight="1">
      <c r="A850" s="5"/>
      <c r="B850" s="121"/>
      <c r="C850" s="121"/>
      <c r="D850" s="121"/>
      <c r="E850" s="121"/>
      <c r="F850" s="121"/>
      <c r="G850" s="78"/>
      <c r="H850" s="136"/>
      <c r="I850" s="121"/>
      <c r="J850" s="121"/>
      <c r="K850" s="121"/>
      <c r="L850" s="121"/>
      <c r="M850" s="121"/>
      <c r="N850" s="121"/>
      <c r="O850" s="121"/>
      <c r="P850" s="121"/>
      <c r="Q850" s="121"/>
      <c r="R850" s="121"/>
      <c r="S850" s="121"/>
      <c r="T850" s="121"/>
      <c r="U850" s="121"/>
      <c r="V850" s="121"/>
      <c r="W850" s="121"/>
      <c r="X850" s="121"/>
      <c r="Y850" s="121"/>
      <c r="Z850" s="121"/>
      <c r="AA850" s="121"/>
      <c r="AB850" s="121"/>
      <c r="AC850" s="121"/>
      <c r="AD850" s="121"/>
      <c r="AE850" s="121"/>
      <c r="AF850" s="121"/>
      <c r="AG850" s="121"/>
      <c r="AH850" s="121"/>
      <c r="AI850" s="121"/>
      <c r="AJ850" s="121"/>
      <c r="AK850" s="121"/>
      <c r="AL850" s="121"/>
      <c r="AM850" s="121"/>
      <c r="AN850" s="121"/>
      <c r="AO850" s="121"/>
    </row>
    <row r="851" ht="12.75" customHeight="1">
      <c r="A851" s="5"/>
      <c r="B851" s="121"/>
      <c r="C851" s="121"/>
      <c r="D851" s="121"/>
      <c r="E851" s="121"/>
      <c r="F851" s="121"/>
      <c r="G851" s="78"/>
      <c r="H851" s="136"/>
      <c r="I851" s="121"/>
      <c r="J851" s="121"/>
      <c r="K851" s="121"/>
      <c r="L851" s="121"/>
      <c r="M851" s="121"/>
      <c r="N851" s="121"/>
      <c r="O851" s="121"/>
      <c r="P851" s="121"/>
      <c r="Q851" s="121"/>
      <c r="R851" s="121"/>
      <c r="S851" s="121"/>
      <c r="T851" s="121"/>
      <c r="U851" s="121"/>
      <c r="V851" s="121"/>
      <c r="W851" s="121"/>
      <c r="X851" s="121"/>
      <c r="Y851" s="121"/>
      <c r="Z851" s="121"/>
      <c r="AA851" s="121"/>
      <c r="AB851" s="121"/>
      <c r="AC851" s="121"/>
      <c r="AD851" s="121"/>
      <c r="AE851" s="121"/>
      <c r="AF851" s="121"/>
      <c r="AG851" s="121"/>
      <c r="AH851" s="121"/>
      <c r="AI851" s="121"/>
      <c r="AJ851" s="121"/>
      <c r="AK851" s="121"/>
      <c r="AL851" s="121"/>
      <c r="AM851" s="121"/>
      <c r="AN851" s="121"/>
      <c r="AO851" s="121"/>
    </row>
    <row r="852" ht="12.75" customHeight="1">
      <c r="A852" s="5"/>
      <c r="B852" s="121"/>
      <c r="C852" s="121"/>
      <c r="D852" s="121"/>
      <c r="E852" s="121"/>
      <c r="F852" s="121"/>
      <c r="G852" s="78"/>
      <c r="H852" s="136"/>
      <c r="I852" s="121"/>
      <c r="J852" s="121"/>
      <c r="K852" s="121"/>
      <c r="L852" s="121"/>
      <c r="M852" s="121"/>
      <c r="N852" s="121"/>
      <c r="O852" s="121"/>
      <c r="P852" s="121"/>
      <c r="Q852" s="121"/>
      <c r="R852" s="121"/>
      <c r="S852" s="121"/>
      <c r="T852" s="121"/>
      <c r="U852" s="121"/>
      <c r="V852" s="121"/>
      <c r="W852" s="121"/>
      <c r="X852" s="121"/>
      <c r="Y852" s="121"/>
      <c r="Z852" s="121"/>
      <c r="AA852" s="121"/>
      <c r="AB852" s="121"/>
      <c r="AC852" s="121"/>
      <c r="AD852" s="121"/>
      <c r="AE852" s="121"/>
      <c r="AF852" s="121"/>
      <c r="AG852" s="121"/>
      <c r="AH852" s="121"/>
      <c r="AI852" s="121"/>
      <c r="AJ852" s="121"/>
      <c r="AK852" s="121"/>
      <c r="AL852" s="121"/>
      <c r="AM852" s="121"/>
      <c r="AN852" s="121"/>
      <c r="AO852" s="121"/>
    </row>
    <row r="853" ht="12.75" customHeight="1">
      <c r="A853" s="5"/>
      <c r="B853" s="121"/>
      <c r="C853" s="121"/>
      <c r="D853" s="121"/>
      <c r="E853" s="121"/>
      <c r="F853" s="121"/>
      <c r="G853" s="78"/>
      <c r="H853" s="136"/>
      <c r="I853" s="121"/>
      <c r="J853" s="121"/>
      <c r="K853" s="121"/>
      <c r="L853" s="121"/>
      <c r="M853" s="121"/>
      <c r="N853" s="121"/>
      <c r="O853" s="121"/>
      <c r="P853" s="121"/>
      <c r="Q853" s="121"/>
      <c r="R853" s="121"/>
      <c r="S853" s="121"/>
      <c r="T853" s="121"/>
      <c r="U853" s="121"/>
      <c r="V853" s="121"/>
      <c r="W853" s="121"/>
      <c r="X853" s="121"/>
      <c r="Y853" s="121"/>
      <c r="Z853" s="121"/>
      <c r="AA853" s="121"/>
      <c r="AB853" s="121"/>
      <c r="AC853" s="121"/>
      <c r="AD853" s="121"/>
      <c r="AE853" s="121"/>
      <c r="AF853" s="121"/>
      <c r="AG853" s="121"/>
      <c r="AH853" s="121"/>
      <c r="AI853" s="121"/>
      <c r="AJ853" s="121"/>
      <c r="AK853" s="121"/>
      <c r="AL853" s="121"/>
      <c r="AM853" s="121"/>
      <c r="AN853" s="121"/>
      <c r="AO853" s="121"/>
    </row>
    <row r="854" ht="12.75" customHeight="1">
      <c r="A854" s="5"/>
      <c r="B854" s="121"/>
      <c r="C854" s="121"/>
      <c r="D854" s="121"/>
      <c r="E854" s="121"/>
      <c r="F854" s="121"/>
      <c r="G854" s="78"/>
      <c r="H854" s="136"/>
      <c r="I854" s="121"/>
      <c r="J854" s="121"/>
      <c r="K854" s="121"/>
      <c r="L854" s="121"/>
      <c r="M854" s="121"/>
      <c r="N854" s="121"/>
      <c r="O854" s="121"/>
      <c r="P854" s="121"/>
      <c r="Q854" s="121"/>
      <c r="R854" s="121"/>
      <c r="S854" s="121"/>
      <c r="T854" s="121"/>
      <c r="U854" s="121"/>
      <c r="V854" s="121"/>
      <c r="W854" s="121"/>
      <c r="X854" s="121"/>
      <c r="Y854" s="121"/>
      <c r="Z854" s="121"/>
      <c r="AA854" s="121"/>
      <c r="AB854" s="121"/>
      <c r="AC854" s="121"/>
      <c r="AD854" s="121"/>
      <c r="AE854" s="121"/>
      <c r="AF854" s="121"/>
      <c r="AG854" s="121"/>
      <c r="AH854" s="121"/>
      <c r="AI854" s="121"/>
      <c r="AJ854" s="121"/>
      <c r="AK854" s="121"/>
      <c r="AL854" s="121"/>
      <c r="AM854" s="121"/>
      <c r="AN854" s="121"/>
      <c r="AO854" s="121"/>
    </row>
    <row r="855" ht="12.75" customHeight="1">
      <c r="A855" s="5"/>
      <c r="B855" s="121"/>
      <c r="C855" s="121"/>
      <c r="D855" s="121"/>
      <c r="E855" s="121"/>
      <c r="F855" s="121"/>
      <c r="G855" s="78"/>
      <c r="H855" s="136"/>
      <c r="I855" s="121"/>
      <c r="J855" s="121"/>
      <c r="K855" s="121"/>
      <c r="L855" s="121"/>
      <c r="M855" s="121"/>
      <c r="N855" s="121"/>
      <c r="O855" s="121"/>
      <c r="P855" s="121"/>
      <c r="Q855" s="121"/>
      <c r="R855" s="121"/>
      <c r="S855" s="121"/>
      <c r="T855" s="121"/>
      <c r="U855" s="121"/>
      <c r="V855" s="121"/>
      <c r="W855" s="121"/>
      <c r="X855" s="121"/>
      <c r="Y855" s="121"/>
      <c r="Z855" s="121"/>
      <c r="AA855" s="121"/>
      <c r="AB855" s="121"/>
      <c r="AC855" s="121"/>
      <c r="AD855" s="121"/>
      <c r="AE855" s="121"/>
      <c r="AF855" s="121"/>
      <c r="AG855" s="121"/>
      <c r="AH855" s="121"/>
      <c r="AI855" s="121"/>
      <c r="AJ855" s="121"/>
      <c r="AK855" s="121"/>
      <c r="AL855" s="121"/>
      <c r="AM855" s="121"/>
      <c r="AN855" s="121"/>
      <c r="AO855" s="121"/>
    </row>
    <row r="856" ht="12.75" customHeight="1">
      <c r="A856" s="5"/>
      <c r="B856" s="121"/>
      <c r="C856" s="121"/>
      <c r="D856" s="121"/>
      <c r="E856" s="121"/>
      <c r="F856" s="121"/>
      <c r="G856" s="78"/>
      <c r="H856" s="136"/>
      <c r="I856" s="121"/>
      <c r="J856" s="121"/>
      <c r="K856" s="121"/>
      <c r="L856" s="121"/>
      <c r="M856" s="121"/>
      <c r="N856" s="121"/>
      <c r="O856" s="121"/>
      <c r="P856" s="121"/>
      <c r="Q856" s="121"/>
      <c r="R856" s="121"/>
      <c r="S856" s="121"/>
      <c r="T856" s="121"/>
      <c r="U856" s="121"/>
      <c r="V856" s="121"/>
      <c r="W856" s="121"/>
      <c r="X856" s="121"/>
      <c r="Y856" s="121"/>
      <c r="Z856" s="121"/>
      <c r="AA856" s="121"/>
      <c r="AB856" s="121"/>
      <c r="AC856" s="121"/>
      <c r="AD856" s="121"/>
      <c r="AE856" s="121"/>
      <c r="AF856" s="121"/>
      <c r="AG856" s="121"/>
      <c r="AH856" s="121"/>
      <c r="AI856" s="121"/>
      <c r="AJ856" s="121"/>
      <c r="AK856" s="121"/>
      <c r="AL856" s="121"/>
      <c r="AM856" s="121"/>
      <c r="AN856" s="121"/>
      <c r="AO856" s="121"/>
    </row>
    <row r="857" ht="12.75" customHeight="1">
      <c r="A857" s="5"/>
      <c r="B857" s="121"/>
      <c r="C857" s="121"/>
      <c r="D857" s="121"/>
      <c r="E857" s="121"/>
      <c r="F857" s="121"/>
      <c r="G857" s="78"/>
      <c r="H857" s="136"/>
      <c r="I857" s="121"/>
      <c r="J857" s="121"/>
      <c r="K857" s="121"/>
      <c r="L857" s="121"/>
      <c r="M857" s="121"/>
      <c r="N857" s="121"/>
      <c r="O857" s="121"/>
      <c r="P857" s="121"/>
      <c r="Q857" s="121"/>
      <c r="R857" s="121"/>
      <c r="S857" s="121"/>
      <c r="T857" s="121"/>
      <c r="U857" s="121"/>
      <c r="V857" s="121"/>
      <c r="W857" s="121"/>
      <c r="X857" s="121"/>
      <c r="Y857" s="121"/>
      <c r="Z857" s="121"/>
      <c r="AA857" s="121"/>
      <c r="AB857" s="121"/>
      <c r="AC857" s="121"/>
      <c r="AD857" s="121"/>
      <c r="AE857" s="121"/>
      <c r="AF857" s="121"/>
      <c r="AG857" s="121"/>
      <c r="AH857" s="121"/>
      <c r="AI857" s="121"/>
      <c r="AJ857" s="121"/>
      <c r="AK857" s="121"/>
      <c r="AL857" s="121"/>
      <c r="AM857" s="121"/>
      <c r="AN857" s="121"/>
      <c r="AO857" s="121"/>
    </row>
    <row r="858" ht="12.75" customHeight="1">
      <c r="A858" s="5"/>
      <c r="B858" s="121"/>
      <c r="C858" s="121"/>
      <c r="D858" s="121"/>
      <c r="E858" s="121"/>
      <c r="F858" s="121"/>
      <c r="G858" s="78"/>
      <c r="H858" s="136"/>
      <c r="I858" s="121"/>
      <c r="J858" s="121"/>
      <c r="K858" s="121"/>
      <c r="L858" s="121"/>
      <c r="M858" s="121"/>
      <c r="N858" s="121"/>
      <c r="O858" s="121"/>
      <c r="P858" s="121"/>
      <c r="Q858" s="121"/>
      <c r="R858" s="121"/>
      <c r="S858" s="121"/>
      <c r="T858" s="121"/>
      <c r="U858" s="121"/>
      <c r="V858" s="121"/>
      <c r="W858" s="121"/>
      <c r="X858" s="121"/>
      <c r="Y858" s="121"/>
      <c r="Z858" s="121"/>
      <c r="AA858" s="121"/>
      <c r="AB858" s="121"/>
      <c r="AC858" s="121"/>
      <c r="AD858" s="121"/>
      <c r="AE858" s="121"/>
      <c r="AF858" s="121"/>
      <c r="AG858" s="121"/>
      <c r="AH858" s="121"/>
      <c r="AI858" s="121"/>
      <c r="AJ858" s="121"/>
      <c r="AK858" s="121"/>
      <c r="AL858" s="121"/>
      <c r="AM858" s="121"/>
      <c r="AN858" s="121"/>
      <c r="AO858" s="121"/>
    </row>
    <row r="859" ht="12.75" customHeight="1">
      <c r="A859" s="5"/>
      <c r="B859" s="121"/>
      <c r="C859" s="121"/>
      <c r="D859" s="121"/>
      <c r="E859" s="121"/>
      <c r="F859" s="121"/>
      <c r="G859" s="78"/>
      <c r="H859" s="136"/>
      <c r="I859" s="121"/>
      <c r="J859" s="121"/>
      <c r="K859" s="121"/>
      <c r="L859" s="121"/>
      <c r="M859" s="121"/>
      <c r="N859" s="121"/>
      <c r="O859" s="121"/>
      <c r="P859" s="121"/>
      <c r="Q859" s="121"/>
      <c r="R859" s="121"/>
      <c r="S859" s="121"/>
      <c r="T859" s="121"/>
      <c r="U859" s="121"/>
      <c r="V859" s="121"/>
      <c r="W859" s="121"/>
      <c r="X859" s="121"/>
      <c r="Y859" s="121"/>
      <c r="Z859" s="121"/>
      <c r="AA859" s="121"/>
      <c r="AB859" s="121"/>
      <c r="AC859" s="121"/>
      <c r="AD859" s="121"/>
      <c r="AE859" s="121"/>
      <c r="AF859" s="121"/>
      <c r="AG859" s="121"/>
      <c r="AH859" s="121"/>
      <c r="AI859" s="121"/>
      <c r="AJ859" s="121"/>
      <c r="AK859" s="121"/>
      <c r="AL859" s="121"/>
      <c r="AM859" s="121"/>
      <c r="AN859" s="121"/>
      <c r="AO859" s="121"/>
    </row>
    <row r="860" ht="12.75" customHeight="1">
      <c r="A860" s="5"/>
      <c r="B860" s="121"/>
      <c r="C860" s="121"/>
      <c r="D860" s="121"/>
      <c r="E860" s="121"/>
      <c r="F860" s="121"/>
      <c r="G860" s="78"/>
      <c r="H860" s="136"/>
      <c r="I860" s="121"/>
      <c r="J860" s="121"/>
      <c r="K860" s="121"/>
      <c r="L860" s="121"/>
      <c r="M860" s="121"/>
      <c r="N860" s="121"/>
      <c r="O860" s="121"/>
      <c r="P860" s="121"/>
      <c r="Q860" s="121"/>
      <c r="R860" s="121"/>
      <c r="S860" s="121"/>
      <c r="T860" s="121"/>
      <c r="U860" s="121"/>
      <c r="V860" s="121"/>
      <c r="W860" s="121"/>
      <c r="X860" s="121"/>
      <c r="Y860" s="121"/>
      <c r="Z860" s="121"/>
      <c r="AA860" s="121"/>
      <c r="AB860" s="121"/>
      <c r="AC860" s="121"/>
      <c r="AD860" s="121"/>
      <c r="AE860" s="121"/>
      <c r="AF860" s="121"/>
      <c r="AG860" s="121"/>
      <c r="AH860" s="121"/>
      <c r="AI860" s="121"/>
      <c r="AJ860" s="121"/>
      <c r="AK860" s="121"/>
      <c r="AL860" s="121"/>
      <c r="AM860" s="121"/>
      <c r="AN860" s="121"/>
      <c r="AO860" s="121"/>
    </row>
    <row r="861" ht="12.75" customHeight="1">
      <c r="A861" s="5"/>
      <c r="B861" s="121"/>
      <c r="C861" s="121"/>
      <c r="D861" s="121"/>
      <c r="E861" s="121"/>
      <c r="F861" s="121"/>
      <c r="G861" s="78"/>
      <c r="H861" s="136"/>
      <c r="I861" s="121"/>
      <c r="J861" s="121"/>
      <c r="K861" s="121"/>
      <c r="L861" s="121"/>
      <c r="M861" s="121"/>
      <c r="N861" s="121"/>
      <c r="O861" s="121"/>
      <c r="P861" s="121"/>
      <c r="Q861" s="121"/>
      <c r="R861" s="121"/>
      <c r="S861" s="121"/>
      <c r="T861" s="121"/>
      <c r="U861" s="121"/>
      <c r="V861" s="121"/>
      <c r="W861" s="121"/>
      <c r="X861" s="121"/>
      <c r="Y861" s="121"/>
      <c r="Z861" s="121"/>
      <c r="AA861" s="121"/>
      <c r="AB861" s="121"/>
      <c r="AC861" s="121"/>
      <c r="AD861" s="121"/>
      <c r="AE861" s="121"/>
      <c r="AF861" s="121"/>
      <c r="AG861" s="121"/>
      <c r="AH861" s="121"/>
      <c r="AI861" s="121"/>
      <c r="AJ861" s="121"/>
      <c r="AK861" s="121"/>
      <c r="AL861" s="121"/>
      <c r="AM861" s="121"/>
      <c r="AN861" s="121"/>
      <c r="AO861" s="121"/>
    </row>
    <row r="862" ht="12.75" customHeight="1">
      <c r="A862" s="5"/>
      <c r="B862" s="121"/>
      <c r="C862" s="121"/>
      <c r="D862" s="121"/>
      <c r="E862" s="121"/>
      <c r="F862" s="121"/>
      <c r="G862" s="78"/>
      <c r="H862" s="136"/>
      <c r="I862" s="121"/>
      <c r="J862" s="121"/>
      <c r="K862" s="121"/>
      <c r="L862" s="121"/>
      <c r="M862" s="121"/>
      <c r="N862" s="121"/>
      <c r="O862" s="121"/>
      <c r="P862" s="121"/>
      <c r="Q862" s="121"/>
      <c r="R862" s="121"/>
      <c r="S862" s="121"/>
      <c r="T862" s="121"/>
      <c r="U862" s="121"/>
      <c r="V862" s="121"/>
      <c r="W862" s="121"/>
      <c r="X862" s="121"/>
      <c r="Y862" s="121"/>
      <c r="Z862" s="121"/>
      <c r="AA862" s="121"/>
      <c r="AB862" s="121"/>
      <c r="AC862" s="121"/>
      <c r="AD862" s="121"/>
      <c r="AE862" s="121"/>
      <c r="AF862" s="121"/>
      <c r="AG862" s="121"/>
      <c r="AH862" s="121"/>
      <c r="AI862" s="121"/>
      <c r="AJ862" s="121"/>
      <c r="AK862" s="121"/>
      <c r="AL862" s="121"/>
      <c r="AM862" s="121"/>
      <c r="AN862" s="121"/>
      <c r="AO862" s="121"/>
    </row>
    <row r="863" ht="12.75" customHeight="1">
      <c r="A863" s="5"/>
      <c r="B863" s="121"/>
      <c r="C863" s="121"/>
      <c r="D863" s="121"/>
      <c r="E863" s="121"/>
      <c r="F863" s="121"/>
      <c r="G863" s="78"/>
      <c r="H863" s="136"/>
      <c r="I863" s="121"/>
      <c r="J863" s="121"/>
      <c r="K863" s="121"/>
      <c r="L863" s="121"/>
      <c r="M863" s="121"/>
      <c r="N863" s="121"/>
      <c r="O863" s="121"/>
      <c r="P863" s="121"/>
      <c r="Q863" s="121"/>
      <c r="R863" s="121"/>
      <c r="S863" s="121"/>
      <c r="T863" s="121"/>
      <c r="U863" s="121"/>
      <c r="V863" s="121"/>
      <c r="W863" s="121"/>
      <c r="X863" s="121"/>
      <c r="Y863" s="121"/>
      <c r="Z863" s="121"/>
      <c r="AA863" s="121"/>
      <c r="AB863" s="121"/>
      <c r="AC863" s="121"/>
      <c r="AD863" s="121"/>
      <c r="AE863" s="121"/>
      <c r="AF863" s="121"/>
      <c r="AG863" s="121"/>
      <c r="AH863" s="121"/>
      <c r="AI863" s="121"/>
      <c r="AJ863" s="121"/>
      <c r="AK863" s="121"/>
      <c r="AL863" s="121"/>
      <c r="AM863" s="121"/>
      <c r="AN863" s="121"/>
      <c r="AO863" s="121"/>
    </row>
    <row r="864" ht="12.75" customHeight="1">
      <c r="A864" s="5"/>
      <c r="B864" s="121"/>
      <c r="C864" s="121"/>
      <c r="D864" s="121"/>
      <c r="E864" s="121"/>
      <c r="F864" s="121"/>
      <c r="G864" s="78"/>
      <c r="H864" s="136"/>
      <c r="I864" s="121"/>
      <c r="J864" s="121"/>
      <c r="K864" s="121"/>
      <c r="L864" s="121"/>
      <c r="M864" s="121"/>
      <c r="N864" s="121"/>
      <c r="O864" s="121"/>
      <c r="P864" s="121"/>
      <c r="Q864" s="121"/>
      <c r="R864" s="121"/>
      <c r="S864" s="121"/>
      <c r="T864" s="121"/>
      <c r="U864" s="121"/>
      <c r="V864" s="121"/>
      <c r="W864" s="121"/>
      <c r="X864" s="121"/>
      <c r="Y864" s="121"/>
      <c r="Z864" s="121"/>
      <c r="AA864" s="121"/>
      <c r="AB864" s="121"/>
      <c r="AC864" s="121"/>
      <c r="AD864" s="121"/>
      <c r="AE864" s="121"/>
      <c r="AF864" s="121"/>
      <c r="AG864" s="121"/>
      <c r="AH864" s="121"/>
      <c r="AI864" s="121"/>
      <c r="AJ864" s="121"/>
      <c r="AK864" s="121"/>
      <c r="AL864" s="121"/>
      <c r="AM864" s="121"/>
      <c r="AN864" s="121"/>
      <c r="AO864" s="121"/>
    </row>
    <row r="865" ht="12.75" customHeight="1">
      <c r="A865" s="5"/>
      <c r="B865" s="121"/>
      <c r="C865" s="121"/>
      <c r="D865" s="121"/>
      <c r="E865" s="121"/>
      <c r="F865" s="121"/>
      <c r="G865" s="78"/>
      <c r="H865" s="136"/>
      <c r="I865" s="121"/>
      <c r="J865" s="121"/>
      <c r="K865" s="121"/>
      <c r="L865" s="121"/>
      <c r="M865" s="121"/>
      <c r="N865" s="121"/>
      <c r="O865" s="121"/>
      <c r="P865" s="121"/>
      <c r="Q865" s="121"/>
      <c r="R865" s="121"/>
      <c r="S865" s="121"/>
      <c r="T865" s="121"/>
      <c r="U865" s="121"/>
      <c r="V865" s="121"/>
      <c r="W865" s="121"/>
      <c r="X865" s="121"/>
      <c r="Y865" s="121"/>
      <c r="Z865" s="121"/>
      <c r="AA865" s="121"/>
      <c r="AB865" s="121"/>
      <c r="AC865" s="121"/>
      <c r="AD865" s="121"/>
      <c r="AE865" s="121"/>
      <c r="AF865" s="121"/>
      <c r="AG865" s="121"/>
      <c r="AH865" s="121"/>
      <c r="AI865" s="121"/>
      <c r="AJ865" s="121"/>
      <c r="AK865" s="121"/>
      <c r="AL865" s="121"/>
      <c r="AM865" s="121"/>
      <c r="AN865" s="121"/>
      <c r="AO865" s="121"/>
    </row>
    <row r="866" ht="12.75" customHeight="1">
      <c r="A866" s="5"/>
      <c r="B866" s="121"/>
      <c r="C866" s="121"/>
      <c r="D866" s="121"/>
      <c r="E866" s="121"/>
      <c r="F866" s="121"/>
      <c r="G866" s="78"/>
      <c r="H866" s="136"/>
      <c r="I866" s="121"/>
      <c r="J866" s="121"/>
      <c r="K866" s="121"/>
      <c r="L866" s="121"/>
      <c r="M866" s="121"/>
      <c r="N866" s="121"/>
      <c r="O866" s="121"/>
      <c r="P866" s="121"/>
      <c r="Q866" s="121"/>
      <c r="R866" s="121"/>
      <c r="S866" s="121"/>
      <c r="T866" s="121"/>
      <c r="U866" s="121"/>
      <c r="V866" s="121"/>
      <c r="W866" s="121"/>
      <c r="X866" s="121"/>
      <c r="Y866" s="121"/>
      <c r="Z866" s="121"/>
      <c r="AA866" s="121"/>
      <c r="AB866" s="121"/>
      <c r="AC866" s="121"/>
      <c r="AD866" s="121"/>
      <c r="AE866" s="121"/>
      <c r="AF866" s="121"/>
      <c r="AG866" s="121"/>
      <c r="AH866" s="121"/>
      <c r="AI866" s="121"/>
      <c r="AJ866" s="121"/>
      <c r="AK866" s="121"/>
      <c r="AL866" s="121"/>
      <c r="AM866" s="121"/>
      <c r="AN866" s="121"/>
      <c r="AO866" s="121"/>
    </row>
    <row r="867" ht="12.75" customHeight="1">
      <c r="A867" s="5"/>
      <c r="B867" s="121"/>
      <c r="C867" s="121"/>
      <c r="D867" s="121"/>
      <c r="E867" s="121"/>
      <c r="F867" s="121"/>
      <c r="G867" s="78"/>
      <c r="H867" s="136"/>
      <c r="I867" s="121"/>
      <c r="J867" s="121"/>
      <c r="K867" s="121"/>
      <c r="L867" s="121"/>
      <c r="M867" s="121"/>
      <c r="N867" s="121"/>
      <c r="O867" s="121"/>
      <c r="P867" s="121"/>
      <c r="Q867" s="121"/>
      <c r="R867" s="121"/>
      <c r="S867" s="121"/>
      <c r="T867" s="121"/>
      <c r="U867" s="121"/>
      <c r="V867" s="121"/>
      <c r="W867" s="121"/>
      <c r="X867" s="121"/>
      <c r="Y867" s="121"/>
      <c r="Z867" s="121"/>
      <c r="AA867" s="121"/>
      <c r="AB867" s="121"/>
      <c r="AC867" s="121"/>
      <c r="AD867" s="121"/>
      <c r="AE867" s="121"/>
      <c r="AF867" s="121"/>
      <c r="AG867" s="121"/>
      <c r="AH867" s="121"/>
      <c r="AI867" s="121"/>
      <c r="AJ867" s="121"/>
      <c r="AK867" s="121"/>
      <c r="AL867" s="121"/>
      <c r="AM867" s="121"/>
      <c r="AN867" s="121"/>
      <c r="AO867" s="121"/>
    </row>
    <row r="868" ht="12.75" customHeight="1">
      <c r="A868" s="5"/>
      <c r="B868" s="121"/>
      <c r="C868" s="121"/>
      <c r="D868" s="121"/>
      <c r="E868" s="121"/>
      <c r="F868" s="121"/>
      <c r="G868" s="78"/>
      <c r="H868" s="136"/>
      <c r="I868" s="121"/>
      <c r="J868" s="121"/>
      <c r="K868" s="121"/>
      <c r="L868" s="121"/>
      <c r="M868" s="121"/>
      <c r="N868" s="121"/>
      <c r="O868" s="121"/>
      <c r="P868" s="121"/>
      <c r="Q868" s="121"/>
      <c r="R868" s="121"/>
      <c r="S868" s="121"/>
      <c r="T868" s="121"/>
      <c r="U868" s="121"/>
      <c r="V868" s="121"/>
      <c r="W868" s="121"/>
      <c r="X868" s="121"/>
      <c r="Y868" s="121"/>
      <c r="Z868" s="121"/>
      <c r="AA868" s="121"/>
      <c r="AB868" s="121"/>
      <c r="AC868" s="121"/>
      <c r="AD868" s="121"/>
      <c r="AE868" s="121"/>
      <c r="AF868" s="121"/>
      <c r="AG868" s="121"/>
      <c r="AH868" s="121"/>
      <c r="AI868" s="121"/>
      <c r="AJ868" s="121"/>
      <c r="AK868" s="121"/>
      <c r="AL868" s="121"/>
      <c r="AM868" s="121"/>
      <c r="AN868" s="121"/>
      <c r="AO868" s="121"/>
    </row>
    <row r="869" ht="12.75" customHeight="1">
      <c r="A869" s="5"/>
      <c r="B869" s="121"/>
      <c r="C869" s="121"/>
      <c r="D869" s="121"/>
      <c r="E869" s="121"/>
      <c r="F869" s="121"/>
      <c r="G869" s="78"/>
      <c r="H869" s="136"/>
      <c r="I869" s="121"/>
      <c r="J869" s="121"/>
      <c r="K869" s="121"/>
      <c r="L869" s="121"/>
      <c r="M869" s="121"/>
      <c r="N869" s="121"/>
      <c r="O869" s="121"/>
      <c r="P869" s="121"/>
      <c r="Q869" s="121"/>
      <c r="R869" s="121"/>
      <c r="S869" s="121"/>
      <c r="T869" s="121"/>
      <c r="U869" s="121"/>
      <c r="V869" s="121"/>
      <c r="W869" s="121"/>
      <c r="X869" s="121"/>
      <c r="Y869" s="121"/>
      <c r="Z869" s="121"/>
      <c r="AA869" s="121"/>
      <c r="AB869" s="121"/>
      <c r="AC869" s="121"/>
      <c r="AD869" s="121"/>
      <c r="AE869" s="121"/>
      <c r="AF869" s="121"/>
      <c r="AG869" s="121"/>
      <c r="AH869" s="121"/>
      <c r="AI869" s="121"/>
      <c r="AJ869" s="121"/>
      <c r="AK869" s="121"/>
      <c r="AL869" s="121"/>
      <c r="AM869" s="121"/>
      <c r="AN869" s="121"/>
      <c r="AO869" s="121"/>
    </row>
    <row r="870" ht="12.75" customHeight="1">
      <c r="A870" s="5"/>
      <c r="B870" s="121"/>
      <c r="C870" s="121"/>
      <c r="D870" s="121"/>
      <c r="E870" s="121"/>
      <c r="F870" s="121"/>
      <c r="G870" s="78"/>
      <c r="H870" s="136"/>
      <c r="I870" s="121"/>
      <c r="J870" s="121"/>
      <c r="K870" s="121"/>
      <c r="L870" s="121"/>
      <c r="M870" s="121"/>
      <c r="N870" s="121"/>
      <c r="O870" s="121"/>
      <c r="P870" s="121"/>
      <c r="Q870" s="121"/>
      <c r="R870" s="121"/>
      <c r="S870" s="121"/>
      <c r="T870" s="121"/>
      <c r="U870" s="121"/>
      <c r="V870" s="121"/>
      <c r="W870" s="121"/>
      <c r="X870" s="121"/>
      <c r="Y870" s="121"/>
      <c r="Z870" s="121"/>
      <c r="AA870" s="121"/>
      <c r="AB870" s="121"/>
      <c r="AC870" s="121"/>
      <c r="AD870" s="121"/>
      <c r="AE870" s="121"/>
      <c r="AF870" s="121"/>
      <c r="AG870" s="121"/>
      <c r="AH870" s="121"/>
      <c r="AI870" s="121"/>
      <c r="AJ870" s="121"/>
      <c r="AK870" s="121"/>
      <c r="AL870" s="121"/>
      <c r="AM870" s="121"/>
      <c r="AN870" s="121"/>
      <c r="AO870" s="121"/>
    </row>
    <row r="871" ht="12.75" customHeight="1">
      <c r="A871" s="5"/>
      <c r="B871" s="121"/>
      <c r="C871" s="121"/>
      <c r="D871" s="121"/>
      <c r="E871" s="121"/>
      <c r="F871" s="121"/>
      <c r="G871" s="78"/>
      <c r="H871" s="136"/>
      <c r="I871" s="121"/>
      <c r="J871" s="121"/>
      <c r="K871" s="121"/>
      <c r="L871" s="121"/>
      <c r="M871" s="121"/>
      <c r="N871" s="121"/>
      <c r="O871" s="121"/>
      <c r="P871" s="121"/>
      <c r="Q871" s="121"/>
      <c r="R871" s="121"/>
      <c r="S871" s="121"/>
      <c r="T871" s="121"/>
      <c r="U871" s="121"/>
      <c r="V871" s="121"/>
      <c r="W871" s="121"/>
      <c r="X871" s="121"/>
      <c r="Y871" s="121"/>
      <c r="Z871" s="121"/>
      <c r="AA871" s="121"/>
      <c r="AB871" s="121"/>
      <c r="AC871" s="121"/>
      <c r="AD871" s="121"/>
      <c r="AE871" s="121"/>
      <c r="AF871" s="121"/>
      <c r="AG871" s="121"/>
      <c r="AH871" s="121"/>
      <c r="AI871" s="121"/>
      <c r="AJ871" s="121"/>
      <c r="AK871" s="121"/>
      <c r="AL871" s="121"/>
      <c r="AM871" s="121"/>
      <c r="AN871" s="121"/>
      <c r="AO871" s="121"/>
    </row>
    <row r="872" ht="12.75" customHeight="1">
      <c r="A872" s="5"/>
      <c r="B872" s="121"/>
      <c r="C872" s="121"/>
      <c r="D872" s="121"/>
      <c r="E872" s="121"/>
      <c r="F872" s="121"/>
      <c r="G872" s="78"/>
      <c r="H872" s="136"/>
      <c r="I872" s="121"/>
      <c r="J872" s="121"/>
      <c r="K872" s="121"/>
      <c r="L872" s="121"/>
      <c r="M872" s="121"/>
      <c r="N872" s="121"/>
      <c r="O872" s="121"/>
      <c r="P872" s="121"/>
      <c r="Q872" s="121"/>
      <c r="R872" s="121"/>
      <c r="S872" s="121"/>
      <c r="T872" s="121"/>
      <c r="U872" s="121"/>
      <c r="V872" s="121"/>
      <c r="W872" s="121"/>
      <c r="X872" s="121"/>
      <c r="Y872" s="121"/>
      <c r="Z872" s="121"/>
      <c r="AA872" s="121"/>
      <c r="AB872" s="121"/>
      <c r="AC872" s="121"/>
      <c r="AD872" s="121"/>
      <c r="AE872" s="121"/>
      <c r="AF872" s="121"/>
      <c r="AG872" s="121"/>
      <c r="AH872" s="121"/>
      <c r="AI872" s="121"/>
      <c r="AJ872" s="121"/>
      <c r="AK872" s="121"/>
      <c r="AL872" s="121"/>
      <c r="AM872" s="121"/>
      <c r="AN872" s="121"/>
      <c r="AO872" s="121"/>
    </row>
    <row r="873" ht="12.75" customHeight="1">
      <c r="A873" s="5"/>
      <c r="B873" s="121"/>
      <c r="C873" s="121"/>
      <c r="D873" s="121"/>
      <c r="E873" s="121"/>
      <c r="F873" s="121"/>
      <c r="G873" s="78"/>
      <c r="H873" s="136"/>
      <c r="I873" s="121"/>
      <c r="J873" s="121"/>
      <c r="K873" s="121"/>
      <c r="L873" s="121"/>
      <c r="M873" s="121"/>
      <c r="N873" s="121"/>
      <c r="O873" s="121"/>
      <c r="P873" s="121"/>
      <c r="Q873" s="121"/>
      <c r="R873" s="121"/>
      <c r="S873" s="121"/>
      <c r="T873" s="121"/>
      <c r="U873" s="121"/>
      <c r="V873" s="121"/>
      <c r="W873" s="121"/>
      <c r="X873" s="121"/>
      <c r="Y873" s="121"/>
      <c r="Z873" s="121"/>
      <c r="AA873" s="121"/>
      <c r="AB873" s="121"/>
      <c r="AC873" s="121"/>
      <c r="AD873" s="121"/>
      <c r="AE873" s="121"/>
      <c r="AF873" s="121"/>
      <c r="AG873" s="121"/>
      <c r="AH873" s="121"/>
      <c r="AI873" s="121"/>
      <c r="AJ873" s="121"/>
      <c r="AK873" s="121"/>
      <c r="AL873" s="121"/>
      <c r="AM873" s="121"/>
      <c r="AN873" s="121"/>
      <c r="AO873" s="121"/>
    </row>
    <row r="874" ht="12.75" customHeight="1">
      <c r="A874" s="5"/>
      <c r="B874" s="121"/>
      <c r="C874" s="121"/>
      <c r="D874" s="121"/>
      <c r="E874" s="121"/>
      <c r="F874" s="121"/>
      <c r="G874" s="78"/>
      <c r="H874" s="136"/>
      <c r="I874" s="121"/>
      <c r="J874" s="121"/>
      <c r="K874" s="121"/>
      <c r="L874" s="121"/>
      <c r="M874" s="121"/>
      <c r="N874" s="121"/>
      <c r="O874" s="121"/>
      <c r="P874" s="121"/>
      <c r="Q874" s="121"/>
      <c r="R874" s="121"/>
      <c r="S874" s="121"/>
      <c r="T874" s="121"/>
      <c r="U874" s="121"/>
      <c r="V874" s="121"/>
      <c r="W874" s="121"/>
      <c r="X874" s="121"/>
      <c r="Y874" s="121"/>
      <c r="Z874" s="121"/>
      <c r="AA874" s="121"/>
      <c r="AB874" s="121"/>
      <c r="AC874" s="121"/>
      <c r="AD874" s="121"/>
      <c r="AE874" s="121"/>
      <c r="AF874" s="121"/>
      <c r="AG874" s="121"/>
      <c r="AH874" s="121"/>
      <c r="AI874" s="121"/>
      <c r="AJ874" s="121"/>
      <c r="AK874" s="121"/>
      <c r="AL874" s="121"/>
      <c r="AM874" s="121"/>
      <c r="AN874" s="121"/>
      <c r="AO874" s="121"/>
    </row>
    <row r="875" ht="12.75" customHeight="1">
      <c r="A875" s="5"/>
      <c r="B875" s="121"/>
      <c r="C875" s="121"/>
      <c r="D875" s="121"/>
      <c r="E875" s="121"/>
      <c r="F875" s="121"/>
      <c r="G875" s="78"/>
      <c r="H875" s="136"/>
      <c r="I875" s="121"/>
      <c r="J875" s="121"/>
      <c r="K875" s="121"/>
      <c r="L875" s="121"/>
      <c r="M875" s="121"/>
      <c r="N875" s="121"/>
      <c r="O875" s="121"/>
      <c r="P875" s="121"/>
      <c r="Q875" s="121"/>
      <c r="R875" s="121"/>
      <c r="S875" s="121"/>
      <c r="T875" s="121"/>
      <c r="U875" s="121"/>
      <c r="V875" s="121"/>
      <c r="W875" s="121"/>
      <c r="X875" s="121"/>
      <c r="Y875" s="121"/>
      <c r="Z875" s="121"/>
      <c r="AA875" s="121"/>
      <c r="AB875" s="121"/>
      <c r="AC875" s="121"/>
      <c r="AD875" s="121"/>
      <c r="AE875" s="121"/>
      <c r="AF875" s="121"/>
      <c r="AG875" s="121"/>
      <c r="AH875" s="121"/>
      <c r="AI875" s="121"/>
      <c r="AJ875" s="121"/>
      <c r="AK875" s="121"/>
      <c r="AL875" s="121"/>
      <c r="AM875" s="121"/>
      <c r="AN875" s="121"/>
      <c r="AO875" s="121"/>
    </row>
    <row r="876" ht="12.75" customHeight="1">
      <c r="A876" s="5"/>
      <c r="B876" s="121"/>
      <c r="C876" s="121"/>
      <c r="D876" s="121"/>
      <c r="E876" s="121"/>
      <c r="F876" s="121"/>
      <c r="G876" s="78"/>
      <c r="H876" s="136"/>
      <c r="I876" s="121"/>
      <c r="J876" s="121"/>
      <c r="K876" s="121"/>
      <c r="L876" s="121"/>
      <c r="M876" s="121"/>
      <c r="N876" s="121"/>
      <c r="O876" s="121"/>
      <c r="P876" s="121"/>
      <c r="Q876" s="121"/>
      <c r="R876" s="121"/>
      <c r="S876" s="121"/>
      <c r="T876" s="121"/>
      <c r="U876" s="121"/>
      <c r="V876" s="121"/>
      <c r="W876" s="121"/>
      <c r="X876" s="121"/>
      <c r="Y876" s="121"/>
      <c r="Z876" s="121"/>
      <c r="AA876" s="121"/>
      <c r="AB876" s="121"/>
      <c r="AC876" s="121"/>
      <c r="AD876" s="121"/>
      <c r="AE876" s="121"/>
      <c r="AF876" s="121"/>
      <c r="AG876" s="121"/>
      <c r="AH876" s="121"/>
      <c r="AI876" s="121"/>
      <c r="AJ876" s="121"/>
      <c r="AK876" s="121"/>
      <c r="AL876" s="121"/>
      <c r="AM876" s="121"/>
      <c r="AN876" s="121"/>
      <c r="AO876" s="121"/>
    </row>
    <row r="877" ht="12.75" customHeight="1">
      <c r="A877" s="5"/>
      <c r="B877" s="121"/>
      <c r="C877" s="121"/>
      <c r="D877" s="121"/>
      <c r="E877" s="121"/>
      <c r="F877" s="121"/>
      <c r="G877" s="78"/>
      <c r="H877" s="136"/>
      <c r="I877" s="121"/>
      <c r="J877" s="121"/>
      <c r="K877" s="121"/>
      <c r="L877" s="121"/>
      <c r="M877" s="121"/>
      <c r="N877" s="121"/>
      <c r="O877" s="121"/>
      <c r="P877" s="121"/>
      <c r="Q877" s="121"/>
      <c r="R877" s="121"/>
      <c r="S877" s="121"/>
      <c r="T877" s="121"/>
      <c r="U877" s="121"/>
      <c r="V877" s="121"/>
      <c r="W877" s="121"/>
      <c r="X877" s="121"/>
      <c r="Y877" s="121"/>
      <c r="Z877" s="121"/>
      <c r="AA877" s="121"/>
      <c r="AB877" s="121"/>
      <c r="AC877" s="121"/>
      <c r="AD877" s="121"/>
      <c r="AE877" s="121"/>
      <c r="AF877" s="121"/>
      <c r="AG877" s="121"/>
      <c r="AH877" s="121"/>
      <c r="AI877" s="121"/>
      <c r="AJ877" s="121"/>
      <c r="AK877" s="121"/>
      <c r="AL877" s="121"/>
      <c r="AM877" s="121"/>
      <c r="AN877" s="121"/>
      <c r="AO877" s="121"/>
    </row>
    <row r="878" ht="12.75" customHeight="1">
      <c r="A878" s="5"/>
      <c r="B878" s="121"/>
      <c r="C878" s="121"/>
      <c r="D878" s="121"/>
      <c r="E878" s="121"/>
      <c r="F878" s="121"/>
      <c r="G878" s="78"/>
      <c r="H878" s="136"/>
      <c r="I878" s="121"/>
      <c r="J878" s="121"/>
      <c r="K878" s="121"/>
      <c r="L878" s="121"/>
      <c r="M878" s="121"/>
      <c r="N878" s="121"/>
      <c r="O878" s="121"/>
      <c r="P878" s="121"/>
      <c r="Q878" s="121"/>
      <c r="R878" s="121"/>
      <c r="S878" s="121"/>
      <c r="T878" s="121"/>
      <c r="U878" s="121"/>
      <c r="V878" s="121"/>
      <c r="W878" s="121"/>
      <c r="X878" s="121"/>
      <c r="Y878" s="121"/>
      <c r="Z878" s="121"/>
      <c r="AA878" s="121"/>
      <c r="AB878" s="121"/>
      <c r="AC878" s="121"/>
      <c r="AD878" s="121"/>
      <c r="AE878" s="121"/>
      <c r="AF878" s="121"/>
      <c r="AG878" s="121"/>
      <c r="AH878" s="121"/>
      <c r="AI878" s="121"/>
      <c r="AJ878" s="121"/>
      <c r="AK878" s="121"/>
      <c r="AL878" s="121"/>
      <c r="AM878" s="121"/>
      <c r="AN878" s="121"/>
      <c r="AO878" s="121"/>
    </row>
    <row r="879" ht="12.75" customHeight="1">
      <c r="A879" s="5"/>
      <c r="B879" s="121"/>
      <c r="C879" s="121"/>
      <c r="D879" s="121"/>
      <c r="E879" s="121"/>
      <c r="F879" s="121"/>
      <c r="G879" s="78"/>
      <c r="H879" s="136"/>
      <c r="I879" s="121"/>
      <c r="J879" s="121"/>
      <c r="K879" s="121"/>
      <c r="L879" s="121"/>
      <c r="M879" s="121"/>
      <c r="N879" s="121"/>
      <c r="O879" s="121"/>
      <c r="P879" s="121"/>
      <c r="Q879" s="121"/>
      <c r="R879" s="121"/>
      <c r="S879" s="121"/>
      <c r="T879" s="121"/>
      <c r="U879" s="121"/>
      <c r="V879" s="121"/>
      <c r="W879" s="121"/>
      <c r="X879" s="121"/>
      <c r="Y879" s="121"/>
      <c r="Z879" s="121"/>
      <c r="AA879" s="121"/>
      <c r="AB879" s="121"/>
      <c r="AC879" s="121"/>
      <c r="AD879" s="121"/>
      <c r="AE879" s="121"/>
      <c r="AF879" s="121"/>
      <c r="AG879" s="121"/>
      <c r="AH879" s="121"/>
      <c r="AI879" s="121"/>
      <c r="AJ879" s="121"/>
      <c r="AK879" s="121"/>
      <c r="AL879" s="121"/>
      <c r="AM879" s="121"/>
      <c r="AN879" s="121"/>
      <c r="AO879" s="121"/>
    </row>
    <row r="880" ht="12.75" customHeight="1">
      <c r="A880" s="5"/>
      <c r="B880" s="121"/>
      <c r="C880" s="121"/>
      <c r="D880" s="121"/>
      <c r="E880" s="121"/>
      <c r="F880" s="121"/>
      <c r="G880" s="78"/>
      <c r="H880" s="136"/>
      <c r="I880" s="121"/>
      <c r="J880" s="121"/>
      <c r="K880" s="121"/>
      <c r="L880" s="121"/>
      <c r="M880" s="121"/>
      <c r="N880" s="121"/>
      <c r="O880" s="121"/>
      <c r="P880" s="121"/>
      <c r="Q880" s="121"/>
      <c r="R880" s="121"/>
      <c r="S880" s="121"/>
      <c r="T880" s="121"/>
      <c r="U880" s="121"/>
      <c r="V880" s="121"/>
      <c r="W880" s="121"/>
      <c r="X880" s="121"/>
      <c r="Y880" s="121"/>
      <c r="Z880" s="121"/>
      <c r="AA880" s="121"/>
      <c r="AB880" s="121"/>
      <c r="AC880" s="121"/>
      <c r="AD880" s="121"/>
      <c r="AE880" s="121"/>
      <c r="AF880" s="121"/>
      <c r="AG880" s="121"/>
      <c r="AH880" s="121"/>
      <c r="AI880" s="121"/>
      <c r="AJ880" s="121"/>
      <c r="AK880" s="121"/>
      <c r="AL880" s="121"/>
      <c r="AM880" s="121"/>
      <c r="AN880" s="121"/>
      <c r="AO880" s="121"/>
    </row>
    <row r="881" ht="12.75" customHeight="1">
      <c r="A881" s="5"/>
      <c r="B881" s="121"/>
      <c r="C881" s="121"/>
      <c r="D881" s="121"/>
      <c r="E881" s="121"/>
      <c r="F881" s="121"/>
      <c r="G881" s="78"/>
      <c r="H881" s="136"/>
      <c r="I881" s="121"/>
      <c r="J881" s="121"/>
      <c r="K881" s="121"/>
      <c r="L881" s="121"/>
      <c r="M881" s="121"/>
      <c r="N881" s="121"/>
      <c r="O881" s="121"/>
      <c r="P881" s="121"/>
      <c r="Q881" s="121"/>
      <c r="R881" s="121"/>
      <c r="S881" s="121"/>
      <c r="T881" s="121"/>
      <c r="U881" s="121"/>
      <c r="V881" s="121"/>
      <c r="W881" s="121"/>
      <c r="X881" s="121"/>
      <c r="Y881" s="121"/>
      <c r="Z881" s="121"/>
      <c r="AA881" s="121"/>
      <c r="AB881" s="121"/>
      <c r="AC881" s="121"/>
      <c r="AD881" s="121"/>
      <c r="AE881" s="121"/>
      <c r="AF881" s="121"/>
      <c r="AG881" s="121"/>
      <c r="AH881" s="121"/>
      <c r="AI881" s="121"/>
      <c r="AJ881" s="121"/>
      <c r="AK881" s="121"/>
      <c r="AL881" s="121"/>
      <c r="AM881" s="121"/>
      <c r="AN881" s="121"/>
      <c r="AO881" s="121"/>
    </row>
    <row r="882" ht="12.75" customHeight="1">
      <c r="A882" s="5"/>
      <c r="B882" s="121"/>
      <c r="C882" s="121"/>
      <c r="D882" s="121"/>
      <c r="E882" s="121"/>
      <c r="F882" s="121"/>
      <c r="G882" s="78"/>
      <c r="H882" s="136"/>
      <c r="I882" s="121"/>
      <c r="J882" s="121"/>
      <c r="K882" s="121"/>
      <c r="L882" s="121"/>
      <c r="M882" s="121"/>
      <c r="N882" s="121"/>
      <c r="O882" s="121"/>
      <c r="P882" s="121"/>
      <c r="Q882" s="121"/>
      <c r="R882" s="121"/>
      <c r="S882" s="121"/>
      <c r="T882" s="121"/>
      <c r="U882" s="121"/>
      <c r="V882" s="121"/>
      <c r="W882" s="121"/>
      <c r="X882" s="121"/>
      <c r="Y882" s="121"/>
      <c r="Z882" s="121"/>
      <c r="AA882" s="121"/>
      <c r="AB882" s="121"/>
      <c r="AC882" s="121"/>
      <c r="AD882" s="121"/>
      <c r="AE882" s="121"/>
      <c r="AF882" s="121"/>
      <c r="AG882" s="121"/>
      <c r="AH882" s="121"/>
      <c r="AI882" s="121"/>
      <c r="AJ882" s="121"/>
      <c r="AK882" s="121"/>
      <c r="AL882" s="121"/>
      <c r="AM882" s="121"/>
      <c r="AN882" s="121"/>
      <c r="AO882" s="121"/>
    </row>
    <row r="883" ht="12.75" customHeight="1">
      <c r="A883" s="5"/>
      <c r="B883" s="121"/>
      <c r="C883" s="121"/>
      <c r="D883" s="121"/>
      <c r="E883" s="121"/>
      <c r="F883" s="121"/>
      <c r="G883" s="78"/>
      <c r="H883" s="136"/>
      <c r="I883" s="121"/>
      <c r="J883" s="121"/>
      <c r="K883" s="121"/>
      <c r="L883" s="121"/>
      <c r="M883" s="121"/>
      <c r="N883" s="121"/>
      <c r="O883" s="121"/>
      <c r="P883" s="121"/>
      <c r="Q883" s="121"/>
      <c r="R883" s="121"/>
      <c r="S883" s="121"/>
      <c r="T883" s="121"/>
      <c r="U883" s="121"/>
      <c r="V883" s="121"/>
      <c r="W883" s="121"/>
      <c r="X883" s="121"/>
      <c r="Y883" s="121"/>
      <c r="Z883" s="121"/>
      <c r="AA883" s="121"/>
      <c r="AB883" s="121"/>
      <c r="AC883" s="121"/>
      <c r="AD883" s="121"/>
      <c r="AE883" s="121"/>
      <c r="AF883" s="121"/>
      <c r="AG883" s="121"/>
      <c r="AH883" s="121"/>
      <c r="AI883" s="121"/>
      <c r="AJ883" s="121"/>
      <c r="AK883" s="121"/>
      <c r="AL883" s="121"/>
      <c r="AM883" s="121"/>
      <c r="AN883" s="121"/>
      <c r="AO883" s="121"/>
    </row>
    <row r="884" ht="12.75" customHeight="1">
      <c r="A884" s="5"/>
      <c r="B884" s="121"/>
      <c r="C884" s="121"/>
      <c r="D884" s="121"/>
      <c r="E884" s="121"/>
      <c r="F884" s="121"/>
      <c r="G884" s="78"/>
      <c r="H884" s="136"/>
      <c r="I884" s="121"/>
      <c r="J884" s="121"/>
      <c r="K884" s="121"/>
      <c r="L884" s="121"/>
      <c r="M884" s="121"/>
      <c r="N884" s="121"/>
      <c r="O884" s="121"/>
      <c r="P884" s="121"/>
      <c r="Q884" s="121"/>
      <c r="R884" s="121"/>
      <c r="S884" s="121"/>
      <c r="T884" s="121"/>
      <c r="U884" s="121"/>
      <c r="V884" s="121"/>
      <c r="W884" s="121"/>
      <c r="X884" s="121"/>
      <c r="Y884" s="121"/>
      <c r="Z884" s="121"/>
      <c r="AA884" s="121"/>
      <c r="AB884" s="121"/>
      <c r="AC884" s="121"/>
      <c r="AD884" s="121"/>
      <c r="AE884" s="121"/>
      <c r="AF884" s="121"/>
      <c r="AG884" s="121"/>
      <c r="AH884" s="121"/>
      <c r="AI884" s="121"/>
      <c r="AJ884" s="121"/>
      <c r="AK884" s="121"/>
      <c r="AL884" s="121"/>
      <c r="AM884" s="121"/>
      <c r="AN884" s="121"/>
      <c r="AO884" s="121"/>
    </row>
    <row r="885" ht="12.75" customHeight="1">
      <c r="A885" s="5"/>
      <c r="B885" s="121"/>
      <c r="C885" s="121"/>
      <c r="D885" s="121"/>
      <c r="E885" s="121"/>
      <c r="F885" s="121"/>
      <c r="G885" s="78"/>
      <c r="H885" s="136"/>
      <c r="I885" s="121"/>
      <c r="J885" s="121"/>
      <c r="K885" s="121"/>
      <c r="L885" s="121"/>
      <c r="M885" s="121"/>
      <c r="N885" s="121"/>
      <c r="O885" s="121"/>
      <c r="P885" s="121"/>
      <c r="Q885" s="121"/>
      <c r="R885" s="121"/>
      <c r="S885" s="121"/>
      <c r="T885" s="121"/>
      <c r="U885" s="121"/>
      <c r="V885" s="121"/>
      <c r="W885" s="121"/>
      <c r="X885" s="121"/>
      <c r="Y885" s="121"/>
      <c r="Z885" s="121"/>
      <c r="AA885" s="121"/>
      <c r="AB885" s="121"/>
      <c r="AC885" s="121"/>
      <c r="AD885" s="121"/>
      <c r="AE885" s="121"/>
      <c r="AF885" s="121"/>
      <c r="AG885" s="121"/>
      <c r="AH885" s="121"/>
      <c r="AI885" s="121"/>
      <c r="AJ885" s="121"/>
      <c r="AK885" s="121"/>
      <c r="AL885" s="121"/>
      <c r="AM885" s="121"/>
      <c r="AN885" s="121"/>
      <c r="AO885" s="121"/>
    </row>
    <row r="886" ht="12.75" customHeight="1">
      <c r="A886" s="5"/>
      <c r="B886" s="121"/>
      <c r="C886" s="121"/>
      <c r="D886" s="121"/>
      <c r="E886" s="121"/>
      <c r="F886" s="121"/>
      <c r="G886" s="78"/>
      <c r="H886" s="136"/>
      <c r="I886" s="121"/>
      <c r="J886" s="121"/>
      <c r="K886" s="121"/>
      <c r="L886" s="121"/>
      <c r="M886" s="121"/>
      <c r="N886" s="121"/>
      <c r="O886" s="121"/>
      <c r="P886" s="121"/>
      <c r="Q886" s="121"/>
      <c r="R886" s="121"/>
      <c r="S886" s="121"/>
      <c r="T886" s="121"/>
      <c r="U886" s="121"/>
      <c r="V886" s="121"/>
      <c r="W886" s="121"/>
      <c r="X886" s="121"/>
      <c r="Y886" s="121"/>
      <c r="Z886" s="121"/>
      <c r="AA886" s="121"/>
      <c r="AB886" s="121"/>
      <c r="AC886" s="121"/>
      <c r="AD886" s="121"/>
      <c r="AE886" s="121"/>
      <c r="AF886" s="121"/>
      <c r="AG886" s="121"/>
      <c r="AH886" s="121"/>
      <c r="AI886" s="121"/>
      <c r="AJ886" s="121"/>
      <c r="AK886" s="121"/>
      <c r="AL886" s="121"/>
      <c r="AM886" s="121"/>
      <c r="AN886" s="121"/>
      <c r="AO886" s="121"/>
    </row>
    <row r="887" ht="12.75" customHeight="1">
      <c r="A887" s="5"/>
      <c r="B887" s="121"/>
      <c r="C887" s="121"/>
      <c r="D887" s="121"/>
      <c r="E887" s="121"/>
      <c r="F887" s="121"/>
      <c r="G887" s="78"/>
      <c r="H887" s="136"/>
      <c r="I887" s="121"/>
      <c r="J887" s="121"/>
      <c r="K887" s="121"/>
      <c r="L887" s="121"/>
      <c r="M887" s="121"/>
      <c r="N887" s="121"/>
      <c r="O887" s="121"/>
      <c r="P887" s="121"/>
      <c r="Q887" s="121"/>
      <c r="R887" s="121"/>
      <c r="S887" s="121"/>
      <c r="T887" s="121"/>
      <c r="U887" s="121"/>
      <c r="V887" s="121"/>
      <c r="W887" s="121"/>
      <c r="X887" s="121"/>
      <c r="Y887" s="121"/>
      <c r="Z887" s="121"/>
      <c r="AA887" s="121"/>
      <c r="AB887" s="121"/>
      <c r="AC887" s="121"/>
      <c r="AD887" s="121"/>
      <c r="AE887" s="121"/>
      <c r="AF887" s="121"/>
      <c r="AG887" s="121"/>
      <c r="AH887" s="121"/>
      <c r="AI887" s="121"/>
      <c r="AJ887" s="121"/>
      <c r="AK887" s="121"/>
      <c r="AL887" s="121"/>
      <c r="AM887" s="121"/>
      <c r="AN887" s="121"/>
      <c r="AO887" s="121"/>
    </row>
    <row r="888" ht="12.75" customHeight="1">
      <c r="A888" s="5"/>
      <c r="B888" s="121"/>
      <c r="C888" s="121"/>
      <c r="D888" s="121"/>
      <c r="E888" s="121"/>
      <c r="F888" s="121"/>
      <c r="G888" s="78"/>
      <c r="H888" s="136"/>
      <c r="I888" s="121"/>
      <c r="J888" s="121"/>
      <c r="K888" s="121"/>
      <c r="L888" s="121"/>
      <c r="M888" s="121"/>
      <c r="N888" s="121"/>
      <c r="O888" s="121"/>
      <c r="P888" s="121"/>
      <c r="Q888" s="121"/>
      <c r="R888" s="121"/>
      <c r="S888" s="121"/>
      <c r="T888" s="121"/>
      <c r="U888" s="121"/>
      <c r="V888" s="121"/>
      <c r="W888" s="121"/>
      <c r="X888" s="121"/>
      <c r="Y888" s="121"/>
      <c r="Z888" s="121"/>
      <c r="AA888" s="121"/>
      <c r="AB888" s="121"/>
      <c r="AC888" s="121"/>
      <c r="AD888" s="121"/>
      <c r="AE888" s="121"/>
      <c r="AF888" s="121"/>
      <c r="AG888" s="121"/>
      <c r="AH888" s="121"/>
      <c r="AI888" s="121"/>
      <c r="AJ888" s="121"/>
      <c r="AK888" s="121"/>
      <c r="AL888" s="121"/>
      <c r="AM888" s="121"/>
      <c r="AN888" s="121"/>
      <c r="AO888" s="121"/>
    </row>
    <row r="889" ht="12.75" customHeight="1">
      <c r="A889" s="5"/>
      <c r="B889" s="121"/>
      <c r="C889" s="121"/>
      <c r="D889" s="121"/>
      <c r="E889" s="121"/>
      <c r="F889" s="121"/>
      <c r="G889" s="78"/>
      <c r="H889" s="136"/>
      <c r="I889" s="121"/>
      <c r="J889" s="121"/>
      <c r="K889" s="121"/>
      <c r="L889" s="121"/>
      <c r="M889" s="121"/>
      <c r="N889" s="121"/>
      <c r="O889" s="121"/>
      <c r="P889" s="121"/>
      <c r="Q889" s="121"/>
      <c r="R889" s="121"/>
      <c r="S889" s="121"/>
      <c r="T889" s="121"/>
      <c r="U889" s="121"/>
      <c r="V889" s="121"/>
      <c r="W889" s="121"/>
      <c r="X889" s="121"/>
      <c r="Y889" s="121"/>
      <c r="Z889" s="121"/>
      <c r="AA889" s="121"/>
      <c r="AB889" s="121"/>
      <c r="AC889" s="121"/>
      <c r="AD889" s="121"/>
      <c r="AE889" s="121"/>
      <c r="AF889" s="121"/>
      <c r="AG889" s="121"/>
      <c r="AH889" s="121"/>
      <c r="AI889" s="121"/>
      <c r="AJ889" s="121"/>
      <c r="AK889" s="121"/>
      <c r="AL889" s="121"/>
      <c r="AM889" s="121"/>
      <c r="AN889" s="121"/>
      <c r="AO889" s="121"/>
    </row>
    <row r="890" ht="12.75" customHeight="1">
      <c r="A890" s="5"/>
      <c r="B890" s="121"/>
      <c r="C890" s="121"/>
      <c r="D890" s="121"/>
      <c r="E890" s="121"/>
      <c r="F890" s="121"/>
      <c r="G890" s="78"/>
      <c r="H890" s="136"/>
      <c r="I890" s="121"/>
      <c r="J890" s="121"/>
      <c r="K890" s="121"/>
      <c r="L890" s="121"/>
      <c r="M890" s="121"/>
      <c r="N890" s="121"/>
      <c r="O890" s="121"/>
      <c r="P890" s="121"/>
      <c r="Q890" s="121"/>
      <c r="R890" s="121"/>
      <c r="S890" s="121"/>
      <c r="T890" s="121"/>
      <c r="U890" s="121"/>
      <c r="V890" s="121"/>
      <c r="W890" s="121"/>
      <c r="X890" s="121"/>
      <c r="Y890" s="121"/>
      <c r="Z890" s="121"/>
      <c r="AA890" s="121"/>
      <c r="AB890" s="121"/>
      <c r="AC890" s="121"/>
      <c r="AD890" s="121"/>
      <c r="AE890" s="121"/>
      <c r="AF890" s="121"/>
      <c r="AG890" s="121"/>
      <c r="AH890" s="121"/>
      <c r="AI890" s="121"/>
      <c r="AJ890" s="121"/>
      <c r="AK890" s="121"/>
      <c r="AL890" s="121"/>
      <c r="AM890" s="121"/>
      <c r="AN890" s="121"/>
      <c r="AO890" s="121"/>
    </row>
    <row r="891" ht="12.75" customHeight="1">
      <c r="A891" s="5"/>
      <c r="B891" s="121"/>
      <c r="C891" s="121"/>
      <c r="D891" s="121"/>
      <c r="E891" s="121"/>
      <c r="F891" s="121"/>
      <c r="G891" s="78"/>
      <c r="H891" s="136"/>
      <c r="I891" s="121"/>
      <c r="J891" s="121"/>
      <c r="K891" s="121"/>
      <c r="L891" s="121"/>
      <c r="M891" s="121"/>
      <c r="N891" s="121"/>
      <c r="O891" s="121"/>
      <c r="P891" s="121"/>
      <c r="Q891" s="121"/>
      <c r="R891" s="121"/>
      <c r="S891" s="121"/>
      <c r="T891" s="121"/>
      <c r="U891" s="121"/>
      <c r="V891" s="121"/>
      <c r="W891" s="121"/>
      <c r="X891" s="121"/>
      <c r="Y891" s="121"/>
      <c r="Z891" s="121"/>
      <c r="AA891" s="121"/>
      <c r="AB891" s="121"/>
      <c r="AC891" s="121"/>
      <c r="AD891" s="121"/>
      <c r="AE891" s="121"/>
      <c r="AF891" s="121"/>
      <c r="AG891" s="121"/>
      <c r="AH891" s="121"/>
      <c r="AI891" s="121"/>
      <c r="AJ891" s="121"/>
      <c r="AK891" s="121"/>
      <c r="AL891" s="121"/>
      <c r="AM891" s="121"/>
      <c r="AN891" s="121"/>
      <c r="AO891" s="121"/>
    </row>
    <row r="892" ht="12.75" customHeight="1">
      <c r="A892" s="5"/>
      <c r="B892" s="121"/>
      <c r="C892" s="121"/>
      <c r="D892" s="121"/>
      <c r="E892" s="121"/>
      <c r="F892" s="121"/>
      <c r="G892" s="78"/>
      <c r="H892" s="136"/>
      <c r="I892" s="121"/>
      <c r="J892" s="121"/>
      <c r="K892" s="121"/>
      <c r="L892" s="121"/>
      <c r="M892" s="121"/>
      <c r="N892" s="121"/>
      <c r="O892" s="121"/>
      <c r="P892" s="121"/>
      <c r="Q892" s="121"/>
      <c r="R892" s="121"/>
      <c r="S892" s="121"/>
      <c r="T892" s="121"/>
      <c r="U892" s="121"/>
      <c r="V892" s="121"/>
      <c r="W892" s="121"/>
      <c r="X892" s="121"/>
      <c r="Y892" s="121"/>
      <c r="Z892" s="121"/>
      <c r="AA892" s="121"/>
      <c r="AB892" s="121"/>
      <c r="AC892" s="121"/>
      <c r="AD892" s="121"/>
      <c r="AE892" s="121"/>
      <c r="AF892" s="121"/>
      <c r="AG892" s="121"/>
      <c r="AH892" s="121"/>
      <c r="AI892" s="121"/>
      <c r="AJ892" s="121"/>
      <c r="AK892" s="121"/>
      <c r="AL892" s="121"/>
      <c r="AM892" s="121"/>
      <c r="AN892" s="121"/>
      <c r="AO892" s="121"/>
    </row>
    <row r="893" ht="12.75" customHeight="1">
      <c r="A893" s="5"/>
      <c r="B893" s="121"/>
      <c r="C893" s="121"/>
      <c r="D893" s="121"/>
      <c r="E893" s="121"/>
      <c r="F893" s="121"/>
      <c r="G893" s="78"/>
      <c r="H893" s="136"/>
      <c r="I893" s="121"/>
      <c r="J893" s="121"/>
      <c r="K893" s="121"/>
      <c r="L893" s="121"/>
      <c r="M893" s="121"/>
      <c r="N893" s="121"/>
      <c r="O893" s="121"/>
      <c r="P893" s="121"/>
      <c r="Q893" s="121"/>
      <c r="R893" s="121"/>
      <c r="S893" s="121"/>
      <c r="T893" s="121"/>
      <c r="U893" s="121"/>
      <c r="V893" s="121"/>
      <c r="W893" s="121"/>
      <c r="X893" s="121"/>
      <c r="Y893" s="121"/>
      <c r="Z893" s="121"/>
      <c r="AA893" s="121"/>
      <c r="AB893" s="121"/>
      <c r="AC893" s="121"/>
      <c r="AD893" s="121"/>
      <c r="AE893" s="121"/>
      <c r="AF893" s="121"/>
      <c r="AG893" s="121"/>
      <c r="AH893" s="121"/>
      <c r="AI893" s="121"/>
      <c r="AJ893" s="121"/>
      <c r="AK893" s="121"/>
      <c r="AL893" s="121"/>
      <c r="AM893" s="121"/>
      <c r="AN893" s="121"/>
      <c r="AO893" s="121"/>
    </row>
    <row r="894" ht="12.75" customHeight="1">
      <c r="A894" s="5"/>
      <c r="B894" s="121"/>
      <c r="C894" s="121"/>
      <c r="D894" s="121"/>
      <c r="E894" s="121"/>
      <c r="F894" s="121"/>
      <c r="G894" s="78"/>
      <c r="H894" s="136"/>
      <c r="I894" s="121"/>
      <c r="J894" s="121"/>
      <c r="K894" s="121"/>
      <c r="L894" s="121"/>
      <c r="M894" s="121"/>
      <c r="N894" s="121"/>
      <c r="O894" s="121"/>
      <c r="P894" s="121"/>
      <c r="Q894" s="121"/>
      <c r="R894" s="121"/>
      <c r="S894" s="121"/>
      <c r="T894" s="121"/>
      <c r="U894" s="121"/>
      <c r="V894" s="121"/>
      <c r="W894" s="121"/>
      <c r="X894" s="121"/>
      <c r="Y894" s="121"/>
      <c r="Z894" s="121"/>
      <c r="AA894" s="121"/>
      <c r="AB894" s="121"/>
      <c r="AC894" s="121"/>
      <c r="AD894" s="121"/>
      <c r="AE894" s="121"/>
      <c r="AF894" s="121"/>
      <c r="AG894" s="121"/>
      <c r="AH894" s="121"/>
      <c r="AI894" s="121"/>
      <c r="AJ894" s="121"/>
      <c r="AK894" s="121"/>
      <c r="AL894" s="121"/>
      <c r="AM894" s="121"/>
      <c r="AN894" s="121"/>
      <c r="AO894" s="121"/>
    </row>
    <row r="895" ht="12.75" customHeight="1">
      <c r="A895" s="5"/>
      <c r="B895" s="121"/>
      <c r="C895" s="121"/>
      <c r="D895" s="121"/>
      <c r="E895" s="121"/>
      <c r="F895" s="121"/>
      <c r="G895" s="78"/>
      <c r="H895" s="136"/>
      <c r="I895" s="121"/>
      <c r="J895" s="121"/>
      <c r="K895" s="121"/>
      <c r="L895" s="121"/>
      <c r="M895" s="121"/>
      <c r="N895" s="121"/>
      <c r="O895" s="121"/>
      <c r="P895" s="121"/>
      <c r="Q895" s="121"/>
      <c r="R895" s="121"/>
      <c r="S895" s="121"/>
      <c r="T895" s="121"/>
      <c r="U895" s="121"/>
      <c r="V895" s="121"/>
      <c r="W895" s="121"/>
      <c r="X895" s="121"/>
      <c r="Y895" s="121"/>
      <c r="Z895" s="121"/>
      <c r="AA895" s="121"/>
      <c r="AB895" s="121"/>
      <c r="AC895" s="121"/>
      <c r="AD895" s="121"/>
      <c r="AE895" s="121"/>
      <c r="AF895" s="121"/>
      <c r="AG895" s="121"/>
      <c r="AH895" s="121"/>
      <c r="AI895" s="121"/>
      <c r="AJ895" s="121"/>
      <c r="AK895" s="121"/>
      <c r="AL895" s="121"/>
      <c r="AM895" s="121"/>
      <c r="AN895" s="121"/>
      <c r="AO895" s="121"/>
    </row>
    <row r="896" ht="12.75" customHeight="1">
      <c r="A896" s="5"/>
      <c r="B896" s="121"/>
      <c r="C896" s="121"/>
      <c r="D896" s="121"/>
      <c r="E896" s="121"/>
      <c r="F896" s="121"/>
      <c r="G896" s="78"/>
      <c r="H896" s="136"/>
      <c r="I896" s="121"/>
      <c r="J896" s="121"/>
      <c r="K896" s="121"/>
      <c r="L896" s="121"/>
      <c r="M896" s="121"/>
      <c r="N896" s="121"/>
      <c r="O896" s="121"/>
      <c r="P896" s="121"/>
      <c r="Q896" s="121"/>
      <c r="R896" s="121"/>
      <c r="S896" s="121"/>
      <c r="T896" s="121"/>
      <c r="U896" s="121"/>
      <c r="V896" s="121"/>
      <c r="W896" s="121"/>
      <c r="X896" s="121"/>
      <c r="Y896" s="121"/>
      <c r="Z896" s="121"/>
      <c r="AA896" s="121"/>
      <c r="AB896" s="121"/>
      <c r="AC896" s="121"/>
      <c r="AD896" s="121"/>
      <c r="AE896" s="121"/>
      <c r="AF896" s="121"/>
      <c r="AG896" s="121"/>
      <c r="AH896" s="121"/>
      <c r="AI896" s="121"/>
      <c r="AJ896" s="121"/>
      <c r="AK896" s="121"/>
      <c r="AL896" s="121"/>
      <c r="AM896" s="121"/>
      <c r="AN896" s="121"/>
      <c r="AO896" s="121"/>
    </row>
    <row r="897" ht="12.75" customHeight="1">
      <c r="A897" s="5"/>
      <c r="B897" s="121"/>
      <c r="C897" s="121"/>
      <c r="D897" s="121"/>
      <c r="E897" s="121"/>
      <c r="F897" s="121"/>
      <c r="G897" s="78"/>
      <c r="H897" s="136"/>
      <c r="I897" s="121"/>
      <c r="J897" s="121"/>
      <c r="K897" s="121"/>
      <c r="L897" s="121"/>
      <c r="M897" s="121"/>
      <c r="N897" s="121"/>
      <c r="O897" s="121"/>
      <c r="P897" s="121"/>
      <c r="Q897" s="121"/>
      <c r="R897" s="121"/>
      <c r="S897" s="121"/>
      <c r="T897" s="121"/>
      <c r="U897" s="121"/>
      <c r="V897" s="121"/>
      <c r="W897" s="121"/>
      <c r="X897" s="121"/>
      <c r="Y897" s="121"/>
      <c r="Z897" s="121"/>
      <c r="AA897" s="121"/>
      <c r="AB897" s="121"/>
      <c r="AC897" s="121"/>
      <c r="AD897" s="121"/>
      <c r="AE897" s="121"/>
      <c r="AF897" s="121"/>
      <c r="AG897" s="121"/>
      <c r="AH897" s="121"/>
      <c r="AI897" s="121"/>
      <c r="AJ897" s="121"/>
      <c r="AK897" s="121"/>
      <c r="AL897" s="121"/>
      <c r="AM897" s="121"/>
      <c r="AN897" s="121"/>
      <c r="AO897" s="121"/>
    </row>
    <row r="898" ht="12.75" customHeight="1">
      <c r="A898" s="5"/>
      <c r="B898" s="121"/>
      <c r="C898" s="121"/>
      <c r="D898" s="121"/>
      <c r="E898" s="121"/>
      <c r="F898" s="121"/>
      <c r="G898" s="78"/>
      <c r="H898" s="136"/>
      <c r="I898" s="121"/>
      <c r="J898" s="121"/>
      <c r="K898" s="121"/>
      <c r="L898" s="121"/>
      <c r="M898" s="121"/>
      <c r="N898" s="121"/>
      <c r="O898" s="121"/>
      <c r="P898" s="121"/>
      <c r="Q898" s="121"/>
      <c r="R898" s="121"/>
      <c r="S898" s="121"/>
      <c r="T898" s="121"/>
      <c r="U898" s="121"/>
      <c r="V898" s="121"/>
      <c r="W898" s="121"/>
      <c r="X898" s="121"/>
      <c r="Y898" s="121"/>
      <c r="Z898" s="121"/>
      <c r="AA898" s="121"/>
      <c r="AB898" s="121"/>
      <c r="AC898" s="121"/>
      <c r="AD898" s="121"/>
      <c r="AE898" s="121"/>
      <c r="AF898" s="121"/>
      <c r="AG898" s="121"/>
      <c r="AH898" s="121"/>
      <c r="AI898" s="121"/>
      <c r="AJ898" s="121"/>
      <c r="AK898" s="121"/>
      <c r="AL898" s="121"/>
      <c r="AM898" s="121"/>
      <c r="AN898" s="121"/>
      <c r="AO898" s="121"/>
    </row>
    <row r="899" ht="12.75" customHeight="1">
      <c r="A899" s="5"/>
      <c r="B899" s="121"/>
      <c r="C899" s="121"/>
      <c r="D899" s="121"/>
      <c r="E899" s="121"/>
      <c r="F899" s="121"/>
      <c r="G899" s="78"/>
      <c r="H899" s="136"/>
      <c r="I899" s="121"/>
      <c r="J899" s="121"/>
      <c r="K899" s="121"/>
      <c r="L899" s="121"/>
      <c r="M899" s="121"/>
      <c r="N899" s="121"/>
      <c r="O899" s="121"/>
      <c r="P899" s="121"/>
      <c r="Q899" s="121"/>
      <c r="R899" s="121"/>
      <c r="S899" s="121"/>
      <c r="T899" s="121"/>
      <c r="U899" s="121"/>
      <c r="V899" s="121"/>
      <c r="W899" s="121"/>
      <c r="X899" s="121"/>
      <c r="Y899" s="121"/>
      <c r="Z899" s="121"/>
      <c r="AA899" s="121"/>
      <c r="AB899" s="121"/>
      <c r="AC899" s="121"/>
      <c r="AD899" s="121"/>
      <c r="AE899" s="121"/>
      <c r="AF899" s="121"/>
      <c r="AG899" s="121"/>
      <c r="AH899" s="121"/>
      <c r="AI899" s="121"/>
      <c r="AJ899" s="121"/>
      <c r="AK899" s="121"/>
      <c r="AL899" s="121"/>
      <c r="AM899" s="121"/>
      <c r="AN899" s="121"/>
      <c r="AO899" s="121"/>
    </row>
    <row r="900" ht="12.75" customHeight="1">
      <c r="A900" s="5"/>
      <c r="B900" s="121"/>
      <c r="C900" s="121"/>
      <c r="D900" s="121"/>
      <c r="E900" s="121"/>
      <c r="F900" s="121"/>
      <c r="G900" s="78"/>
      <c r="H900" s="136"/>
      <c r="I900" s="121"/>
      <c r="J900" s="121"/>
      <c r="K900" s="121"/>
      <c r="L900" s="121"/>
      <c r="M900" s="121"/>
      <c r="N900" s="121"/>
      <c r="O900" s="121"/>
      <c r="P900" s="121"/>
      <c r="Q900" s="121"/>
      <c r="R900" s="121"/>
      <c r="S900" s="121"/>
      <c r="T900" s="121"/>
      <c r="U900" s="121"/>
      <c r="V900" s="121"/>
      <c r="W900" s="121"/>
      <c r="X900" s="121"/>
      <c r="Y900" s="121"/>
      <c r="Z900" s="121"/>
      <c r="AA900" s="121"/>
      <c r="AB900" s="121"/>
      <c r="AC900" s="121"/>
      <c r="AD900" s="121"/>
      <c r="AE900" s="121"/>
      <c r="AF900" s="121"/>
      <c r="AG900" s="121"/>
      <c r="AH900" s="121"/>
      <c r="AI900" s="121"/>
      <c r="AJ900" s="121"/>
      <c r="AK900" s="121"/>
      <c r="AL900" s="121"/>
      <c r="AM900" s="121"/>
      <c r="AN900" s="121"/>
      <c r="AO900" s="121"/>
    </row>
    <row r="901" ht="12.75" customHeight="1">
      <c r="A901" s="5"/>
      <c r="B901" s="121"/>
      <c r="C901" s="121"/>
      <c r="D901" s="121"/>
      <c r="E901" s="121"/>
      <c r="F901" s="121"/>
      <c r="G901" s="78"/>
      <c r="H901" s="136"/>
      <c r="I901" s="121"/>
      <c r="J901" s="121"/>
      <c r="K901" s="121"/>
      <c r="L901" s="121"/>
      <c r="M901" s="121"/>
      <c r="N901" s="121"/>
      <c r="O901" s="121"/>
      <c r="P901" s="121"/>
      <c r="Q901" s="121"/>
      <c r="R901" s="121"/>
      <c r="S901" s="121"/>
      <c r="T901" s="121"/>
      <c r="U901" s="121"/>
      <c r="V901" s="121"/>
      <c r="W901" s="121"/>
      <c r="X901" s="121"/>
      <c r="Y901" s="121"/>
      <c r="Z901" s="121"/>
      <c r="AA901" s="121"/>
      <c r="AB901" s="121"/>
      <c r="AC901" s="121"/>
      <c r="AD901" s="121"/>
      <c r="AE901" s="121"/>
      <c r="AF901" s="121"/>
      <c r="AG901" s="121"/>
      <c r="AH901" s="121"/>
      <c r="AI901" s="121"/>
      <c r="AJ901" s="121"/>
      <c r="AK901" s="121"/>
      <c r="AL901" s="121"/>
      <c r="AM901" s="121"/>
      <c r="AN901" s="121"/>
      <c r="AO901" s="121"/>
    </row>
    <row r="902" ht="12.75" customHeight="1">
      <c r="A902" s="5"/>
      <c r="B902" s="121"/>
      <c r="C902" s="121"/>
      <c r="D902" s="121"/>
      <c r="E902" s="121"/>
      <c r="F902" s="121"/>
      <c r="G902" s="78"/>
      <c r="H902" s="136"/>
      <c r="I902" s="121"/>
      <c r="J902" s="121"/>
      <c r="K902" s="121"/>
      <c r="L902" s="121"/>
      <c r="M902" s="121"/>
      <c r="N902" s="121"/>
      <c r="O902" s="121"/>
      <c r="P902" s="121"/>
      <c r="Q902" s="121"/>
      <c r="R902" s="121"/>
      <c r="S902" s="121"/>
      <c r="T902" s="121"/>
      <c r="U902" s="121"/>
      <c r="V902" s="121"/>
      <c r="W902" s="121"/>
      <c r="X902" s="121"/>
      <c r="Y902" s="121"/>
      <c r="Z902" s="121"/>
      <c r="AA902" s="121"/>
      <c r="AB902" s="121"/>
      <c r="AC902" s="121"/>
      <c r="AD902" s="121"/>
      <c r="AE902" s="121"/>
      <c r="AF902" s="121"/>
      <c r="AG902" s="121"/>
      <c r="AH902" s="121"/>
      <c r="AI902" s="121"/>
      <c r="AJ902" s="121"/>
      <c r="AK902" s="121"/>
      <c r="AL902" s="121"/>
      <c r="AM902" s="121"/>
      <c r="AN902" s="121"/>
      <c r="AO902" s="121"/>
    </row>
    <row r="903" ht="12.75" customHeight="1">
      <c r="A903" s="5"/>
      <c r="B903" s="121"/>
      <c r="C903" s="121"/>
      <c r="D903" s="121"/>
      <c r="E903" s="121"/>
      <c r="F903" s="121"/>
      <c r="G903" s="78"/>
      <c r="H903" s="136"/>
      <c r="I903" s="121"/>
      <c r="J903" s="121"/>
      <c r="K903" s="121"/>
      <c r="L903" s="121"/>
      <c r="M903" s="121"/>
      <c r="N903" s="121"/>
      <c r="O903" s="121"/>
      <c r="P903" s="121"/>
      <c r="Q903" s="121"/>
      <c r="R903" s="121"/>
      <c r="S903" s="121"/>
      <c r="T903" s="121"/>
      <c r="U903" s="121"/>
      <c r="V903" s="121"/>
      <c r="W903" s="121"/>
      <c r="X903" s="121"/>
      <c r="Y903" s="121"/>
      <c r="Z903" s="121"/>
      <c r="AA903" s="121"/>
      <c r="AB903" s="121"/>
      <c r="AC903" s="121"/>
      <c r="AD903" s="121"/>
      <c r="AE903" s="121"/>
      <c r="AF903" s="121"/>
      <c r="AG903" s="121"/>
      <c r="AH903" s="121"/>
      <c r="AI903" s="121"/>
      <c r="AJ903" s="121"/>
      <c r="AK903" s="121"/>
      <c r="AL903" s="121"/>
      <c r="AM903" s="121"/>
      <c r="AN903" s="121"/>
      <c r="AO903" s="121"/>
    </row>
    <row r="904" ht="12.75" customHeight="1">
      <c r="A904" s="5"/>
      <c r="B904" s="121"/>
      <c r="C904" s="121"/>
      <c r="D904" s="121"/>
      <c r="E904" s="121"/>
      <c r="F904" s="121"/>
      <c r="G904" s="78"/>
      <c r="H904" s="136"/>
      <c r="I904" s="121"/>
      <c r="J904" s="121"/>
      <c r="K904" s="121"/>
      <c r="L904" s="121"/>
      <c r="M904" s="121"/>
      <c r="N904" s="121"/>
      <c r="O904" s="121"/>
      <c r="P904" s="121"/>
      <c r="Q904" s="121"/>
      <c r="R904" s="121"/>
      <c r="S904" s="121"/>
      <c r="T904" s="121"/>
      <c r="U904" s="121"/>
      <c r="V904" s="121"/>
      <c r="W904" s="121"/>
      <c r="X904" s="121"/>
      <c r="Y904" s="121"/>
      <c r="Z904" s="121"/>
      <c r="AA904" s="121"/>
      <c r="AB904" s="121"/>
      <c r="AC904" s="121"/>
      <c r="AD904" s="121"/>
      <c r="AE904" s="121"/>
      <c r="AF904" s="121"/>
      <c r="AG904" s="121"/>
      <c r="AH904" s="121"/>
      <c r="AI904" s="121"/>
      <c r="AJ904" s="121"/>
      <c r="AK904" s="121"/>
      <c r="AL904" s="121"/>
      <c r="AM904" s="121"/>
      <c r="AN904" s="121"/>
      <c r="AO904" s="121"/>
    </row>
    <row r="905" ht="12.75" customHeight="1">
      <c r="A905" s="5"/>
      <c r="B905" s="121"/>
      <c r="C905" s="121"/>
      <c r="D905" s="121"/>
      <c r="E905" s="121"/>
      <c r="F905" s="121"/>
      <c r="G905" s="78"/>
      <c r="H905" s="136"/>
      <c r="I905" s="121"/>
      <c r="J905" s="121"/>
      <c r="K905" s="121"/>
      <c r="L905" s="121"/>
      <c r="M905" s="121"/>
      <c r="N905" s="121"/>
      <c r="O905" s="121"/>
      <c r="P905" s="121"/>
      <c r="Q905" s="121"/>
      <c r="R905" s="121"/>
      <c r="S905" s="121"/>
      <c r="T905" s="121"/>
      <c r="U905" s="121"/>
      <c r="V905" s="121"/>
      <c r="W905" s="121"/>
      <c r="X905" s="121"/>
      <c r="Y905" s="121"/>
      <c r="Z905" s="121"/>
      <c r="AA905" s="121"/>
      <c r="AB905" s="121"/>
      <c r="AC905" s="121"/>
      <c r="AD905" s="121"/>
      <c r="AE905" s="121"/>
      <c r="AF905" s="121"/>
      <c r="AG905" s="121"/>
      <c r="AH905" s="121"/>
      <c r="AI905" s="121"/>
      <c r="AJ905" s="121"/>
      <c r="AK905" s="121"/>
      <c r="AL905" s="121"/>
      <c r="AM905" s="121"/>
      <c r="AN905" s="121"/>
      <c r="AO905" s="121"/>
    </row>
    <row r="906" ht="12.75" customHeight="1">
      <c r="A906" s="5"/>
      <c r="B906" s="121"/>
      <c r="C906" s="121"/>
      <c r="D906" s="121"/>
      <c r="E906" s="121"/>
      <c r="F906" s="121"/>
      <c r="G906" s="78"/>
      <c r="H906" s="136"/>
      <c r="I906" s="121"/>
      <c r="J906" s="121"/>
      <c r="K906" s="121"/>
      <c r="L906" s="121"/>
      <c r="M906" s="121"/>
      <c r="N906" s="121"/>
      <c r="O906" s="121"/>
      <c r="P906" s="121"/>
      <c r="Q906" s="121"/>
      <c r="R906" s="121"/>
      <c r="S906" s="121"/>
      <c r="T906" s="121"/>
      <c r="U906" s="121"/>
      <c r="V906" s="121"/>
      <c r="W906" s="121"/>
      <c r="X906" s="121"/>
      <c r="Y906" s="121"/>
      <c r="Z906" s="121"/>
      <c r="AA906" s="121"/>
      <c r="AB906" s="121"/>
      <c r="AC906" s="121"/>
      <c r="AD906" s="121"/>
      <c r="AE906" s="121"/>
      <c r="AF906" s="121"/>
      <c r="AG906" s="121"/>
      <c r="AH906" s="121"/>
      <c r="AI906" s="121"/>
      <c r="AJ906" s="121"/>
      <c r="AK906" s="121"/>
      <c r="AL906" s="121"/>
      <c r="AM906" s="121"/>
      <c r="AN906" s="121"/>
      <c r="AO906" s="121"/>
    </row>
    <row r="907" ht="12.75" customHeight="1">
      <c r="A907" s="5"/>
      <c r="B907" s="121"/>
      <c r="C907" s="121"/>
      <c r="D907" s="121"/>
      <c r="E907" s="121"/>
      <c r="F907" s="121"/>
      <c r="G907" s="78"/>
      <c r="H907" s="136"/>
      <c r="I907" s="121"/>
      <c r="J907" s="121"/>
      <c r="K907" s="121"/>
      <c r="L907" s="121"/>
      <c r="M907" s="121"/>
      <c r="N907" s="121"/>
      <c r="O907" s="121"/>
      <c r="P907" s="121"/>
      <c r="Q907" s="121"/>
      <c r="R907" s="121"/>
      <c r="S907" s="121"/>
      <c r="T907" s="121"/>
      <c r="U907" s="121"/>
      <c r="V907" s="121"/>
      <c r="W907" s="121"/>
      <c r="X907" s="121"/>
      <c r="Y907" s="121"/>
      <c r="Z907" s="121"/>
      <c r="AA907" s="121"/>
      <c r="AB907" s="121"/>
      <c r="AC907" s="121"/>
      <c r="AD907" s="121"/>
      <c r="AE907" s="121"/>
      <c r="AF907" s="121"/>
      <c r="AG907" s="121"/>
      <c r="AH907" s="121"/>
      <c r="AI907" s="121"/>
      <c r="AJ907" s="121"/>
      <c r="AK907" s="121"/>
      <c r="AL907" s="121"/>
      <c r="AM907" s="121"/>
      <c r="AN907" s="121"/>
      <c r="AO907" s="121"/>
    </row>
    <row r="908" ht="12.75" customHeight="1">
      <c r="A908" s="5"/>
      <c r="B908" s="121"/>
      <c r="C908" s="121"/>
      <c r="D908" s="121"/>
      <c r="E908" s="121"/>
      <c r="F908" s="121"/>
      <c r="G908" s="78"/>
      <c r="H908" s="136"/>
      <c r="I908" s="121"/>
      <c r="J908" s="121"/>
      <c r="K908" s="121"/>
      <c r="L908" s="121"/>
      <c r="M908" s="121"/>
      <c r="N908" s="121"/>
      <c r="O908" s="121"/>
      <c r="P908" s="121"/>
      <c r="Q908" s="121"/>
      <c r="R908" s="121"/>
      <c r="S908" s="121"/>
      <c r="T908" s="121"/>
      <c r="U908" s="121"/>
      <c r="V908" s="121"/>
      <c r="W908" s="121"/>
      <c r="X908" s="121"/>
      <c r="Y908" s="121"/>
      <c r="Z908" s="121"/>
      <c r="AA908" s="121"/>
      <c r="AB908" s="121"/>
      <c r="AC908" s="121"/>
      <c r="AD908" s="121"/>
      <c r="AE908" s="121"/>
      <c r="AF908" s="121"/>
      <c r="AG908" s="121"/>
      <c r="AH908" s="121"/>
      <c r="AI908" s="121"/>
      <c r="AJ908" s="121"/>
      <c r="AK908" s="121"/>
      <c r="AL908" s="121"/>
      <c r="AM908" s="121"/>
      <c r="AN908" s="121"/>
      <c r="AO908" s="121"/>
    </row>
    <row r="909" ht="12.75" customHeight="1">
      <c r="A909" s="5"/>
      <c r="B909" s="121"/>
      <c r="C909" s="121"/>
      <c r="D909" s="121"/>
      <c r="E909" s="121"/>
      <c r="F909" s="121"/>
      <c r="G909" s="78"/>
      <c r="H909" s="136"/>
      <c r="I909" s="121"/>
      <c r="J909" s="121"/>
      <c r="K909" s="121"/>
      <c r="L909" s="121"/>
      <c r="M909" s="121"/>
      <c r="N909" s="121"/>
      <c r="O909" s="121"/>
      <c r="P909" s="121"/>
      <c r="Q909" s="121"/>
      <c r="R909" s="121"/>
      <c r="S909" s="121"/>
      <c r="T909" s="121"/>
      <c r="U909" s="121"/>
      <c r="V909" s="121"/>
      <c r="W909" s="121"/>
      <c r="X909" s="121"/>
      <c r="Y909" s="121"/>
      <c r="Z909" s="121"/>
      <c r="AA909" s="121"/>
      <c r="AB909" s="121"/>
      <c r="AC909" s="121"/>
      <c r="AD909" s="121"/>
      <c r="AE909" s="121"/>
      <c r="AF909" s="121"/>
      <c r="AG909" s="121"/>
      <c r="AH909" s="121"/>
      <c r="AI909" s="121"/>
      <c r="AJ909" s="121"/>
      <c r="AK909" s="121"/>
      <c r="AL909" s="121"/>
      <c r="AM909" s="121"/>
      <c r="AN909" s="121"/>
      <c r="AO909" s="121"/>
    </row>
    <row r="910" ht="12.75" customHeight="1">
      <c r="A910" s="5"/>
      <c r="B910" s="121"/>
      <c r="C910" s="121"/>
      <c r="D910" s="121"/>
      <c r="E910" s="121"/>
      <c r="F910" s="121"/>
      <c r="G910" s="78"/>
      <c r="H910" s="136"/>
      <c r="I910" s="121"/>
      <c r="J910" s="121"/>
      <c r="K910" s="121"/>
      <c r="L910" s="121"/>
      <c r="M910" s="121"/>
      <c r="N910" s="121"/>
      <c r="O910" s="121"/>
      <c r="P910" s="121"/>
      <c r="Q910" s="121"/>
      <c r="R910" s="121"/>
      <c r="S910" s="121"/>
      <c r="T910" s="121"/>
      <c r="U910" s="121"/>
      <c r="V910" s="121"/>
      <c r="W910" s="121"/>
      <c r="X910" s="121"/>
      <c r="Y910" s="121"/>
      <c r="Z910" s="121"/>
      <c r="AA910" s="121"/>
      <c r="AB910" s="121"/>
      <c r="AC910" s="121"/>
      <c r="AD910" s="121"/>
      <c r="AE910" s="121"/>
      <c r="AF910" s="121"/>
      <c r="AG910" s="121"/>
      <c r="AH910" s="121"/>
      <c r="AI910" s="121"/>
      <c r="AJ910" s="121"/>
      <c r="AK910" s="121"/>
      <c r="AL910" s="121"/>
      <c r="AM910" s="121"/>
      <c r="AN910" s="121"/>
      <c r="AO910" s="121"/>
    </row>
    <row r="911" ht="12.75" customHeight="1">
      <c r="A911" s="5"/>
      <c r="B911" s="121"/>
      <c r="C911" s="121"/>
      <c r="D911" s="121"/>
      <c r="E911" s="121"/>
      <c r="F911" s="121"/>
      <c r="G911" s="78"/>
      <c r="H911" s="136"/>
      <c r="I911" s="121"/>
      <c r="J911" s="121"/>
      <c r="K911" s="121"/>
      <c r="L911" s="121"/>
      <c r="M911" s="121"/>
      <c r="N911" s="121"/>
      <c r="O911" s="121"/>
      <c r="P911" s="121"/>
      <c r="Q911" s="121"/>
      <c r="R911" s="121"/>
      <c r="S911" s="121"/>
      <c r="T911" s="121"/>
      <c r="U911" s="121"/>
      <c r="V911" s="121"/>
      <c r="W911" s="121"/>
      <c r="X911" s="121"/>
      <c r="Y911" s="121"/>
      <c r="Z911" s="121"/>
      <c r="AA911" s="121"/>
      <c r="AB911" s="121"/>
      <c r="AC911" s="121"/>
      <c r="AD911" s="121"/>
      <c r="AE911" s="121"/>
      <c r="AF911" s="121"/>
      <c r="AG911" s="121"/>
      <c r="AH911" s="121"/>
      <c r="AI911" s="121"/>
      <c r="AJ911" s="121"/>
      <c r="AK911" s="121"/>
      <c r="AL911" s="121"/>
      <c r="AM911" s="121"/>
      <c r="AN911" s="121"/>
      <c r="AO911" s="121"/>
    </row>
    <row r="912" ht="12.75" customHeight="1">
      <c r="A912" s="5"/>
      <c r="B912" s="121"/>
      <c r="C912" s="121"/>
      <c r="D912" s="121"/>
      <c r="E912" s="121"/>
      <c r="F912" s="121"/>
      <c r="G912" s="78"/>
      <c r="H912" s="136"/>
      <c r="I912" s="121"/>
      <c r="J912" s="121"/>
      <c r="K912" s="121"/>
      <c r="L912" s="121"/>
      <c r="M912" s="121"/>
      <c r="N912" s="121"/>
      <c r="O912" s="121"/>
      <c r="P912" s="121"/>
      <c r="Q912" s="121"/>
      <c r="R912" s="121"/>
      <c r="S912" s="121"/>
      <c r="T912" s="121"/>
      <c r="U912" s="121"/>
      <c r="V912" s="121"/>
      <c r="W912" s="121"/>
      <c r="X912" s="121"/>
      <c r="Y912" s="121"/>
      <c r="Z912" s="121"/>
      <c r="AA912" s="121"/>
      <c r="AB912" s="121"/>
      <c r="AC912" s="121"/>
      <c r="AD912" s="121"/>
      <c r="AE912" s="121"/>
      <c r="AF912" s="121"/>
      <c r="AG912" s="121"/>
      <c r="AH912" s="121"/>
      <c r="AI912" s="121"/>
      <c r="AJ912" s="121"/>
      <c r="AK912" s="121"/>
      <c r="AL912" s="121"/>
      <c r="AM912" s="121"/>
      <c r="AN912" s="121"/>
      <c r="AO912" s="121"/>
    </row>
    <row r="913" ht="12.75" customHeight="1">
      <c r="A913" s="5"/>
      <c r="B913" s="121"/>
      <c r="C913" s="121"/>
      <c r="D913" s="121"/>
      <c r="E913" s="121"/>
      <c r="F913" s="121"/>
      <c r="G913" s="78"/>
      <c r="H913" s="136"/>
      <c r="I913" s="121"/>
      <c r="J913" s="121"/>
      <c r="K913" s="121"/>
      <c r="L913" s="121"/>
      <c r="M913" s="121"/>
      <c r="N913" s="121"/>
      <c r="O913" s="121"/>
      <c r="P913" s="121"/>
      <c r="Q913" s="121"/>
      <c r="R913" s="121"/>
      <c r="S913" s="121"/>
      <c r="T913" s="121"/>
      <c r="U913" s="121"/>
      <c r="V913" s="121"/>
      <c r="W913" s="121"/>
      <c r="X913" s="121"/>
      <c r="Y913" s="121"/>
      <c r="Z913" s="121"/>
      <c r="AA913" s="121"/>
      <c r="AB913" s="121"/>
      <c r="AC913" s="121"/>
      <c r="AD913" s="121"/>
      <c r="AE913" s="121"/>
      <c r="AF913" s="121"/>
      <c r="AG913" s="121"/>
      <c r="AH913" s="121"/>
      <c r="AI913" s="121"/>
      <c r="AJ913" s="121"/>
      <c r="AK913" s="121"/>
      <c r="AL913" s="121"/>
      <c r="AM913" s="121"/>
      <c r="AN913" s="121"/>
      <c r="AO913" s="121"/>
    </row>
    <row r="914" ht="12.75" customHeight="1">
      <c r="A914" s="5"/>
      <c r="B914" s="121"/>
      <c r="C914" s="121"/>
      <c r="D914" s="121"/>
      <c r="E914" s="121"/>
      <c r="F914" s="121"/>
      <c r="G914" s="78"/>
      <c r="H914" s="136"/>
      <c r="I914" s="121"/>
      <c r="J914" s="121"/>
      <c r="K914" s="121"/>
      <c r="L914" s="121"/>
      <c r="M914" s="121"/>
      <c r="N914" s="121"/>
      <c r="O914" s="121"/>
      <c r="P914" s="121"/>
      <c r="Q914" s="121"/>
      <c r="R914" s="121"/>
      <c r="S914" s="121"/>
      <c r="T914" s="121"/>
      <c r="U914" s="121"/>
      <c r="V914" s="121"/>
      <c r="W914" s="121"/>
      <c r="X914" s="121"/>
      <c r="Y914" s="121"/>
      <c r="Z914" s="121"/>
      <c r="AA914" s="121"/>
      <c r="AB914" s="121"/>
      <c r="AC914" s="121"/>
      <c r="AD914" s="121"/>
      <c r="AE914" s="121"/>
      <c r="AF914" s="121"/>
      <c r="AG914" s="121"/>
      <c r="AH914" s="121"/>
      <c r="AI914" s="121"/>
      <c r="AJ914" s="121"/>
      <c r="AK914" s="121"/>
      <c r="AL914" s="121"/>
      <c r="AM914" s="121"/>
      <c r="AN914" s="121"/>
      <c r="AO914" s="121"/>
    </row>
    <row r="915" ht="12.75" customHeight="1">
      <c r="A915" s="5"/>
      <c r="B915" s="121"/>
      <c r="C915" s="121"/>
      <c r="D915" s="121"/>
      <c r="E915" s="121"/>
      <c r="F915" s="121"/>
      <c r="G915" s="78"/>
      <c r="H915" s="136"/>
      <c r="I915" s="121"/>
      <c r="J915" s="121"/>
      <c r="K915" s="121"/>
      <c r="L915" s="121"/>
      <c r="M915" s="121"/>
      <c r="N915" s="121"/>
      <c r="O915" s="121"/>
      <c r="P915" s="121"/>
      <c r="Q915" s="121"/>
      <c r="R915" s="121"/>
      <c r="S915" s="121"/>
      <c r="T915" s="121"/>
      <c r="U915" s="121"/>
      <c r="V915" s="121"/>
      <c r="W915" s="121"/>
      <c r="X915" s="121"/>
      <c r="Y915" s="121"/>
      <c r="Z915" s="121"/>
      <c r="AA915" s="121"/>
      <c r="AB915" s="121"/>
      <c r="AC915" s="121"/>
      <c r="AD915" s="121"/>
      <c r="AE915" s="121"/>
      <c r="AF915" s="121"/>
      <c r="AG915" s="121"/>
      <c r="AH915" s="121"/>
      <c r="AI915" s="121"/>
      <c r="AJ915" s="121"/>
      <c r="AK915" s="121"/>
      <c r="AL915" s="121"/>
      <c r="AM915" s="121"/>
      <c r="AN915" s="121"/>
      <c r="AO915" s="121"/>
    </row>
    <row r="916" ht="12.75" customHeight="1">
      <c r="A916" s="5"/>
      <c r="B916" s="121"/>
      <c r="C916" s="121"/>
      <c r="D916" s="121"/>
      <c r="E916" s="121"/>
      <c r="F916" s="121"/>
      <c r="G916" s="78"/>
      <c r="H916" s="136"/>
      <c r="I916" s="121"/>
      <c r="J916" s="121"/>
      <c r="K916" s="121"/>
      <c r="L916" s="121"/>
      <c r="M916" s="121"/>
      <c r="N916" s="121"/>
      <c r="O916" s="121"/>
      <c r="P916" s="121"/>
      <c r="Q916" s="121"/>
      <c r="R916" s="121"/>
      <c r="S916" s="121"/>
      <c r="T916" s="121"/>
      <c r="U916" s="121"/>
      <c r="V916" s="121"/>
      <c r="W916" s="121"/>
      <c r="X916" s="121"/>
      <c r="Y916" s="121"/>
      <c r="Z916" s="121"/>
      <c r="AA916" s="121"/>
      <c r="AB916" s="121"/>
      <c r="AC916" s="121"/>
      <c r="AD916" s="121"/>
      <c r="AE916" s="121"/>
      <c r="AF916" s="121"/>
      <c r="AG916" s="121"/>
      <c r="AH916" s="121"/>
      <c r="AI916" s="121"/>
      <c r="AJ916" s="121"/>
      <c r="AK916" s="121"/>
      <c r="AL916" s="121"/>
      <c r="AM916" s="121"/>
      <c r="AN916" s="121"/>
      <c r="AO916" s="121"/>
    </row>
    <row r="917" ht="12.75" customHeight="1">
      <c r="A917" s="5"/>
      <c r="B917" s="121"/>
      <c r="C917" s="121"/>
      <c r="D917" s="121"/>
      <c r="E917" s="121"/>
      <c r="F917" s="121"/>
      <c r="G917" s="78"/>
      <c r="H917" s="136"/>
      <c r="I917" s="121"/>
      <c r="J917" s="121"/>
      <c r="K917" s="121"/>
      <c r="L917" s="121"/>
      <c r="M917" s="121"/>
      <c r="N917" s="121"/>
      <c r="O917" s="121"/>
      <c r="P917" s="121"/>
      <c r="Q917" s="121"/>
      <c r="R917" s="121"/>
      <c r="S917" s="121"/>
      <c r="T917" s="121"/>
      <c r="U917" s="121"/>
      <c r="V917" s="121"/>
      <c r="W917" s="121"/>
      <c r="X917" s="121"/>
      <c r="Y917" s="121"/>
      <c r="Z917" s="121"/>
      <c r="AA917" s="121"/>
      <c r="AB917" s="121"/>
      <c r="AC917" s="121"/>
      <c r="AD917" s="121"/>
      <c r="AE917" s="121"/>
      <c r="AF917" s="121"/>
      <c r="AG917" s="121"/>
      <c r="AH917" s="121"/>
      <c r="AI917" s="121"/>
      <c r="AJ917" s="121"/>
      <c r="AK917" s="121"/>
      <c r="AL917" s="121"/>
      <c r="AM917" s="121"/>
      <c r="AN917" s="121"/>
      <c r="AO917" s="121"/>
    </row>
    <row r="918" ht="12.75" customHeight="1">
      <c r="A918" s="5"/>
      <c r="B918" s="121"/>
      <c r="C918" s="121"/>
      <c r="D918" s="121"/>
      <c r="E918" s="121"/>
      <c r="F918" s="121"/>
      <c r="G918" s="78"/>
      <c r="H918" s="136"/>
      <c r="I918" s="121"/>
      <c r="J918" s="121"/>
      <c r="K918" s="121"/>
      <c r="L918" s="121"/>
      <c r="M918" s="121"/>
      <c r="N918" s="121"/>
      <c r="O918" s="121"/>
      <c r="P918" s="121"/>
      <c r="Q918" s="121"/>
      <c r="R918" s="121"/>
      <c r="S918" s="121"/>
      <c r="T918" s="121"/>
      <c r="U918" s="121"/>
      <c r="V918" s="121"/>
      <c r="W918" s="121"/>
      <c r="X918" s="121"/>
      <c r="Y918" s="121"/>
      <c r="Z918" s="121"/>
      <c r="AA918" s="121"/>
      <c r="AB918" s="121"/>
      <c r="AC918" s="121"/>
      <c r="AD918" s="121"/>
      <c r="AE918" s="121"/>
      <c r="AF918" s="121"/>
      <c r="AG918" s="121"/>
      <c r="AH918" s="121"/>
      <c r="AI918" s="121"/>
      <c r="AJ918" s="121"/>
      <c r="AK918" s="121"/>
      <c r="AL918" s="121"/>
      <c r="AM918" s="121"/>
      <c r="AN918" s="121"/>
      <c r="AO918" s="121"/>
    </row>
    <row r="919" ht="12.75" customHeight="1">
      <c r="A919" s="5"/>
      <c r="B919" s="121"/>
      <c r="C919" s="121"/>
      <c r="D919" s="121"/>
      <c r="E919" s="121"/>
      <c r="F919" s="121"/>
      <c r="G919" s="78"/>
      <c r="H919" s="136"/>
      <c r="I919" s="121"/>
      <c r="J919" s="121"/>
      <c r="K919" s="121"/>
      <c r="L919" s="121"/>
      <c r="M919" s="121"/>
      <c r="N919" s="121"/>
      <c r="O919" s="121"/>
      <c r="P919" s="121"/>
      <c r="Q919" s="121"/>
      <c r="R919" s="121"/>
      <c r="S919" s="121"/>
      <c r="T919" s="121"/>
      <c r="U919" s="121"/>
      <c r="V919" s="121"/>
      <c r="W919" s="121"/>
      <c r="X919" s="121"/>
      <c r="Y919" s="121"/>
      <c r="Z919" s="121"/>
      <c r="AA919" s="121"/>
      <c r="AB919" s="121"/>
      <c r="AC919" s="121"/>
      <c r="AD919" s="121"/>
      <c r="AE919" s="121"/>
      <c r="AF919" s="121"/>
      <c r="AG919" s="121"/>
      <c r="AH919" s="121"/>
      <c r="AI919" s="121"/>
      <c r="AJ919" s="121"/>
      <c r="AK919" s="121"/>
      <c r="AL919" s="121"/>
      <c r="AM919" s="121"/>
      <c r="AN919" s="121"/>
      <c r="AO919" s="121"/>
    </row>
    <row r="920" ht="12.75" customHeight="1">
      <c r="A920" s="5"/>
      <c r="B920" s="121"/>
      <c r="C920" s="121"/>
      <c r="D920" s="121"/>
      <c r="E920" s="121"/>
      <c r="F920" s="121"/>
      <c r="G920" s="78"/>
      <c r="H920" s="136"/>
      <c r="I920" s="121"/>
      <c r="J920" s="121"/>
      <c r="K920" s="121"/>
      <c r="L920" s="121"/>
      <c r="M920" s="121"/>
      <c r="N920" s="121"/>
      <c r="O920" s="121"/>
      <c r="P920" s="121"/>
      <c r="Q920" s="121"/>
      <c r="R920" s="121"/>
      <c r="S920" s="121"/>
      <c r="T920" s="121"/>
      <c r="U920" s="121"/>
      <c r="V920" s="121"/>
      <c r="W920" s="121"/>
      <c r="X920" s="121"/>
      <c r="Y920" s="121"/>
      <c r="Z920" s="121"/>
      <c r="AA920" s="121"/>
      <c r="AB920" s="121"/>
      <c r="AC920" s="121"/>
      <c r="AD920" s="121"/>
      <c r="AE920" s="121"/>
      <c r="AF920" s="121"/>
      <c r="AG920" s="121"/>
      <c r="AH920" s="121"/>
      <c r="AI920" s="121"/>
      <c r="AJ920" s="121"/>
      <c r="AK920" s="121"/>
      <c r="AL920" s="121"/>
      <c r="AM920" s="121"/>
      <c r="AN920" s="121"/>
      <c r="AO920" s="121"/>
    </row>
    <row r="921" ht="12.75" customHeight="1">
      <c r="A921" s="5"/>
      <c r="B921" s="121"/>
      <c r="C921" s="121"/>
      <c r="D921" s="121"/>
      <c r="E921" s="121"/>
      <c r="F921" s="121"/>
      <c r="G921" s="78"/>
      <c r="H921" s="136"/>
      <c r="I921" s="121"/>
      <c r="J921" s="121"/>
      <c r="K921" s="121"/>
      <c r="L921" s="121"/>
      <c r="M921" s="121"/>
      <c r="N921" s="121"/>
      <c r="O921" s="121"/>
      <c r="P921" s="121"/>
      <c r="Q921" s="121"/>
      <c r="R921" s="121"/>
      <c r="S921" s="121"/>
      <c r="T921" s="121"/>
      <c r="U921" s="121"/>
      <c r="V921" s="121"/>
      <c r="W921" s="121"/>
      <c r="X921" s="121"/>
      <c r="Y921" s="121"/>
      <c r="Z921" s="121"/>
      <c r="AA921" s="121"/>
      <c r="AB921" s="121"/>
      <c r="AC921" s="121"/>
      <c r="AD921" s="121"/>
      <c r="AE921" s="121"/>
      <c r="AF921" s="121"/>
      <c r="AG921" s="121"/>
      <c r="AH921" s="121"/>
      <c r="AI921" s="121"/>
      <c r="AJ921" s="121"/>
      <c r="AK921" s="121"/>
      <c r="AL921" s="121"/>
      <c r="AM921" s="121"/>
      <c r="AN921" s="121"/>
      <c r="AO921" s="121"/>
    </row>
    <row r="922" ht="12.75" customHeight="1">
      <c r="A922" s="5"/>
      <c r="B922" s="121"/>
      <c r="C922" s="121"/>
      <c r="D922" s="121"/>
      <c r="E922" s="121"/>
      <c r="F922" s="121"/>
      <c r="G922" s="78"/>
      <c r="H922" s="136"/>
      <c r="I922" s="121"/>
      <c r="J922" s="121"/>
      <c r="K922" s="121"/>
      <c r="L922" s="121"/>
      <c r="M922" s="121"/>
      <c r="N922" s="121"/>
      <c r="O922" s="121"/>
      <c r="P922" s="121"/>
      <c r="Q922" s="121"/>
      <c r="R922" s="121"/>
      <c r="S922" s="121"/>
      <c r="T922" s="121"/>
      <c r="U922" s="121"/>
      <c r="V922" s="121"/>
      <c r="W922" s="121"/>
      <c r="X922" s="121"/>
      <c r="Y922" s="121"/>
      <c r="Z922" s="121"/>
      <c r="AA922" s="121"/>
      <c r="AB922" s="121"/>
      <c r="AC922" s="121"/>
      <c r="AD922" s="121"/>
      <c r="AE922" s="121"/>
      <c r="AF922" s="121"/>
      <c r="AG922" s="121"/>
      <c r="AH922" s="121"/>
      <c r="AI922" s="121"/>
      <c r="AJ922" s="121"/>
      <c r="AK922" s="121"/>
      <c r="AL922" s="121"/>
      <c r="AM922" s="121"/>
      <c r="AN922" s="121"/>
      <c r="AO922" s="121"/>
    </row>
    <row r="923" ht="12.75" customHeight="1">
      <c r="A923" s="5"/>
      <c r="B923" s="121"/>
      <c r="C923" s="121"/>
      <c r="D923" s="121"/>
      <c r="E923" s="121"/>
      <c r="F923" s="121"/>
      <c r="G923" s="78"/>
      <c r="H923" s="136"/>
      <c r="I923" s="121"/>
      <c r="J923" s="121"/>
      <c r="K923" s="121"/>
      <c r="L923" s="121"/>
      <c r="M923" s="121"/>
      <c r="N923" s="121"/>
      <c r="O923" s="121"/>
      <c r="P923" s="121"/>
      <c r="Q923" s="121"/>
      <c r="R923" s="121"/>
      <c r="S923" s="121"/>
      <c r="T923" s="121"/>
      <c r="U923" s="121"/>
      <c r="V923" s="121"/>
      <c r="W923" s="121"/>
      <c r="X923" s="121"/>
      <c r="Y923" s="121"/>
      <c r="Z923" s="121"/>
      <c r="AA923" s="121"/>
      <c r="AB923" s="121"/>
      <c r="AC923" s="121"/>
      <c r="AD923" s="121"/>
      <c r="AE923" s="121"/>
      <c r="AF923" s="121"/>
      <c r="AG923" s="121"/>
      <c r="AH923" s="121"/>
      <c r="AI923" s="121"/>
      <c r="AJ923" s="121"/>
      <c r="AK923" s="121"/>
      <c r="AL923" s="121"/>
      <c r="AM923" s="121"/>
      <c r="AN923" s="121"/>
      <c r="AO923" s="121"/>
    </row>
    <row r="924" ht="12.75" customHeight="1">
      <c r="A924" s="5"/>
      <c r="B924" s="121"/>
      <c r="C924" s="121"/>
      <c r="D924" s="121"/>
      <c r="E924" s="121"/>
      <c r="F924" s="121"/>
      <c r="G924" s="78"/>
      <c r="H924" s="136"/>
      <c r="I924" s="121"/>
      <c r="J924" s="121"/>
      <c r="K924" s="121"/>
      <c r="L924" s="121"/>
      <c r="M924" s="121"/>
      <c r="N924" s="121"/>
      <c r="O924" s="121"/>
      <c r="P924" s="121"/>
      <c r="Q924" s="121"/>
      <c r="R924" s="121"/>
      <c r="S924" s="121"/>
      <c r="T924" s="121"/>
      <c r="U924" s="121"/>
      <c r="V924" s="121"/>
      <c r="W924" s="121"/>
      <c r="X924" s="121"/>
      <c r="Y924" s="121"/>
      <c r="Z924" s="121"/>
      <c r="AA924" s="121"/>
      <c r="AB924" s="121"/>
      <c r="AC924" s="121"/>
      <c r="AD924" s="121"/>
      <c r="AE924" s="121"/>
      <c r="AF924" s="121"/>
      <c r="AG924" s="121"/>
      <c r="AH924" s="121"/>
      <c r="AI924" s="121"/>
      <c r="AJ924" s="121"/>
      <c r="AK924" s="121"/>
      <c r="AL924" s="121"/>
      <c r="AM924" s="121"/>
      <c r="AN924" s="121"/>
      <c r="AO924" s="121"/>
    </row>
    <row r="925" ht="12.75" customHeight="1">
      <c r="A925" s="5"/>
      <c r="B925" s="121"/>
      <c r="C925" s="121"/>
      <c r="D925" s="121"/>
      <c r="E925" s="121"/>
      <c r="F925" s="121"/>
      <c r="G925" s="78"/>
      <c r="H925" s="136"/>
      <c r="I925" s="121"/>
      <c r="J925" s="121"/>
      <c r="K925" s="121"/>
      <c r="L925" s="121"/>
      <c r="M925" s="121"/>
      <c r="N925" s="121"/>
      <c r="O925" s="121"/>
      <c r="P925" s="121"/>
      <c r="Q925" s="121"/>
      <c r="R925" s="121"/>
      <c r="S925" s="121"/>
      <c r="T925" s="121"/>
      <c r="U925" s="121"/>
      <c r="V925" s="121"/>
      <c r="W925" s="121"/>
      <c r="X925" s="121"/>
      <c r="Y925" s="121"/>
      <c r="Z925" s="121"/>
      <c r="AA925" s="121"/>
      <c r="AB925" s="121"/>
      <c r="AC925" s="121"/>
      <c r="AD925" s="121"/>
      <c r="AE925" s="121"/>
      <c r="AF925" s="121"/>
      <c r="AG925" s="121"/>
      <c r="AH925" s="121"/>
      <c r="AI925" s="121"/>
      <c r="AJ925" s="121"/>
      <c r="AK925" s="121"/>
      <c r="AL925" s="121"/>
      <c r="AM925" s="121"/>
      <c r="AN925" s="121"/>
      <c r="AO925" s="121"/>
    </row>
    <row r="926" ht="12.75" customHeight="1">
      <c r="A926" s="5"/>
      <c r="B926" s="121"/>
      <c r="C926" s="121"/>
      <c r="D926" s="121"/>
      <c r="E926" s="121"/>
      <c r="F926" s="121"/>
      <c r="G926" s="78"/>
      <c r="H926" s="136"/>
      <c r="I926" s="121"/>
      <c r="J926" s="121"/>
      <c r="K926" s="121"/>
      <c r="L926" s="121"/>
      <c r="M926" s="121"/>
      <c r="N926" s="121"/>
      <c r="O926" s="121"/>
      <c r="P926" s="121"/>
      <c r="Q926" s="121"/>
      <c r="R926" s="121"/>
      <c r="S926" s="121"/>
      <c r="T926" s="121"/>
      <c r="U926" s="121"/>
      <c r="V926" s="121"/>
      <c r="W926" s="121"/>
      <c r="X926" s="121"/>
      <c r="Y926" s="121"/>
      <c r="Z926" s="121"/>
      <c r="AA926" s="121"/>
      <c r="AB926" s="121"/>
      <c r="AC926" s="121"/>
      <c r="AD926" s="121"/>
      <c r="AE926" s="121"/>
      <c r="AF926" s="121"/>
      <c r="AG926" s="121"/>
      <c r="AH926" s="121"/>
      <c r="AI926" s="121"/>
      <c r="AJ926" s="121"/>
      <c r="AK926" s="121"/>
      <c r="AL926" s="121"/>
      <c r="AM926" s="121"/>
      <c r="AN926" s="121"/>
      <c r="AO926" s="121"/>
    </row>
    <row r="927" ht="12.75" customHeight="1">
      <c r="A927" s="5"/>
      <c r="B927" s="121"/>
      <c r="C927" s="121"/>
      <c r="D927" s="121"/>
      <c r="E927" s="121"/>
      <c r="F927" s="121"/>
      <c r="G927" s="78"/>
      <c r="H927" s="136"/>
      <c r="I927" s="121"/>
      <c r="J927" s="121"/>
      <c r="K927" s="121"/>
      <c r="L927" s="121"/>
      <c r="M927" s="121"/>
      <c r="N927" s="121"/>
      <c r="O927" s="121"/>
      <c r="P927" s="121"/>
      <c r="Q927" s="121"/>
      <c r="R927" s="121"/>
      <c r="S927" s="121"/>
      <c r="T927" s="121"/>
      <c r="U927" s="121"/>
      <c r="V927" s="121"/>
      <c r="W927" s="121"/>
      <c r="X927" s="121"/>
      <c r="Y927" s="121"/>
      <c r="Z927" s="121"/>
      <c r="AA927" s="121"/>
      <c r="AB927" s="121"/>
      <c r="AC927" s="121"/>
      <c r="AD927" s="121"/>
      <c r="AE927" s="121"/>
      <c r="AF927" s="121"/>
      <c r="AG927" s="121"/>
      <c r="AH927" s="121"/>
      <c r="AI927" s="121"/>
      <c r="AJ927" s="121"/>
      <c r="AK927" s="121"/>
      <c r="AL927" s="121"/>
      <c r="AM927" s="121"/>
      <c r="AN927" s="121"/>
      <c r="AO927" s="121"/>
    </row>
    <row r="928" ht="12.75" customHeight="1">
      <c r="A928" s="5"/>
      <c r="B928" s="121"/>
      <c r="C928" s="121"/>
      <c r="D928" s="121"/>
      <c r="E928" s="121"/>
      <c r="F928" s="121"/>
      <c r="G928" s="78"/>
      <c r="H928" s="136"/>
      <c r="I928" s="121"/>
      <c r="J928" s="121"/>
      <c r="K928" s="121"/>
      <c r="L928" s="121"/>
      <c r="M928" s="121"/>
      <c r="N928" s="121"/>
      <c r="O928" s="121"/>
      <c r="P928" s="121"/>
      <c r="Q928" s="121"/>
      <c r="R928" s="121"/>
      <c r="S928" s="121"/>
      <c r="T928" s="121"/>
      <c r="U928" s="121"/>
      <c r="V928" s="121"/>
      <c r="W928" s="121"/>
      <c r="X928" s="121"/>
      <c r="Y928" s="121"/>
      <c r="Z928" s="121"/>
      <c r="AA928" s="121"/>
      <c r="AB928" s="121"/>
      <c r="AC928" s="121"/>
      <c r="AD928" s="121"/>
      <c r="AE928" s="121"/>
      <c r="AF928" s="121"/>
      <c r="AG928" s="121"/>
      <c r="AH928" s="121"/>
      <c r="AI928" s="121"/>
      <c r="AJ928" s="121"/>
      <c r="AK928" s="121"/>
      <c r="AL928" s="121"/>
      <c r="AM928" s="121"/>
      <c r="AN928" s="121"/>
      <c r="AO928" s="121"/>
    </row>
    <row r="929" ht="12.75" customHeight="1">
      <c r="A929" s="5"/>
      <c r="B929" s="121"/>
      <c r="C929" s="121"/>
      <c r="D929" s="121"/>
      <c r="E929" s="121"/>
      <c r="F929" s="121"/>
      <c r="G929" s="78"/>
      <c r="H929" s="136"/>
      <c r="I929" s="121"/>
      <c r="J929" s="121"/>
      <c r="K929" s="121"/>
      <c r="L929" s="121"/>
      <c r="M929" s="121"/>
      <c r="N929" s="121"/>
      <c r="O929" s="121"/>
      <c r="P929" s="121"/>
      <c r="Q929" s="121"/>
      <c r="R929" s="121"/>
      <c r="S929" s="121"/>
      <c r="T929" s="121"/>
      <c r="U929" s="121"/>
      <c r="V929" s="121"/>
      <c r="W929" s="121"/>
      <c r="X929" s="121"/>
      <c r="Y929" s="121"/>
      <c r="Z929" s="121"/>
      <c r="AA929" s="121"/>
      <c r="AB929" s="121"/>
      <c r="AC929" s="121"/>
      <c r="AD929" s="121"/>
      <c r="AE929" s="121"/>
      <c r="AF929" s="121"/>
      <c r="AG929" s="121"/>
      <c r="AH929" s="121"/>
      <c r="AI929" s="121"/>
      <c r="AJ929" s="121"/>
      <c r="AK929" s="121"/>
      <c r="AL929" s="121"/>
      <c r="AM929" s="121"/>
      <c r="AN929" s="121"/>
      <c r="AO929" s="121"/>
    </row>
    <row r="930" ht="12.75" customHeight="1">
      <c r="A930" s="5"/>
      <c r="B930" s="121"/>
      <c r="C930" s="121"/>
      <c r="D930" s="121"/>
      <c r="E930" s="121"/>
      <c r="F930" s="121"/>
      <c r="G930" s="78"/>
      <c r="H930" s="136"/>
      <c r="I930" s="121"/>
      <c r="J930" s="121"/>
      <c r="K930" s="121"/>
      <c r="L930" s="121"/>
      <c r="M930" s="121"/>
      <c r="N930" s="121"/>
      <c r="O930" s="121"/>
      <c r="P930" s="121"/>
      <c r="Q930" s="121"/>
      <c r="R930" s="121"/>
      <c r="S930" s="121"/>
      <c r="T930" s="121"/>
      <c r="U930" s="121"/>
      <c r="V930" s="121"/>
      <c r="W930" s="121"/>
      <c r="X930" s="121"/>
      <c r="Y930" s="121"/>
      <c r="Z930" s="121"/>
      <c r="AA930" s="121"/>
      <c r="AB930" s="121"/>
      <c r="AC930" s="121"/>
      <c r="AD930" s="121"/>
      <c r="AE930" s="121"/>
      <c r="AF930" s="121"/>
      <c r="AG930" s="121"/>
      <c r="AH930" s="121"/>
      <c r="AI930" s="121"/>
      <c r="AJ930" s="121"/>
      <c r="AK930" s="121"/>
      <c r="AL930" s="121"/>
      <c r="AM930" s="121"/>
      <c r="AN930" s="121"/>
      <c r="AO930" s="121"/>
    </row>
    <row r="931" ht="12.75" customHeight="1">
      <c r="A931" s="5"/>
      <c r="B931" s="121"/>
      <c r="C931" s="121"/>
      <c r="D931" s="121"/>
      <c r="E931" s="121"/>
      <c r="F931" s="121"/>
      <c r="G931" s="78"/>
      <c r="H931" s="136"/>
      <c r="I931" s="121"/>
      <c r="J931" s="121"/>
      <c r="K931" s="121"/>
      <c r="L931" s="121"/>
      <c r="M931" s="121"/>
      <c r="N931" s="121"/>
      <c r="O931" s="121"/>
      <c r="P931" s="121"/>
      <c r="Q931" s="121"/>
      <c r="R931" s="121"/>
      <c r="S931" s="121"/>
      <c r="T931" s="121"/>
      <c r="U931" s="121"/>
      <c r="V931" s="121"/>
      <c r="W931" s="121"/>
      <c r="X931" s="121"/>
      <c r="Y931" s="121"/>
      <c r="Z931" s="121"/>
      <c r="AA931" s="121"/>
      <c r="AB931" s="121"/>
      <c r="AC931" s="121"/>
      <c r="AD931" s="121"/>
      <c r="AE931" s="121"/>
      <c r="AF931" s="121"/>
      <c r="AG931" s="121"/>
      <c r="AH931" s="121"/>
      <c r="AI931" s="121"/>
      <c r="AJ931" s="121"/>
      <c r="AK931" s="121"/>
      <c r="AL931" s="121"/>
      <c r="AM931" s="121"/>
      <c r="AN931" s="121"/>
      <c r="AO931" s="121"/>
    </row>
    <row r="932" ht="12.75" customHeight="1">
      <c r="A932" s="5"/>
      <c r="B932" s="121"/>
      <c r="C932" s="121"/>
      <c r="D932" s="121"/>
      <c r="E932" s="121"/>
      <c r="F932" s="121"/>
      <c r="G932" s="78"/>
      <c r="H932" s="136"/>
      <c r="I932" s="121"/>
      <c r="J932" s="121"/>
      <c r="K932" s="121"/>
      <c r="L932" s="121"/>
      <c r="M932" s="121"/>
      <c r="N932" s="121"/>
      <c r="O932" s="121"/>
      <c r="P932" s="121"/>
      <c r="Q932" s="121"/>
      <c r="R932" s="121"/>
      <c r="S932" s="121"/>
      <c r="T932" s="121"/>
      <c r="U932" s="121"/>
      <c r="V932" s="121"/>
      <c r="W932" s="121"/>
      <c r="X932" s="121"/>
      <c r="Y932" s="121"/>
      <c r="Z932" s="121"/>
      <c r="AA932" s="121"/>
      <c r="AB932" s="121"/>
      <c r="AC932" s="121"/>
      <c r="AD932" s="121"/>
      <c r="AE932" s="121"/>
      <c r="AF932" s="121"/>
      <c r="AG932" s="121"/>
      <c r="AH932" s="121"/>
      <c r="AI932" s="121"/>
      <c r="AJ932" s="121"/>
      <c r="AK932" s="121"/>
      <c r="AL932" s="121"/>
      <c r="AM932" s="121"/>
      <c r="AN932" s="121"/>
      <c r="AO932" s="121"/>
    </row>
    <row r="933" ht="12.75" customHeight="1">
      <c r="A933" s="5"/>
      <c r="B933" s="121"/>
      <c r="C933" s="121"/>
      <c r="D933" s="121"/>
      <c r="E933" s="121"/>
      <c r="F933" s="121"/>
      <c r="G933" s="78"/>
      <c r="H933" s="136"/>
      <c r="I933" s="121"/>
      <c r="J933" s="121"/>
      <c r="K933" s="121"/>
      <c r="L933" s="121"/>
      <c r="M933" s="121"/>
      <c r="N933" s="121"/>
      <c r="O933" s="121"/>
      <c r="P933" s="121"/>
      <c r="Q933" s="121"/>
      <c r="R933" s="121"/>
      <c r="S933" s="121"/>
      <c r="T933" s="121"/>
      <c r="U933" s="121"/>
      <c r="V933" s="121"/>
      <c r="W933" s="121"/>
      <c r="X933" s="121"/>
      <c r="Y933" s="121"/>
      <c r="Z933" s="121"/>
      <c r="AA933" s="121"/>
      <c r="AB933" s="121"/>
      <c r="AC933" s="121"/>
      <c r="AD933" s="121"/>
      <c r="AE933" s="121"/>
      <c r="AF933" s="121"/>
      <c r="AG933" s="121"/>
      <c r="AH933" s="121"/>
      <c r="AI933" s="121"/>
      <c r="AJ933" s="121"/>
      <c r="AK933" s="121"/>
      <c r="AL933" s="121"/>
      <c r="AM933" s="121"/>
      <c r="AN933" s="121"/>
      <c r="AO933" s="121"/>
    </row>
    <row r="934" ht="12.75" customHeight="1">
      <c r="A934" s="5"/>
      <c r="B934" s="121"/>
      <c r="C934" s="121"/>
      <c r="D934" s="121"/>
      <c r="E934" s="121"/>
      <c r="F934" s="121"/>
      <c r="G934" s="78"/>
      <c r="H934" s="136"/>
      <c r="I934" s="121"/>
      <c r="J934" s="121"/>
      <c r="K934" s="121"/>
      <c r="L934" s="121"/>
      <c r="M934" s="121"/>
      <c r="N934" s="121"/>
      <c r="O934" s="121"/>
      <c r="P934" s="121"/>
      <c r="Q934" s="121"/>
      <c r="R934" s="121"/>
      <c r="S934" s="121"/>
      <c r="T934" s="121"/>
      <c r="U934" s="121"/>
      <c r="V934" s="121"/>
      <c r="W934" s="121"/>
      <c r="X934" s="121"/>
      <c r="Y934" s="121"/>
      <c r="Z934" s="121"/>
      <c r="AA934" s="121"/>
      <c r="AB934" s="121"/>
      <c r="AC934" s="121"/>
      <c r="AD934" s="121"/>
      <c r="AE934" s="121"/>
      <c r="AF934" s="121"/>
      <c r="AG934" s="121"/>
      <c r="AH934" s="121"/>
      <c r="AI934" s="121"/>
      <c r="AJ934" s="121"/>
      <c r="AK934" s="121"/>
      <c r="AL934" s="121"/>
      <c r="AM934" s="121"/>
      <c r="AN934" s="121"/>
      <c r="AO934" s="121"/>
    </row>
    <row r="935" ht="12.75" customHeight="1">
      <c r="A935" s="5"/>
      <c r="B935" s="121"/>
      <c r="C935" s="121"/>
      <c r="D935" s="121"/>
      <c r="E935" s="121"/>
      <c r="F935" s="121"/>
      <c r="G935" s="78"/>
      <c r="H935" s="136"/>
      <c r="I935" s="121"/>
      <c r="J935" s="121"/>
      <c r="K935" s="121"/>
      <c r="L935" s="121"/>
      <c r="M935" s="121"/>
      <c r="N935" s="121"/>
      <c r="O935" s="121"/>
      <c r="P935" s="121"/>
      <c r="Q935" s="121"/>
      <c r="R935" s="121"/>
      <c r="S935" s="121"/>
      <c r="T935" s="121"/>
      <c r="U935" s="121"/>
      <c r="V935" s="121"/>
      <c r="W935" s="121"/>
      <c r="X935" s="121"/>
      <c r="Y935" s="121"/>
      <c r="Z935" s="121"/>
      <c r="AA935" s="121"/>
      <c r="AB935" s="121"/>
      <c r="AC935" s="121"/>
      <c r="AD935" s="121"/>
      <c r="AE935" s="121"/>
      <c r="AF935" s="121"/>
      <c r="AG935" s="121"/>
      <c r="AH935" s="121"/>
      <c r="AI935" s="121"/>
      <c r="AJ935" s="121"/>
      <c r="AK935" s="121"/>
      <c r="AL935" s="121"/>
      <c r="AM935" s="121"/>
      <c r="AN935" s="121"/>
      <c r="AO935" s="121"/>
    </row>
    <row r="936" ht="12.75" customHeight="1">
      <c r="A936" s="5"/>
      <c r="B936" s="121"/>
      <c r="C936" s="121"/>
      <c r="D936" s="121"/>
      <c r="E936" s="121"/>
      <c r="F936" s="121"/>
      <c r="G936" s="78"/>
      <c r="H936" s="136"/>
      <c r="I936" s="121"/>
      <c r="J936" s="121"/>
      <c r="K936" s="121"/>
      <c r="L936" s="121"/>
      <c r="M936" s="121"/>
      <c r="N936" s="121"/>
      <c r="O936" s="121"/>
      <c r="P936" s="121"/>
      <c r="Q936" s="121"/>
      <c r="R936" s="121"/>
      <c r="S936" s="121"/>
      <c r="T936" s="121"/>
      <c r="U936" s="121"/>
      <c r="V936" s="121"/>
      <c r="W936" s="121"/>
      <c r="X936" s="121"/>
      <c r="Y936" s="121"/>
      <c r="Z936" s="121"/>
      <c r="AA936" s="121"/>
      <c r="AB936" s="121"/>
      <c r="AC936" s="121"/>
      <c r="AD936" s="121"/>
      <c r="AE936" s="121"/>
      <c r="AF936" s="121"/>
      <c r="AG936" s="121"/>
      <c r="AH936" s="121"/>
      <c r="AI936" s="121"/>
      <c r="AJ936" s="121"/>
      <c r="AK936" s="121"/>
      <c r="AL936" s="121"/>
      <c r="AM936" s="121"/>
      <c r="AN936" s="121"/>
      <c r="AO936" s="121"/>
    </row>
    <row r="937" ht="12.75" customHeight="1">
      <c r="A937" s="5"/>
      <c r="B937" s="121"/>
      <c r="C937" s="121"/>
      <c r="D937" s="121"/>
      <c r="E937" s="121"/>
      <c r="F937" s="121"/>
      <c r="G937" s="78"/>
      <c r="H937" s="136"/>
      <c r="I937" s="121"/>
      <c r="J937" s="121"/>
      <c r="K937" s="121"/>
      <c r="L937" s="121"/>
      <c r="M937" s="121"/>
      <c r="N937" s="121"/>
      <c r="O937" s="121"/>
      <c r="P937" s="121"/>
      <c r="Q937" s="121"/>
      <c r="R937" s="121"/>
      <c r="S937" s="121"/>
      <c r="T937" s="121"/>
      <c r="U937" s="121"/>
      <c r="V937" s="121"/>
      <c r="W937" s="121"/>
      <c r="X937" s="121"/>
      <c r="Y937" s="121"/>
      <c r="Z937" s="121"/>
      <c r="AA937" s="121"/>
      <c r="AB937" s="121"/>
      <c r="AC937" s="121"/>
      <c r="AD937" s="121"/>
      <c r="AE937" s="121"/>
      <c r="AF937" s="121"/>
      <c r="AG937" s="121"/>
      <c r="AH937" s="121"/>
      <c r="AI937" s="121"/>
      <c r="AJ937" s="121"/>
      <c r="AK937" s="121"/>
      <c r="AL937" s="121"/>
      <c r="AM937" s="121"/>
      <c r="AN937" s="121"/>
      <c r="AO937" s="121"/>
    </row>
    <row r="938" ht="12.75" customHeight="1">
      <c r="A938" s="5"/>
      <c r="B938" s="121"/>
      <c r="C938" s="121"/>
      <c r="D938" s="121"/>
      <c r="E938" s="121"/>
      <c r="F938" s="121"/>
      <c r="G938" s="78"/>
      <c r="H938" s="136"/>
      <c r="I938" s="121"/>
      <c r="J938" s="121"/>
      <c r="K938" s="121"/>
      <c r="L938" s="121"/>
      <c r="M938" s="121"/>
      <c r="N938" s="121"/>
      <c r="O938" s="121"/>
      <c r="P938" s="121"/>
      <c r="Q938" s="121"/>
      <c r="R938" s="121"/>
      <c r="S938" s="121"/>
      <c r="T938" s="121"/>
      <c r="U938" s="121"/>
      <c r="V938" s="121"/>
      <c r="W938" s="121"/>
      <c r="X938" s="121"/>
      <c r="Y938" s="121"/>
      <c r="Z938" s="121"/>
      <c r="AA938" s="121"/>
      <c r="AB938" s="121"/>
      <c r="AC938" s="121"/>
      <c r="AD938" s="121"/>
      <c r="AE938" s="121"/>
      <c r="AF938" s="121"/>
      <c r="AG938" s="121"/>
      <c r="AH938" s="121"/>
      <c r="AI938" s="121"/>
      <c r="AJ938" s="121"/>
      <c r="AK938" s="121"/>
      <c r="AL938" s="121"/>
      <c r="AM938" s="121"/>
      <c r="AN938" s="121"/>
      <c r="AO938" s="121"/>
    </row>
    <row r="939" ht="12.75" customHeight="1">
      <c r="A939" s="5"/>
      <c r="B939" s="121"/>
      <c r="C939" s="121"/>
      <c r="D939" s="121"/>
      <c r="E939" s="121"/>
      <c r="F939" s="121"/>
      <c r="G939" s="78"/>
      <c r="H939" s="136"/>
      <c r="I939" s="121"/>
      <c r="J939" s="121"/>
      <c r="K939" s="121"/>
      <c r="L939" s="121"/>
      <c r="M939" s="121"/>
      <c r="N939" s="121"/>
      <c r="O939" s="121"/>
      <c r="P939" s="121"/>
      <c r="Q939" s="121"/>
      <c r="R939" s="121"/>
      <c r="S939" s="121"/>
      <c r="T939" s="121"/>
      <c r="U939" s="121"/>
      <c r="V939" s="121"/>
      <c r="W939" s="121"/>
      <c r="X939" s="121"/>
      <c r="Y939" s="121"/>
      <c r="Z939" s="121"/>
      <c r="AA939" s="121"/>
      <c r="AB939" s="121"/>
      <c r="AC939" s="121"/>
      <c r="AD939" s="121"/>
      <c r="AE939" s="121"/>
      <c r="AF939" s="121"/>
      <c r="AG939" s="121"/>
      <c r="AH939" s="121"/>
      <c r="AI939" s="121"/>
      <c r="AJ939" s="121"/>
      <c r="AK939" s="121"/>
      <c r="AL939" s="121"/>
      <c r="AM939" s="121"/>
      <c r="AN939" s="121"/>
      <c r="AO939" s="121"/>
    </row>
    <row r="940" ht="12.75" customHeight="1">
      <c r="A940" s="5"/>
      <c r="B940" s="121"/>
      <c r="C940" s="121"/>
      <c r="D940" s="121"/>
      <c r="E940" s="121"/>
      <c r="F940" s="121"/>
      <c r="G940" s="78"/>
      <c r="H940" s="136"/>
      <c r="I940" s="121"/>
      <c r="J940" s="121"/>
      <c r="K940" s="121"/>
      <c r="L940" s="121"/>
      <c r="M940" s="121"/>
      <c r="N940" s="121"/>
      <c r="O940" s="121"/>
      <c r="P940" s="121"/>
      <c r="Q940" s="121"/>
      <c r="R940" s="121"/>
      <c r="S940" s="121"/>
      <c r="T940" s="121"/>
      <c r="U940" s="121"/>
      <c r="V940" s="121"/>
      <c r="W940" s="121"/>
      <c r="X940" s="121"/>
      <c r="Y940" s="121"/>
      <c r="Z940" s="121"/>
      <c r="AA940" s="121"/>
      <c r="AB940" s="121"/>
      <c r="AC940" s="121"/>
      <c r="AD940" s="121"/>
      <c r="AE940" s="121"/>
      <c r="AF940" s="121"/>
      <c r="AG940" s="121"/>
      <c r="AH940" s="121"/>
      <c r="AI940" s="121"/>
      <c r="AJ940" s="121"/>
      <c r="AK940" s="121"/>
      <c r="AL940" s="121"/>
      <c r="AM940" s="121"/>
      <c r="AN940" s="121"/>
      <c r="AO940" s="121"/>
    </row>
    <row r="941" ht="12.75" customHeight="1">
      <c r="A941" s="5"/>
      <c r="B941" s="121"/>
      <c r="C941" s="121"/>
      <c r="D941" s="121"/>
      <c r="E941" s="121"/>
      <c r="F941" s="121"/>
      <c r="G941" s="78"/>
      <c r="H941" s="136"/>
      <c r="I941" s="121"/>
      <c r="J941" s="121"/>
      <c r="K941" s="121"/>
      <c r="L941" s="121"/>
      <c r="M941" s="121"/>
      <c r="N941" s="121"/>
      <c r="O941" s="121"/>
      <c r="P941" s="121"/>
      <c r="Q941" s="121"/>
      <c r="R941" s="121"/>
      <c r="S941" s="121"/>
      <c r="T941" s="121"/>
      <c r="U941" s="121"/>
      <c r="V941" s="121"/>
      <c r="W941" s="121"/>
      <c r="X941" s="121"/>
      <c r="Y941" s="121"/>
      <c r="Z941" s="121"/>
      <c r="AA941" s="121"/>
      <c r="AB941" s="121"/>
      <c r="AC941" s="121"/>
      <c r="AD941" s="121"/>
      <c r="AE941" s="121"/>
      <c r="AF941" s="121"/>
      <c r="AG941" s="121"/>
      <c r="AH941" s="121"/>
      <c r="AI941" s="121"/>
      <c r="AJ941" s="121"/>
      <c r="AK941" s="121"/>
      <c r="AL941" s="121"/>
      <c r="AM941" s="121"/>
      <c r="AN941" s="121"/>
      <c r="AO941" s="121"/>
    </row>
    <row r="942" ht="12.75" customHeight="1">
      <c r="A942" s="5"/>
      <c r="B942" s="121"/>
      <c r="C942" s="121"/>
      <c r="D942" s="121"/>
      <c r="E942" s="121"/>
      <c r="F942" s="121"/>
      <c r="G942" s="78"/>
      <c r="H942" s="136"/>
      <c r="I942" s="121"/>
      <c r="J942" s="121"/>
      <c r="K942" s="121"/>
      <c r="L942" s="121"/>
      <c r="M942" s="121"/>
      <c r="N942" s="121"/>
      <c r="O942" s="121"/>
      <c r="P942" s="121"/>
      <c r="Q942" s="121"/>
      <c r="R942" s="121"/>
      <c r="S942" s="121"/>
      <c r="T942" s="121"/>
      <c r="U942" s="121"/>
      <c r="V942" s="121"/>
      <c r="W942" s="121"/>
      <c r="X942" s="121"/>
      <c r="Y942" s="121"/>
      <c r="Z942" s="121"/>
      <c r="AA942" s="121"/>
      <c r="AB942" s="121"/>
      <c r="AC942" s="121"/>
      <c r="AD942" s="121"/>
      <c r="AE942" s="121"/>
      <c r="AF942" s="121"/>
      <c r="AG942" s="121"/>
      <c r="AH942" s="121"/>
      <c r="AI942" s="121"/>
      <c r="AJ942" s="121"/>
      <c r="AK942" s="121"/>
      <c r="AL942" s="121"/>
      <c r="AM942" s="121"/>
      <c r="AN942" s="121"/>
      <c r="AO942" s="121"/>
    </row>
    <row r="943" ht="12.75" customHeight="1">
      <c r="A943" s="5"/>
      <c r="B943" s="121"/>
      <c r="C943" s="121"/>
      <c r="D943" s="121"/>
      <c r="E943" s="121"/>
      <c r="F943" s="121"/>
      <c r="G943" s="78"/>
      <c r="H943" s="136"/>
      <c r="I943" s="121"/>
      <c r="J943" s="121"/>
      <c r="K943" s="121"/>
      <c r="L943" s="121"/>
      <c r="M943" s="121"/>
      <c r="N943" s="121"/>
      <c r="O943" s="121"/>
      <c r="P943" s="121"/>
      <c r="Q943" s="121"/>
      <c r="R943" s="121"/>
      <c r="S943" s="121"/>
      <c r="T943" s="121"/>
      <c r="U943" s="121"/>
      <c r="V943" s="121"/>
      <c r="W943" s="121"/>
      <c r="X943" s="121"/>
      <c r="Y943" s="121"/>
      <c r="Z943" s="121"/>
      <c r="AA943" s="121"/>
      <c r="AB943" s="121"/>
      <c r="AC943" s="121"/>
      <c r="AD943" s="121"/>
      <c r="AE943" s="121"/>
      <c r="AF943" s="121"/>
      <c r="AG943" s="121"/>
      <c r="AH943" s="121"/>
      <c r="AI943" s="121"/>
      <c r="AJ943" s="121"/>
      <c r="AK943" s="121"/>
      <c r="AL943" s="121"/>
      <c r="AM943" s="121"/>
      <c r="AN943" s="121"/>
      <c r="AO943" s="121"/>
    </row>
    <row r="944" ht="12.75" customHeight="1">
      <c r="A944" s="5"/>
      <c r="B944" s="121"/>
      <c r="C944" s="121"/>
      <c r="D944" s="121"/>
      <c r="E944" s="121"/>
      <c r="F944" s="121"/>
      <c r="G944" s="78"/>
      <c r="H944" s="136"/>
      <c r="I944" s="121"/>
      <c r="J944" s="121"/>
      <c r="K944" s="121"/>
      <c r="L944" s="121"/>
      <c r="M944" s="121"/>
      <c r="N944" s="121"/>
      <c r="O944" s="121"/>
      <c r="P944" s="121"/>
      <c r="Q944" s="121"/>
      <c r="R944" s="121"/>
      <c r="S944" s="121"/>
      <c r="T944" s="121"/>
      <c r="U944" s="121"/>
      <c r="V944" s="121"/>
      <c r="W944" s="121"/>
      <c r="X944" s="121"/>
      <c r="Y944" s="121"/>
      <c r="Z944" s="121"/>
      <c r="AA944" s="121"/>
      <c r="AB944" s="121"/>
      <c r="AC944" s="121"/>
      <c r="AD944" s="121"/>
      <c r="AE944" s="121"/>
      <c r="AF944" s="121"/>
      <c r="AG944" s="121"/>
      <c r="AH944" s="121"/>
      <c r="AI944" s="121"/>
      <c r="AJ944" s="121"/>
      <c r="AK944" s="121"/>
      <c r="AL944" s="121"/>
      <c r="AM944" s="121"/>
      <c r="AN944" s="121"/>
      <c r="AO944" s="121"/>
    </row>
    <row r="945" ht="12.75" customHeight="1">
      <c r="A945" s="5"/>
      <c r="B945" s="121"/>
      <c r="C945" s="121"/>
      <c r="D945" s="121"/>
      <c r="E945" s="121"/>
      <c r="F945" s="121"/>
      <c r="G945" s="78"/>
      <c r="H945" s="136"/>
      <c r="I945" s="121"/>
      <c r="J945" s="121"/>
      <c r="K945" s="121"/>
      <c r="L945" s="121"/>
      <c r="M945" s="121"/>
      <c r="N945" s="121"/>
      <c r="O945" s="121"/>
      <c r="P945" s="121"/>
      <c r="Q945" s="121"/>
      <c r="R945" s="121"/>
      <c r="S945" s="121"/>
      <c r="T945" s="121"/>
      <c r="U945" s="121"/>
      <c r="V945" s="121"/>
      <c r="W945" s="121"/>
      <c r="X945" s="121"/>
      <c r="Y945" s="121"/>
      <c r="Z945" s="121"/>
      <c r="AA945" s="121"/>
      <c r="AB945" s="121"/>
      <c r="AC945" s="121"/>
      <c r="AD945" s="121"/>
      <c r="AE945" s="121"/>
      <c r="AF945" s="121"/>
      <c r="AG945" s="121"/>
      <c r="AH945" s="121"/>
      <c r="AI945" s="121"/>
      <c r="AJ945" s="121"/>
      <c r="AK945" s="121"/>
      <c r="AL945" s="121"/>
      <c r="AM945" s="121"/>
      <c r="AN945" s="121"/>
      <c r="AO945" s="121"/>
    </row>
    <row r="946" ht="12.75" customHeight="1">
      <c r="A946" s="5"/>
      <c r="B946" s="121"/>
      <c r="C946" s="121"/>
      <c r="D946" s="121"/>
      <c r="E946" s="121"/>
      <c r="F946" s="121"/>
      <c r="G946" s="78"/>
      <c r="H946" s="136"/>
      <c r="I946" s="121"/>
      <c r="J946" s="121"/>
      <c r="K946" s="121"/>
      <c r="L946" s="121"/>
      <c r="M946" s="121"/>
      <c r="N946" s="121"/>
      <c r="O946" s="121"/>
      <c r="P946" s="121"/>
      <c r="Q946" s="121"/>
      <c r="R946" s="121"/>
      <c r="S946" s="121"/>
      <c r="T946" s="121"/>
      <c r="U946" s="121"/>
      <c r="V946" s="121"/>
      <c r="W946" s="121"/>
      <c r="X946" s="121"/>
      <c r="Y946" s="121"/>
      <c r="Z946" s="121"/>
      <c r="AA946" s="121"/>
      <c r="AB946" s="121"/>
      <c r="AC946" s="121"/>
      <c r="AD946" s="121"/>
      <c r="AE946" s="121"/>
      <c r="AF946" s="121"/>
      <c r="AG946" s="121"/>
      <c r="AH946" s="121"/>
      <c r="AI946" s="121"/>
      <c r="AJ946" s="121"/>
      <c r="AK946" s="121"/>
      <c r="AL946" s="121"/>
      <c r="AM946" s="121"/>
      <c r="AN946" s="121"/>
      <c r="AO946" s="121"/>
    </row>
    <row r="947" ht="12.75" customHeight="1">
      <c r="A947" s="5"/>
      <c r="B947" s="121"/>
      <c r="C947" s="121"/>
      <c r="D947" s="121"/>
      <c r="E947" s="121"/>
      <c r="F947" s="121"/>
      <c r="G947" s="78"/>
      <c r="H947" s="136"/>
      <c r="I947" s="121"/>
      <c r="J947" s="121"/>
      <c r="K947" s="121"/>
      <c r="L947" s="121"/>
      <c r="M947" s="121"/>
      <c r="N947" s="121"/>
      <c r="O947" s="121"/>
      <c r="P947" s="121"/>
      <c r="Q947" s="121"/>
      <c r="R947" s="121"/>
      <c r="S947" s="121"/>
      <c r="T947" s="121"/>
      <c r="U947" s="121"/>
      <c r="V947" s="121"/>
      <c r="W947" s="121"/>
      <c r="X947" s="121"/>
      <c r="Y947" s="121"/>
      <c r="Z947" s="121"/>
      <c r="AA947" s="121"/>
      <c r="AB947" s="121"/>
      <c r="AC947" s="121"/>
      <c r="AD947" s="121"/>
      <c r="AE947" s="121"/>
      <c r="AF947" s="121"/>
      <c r="AG947" s="121"/>
      <c r="AH947" s="121"/>
      <c r="AI947" s="121"/>
      <c r="AJ947" s="121"/>
      <c r="AK947" s="121"/>
      <c r="AL947" s="121"/>
      <c r="AM947" s="121"/>
      <c r="AN947" s="121"/>
      <c r="AO947" s="121"/>
    </row>
    <row r="948" ht="12.75" customHeight="1">
      <c r="A948" s="5"/>
      <c r="B948" s="121"/>
      <c r="C948" s="121"/>
      <c r="D948" s="121"/>
      <c r="E948" s="121"/>
      <c r="F948" s="121"/>
      <c r="G948" s="78"/>
      <c r="H948" s="136"/>
      <c r="I948" s="121"/>
      <c r="J948" s="121"/>
      <c r="K948" s="121"/>
      <c r="L948" s="121"/>
      <c r="M948" s="121"/>
      <c r="N948" s="121"/>
      <c r="O948" s="121"/>
      <c r="P948" s="121"/>
      <c r="Q948" s="121"/>
      <c r="R948" s="121"/>
      <c r="S948" s="121"/>
      <c r="T948" s="121"/>
      <c r="U948" s="121"/>
      <c r="V948" s="121"/>
      <c r="W948" s="121"/>
      <c r="X948" s="121"/>
      <c r="Y948" s="121"/>
      <c r="Z948" s="121"/>
      <c r="AA948" s="121"/>
      <c r="AB948" s="121"/>
      <c r="AC948" s="121"/>
      <c r="AD948" s="121"/>
      <c r="AE948" s="121"/>
      <c r="AF948" s="121"/>
      <c r="AG948" s="121"/>
      <c r="AH948" s="121"/>
      <c r="AI948" s="121"/>
      <c r="AJ948" s="121"/>
      <c r="AK948" s="121"/>
      <c r="AL948" s="121"/>
      <c r="AM948" s="121"/>
      <c r="AN948" s="121"/>
      <c r="AO948" s="121"/>
    </row>
    <row r="949" ht="12.75" customHeight="1">
      <c r="A949" s="5"/>
      <c r="B949" s="121"/>
      <c r="C949" s="121"/>
      <c r="D949" s="121"/>
      <c r="E949" s="121"/>
      <c r="F949" s="121"/>
      <c r="G949" s="78"/>
      <c r="H949" s="136"/>
      <c r="I949" s="121"/>
      <c r="J949" s="121"/>
      <c r="K949" s="121"/>
      <c r="L949" s="121"/>
      <c r="M949" s="121"/>
      <c r="N949" s="121"/>
      <c r="O949" s="121"/>
      <c r="P949" s="121"/>
      <c r="Q949" s="121"/>
      <c r="R949" s="121"/>
      <c r="S949" s="121"/>
      <c r="T949" s="121"/>
      <c r="U949" s="121"/>
      <c r="V949" s="121"/>
      <c r="W949" s="121"/>
      <c r="X949" s="121"/>
      <c r="Y949" s="121"/>
      <c r="Z949" s="121"/>
      <c r="AA949" s="121"/>
      <c r="AB949" s="121"/>
      <c r="AC949" s="121"/>
      <c r="AD949" s="121"/>
      <c r="AE949" s="121"/>
      <c r="AF949" s="121"/>
      <c r="AG949" s="121"/>
      <c r="AH949" s="121"/>
      <c r="AI949" s="121"/>
      <c r="AJ949" s="121"/>
      <c r="AK949" s="121"/>
      <c r="AL949" s="121"/>
      <c r="AM949" s="121"/>
      <c r="AN949" s="121"/>
      <c r="AO949" s="121"/>
    </row>
    <row r="950" ht="12.75" customHeight="1">
      <c r="A950" s="5"/>
      <c r="B950" s="121"/>
      <c r="C950" s="121"/>
      <c r="D950" s="121"/>
      <c r="E950" s="121"/>
      <c r="F950" s="121"/>
      <c r="G950" s="78"/>
      <c r="H950" s="136"/>
      <c r="I950" s="121"/>
      <c r="J950" s="121"/>
      <c r="K950" s="121"/>
      <c r="L950" s="121"/>
      <c r="M950" s="121"/>
      <c r="N950" s="121"/>
      <c r="O950" s="121"/>
      <c r="P950" s="121"/>
      <c r="Q950" s="121"/>
      <c r="R950" s="121"/>
      <c r="S950" s="121"/>
      <c r="T950" s="121"/>
      <c r="U950" s="121"/>
      <c r="V950" s="121"/>
      <c r="W950" s="121"/>
      <c r="X950" s="121"/>
      <c r="Y950" s="121"/>
      <c r="Z950" s="121"/>
      <c r="AA950" s="121"/>
      <c r="AB950" s="121"/>
      <c r="AC950" s="121"/>
      <c r="AD950" s="121"/>
      <c r="AE950" s="121"/>
      <c r="AF950" s="121"/>
      <c r="AG950" s="121"/>
      <c r="AH950" s="121"/>
      <c r="AI950" s="121"/>
      <c r="AJ950" s="121"/>
      <c r="AK950" s="121"/>
      <c r="AL950" s="121"/>
      <c r="AM950" s="121"/>
      <c r="AN950" s="121"/>
      <c r="AO950" s="121"/>
    </row>
    <row r="951" ht="12.75" customHeight="1">
      <c r="A951" s="5"/>
      <c r="B951" s="121"/>
      <c r="C951" s="121"/>
      <c r="D951" s="121"/>
      <c r="E951" s="121"/>
      <c r="F951" s="121"/>
      <c r="G951" s="78"/>
      <c r="H951" s="136"/>
      <c r="I951" s="121"/>
      <c r="J951" s="121"/>
      <c r="K951" s="121"/>
      <c r="L951" s="121"/>
      <c r="M951" s="121"/>
      <c r="N951" s="121"/>
      <c r="O951" s="121"/>
      <c r="P951" s="121"/>
      <c r="Q951" s="121"/>
      <c r="R951" s="121"/>
      <c r="S951" s="121"/>
      <c r="T951" s="121"/>
      <c r="U951" s="121"/>
      <c r="V951" s="121"/>
      <c r="W951" s="121"/>
      <c r="X951" s="121"/>
      <c r="Y951" s="121"/>
      <c r="Z951" s="121"/>
      <c r="AA951" s="121"/>
      <c r="AB951" s="121"/>
      <c r="AC951" s="121"/>
      <c r="AD951" s="121"/>
      <c r="AE951" s="121"/>
      <c r="AF951" s="121"/>
      <c r="AG951" s="121"/>
      <c r="AH951" s="121"/>
      <c r="AI951" s="121"/>
      <c r="AJ951" s="121"/>
      <c r="AK951" s="121"/>
      <c r="AL951" s="121"/>
      <c r="AM951" s="121"/>
      <c r="AN951" s="121"/>
      <c r="AO951" s="121"/>
    </row>
    <row r="952" ht="12.75" customHeight="1">
      <c r="A952" s="5"/>
      <c r="B952" s="121"/>
      <c r="C952" s="121"/>
      <c r="D952" s="121"/>
      <c r="E952" s="121"/>
      <c r="F952" s="121"/>
      <c r="G952" s="78"/>
      <c r="H952" s="136"/>
      <c r="I952" s="121"/>
      <c r="J952" s="121"/>
      <c r="K952" s="121"/>
      <c r="L952" s="121"/>
      <c r="M952" s="121"/>
      <c r="N952" s="121"/>
      <c r="O952" s="121"/>
      <c r="P952" s="121"/>
      <c r="Q952" s="121"/>
      <c r="R952" s="121"/>
      <c r="S952" s="121"/>
      <c r="T952" s="121"/>
      <c r="U952" s="121"/>
      <c r="V952" s="121"/>
      <c r="W952" s="121"/>
      <c r="X952" s="121"/>
      <c r="Y952" s="121"/>
      <c r="Z952" s="121"/>
      <c r="AA952" s="121"/>
      <c r="AB952" s="121"/>
      <c r="AC952" s="121"/>
      <c r="AD952" s="121"/>
      <c r="AE952" s="121"/>
      <c r="AF952" s="121"/>
      <c r="AG952" s="121"/>
      <c r="AH952" s="121"/>
      <c r="AI952" s="121"/>
      <c r="AJ952" s="121"/>
      <c r="AK952" s="121"/>
      <c r="AL952" s="121"/>
      <c r="AM952" s="121"/>
      <c r="AN952" s="121"/>
      <c r="AO952" s="121"/>
    </row>
    <row r="953" ht="12.75" customHeight="1">
      <c r="A953" s="5"/>
      <c r="B953" s="121"/>
      <c r="C953" s="121"/>
      <c r="D953" s="121"/>
      <c r="E953" s="121"/>
      <c r="F953" s="121"/>
      <c r="G953" s="78"/>
      <c r="H953" s="136"/>
      <c r="I953" s="121"/>
      <c r="J953" s="121"/>
      <c r="K953" s="121"/>
      <c r="L953" s="121"/>
      <c r="M953" s="121"/>
      <c r="N953" s="121"/>
      <c r="O953" s="121"/>
      <c r="P953" s="121"/>
      <c r="Q953" s="121"/>
      <c r="R953" s="121"/>
      <c r="S953" s="121"/>
      <c r="T953" s="121"/>
      <c r="U953" s="121"/>
      <c r="V953" s="121"/>
      <c r="W953" s="121"/>
      <c r="X953" s="121"/>
      <c r="Y953" s="121"/>
      <c r="Z953" s="121"/>
      <c r="AA953" s="121"/>
      <c r="AB953" s="121"/>
      <c r="AC953" s="121"/>
      <c r="AD953" s="121"/>
      <c r="AE953" s="121"/>
      <c r="AF953" s="121"/>
      <c r="AG953" s="121"/>
      <c r="AH953" s="121"/>
      <c r="AI953" s="121"/>
      <c r="AJ953" s="121"/>
      <c r="AK953" s="121"/>
      <c r="AL953" s="121"/>
      <c r="AM953" s="121"/>
      <c r="AN953" s="121"/>
      <c r="AO953" s="121"/>
    </row>
    <row r="954" ht="12.75" customHeight="1">
      <c r="A954" s="5"/>
      <c r="B954" s="121"/>
      <c r="C954" s="121"/>
      <c r="D954" s="121"/>
      <c r="E954" s="121"/>
      <c r="F954" s="121"/>
      <c r="G954" s="78"/>
      <c r="H954" s="136"/>
      <c r="I954" s="121"/>
      <c r="J954" s="121"/>
      <c r="K954" s="121"/>
      <c r="L954" s="121"/>
      <c r="M954" s="121"/>
      <c r="N954" s="121"/>
      <c r="O954" s="121"/>
      <c r="P954" s="121"/>
      <c r="Q954" s="121"/>
      <c r="R954" s="121"/>
      <c r="S954" s="121"/>
      <c r="T954" s="121"/>
      <c r="U954" s="121"/>
      <c r="V954" s="121"/>
      <c r="W954" s="121"/>
      <c r="X954" s="121"/>
      <c r="Y954" s="121"/>
      <c r="Z954" s="121"/>
      <c r="AA954" s="121"/>
      <c r="AB954" s="121"/>
      <c r="AC954" s="121"/>
      <c r="AD954" s="121"/>
      <c r="AE954" s="121"/>
      <c r="AF954" s="121"/>
      <c r="AG954" s="121"/>
      <c r="AH954" s="121"/>
      <c r="AI954" s="121"/>
      <c r="AJ954" s="121"/>
      <c r="AK954" s="121"/>
      <c r="AL954" s="121"/>
      <c r="AM954" s="121"/>
      <c r="AN954" s="121"/>
      <c r="AO954" s="121"/>
    </row>
    <row r="955" ht="12.75" customHeight="1">
      <c r="A955" s="5"/>
      <c r="B955" s="121"/>
      <c r="C955" s="121"/>
      <c r="D955" s="121"/>
      <c r="E955" s="121"/>
      <c r="F955" s="121"/>
      <c r="G955" s="78"/>
      <c r="H955" s="136"/>
      <c r="I955" s="121"/>
      <c r="J955" s="121"/>
      <c r="K955" s="121"/>
      <c r="L955" s="121"/>
      <c r="M955" s="121"/>
      <c r="N955" s="121"/>
      <c r="O955" s="121"/>
      <c r="P955" s="121"/>
      <c r="Q955" s="121"/>
      <c r="R955" s="121"/>
      <c r="S955" s="121"/>
      <c r="T955" s="121"/>
      <c r="U955" s="121"/>
      <c r="V955" s="121"/>
      <c r="W955" s="121"/>
      <c r="X955" s="121"/>
      <c r="Y955" s="121"/>
      <c r="Z955" s="121"/>
      <c r="AA955" s="121"/>
      <c r="AB955" s="121"/>
      <c r="AC955" s="121"/>
      <c r="AD955" s="121"/>
      <c r="AE955" s="121"/>
      <c r="AF955" s="121"/>
      <c r="AG955" s="121"/>
      <c r="AH955" s="121"/>
      <c r="AI955" s="121"/>
      <c r="AJ955" s="121"/>
      <c r="AK955" s="121"/>
      <c r="AL955" s="121"/>
      <c r="AM955" s="121"/>
      <c r="AN955" s="121"/>
      <c r="AO955" s="121"/>
    </row>
    <row r="956" ht="12.75" customHeight="1">
      <c r="A956" s="5"/>
      <c r="B956" s="121"/>
      <c r="C956" s="121"/>
      <c r="D956" s="121"/>
      <c r="E956" s="121"/>
      <c r="F956" s="121"/>
      <c r="G956" s="78"/>
      <c r="H956" s="136"/>
      <c r="I956" s="121"/>
      <c r="J956" s="121"/>
      <c r="K956" s="121"/>
      <c r="L956" s="121"/>
      <c r="M956" s="121"/>
      <c r="N956" s="121"/>
      <c r="O956" s="121"/>
      <c r="P956" s="121"/>
      <c r="Q956" s="121"/>
      <c r="R956" s="121"/>
      <c r="S956" s="121"/>
      <c r="T956" s="121"/>
      <c r="U956" s="121"/>
      <c r="V956" s="121"/>
      <c r="W956" s="121"/>
      <c r="X956" s="121"/>
      <c r="Y956" s="121"/>
      <c r="Z956" s="121"/>
      <c r="AA956" s="121"/>
      <c r="AB956" s="121"/>
      <c r="AC956" s="121"/>
      <c r="AD956" s="121"/>
      <c r="AE956" s="121"/>
      <c r="AF956" s="121"/>
      <c r="AG956" s="121"/>
      <c r="AH956" s="121"/>
      <c r="AI956" s="121"/>
      <c r="AJ956" s="121"/>
      <c r="AK956" s="121"/>
      <c r="AL956" s="121"/>
      <c r="AM956" s="121"/>
      <c r="AN956" s="121"/>
      <c r="AO956" s="121"/>
    </row>
    <row r="957" ht="12.75" customHeight="1">
      <c r="A957" s="5"/>
      <c r="B957" s="121"/>
      <c r="C957" s="121"/>
      <c r="D957" s="121"/>
      <c r="E957" s="121"/>
      <c r="F957" s="121"/>
      <c r="G957" s="78"/>
      <c r="H957" s="136"/>
      <c r="I957" s="121"/>
      <c r="J957" s="121"/>
      <c r="K957" s="121"/>
      <c r="L957" s="121"/>
      <c r="M957" s="121"/>
      <c r="N957" s="121"/>
      <c r="O957" s="121"/>
      <c r="P957" s="121"/>
      <c r="Q957" s="121"/>
      <c r="R957" s="121"/>
      <c r="S957" s="121"/>
      <c r="T957" s="121"/>
      <c r="U957" s="121"/>
      <c r="V957" s="121"/>
      <c r="W957" s="121"/>
      <c r="X957" s="121"/>
      <c r="Y957" s="121"/>
      <c r="Z957" s="121"/>
      <c r="AA957" s="121"/>
      <c r="AB957" s="121"/>
      <c r="AC957" s="121"/>
      <c r="AD957" s="121"/>
      <c r="AE957" s="121"/>
      <c r="AF957" s="121"/>
      <c r="AG957" s="121"/>
      <c r="AH957" s="121"/>
      <c r="AI957" s="121"/>
      <c r="AJ957" s="121"/>
      <c r="AK957" s="121"/>
      <c r="AL957" s="121"/>
      <c r="AM957" s="121"/>
      <c r="AN957" s="121"/>
      <c r="AO957" s="121"/>
    </row>
    <row r="958" ht="12.75" customHeight="1">
      <c r="A958" s="5"/>
      <c r="B958" s="121"/>
      <c r="C958" s="121"/>
      <c r="D958" s="121"/>
      <c r="E958" s="121"/>
      <c r="F958" s="121"/>
      <c r="G958" s="78"/>
      <c r="H958" s="136"/>
      <c r="I958" s="121"/>
      <c r="J958" s="121"/>
      <c r="K958" s="121"/>
      <c r="L958" s="121"/>
      <c r="M958" s="121"/>
      <c r="N958" s="121"/>
      <c r="O958" s="121"/>
      <c r="P958" s="121"/>
      <c r="Q958" s="121"/>
      <c r="R958" s="121"/>
      <c r="S958" s="121"/>
      <c r="T958" s="121"/>
      <c r="U958" s="121"/>
      <c r="V958" s="121"/>
      <c r="W958" s="121"/>
      <c r="X958" s="121"/>
      <c r="Y958" s="121"/>
      <c r="Z958" s="121"/>
      <c r="AA958" s="121"/>
      <c r="AB958" s="121"/>
      <c r="AC958" s="121"/>
      <c r="AD958" s="121"/>
      <c r="AE958" s="121"/>
      <c r="AF958" s="121"/>
      <c r="AG958" s="121"/>
      <c r="AH958" s="121"/>
      <c r="AI958" s="121"/>
      <c r="AJ958" s="121"/>
      <c r="AK958" s="121"/>
      <c r="AL958" s="121"/>
      <c r="AM958" s="121"/>
      <c r="AN958" s="121"/>
      <c r="AO958" s="121"/>
    </row>
    <row r="959" ht="12.75" customHeight="1">
      <c r="A959" s="5"/>
      <c r="B959" s="121"/>
      <c r="C959" s="121"/>
      <c r="D959" s="121"/>
      <c r="E959" s="121"/>
      <c r="F959" s="121"/>
      <c r="G959" s="78"/>
      <c r="H959" s="136"/>
      <c r="I959" s="121"/>
      <c r="J959" s="121"/>
      <c r="K959" s="121"/>
      <c r="L959" s="121"/>
      <c r="M959" s="121"/>
      <c r="N959" s="121"/>
      <c r="O959" s="121"/>
      <c r="P959" s="121"/>
      <c r="Q959" s="121"/>
      <c r="R959" s="121"/>
      <c r="S959" s="121"/>
      <c r="T959" s="121"/>
      <c r="U959" s="121"/>
      <c r="V959" s="121"/>
      <c r="W959" s="121"/>
      <c r="X959" s="121"/>
      <c r="Y959" s="121"/>
      <c r="Z959" s="121"/>
      <c r="AA959" s="121"/>
      <c r="AB959" s="121"/>
      <c r="AC959" s="121"/>
      <c r="AD959" s="121"/>
      <c r="AE959" s="121"/>
      <c r="AF959" s="121"/>
      <c r="AG959" s="121"/>
      <c r="AH959" s="121"/>
      <c r="AI959" s="121"/>
      <c r="AJ959" s="121"/>
      <c r="AK959" s="121"/>
      <c r="AL959" s="121"/>
      <c r="AM959" s="121"/>
      <c r="AN959" s="121"/>
      <c r="AO959" s="121"/>
    </row>
    <row r="960" ht="12.75" customHeight="1">
      <c r="A960" s="5"/>
      <c r="B960" s="121"/>
      <c r="C960" s="121"/>
      <c r="D960" s="121"/>
      <c r="E960" s="121"/>
      <c r="F960" s="121"/>
      <c r="G960" s="78"/>
      <c r="H960" s="136"/>
      <c r="I960" s="121"/>
      <c r="J960" s="121"/>
      <c r="K960" s="121"/>
      <c r="L960" s="121"/>
      <c r="M960" s="121"/>
      <c r="N960" s="121"/>
      <c r="O960" s="121"/>
      <c r="P960" s="121"/>
      <c r="Q960" s="121"/>
      <c r="R960" s="121"/>
      <c r="S960" s="121"/>
      <c r="T960" s="121"/>
      <c r="U960" s="121"/>
      <c r="V960" s="121"/>
      <c r="W960" s="121"/>
      <c r="X960" s="121"/>
      <c r="Y960" s="121"/>
      <c r="Z960" s="121"/>
      <c r="AA960" s="121"/>
      <c r="AB960" s="121"/>
      <c r="AC960" s="121"/>
      <c r="AD960" s="121"/>
      <c r="AE960" s="121"/>
      <c r="AF960" s="121"/>
      <c r="AG960" s="121"/>
      <c r="AH960" s="121"/>
      <c r="AI960" s="121"/>
      <c r="AJ960" s="121"/>
      <c r="AK960" s="121"/>
      <c r="AL960" s="121"/>
      <c r="AM960" s="121"/>
      <c r="AN960" s="121"/>
      <c r="AO960" s="121"/>
    </row>
    <row r="961" ht="12.75" customHeight="1">
      <c r="A961" s="5"/>
      <c r="B961" s="121"/>
      <c r="C961" s="121"/>
      <c r="D961" s="121"/>
      <c r="E961" s="121"/>
      <c r="F961" s="121"/>
      <c r="G961" s="78"/>
      <c r="H961" s="136"/>
      <c r="I961" s="121"/>
      <c r="J961" s="121"/>
      <c r="K961" s="121"/>
      <c r="L961" s="121"/>
      <c r="M961" s="121"/>
      <c r="N961" s="121"/>
      <c r="O961" s="121"/>
      <c r="P961" s="121"/>
      <c r="Q961" s="121"/>
      <c r="R961" s="121"/>
      <c r="S961" s="121"/>
      <c r="T961" s="121"/>
      <c r="U961" s="121"/>
      <c r="V961" s="121"/>
      <c r="W961" s="121"/>
      <c r="X961" s="121"/>
      <c r="Y961" s="121"/>
      <c r="Z961" s="121"/>
      <c r="AA961" s="121"/>
      <c r="AB961" s="121"/>
      <c r="AC961" s="121"/>
      <c r="AD961" s="121"/>
      <c r="AE961" s="121"/>
      <c r="AF961" s="121"/>
      <c r="AG961" s="121"/>
      <c r="AH961" s="121"/>
      <c r="AI961" s="121"/>
      <c r="AJ961" s="121"/>
      <c r="AK961" s="121"/>
      <c r="AL961" s="121"/>
      <c r="AM961" s="121"/>
      <c r="AN961" s="121"/>
      <c r="AO961" s="121"/>
    </row>
    <row r="962" ht="12.75" customHeight="1">
      <c r="A962" s="5"/>
      <c r="B962" s="121"/>
      <c r="C962" s="121"/>
      <c r="D962" s="121"/>
      <c r="E962" s="121"/>
      <c r="F962" s="121"/>
      <c r="G962" s="78"/>
      <c r="H962" s="136"/>
      <c r="I962" s="121"/>
      <c r="J962" s="121"/>
      <c r="K962" s="121"/>
      <c r="L962" s="121"/>
      <c r="M962" s="121"/>
      <c r="N962" s="121"/>
      <c r="O962" s="121"/>
      <c r="P962" s="121"/>
      <c r="Q962" s="121"/>
      <c r="R962" s="121"/>
      <c r="S962" s="121"/>
      <c r="T962" s="121"/>
      <c r="U962" s="121"/>
      <c r="V962" s="121"/>
      <c r="W962" s="121"/>
      <c r="X962" s="121"/>
      <c r="Y962" s="121"/>
      <c r="Z962" s="121"/>
      <c r="AA962" s="121"/>
      <c r="AB962" s="121"/>
      <c r="AC962" s="121"/>
      <c r="AD962" s="121"/>
      <c r="AE962" s="121"/>
      <c r="AF962" s="121"/>
      <c r="AG962" s="121"/>
      <c r="AH962" s="121"/>
      <c r="AI962" s="121"/>
      <c r="AJ962" s="121"/>
      <c r="AK962" s="121"/>
      <c r="AL962" s="121"/>
      <c r="AM962" s="121"/>
      <c r="AN962" s="121"/>
      <c r="AO962" s="121"/>
    </row>
    <row r="963" ht="12.75" customHeight="1">
      <c r="A963" s="5"/>
      <c r="B963" s="121"/>
      <c r="C963" s="121"/>
      <c r="D963" s="121"/>
      <c r="E963" s="121"/>
      <c r="F963" s="121"/>
      <c r="G963" s="78"/>
      <c r="H963" s="136"/>
      <c r="I963" s="121"/>
      <c r="J963" s="121"/>
      <c r="K963" s="121"/>
      <c r="L963" s="121"/>
      <c r="M963" s="121"/>
      <c r="N963" s="121"/>
      <c r="O963" s="121"/>
      <c r="P963" s="121"/>
      <c r="Q963" s="121"/>
      <c r="R963" s="121"/>
      <c r="S963" s="121"/>
      <c r="T963" s="121"/>
      <c r="U963" s="121"/>
      <c r="V963" s="121"/>
      <c r="W963" s="121"/>
      <c r="X963" s="121"/>
      <c r="Y963" s="121"/>
      <c r="Z963" s="121"/>
      <c r="AA963" s="121"/>
      <c r="AB963" s="121"/>
      <c r="AC963" s="121"/>
      <c r="AD963" s="121"/>
      <c r="AE963" s="121"/>
      <c r="AF963" s="121"/>
      <c r="AG963" s="121"/>
      <c r="AH963" s="121"/>
      <c r="AI963" s="121"/>
      <c r="AJ963" s="121"/>
      <c r="AK963" s="121"/>
      <c r="AL963" s="121"/>
      <c r="AM963" s="121"/>
      <c r="AN963" s="121"/>
      <c r="AO963" s="121"/>
    </row>
    <row r="964" ht="12.75" customHeight="1">
      <c r="A964" s="5"/>
      <c r="B964" s="121"/>
      <c r="C964" s="121"/>
      <c r="D964" s="121"/>
      <c r="E964" s="121"/>
      <c r="F964" s="121"/>
      <c r="G964" s="78"/>
      <c r="H964" s="136"/>
      <c r="I964" s="121"/>
      <c r="J964" s="121"/>
      <c r="K964" s="121"/>
      <c r="L964" s="121"/>
      <c r="M964" s="121"/>
      <c r="N964" s="121"/>
      <c r="O964" s="121"/>
      <c r="P964" s="121"/>
      <c r="Q964" s="121"/>
      <c r="R964" s="121"/>
      <c r="S964" s="121"/>
      <c r="T964" s="121"/>
      <c r="U964" s="121"/>
      <c r="V964" s="121"/>
      <c r="W964" s="121"/>
      <c r="X964" s="121"/>
      <c r="Y964" s="121"/>
      <c r="Z964" s="121"/>
      <c r="AA964" s="121"/>
      <c r="AB964" s="121"/>
      <c r="AC964" s="121"/>
      <c r="AD964" s="121"/>
      <c r="AE964" s="121"/>
      <c r="AF964" s="121"/>
      <c r="AG964" s="121"/>
      <c r="AH964" s="121"/>
      <c r="AI964" s="121"/>
      <c r="AJ964" s="121"/>
      <c r="AK964" s="121"/>
      <c r="AL964" s="121"/>
      <c r="AM964" s="121"/>
      <c r="AN964" s="121"/>
      <c r="AO964" s="121"/>
    </row>
    <row r="965" ht="12.75" customHeight="1">
      <c r="A965" s="5"/>
      <c r="B965" s="121"/>
      <c r="C965" s="121"/>
      <c r="D965" s="121"/>
      <c r="E965" s="121"/>
      <c r="F965" s="121"/>
      <c r="G965" s="78"/>
      <c r="H965" s="136"/>
      <c r="I965" s="121"/>
      <c r="J965" s="121"/>
      <c r="K965" s="121"/>
      <c r="L965" s="121"/>
      <c r="M965" s="121"/>
      <c r="N965" s="121"/>
      <c r="O965" s="121"/>
      <c r="P965" s="121"/>
      <c r="Q965" s="121"/>
      <c r="R965" s="121"/>
      <c r="S965" s="121"/>
      <c r="T965" s="121"/>
      <c r="U965" s="121"/>
      <c r="V965" s="121"/>
      <c r="W965" s="121"/>
      <c r="X965" s="121"/>
      <c r="Y965" s="121"/>
      <c r="Z965" s="121"/>
      <c r="AA965" s="121"/>
      <c r="AB965" s="121"/>
      <c r="AC965" s="121"/>
      <c r="AD965" s="121"/>
      <c r="AE965" s="121"/>
      <c r="AF965" s="121"/>
      <c r="AG965" s="121"/>
      <c r="AH965" s="121"/>
      <c r="AI965" s="121"/>
      <c r="AJ965" s="121"/>
      <c r="AK965" s="121"/>
      <c r="AL965" s="121"/>
      <c r="AM965" s="121"/>
      <c r="AN965" s="121"/>
      <c r="AO965" s="121"/>
    </row>
    <row r="966" ht="12.75" customHeight="1">
      <c r="A966" s="5"/>
      <c r="B966" s="121"/>
      <c r="C966" s="121"/>
      <c r="D966" s="121"/>
      <c r="E966" s="121"/>
      <c r="F966" s="121"/>
      <c r="G966" s="78"/>
      <c r="H966" s="136"/>
      <c r="I966" s="121"/>
      <c r="J966" s="121"/>
      <c r="K966" s="121"/>
      <c r="L966" s="121"/>
      <c r="M966" s="121"/>
      <c r="N966" s="121"/>
      <c r="O966" s="121"/>
      <c r="P966" s="121"/>
      <c r="Q966" s="121"/>
      <c r="R966" s="121"/>
      <c r="S966" s="121"/>
      <c r="T966" s="121"/>
      <c r="U966" s="121"/>
      <c r="V966" s="121"/>
      <c r="W966" s="121"/>
      <c r="X966" s="121"/>
      <c r="Y966" s="121"/>
      <c r="Z966" s="121"/>
      <c r="AA966" s="121"/>
      <c r="AB966" s="121"/>
      <c r="AC966" s="121"/>
      <c r="AD966" s="121"/>
      <c r="AE966" s="121"/>
      <c r="AF966" s="121"/>
      <c r="AG966" s="121"/>
      <c r="AH966" s="121"/>
      <c r="AI966" s="121"/>
      <c r="AJ966" s="121"/>
      <c r="AK966" s="121"/>
      <c r="AL966" s="121"/>
      <c r="AM966" s="121"/>
      <c r="AN966" s="121"/>
      <c r="AO966" s="121"/>
    </row>
    <row r="967" ht="12.75" customHeight="1">
      <c r="A967" s="5"/>
      <c r="B967" s="121"/>
      <c r="C967" s="121"/>
      <c r="D967" s="121"/>
      <c r="E967" s="121"/>
      <c r="F967" s="121"/>
      <c r="G967" s="78"/>
      <c r="H967" s="136"/>
      <c r="I967" s="121"/>
      <c r="J967" s="121"/>
      <c r="K967" s="121"/>
      <c r="L967" s="121"/>
      <c r="M967" s="121"/>
      <c r="N967" s="121"/>
      <c r="O967" s="121"/>
      <c r="P967" s="121"/>
      <c r="Q967" s="121"/>
      <c r="R967" s="121"/>
      <c r="S967" s="121"/>
      <c r="T967" s="121"/>
      <c r="U967" s="121"/>
      <c r="V967" s="121"/>
      <c r="W967" s="121"/>
      <c r="X967" s="121"/>
      <c r="Y967" s="121"/>
      <c r="Z967" s="121"/>
      <c r="AA967" s="121"/>
      <c r="AB967" s="121"/>
      <c r="AC967" s="121"/>
      <c r="AD967" s="121"/>
      <c r="AE967" s="121"/>
      <c r="AF967" s="121"/>
      <c r="AG967" s="121"/>
      <c r="AH967" s="121"/>
      <c r="AI967" s="121"/>
      <c r="AJ967" s="121"/>
      <c r="AK967" s="121"/>
      <c r="AL967" s="121"/>
      <c r="AM967" s="121"/>
      <c r="AN967" s="121"/>
      <c r="AO967" s="121"/>
    </row>
    <row r="968" ht="12.75" customHeight="1">
      <c r="A968" s="5"/>
      <c r="B968" s="121"/>
      <c r="C968" s="121"/>
      <c r="D968" s="121"/>
      <c r="E968" s="121"/>
      <c r="F968" s="121"/>
      <c r="G968" s="78"/>
      <c r="H968" s="136"/>
      <c r="I968" s="121"/>
      <c r="J968" s="121"/>
      <c r="K968" s="121"/>
      <c r="L968" s="121"/>
      <c r="M968" s="121"/>
      <c r="N968" s="121"/>
      <c r="O968" s="121"/>
      <c r="P968" s="121"/>
      <c r="Q968" s="121"/>
      <c r="R968" s="121"/>
      <c r="S968" s="121"/>
      <c r="T968" s="121"/>
      <c r="U968" s="121"/>
      <c r="V968" s="121"/>
      <c r="W968" s="121"/>
      <c r="X968" s="121"/>
      <c r="Y968" s="121"/>
      <c r="Z968" s="121"/>
      <c r="AA968" s="121"/>
      <c r="AB968" s="121"/>
      <c r="AC968" s="121"/>
      <c r="AD968" s="121"/>
      <c r="AE968" s="121"/>
      <c r="AF968" s="121"/>
      <c r="AG968" s="121"/>
      <c r="AH968" s="121"/>
      <c r="AI968" s="121"/>
      <c r="AJ968" s="121"/>
      <c r="AK968" s="121"/>
      <c r="AL968" s="121"/>
      <c r="AM968" s="121"/>
      <c r="AN968" s="121"/>
      <c r="AO968" s="121"/>
    </row>
    <row r="969" ht="12.75" customHeight="1">
      <c r="A969" s="5"/>
      <c r="B969" s="121"/>
      <c r="C969" s="121"/>
      <c r="D969" s="121"/>
      <c r="E969" s="121"/>
      <c r="F969" s="121"/>
      <c r="G969" s="78"/>
      <c r="H969" s="136"/>
      <c r="I969" s="121"/>
      <c r="J969" s="121"/>
      <c r="K969" s="121"/>
      <c r="L969" s="121"/>
      <c r="M969" s="121"/>
      <c r="N969" s="121"/>
      <c r="O969" s="121"/>
      <c r="P969" s="121"/>
      <c r="Q969" s="121"/>
      <c r="R969" s="121"/>
      <c r="S969" s="121"/>
      <c r="T969" s="121"/>
      <c r="U969" s="121"/>
      <c r="V969" s="121"/>
      <c r="W969" s="121"/>
      <c r="X969" s="121"/>
      <c r="Y969" s="121"/>
      <c r="Z969" s="121"/>
      <c r="AA969" s="121"/>
      <c r="AB969" s="121"/>
      <c r="AC969" s="121"/>
      <c r="AD969" s="121"/>
      <c r="AE969" s="121"/>
      <c r="AF969" s="121"/>
      <c r="AG969" s="121"/>
      <c r="AH969" s="121"/>
      <c r="AI969" s="121"/>
      <c r="AJ969" s="121"/>
      <c r="AK969" s="121"/>
      <c r="AL969" s="121"/>
      <c r="AM969" s="121"/>
      <c r="AN969" s="121"/>
      <c r="AO969" s="121"/>
    </row>
    <row r="970" ht="12.75" customHeight="1">
      <c r="A970" s="5"/>
      <c r="B970" s="121"/>
      <c r="C970" s="121"/>
      <c r="D970" s="121"/>
      <c r="E970" s="121"/>
      <c r="F970" s="121"/>
      <c r="G970" s="78"/>
      <c r="H970" s="136"/>
      <c r="I970" s="121"/>
      <c r="J970" s="121"/>
      <c r="K970" s="121"/>
      <c r="L970" s="121"/>
      <c r="M970" s="121"/>
      <c r="N970" s="121"/>
      <c r="O970" s="121"/>
      <c r="P970" s="121"/>
      <c r="Q970" s="121"/>
      <c r="R970" s="121"/>
      <c r="S970" s="121"/>
      <c r="T970" s="121"/>
      <c r="U970" s="121"/>
      <c r="V970" s="121"/>
      <c r="W970" s="121"/>
      <c r="X970" s="121"/>
      <c r="Y970" s="121"/>
      <c r="Z970" s="121"/>
      <c r="AA970" s="121"/>
      <c r="AB970" s="121"/>
      <c r="AC970" s="121"/>
      <c r="AD970" s="121"/>
      <c r="AE970" s="121"/>
      <c r="AF970" s="121"/>
      <c r="AG970" s="121"/>
      <c r="AH970" s="121"/>
      <c r="AI970" s="121"/>
      <c r="AJ970" s="121"/>
      <c r="AK970" s="121"/>
      <c r="AL970" s="121"/>
      <c r="AM970" s="121"/>
      <c r="AN970" s="121"/>
      <c r="AO970" s="121"/>
    </row>
    <row r="971" ht="12.75" customHeight="1">
      <c r="A971" s="5"/>
      <c r="B971" s="121"/>
      <c r="C971" s="121"/>
      <c r="D971" s="121"/>
      <c r="E971" s="121"/>
      <c r="F971" s="121"/>
      <c r="G971" s="78"/>
      <c r="H971" s="136"/>
      <c r="I971" s="121"/>
      <c r="J971" s="121"/>
      <c r="K971" s="121"/>
      <c r="L971" s="121"/>
      <c r="M971" s="121"/>
      <c r="N971" s="121"/>
      <c r="O971" s="121"/>
      <c r="P971" s="121"/>
      <c r="Q971" s="121"/>
      <c r="R971" s="121"/>
      <c r="S971" s="121"/>
      <c r="T971" s="121"/>
      <c r="U971" s="121"/>
      <c r="V971" s="121"/>
      <c r="W971" s="121"/>
      <c r="X971" s="121"/>
      <c r="Y971" s="121"/>
      <c r="Z971" s="121"/>
      <c r="AA971" s="121"/>
      <c r="AB971" s="121"/>
      <c r="AC971" s="121"/>
      <c r="AD971" s="121"/>
      <c r="AE971" s="121"/>
      <c r="AF971" s="121"/>
      <c r="AG971" s="121"/>
      <c r="AH971" s="121"/>
      <c r="AI971" s="121"/>
      <c r="AJ971" s="121"/>
      <c r="AK971" s="121"/>
      <c r="AL971" s="121"/>
      <c r="AM971" s="121"/>
      <c r="AN971" s="121"/>
      <c r="AO971" s="121"/>
    </row>
    <row r="972" ht="12.75" customHeight="1">
      <c r="A972" s="5"/>
      <c r="B972" s="121"/>
      <c r="C972" s="121"/>
      <c r="D972" s="121"/>
      <c r="E972" s="121"/>
      <c r="F972" s="121"/>
      <c r="G972" s="78"/>
      <c r="H972" s="136"/>
      <c r="I972" s="121"/>
      <c r="J972" s="121"/>
      <c r="K972" s="121"/>
      <c r="L972" s="121"/>
      <c r="M972" s="121"/>
      <c r="N972" s="121"/>
      <c r="O972" s="121"/>
      <c r="P972" s="121"/>
      <c r="Q972" s="121"/>
      <c r="R972" s="121"/>
      <c r="S972" s="121"/>
      <c r="T972" s="121"/>
      <c r="U972" s="121"/>
      <c r="V972" s="121"/>
      <c r="W972" s="121"/>
      <c r="X972" s="121"/>
      <c r="Y972" s="121"/>
      <c r="Z972" s="121"/>
      <c r="AA972" s="121"/>
      <c r="AB972" s="121"/>
      <c r="AC972" s="121"/>
      <c r="AD972" s="121"/>
      <c r="AE972" s="121"/>
      <c r="AF972" s="121"/>
      <c r="AG972" s="121"/>
      <c r="AH972" s="121"/>
      <c r="AI972" s="121"/>
      <c r="AJ972" s="121"/>
      <c r="AK972" s="121"/>
      <c r="AL972" s="121"/>
      <c r="AM972" s="121"/>
      <c r="AN972" s="121"/>
      <c r="AO972" s="121"/>
    </row>
    <row r="973" ht="12.75" customHeight="1">
      <c r="A973" s="5"/>
      <c r="B973" s="121"/>
      <c r="C973" s="121"/>
      <c r="D973" s="121"/>
      <c r="E973" s="121"/>
      <c r="F973" s="121"/>
      <c r="G973" s="78"/>
      <c r="H973" s="136"/>
      <c r="I973" s="121"/>
      <c r="J973" s="121"/>
      <c r="K973" s="121"/>
      <c r="L973" s="121"/>
      <c r="M973" s="121"/>
      <c r="N973" s="121"/>
      <c r="O973" s="121"/>
      <c r="P973" s="121"/>
      <c r="Q973" s="121"/>
      <c r="R973" s="121"/>
      <c r="S973" s="121"/>
      <c r="T973" s="121"/>
      <c r="U973" s="121"/>
      <c r="V973" s="121"/>
      <c r="W973" s="121"/>
      <c r="X973" s="121"/>
      <c r="Y973" s="121"/>
      <c r="Z973" s="121"/>
      <c r="AA973" s="121"/>
      <c r="AB973" s="121"/>
      <c r="AC973" s="121"/>
      <c r="AD973" s="121"/>
      <c r="AE973" s="121"/>
      <c r="AF973" s="121"/>
      <c r="AG973" s="121"/>
      <c r="AH973" s="121"/>
      <c r="AI973" s="121"/>
      <c r="AJ973" s="121"/>
      <c r="AK973" s="121"/>
      <c r="AL973" s="121"/>
      <c r="AM973" s="121"/>
      <c r="AN973" s="121"/>
      <c r="AO973" s="121"/>
    </row>
    <row r="974" ht="12.75" customHeight="1">
      <c r="A974" s="5"/>
      <c r="B974" s="121"/>
      <c r="C974" s="121"/>
      <c r="D974" s="121"/>
      <c r="E974" s="121"/>
      <c r="F974" s="121"/>
      <c r="G974" s="78"/>
      <c r="H974" s="136"/>
      <c r="I974" s="121"/>
      <c r="J974" s="121"/>
      <c r="K974" s="121"/>
      <c r="L974" s="121"/>
      <c r="M974" s="121"/>
      <c r="N974" s="121"/>
      <c r="O974" s="121"/>
      <c r="P974" s="121"/>
      <c r="Q974" s="121"/>
      <c r="R974" s="121"/>
      <c r="S974" s="121"/>
      <c r="T974" s="121"/>
      <c r="U974" s="121"/>
      <c r="V974" s="121"/>
      <c r="W974" s="121"/>
      <c r="X974" s="121"/>
      <c r="Y974" s="121"/>
      <c r="Z974" s="121"/>
      <c r="AA974" s="121"/>
      <c r="AB974" s="121"/>
      <c r="AC974" s="121"/>
      <c r="AD974" s="121"/>
      <c r="AE974" s="121"/>
      <c r="AF974" s="121"/>
      <c r="AG974" s="121"/>
      <c r="AH974" s="121"/>
      <c r="AI974" s="121"/>
      <c r="AJ974" s="121"/>
      <c r="AK974" s="121"/>
      <c r="AL974" s="121"/>
      <c r="AM974" s="121"/>
      <c r="AN974" s="121"/>
      <c r="AO974" s="121"/>
    </row>
    <row r="975" ht="12.75" customHeight="1">
      <c r="A975" s="5"/>
      <c r="B975" s="121"/>
      <c r="C975" s="121"/>
      <c r="D975" s="121"/>
      <c r="E975" s="121"/>
      <c r="F975" s="121"/>
      <c r="G975" s="78"/>
      <c r="H975" s="136"/>
      <c r="I975" s="121"/>
      <c r="J975" s="121"/>
      <c r="K975" s="121"/>
      <c r="L975" s="121"/>
      <c r="M975" s="121"/>
      <c r="N975" s="121"/>
      <c r="O975" s="121"/>
      <c r="P975" s="121"/>
      <c r="Q975" s="121"/>
      <c r="R975" s="121"/>
      <c r="S975" s="121"/>
      <c r="T975" s="121"/>
      <c r="U975" s="121"/>
      <c r="V975" s="121"/>
      <c r="W975" s="121"/>
      <c r="X975" s="121"/>
      <c r="Y975" s="121"/>
      <c r="Z975" s="121"/>
      <c r="AA975" s="121"/>
      <c r="AB975" s="121"/>
      <c r="AC975" s="121"/>
      <c r="AD975" s="121"/>
      <c r="AE975" s="121"/>
      <c r="AF975" s="121"/>
      <c r="AG975" s="121"/>
      <c r="AH975" s="121"/>
      <c r="AI975" s="121"/>
      <c r="AJ975" s="121"/>
      <c r="AK975" s="121"/>
      <c r="AL975" s="121"/>
      <c r="AM975" s="121"/>
      <c r="AN975" s="121"/>
      <c r="AO975" s="121"/>
    </row>
    <row r="976" ht="12.75" customHeight="1">
      <c r="A976" s="5"/>
      <c r="B976" s="121"/>
      <c r="C976" s="121"/>
      <c r="D976" s="121"/>
      <c r="E976" s="121"/>
      <c r="F976" s="121"/>
      <c r="G976" s="78"/>
      <c r="H976" s="136"/>
      <c r="I976" s="121"/>
      <c r="J976" s="121"/>
      <c r="K976" s="121"/>
      <c r="L976" s="121"/>
      <c r="M976" s="121"/>
      <c r="N976" s="121"/>
      <c r="O976" s="121"/>
      <c r="P976" s="121"/>
      <c r="Q976" s="121"/>
      <c r="R976" s="121"/>
      <c r="S976" s="121"/>
      <c r="T976" s="121"/>
      <c r="U976" s="121"/>
      <c r="V976" s="121"/>
      <c r="W976" s="121"/>
      <c r="X976" s="121"/>
      <c r="Y976" s="121"/>
      <c r="Z976" s="121"/>
      <c r="AA976" s="121"/>
      <c r="AB976" s="121"/>
      <c r="AC976" s="121"/>
      <c r="AD976" s="121"/>
      <c r="AE976" s="121"/>
      <c r="AF976" s="121"/>
      <c r="AG976" s="121"/>
      <c r="AH976" s="121"/>
      <c r="AI976" s="121"/>
      <c r="AJ976" s="121"/>
      <c r="AK976" s="121"/>
      <c r="AL976" s="121"/>
      <c r="AM976" s="121"/>
      <c r="AN976" s="121"/>
      <c r="AO976" s="121"/>
    </row>
    <row r="977" ht="12.75" customHeight="1">
      <c r="A977" s="5"/>
      <c r="B977" s="121"/>
      <c r="C977" s="121"/>
      <c r="D977" s="121"/>
      <c r="E977" s="121"/>
      <c r="F977" s="121"/>
      <c r="G977" s="78"/>
      <c r="H977" s="136"/>
      <c r="I977" s="121"/>
      <c r="J977" s="121"/>
      <c r="K977" s="121"/>
      <c r="L977" s="121"/>
      <c r="M977" s="121"/>
      <c r="N977" s="121"/>
      <c r="O977" s="121"/>
      <c r="P977" s="121"/>
      <c r="Q977" s="121"/>
      <c r="R977" s="121"/>
      <c r="S977" s="121"/>
      <c r="T977" s="121"/>
      <c r="U977" s="121"/>
      <c r="V977" s="121"/>
      <c r="W977" s="121"/>
      <c r="X977" s="121"/>
      <c r="Y977" s="121"/>
      <c r="Z977" s="121"/>
      <c r="AA977" s="121"/>
      <c r="AB977" s="121"/>
      <c r="AC977" s="121"/>
      <c r="AD977" s="121"/>
      <c r="AE977" s="121"/>
      <c r="AF977" s="121"/>
      <c r="AG977" s="121"/>
      <c r="AH977" s="121"/>
      <c r="AI977" s="121"/>
      <c r="AJ977" s="121"/>
      <c r="AK977" s="121"/>
      <c r="AL977" s="121"/>
      <c r="AM977" s="121"/>
      <c r="AN977" s="121"/>
      <c r="AO977" s="121"/>
    </row>
    <row r="978" ht="12.75" customHeight="1">
      <c r="A978" s="5"/>
      <c r="B978" s="121"/>
      <c r="C978" s="121"/>
      <c r="D978" s="121"/>
      <c r="E978" s="121"/>
      <c r="F978" s="121"/>
      <c r="G978" s="78"/>
      <c r="H978" s="136"/>
      <c r="I978" s="121"/>
      <c r="J978" s="121"/>
      <c r="K978" s="121"/>
      <c r="L978" s="121"/>
      <c r="M978" s="121"/>
      <c r="N978" s="121"/>
      <c r="O978" s="121"/>
      <c r="P978" s="121"/>
      <c r="Q978" s="121"/>
      <c r="R978" s="121"/>
      <c r="S978" s="121"/>
      <c r="T978" s="121"/>
      <c r="U978" s="121"/>
      <c r="V978" s="121"/>
      <c r="W978" s="121"/>
      <c r="X978" s="121"/>
      <c r="Y978" s="121"/>
      <c r="Z978" s="121"/>
      <c r="AA978" s="121"/>
      <c r="AB978" s="121"/>
      <c r="AC978" s="121"/>
      <c r="AD978" s="121"/>
      <c r="AE978" s="121"/>
      <c r="AF978" s="121"/>
      <c r="AG978" s="121"/>
      <c r="AH978" s="121"/>
      <c r="AI978" s="121"/>
      <c r="AJ978" s="121"/>
      <c r="AK978" s="121"/>
      <c r="AL978" s="121"/>
      <c r="AM978" s="121"/>
      <c r="AN978" s="121"/>
      <c r="AO978" s="121"/>
    </row>
    <row r="979" ht="12.75" customHeight="1">
      <c r="A979" s="5"/>
      <c r="B979" s="121"/>
      <c r="C979" s="121"/>
      <c r="D979" s="121"/>
      <c r="E979" s="121"/>
      <c r="F979" s="121"/>
      <c r="G979" s="78"/>
      <c r="H979" s="136"/>
      <c r="I979" s="121"/>
      <c r="J979" s="121"/>
      <c r="K979" s="121"/>
      <c r="L979" s="121"/>
      <c r="M979" s="121"/>
      <c r="N979" s="121"/>
      <c r="O979" s="121"/>
      <c r="P979" s="121"/>
      <c r="Q979" s="121"/>
      <c r="R979" s="121"/>
      <c r="S979" s="121"/>
      <c r="T979" s="121"/>
      <c r="U979" s="121"/>
      <c r="V979" s="121"/>
      <c r="W979" s="121"/>
      <c r="X979" s="121"/>
      <c r="Y979" s="121"/>
      <c r="Z979" s="121"/>
      <c r="AA979" s="121"/>
      <c r="AB979" s="121"/>
      <c r="AC979" s="121"/>
      <c r="AD979" s="121"/>
      <c r="AE979" s="121"/>
      <c r="AF979" s="121"/>
      <c r="AG979" s="121"/>
      <c r="AH979" s="121"/>
      <c r="AI979" s="121"/>
      <c r="AJ979" s="121"/>
      <c r="AK979" s="121"/>
      <c r="AL979" s="121"/>
      <c r="AM979" s="121"/>
      <c r="AN979" s="121"/>
      <c r="AO979" s="121"/>
    </row>
    <row r="980" ht="12.75" customHeight="1">
      <c r="A980" s="5"/>
      <c r="B980" s="121"/>
      <c r="C980" s="121"/>
      <c r="D980" s="121"/>
      <c r="E980" s="121"/>
      <c r="F980" s="121"/>
      <c r="G980" s="78"/>
      <c r="H980" s="136"/>
      <c r="I980" s="121"/>
      <c r="J980" s="121"/>
      <c r="K980" s="121"/>
      <c r="L980" s="121"/>
      <c r="M980" s="121"/>
      <c r="N980" s="121"/>
      <c r="O980" s="121"/>
      <c r="P980" s="121"/>
      <c r="Q980" s="121"/>
      <c r="R980" s="121"/>
      <c r="S980" s="121"/>
      <c r="T980" s="121"/>
      <c r="U980" s="121"/>
      <c r="V980" s="121"/>
      <c r="W980" s="121"/>
      <c r="X980" s="121"/>
      <c r="Y980" s="121"/>
      <c r="Z980" s="121"/>
      <c r="AA980" s="121"/>
      <c r="AB980" s="121"/>
      <c r="AC980" s="121"/>
      <c r="AD980" s="121"/>
      <c r="AE980" s="121"/>
      <c r="AF980" s="121"/>
      <c r="AG980" s="121"/>
      <c r="AH980" s="121"/>
      <c r="AI980" s="121"/>
      <c r="AJ980" s="121"/>
      <c r="AK980" s="121"/>
      <c r="AL980" s="121"/>
      <c r="AM980" s="121"/>
      <c r="AN980" s="121"/>
      <c r="AO980" s="121"/>
    </row>
    <row r="981" ht="12.75" customHeight="1">
      <c r="A981" s="5"/>
      <c r="B981" s="121"/>
      <c r="C981" s="121"/>
      <c r="D981" s="121"/>
      <c r="E981" s="121"/>
      <c r="F981" s="121"/>
      <c r="G981" s="78"/>
      <c r="H981" s="136"/>
      <c r="I981" s="121"/>
      <c r="J981" s="121"/>
      <c r="K981" s="121"/>
      <c r="L981" s="121"/>
      <c r="M981" s="121"/>
      <c r="N981" s="121"/>
      <c r="O981" s="121"/>
      <c r="P981" s="121"/>
      <c r="Q981" s="121"/>
      <c r="R981" s="121"/>
      <c r="S981" s="121"/>
      <c r="T981" s="121"/>
      <c r="U981" s="121"/>
      <c r="V981" s="121"/>
      <c r="W981" s="121"/>
      <c r="X981" s="121"/>
      <c r="Y981" s="121"/>
      <c r="Z981" s="121"/>
      <c r="AA981" s="121"/>
      <c r="AB981" s="121"/>
      <c r="AC981" s="121"/>
      <c r="AD981" s="121"/>
      <c r="AE981" s="121"/>
      <c r="AF981" s="121"/>
      <c r="AG981" s="121"/>
      <c r="AH981" s="121"/>
      <c r="AI981" s="121"/>
      <c r="AJ981" s="121"/>
      <c r="AK981" s="121"/>
      <c r="AL981" s="121"/>
      <c r="AM981" s="121"/>
      <c r="AN981" s="121"/>
      <c r="AO981" s="121"/>
    </row>
    <row r="982" ht="12.75" customHeight="1">
      <c r="A982" s="5"/>
      <c r="B982" s="121"/>
      <c r="C982" s="121"/>
      <c r="D982" s="121"/>
      <c r="E982" s="121"/>
      <c r="F982" s="121"/>
      <c r="G982" s="78"/>
      <c r="H982" s="136"/>
      <c r="I982" s="121"/>
      <c r="J982" s="121"/>
      <c r="K982" s="121"/>
      <c r="L982" s="121"/>
      <c r="M982" s="121"/>
      <c r="N982" s="121"/>
      <c r="O982" s="121"/>
      <c r="P982" s="121"/>
      <c r="Q982" s="121"/>
      <c r="R982" s="121"/>
      <c r="S982" s="121"/>
      <c r="T982" s="121"/>
      <c r="U982" s="121"/>
      <c r="V982" s="121"/>
      <c r="W982" s="121"/>
      <c r="X982" s="121"/>
      <c r="Y982" s="121"/>
      <c r="Z982" s="121"/>
      <c r="AA982" s="121"/>
      <c r="AB982" s="121"/>
      <c r="AC982" s="121"/>
      <c r="AD982" s="121"/>
      <c r="AE982" s="121"/>
      <c r="AF982" s="121"/>
      <c r="AG982" s="121"/>
      <c r="AH982" s="121"/>
      <c r="AI982" s="121"/>
      <c r="AJ982" s="121"/>
      <c r="AK982" s="121"/>
      <c r="AL982" s="121"/>
      <c r="AM982" s="121"/>
      <c r="AN982" s="121"/>
      <c r="AO982" s="121"/>
    </row>
    <row r="983" ht="12.75" customHeight="1">
      <c r="A983" s="5"/>
      <c r="B983" s="121"/>
      <c r="C983" s="121"/>
      <c r="D983" s="121"/>
      <c r="E983" s="121"/>
      <c r="F983" s="121"/>
      <c r="G983" s="78"/>
      <c r="H983" s="136"/>
      <c r="I983" s="121"/>
      <c r="J983" s="121"/>
      <c r="K983" s="121"/>
      <c r="L983" s="121"/>
      <c r="M983" s="121"/>
      <c r="N983" s="121"/>
      <c r="O983" s="121"/>
      <c r="P983" s="121"/>
      <c r="Q983" s="121"/>
      <c r="R983" s="121"/>
      <c r="S983" s="121"/>
      <c r="T983" s="121"/>
      <c r="U983" s="121"/>
      <c r="V983" s="121"/>
      <c r="W983" s="121"/>
      <c r="X983" s="121"/>
      <c r="Y983" s="121"/>
      <c r="Z983" s="121"/>
      <c r="AA983" s="121"/>
      <c r="AB983" s="121"/>
      <c r="AC983" s="121"/>
      <c r="AD983" s="121"/>
      <c r="AE983" s="121"/>
      <c r="AF983" s="121"/>
      <c r="AG983" s="121"/>
      <c r="AH983" s="121"/>
      <c r="AI983" s="121"/>
      <c r="AJ983" s="121"/>
      <c r="AK983" s="121"/>
      <c r="AL983" s="121"/>
      <c r="AM983" s="121"/>
      <c r="AN983" s="121"/>
      <c r="AO983" s="121"/>
    </row>
    <row r="984" ht="12.75" customHeight="1">
      <c r="A984" s="5"/>
      <c r="B984" s="121"/>
      <c r="C984" s="121"/>
      <c r="D984" s="121"/>
      <c r="E984" s="121"/>
      <c r="F984" s="121"/>
      <c r="G984" s="78"/>
      <c r="H984" s="136"/>
      <c r="I984" s="121"/>
      <c r="J984" s="121"/>
      <c r="K984" s="121"/>
      <c r="L984" s="121"/>
      <c r="M984" s="121"/>
      <c r="N984" s="121"/>
      <c r="O984" s="121"/>
      <c r="P984" s="121"/>
      <c r="Q984" s="121"/>
      <c r="R984" s="121"/>
      <c r="S984" s="121"/>
      <c r="T984" s="121"/>
      <c r="U984" s="121"/>
      <c r="V984" s="121"/>
      <c r="W984" s="121"/>
      <c r="X984" s="121"/>
      <c r="Y984" s="121"/>
      <c r="Z984" s="121"/>
      <c r="AA984" s="121"/>
      <c r="AB984" s="121"/>
      <c r="AC984" s="121"/>
      <c r="AD984" s="121"/>
      <c r="AE984" s="121"/>
      <c r="AF984" s="121"/>
      <c r="AG984" s="121"/>
      <c r="AH984" s="121"/>
      <c r="AI984" s="121"/>
      <c r="AJ984" s="121"/>
      <c r="AK984" s="121"/>
      <c r="AL984" s="121"/>
      <c r="AM984" s="121"/>
      <c r="AN984" s="121"/>
      <c r="AO984" s="121"/>
    </row>
    <row r="985" ht="12.75" customHeight="1">
      <c r="A985" s="5"/>
      <c r="B985" s="121"/>
      <c r="C985" s="121"/>
      <c r="D985" s="121"/>
      <c r="E985" s="121"/>
      <c r="F985" s="121"/>
      <c r="G985" s="78"/>
      <c r="H985" s="136"/>
      <c r="I985" s="121"/>
      <c r="J985" s="121"/>
      <c r="K985" s="121"/>
      <c r="L985" s="121"/>
      <c r="M985" s="121"/>
      <c r="N985" s="121"/>
      <c r="O985" s="121"/>
      <c r="P985" s="121"/>
      <c r="Q985" s="121"/>
      <c r="R985" s="121"/>
      <c r="S985" s="121"/>
      <c r="T985" s="121"/>
      <c r="U985" s="121"/>
      <c r="V985" s="121"/>
      <c r="W985" s="121"/>
      <c r="X985" s="121"/>
      <c r="Y985" s="121"/>
      <c r="Z985" s="121"/>
      <c r="AA985" s="121"/>
      <c r="AB985" s="121"/>
      <c r="AC985" s="121"/>
      <c r="AD985" s="121"/>
      <c r="AE985" s="121"/>
      <c r="AF985" s="121"/>
      <c r="AG985" s="121"/>
      <c r="AH985" s="121"/>
      <c r="AI985" s="121"/>
      <c r="AJ985" s="121"/>
      <c r="AK985" s="121"/>
      <c r="AL985" s="121"/>
      <c r="AM985" s="121"/>
      <c r="AN985" s="121"/>
      <c r="AO985" s="121"/>
    </row>
    <row r="986" ht="12.75" customHeight="1">
      <c r="A986" s="5"/>
      <c r="B986" s="121"/>
      <c r="C986" s="121"/>
      <c r="D986" s="121"/>
      <c r="E986" s="121"/>
      <c r="F986" s="121"/>
      <c r="G986" s="78"/>
      <c r="H986" s="136"/>
      <c r="I986" s="121"/>
      <c r="J986" s="121"/>
      <c r="K986" s="121"/>
      <c r="L986" s="121"/>
      <c r="M986" s="121"/>
      <c r="N986" s="121"/>
      <c r="O986" s="121"/>
      <c r="P986" s="121"/>
      <c r="Q986" s="121"/>
      <c r="R986" s="121"/>
      <c r="S986" s="121"/>
      <c r="T986" s="121"/>
      <c r="U986" s="121"/>
      <c r="V986" s="121"/>
      <c r="W986" s="121"/>
      <c r="X986" s="121"/>
      <c r="Y986" s="121"/>
      <c r="Z986" s="121"/>
      <c r="AA986" s="121"/>
      <c r="AB986" s="121"/>
      <c r="AC986" s="121"/>
      <c r="AD986" s="121"/>
      <c r="AE986" s="121"/>
      <c r="AF986" s="121"/>
      <c r="AG986" s="121"/>
      <c r="AH986" s="121"/>
      <c r="AI986" s="121"/>
      <c r="AJ986" s="121"/>
      <c r="AK986" s="121"/>
      <c r="AL986" s="121"/>
      <c r="AM986" s="121"/>
      <c r="AN986" s="121"/>
      <c r="AO986" s="121"/>
    </row>
    <row r="987" ht="12.75" customHeight="1">
      <c r="A987" s="5"/>
      <c r="B987" s="121"/>
      <c r="C987" s="121"/>
      <c r="D987" s="121"/>
      <c r="E987" s="121"/>
      <c r="F987" s="121"/>
      <c r="G987" s="78"/>
      <c r="H987" s="136"/>
      <c r="I987" s="121"/>
      <c r="J987" s="121"/>
      <c r="K987" s="121"/>
      <c r="L987" s="121"/>
      <c r="M987" s="121"/>
      <c r="N987" s="121"/>
      <c r="O987" s="121"/>
      <c r="P987" s="121"/>
      <c r="Q987" s="121"/>
      <c r="R987" s="121"/>
      <c r="S987" s="121"/>
      <c r="T987" s="121"/>
      <c r="U987" s="121"/>
      <c r="V987" s="121"/>
      <c r="W987" s="121"/>
      <c r="X987" s="121"/>
      <c r="Y987" s="121"/>
      <c r="Z987" s="121"/>
      <c r="AA987" s="121"/>
      <c r="AB987" s="121"/>
      <c r="AC987" s="121"/>
      <c r="AD987" s="121"/>
      <c r="AE987" s="121"/>
      <c r="AF987" s="121"/>
      <c r="AG987" s="121"/>
      <c r="AH987" s="121"/>
      <c r="AI987" s="121"/>
      <c r="AJ987" s="121"/>
      <c r="AK987" s="121"/>
      <c r="AL987" s="121"/>
      <c r="AM987" s="121"/>
      <c r="AN987" s="121"/>
      <c r="AO987" s="121"/>
    </row>
    <row r="988" ht="12.75" customHeight="1">
      <c r="A988" s="5"/>
      <c r="B988" s="121"/>
      <c r="C988" s="121"/>
      <c r="D988" s="121"/>
      <c r="E988" s="121"/>
      <c r="F988" s="121"/>
      <c r="G988" s="78"/>
      <c r="H988" s="136"/>
      <c r="I988" s="121"/>
      <c r="J988" s="121"/>
      <c r="K988" s="121"/>
      <c r="L988" s="121"/>
      <c r="M988" s="121"/>
      <c r="N988" s="121"/>
      <c r="O988" s="121"/>
      <c r="P988" s="121"/>
      <c r="Q988" s="121"/>
      <c r="R988" s="121"/>
      <c r="S988" s="121"/>
      <c r="T988" s="121"/>
      <c r="U988" s="121"/>
      <c r="V988" s="121"/>
      <c r="W988" s="121"/>
      <c r="X988" s="121"/>
      <c r="Y988" s="121"/>
      <c r="Z988" s="121"/>
      <c r="AA988" s="121"/>
      <c r="AB988" s="121"/>
      <c r="AC988" s="121"/>
      <c r="AD988" s="121"/>
      <c r="AE988" s="121"/>
      <c r="AF988" s="121"/>
      <c r="AG988" s="121"/>
      <c r="AH988" s="121"/>
      <c r="AI988" s="121"/>
      <c r="AJ988" s="121"/>
      <c r="AK988" s="121"/>
      <c r="AL988" s="121"/>
      <c r="AM988" s="121"/>
      <c r="AN988" s="121"/>
      <c r="AO988" s="121"/>
    </row>
    <row r="989" ht="12.75" customHeight="1">
      <c r="A989" s="5"/>
      <c r="B989" s="121"/>
      <c r="C989" s="121"/>
      <c r="D989" s="121"/>
      <c r="E989" s="121"/>
      <c r="F989" s="121"/>
      <c r="G989" s="78"/>
      <c r="H989" s="136"/>
      <c r="I989" s="121"/>
      <c r="J989" s="121"/>
      <c r="K989" s="121"/>
      <c r="L989" s="121"/>
      <c r="M989" s="121"/>
      <c r="N989" s="121"/>
      <c r="O989" s="121"/>
      <c r="P989" s="121"/>
      <c r="Q989" s="121"/>
      <c r="R989" s="121"/>
      <c r="S989" s="121"/>
      <c r="T989" s="121"/>
      <c r="U989" s="121"/>
      <c r="V989" s="121"/>
      <c r="W989" s="121"/>
      <c r="X989" s="121"/>
      <c r="Y989" s="121"/>
      <c r="Z989" s="121"/>
      <c r="AA989" s="121"/>
      <c r="AB989" s="121"/>
      <c r="AC989" s="121"/>
      <c r="AD989" s="121"/>
      <c r="AE989" s="121"/>
      <c r="AF989" s="121"/>
      <c r="AG989" s="121"/>
      <c r="AH989" s="121"/>
      <c r="AI989" s="121"/>
      <c r="AJ989" s="121"/>
      <c r="AK989" s="121"/>
      <c r="AL989" s="121"/>
      <c r="AM989" s="121"/>
      <c r="AN989" s="121"/>
      <c r="AO989" s="121"/>
    </row>
    <row r="990" ht="12.75" customHeight="1">
      <c r="A990" s="5"/>
      <c r="B990" s="121"/>
      <c r="C990" s="121"/>
      <c r="D990" s="121"/>
      <c r="E990" s="121"/>
      <c r="F990" s="121"/>
      <c r="G990" s="78"/>
      <c r="H990" s="136"/>
      <c r="I990" s="121"/>
      <c r="J990" s="121"/>
      <c r="K990" s="121"/>
      <c r="L990" s="121"/>
      <c r="M990" s="121"/>
      <c r="N990" s="121"/>
      <c r="O990" s="121"/>
      <c r="P990" s="121"/>
      <c r="Q990" s="121"/>
      <c r="R990" s="121"/>
      <c r="S990" s="121"/>
      <c r="T990" s="121"/>
      <c r="U990" s="121"/>
      <c r="V990" s="121"/>
      <c r="W990" s="121"/>
      <c r="X990" s="121"/>
      <c r="Y990" s="121"/>
      <c r="Z990" s="121"/>
      <c r="AA990" s="121"/>
      <c r="AB990" s="121"/>
      <c r="AC990" s="121"/>
      <c r="AD990" s="121"/>
      <c r="AE990" s="121"/>
      <c r="AF990" s="121"/>
      <c r="AG990" s="121"/>
      <c r="AH990" s="121"/>
      <c r="AI990" s="121"/>
      <c r="AJ990" s="121"/>
      <c r="AK990" s="121"/>
      <c r="AL990" s="121"/>
      <c r="AM990" s="121"/>
      <c r="AN990" s="121"/>
      <c r="AO990" s="121"/>
    </row>
    <row r="991" ht="12.75" customHeight="1">
      <c r="A991" s="5"/>
      <c r="B991" s="121"/>
      <c r="C991" s="121"/>
      <c r="D991" s="121"/>
      <c r="E991" s="121"/>
      <c r="F991" s="121"/>
      <c r="G991" s="78"/>
      <c r="H991" s="136"/>
      <c r="I991" s="121"/>
      <c r="J991" s="121"/>
      <c r="K991" s="121"/>
      <c r="L991" s="121"/>
      <c r="M991" s="121"/>
      <c r="N991" s="121"/>
      <c r="O991" s="121"/>
      <c r="P991" s="121"/>
      <c r="Q991" s="121"/>
      <c r="R991" s="121"/>
      <c r="S991" s="121"/>
      <c r="T991" s="121"/>
      <c r="U991" s="121"/>
      <c r="V991" s="121"/>
      <c r="W991" s="121"/>
      <c r="X991" s="121"/>
      <c r="Y991" s="121"/>
      <c r="Z991" s="121"/>
      <c r="AA991" s="121"/>
      <c r="AB991" s="121"/>
      <c r="AC991" s="121"/>
      <c r="AD991" s="121"/>
      <c r="AE991" s="121"/>
      <c r="AF991" s="121"/>
      <c r="AG991" s="121"/>
      <c r="AH991" s="121"/>
      <c r="AI991" s="121"/>
      <c r="AJ991" s="121"/>
      <c r="AK991" s="121"/>
      <c r="AL991" s="121"/>
      <c r="AM991" s="121"/>
      <c r="AN991" s="121"/>
      <c r="AO991" s="121"/>
    </row>
    <row r="992" ht="12.75" customHeight="1">
      <c r="A992" s="5"/>
      <c r="B992" s="121"/>
      <c r="C992" s="121"/>
      <c r="D992" s="121"/>
      <c r="E992" s="121"/>
      <c r="F992" s="121"/>
      <c r="G992" s="78"/>
      <c r="H992" s="136"/>
      <c r="I992" s="121"/>
      <c r="J992" s="121"/>
      <c r="K992" s="121"/>
      <c r="L992" s="121"/>
      <c r="M992" s="121"/>
      <c r="N992" s="121"/>
      <c r="O992" s="121"/>
      <c r="P992" s="121"/>
      <c r="Q992" s="121"/>
      <c r="R992" s="121"/>
      <c r="S992" s="121"/>
      <c r="T992" s="121"/>
      <c r="U992" s="121"/>
      <c r="V992" s="121"/>
      <c r="W992" s="121"/>
      <c r="X992" s="121"/>
      <c r="Y992" s="121"/>
      <c r="Z992" s="121"/>
      <c r="AA992" s="121"/>
      <c r="AB992" s="121"/>
      <c r="AC992" s="121"/>
      <c r="AD992" s="121"/>
      <c r="AE992" s="121"/>
      <c r="AF992" s="121"/>
      <c r="AG992" s="121"/>
      <c r="AH992" s="121"/>
      <c r="AI992" s="121"/>
      <c r="AJ992" s="121"/>
      <c r="AK992" s="121"/>
      <c r="AL992" s="121"/>
      <c r="AM992" s="121"/>
      <c r="AN992" s="121"/>
      <c r="AO992" s="121"/>
    </row>
    <row r="993" ht="12.75" customHeight="1">
      <c r="A993" s="5"/>
      <c r="B993" s="121"/>
      <c r="C993" s="121"/>
      <c r="D993" s="121"/>
      <c r="E993" s="121"/>
      <c r="F993" s="121"/>
      <c r="G993" s="78"/>
      <c r="H993" s="136"/>
      <c r="I993" s="121"/>
      <c r="J993" s="121"/>
      <c r="K993" s="121"/>
      <c r="L993" s="121"/>
      <c r="M993" s="121"/>
      <c r="N993" s="121"/>
      <c r="O993" s="121"/>
      <c r="P993" s="121"/>
      <c r="Q993" s="121"/>
      <c r="R993" s="121"/>
      <c r="S993" s="121"/>
      <c r="T993" s="121"/>
      <c r="U993" s="121"/>
      <c r="V993" s="121"/>
      <c r="W993" s="121"/>
      <c r="X993" s="121"/>
      <c r="Y993" s="121"/>
      <c r="Z993" s="121"/>
      <c r="AA993" s="121"/>
      <c r="AB993" s="121"/>
      <c r="AC993" s="121"/>
      <c r="AD993" s="121"/>
      <c r="AE993" s="121"/>
      <c r="AF993" s="121"/>
      <c r="AG993" s="121"/>
      <c r="AH993" s="121"/>
      <c r="AI993" s="121"/>
      <c r="AJ993" s="121"/>
      <c r="AK993" s="121"/>
      <c r="AL993" s="121"/>
      <c r="AM993" s="121"/>
      <c r="AN993" s="121"/>
      <c r="AO993" s="121"/>
    </row>
    <row r="994" ht="12.75" customHeight="1">
      <c r="A994" s="5"/>
      <c r="B994" s="121"/>
      <c r="C994" s="121"/>
      <c r="D994" s="121"/>
      <c r="E994" s="121"/>
      <c r="F994" s="121"/>
      <c r="G994" s="78"/>
      <c r="H994" s="136"/>
      <c r="I994" s="121"/>
      <c r="J994" s="121"/>
      <c r="K994" s="121"/>
      <c r="L994" s="121"/>
      <c r="M994" s="121"/>
      <c r="N994" s="121"/>
      <c r="O994" s="121"/>
      <c r="P994" s="121"/>
      <c r="Q994" s="121"/>
      <c r="R994" s="121"/>
      <c r="S994" s="121"/>
      <c r="T994" s="121"/>
      <c r="U994" s="121"/>
      <c r="V994" s="121"/>
      <c r="W994" s="121"/>
      <c r="X994" s="121"/>
      <c r="Y994" s="121"/>
      <c r="Z994" s="121"/>
      <c r="AA994" s="121"/>
      <c r="AB994" s="121"/>
      <c r="AC994" s="121"/>
      <c r="AD994" s="121"/>
      <c r="AE994" s="121"/>
      <c r="AF994" s="121"/>
      <c r="AG994" s="121"/>
      <c r="AH994" s="121"/>
      <c r="AI994" s="121"/>
      <c r="AJ994" s="121"/>
      <c r="AK994" s="121"/>
      <c r="AL994" s="121"/>
      <c r="AM994" s="121"/>
      <c r="AN994" s="121"/>
      <c r="AO994" s="121"/>
    </row>
    <row r="995" ht="12.75" customHeight="1">
      <c r="A995" s="5"/>
      <c r="B995" s="121"/>
      <c r="C995" s="121"/>
      <c r="D995" s="121"/>
      <c r="E995" s="121"/>
      <c r="F995" s="121"/>
      <c r="G995" s="78"/>
      <c r="H995" s="136"/>
      <c r="I995" s="121"/>
      <c r="J995" s="121"/>
      <c r="K995" s="121"/>
      <c r="L995" s="121"/>
      <c r="M995" s="121"/>
      <c r="N995" s="121"/>
      <c r="O995" s="121"/>
      <c r="P995" s="121"/>
      <c r="Q995" s="121"/>
      <c r="R995" s="121"/>
      <c r="S995" s="121"/>
      <c r="T995" s="121"/>
      <c r="U995" s="121"/>
      <c r="V995" s="121"/>
      <c r="W995" s="121"/>
      <c r="X995" s="121"/>
      <c r="Y995" s="121"/>
      <c r="Z995" s="121"/>
      <c r="AA995" s="121"/>
      <c r="AB995" s="121"/>
      <c r="AC995" s="121"/>
      <c r="AD995" s="121"/>
      <c r="AE995" s="121"/>
      <c r="AF995" s="121"/>
      <c r="AG995" s="121"/>
      <c r="AH995" s="121"/>
      <c r="AI995" s="121"/>
      <c r="AJ995" s="121"/>
      <c r="AK995" s="121"/>
      <c r="AL995" s="121"/>
      <c r="AM995" s="121"/>
      <c r="AN995" s="121"/>
      <c r="AO995" s="121"/>
    </row>
    <row r="996" ht="12.75" customHeight="1">
      <c r="A996" s="5"/>
      <c r="B996" s="121"/>
      <c r="C996" s="121"/>
      <c r="D996" s="121"/>
      <c r="E996" s="121"/>
      <c r="F996" s="121"/>
      <c r="G996" s="78"/>
      <c r="H996" s="136"/>
      <c r="I996" s="121"/>
      <c r="J996" s="121"/>
      <c r="K996" s="121"/>
      <c r="L996" s="121"/>
      <c r="M996" s="121"/>
      <c r="N996" s="121"/>
      <c r="O996" s="121"/>
      <c r="P996" s="121"/>
      <c r="Q996" s="121"/>
      <c r="R996" s="121"/>
      <c r="S996" s="121"/>
      <c r="T996" s="121"/>
      <c r="U996" s="121"/>
      <c r="V996" s="121"/>
      <c r="W996" s="121"/>
      <c r="X996" s="121"/>
      <c r="Y996" s="121"/>
      <c r="Z996" s="121"/>
      <c r="AA996" s="121"/>
      <c r="AB996" s="121"/>
      <c r="AC996" s="121"/>
      <c r="AD996" s="121"/>
      <c r="AE996" s="121"/>
      <c r="AF996" s="121"/>
      <c r="AG996" s="121"/>
      <c r="AH996" s="121"/>
      <c r="AI996" s="121"/>
      <c r="AJ996" s="121"/>
      <c r="AK996" s="121"/>
      <c r="AL996" s="121"/>
      <c r="AM996" s="121"/>
      <c r="AN996" s="121"/>
      <c r="AO996" s="121"/>
    </row>
    <row r="997" ht="12.75" customHeight="1">
      <c r="A997" s="5"/>
      <c r="B997" s="121"/>
      <c r="C997" s="121"/>
      <c r="D997" s="121"/>
      <c r="E997" s="121"/>
      <c r="F997" s="121"/>
      <c r="G997" s="78"/>
      <c r="H997" s="136"/>
      <c r="I997" s="121"/>
      <c r="J997" s="121"/>
      <c r="K997" s="121"/>
      <c r="L997" s="121"/>
      <c r="M997" s="121"/>
      <c r="N997" s="121"/>
      <c r="O997" s="121"/>
      <c r="P997" s="121"/>
      <c r="Q997" s="121"/>
      <c r="R997" s="121"/>
      <c r="S997" s="121"/>
      <c r="T997" s="121"/>
      <c r="U997" s="121"/>
      <c r="V997" s="121"/>
      <c r="W997" s="121"/>
      <c r="X997" s="121"/>
      <c r="Y997" s="121"/>
      <c r="Z997" s="121"/>
      <c r="AA997" s="121"/>
      <c r="AB997" s="121"/>
      <c r="AC997" s="121"/>
      <c r="AD997" s="121"/>
      <c r="AE997" s="121"/>
      <c r="AF997" s="121"/>
      <c r="AG997" s="121"/>
      <c r="AH997" s="121"/>
      <c r="AI997" s="121"/>
      <c r="AJ997" s="121"/>
      <c r="AK997" s="121"/>
      <c r="AL997" s="121"/>
      <c r="AM997" s="121"/>
      <c r="AN997" s="121"/>
      <c r="AO997" s="121"/>
    </row>
    <row r="998" ht="12.75" customHeight="1">
      <c r="A998" s="5"/>
      <c r="B998" s="121"/>
      <c r="C998" s="121"/>
      <c r="D998" s="121"/>
      <c r="E998" s="121"/>
      <c r="F998" s="121"/>
      <c r="G998" s="78"/>
      <c r="H998" s="136"/>
      <c r="I998" s="121"/>
      <c r="J998" s="121"/>
      <c r="K998" s="121"/>
      <c r="L998" s="121"/>
      <c r="M998" s="121"/>
      <c r="N998" s="121"/>
      <c r="O998" s="121"/>
      <c r="P998" s="121"/>
      <c r="Q998" s="121"/>
      <c r="R998" s="121"/>
      <c r="S998" s="121"/>
      <c r="T998" s="121"/>
      <c r="U998" s="121"/>
      <c r="V998" s="121"/>
      <c r="W998" s="121"/>
      <c r="X998" s="121"/>
      <c r="Y998" s="121"/>
      <c r="Z998" s="121"/>
      <c r="AA998" s="121"/>
      <c r="AB998" s="121"/>
      <c r="AC998" s="121"/>
      <c r="AD998" s="121"/>
      <c r="AE998" s="121"/>
      <c r="AF998" s="121"/>
      <c r="AG998" s="121"/>
      <c r="AH998" s="121"/>
      <c r="AI998" s="121"/>
      <c r="AJ998" s="121"/>
      <c r="AK998" s="121"/>
      <c r="AL998" s="121"/>
      <c r="AM998" s="121"/>
      <c r="AN998" s="121"/>
      <c r="AO998" s="121"/>
    </row>
    <row r="999" ht="12.75" customHeight="1">
      <c r="A999" s="5"/>
      <c r="B999" s="121"/>
      <c r="C999" s="121"/>
      <c r="D999" s="121"/>
      <c r="E999" s="121"/>
      <c r="F999" s="121"/>
      <c r="G999" s="78"/>
      <c r="H999" s="136"/>
      <c r="I999" s="121"/>
      <c r="J999" s="121"/>
      <c r="K999" s="121"/>
      <c r="L999" s="121"/>
      <c r="M999" s="121"/>
      <c r="N999" s="121"/>
      <c r="O999" s="121"/>
      <c r="P999" s="121"/>
      <c r="Q999" s="121"/>
      <c r="R999" s="121"/>
      <c r="S999" s="121"/>
      <c r="T999" s="121"/>
      <c r="U999" s="121"/>
      <c r="V999" s="121"/>
      <c r="W999" s="121"/>
      <c r="X999" s="121"/>
      <c r="Y999" s="121"/>
      <c r="Z999" s="121"/>
      <c r="AA999" s="121"/>
      <c r="AB999" s="121"/>
      <c r="AC999" s="121"/>
      <c r="AD999" s="121"/>
      <c r="AE999" s="121"/>
      <c r="AF999" s="121"/>
      <c r="AG999" s="121"/>
      <c r="AH999" s="121"/>
      <c r="AI999" s="121"/>
      <c r="AJ999" s="121"/>
      <c r="AK999" s="121"/>
      <c r="AL999" s="121"/>
      <c r="AM999" s="121"/>
      <c r="AN999" s="121"/>
      <c r="AO999" s="121"/>
    </row>
    <row r="1000" ht="12.75" customHeight="1">
      <c r="A1000" s="5"/>
      <c r="B1000" s="121"/>
      <c r="C1000" s="121"/>
      <c r="D1000" s="121"/>
      <c r="E1000" s="121"/>
      <c r="F1000" s="121"/>
      <c r="G1000" s="78"/>
      <c r="H1000" s="136"/>
      <c r="I1000" s="121"/>
      <c r="J1000" s="121"/>
      <c r="K1000" s="121"/>
      <c r="L1000" s="121"/>
      <c r="M1000" s="121"/>
      <c r="N1000" s="121"/>
      <c r="O1000" s="121"/>
      <c r="P1000" s="121"/>
      <c r="Q1000" s="121"/>
      <c r="R1000" s="121"/>
      <c r="S1000" s="121"/>
      <c r="T1000" s="121"/>
      <c r="U1000" s="121"/>
      <c r="V1000" s="121"/>
      <c r="W1000" s="121"/>
      <c r="X1000" s="121"/>
      <c r="Y1000" s="121"/>
      <c r="Z1000" s="121"/>
      <c r="AA1000" s="121"/>
      <c r="AB1000" s="121"/>
      <c r="AC1000" s="121"/>
      <c r="AD1000" s="121"/>
      <c r="AE1000" s="121"/>
      <c r="AF1000" s="121"/>
      <c r="AG1000" s="121"/>
      <c r="AH1000" s="121"/>
      <c r="AI1000" s="121"/>
      <c r="AJ1000" s="121"/>
      <c r="AK1000" s="121"/>
      <c r="AL1000" s="121"/>
      <c r="AM1000" s="121"/>
      <c r="AN1000" s="121"/>
      <c r="AO1000" s="121"/>
    </row>
    <row r="1001" ht="12.75" customHeight="1">
      <c r="A1001" s="5"/>
      <c r="B1001" s="121"/>
      <c r="C1001" s="121"/>
      <c r="D1001" s="121"/>
      <c r="E1001" s="121"/>
      <c r="F1001" s="121"/>
      <c r="G1001" s="78"/>
      <c r="H1001" s="136"/>
      <c r="I1001" s="121"/>
      <c r="J1001" s="121"/>
      <c r="K1001" s="121"/>
      <c r="L1001" s="121"/>
      <c r="M1001" s="121"/>
      <c r="N1001" s="121"/>
      <c r="O1001" s="121"/>
      <c r="P1001" s="121"/>
      <c r="Q1001" s="121"/>
      <c r="R1001" s="121"/>
      <c r="S1001" s="121"/>
      <c r="T1001" s="121"/>
      <c r="U1001" s="121"/>
      <c r="V1001" s="121"/>
      <c r="W1001" s="121"/>
      <c r="X1001" s="121"/>
      <c r="Y1001" s="121"/>
      <c r="Z1001" s="121"/>
      <c r="AA1001" s="121"/>
      <c r="AB1001" s="121"/>
      <c r="AC1001" s="121"/>
      <c r="AD1001" s="121"/>
      <c r="AE1001" s="121"/>
      <c r="AF1001" s="121"/>
      <c r="AG1001" s="121"/>
      <c r="AH1001" s="121"/>
      <c r="AI1001" s="121"/>
      <c r="AJ1001" s="121"/>
      <c r="AK1001" s="121"/>
      <c r="AL1001" s="121"/>
      <c r="AM1001" s="121"/>
      <c r="AN1001" s="121"/>
      <c r="AO1001" s="121"/>
    </row>
    <row r="1002" ht="12.75" customHeight="1">
      <c r="A1002" s="5"/>
      <c r="B1002" s="121"/>
      <c r="C1002" s="121"/>
      <c r="D1002" s="121"/>
      <c r="E1002" s="121"/>
      <c r="F1002" s="121"/>
      <c r="G1002" s="78"/>
      <c r="H1002" s="136"/>
      <c r="I1002" s="121"/>
      <c r="J1002" s="121"/>
      <c r="K1002" s="121"/>
      <c r="L1002" s="121"/>
      <c r="M1002" s="121"/>
      <c r="N1002" s="121"/>
      <c r="O1002" s="121"/>
      <c r="P1002" s="121"/>
      <c r="Q1002" s="121"/>
      <c r="R1002" s="121"/>
      <c r="S1002" s="121"/>
      <c r="T1002" s="121"/>
      <c r="U1002" s="121"/>
      <c r="V1002" s="121"/>
      <c r="W1002" s="121"/>
      <c r="X1002" s="121"/>
      <c r="Y1002" s="121"/>
      <c r="Z1002" s="121"/>
      <c r="AA1002" s="121"/>
      <c r="AB1002" s="121"/>
      <c r="AC1002" s="121"/>
      <c r="AD1002" s="121"/>
      <c r="AE1002" s="121"/>
      <c r="AF1002" s="121"/>
      <c r="AG1002" s="121"/>
      <c r="AH1002" s="121"/>
      <c r="AI1002" s="121"/>
      <c r="AJ1002" s="121"/>
      <c r="AK1002" s="121"/>
      <c r="AL1002" s="121"/>
      <c r="AM1002" s="121"/>
      <c r="AN1002" s="121"/>
      <c r="AO1002" s="121"/>
    </row>
    <row r="1003" ht="12.75" customHeight="1">
      <c r="A1003" s="5"/>
      <c r="B1003" s="121"/>
      <c r="C1003" s="121"/>
      <c r="D1003" s="121"/>
      <c r="E1003" s="121"/>
      <c r="F1003" s="121"/>
      <c r="G1003" s="78"/>
      <c r="H1003" s="136"/>
      <c r="I1003" s="121"/>
      <c r="J1003" s="121"/>
      <c r="K1003" s="121"/>
      <c r="L1003" s="121"/>
      <c r="M1003" s="121"/>
      <c r="N1003" s="121"/>
      <c r="O1003" s="121"/>
      <c r="P1003" s="121"/>
      <c r="Q1003" s="121"/>
      <c r="R1003" s="121"/>
      <c r="S1003" s="121"/>
      <c r="T1003" s="121"/>
      <c r="U1003" s="121"/>
      <c r="V1003" s="121"/>
      <c r="W1003" s="121"/>
      <c r="X1003" s="121"/>
      <c r="Y1003" s="121"/>
      <c r="Z1003" s="121"/>
      <c r="AA1003" s="121"/>
      <c r="AB1003" s="121"/>
      <c r="AC1003" s="121"/>
      <c r="AD1003" s="121"/>
      <c r="AE1003" s="121"/>
      <c r="AF1003" s="121"/>
      <c r="AG1003" s="121"/>
      <c r="AH1003" s="121"/>
      <c r="AI1003" s="121"/>
      <c r="AJ1003" s="121"/>
      <c r="AK1003" s="121"/>
      <c r="AL1003" s="121"/>
      <c r="AM1003" s="121"/>
      <c r="AN1003" s="121"/>
      <c r="AO1003" s="121"/>
    </row>
    <row r="1004" ht="15.0" customHeight="1">
      <c r="A1004" s="5"/>
      <c r="G1004" s="78"/>
    </row>
    <row r="1005" ht="15.0" customHeight="1">
      <c r="A1005" s="5"/>
      <c r="G1005" s="78"/>
    </row>
    <row r="1006" ht="15.0" customHeight="1">
      <c r="A1006" s="5"/>
      <c r="G1006" s="78"/>
    </row>
    <row r="1007" ht="15.0" customHeight="1">
      <c r="A1007" s="5"/>
      <c r="G1007" s="78"/>
    </row>
    <row r="1008" ht="15.0" customHeight="1">
      <c r="A1008" s="5"/>
      <c r="G1008" s="78"/>
    </row>
    <row r="1009" ht="15.0" customHeight="1">
      <c r="A1009" s="5"/>
      <c r="G1009" s="78"/>
    </row>
    <row r="1010" ht="15.0" customHeight="1">
      <c r="A1010" s="5"/>
      <c r="G1010" s="78"/>
    </row>
    <row r="1011" ht="15.0" customHeight="1">
      <c r="A1011" s="5"/>
      <c r="G1011" s="78"/>
    </row>
    <row r="1012" ht="15.0" customHeight="1">
      <c r="A1012" s="5"/>
      <c r="G1012" s="78"/>
    </row>
    <row r="1013" ht="15.0" customHeight="1">
      <c r="A1013" s="5"/>
      <c r="G1013" s="78"/>
    </row>
    <row r="1014" ht="15.0" customHeight="1">
      <c r="A1014" s="5"/>
      <c r="G1014" s="78"/>
    </row>
    <row r="1015" ht="15.0" customHeight="1">
      <c r="A1015" s="5"/>
      <c r="G1015" s="78"/>
    </row>
    <row r="1016" ht="15.0" customHeight="1">
      <c r="A1016" s="5"/>
      <c r="G1016" s="78"/>
    </row>
    <row r="1017" ht="15.0" customHeight="1">
      <c r="A1017" s="5"/>
      <c r="G1017" s="78"/>
    </row>
    <row r="1018" ht="15.0" customHeight="1">
      <c r="A1018" s="5"/>
      <c r="G1018" s="78"/>
    </row>
    <row r="1019" ht="15.0" customHeight="1">
      <c r="A1019" s="5"/>
      <c r="G1019" s="78"/>
    </row>
    <row r="1020" ht="15.0" customHeight="1">
      <c r="A1020" s="5"/>
      <c r="G1020" s="78"/>
    </row>
    <row r="1021" ht="15.0" customHeight="1">
      <c r="A1021" s="5"/>
      <c r="G1021" s="78"/>
    </row>
    <row r="1022" ht="15.0" customHeight="1">
      <c r="A1022" s="5"/>
      <c r="G1022" s="78"/>
    </row>
    <row r="1023" ht="15.0" customHeight="1">
      <c r="A1023" s="5"/>
      <c r="G1023" s="78"/>
    </row>
    <row r="1024" ht="15.0" customHeight="1">
      <c r="A1024" s="5"/>
      <c r="G1024" s="78"/>
    </row>
    <row r="1025" ht="15.0" customHeight="1">
      <c r="A1025" s="5"/>
      <c r="G1025" s="78"/>
    </row>
    <row r="1026" ht="15.0" customHeight="1">
      <c r="A1026" s="5"/>
      <c r="G1026" s="78"/>
    </row>
    <row r="1027" ht="15.0" customHeight="1">
      <c r="A1027" s="5"/>
      <c r="G1027" s="78"/>
    </row>
    <row r="1028" ht="15.0" customHeight="1">
      <c r="A1028" s="5"/>
      <c r="G1028" s="78"/>
    </row>
    <row r="1029" ht="15.0" customHeight="1">
      <c r="A1029" s="5"/>
      <c r="G1029" s="78"/>
    </row>
    <row r="1030" ht="15.0" customHeight="1">
      <c r="A1030" s="5"/>
      <c r="G1030" s="78"/>
    </row>
    <row r="1031" ht="15.0" customHeight="1">
      <c r="A1031" s="5"/>
      <c r="G1031" s="78"/>
    </row>
    <row r="1032" ht="15.0" customHeight="1">
      <c r="A1032" s="5"/>
      <c r="G1032" s="78"/>
    </row>
    <row r="1033" ht="15.0" customHeight="1">
      <c r="A1033" s="5"/>
      <c r="G1033" s="78"/>
    </row>
    <row r="1034" ht="15.0" customHeight="1">
      <c r="A1034" s="5"/>
      <c r="G1034" s="78"/>
    </row>
    <row r="1035" ht="15.0" customHeight="1">
      <c r="A1035" s="5"/>
      <c r="G1035" s="78"/>
    </row>
    <row r="1036" ht="15.0" customHeight="1">
      <c r="A1036" s="5"/>
      <c r="G1036" s="78"/>
    </row>
    <row r="1037" ht="15.0" customHeight="1">
      <c r="A1037" s="5"/>
      <c r="G1037" s="78"/>
    </row>
    <row r="1038" ht="15.0" customHeight="1">
      <c r="A1038" s="5"/>
      <c r="G1038" s="78"/>
    </row>
    <row r="1039" ht="15.0" customHeight="1">
      <c r="A1039" s="5"/>
      <c r="G1039" s="78"/>
    </row>
    <row r="1040" ht="15.0" customHeight="1">
      <c r="A1040" s="5"/>
      <c r="G1040" s="78"/>
    </row>
    <row r="1041" ht="15.0" customHeight="1">
      <c r="A1041" s="5"/>
      <c r="G1041" s="78"/>
    </row>
    <row r="1042" ht="15.0" customHeight="1">
      <c r="A1042" s="5"/>
      <c r="G1042" s="78"/>
    </row>
    <row r="1043" ht="15.0" customHeight="1">
      <c r="A1043" s="5"/>
      <c r="G1043" s="78"/>
    </row>
    <row r="1044" ht="15.0" customHeight="1">
      <c r="A1044" s="5"/>
      <c r="G1044" s="78"/>
    </row>
    <row r="1045" ht="15.0" customHeight="1">
      <c r="A1045" s="5"/>
      <c r="G1045" s="78"/>
    </row>
    <row r="1046" ht="15.0" customHeight="1">
      <c r="A1046" s="5"/>
      <c r="G1046" s="78"/>
    </row>
    <row r="1047" ht="15.0" customHeight="1">
      <c r="A1047" s="5"/>
      <c r="G1047" s="78"/>
    </row>
    <row r="1048" ht="15.0" customHeight="1">
      <c r="A1048" s="5"/>
      <c r="G1048" s="78"/>
    </row>
    <row r="1049" ht="15.0" customHeight="1">
      <c r="A1049" s="5"/>
      <c r="G1049" s="78"/>
    </row>
    <row r="1050" ht="15.0" customHeight="1">
      <c r="A1050" s="5"/>
      <c r="G1050" s="78"/>
    </row>
    <row r="1051" ht="15.0" customHeight="1">
      <c r="A1051" s="5"/>
      <c r="G1051" s="78"/>
    </row>
    <row r="1052" ht="15.0" customHeight="1">
      <c r="A1052" s="5"/>
      <c r="G1052" s="78"/>
    </row>
    <row r="1053" ht="15.0" customHeight="1">
      <c r="A1053" s="5"/>
      <c r="G1053" s="78"/>
    </row>
    <row r="1054" ht="15.0" customHeight="1">
      <c r="A1054" s="5"/>
      <c r="G1054" s="78"/>
    </row>
    <row r="1055" ht="15.0" customHeight="1">
      <c r="A1055" s="5"/>
      <c r="G1055" s="78"/>
    </row>
    <row r="1056" ht="15.0" customHeight="1">
      <c r="A1056" s="5"/>
      <c r="G1056" s="78"/>
    </row>
    <row r="1057" ht="15.0" customHeight="1">
      <c r="A1057" s="5"/>
      <c r="G1057" s="78"/>
    </row>
    <row r="1058" ht="15.0" customHeight="1">
      <c r="A1058" s="5"/>
      <c r="G1058" s="78"/>
    </row>
    <row r="1059" ht="15.0" customHeight="1">
      <c r="A1059" s="5"/>
      <c r="G1059" s="78"/>
    </row>
    <row r="1060" ht="15.0" customHeight="1">
      <c r="A1060" s="5"/>
      <c r="G1060" s="78"/>
    </row>
    <row r="1061" ht="15.0" customHeight="1">
      <c r="A1061" s="5"/>
      <c r="G1061" s="78"/>
    </row>
    <row r="1062" ht="15.0" customHeight="1">
      <c r="A1062" s="5"/>
      <c r="G1062" s="78"/>
    </row>
  </sheetData>
  <mergeCells count="16">
    <mergeCell ref="I4:AB4"/>
    <mergeCell ref="I6:AB7"/>
    <mergeCell ref="T9:AB10"/>
    <mergeCell ref="W15:AC15"/>
    <mergeCell ref="W16:AC16"/>
    <mergeCell ref="W17:AC17"/>
    <mergeCell ref="I20:AB22"/>
    <mergeCell ref="S56:T56"/>
    <mergeCell ref="S57:T57"/>
    <mergeCell ref="AF34:AN34"/>
    <mergeCell ref="I35:Z35"/>
    <mergeCell ref="I40:AC41"/>
    <mergeCell ref="S49:T49"/>
    <mergeCell ref="S50:T50"/>
    <mergeCell ref="S51:T51"/>
    <mergeCell ref="S55:T55"/>
  </mergeCells>
  <printOptions/>
  <pageMargins bottom="0.75" footer="0.0" header="0.0" left="0.25" right="0.25" top="0.75"/>
  <pageSetup scale="84" orientation="portrait"/>
  <drawing r:id="rId2"/>
  <legacyDrawing r:id="rId3"/>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1" width="7.29"/>
    <col customWidth="1" min="2" max="6" width="4.71"/>
    <col customWidth="1" min="7" max="7" width="8.57"/>
    <col customWidth="1" min="8" max="8" width="6.0"/>
    <col customWidth="1" min="9" max="18" width="4.71"/>
    <col customWidth="1" min="19" max="19" width="7.71"/>
    <col customWidth="1" min="20" max="38" width="4.71"/>
    <col customWidth="1" min="39" max="39" width="7.86"/>
    <col customWidth="1" min="40" max="53" width="4.71"/>
  </cols>
  <sheetData>
    <row r="1" ht="12.75" customHeight="1">
      <c r="A1" s="130" t="s">
        <v>3058</v>
      </c>
      <c r="B1" s="179" t="s">
        <v>3059</v>
      </c>
      <c r="C1" s="180" t="s">
        <v>3060</v>
      </c>
      <c r="D1" s="181" t="s">
        <v>2938</v>
      </c>
      <c r="E1" s="182" t="s">
        <v>2939</v>
      </c>
      <c r="F1" s="183" t="s">
        <v>189</v>
      </c>
      <c r="G1" s="78"/>
      <c r="H1" s="78">
        <v>2.0</v>
      </c>
      <c r="I1" s="184" t="s">
        <v>3061</v>
      </c>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row>
    <row r="2" ht="12.75" customHeight="1">
      <c r="A2" s="5"/>
      <c r="B2" s="27"/>
      <c r="C2" s="99"/>
      <c r="D2" s="99"/>
      <c r="E2" s="99"/>
      <c r="F2" s="99"/>
      <c r="G2" s="78"/>
      <c r="H2" s="185"/>
      <c r="I2" s="27"/>
      <c r="J2" s="99"/>
      <c r="K2" s="98"/>
      <c r="L2" s="98"/>
      <c r="M2" s="98"/>
      <c r="N2" s="98"/>
      <c r="O2" s="98"/>
      <c r="P2" s="98"/>
      <c r="Q2" s="98"/>
      <c r="R2" s="98"/>
      <c r="S2" s="98"/>
      <c r="T2" s="98"/>
      <c r="U2" s="98"/>
      <c r="V2" s="98"/>
      <c r="W2" s="98"/>
      <c r="X2" s="98"/>
      <c r="Y2" s="98"/>
      <c r="Z2" s="98"/>
      <c r="AA2" s="98"/>
      <c r="AB2" s="98"/>
      <c r="AC2" s="98"/>
      <c r="AD2" s="98"/>
      <c r="AE2" s="98"/>
      <c r="AF2" s="98"/>
      <c r="AG2" s="98"/>
      <c r="AH2" s="98"/>
      <c r="AI2" s="98"/>
      <c r="AJ2" s="98"/>
      <c r="AK2" s="98"/>
      <c r="AL2" s="98"/>
      <c r="AM2" s="98"/>
      <c r="AN2" s="27"/>
      <c r="AO2" s="27"/>
      <c r="AP2" s="27"/>
      <c r="AQ2" s="27"/>
      <c r="AR2" s="27"/>
      <c r="AS2" s="27"/>
      <c r="AT2" s="27"/>
      <c r="AU2" s="27"/>
      <c r="AV2" s="27"/>
      <c r="AW2" s="27"/>
      <c r="AX2" s="27"/>
      <c r="AY2" s="27"/>
      <c r="AZ2" s="27"/>
      <c r="BA2" s="27"/>
    </row>
    <row r="3" ht="12.75" customHeight="1">
      <c r="A3" s="5"/>
      <c r="B3" s="98"/>
      <c r="C3" s="99"/>
      <c r="D3" s="99"/>
      <c r="E3" s="99"/>
      <c r="F3" s="99"/>
      <c r="G3" s="78"/>
      <c r="H3" s="186"/>
      <c r="I3" s="187" t="s">
        <v>3062</v>
      </c>
      <c r="J3" s="188"/>
      <c r="K3" s="189"/>
      <c r="L3" s="189"/>
      <c r="M3" s="189"/>
      <c r="N3" s="189"/>
      <c r="O3" s="190"/>
      <c r="P3" s="190"/>
      <c r="Q3" s="191"/>
      <c r="R3" s="190"/>
      <c r="S3" s="190"/>
      <c r="T3" s="190"/>
      <c r="U3" s="190"/>
      <c r="V3" s="190"/>
      <c r="W3" s="190"/>
      <c r="X3" s="190"/>
      <c r="Y3" s="98"/>
      <c r="Z3" s="98"/>
      <c r="AA3" s="98"/>
      <c r="AB3" s="98"/>
      <c r="AC3" s="98"/>
      <c r="AD3" s="98"/>
      <c r="AE3" s="98"/>
      <c r="AF3" s="98"/>
      <c r="AG3" s="98"/>
      <c r="AH3" s="98"/>
      <c r="AI3" s="98"/>
      <c r="AJ3" s="98"/>
      <c r="AK3" s="98"/>
      <c r="AL3" s="98"/>
      <c r="AM3" s="98"/>
      <c r="AN3" s="192"/>
      <c r="AO3" s="192"/>
      <c r="AP3" s="192"/>
      <c r="AQ3" s="192"/>
      <c r="AR3" s="27"/>
      <c r="AS3" s="27"/>
      <c r="AT3" s="27"/>
      <c r="AU3" s="27"/>
      <c r="AV3" s="27"/>
      <c r="AW3" s="27"/>
      <c r="AX3" s="27"/>
      <c r="AY3" s="27"/>
      <c r="AZ3" s="27"/>
      <c r="BA3" s="27"/>
    </row>
    <row r="4" ht="12.75" customHeight="1">
      <c r="A4" s="5"/>
      <c r="B4" s="98"/>
      <c r="C4" s="99"/>
      <c r="D4" s="99"/>
      <c r="E4" s="99"/>
      <c r="F4" s="99"/>
      <c r="G4" s="78"/>
      <c r="H4" s="193">
        <f>H1+0.02</f>
        <v>2.02</v>
      </c>
      <c r="I4" s="194" t="s">
        <v>3063</v>
      </c>
      <c r="J4" s="99"/>
      <c r="K4" s="98"/>
      <c r="L4" s="98"/>
      <c r="M4" s="98"/>
      <c r="N4" s="195"/>
      <c r="O4" s="98"/>
      <c r="P4" s="98"/>
      <c r="Q4" s="98"/>
      <c r="R4" s="98"/>
      <c r="S4" s="98"/>
      <c r="T4" s="98"/>
      <c r="U4" s="98"/>
      <c r="V4" s="98"/>
      <c r="W4" s="98"/>
      <c r="X4" s="98"/>
      <c r="Y4" s="98"/>
      <c r="Z4" s="98"/>
      <c r="AA4" s="98"/>
      <c r="AB4" s="98"/>
      <c r="AC4" s="98"/>
      <c r="AD4" s="98"/>
      <c r="AE4" s="98"/>
      <c r="AF4" s="98"/>
      <c r="AG4" s="98"/>
      <c r="AH4" s="98"/>
      <c r="AI4" s="98"/>
      <c r="AJ4" s="98"/>
      <c r="AK4" s="98"/>
      <c r="AL4" s="98"/>
      <c r="AM4" s="98"/>
      <c r="AN4" s="192"/>
      <c r="AO4" s="192"/>
      <c r="AP4" s="192"/>
      <c r="AQ4" s="192"/>
      <c r="AR4" s="27"/>
      <c r="AS4" s="27"/>
      <c r="AT4" s="27"/>
      <c r="AU4" s="27"/>
      <c r="AV4" s="27"/>
      <c r="AW4" s="27"/>
      <c r="AX4" s="27"/>
      <c r="AY4" s="27"/>
      <c r="AZ4" s="27"/>
      <c r="BA4" s="27"/>
    </row>
    <row r="5" ht="12.75" customHeight="1">
      <c r="A5" s="5"/>
      <c r="B5" s="98"/>
      <c r="C5" s="99"/>
      <c r="D5" s="99"/>
      <c r="E5" s="99"/>
      <c r="F5" s="99"/>
      <c r="G5" s="78"/>
      <c r="H5" s="193"/>
      <c r="I5" s="49" t="s">
        <v>3064</v>
      </c>
      <c r="J5" s="99"/>
      <c r="K5" s="98"/>
      <c r="L5" s="98"/>
      <c r="M5" s="98"/>
      <c r="N5" s="195"/>
      <c r="O5" s="98"/>
      <c r="P5" s="98"/>
      <c r="Q5" s="98"/>
      <c r="R5" s="98"/>
      <c r="S5" s="98"/>
      <c r="T5" s="98"/>
      <c r="U5" s="98"/>
      <c r="V5" s="98"/>
      <c r="W5" s="98"/>
      <c r="X5" s="98"/>
      <c r="Y5" s="98"/>
      <c r="Z5" s="98"/>
      <c r="AA5" s="98"/>
      <c r="AB5" s="98"/>
      <c r="AC5" s="98"/>
      <c r="AD5" s="98"/>
      <c r="AE5" s="98"/>
      <c r="AF5" s="98"/>
      <c r="AG5" s="98"/>
      <c r="AH5" s="98"/>
      <c r="AI5" s="98"/>
      <c r="AJ5" s="98"/>
      <c r="AK5" s="98"/>
      <c r="AL5" s="98"/>
      <c r="AM5" s="98"/>
      <c r="AN5" s="192"/>
      <c r="AO5" s="192"/>
      <c r="AP5" s="192"/>
      <c r="AQ5" s="192"/>
      <c r="AR5" s="27"/>
      <c r="AS5" s="27"/>
      <c r="AT5" s="27"/>
      <c r="AU5" s="27"/>
      <c r="AV5" s="27"/>
      <c r="AW5" s="27"/>
      <c r="AX5" s="27"/>
      <c r="AY5" s="27"/>
      <c r="AZ5" s="27"/>
      <c r="BA5" s="27"/>
    </row>
    <row r="6" ht="12.75" customHeight="1">
      <c r="A6" s="5"/>
      <c r="B6" s="98"/>
      <c r="C6" s="99"/>
      <c r="D6" s="99"/>
      <c r="E6" s="99"/>
      <c r="F6" s="99"/>
      <c r="G6" s="78"/>
      <c r="H6" s="196"/>
      <c r="I6" s="98"/>
      <c r="J6" s="99">
        <v>1.0</v>
      </c>
      <c r="K6" s="98" t="s">
        <v>2974</v>
      </c>
      <c r="L6" s="98"/>
      <c r="M6" s="98"/>
      <c r="N6" s="98" t="s">
        <v>3024</v>
      </c>
      <c r="O6" s="98"/>
      <c r="P6" s="98"/>
      <c r="Q6" s="98"/>
      <c r="R6" s="98"/>
      <c r="S6" s="98"/>
      <c r="T6" s="98"/>
      <c r="U6" s="98"/>
      <c r="V6" s="98"/>
      <c r="W6" s="98"/>
      <c r="X6" s="98"/>
      <c r="Y6" s="98"/>
      <c r="Z6" s="98"/>
      <c r="AA6" s="98"/>
      <c r="AB6" s="98"/>
      <c r="AC6" s="98"/>
      <c r="AD6" s="98"/>
      <c r="AE6" s="98"/>
      <c r="AF6" s="98"/>
      <c r="AG6" s="98"/>
      <c r="AH6" s="98"/>
      <c r="AI6" s="98"/>
      <c r="AJ6" s="98"/>
      <c r="AK6" s="98"/>
      <c r="AL6" s="98"/>
      <c r="AM6" s="98"/>
      <c r="AN6" s="192"/>
      <c r="AO6" s="192"/>
      <c r="AP6" s="192"/>
      <c r="AQ6" s="192"/>
      <c r="AR6" s="27"/>
      <c r="AS6" s="27"/>
      <c r="AT6" s="27"/>
      <c r="AU6" s="27"/>
      <c r="AV6" s="27"/>
      <c r="AW6" s="27"/>
      <c r="AX6" s="27"/>
      <c r="AY6" s="27"/>
      <c r="AZ6" s="27"/>
      <c r="BA6" s="27"/>
    </row>
    <row r="7" ht="12.75" customHeight="1">
      <c r="A7" s="130"/>
      <c r="B7" s="98"/>
      <c r="C7" s="122"/>
      <c r="D7" s="99"/>
      <c r="E7" s="122"/>
      <c r="F7" s="99"/>
      <c r="G7" s="78"/>
      <c r="H7" s="196"/>
      <c r="I7" s="98"/>
      <c r="J7" s="99">
        <v>2.0</v>
      </c>
      <c r="K7" s="98" t="s">
        <v>2975</v>
      </c>
      <c r="L7" s="98"/>
      <c r="M7" s="98"/>
      <c r="N7" s="98" t="s">
        <v>3024</v>
      </c>
      <c r="O7" s="98"/>
      <c r="P7" s="98"/>
      <c r="Q7" s="98"/>
      <c r="R7" s="197" t="s">
        <v>2976</v>
      </c>
      <c r="S7" s="198">
        <f>H42</f>
        <v>2.08</v>
      </c>
      <c r="T7" s="198"/>
      <c r="U7" s="98"/>
      <c r="V7" s="98"/>
      <c r="W7" s="98"/>
      <c r="X7" s="98"/>
      <c r="Y7" s="98"/>
      <c r="Z7" s="98"/>
      <c r="AA7" s="98"/>
      <c r="AB7" s="98"/>
      <c r="AC7" s="98"/>
      <c r="AD7" s="98"/>
      <c r="AE7" s="98"/>
      <c r="AF7" s="98"/>
      <c r="AG7" s="98"/>
      <c r="AH7" s="98"/>
      <c r="AI7" s="98"/>
      <c r="AJ7" s="98"/>
      <c r="AK7" s="98"/>
      <c r="AL7" s="98"/>
      <c r="AM7" s="98"/>
      <c r="AN7" s="192"/>
      <c r="AO7" s="192"/>
      <c r="AP7" s="192"/>
      <c r="AQ7" s="192"/>
      <c r="AR7" s="27"/>
      <c r="AS7" s="27"/>
      <c r="AT7" s="27"/>
      <c r="AU7" s="27"/>
      <c r="AV7" s="27"/>
      <c r="AW7" s="27"/>
      <c r="AX7" s="27"/>
      <c r="AY7" s="27"/>
      <c r="AZ7" s="27"/>
      <c r="BA7" s="27"/>
    </row>
    <row r="8" ht="12.75" customHeight="1">
      <c r="A8" s="5"/>
      <c r="B8" s="98"/>
      <c r="C8" s="122"/>
      <c r="D8" s="199"/>
      <c r="E8" s="122"/>
      <c r="F8" s="99"/>
      <c r="G8" s="78"/>
      <c r="H8" s="193"/>
      <c r="I8" s="98"/>
      <c r="J8" s="99">
        <v>98.0</v>
      </c>
      <c r="K8" s="98" t="s">
        <v>3065</v>
      </c>
      <c r="L8" s="98"/>
      <c r="M8" s="98"/>
      <c r="N8" s="98"/>
      <c r="O8" s="98"/>
      <c r="P8" s="98"/>
      <c r="Q8" s="98"/>
      <c r="R8" s="197" t="s">
        <v>2976</v>
      </c>
      <c r="S8" s="198">
        <f>S7</f>
        <v>2.08</v>
      </c>
      <c r="T8" s="198"/>
      <c r="U8" s="98"/>
      <c r="V8" s="98"/>
      <c r="W8" s="98"/>
      <c r="X8" s="98"/>
      <c r="Y8" s="98"/>
      <c r="Z8" s="98"/>
      <c r="AA8" s="98"/>
      <c r="AB8" s="98"/>
      <c r="AC8" s="98"/>
      <c r="AD8" s="98"/>
      <c r="AE8" s="98"/>
      <c r="AF8" s="98"/>
      <c r="AG8" s="98"/>
      <c r="AH8" s="98"/>
      <c r="AI8" s="98"/>
      <c r="AJ8" s="98"/>
      <c r="AK8" s="98"/>
      <c r="AL8" s="98"/>
      <c r="AM8" s="98"/>
      <c r="AN8" s="192"/>
      <c r="AO8" s="192"/>
      <c r="AP8" s="192"/>
      <c r="AQ8" s="192"/>
      <c r="AR8" s="27"/>
      <c r="AS8" s="27"/>
      <c r="AT8" s="27"/>
      <c r="AU8" s="27"/>
      <c r="AV8" s="27"/>
      <c r="AW8" s="27"/>
      <c r="AX8" s="27"/>
      <c r="AY8" s="27"/>
      <c r="AZ8" s="27"/>
      <c r="BA8" s="27"/>
    </row>
    <row r="9" ht="12.75" customHeight="1">
      <c r="A9" s="5"/>
      <c r="B9" s="98"/>
      <c r="C9" s="99"/>
      <c r="D9" s="99"/>
      <c r="E9" s="99"/>
      <c r="F9" s="99"/>
      <c r="G9" s="78"/>
      <c r="H9" s="193"/>
      <c r="I9" s="193"/>
      <c r="J9" s="193"/>
      <c r="K9" s="193"/>
      <c r="L9" s="193"/>
      <c r="M9" s="193"/>
      <c r="N9" s="193"/>
      <c r="O9" s="193"/>
      <c r="P9" s="193"/>
      <c r="Q9" s="193"/>
      <c r="R9" s="193"/>
      <c r="S9" s="193"/>
      <c r="T9" s="98"/>
      <c r="U9" s="98"/>
      <c r="V9" s="98"/>
      <c r="W9" s="98"/>
      <c r="X9" s="98"/>
      <c r="Y9" s="98"/>
      <c r="Z9" s="98"/>
      <c r="AA9" s="98"/>
      <c r="AB9" s="98"/>
      <c r="AC9" s="98"/>
      <c r="AD9" s="98"/>
      <c r="AE9" s="98"/>
      <c r="AF9" s="98"/>
      <c r="AG9" s="98"/>
      <c r="AH9" s="98"/>
      <c r="AI9" s="98"/>
      <c r="AJ9" s="98"/>
      <c r="AK9" s="98"/>
      <c r="AL9" s="98"/>
      <c r="AM9" s="98"/>
      <c r="AN9" s="192"/>
      <c r="AO9" s="192"/>
      <c r="AP9" s="192"/>
      <c r="AQ9" s="192"/>
      <c r="AR9" s="27"/>
      <c r="AS9" s="27"/>
      <c r="AT9" s="27"/>
      <c r="AU9" s="27"/>
      <c r="AV9" s="27"/>
      <c r="AW9" s="27"/>
      <c r="AX9" s="27"/>
      <c r="AY9" s="27"/>
      <c r="AZ9" s="27"/>
      <c r="BA9" s="27"/>
    </row>
    <row r="10" ht="15.0" customHeight="1">
      <c r="A10" s="5"/>
      <c r="B10" s="98"/>
      <c r="C10" s="99"/>
      <c r="D10" s="99"/>
      <c r="E10" s="99"/>
      <c r="F10" s="99"/>
      <c r="G10" s="78"/>
      <c r="H10" s="193">
        <f>H4+0.01</f>
        <v>2.03</v>
      </c>
      <c r="I10" s="200"/>
      <c r="J10" s="201" t="s">
        <v>3066</v>
      </c>
      <c r="K10" s="202"/>
      <c r="L10" s="202"/>
      <c r="M10" s="202"/>
      <c r="N10" s="202"/>
      <c r="O10" s="202"/>
      <c r="P10" s="202"/>
      <c r="Q10" s="202"/>
      <c r="R10" s="202"/>
      <c r="S10" s="202"/>
      <c r="T10" s="202"/>
      <c r="U10" s="203"/>
      <c r="V10" s="204">
        <f>H10+0.01</f>
        <v>2.04</v>
      </c>
      <c r="W10" s="205" t="s">
        <v>3067</v>
      </c>
      <c r="X10" s="202"/>
      <c r="Y10" s="202"/>
      <c r="Z10" s="202"/>
      <c r="AA10" s="202"/>
      <c r="AB10" s="202"/>
      <c r="AC10" s="202"/>
      <c r="AD10" s="202"/>
      <c r="AE10" s="203"/>
      <c r="AF10" s="206">
        <f>V10+0.01</f>
        <v>2.05</v>
      </c>
      <c r="AG10" s="205" t="s">
        <v>3068</v>
      </c>
      <c r="AH10" s="202"/>
      <c r="AI10" s="202"/>
      <c r="AJ10" s="202"/>
      <c r="AK10" s="202"/>
      <c r="AL10" s="202"/>
      <c r="AM10" s="203"/>
      <c r="AN10" s="192"/>
      <c r="AO10" s="192"/>
      <c r="AP10" s="207"/>
      <c r="AQ10" s="208"/>
      <c r="AR10" s="77"/>
      <c r="AS10" s="77"/>
      <c r="AT10" s="77"/>
      <c r="AU10" s="77"/>
      <c r="AV10" s="77"/>
      <c r="AW10" s="77"/>
      <c r="AX10" s="77"/>
      <c r="AY10" s="209"/>
      <c r="AZ10" s="77"/>
      <c r="BA10" s="77"/>
    </row>
    <row r="11" ht="15.0" customHeight="1">
      <c r="A11" s="5"/>
      <c r="B11" s="123"/>
      <c r="C11" s="99"/>
      <c r="D11" s="99"/>
      <c r="E11" s="99"/>
      <c r="F11" s="99"/>
      <c r="G11" s="78"/>
      <c r="H11" s="193"/>
      <c r="I11" s="210"/>
      <c r="U11" s="211"/>
      <c r="V11" s="212"/>
      <c r="AE11" s="211"/>
      <c r="AF11" s="213"/>
      <c r="AG11" s="32"/>
      <c r="AH11" s="32"/>
      <c r="AI11" s="32"/>
      <c r="AJ11" s="32"/>
      <c r="AK11" s="32"/>
      <c r="AL11" s="32"/>
      <c r="AM11" s="214"/>
      <c r="AN11" s="192"/>
      <c r="AO11" s="192"/>
      <c r="AP11" s="207"/>
      <c r="AQ11" s="208"/>
      <c r="AR11" s="77"/>
      <c r="AS11" s="77"/>
      <c r="AT11" s="77"/>
      <c r="AU11" s="77"/>
      <c r="AV11" s="77"/>
      <c r="AW11" s="77"/>
      <c r="AX11" s="77"/>
      <c r="AY11" s="209"/>
      <c r="AZ11" s="77"/>
      <c r="BA11" s="77"/>
    </row>
    <row r="12" ht="12.75" customHeight="1">
      <c r="A12" s="5"/>
      <c r="B12" s="98"/>
      <c r="C12" s="99"/>
      <c r="D12" s="99"/>
      <c r="E12" s="99"/>
      <c r="F12" s="99"/>
      <c r="G12" s="78"/>
      <c r="H12" s="195"/>
      <c r="I12" s="210"/>
      <c r="U12" s="211"/>
      <c r="V12" s="215" t="s">
        <v>3069</v>
      </c>
      <c r="AE12" s="211"/>
      <c r="AF12" s="75">
        <v>1.0</v>
      </c>
      <c r="AG12" s="216" t="s">
        <v>3070</v>
      </c>
      <c r="AH12" s="75"/>
      <c r="AI12" s="75"/>
      <c r="AJ12" s="75"/>
      <c r="AK12" s="75"/>
      <c r="AL12" s="75"/>
      <c r="AM12" s="217"/>
      <c r="AN12" s="192"/>
      <c r="AO12" s="192"/>
      <c r="AP12" s="208"/>
      <c r="AQ12" s="218"/>
      <c r="AR12" s="77"/>
      <c r="AS12" s="77"/>
      <c r="AT12" s="77"/>
      <c r="AU12" s="77"/>
      <c r="AV12" s="77"/>
      <c r="AW12" s="77"/>
      <c r="AX12" s="77"/>
      <c r="AY12" s="3"/>
      <c r="AZ12" s="77"/>
      <c r="BA12" s="77"/>
    </row>
    <row r="13" ht="12.75" customHeight="1">
      <c r="A13" s="5"/>
      <c r="B13" s="98"/>
      <c r="C13" s="99"/>
      <c r="D13" s="99"/>
      <c r="E13" s="99"/>
      <c r="F13" s="99"/>
      <c r="G13" s="78"/>
      <c r="H13" s="195"/>
      <c r="I13" s="210"/>
      <c r="J13" s="32"/>
      <c r="K13" s="32"/>
      <c r="L13" s="32"/>
      <c r="M13" s="32"/>
      <c r="N13" s="32"/>
      <c r="O13" s="32"/>
      <c r="P13" s="32"/>
      <c r="Q13" s="32"/>
      <c r="R13" s="32"/>
      <c r="S13" s="32"/>
      <c r="T13" s="32"/>
      <c r="U13" s="214"/>
      <c r="AE13" s="211"/>
      <c r="AF13" s="75">
        <v>2.0</v>
      </c>
      <c r="AG13" s="216" t="s">
        <v>3071</v>
      </c>
      <c r="AH13" s="75"/>
      <c r="AI13" s="75"/>
      <c r="AJ13" s="75"/>
      <c r="AK13" s="75"/>
      <c r="AL13" s="75"/>
      <c r="AM13" s="217"/>
      <c r="AN13" s="192"/>
      <c r="AO13" s="192"/>
      <c r="AP13" s="208"/>
      <c r="AQ13" s="218"/>
      <c r="AR13" s="77"/>
      <c r="AS13" s="77"/>
      <c r="AT13" s="77"/>
      <c r="AU13" s="77"/>
      <c r="AV13" s="77"/>
      <c r="AW13" s="77"/>
      <c r="AX13" s="77"/>
      <c r="AY13" s="3"/>
      <c r="AZ13" s="77"/>
      <c r="BA13" s="77"/>
    </row>
    <row r="14" ht="12.75" customHeight="1">
      <c r="A14" s="5"/>
      <c r="B14" s="98"/>
      <c r="C14" s="99"/>
      <c r="D14" s="99"/>
      <c r="E14" s="99"/>
      <c r="F14" s="99"/>
      <c r="G14" s="78"/>
      <c r="H14" s="195"/>
      <c r="I14" s="210"/>
      <c r="J14" s="32"/>
      <c r="K14" s="32"/>
      <c r="L14" s="32"/>
      <c r="M14" s="32"/>
      <c r="N14" s="32"/>
      <c r="O14" s="32"/>
      <c r="P14" s="32"/>
      <c r="Q14" s="32"/>
      <c r="R14" s="32"/>
      <c r="S14" s="32"/>
      <c r="T14" s="32"/>
      <c r="U14" s="214"/>
      <c r="AE14" s="211"/>
      <c r="AF14" s="75">
        <v>3.0</v>
      </c>
      <c r="AG14" s="219" t="s">
        <v>3072</v>
      </c>
      <c r="AH14" s="75"/>
      <c r="AI14" s="75"/>
      <c r="AJ14" s="75"/>
      <c r="AK14" s="75"/>
      <c r="AL14" s="75"/>
      <c r="AM14" s="217"/>
      <c r="AN14" s="192"/>
      <c r="AO14" s="192"/>
      <c r="AP14" s="208"/>
      <c r="AQ14" s="218"/>
      <c r="AR14" s="77"/>
      <c r="AS14" s="77"/>
      <c r="AT14" s="77"/>
      <c r="AU14" s="77"/>
      <c r="AV14" s="77"/>
      <c r="AW14" s="77"/>
      <c r="AX14" s="77"/>
      <c r="AY14" s="3"/>
      <c r="AZ14" s="77"/>
      <c r="BA14" s="77"/>
    </row>
    <row r="15" ht="12.75" customHeight="1">
      <c r="A15" s="5"/>
      <c r="B15" s="98"/>
      <c r="C15" s="99"/>
      <c r="D15" s="99"/>
      <c r="E15" s="99"/>
      <c r="F15" s="99"/>
      <c r="G15" s="78"/>
      <c r="H15" s="195" t="s">
        <v>2990</v>
      </c>
      <c r="I15" s="210"/>
      <c r="J15" s="123"/>
      <c r="K15" s="50"/>
      <c r="L15" s="123"/>
      <c r="M15" s="123"/>
      <c r="N15" s="123"/>
      <c r="O15" s="123"/>
      <c r="P15" s="123"/>
      <c r="Q15" s="123"/>
      <c r="R15" s="123"/>
      <c r="S15" s="123"/>
      <c r="T15" s="123"/>
      <c r="U15" s="220"/>
      <c r="AE15" s="211"/>
      <c r="AF15" s="75">
        <v>4.0</v>
      </c>
      <c r="AG15" s="216" t="s">
        <v>3073</v>
      </c>
      <c r="AH15" s="75"/>
      <c r="AI15" s="75"/>
      <c r="AJ15" s="75"/>
      <c r="AK15" s="75"/>
      <c r="AL15" s="75"/>
      <c r="AM15" s="217"/>
      <c r="AN15" s="192"/>
      <c r="AO15" s="192"/>
      <c r="AP15" s="208"/>
      <c r="AQ15" s="218"/>
      <c r="AR15" s="77"/>
      <c r="AS15" s="77"/>
      <c r="AT15" s="77"/>
      <c r="AU15" s="77"/>
      <c r="AV15" s="77"/>
      <c r="AW15" s="77"/>
      <c r="AX15" s="77"/>
      <c r="AY15" s="77"/>
      <c r="AZ15" s="221"/>
      <c r="BA15" s="209"/>
    </row>
    <row r="16" ht="12.75" customHeight="1">
      <c r="A16" s="5"/>
      <c r="B16" s="98"/>
      <c r="C16" s="99"/>
      <c r="D16" s="99"/>
      <c r="E16" s="99"/>
      <c r="F16" s="99"/>
      <c r="G16" s="78"/>
      <c r="H16" s="195" t="s">
        <v>2990</v>
      </c>
      <c r="I16" s="210"/>
      <c r="J16" s="222" t="s">
        <v>3074</v>
      </c>
      <c r="T16" s="32"/>
      <c r="U16" s="220"/>
      <c r="AE16" s="211"/>
      <c r="AF16" s="75">
        <v>5.0</v>
      </c>
      <c r="AG16" s="219" t="s">
        <v>3075</v>
      </c>
      <c r="AH16" s="75"/>
      <c r="AI16" s="75"/>
      <c r="AJ16" s="75"/>
      <c r="AK16" s="75"/>
      <c r="AL16" s="75"/>
      <c r="AM16" s="217"/>
      <c r="AN16" s="192"/>
      <c r="AO16" s="192"/>
      <c r="AP16" s="208"/>
      <c r="AQ16" s="218"/>
      <c r="AR16" s="77"/>
      <c r="AS16" s="77"/>
      <c r="AT16" s="77"/>
      <c r="AU16" s="77"/>
      <c r="AV16" s="77"/>
      <c r="AW16" s="77"/>
      <c r="AX16" s="77"/>
      <c r="AY16" s="3"/>
      <c r="AZ16" s="77"/>
      <c r="BA16" s="77"/>
    </row>
    <row r="17" ht="12.75" customHeight="1">
      <c r="A17" s="5"/>
      <c r="B17" s="98"/>
      <c r="C17" s="99"/>
      <c r="D17" s="99"/>
      <c r="E17" s="99"/>
      <c r="F17" s="99"/>
      <c r="G17" s="78"/>
      <c r="H17" s="195"/>
      <c r="I17" s="210"/>
      <c r="T17" s="32"/>
      <c r="U17" s="220"/>
      <c r="V17" s="27"/>
      <c r="W17" s="27"/>
      <c r="X17" s="27"/>
      <c r="Y17" s="27"/>
      <c r="Z17" s="27"/>
      <c r="AA17" s="27"/>
      <c r="AB17" s="27"/>
      <c r="AC17" s="27"/>
      <c r="AD17" s="27"/>
      <c r="AE17" s="223"/>
      <c r="AF17" s="75">
        <v>6.0</v>
      </c>
      <c r="AG17" s="216" t="s">
        <v>3076</v>
      </c>
      <c r="AH17" s="75"/>
      <c r="AI17" s="75"/>
      <c r="AJ17" s="75"/>
      <c r="AK17" s="75"/>
      <c r="AL17" s="75"/>
      <c r="AM17" s="217"/>
      <c r="AN17" s="192"/>
      <c r="AO17" s="192"/>
      <c r="AP17" s="208"/>
      <c r="AQ17" s="218"/>
      <c r="AR17" s="77"/>
      <c r="AS17" s="77"/>
      <c r="AT17" s="77"/>
      <c r="AU17" s="77"/>
      <c r="AV17" s="77"/>
      <c r="AW17" s="77"/>
      <c r="AX17" s="77"/>
      <c r="AY17" s="77"/>
      <c r="AZ17" s="77"/>
      <c r="BA17" s="77"/>
    </row>
    <row r="18" ht="12.75" customHeight="1">
      <c r="A18" s="5"/>
      <c r="B18" s="98"/>
      <c r="C18" s="99"/>
      <c r="D18" s="99"/>
      <c r="E18" s="99"/>
      <c r="F18" s="99"/>
      <c r="G18" s="78"/>
      <c r="H18" s="195"/>
      <c r="I18" s="210"/>
      <c r="T18" s="32"/>
      <c r="U18" s="220"/>
      <c r="V18" s="99">
        <v>1.0</v>
      </c>
      <c r="W18" s="224" t="s">
        <v>3077</v>
      </c>
      <c r="X18" s="98"/>
      <c r="Y18" s="98"/>
      <c r="Z18" s="98"/>
      <c r="AA18" s="98"/>
      <c r="AB18" s="197" t="s">
        <v>2976</v>
      </c>
      <c r="AC18" s="195" t="s">
        <v>3078</v>
      </c>
      <c r="AD18" s="123"/>
      <c r="AE18" s="220"/>
      <c r="AF18" s="75">
        <v>7.0</v>
      </c>
      <c r="AG18" s="216" t="s">
        <v>3079</v>
      </c>
      <c r="AH18" s="75"/>
      <c r="AI18" s="75"/>
      <c r="AJ18" s="75"/>
      <c r="AK18" s="75"/>
      <c r="AL18" s="75"/>
      <c r="AM18" s="217"/>
      <c r="AN18" s="192"/>
      <c r="AO18" s="192"/>
      <c r="AP18" s="208"/>
      <c r="AQ18" s="218"/>
      <c r="AR18" s="77"/>
      <c r="AS18" s="77"/>
      <c r="AT18" s="77"/>
      <c r="AU18" s="77"/>
      <c r="AV18" s="77"/>
      <c r="AW18" s="77"/>
      <c r="AX18" s="77"/>
      <c r="AY18" s="3"/>
      <c r="AZ18" s="77"/>
      <c r="BA18" s="77"/>
    </row>
    <row r="19" ht="12.75" customHeight="1">
      <c r="A19" s="5"/>
      <c r="B19" s="98"/>
      <c r="C19" s="99"/>
      <c r="D19" s="99"/>
      <c r="E19" s="99"/>
      <c r="F19" s="99"/>
      <c r="G19" s="78"/>
      <c r="H19" s="195"/>
      <c r="I19" s="210"/>
      <c r="T19" s="32"/>
      <c r="U19" s="220"/>
      <c r="V19" s="99">
        <v>2.0</v>
      </c>
      <c r="W19" s="224" t="s">
        <v>3080</v>
      </c>
      <c r="X19" s="98"/>
      <c r="Y19" s="98"/>
      <c r="Z19" s="98"/>
      <c r="AA19" s="98"/>
      <c r="AB19" s="197" t="s">
        <v>2976</v>
      </c>
      <c r="AC19" s="195" t="s">
        <v>3078</v>
      </c>
      <c r="AD19" s="123"/>
      <c r="AE19" s="220"/>
      <c r="AF19" s="75">
        <v>8.0</v>
      </c>
      <c r="AG19" s="216" t="s">
        <v>3081</v>
      </c>
      <c r="AH19" s="75"/>
      <c r="AI19" s="75"/>
      <c r="AJ19" s="75"/>
      <c r="AK19" s="75"/>
      <c r="AL19" s="75"/>
      <c r="AM19" s="217"/>
      <c r="AN19" s="192"/>
      <c r="AO19" s="192"/>
      <c r="AP19" s="208"/>
      <c r="AQ19" s="218"/>
      <c r="AR19" s="77"/>
      <c r="AS19" s="77"/>
      <c r="AT19" s="77"/>
      <c r="AU19" s="77"/>
      <c r="AV19" s="77"/>
      <c r="AW19" s="77"/>
      <c r="AX19" s="77"/>
      <c r="AY19" s="77"/>
      <c r="AZ19" s="77"/>
      <c r="BA19" s="77"/>
    </row>
    <row r="20" ht="12.75" customHeight="1">
      <c r="A20" s="5"/>
      <c r="B20" s="98"/>
      <c r="C20" s="99"/>
      <c r="D20" s="99"/>
      <c r="E20" s="99"/>
      <c r="F20" s="99"/>
      <c r="G20" s="78"/>
      <c r="H20" s="195"/>
      <c r="I20" s="225"/>
      <c r="J20" s="123"/>
      <c r="K20" s="50"/>
      <c r="L20" s="123"/>
      <c r="M20" s="123"/>
      <c r="N20" s="123"/>
      <c r="O20" s="123"/>
      <c r="P20" s="123"/>
      <c r="Q20" s="123"/>
      <c r="R20" s="123"/>
      <c r="S20" s="123"/>
      <c r="T20" s="123"/>
      <c r="U20" s="220"/>
      <c r="V20" s="99">
        <v>3.0</v>
      </c>
      <c r="W20" s="224" t="s">
        <v>3082</v>
      </c>
      <c r="X20" s="98"/>
      <c r="Y20" s="98"/>
      <c r="Z20" s="98"/>
      <c r="AA20" s="98"/>
      <c r="AB20" s="197" t="s">
        <v>2976</v>
      </c>
      <c r="AC20" s="198">
        <f>AF10</f>
        <v>2.05</v>
      </c>
      <c r="AD20" s="98"/>
      <c r="AE20" s="220"/>
      <c r="AF20" s="75">
        <v>9.0</v>
      </c>
      <c r="AG20" s="226" t="s">
        <v>3083</v>
      </c>
      <c r="AH20" s="75"/>
      <c r="AI20" s="75"/>
      <c r="AJ20" s="75"/>
      <c r="AK20" s="75"/>
      <c r="AL20" s="75"/>
      <c r="AM20" s="217"/>
      <c r="AN20" s="192"/>
      <c r="AO20" s="192"/>
      <c r="AP20" s="208"/>
      <c r="AQ20" s="218"/>
      <c r="AR20" s="77"/>
      <c r="AS20" s="77"/>
      <c r="AT20" s="77"/>
      <c r="AU20" s="77"/>
      <c r="AV20" s="77"/>
      <c r="AW20" s="77"/>
      <c r="AX20" s="77"/>
      <c r="AY20" s="77"/>
      <c r="AZ20" s="77"/>
      <c r="BA20" s="77"/>
    </row>
    <row r="21" ht="12.75" customHeight="1">
      <c r="A21" s="5"/>
      <c r="B21" s="98"/>
      <c r="C21" s="99"/>
      <c r="D21" s="99"/>
      <c r="E21" s="99"/>
      <c r="F21" s="99"/>
      <c r="G21" s="78"/>
      <c r="H21" s="195"/>
      <c r="I21" s="225"/>
      <c r="J21" s="123"/>
      <c r="K21" s="50"/>
      <c r="L21" s="123"/>
      <c r="M21" s="123"/>
      <c r="N21" s="123"/>
      <c r="O21" s="123"/>
      <c r="P21" s="123"/>
      <c r="Q21" s="123"/>
      <c r="R21" s="123"/>
      <c r="S21" s="123"/>
      <c r="T21" s="123"/>
      <c r="U21" s="220"/>
      <c r="V21" s="99">
        <f>V20+1</f>
        <v>4</v>
      </c>
      <c r="W21" s="224" t="s">
        <v>3084</v>
      </c>
      <c r="X21" s="98"/>
      <c r="Y21" s="98"/>
      <c r="Z21" s="98"/>
      <c r="AA21" s="98"/>
      <c r="AB21" s="197" t="s">
        <v>2976</v>
      </c>
      <c r="AC21" s="195" t="s">
        <v>3078</v>
      </c>
      <c r="AD21" s="98"/>
      <c r="AE21" s="220"/>
      <c r="AF21" s="75">
        <v>97.0</v>
      </c>
      <c r="AG21" s="75" t="s">
        <v>3085</v>
      </c>
      <c r="AH21" s="75"/>
      <c r="AI21" s="75"/>
      <c r="AJ21" s="98"/>
      <c r="AK21" s="98"/>
      <c r="AL21" s="98"/>
      <c r="AM21" s="227"/>
      <c r="AN21" s="192"/>
      <c r="AO21" s="192"/>
      <c r="AP21" s="208"/>
      <c r="AQ21" s="218"/>
      <c r="AR21" s="77"/>
      <c r="AS21" s="77"/>
      <c r="AT21" s="77"/>
      <c r="AU21" s="77"/>
      <c r="AV21" s="77"/>
      <c r="AW21" s="77"/>
      <c r="AX21" s="77"/>
      <c r="AY21" s="77"/>
      <c r="AZ21" s="77"/>
      <c r="BA21" s="77"/>
    </row>
    <row r="22" ht="12.75" customHeight="1">
      <c r="A22" s="5"/>
      <c r="B22" s="98"/>
      <c r="C22" s="99"/>
      <c r="D22" s="99"/>
      <c r="E22" s="99"/>
      <c r="F22" s="99"/>
      <c r="G22" s="78"/>
      <c r="H22" s="195"/>
      <c r="I22" s="225"/>
      <c r="J22" s="123"/>
      <c r="K22" s="50"/>
      <c r="L22" s="123"/>
      <c r="M22" s="123"/>
      <c r="N22" s="123"/>
      <c r="O22" s="123"/>
      <c r="P22" s="123"/>
      <c r="Q22" s="123"/>
      <c r="R22" s="123"/>
      <c r="S22" s="123"/>
      <c r="T22" s="123"/>
      <c r="U22" s="220"/>
      <c r="V22" s="99">
        <v>98.0</v>
      </c>
      <c r="W22" s="140" t="s">
        <v>3086</v>
      </c>
      <c r="X22" s="98"/>
      <c r="Y22" s="98"/>
      <c r="Z22" s="98"/>
      <c r="AA22" s="98"/>
      <c r="AB22" s="197" t="s">
        <v>2976</v>
      </c>
      <c r="AC22" s="195" t="s">
        <v>3078</v>
      </c>
      <c r="AD22" s="98"/>
      <c r="AE22" s="220"/>
      <c r="AF22" s="27"/>
      <c r="AG22" s="27"/>
      <c r="AH22" s="27"/>
      <c r="AI22" s="27"/>
      <c r="AJ22" s="27"/>
      <c r="AK22" s="27"/>
      <c r="AL22" s="27"/>
      <c r="AM22" s="227"/>
      <c r="AN22" s="192"/>
      <c r="AO22" s="192"/>
      <c r="AP22" s="208"/>
      <c r="AQ22" s="218"/>
      <c r="AR22" s="77"/>
      <c r="AS22" s="77"/>
      <c r="AT22" s="77"/>
      <c r="AU22" s="77"/>
      <c r="AV22" s="77"/>
      <c r="AW22" s="77"/>
      <c r="AX22" s="77"/>
      <c r="AY22" s="77"/>
      <c r="AZ22" s="77"/>
      <c r="BA22" s="77"/>
    </row>
    <row r="23" ht="15.0" customHeight="1">
      <c r="A23" s="5"/>
      <c r="B23" s="98"/>
      <c r="C23" s="99"/>
      <c r="D23" s="99"/>
      <c r="E23" s="99"/>
      <c r="F23" s="99"/>
      <c r="G23" s="78"/>
      <c r="H23" s="195" t="s">
        <v>2990</v>
      </c>
      <c r="I23" s="228"/>
      <c r="J23" s="27"/>
      <c r="K23" s="27"/>
      <c r="L23" s="27"/>
      <c r="M23" s="27"/>
      <c r="N23" s="27"/>
      <c r="O23" s="27"/>
      <c r="P23" s="27"/>
      <c r="Q23" s="27"/>
      <c r="R23" s="27"/>
      <c r="S23" s="27"/>
      <c r="T23" s="27"/>
      <c r="U23" s="220"/>
      <c r="V23" s="229" t="s">
        <v>3087</v>
      </c>
      <c r="W23" s="34"/>
      <c r="X23" s="34"/>
      <c r="Y23" s="34"/>
      <c r="Z23" s="34"/>
      <c r="AA23" s="34"/>
      <c r="AB23" s="34"/>
      <c r="AC23" s="34"/>
      <c r="AD23" s="34"/>
      <c r="AE23" s="230"/>
      <c r="AF23" s="27"/>
      <c r="AG23" s="27"/>
      <c r="AH23" s="27"/>
      <c r="AI23" s="27"/>
      <c r="AJ23" s="27"/>
      <c r="AK23" s="27"/>
      <c r="AL23" s="27"/>
      <c r="AM23" s="227"/>
      <c r="AN23" s="192"/>
      <c r="AO23" s="192"/>
      <c r="AP23" s="208"/>
      <c r="AQ23" s="218"/>
      <c r="AR23" s="77"/>
      <c r="AS23" s="77"/>
      <c r="AT23" s="77"/>
      <c r="AU23" s="77"/>
      <c r="AV23" s="77"/>
      <c r="AW23" s="77"/>
      <c r="AX23" s="77"/>
      <c r="AY23" s="77"/>
      <c r="AZ23" s="77"/>
      <c r="BA23" s="77"/>
    </row>
    <row r="24" ht="12.75" customHeight="1">
      <c r="A24" s="5"/>
      <c r="B24" s="98"/>
      <c r="C24" s="99"/>
      <c r="D24" s="99"/>
      <c r="E24" s="99"/>
      <c r="F24" s="99"/>
      <c r="G24" s="78"/>
      <c r="H24" s="195"/>
      <c r="I24" s="228"/>
      <c r="J24" s="32"/>
      <c r="K24" s="32"/>
      <c r="L24" s="32"/>
      <c r="M24" s="32"/>
      <c r="N24" s="32"/>
      <c r="O24" s="32"/>
      <c r="P24" s="32"/>
      <c r="Q24" s="32"/>
      <c r="R24" s="32"/>
      <c r="S24" s="32"/>
      <c r="T24" s="32"/>
      <c r="U24" s="227"/>
      <c r="V24" s="231"/>
      <c r="AE24" s="211"/>
      <c r="AF24" s="232" t="str">
        <f>"CATI: GO TO NEXT SERVICE, IF THERE ARE NO MORE SERVICES, GO TO "&amp;H42</f>
        <v>CATI: GO TO NEXT SERVICE, IF THERE ARE NO MORE SERVICES, GO TO 2,08</v>
      </c>
      <c r="AG24" s="34"/>
      <c r="AH24" s="34"/>
      <c r="AI24" s="34"/>
      <c r="AJ24" s="34"/>
      <c r="AK24" s="34"/>
      <c r="AL24" s="34"/>
      <c r="AM24" s="230"/>
      <c r="AN24" s="192"/>
      <c r="AO24" s="192"/>
      <c r="AP24" s="208"/>
      <c r="AQ24" s="218"/>
      <c r="AR24" s="77"/>
      <c r="AS24" s="77"/>
      <c r="AT24" s="77"/>
      <c r="AU24" s="77"/>
      <c r="AV24" s="77"/>
      <c r="AW24" s="77"/>
      <c r="AX24" s="77"/>
      <c r="AY24" s="77"/>
      <c r="AZ24" s="77"/>
      <c r="BA24" s="77"/>
    </row>
    <row r="25" ht="12.75" customHeight="1">
      <c r="A25" s="5"/>
      <c r="B25" s="98"/>
      <c r="C25" s="122"/>
      <c r="D25" s="99"/>
      <c r="E25" s="99"/>
      <c r="F25" s="99"/>
      <c r="G25" s="78"/>
      <c r="H25" s="195"/>
      <c r="I25" s="233"/>
      <c r="J25" s="234"/>
      <c r="K25" s="235"/>
      <c r="L25" s="234"/>
      <c r="M25" s="234"/>
      <c r="N25" s="234"/>
      <c r="O25" s="234"/>
      <c r="P25" s="234"/>
      <c r="Q25" s="234"/>
      <c r="R25" s="234"/>
      <c r="S25" s="234"/>
      <c r="T25" s="234"/>
      <c r="U25" s="236"/>
      <c r="V25" s="237"/>
      <c r="W25" s="238"/>
      <c r="X25" s="238"/>
      <c r="Y25" s="238"/>
      <c r="Z25" s="238"/>
      <c r="AA25" s="238"/>
      <c r="AB25" s="238"/>
      <c r="AC25" s="238"/>
      <c r="AD25" s="238"/>
      <c r="AE25" s="239"/>
      <c r="AF25" s="240"/>
      <c r="AG25" s="238"/>
      <c r="AH25" s="238"/>
      <c r="AI25" s="238"/>
      <c r="AJ25" s="238"/>
      <c r="AK25" s="238"/>
      <c r="AL25" s="238"/>
      <c r="AM25" s="239"/>
      <c r="AN25" s="192"/>
      <c r="AO25" s="192"/>
      <c r="AP25" s="208"/>
      <c r="AQ25" s="218"/>
      <c r="AR25" s="77"/>
      <c r="AS25" s="77"/>
      <c r="AT25" s="77"/>
      <c r="AU25" s="77"/>
      <c r="AV25" s="77"/>
      <c r="AW25" s="77"/>
      <c r="AX25" s="77"/>
      <c r="AY25" s="77"/>
      <c r="AZ25" s="77"/>
      <c r="BA25" s="77"/>
    </row>
    <row r="26" ht="12.75" customHeight="1">
      <c r="A26" s="5"/>
      <c r="B26" s="98"/>
      <c r="C26" s="99" t="s">
        <v>2990</v>
      </c>
      <c r="D26" s="99"/>
      <c r="E26" s="99"/>
      <c r="F26" s="99"/>
      <c r="G26" s="78"/>
      <c r="H26" s="195"/>
      <c r="I26" s="241" t="s">
        <v>3088</v>
      </c>
      <c r="J26" s="242" t="s">
        <v>3089</v>
      </c>
      <c r="K26" s="235"/>
      <c r="L26" s="243"/>
      <c r="M26" s="243"/>
      <c r="N26" s="234"/>
      <c r="O26" s="234"/>
      <c r="P26" s="234"/>
      <c r="Q26" s="234"/>
      <c r="R26" s="234"/>
      <c r="S26" s="234"/>
      <c r="T26" s="234"/>
      <c r="U26" s="244"/>
      <c r="V26" s="245"/>
      <c r="W26" s="234"/>
      <c r="X26" s="234"/>
      <c r="Y26" s="234"/>
      <c r="Z26" s="234"/>
      <c r="AA26" s="234"/>
      <c r="AB26" s="234"/>
      <c r="AC26" s="234"/>
      <c r="AD26" s="234"/>
      <c r="AE26" s="236"/>
      <c r="AF26" s="246"/>
      <c r="AG26" s="246"/>
      <c r="AH26" s="246"/>
      <c r="AI26" s="246"/>
      <c r="AJ26" s="246"/>
      <c r="AK26" s="246"/>
      <c r="AL26" s="246"/>
      <c r="AM26" s="247"/>
      <c r="AN26" s="192"/>
      <c r="AO26" s="192"/>
      <c r="AP26" s="208"/>
      <c r="AQ26" s="218"/>
      <c r="AR26" s="77"/>
      <c r="AS26" s="77"/>
      <c r="AT26" s="77"/>
      <c r="AU26" s="77"/>
      <c r="AV26" s="77"/>
      <c r="AW26" s="77"/>
      <c r="AX26" s="77"/>
      <c r="AY26" s="77"/>
      <c r="AZ26" s="77"/>
      <c r="BA26" s="77"/>
    </row>
    <row r="27" ht="12.75" customHeight="1">
      <c r="A27" s="5"/>
      <c r="B27" s="98"/>
      <c r="C27" s="99"/>
      <c r="D27" s="99"/>
      <c r="E27" s="99"/>
      <c r="F27" s="99"/>
      <c r="G27" s="78"/>
      <c r="H27" s="195"/>
      <c r="I27" s="248" t="s">
        <v>3090</v>
      </c>
      <c r="J27" s="242" t="s">
        <v>3091</v>
      </c>
      <c r="K27" s="235"/>
      <c r="L27" s="243"/>
      <c r="M27" s="243"/>
      <c r="N27" s="234"/>
      <c r="O27" s="234"/>
      <c r="P27" s="234"/>
      <c r="Q27" s="234"/>
      <c r="R27" s="234"/>
      <c r="S27" s="234"/>
      <c r="T27" s="234"/>
      <c r="U27" s="249"/>
      <c r="V27" s="250"/>
      <c r="W27" s="246"/>
      <c r="X27" s="246"/>
      <c r="Y27" s="246"/>
      <c r="Z27" s="246"/>
      <c r="AA27" s="246"/>
      <c r="AB27" s="246"/>
      <c r="AC27" s="246"/>
      <c r="AD27" s="246"/>
      <c r="AE27" s="247"/>
      <c r="AF27" s="246"/>
      <c r="AG27" s="246"/>
      <c r="AH27" s="246"/>
      <c r="AI27" s="246"/>
      <c r="AJ27" s="246"/>
      <c r="AK27" s="246"/>
      <c r="AL27" s="246"/>
      <c r="AM27" s="247"/>
      <c r="AN27" s="192"/>
      <c r="AO27" s="192"/>
      <c r="AP27" s="192"/>
      <c r="AQ27" s="192"/>
      <c r="AR27" s="27"/>
      <c r="AS27" s="27"/>
      <c r="AT27" s="27"/>
      <c r="AU27" s="27"/>
      <c r="AV27" s="27"/>
      <c r="AW27" s="27"/>
      <c r="AX27" s="27"/>
      <c r="AY27" s="27"/>
      <c r="AZ27" s="27"/>
      <c r="BA27" s="27"/>
    </row>
    <row r="28" ht="12.75" customHeight="1">
      <c r="A28" s="5"/>
      <c r="B28" s="98"/>
      <c r="C28" s="99"/>
      <c r="D28" s="99"/>
      <c r="E28" s="99"/>
      <c r="F28" s="99"/>
      <c r="G28" s="78"/>
      <c r="H28" s="195"/>
      <c r="I28" s="248" t="s">
        <v>3092</v>
      </c>
      <c r="J28" s="242" t="s">
        <v>3093</v>
      </c>
      <c r="K28" s="235"/>
      <c r="L28" s="243"/>
      <c r="M28" s="243"/>
      <c r="N28" s="234"/>
      <c r="O28" s="234"/>
      <c r="P28" s="234"/>
      <c r="Q28" s="234"/>
      <c r="R28" s="234"/>
      <c r="S28" s="234"/>
      <c r="T28" s="234"/>
      <c r="U28" s="249"/>
      <c r="V28" s="250"/>
      <c r="W28" s="246"/>
      <c r="X28" s="246"/>
      <c r="Y28" s="246"/>
      <c r="Z28" s="246"/>
      <c r="AA28" s="246"/>
      <c r="AB28" s="246"/>
      <c r="AC28" s="246"/>
      <c r="AD28" s="246"/>
      <c r="AE28" s="247"/>
      <c r="AF28" s="246"/>
      <c r="AG28" s="246"/>
      <c r="AH28" s="246"/>
      <c r="AI28" s="246"/>
      <c r="AJ28" s="246"/>
      <c r="AK28" s="246"/>
      <c r="AL28" s="246"/>
      <c r="AM28" s="247"/>
      <c r="AN28" s="192"/>
      <c r="AO28" s="192"/>
      <c r="AP28" s="192"/>
      <c r="AQ28" s="192"/>
      <c r="AR28" s="27"/>
      <c r="AS28" s="27"/>
      <c r="AT28" s="27"/>
      <c r="AU28" s="27"/>
      <c r="AV28" s="27"/>
      <c r="AW28" s="27"/>
      <c r="AX28" s="27"/>
      <c r="AY28" s="27"/>
      <c r="AZ28" s="27"/>
      <c r="BA28" s="27"/>
    </row>
    <row r="29" ht="12.75" customHeight="1">
      <c r="A29" s="5"/>
      <c r="B29" s="98"/>
      <c r="C29" s="99"/>
      <c r="D29" s="99"/>
      <c r="E29" s="99"/>
      <c r="F29" s="99"/>
      <c r="G29" s="78"/>
      <c r="H29" s="195"/>
      <c r="I29" s="248" t="s">
        <v>3094</v>
      </c>
      <c r="J29" s="242" t="s">
        <v>3095</v>
      </c>
      <c r="K29" s="27"/>
      <c r="L29" s="98"/>
      <c r="M29" s="251"/>
      <c r="N29" s="246"/>
      <c r="O29" s="246"/>
      <c r="P29" s="246"/>
      <c r="Q29" s="246"/>
      <c r="R29" s="246"/>
      <c r="S29" s="246"/>
      <c r="T29" s="246"/>
      <c r="U29" s="249"/>
      <c r="V29" s="250"/>
      <c r="W29" s="246"/>
      <c r="X29" s="246"/>
      <c r="Y29" s="246"/>
      <c r="Z29" s="246"/>
      <c r="AA29" s="246"/>
      <c r="AB29" s="246"/>
      <c r="AC29" s="246"/>
      <c r="AD29" s="246"/>
      <c r="AE29" s="247"/>
      <c r="AF29" s="246"/>
      <c r="AG29" s="246"/>
      <c r="AH29" s="246"/>
      <c r="AI29" s="246"/>
      <c r="AJ29" s="246"/>
      <c r="AK29" s="246"/>
      <c r="AL29" s="246"/>
      <c r="AM29" s="247"/>
      <c r="AN29" s="192"/>
      <c r="AO29" s="192"/>
      <c r="AP29" s="192"/>
      <c r="AQ29" s="192"/>
      <c r="AR29" s="27"/>
      <c r="AS29" s="27"/>
      <c r="AT29" s="27"/>
      <c r="AU29" s="27"/>
      <c r="AV29" s="27"/>
      <c r="AW29" s="27"/>
      <c r="AX29" s="27"/>
      <c r="AY29" s="27"/>
      <c r="AZ29" s="27"/>
      <c r="BA29" s="27"/>
    </row>
    <row r="30" ht="12.75" customHeight="1">
      <c r="A30" s="5"/>
      <c r="B30" s="98"/>
      <c r="C30" s="99"/>
      <c r="D30" s="99"/>
      <c r="E30" s="99"/>
      <c r="F30" s="99"/>
      <c r="G30" s="78"/>
      <c r="H30" s="195"/>
      <c r="I30" s="252" t="s">
        <v>3096</v>
      </c>
      <c r="J30" s="27" t="s">
        <v>3097</v>
      </c>
      <c r="K30" s="251"/>
      <c r="L30" s="251"/>
      <c r="M30" s="251"/>
      <c r="N30" s="251"/>
      <c r="O30" s="251"/>
      <c r="P30" s="251"/>
      <c r="Q30" s="251"/>
      <c r="R30" s="251"/>
      <c r="S30" s="246"/>
      <c r="T30" s="246"/>
      <c r="U30" s="249"/>
      <c r="V30" s="250"/>
      <c r="W30" s="246"/>
      <c r="X30" s="246"/>
      <c r="Y30" s="246"/>
      <c r="Z30" s="246"/>
      <c r="AA30" s="246"/>
      <c r="AB30" s="246"/>
      <c r="AC30" s="246"/>
      <c r="AD30" s="246"/>
      <c r="AE30" s="247"/>
      <c r="AF30" s="246"/>
      <c r="AG30" s="246"/>
      <c r="AH30" s="246"/>
      <c r="AI30" s="246"/>
      <c r="AJ30" s="246"/>
      <c r="AK30" s="246"/>
      <c r="AL30" s="246"/>
      <c r="AM30" s="247"/>
      <c r="AN30" s="192"/>
      <c r="AO30" s="192"/>
      <c r="AP30" s="192"/>
      <c r="AQ30" s="192"/>
      <c r="AR30" s="27"/>
      <c r="AS30" s="27"/>
      <c r="AT30" s="27"/>
      <c r="AU30" s="27"/>
      <c r="AV30" s="27"/>
      <c r="AW30" s="27"/>
      <c r="AX30" s="27"/>
      <c r="AY30" s="27"/>
      <c r="AZ30" s="27"/>
      <c r="BA30" s="27"/>
    </row>
    <row r="31" ht="12.75" customHeight="1">
      <c r="A31" s="5"/>
      <c r="B31" s="98"/>
      <c r="C31" s="99"/>
      <c r="D31" s="99"/>
      <c r="E31" s="99"/>
      <c r="F31" s="99"/>
      <c r="G31" s="78"/>
      <c r="H31" s="195"/>
      <c r="I31" s="252" t="s">
        <v>3098</v>
      </c>
      <c r="J31" s="242" t="s">
        <v>3099</v>
      </c>
      <c r="K31" s="253"/>
      <c r="L31" s="251"/>
      <c r="M31" s="251"/>
      <c r="N31" s="246"/>
      <c r="O31" s="246"/>
      <c r="P31" s="246"/>
      <c r="Q31" s="246"/>
      <c r="R31" s="246"/>
      <c r="S31" s="246"/>
      <c r="T31" s="246"/>
      <c r="U31" s="249"/>
      <c r="V31" s="250"/>
      <c r="W31" s="246"/>
      <c r="X31" s="246"/>
      <c r="Y31" s="246"/>
      <c r="Z31" s="246"/>
      <c r="AA31" s="246"/>
      <c r="AB31" s="246"/>
      <c r="AC31" s="246"/>
      <c r="AD31" s="246"/>
      <c r="AE31" s="247"/>
      <c r="AF31" s="246"/>
      <c r="AG31" s="246"/>
      <c r="AH31" s="246"/>
      <c r="AI31" s="246"/>
      <c r="AJ31" s="246"/>
      <c r="AK31" s="246"/>
      <c r="AL31" s="246"/>
      <c r="AM31" s="247"/>
      <c r="AN31" s="192"/>
      <c r="AO31" s="192"/>
      <c r="AP31" s="192"/>
      <c r="AQ31" s="192"/>
      <c r="AR31" s="27"/>
      <c r="AS31" s="27"/>
      <c r="AT31" s="27"/>
      <c r="AU31" s="27"/>
      <c r="AV31" s="27"/>
      <c r="AW31" s="27"/>
      <c r="AX31" s="27"/>
      <c r="AY31" s="27"/>
      <c r="AZ31" s="27"/>
      <c r="BA31" s="27"/>
    </row>
    <row r="32" ht="12.75" customHeight="1">
      <c r="A32" s="5"/>
      <c r="B32" s="98"/>
      <c r="C32" s="99"/>
      <c r="D32" s="99"/>
      <c r="E32" s="99"/>
      <c r="F32" s="99"/>
      <c r="G32" s="78"/>
      <c r="H32" s="195"/>
      <c r="I32" s="248" t="s">
        <v>3100</v>
      </c>
      <c r="J32" s="242" t="s">
        <v>3101</v>
      </c>
      <c r="K32" s="254"/>
      <c r="L32" s="255"/>
      <c r="M32" s="255"/>
      <c r="N32" s="256"/>
      <c r="O32" s="256"/>
      <c r="P32" s="256"/>
      <c r="Q32" s="256"/>
      <c r="R32" s="256"/>
      <c r="S32" s="256"/>
      <c r="T32" s="256"/>
      <c r="U32" s="249"/>
      <c r="V32" s="250"/>
      <c r="W32" s="246"/>
      <c r="X32" s="246"/>
      <c r="Y32" s="246"/>
      <c r="Z32" s="246"/>
      <c r="AA32" s="246"/>
      <c r="AB32" s="246"/>
      <c r="AC32" s="246"/>
      <c r="AD32" s="246"/>
      <c r="AE32" s="247"/>
      <c r="AF32" s="246"/>
      <c r="AG32" s="246"/>
      <c r="AH32" s="246"/>
      <c r="AI32" s="246"/>
      <c r="AJ32" s="246"/>
      <c r="AK32" s="246"/>
      <c r="AL32" s="246"/>
      <c r="AM32" s="247"/>
      <c r="AN32" s="192"/>
      <c r="AO32" s="192"/>
      <c r="AP32" s="192"/>
      <c r="AQ32" s="192"/>
      <c r="AR32" s="27"/>
      <c r="AS32" s="27"/>
      <c r="AT32" s="27"/>
      <c r="AU32" s="27"/>
      <c r="AV32" s="27"/>
      <c r="AW32" s="27"/>
      <c r="AX32" s="27"/>
      <c r="AY32" s="27"/>
      <c r="AZ32" s="27"/>
      <c r="BA32" s="27"/>
    </row>
    <row r="33" ht="12.75" customHeight="1">
      <c r="A33" s="5"/>
      <c r="B33" s="98"/>
      <c r="C33" s="99"/>
      <c r="D33" s="99"/>
      <c r="E33" s="99"/>
      <c r="F33" s="99"/>
      <c r="G33" s="78"/>
      <c r="H33" s="195"/>
      <c r="I33" s="248" t="s">
        <v>3102</v>
      </c>
      <c r="J33" s="257" t="s">
        <v>3103</v>
      </c>
      <c r="K33" s="253"/>
      <c r="L33" s="251"/>
      <c r="M33" s="251"/>
      <c r="N33" s="246"/>
      <c r="O33" s="246"/>
      <c r="P33" s="246"/>
      <c r="Q33" s="246"/>
      <c r="R33" s="246"/>
      <c r="S33" s="246"/>
      <c r="T33" s="246"/>
      <c r="U33" s="249"/>
      <c r="V33" s="250"/>
      <c r="W33" s="246"/>
      <c r="X33" s="246"/>
      <c r="Y33" s="246"/>
      <c r="Z33" s="246"/>
      <c r="AA33" s="246"/>
      <c r="AB33" s="246"/>
      <c r="AC33" s="246"/>
      <c r="AD33" s="246"/>
      <c r="AE33" s="247"/>
      <c r="AF33" s="246"/>
      <c r="AG33" s="246"/>
      <c r="AH33" s="246"/>
      <c r="AI33" s="246"/>
      <c r="AJ33" s="246"/>
      <c r="AK33" s="246"/>
      <c r="AL33" s="246"/>
      <c r="AM33" s="247"/>
      <c r="AN33" s="192"/>
      <c r="AO33" s="192"/>
      <c r="AP33" s="192"/>
      <c r="AQ33" s="192"/>
      <c r="AR33" s="27"/>
      <c r="AS33" s="27"/>
      <c r="AT33" s="27"/>
      <c r="AU33" s="27"/>
      <c r="AV33" s="27"/>
      <c r="AW33" s="27"/>
      <c r="AX33" s="27"/>
      <c r="AY33" s="27"/>
      <c r="AZ33" s="27"/>
      <c r="BA33" s="27"/>
    </row>
    <row r="34" ht="12.75" customHeight="1">
      <c r="A34" s="5"/>
      <c r="B34" s="98"/>
      <c r="C34" s="99"/>
      <c r="D34" s="99"/>
      <c r="E34" s="99"/>
      <c r="F34" s="99"/>
      <c r="G34" s="78"/>
      <c r="H34" s="195"/>
      <c r="I34" s="248" t="s">
        <v>3104</v>
      </c>
      <c r="J34" s="242" t="s">
        <v>3105</v>
      </c>
      <c r="K34" s="98"/>
      <c r="L34" s="98"/>
      <c r="M34" s="98"/>
      <c r="N34" s="98"/>
      <c r="O34" s="98"/>
      <c r="P34" s="98"/>
      <c r="Q34" s="98"/>
      <c r="R34" s="98"/>
      <c r="S34" s="98"/>
      <c r="T34" s="98"/>
      <c r="U34" s="249"/>
      <c r="V34" s="250"/>
      <c r="W34" s="246"/>
      <c r="X34" s="246"/>
      <c r="Y34" s="246"/>
      <c r="Z34" s="246"/>
      <c r="AA34" s="246"/>
      <c r="AB34" s="246"/>
      <c r="AC34" s="246"/>
      <c r="AD34" s="246"/>
      <c r="AE34" s="247"/>
      <c r="AF34" s="246"/>
      <c r="AG34" s="246"/>
      <c r="AH34" s="246"/>
      <c r="AI34" s="246"/>
      <c r="AJ34" s="246"/>
      <c r="AK34" s="246"/>
      <c r="AL34" s="246"/>
      <c r="AM34" s="247"/>
      <c r="AN34" s="192"/>
      <c r="AO34" s="192"/>
      <c r="AP34" s="192"/>
      <c r="AQ34" s="192"/>
      <c r="AR34" s="27"/>
      <c r="AS34" s="27"/>
      <c r="AT34" s="27"/>
      <c r="AU34" s="27"/>
      <c r="AV34" s="27"/>
      <c r="AW34" s="27"/>
      <c r="AX34" s="27"/>
      <c r="AY34" s="27"/>
      <c r="AZ34" s="27"/>
      <c r="BA34" s="27"/>
    </row>
    <row r="35" ht="15.0" customHeight="1">
      <c r="A35" s="5"/>
      <c r="B35" s="98"/>
      <c r="C35" s="99"/>
      <c r="D35" s="99"/>
      <c r="E35" s="99"/>
      <c r="F35" s="99"/>
      <c r="G35" s="78"/>
      <c r="H35" s="195"/>
      <c r="I35" s="248" t="s">
        <v>3106</v>
      </c>
      <c r="J35" s="257" t="s">
        <v>3107</v>
      </c>
      <c r="K35" s="246"/>
      <c r="L35" s="246"/>
      <c r="M35" s="246"/>
      <c r="N35" s="246"/>
      <c r="O35" s="246"/>
      <c r="P35" s="246"/>
      <c r="Q35" s="246"/>
      <c r="R35" s="246"/>
      <c r="S35" s="246"/>
      <c r="T35" s="246"/>
      <c r="U35" s="249"/>
      <c r="V35" s="250"/>
      <c r="W35" s="246"/>
      <c r="X35" s="246"/>
      <c r="Y35" s="246"/>
      <c r="Z35" s="246"/>
      <c r="AA35" s="246"/>
      <c r="AB35" s="246"/>
      <c r="AC35" s="246"/>
      <c r="AD35" s="246"/>
      <c r="AE35" s="247"/>
      <c r="AF35" s="246"/>
      <c r="AG35" s="246"/>
      <c r="AH35" s="246"/>
      <c r="AI35" s="246"/>
      <c r="AJ35" s="246"/>
      <c r="AK35" s="246"/>
      <c r="AL35" s="246"/>
      <c r="AM35" s="247"/>
      <c r="AN35" s="192"/>
      <c r="AO35" s="192"/>
      <c r="AP35" s="192"/>
      <c r="AQ35" s="192"/>
      <c r="AR35" s="27"/>
      <c r="AS35" s="27"/>
      <c r="AT35" s="27"/>
      <c r="AU35" s="27"/>
      <c r="AV35" s="27"/>
      <c r="AW35" s="27"/>
      <c r="AX35" s="27"/>
      <c r="AY35" s="27"/>
      <c r="AZ35" s="27"/>
      <c r="BA35" s="27"/>
    </row>
    <row r="36" ht="12.75" customHeight="1">
      <c r="A36" s="5"/>
      <c r="B36" s="98"/>
      <c r="C36" s="99"/>
      <c r="D36" s="99"/>
      <c r="E36" s="99"/>
      <c r="F36" s="99"/>
      <c r="G36" s="78"/>
      <c r="H36" s="195"/>
      <c r="I36" s="258" t="s">
        <v>3108</v>
      </c>
      <c r="J36" s="242" t="s">
        <v>3109</v>
      </c>
      <c r="K36" s="253"/>
      <c r="L36" s="251"/>
      <c r="M36" s="251"/>
      <c r="N36" s="246"/>
      <c r="O36" s="246"/>
      <c r="P36" s="246"/>
      <c r="Q36" s="246"/>
      <c r="R36" s="246"/>
      <c r="S36" s="246"/>
      <c r="T36" s="246"/>
      <c r="U36" s="249"/>
      <c r="V36" s="250"/>
      <c r="W36" s="246"/>
      <c r="X36" s="246"/>
      <c r="Y36" s="246"/>
      <c r="Z36" s="246"/>
      <c r="AA36" s="246"/>
      <c r="AB36" s="246"/>
      <c r="AC36" s="246"/>
      <c r="AD36" s="246"/>
      <c r="AE36" s="247"/>
      <c r="AF36" s="246"/>
      <c r="AG36" s="246"/>
      <c r="AH36" s="246"/>
      <c r="AI36" s="246"/>
      <c r="AJ36" s="246"/>
      <c r="AK36" s="246"/>
      <c r="AL36" s="246"/>
      <c r="AM36" s="247"/>
      <c r="AN36" s="192"/>
      <c r="AO36" s="192"/>
      <c r="AP36" s="192"/>
      <c r="AQ36" s="192"/>
      <c r="AR36" s="27"/>
      <c r="AS36" s="27"/>
      <c r="AT36" s="27"/>
      <c r="AU36" s="27"/>
      <c r="AV36" s="27"/>
      <c r="AW36" s="27"/>
      <c r="AX36" s="27"/>
      <c r="AY36" s="27"/>
      <c r="AZ36" s="27"/>
      <c r="BA36" s="27"/>
    </row>
    <row r="37" ht="12.75" customHeight="1">
      <c r="A37" s="5"/>
      <c r="B37" s="98"/>
      <c r="C37" s="99"/>
      <c r="D37" s="99"/>
      <c r="E37" s="99"/>
      <c r="F37" s="99"/>
      <c r="G37" s="259" t="s">
        <v>3110</v>
      </c>
      <c r="H37" s="195"/>
      <c r="I37" s="258" t="s">
        <v>3111</v>
      </c>
      <c r="J37" s="260" t="s">
        <v>3112</v>
      </c>
      <c r="K37" s="58"/>
      <c r="L37" s="58"/>
      <c r="M37" s="58"/>
      <c r="N37" s="58"/>
      <c r="O37" s="58"/>
      <c r="P37" s="58"/>
      <c r="Q37" s="58"/>
      <c r="R37" s="58"/>
      <c r="S37" s="58"/>
      <c r="T37" s="59"/>
      <c r="U37" s="249"/>
      <c r="V37" s="250"/>
      <c r="W37" s="246"/>
      <c r="X37" s="246"/>
      <c r="Y37" s="246"/>
      <c r="Z37" s="246"/>
      <c r="AA37" s="246"/>
      <c r="AB37" s="246"/>
      <c r="AC37" s="246"/>
      <c r="AD37" s="246"/>
      <c r="AE37" s="247"/>
      <c r="AF37" s="246"/>
      <c r="AG37" s="246"/>
      <c r="AH37" s="246"/>
      <c r="AI37" s="246"/>
      <c r="AJ37" s="246"/>
      <c r="AK37" s="246"/>
      <c r="AL37" s="246"/>
      <c r="AM37" s="247"/>
      <c r="AN37" s="192"/>
      <c r="AO37" s="192"/>
      <c r="AP37" s="192"/>
      <c r="AQ37" s="192"/>
      <c r="AR37" s="27"/>
      <c r="AS37" s="27"/>
      <c r="AT37" s="27"/>
      <c r="AU37" s="27"/>
      <c r="AV37" s="27"/>
      <c r="AW37" s="27"/>
      <c r="AX37" s="27"/>
      <c r="AY37" s="27"/>
      <c r="AZ37" s="27"/>
      <c r="BA37" s="27"/>
    </row>
    <row r="38" ht="12.75" customHeight="1">
      <c r="A38" s="5"/>
      <c r="B38" s="99"/>
      <c r="C38" s="99"/>
      <c r="D38" s="99"/>
      <c r="E38" s="99"/>
      <c r="F38" s="261"/>
      <c r="G38" s="259" t="s">
        <v>3110</v>
      </c>
      <c r="H38" s="195"/>
      <c r="I38" s="262" t="s">
        <v>3113</v>
      </c>
      <c r="J38" s="263" t="s">
        <v>3114</v>
      </c>
      <c r="K38" s="264"/>
      <c r="L38" s="264"/>
      <c r="M38" s="264"/>
      <c r="N38" s="264"/>
      <c r="O38" s="264"/>
      <c r="P38" s="264"/>
      <c r="Q38" s="264"/>
      <c r="R38" s="251"/>
      <c r="S38" s="251"/>
      <c r="T38" s="251"/>
      <c r="U38" s="249"/>
      <c r="V38" s="250"/>
      <c r="W38" s="246"/>
      <c r="X38" s="246"/>
      <c r="Y38" s="246"/>
      <c r="Z38" s="246"/>
      <c r="AA38" s="246"/>
      <c r="AB38" s="246"/>
      <c r="AC38" s="246"/>
      <c r="AD38" s="246"/>
      <c r="AE38" s="247"/>
      <c r="AF38" s="246"/>
      <c r="AG38" s="246"/>
      <c r="AH38" s="246"/>
      <c r="AI38" s="246"/>
      <c r="AJ38" s="246"/>
      <c r="AK38" s="246"/>
      <c r="AL38" s="246"/>
      <c r="AM38" s="247"/>
      <c r="AN38" s="192"/>
      <c r="AO38" s="192"/>
      <c r="AP38" s="192"/>
      <c r="AQ38" s="192"/>
      <c r="AR38" s="27"/>
      <c r="AS38" s="27"/>
      <c r="AT38" s="27"/>
      <c r="AU38" s="27"/>
      <c r="AV38" s="27"/>
      <c r="AW38" s="27"/>
      <c r="AX38" s="27"/>
      <c r="AY38" s="27"/>
      <c r="AZ38" s="27"/>
      <c r="BA38" s="27"/>
    </row>
    <row r="39" ht="12.75" customHeight="1">
      <c r="A39" s="5"/>
      <c r="B39" s="98"/>
      <c r="C39" s="99"/>
      <c r="D39" s="99"/>
      <c r="E39" s="99"/>
      <c r="F39" s="99"/>
      <c r="G39" s="78"/>
      <c r="H39" s="195"/>
      <c r="I39" s="248" t="s">
        <v>3115</v>
      </c>
      <c r="J39" s="249" t="s">
        <v>3116</v>
      </c>
      <c r="K39" s="253"/>
      <c r="L39" s="251"/>
      <c r="M39" s="251"/>
      <c r="N39" s="246"/>
      <c r="O39" s="246"/>
      <c r="P39" s="246"/>
      <c r="Q39" s="246"/>
      <c r="R39" s="246"/>
      <c r="S39" s="246"/>
      <c r="T39" s="246"/>
      <c r="U39" s="249"/>
      <c r="V39" s="250"/>
      <c r="W39" s="246"/>
      <c r="X39" s="246"/>
      <c r="Y39" s="246"/>
      <c r="Z39" s="246"/>
      <c r="AA39" s="246"/>
      <c r="AB39" s="246"/>
      <c r="AC39" s="246"/>
      <c r="AD39" s="246"/>
      <c r="AE39" s="247"/>
      <c r="AF39" s="246"/>
      <c r="AG39" s="246"/>
      <c r="AH39" s="246"/>
      <c r="AI39" s="246"/>
      <c r="AJ39" s="246"/>
      <c r="AK39" s="246"/>
      <c r="AL39" s="246"/>
      <c r="AM39" s="247"/>
      <c r="AN39" s="192"/>
      <c r="AO39" s="192"/>
      <c r="AP39" s="192"/>
      <c r="AQ39" s="192"/>
      <c r="AR39" s="27"/>
      <c r="AS39" s="27"/>
      <c r="AT39" s="27"/>
      <c r="AU39" s="27"/>
      <c r="AV39" s="27"/>
      <c r="AW39" s="27"/>
      <c r="AX39" s="27"/>
      <c r="AY39" s="27"/>
      <c r="AZ39" s="27"/>
      <c r="BA39" s="27"/>
    </row>
    <row r="40" ht="12.75" customHeight="1">
      <c r="A40" s="5"/>
      <c r="B40" s="98"/>
      <c r="C40" s="99"/>
      <c r="D40" s="99"/>
      <c r="E40" s="99"/>
      <c r="F40" s="99"/>
      <c r="G40" s="78"/>
      <c r="H40" s="265"/>
      <c r="I40" s="266"/>
      <c r="J40" s="266"/>
      <c r="K40" s="267"/>
      <c r="L40" s="267"/>
      <c r="M40" s="266"/>
      <c r="N40" s="266"/>
      <c r="O40" s="266"/>
      <c r="P40" s="266"/>
      <c r="Q40" s="266"/>
      <c r="R40" s="266"/>
      <c r="S40" s="266"/>
      <c r="T40" s="266"/>
      <c r="U40" s="266"/>
      <c r="V40" s="266"/>
      <c r="W40" s="266"/>
      <c r="X40" s="266"/>
      <c r="Y40" s="266"/>
      <c r="Z40" s="266"/>
      <c r="AA40" s="266"/>
      <c r="AB40" s="266"/>
      <c r="AC40" s="266"/>
      <c r="AD40" s="266"/>
      <c r="AE40" s="266"/>
      <c r="AF40" s="266"/>
      <c r="AG40" s="266"/>
      <c r="AH40" s="266"/>
      <c r="AI40" s="266"/>
      <c r="AJ40" s="266"/>
      <c r="AK40" s="266"/>
      <c r="AL40" s="266"/>
      <c r="AM40" s="266"/>
      <c r="AN40" s="192"/>
      <c r="AO40" s="192"/>
      <c r="AP40" s="192"/>
      <c r="AQ40" s="192"/>
      <c r="AR40" s="27"/>
      <c r="AS40" s="27"/>
      <c r="AT40" s="27"/>
      <c r="AU40" s="27"/>
      <c r="AV40" s="27"/>
      <c r="AW40" s="27"/>
      <c r="AX40" s="27"/>
      <c r="AY40" s="27"/>
      <c r="AZ40" s="27"/>
      <c r="BA40" s="27"/>
    </row>
    <row r="41" ht="12.75" customHeight="1">
      <c r="A41" s="5"/>
      <c r="B41" s="98"/>
      <c r="C41" s="99"/>
      <c r="D41" s="99"/>
      <c r="E41" s="99"/>
      <c r="F41" s="99"/>
      <c r="G41" s="78"/>
      <c r="H41" s="185"/>
      <c r="I41" s="140" t="s">
        <v>3117</v>
      </c>
      <c r="J41" s="268"/>
      <c r="K41" s="30"/>
      <c r="L41" s="30"/>
      <c r="M41" s="30"/>
      <c r="N41" s="30"/>
      <c r="O41" s="30"/>
      <c r="P41" s="30"/>
      <c r="Q41" s="30"/>
      <c r="R41" s="30"/>
      <c r="S41" s="30"/>
      <c r="T41" s="30"/>
      <c r="U41" s="30"/>
      <c r="V41" s="30"/>
      <c r="W41" s="30"/>
      <c r="X41" s="98"/>
      <c r="Y41" s="98"/>
      <c r="Z41" s="98"/>
      <c r="AA41" s="98"/>
      <c r="AB41" s="98"/>
      <c r="AC41" s="98"/>
      <c r="AD41" s="98"/>
      <c r="AE41" s="98"/>
      <c r="AF41" s="98"/>
      <c r="AG41" s="98"/>
      <c r="AH41" s="98"/>
      <c r="AI41" s="98"/>
      <c r="AJ41" s="98"/>
      <c r="AK41" s="98"/>
      <c r="AL41" s="98"/>
      <c r="AM41" s="98"/>
      <c r="AN41" s="27"/>
      <c r="AO41" s="27"/>
      <c r="AP41" s="27"/>
      <c r="AQ41" s="27"/>
      <c r="AR41" s="27"/>
      <c r="AS41" s="27"/>
      <c r="AT41" s="27"/>
      <c r="AU41" s="27"/>
      <c r="AV41" s="27"/>
      <c r="AW41" s="27"/>
      <c r="AX41" s="27"/>
      <c r="AY41" s="27"/>
      <c r="AZ41" s="27"/>
      <c r="BA41" s="27"/>
    </row>
    <row r="42" ht="14.25" customHeight="1">
      <c r="A42" s="5"/>
      <c r="B42" s="98"/>
      <c r="C42" s="99"/>
      <c r="D42" s="99"/>
      <c r="E42" s="99"/>
      <c r="F42" s="99"/>
      <c r="G42" s="78"/>
      <c r="H42" s="193">
        <v>2.08</v>
      </c>
      <c r="I42" s="121" t="s">
        <v>3118</v>
      </c>
      <c r="J42" s="269"/>
      <c r="K42" s="270"/>
      <c r="L42" s="270"/>
      <c r="M42" s="270"/>
      <c r="N42" s="30"/>
      <c r="O42" s="98"/>
      <c r="P42" s="98"/>
      <c r="Q42" s="98"/>
      <c r="R42" s="30"/>
      <c r="S42" s="30"/>
      <c r="T42" s="30"/>
      <c r="U42" s="271"/>
      <c r="V42" s="30"/>
      <c r="W42" s="30"/>
      <c r="X42" s="98"/>
      <c r="Y42" s="98"/>
      <c r="Z42" s="98"/>
      <c r="AA42" s="98"/>
      <c r="AB42" s="98"/>
      <c r="AC42" s="98"/>
      <c r="AD42" s="98"/>
      <c r="AE42" s="98"/>
      <c r="AF42" s="98"/>
      <c r="AG42" s="98"/>
      <c r="AH42" s="98"/>
      <c r="AI42" s="98"/>
      <c r="AJ42" s="98"/>
      <c r="AK42" s="98"/>
      <c r="AL42" s="98"/>
      <c r="AM42" s="98"/>
      <c r="AN42" s="27"/>
      <c r="AO42" s="27"/>
      <c r="AP42" s="27"/>
      <c r="AQ42" s="27"/>
      <c r="AR42" s="27"/>
      <c r="AS42" s="27"/>
      <c r="AT42" s="27"/>
      <c r="AU42" s="27"/>
      <c r="AV42" s="27"/>
      <c r="AW42" s="27"/>
      <c r="AX42" s="27"/>
      <c r="AY42" s="27"/>
      <c r="AZ42" s="27"/>
      <c r="BA42" s="27"/>
    </row>
    <row r="43" ht="12.75" customHeight="1">
      <c r="A43" s="5"/>
      <c r="B43" s="27"/>
      <c r="C43" s="99"/>
      <c r="D43" s="99"/>
      <c r="E43" s="99"/>
      <c r="F43" s="99"/>
      <c r="G43" s="78"/>
      <c r="H43" s="185"/>
      <c r="I43" s="30"/>
      <c r="J43" s="268">
        <v>1.0</v>
      </c>
      <c r="K43" s="77" t="s">
        <v>2974</v>
      </c>
      <c r="L43" s="77"/>
      <c r="M43" s="77"/>
      <c r="N43" s="77"/>
      <c r="O43" s="98"/>
      <c r="P43" s="98"/>
      <c r="Q43" s="98"/>
      <c r="R43" s="77"/>
      <c r="S43" s="77"/>
      <c r="T43" s="77"/>
      <c r="U43" s="272"/>
      <c r="V43" s="30"/>
      <c r="W43" s="30"/>
      <c r="X43" s="98"/>
      <c r="Y43" s="98"/>
      <c r="Z43" s="98"/>
      <c r="AA43" s="98"/>
      <c r="AB43" s="98"/>
      <c r="AC43" s="98"/>
      <c r="AD43" s="98"/>
      <c r="AE43" s="98"/>
      <c r="AF43" s="98"/>
      <c r="AG43" s="98"/>
      <c r="AH43" s="98"/>
      <c r="AI43" s="98"/>
      <c r="AJ43" s="98"/>
      <c r="AK43" s="98"/>
      <c r="AL43" s="98"/>
      <c r="AM43" s="98"/>
      <c r="AN43" s="27"/>
      <c r="AO43" s="27"/>
      <c r="AP43" s="27"/>
      <c r="AQ43" s="27"/>
      <c r="AR43" s="27"/>
      <c r="AS43" s="27"/>
      <c r="AT43" s="27"/>
      <c r="AU43" s="27"/>
      <c r="AV43" s="27"/>
      <c r="AW43" s="27"/>
      <c r="AX43" s="27"/>
      <c r="AY43" s="27"/>
      <c r="AZ43" s="27"/>
      <c r="BA43" s="27"/>
    </row>
    <row r="44" ht="12.75" customHeight="1">
      <c r="A44" s="5"/>
      <c r="B44" s="27"/>
      <c r="C44" s="99"/>
      <c r="D44" s="99"/>
      <c r="E44" s="99"/>
      <c r="F44" s="99"/>
      <c r="G44" s="78"/>
      <c r="H44" s="185" t="s">
        <v>2990</v>
      </c>
      <c r="I44" s="30"/>
      <c r="J44" s="268">
        <v>2.0</v>
      </c>
      <c r="K44" s="77" t="s">
        <v>2975</v>
      </c>
      <c r="L44" s="77"/>
      <c r="M44" s="77"/>
      <c r="N44" s="77"/>
      <c r="O44" s="98"/>
      <c r="P44" s="98"/>
      <c r="Q44" s="98"/>
      <c r="R44" s="98"/>
      <c r="S44" s="98"/>
      <c r="T44" s="98"/>
      <c r="U44" s="273"/>
      <c r="V44" s="273"/>
      <c r="W44" s="274"/>
      <c r="X44" s="275"/>
      <c r="Y44" s="98"/>
      <c r="Z44" s="98"/>
      <c r="AA44" s="98"/>
      <c r="AB44" s="98"/>
      <c r="AC44" s="98"/>
      <c r="AD44" s="98"/>
      <c r="AE44" s="98"/>
      <c r="AF44" s="98"/>
      <c r="AG44" s="98"/>
      <c r="AH44" s="98"/>
      <c r="AI44" s="98"/>
      <c r="AJ44" s="98"/>
      <c r="AK44" s="98"/>
      <c r="AL44" s="98"/>
      <c r="AM44" s="98"/>
      <c r="AN44" s="27"/>
      <c r="AO44" s="27"/>
      <c r="AP44" s="27"/>
      <c r="AQ44" s="27"/>
      <c r="AR44" s="27"/>
      <c r="AS44" s="27"/>
      <c r="AT44" s="27"/>
      <c r="AU44" s="27"/>
      <c r="AV44" s="27"/>
      <c r="AW44" s="27"/>
      <c r="AX44" s="27"/>
      <c r="AY44" s="27"/>
      <c r="AZ44" s="27"/>
      <c r="BA44" s="27"/>
    </row>
    <row r="45" ht="12.75" customHeight="1">
      <c r="A45" s="5"/>
      <c r="B45" s="98"/>
      <c r="C45" s="99"/>
      <c r="D45" s="99"/>
      <c r="E45" s="99"/>
      <c r="F45" s="99"/>
      <c r="G45" s="78"/>
      <c r="H45" s="185"/>
      <c r="I45" s="30"/>
      <c r="J45" s="268">
        <v>3.0</v>
      </c>
      <c r="K45" s="77" t="s">
        <v>3119</v>
      </c>
      <c r="L45" s="77"/>
      <c r="M45" s="77"/>
      <c r="N45" s="77"/>
      <c r="O45" s="98"/>
      <c r="P45" s="98"/>
      <c r="Q45" s="98"/>
      <c r="R45" s="98"/>
      <c r="S45" s="98"/>
      <c r="T45" s="98"/>
      <c r="U45" s="273"/>
      <c r="V45" s="273"/>
      <c r="W45" s="274"/>
      <c r="X45" s="275"/>
      <c r="Y45" s="98"/>
      <c r="Z45" s="98"/>
      <c r="AA45" s="98"/>
      <c r="AB45" s="98"/>
      <c r="AC45" s="98"/>
      <c r="AD45" s="98"/>
      <c r="AE45" s="98"/>
      <c r="AF45" s="98"/>
      <c r="AG45" s="98"/>
      <c r="AH45" s="98"/>
      <c r="AI45" s="98"/>
      <c r="AJ45" s="98"/>
      <c r="AK45" s="98"/>
      <c r="AL45" s="98"/>
      <c r="AM45" s="98"/>
      <c r="AN45" s="27"/>
      <c r="AO45" s="27"/>
      <c r="AP45" s="27"/>
      <c r="AQ45" s="27"/>
      <c r="AR45" s="27"/>
      <c r="AS45" s="27"/>
      <c r="AT45" s="27"/>
      <c r="AU45" s="27"/>
      <c r="AV45" s="27"/>
      <c r="AW45" s="27"/>
      <c r="AX45" s="27"/>
      <c r="AY45" s="27"/>
      <c r="AZ45" s="27"/>
      <c r="BA45" s="27"/>
    </row>
    <row r="46" ht="12.75" customHeight="1">
      <c r="A46" s="5"/>
      <c r="B46" s="98"/>
      <c r="C46" s="99"/>
      <c r="D46" s="99"/>
      <c r="E46" s="99"/>
      <c r="F46" s="99"/>
      <c r="G46" s="78"/>
      <c r="H46" s="185" t="s">
        <v>2990</v>
      </c>
      <c r="I46" s="30"/>
      <c r="J46" s="268">
        <v>4.0</v>
      </c>
      <c r="K46" s="77" t="s">
        <v>3120</v>
      </c>
      <c r="L46" s="77"/>
      <c r="M46" s="77"/>
      <c r="N46" s="77"/>
      <c r="O46" s="98"/>
      <c r="P46" s="98"/>
      <c r="Q46" s="98"/>
      <c r="R46" s="276"/>
      <c r="S46" s="276"/>
      <c r="T46" s="276"/>
      <c r="U46" s="273"/>
      <c r="V46" s="273"/>
      <c r="W46" s="274"/>
      <c r="X46" s="275"/>
      <c r="Y46" s="98"/>
      <c r="Z46" s="98"/>
      <c r="AA46" s="98"/>
      <c r="AB46" s="98"/>
      <c r="AC46" s="98"/>
      <c r="AD46" s="98"/>
      <c r="AE46" s="98"/>
      <c r="AF46" s="98"/>
      <c r="AG46" s="98"/>
      <c r="AH46" s="98"/>
      <c r="AI46" s="98"/>
      <c r="AJ46" s="98"/>
      <c r="AK46" s="98"/>
      <c r="AL46" s="98"/>
      <c r="AM46" s="98"/>
      <c r="AN46" s="27"/>
      <c r="AO46" s="27"/>
      <c r="AP46" s="27"/>
      <c r="AQ46" s="27"/>
      <c r="AR46" s="27"/>
      <c r="AS46" s="27"/>
      <c r="AT46" s="27"/>
      <c r="AU46" s="27"/>
      <c r="AV46" s="27"/>
      <c r="AW46" s="27"/>
      <c r="AX46" s="27"/>
      <c r="AY46" s="27"/>
      <c r="AZ46" s="27"/>
      <c r="BA46" s="27"/>
    </row>
    <row r="47" ht="12.75" customHeight="1">
      <c r="A47" s="5"/>
      <c r="B47" s="98"/>
      <c r="C47" s="99"/>
      <c r="D47" s="99"/>
      <c r="E47" s="99"/>
      <c r="F47" s="99"/>
      <c r="G47" s="78"/>
      <c r="H47" s="185"/>
      <c r="I47" s="30"/>
      <c r="J47" s="268"/>
      <c r="K47" s="77"/>
      <c r="L47" s="77"/>
      <c r="M47" s="77"/>
      <c r="N47" s="77"/>
      <c r="O47" s="98"/>
      <c r="P47" s="98"/>
      <c r="Q47" s="98"/>
      <c r="R47" s="276"/>
      <c r="S47" s="276"/>
      <c r="T47" s="276"/>
      <c r="U47" s="276"/>
      <c r="V47" s="276"/>
      <c r="W47" s="277"/>
      <c r="X47" s="275"/>
      <c r="Y47" s="98"/>
      <c r="Z47" s="98"/>
      <c r="AA47" s="98"/>
      <c r="AB47" s="98"/>
      <c r="AC47" s="98"/>
      <c r="AD47" s="98"/>
      <c r="AE47" s="98"/>
      <c r="AF47" s="98"/>
      <c r="AG47" s="98"/>
      <c r="AH47" s="98"/>
      <c r="AI47" s="98"/>
      <c r="AJ47" s="98"/>
      <c r="AK47" s="98"/>
      <c r="AL47" s="98"/>
      <c r="AM47" s="98"/>
      <c r="AN47" s="27"/>
      <c r="AO47" s="27"/>
      <c r="AP47" s="27"/>
      <c r="AQ47" s="27"/>
      <c r="AR47" s="27"/>
      <c r="AS47" s="27"/>
      <c r="AT47" s="27"/>
      <c r="AU47" s="27"/>
      <c r="AV47" s="27"/>
      <c r="AW47" s="27"/>
      <c r="AX47" s="27"/>
      <c r="AY47" s="27"/>
      <c r="AZ47" s="27"/>
      <c r="BA47" s="27"/>
    </row>
    <row r="48" ht="13.5" customHeight="1">
      <c r="A48" s="5"/>
      <c r="B48" s="98"/>
      <c r="C48" s="99"/>
      <c r="D48" s="99"/>
      <c r="E48" s="99"/>
      <c r="F48" s="99"/>
      <c r="G48" s="78"/>
      <c r="H48" s="193"/>
      <c r="I48" s="278" t="str">
        <f>"CATI: SI (TIPO_MUESTRA=2) Y (U02_09=2) PASAR A "&amp;H51</f>
        <v>CATI: SI (TIPO_MUESTRA=2) Y (U02_09=2) PASAR A 2,09</v>
      </c>
      <c r="J48" s="279"/>
      <c r="K48" s="279"/>
      <c r="L48" s="279"/>
      <c r="M48" s="279"/>
      <c r="N48" s="279"/>
      <c r="O48" s="279"/>
      <c r="P48" s="279"/>
      <c r="Q48" s="279"/>
      <c r="R48" s="279"/>
      <c r="S48" s="279"/>
      <c r="T48" s="279"/>
      <c r="U48" s="279"/>
      <c r="V48" s="279"/>
      <c r="W48" s="279"/>
      <c r="X48" s="279"/>
      <c r="Y48" s="279"/>
      <c r="Z48" s="279"/>
      <c r="AA48" s="279"/>
      <c r="AB48" s="279"/>
      <c r="AC48" s="279"/>
      <c r="AD48" s="279"/>
      <c r="AE48" s="279"/>
      <c r="AF48" s="279"/>
      <c r="AG48" s="279"/>
      <c r="AH48" s="279"/>
      <c r="AI48" s="279"/>
      <c r="AJ48" s="98"/>
      <c r="AK48" s="98"/>
      <c r="AL48" s="98"/>
      <c r="AM48" s="98"/>
      <c r="AN48" s="27"/>
      <c r="AO48" s="27"/>
      <c r="AP48" s="27"/>
      <c r="AQ48" s="27"/>
      <c r="AR48" s="27"/>
      <c r="AS48" s="27"/>
      <c r="AT48" s="27"/>
      <c r="AU48" s="27"/>
      <c r="AV48" s="27"/>
      <c r="AW48" s="27"/>
      <c r="AX48" s="27"/>
      <c r="AY48" s="27"/>
      <c r="AZ48" s="27"/>
      <c r="BA48" s="27"/>
    </row>
    <row r="49" ht="13.5" customHeight="1">
      <c r="A49" s="5"/>
      <c r="B49" s="280"/>
      <c r="C49" s="281"/>
      <c r="D49" s="281"/>
      <c r="E49" s="281"/>
      <c r="F49" s="281"/>
      <c r="G49" s="78"/>
      <c r="H49" s="282"/>
      <c r="I49" s="278" t="str">
        <f>"CATI: SI (TIPO_MUESTRA=2) Y (U02_09=1) ASIGNAR V02_09=U02_09"</f>
        <v>CATI: SI (TIPO_MUESTRA=2) Y (U02_09=1) ASIGNAR V02_09=U02_09</v>
      </c>
      <c r="J49" s="279"/>
      <c r="K49" s="279"/>
      <c r="L49" s="279"/>
      <c r="M49" s="279"/>
      <c r="N49" s="279"/>
      <c r="O49" s="279"/>
      <c r="P49" s="279"/>
      <c r="Q49" s="279"/>
      <c r="R49" s="279"/>
      <c r="S49" s="279"/>
      <c r="T49" s="279"/>
      <c r="U49" s="279"/>
      <c r="V49" s="279"/>
      <c r="W49" s="279"/>
      <c r="X49" s="279"/>
      <c r="Y49" s="279"/>
      <c r="Z49" s="279"/>
      <c r="AA49" s="279"/>
      <c r="AB49" s="279"/>
      <c r="AC49" s="279"/>
      <c r="AD49" s="279"/>
      <c r="AE49" s="279"/>
      <c r="AF49" s="279"/>
      <c r="AG49" s="279"/>
      <c r="AH49" s="279"/>
      <c r="AI49" s="279"/>
      <c r="AJ49" s="280"/>
      <c r="AK49" s="280"/>
      <c r="AL49" s="280"/>
      <c r="AM49" s="280"/>
      <c r="AN49" s="138"/>
      <c r="AO49" s="138"/>
      <c r="AP49" s="138"/>
      <c r="AQ49" s="138"/>
      <c r="AR49" s="138"/>
      <c r="AS49" s="138"/>
      <c r="AT49" s="138"/>
      <c r="AU49" s="138"/>
      <c r="AV49" s="138"/>
      <c r="AW49" s="138"/>
      <c r="AX49" s="138"/>
      <c r="AY49" s="138"/>
      <c r="AZ49" s="138"/>
      <c r="BA49" s="138"/>
    </row>
    <row r="50" ht="13.5" customHeight="1">
      <c r="A50" s="5"/>
      <c r="B50" s="98"/>
      <c r="C50" s="99"/>
      <c r="D50" s="99"/>
      <c r="E50" s="99"/>
      <c r="F50" s="99"/>
      <c r="G50" s="78"/>
      <c r="H50" s="193"/>
      <c r="I50" s="283" t="str">
        <f>"CATI: SI (TIPO_MUESTRA !=2 )  PASAR A "&amp;H51</f>
        <v>CATI: SI (TIPO_MUESTRA !=2 )  PASAR A 2,09</v>
      </c>
      <c r="J50" s="279"/>
      <c r="K50" s="279"/>
      <c r="L50" s="279"/>
      <c r="M50" s="279"/>
      <c r="N50" s="279"/>
      <c r="O50" s="279"/>
      <c r="P50" s="279"/>
      <c r="Q50" s="279"/>
      <c r="R50" s="279"/>
      <c r="S50" s="279"/>
      <c r="T50" s="279"/>
      <c r="U50" s="279"/>
      <c r="V50" s="279"/>
      <c r="W50" s="279"/>
      <c r="X50" s="279"/>
      <c r="Y50" s="279"/>
      <c r="Z50" s="279"/>
      <c r="AA50" s="279"/>
      <c r="AB50" s="279"/>
      <c r="AC50" s="279"/>
      <c r="AD50" s="279"/>
      <c r="AE50" s="279"/>
      <c r="AF50" s="279"/>
      <c r="AG50" s="279"/>
      <c r="AH50" s="279"/>
      <c r="AI50" s="279"/>
      <c r="AJ50" s="98"/>
      <c r="AK50" s="98"/>
      <c r="AL50" s="98"/>
      <c r="AM50" s="98"/>
      <c r="AN50" s="27"/>
      <c r="AO50" s="27"/>
      <c r="AP50" s="27"/>
      <c r="AQ50" s="27"/>
      <c r="AR50" s="27"/>
      <c r="AS50" s="27"/>
      <c r="AT50" s="27"/>
      <c r="AU50" s="27"/>
      <c r="AV50" s="27"/>
      <c r="AW50" s="27"/>
      <c r="AX50" s="27"/>
      <c r="AY50" s="27"/>
      <c r="AZ50" s="27"/>
      <c r="BA50" s="27"/>
    </row>
    <row r="51" ht="12.75" customHeight="1">
      <c r="A51" s="5"/>
      <c r="B51" s="98"/>
      <c r="C51" s="99"/>
      <c r="D51" s="99"/>
      <c r="E51" s="99"/>
      <c r="F51" s="99"/>
      <c r="G51" s="78"/>
      <c r="H51" s="193">
        <f>H42+0.01</f>
        <v>2.09</v>
      </c>
      <c r="I51" s="224" t="s">
        <v>3121</v>
      </c>
      <c r="J51" s="268"/>
      <c r="K51" s="30"/>
      <c r="L51" s="30"/>
      <c r="M51" s="30"/>
      <c r="N51" s="30"/>
      <c r="O51" s="30"/>
      <c r="P51" s="30"/>
      <c r="Q51" s="30"/>
      <c r="R51" s="30"/>
      <c r="S51" s="30"/>
      <c r="T51" s="30"/>
      <c r="U51" s="30"/>
      <c r="V51" s="30"/>
      <c r="W51" s="30"/>
      <c r="X51" s="98"/>
      <c r="Y51" s="98"/>
      <c r="Z51" s="98"/>
      <c r="AA51" s="98"/>
      <c r="AB51" s="98"/>
      <c r="AC51" s="98"/>
      <c r="AD51" s="98"/>
      <c r="AE51" s="98"/>
      <c r="AF51" s="98"/>
      <c r="AG51" s="98"/>
      <c r="AH51" s="98"/>
      <c r="AI51" s="98"/>
      <c r="AJ51" s="98"/>
      <c r="AK51" s="98"/>
      <c r="AL51" s="98"/>
      <c r="AM51" s="98"/>
      <c r="AN51" s="27"/>
      <c r="AO51" s="27"/>
      <c r="AP51" s="27"/>
      <c r="AQ51" s="27"/>
      <c r="AR51" s="27"/>
      <c r="AS51" s="27"/>
      <c r="AT51" s="27"/>
      <c r="AU51" s="27"/>
      <c r="AV51" s="27"/>
      <c r="AW51" s="27"/>
      <c r="AX51" s="27"/>
      <c r="AY51" s="27"/>
      <c r="AZ51" s="27"/>
      <c r="BA51" s="27"/>
    </row>
    <row r="52" ht="12.75" customHeight="1">
      <c r="A52" s="5"/>
      <c r="B52" s="98"/>
      <c r="C52" s="99"/>
      <c r="D52" s="99"/>
      <c r="E52" s="99"/>
      <c r="F52" s="99"/>
      <c r="G52" s="78"/>
      <c r="H52" s="193"/>
      <c r="I52" s="275" t="s">
        <v>3122</v>
      </c>
      <c r="J52" s="122"/>
      <c r="K52" s="30"/>
      <c r="L52" s="30"/>
      <c r="M52" s="27"/>
      <c r="N52" s="30"/>
      <c r="O52" s="30"/>
      <c r="P52" s="30"/>
      <c r="Q52" s="30"/>
      <c r="R52" s="30"/>
      <c r="S52" s="30"/>
      <c r="T52" s="30"/>
      <c r="U52" s="30"/>
      <c r="V52" s="30"/>
      <c r="W52" s="30"/>
      <c r="X52" s="98"/>
      <c r="Y52" s="98"/>
      <c r="Z52" s="98"/>
      <c r="AA52" s="98"/>
      <c r="AB52" s="98"/>
      <c r="AC52" s="98"/>
      <c r="AD52" s="98"/>
      <c r="AE52" s="98"/>
      <c r="AF52" s="98"/>
      <c r="AG52" s="98"/>
      <c r="AH52" s="98"/>
      <c r="AI52" s="98"/>
      <c r="AJ52" s="98"/>
      <c r="AK52" s="98"/>
      <c r="AL52" s="98"/>
      <c r="AM52" s="98"/>
      <c r="AN52" s="27"/>
      <c r="AO52" s="27"/>
      <c r="AP52" s="27"/>
      <c r="AQ52" s="27"/>
      <c r="AR52" s="27"/>
      <c r="AS52" s="27"/>
      <c r="AT52" s="27"/>
      <c r="AU52" s="27"/>
      <c r="AV52" s="27"/>
      <c r="AW52" s="27"/>
      <c r="AX52" s="27"/>
      <c r="AY52" s="27"/>
      <c r="AZ52" s="27"/>
      <c r="BA52" s="27"/>
    </row>
    <row r="53" ht="12.75" customHeight="1">
      <c r="A53" s="5"/>
      <c r="B53" s="27"/>
      <c r="C53" s="99"/>
      <c r="D53" s="99"/>
      <c r="E53" s="99"/>
      <c r="F53" s="99"/>
      <c r="G53" s="78"/>
      <c r="H53" s="193"/>
      <c r="I53" s="30"/>
      <c r="J53" s="268">
        <v>1.0</v>
      </c>
      <c r="K53" s="30" t="s">
        <v>2974</v>
      </c>
      <c r="L53" s="98"/>
      <c r="M53" s="98"/>
      <c r="N53" s="30"/>
      <c r="O53" s="30"/>
      <c r="P53" s="284" t="s">
        <v>2976</v>
      </c>
      <c r="Q53" s="124">
        <f>+H93</f>
        <v>2.12</v>
      </c>
      <c r="R53" s="30"/>
      <c r="S53" s="30"/>
      <c r="T53" s="30"/>
      <c r="U53" s="30"/>
      <c r="V53" s="30"/>
      <c r="W53" s="30"/>
      <c r="X53" s="98"/>
      <c r="Y53" s="98"/>
      <c r="Z53" s="98"/>
      <c r="AA53" s="98"/>
      <c r="AB53" s="98"/>
      <c r="AC53" s="98"/>
      <c r="AD53" s="98"/>
      <c r="AE53" s="98"/>
      <c r="AF53" s="98"/>
      <c r="AG53" s="98"/>
      <c r="AH53" s="98"/>
      <c r="AI53" s="98"/>
      <c r="AJ53" s="98"/>
      <c r="AK53" s="98"/>
      <c r="AL53" s="98"/>
      <c r="AM53" s="98"/>
      <c r="AN53" s="27"/>
      <c r="AO53" s="27"/>
      <c r="AP53" s="27"/>
      <c r="AQ53" s="27"/>
      <c r="AR53" s="27"/>
      <c r="AS53" s="27"/>
      <c r="AT53" s="27"/>
      <c r="AU53" s="27"/>
      <c r="AV53" s="27"/>
      <c r="AW53" s="27"/>
      <c r="AX53" s="27"/>
      <c r="AY53" s="27"/>
      <c r="AZ53" s="27"/>
      <c r="BA53" s="27"/>
    </row>
    <row r="54" ht="12.75" customHeight="1">
      <c r="A54" s="5"/>
      <c r="B54" s="27"/>
      <c r="C54" s="99"/>
      <c r="D54" s="99"/>
      <c r="E54" s="99"/>
      <c r="F54" s="99"/>
      <c r="G54" s="78"/>
      <c r="H54" s="193"/>
      <c r="I54" s="30"/>
      <c r="J54" s="268">
        <v>2.0</v>
      </c>
      <c r="K54" s="30" t="s">
        <v>2975</v>
      </c>
      <c r="L54" s="30"/>
      <c r="M54" s="30" t="s">
        <v>3024</v>
      </c>
      <c r="N54" s="30" t="s">
        <v>3024</v>
      </c>
      <c r="O54" s="30" t="s">
        <v>3024</v>
      </c>
      <c r="P54" s="30"/>
      <c r="Q54" s="30" t="s">
        <v>3024</v>
      </c>
      <c r="R54" s="30" t="s">
        <v>3024</v>
      </c>
      <c r="S54" s="30"/>
      <c r="T54" s="30"/>
      <c r="U54" s="30"/>
      <c r="V54" s="30"/>
      <c r="W54" s="30"/>
      <c r="X54" s="98"/>
      <c r="Y54" s="98"/>
      <c r="Z54" s="98"/>
      <c r="AA54" s="98"/>
      <c r="AB54" s="98"/>
      <c r="AC54" s="98"/>
      <c r="AD54" s="98"/>
      <c r="AE54" s="98"/>
      <c r="AF54" s="98"/>
      <c r="AG54" s="98"/>
      <c r="AH54" s="98"/>
      <c r="AI54" s="98"/>
      <c r="AJ54" s="98"/>
      <c r="AK54" s="98"/>
      <c r="AL54" s="98"/>
      <c r="AM54" s="98"/>
      <c r="AN54" s="27"/>
      <c r="AO54" s="27"/>
      <c r="AP54" s="27"/>
      <c r="AQ54" s="27"/>
      <c r="AR54" s="27"/>
      <c r="AS54" s="27"/>
      <c r="AT54" s="27"/>
      <c r="AU54" s="27"/>
      <c r="AV54" s="27"/>
      <c r="AW54" s="27"/>
      <c r="AX54" s="27"/>
      <c r="AY54" s="27"/>
      <c r="AZ54" s="27"/>
      <c r="BA54" s="27"/>
    </row>
    <row r="55" ht="12.75" customHeight="1">
      <c r="A55" s="5"/>
      <c r="B55" s="98"/>
      <c r="C55" s="99"/>
      <c r="D55" s="99"/>
      <c r="E55" s="99"/>
      <c r="F55" s="99"/>
      <c r="G55" s="78"/>
      <c r="H55" s="195"/>
      <c r="I55" s="30"/>
      <c r="J55" s="268"/>
      <c r="K55" s="30"/>
      <c r="L55" s="30" t="s">
        <v>3024</v>
      </c>
      <c r="M55" s="30" t="s">
        <v>3024</v>
      </c>
      <c r="N55" s="30" t="s">
        <v>3024</v>
      </c>
      <c r="O55" s="30" t="s">
        <v>3024</v>
      </c>
      <c r="P55" s="30"/>
      <c r="Q55" s="30" t="s">
        <v>3024</v>
      </c>
      <c r="R55" s="30" t="s">
        <v>3024</v>
      </c>
      <c r="S55" s="30" t="s">
        <v>3024</v>
      </c>
      <c r="T55" s="30"/>
      <c r="U55" s="30"/>
      <c r="V55" s="30"/>
      <c r="W55" s="30"/>
      <c r="X55" s="98"/>
      <c r="Y55" s="98"/>
      <c r="Z55" s="98"/>
      <c r="AA55" s="98"/>
      <c r="AB55" s="98"/>
      <c r="AC55" s="98"/>
      <c r="AD55" s="98"/>
      <c r="AE55" s="98"/>
      <c r="AF55" s="98"/>
      <c r="AG55" s="98"/>
      <c r="AH55" s="98"/>
      <c r="AI55" s="98"/>
      <c r="AJ55" s="98"/>
      <c r="AK55" s="98"/>
      <c r="AL55" s="98"/>
      <c r="AM55" s="98"/>
      <c r="AN55" s="27"/>
      <c r="AO55" s="27"/>
      <c r="AP55" s="27"/>
      <c r="AQ55" s="27"/>
      <c r="AR55" s="27"/>
      <c r="AS55" s="27"/>
      <c r="AT55" s="27"/>
      <c r="AU55" s="27"/>
      <c r="AV55" s="27"/>
      <c r="AW55" s="27"/>
      <c r="AX55" s="27"/>
      <c r="AY55" s="27"/>
      <c r="AZ55" s="27"/>
      <c r="BA55" s="27"/>
    </row>
    <row r="56" ht="12.75" customHeight="1">
      <c r="A56" s="5"/>
      <c r="B56" s="98"/>
      <c r="C56" s="99"/>
      <c r="D56" s="99"/>
      <c r="E56" s="99"/>
      <c r="F56" s="99"/>
      <c r="G56" s="78"/>
      <c r="H56" s="285">
        <f>H51+0.01</f>
        <v>2.1</v>
      </c>
      <c r="I56" s="286" t="s">
        <v>3123</v>
      </c>
      <c r="J56" s="268"/>
      <c r="K56" s="270"/>
      <c r="L56" s="270"/>
      <c r="M56" s="270"/>
      <c r="N56" s="30"/>
      <c r="O56" s="30"/>
      <c r="P56" s="30"/>
      <c r="Q56" s="30"/>
      <c r="R56" s="30"/>
      <c r="S56" s="30"/>
      <c r="T56" s="30"/>
      <c r="U56" s="30"/>
      <c r="V56" s="30"/>
      <c r="W56" s="30"/>
      <c r="X56" s="98"/>
      <c r="Y56" s="98"/>
      <c r="Z56" s="98"/>
      <c r="AA56" s="98"/>
      <c r="AB56" s="98"/>
      <c r="AC56" s="98"/>
      <c r="AD56" s="98"/>
      <c r="AE56" s="98"/>
      <c r="AF56" s="98"/>
      <c r="AG56" s="98"/>
      <c r="AH56" s="98"/>
      <c r="AI56" s="98"/>
      <c r="AJ56" s="98"/>
      <c r="AK56" s="98"/>
      <c r="AL56" s="98"/>
      <c r="AM56" s="98"/>
      <c r="AN56" s="27"/>
      <c r="AO56" s="27"/>
      <c r="AP56" s="27"/>
      <c r="AQ56" s="27"/>
      <c r="AR56" s="27"/>
      <c r="AS56" s="27"/>
      <c r="AT56" s="27"/>
      <c r="AU56" s="27"/>
      <c r="AV56" s="27"/>
      <c r="AW56" s="27"/>
      <c r="AX56" s="27"/>
      <c r="AY56" s="27"/>
      <c r="AZ56" s="27"/>
      <c r="BA56" s="27"/>
    </row>
    <row r="57" ht="12.75" customHeight="1">
      <c r="A57" s="5"/>
      <c r="B57" s="98"/>
      <c r="C57" s="99"/>
      <c r="D57" s="99"/>
      <c r="E57" s="99"/>
      <c r="F57" s="99"/>
      <c r="G57" s="78"/>
      <c r="H57" s="285"/>
      <c r="I57" s="30"/>
      <c r="J57" s="268">
        <v>1.0</v>
      </c>
      <c r="K57" s="270" t="s">
        <v>2974</v>
      </c>
      <c r="L57" s="270"/>
      <c r="M57" s="270"/>
      <c r="N57" s="270"/>
      <c r="O57" s="98"/>
      <c r="P57" s="287" t="s">
        <v>2976</v>
      </c>
      <c r="Q57" s="288">
        <f>H93</f>
        <v>2.12</v>
      </c>
      <c r="R57" s="270"/>
      <c r="S57" s="98"/>
      <c r="T57" s="98"/>
      <c r="U57" s="270" t="s">
        <v>3024</v>
      </c>
      <c r="V57" s="30"/>
      <c r="W57" s="30"/>
      <c r="X57" s="98"/>
      <c r="Y57" s="98"/>
      <c r="Z57" s="98"/>
      <c r="AA57" s="98"/>
      <c r="AB57" s="98"/>
      <c r="AC57" s="98"/>
      <c r="AD57" s="98"/>
      <c r="AE57" s="98"/>
      <c r="AF57" s="98"/>
      <c r="AG57" s="98"/>
      <c r="AH57" s="98"/>
      <c r="AI57" s="98"/>
      <c r="AJ57" s="98"/>
      <c r="AK57" s="98"/>
      <c r="AL57" s="98"/>
      <c r="AM57" s="98"/>
      <c r="AN57" s="27"/>
      <c r="AO57" s="27"/>
      <c r="AP57" s="27"/>
      <c r="AQ57" s="27"/>
      <c r="AR57" s="27"/>
      <c r="AS57" s="27"/>
      <c r="AT57" s="27"/>
      <c r="AU57" s="27"/>
      <c r="AV57" s="27"/>
      <c r="AW57" s="27"/>
      <c r="AX57" s="27"/>
      <c r="AY57" s="27"/>
      <c r="AZ57" s="27"/>
      <c r="BA57" s="27"/>
    </row>
    <row r="58" ht="12.75" customHeight="1">
      <c r="A58" s="5"/>
      <c r="B58" s="98"/>
      <c r="C58" s="99"/>
      <c r="D58" s="99"/>
      <c r="E58" s="99"/>
      <c r="F58" s="99"/>
      <c r="G58" s="78"/>
      <c r="H58" s="285"/>
      <c r="I58" s="270"/>
      <c r="J58" s="268">
        <v>2.0</v>
      </c>
      <c r="K58" s="77" t="s">
        <v>2975</v>
      </c>
      <c r="L58" s="270"/>
      <c r="M58" s="270"/>
      <c r="N58" s="270"/>
      <c r="O58" s="98"/>
      <c r="P58" s="270"/>
      <c r="Q58" s="270"/>
      <c r="R58" s="270"/>
      <c r="S58" s="270"/>
      <c r="T58" s="270"/>
      <c r="U58" s="30"/>
      <c r="V58" s="30"/>
      <c r="W58" s="30"/>
      <c r="X58" s="98"/>
      <c r="Y58" s="98"/>
      <c r="Z58" s="98"/>
      <c r="AA58" s="98"/>
      <c r="AB58" s="98"/>
      <c r="AC58" s="98"/>
      <c r="AD58" s="98"/>
      <c r="AE58" s="98"/>
      <c r="AF58" s="98"/>
      <c r="AG58" s="98"/>
      <c r="AH58" s="98"/>
      <c r="AI58" s="98"/>
      <c r="AJ58" s="98"/>
      <c r="AK58" s="98"/>
      <c r="AL58" s="98"/>
      <c r="AM58" s="98"/>
      <c r="AN58" s="27"/>
      <c r="AO58" s="27"/>
      <c r="AP58" s="27"/>
      <c r="AQ58" s="27"/>
      <c r="AR58" s="27"/>
      <c r="AS58" s="27"/>
      <c r="AT58" s="27"/>
      <c r="AU58" s="27"/>
      <c r="AV58" s="27"/>
      <c r="AW58" s="27"/>
      <c r="AX58" s="27"/>
      <c r="AY58" s="27"/>
      <c r="AZ58" s="27"/>
      <c r="BA58" s="27"/>
    </row>
    <row r="59" ht="12.75" customHeight="1">
      <c r="A59" s="5"/>
      <c r="B59" s="98"/>
      <c r="C59" s="99"/>
      <c r="D59" s="99"/>
      <c r="E59" s="99"/>
      <c r="F59" s="99"/>
      <c r="G59" s="78"/>
      <c r="H59" s="285"/>
      <c r="I59" s="270"/>
      <c r="J59" s="268">
        <v>3.0</v>
      </c>
      <c r="K59" s="77" t="s">
        <v>3124</v>
      </c>
      <c r="L59" s="270"/>
      <c r="M59" s="270"/>
      <c r="N59" s="270"/>
      <c r="O59" s="270"/>
      <c r="P59" s="270"/>
      <c r="Q59" s="270"/>
      <c r="R59" s="270"/>
      <c r="S59" s="270"/>
      <c r="T59" s="270"/>
      <c r="U59" s="30"/>
      <c r="V59" s="30"/>
      <c r="W59" s="30"/>
      <c r="X59" s="98"/>
      <c r="Y59" s="268"/>
      <c r="Z59" s="121"/>
      <c r="AA59" s="30"/>
      <c r="AB59" s="30"/>
      <c r="AC59" s="30"/>
      <c r="AD59" s="30"/>
      <c r="AE59" s="30"/>
      <c r="AF59" s="30"/>
      <c r="AG59" s="30"/>
      <c r="AH59" s="30"/>
      <c r="AI59" s="30"/>
      <c r="AJ59" s="30"/>
      <c r="AK59" s="98"/>
      <c r="AL59" s="98"/>
      <c r="AM59" s="98"/>
      <c r="AN59" s="27"/>
      <c r="AO59" s="27"/>
      <c r="AP59" s="27"/>
      <c r="AQ59" s="27"/>
      <c r="AR59" s="27"/>
      <c r="AS59" s="27"/>
      <c r="AT59" s="27"/>
      <c r="AU59" s="27"/>
      <c r="AV59" s="27"/>
      <c r="AW59" s="27"/>
      <c r="AX59" s="27"/>
      <c r="AY59" s="27"/>
      <c r="AZ59" s="27"/>
      <c r="BA59" s="27"/>
    </row>
    <row r="60" ht="12.75" customHeight="1">
      <c r="A60" s="5"/>
      <c r="B60" s="98"/>
      <c r="C60" s="99"/>
      <c r="D60" s="99"/>
      <c r="E60" s="99"/>
      <c r="F60" s="99"/>
      <c r="G60" s="78"/>
      <c r="H60" s="185"/>
      <c r="I60" s="270" t="s">
        <v>3024</v>
      </c>
      <c r="J60" s="268" t="s">
        <v>3024</v>
      </c>
      <c r="K60" s="270" t="s">
        <v>3024</v>
      </c>
      <c r="L60" s="270" t="s">
        <v>3024</v>
      </c>
      <c r="M60" s="270" t="s">
        <v>3024</v>
      </c>
      <c r="N60" s="270" t="s">
        <v>3024</v>
      </c>
      <c r="O60" s="270"/>
      <c r="P60" s="270"/>
      <c r="Q60" s="270" t="s">
        <v>3024</v>
      </c>
      <c r="R60" s="270" t="s">
        <v>3024</v>
      </c>
      <c r="S60" s="270"/>
      <c r="T60" s="270"/>
      <c r="U60" s="30"/>
      <c r="V60" s="30"/>
      <c r="W60" s="30"/>
      <c r="X60" s="98"/>
      <c r="Y60" s="268"/>
      <c r="Z60" s="121"/>
      <c r="AA60" s="270"/>
      <c r="AB60" s="270"/>
      <c r="AC60" s="270"/>
      <c r="AD60" s="270"/>
      <c r="AE60" s="270"/>
      <c r="AF60" s="30"/>
      <c r="AG60" s="30"/>
      <c r="AH60" s="30"/>
      <c r="AI60" s="30"/>
      <c r="AJ60" s="30"/>
      <c r="AK60" s="98"/>
      <c r="AL60" s="98"/>
      <c r="AM60" s="98"/>
      <c r="AN60" s="27"/>
      <c r="AO60" s="27"/>
      <c r="AP60" s="27"/>
      <c r="AQ60" s="27"/>
      <c r="AR60" s="27"/>
      <c r="AS60" s="27"/>
      <c r="AT60" s="27"/>
      <c r="AU60" s="27"/>
      <c r="AV60" s="27"/>
      <c r="AW60" s="27"/>
      <c r="AX60" s="27"/>
      <c r="AY60" s="27"/>
      <c r="AZ60" s="27"/>
      <c r="BA60" s="27"/>
    </row>
    <row r="61" ht="12.75" customHeight="1">
      <c r="A61" s="5"/>
      <c r="B61" s="98"/>
      <c r="C61" s="99"/>
      <c r="D61" s="99"/>
      <c r="E61" s="99"/>
      <c r="F61" s="99"/>
      <c r="G61" s="78"/>
      <c r="H61" s="285">
        <f>H56+0.01</f>
        <v>2.11</v>
      </c>
      <c r="I61" s="289" t="s">
        <v>3125</v>
      </c>
      <c r="J61" s="290"/>
      <c r="K61" s="291"/>
      <c r="L61" s="30"/>
      <c r="M61" s="30"/>
      <c r="N61" s="30"/>
      <c r="O61" s="30"/>
      <c r="P61" s="30"/>
      <c r="Q61" s="30"/>
      <c r="R61" s="30"/>
      <c r="S61" s="30"/>
      <c r="T61" s="30"/>
      <c r="U61" s="30"/>
      <c r="V61" s="30"/>
      <c r="W61" s="30"/>
      <c r="X61" s="98"/>
      <c r="Y61" s="292"/>
      <c r="Z61" s="77"/>
      <c r="AA61" s="270"/>
      <c r="AB61" s="270"/>
      <c r="AC61" s="270"/>
      <c r="AD61" s="270"/>
      <c r="AE61" s="270"/>
      <c r="AF61" s="30"/>
      <c r="AG61" s="30"/>
      <c r="AH61" s="30"/>
      <c r="AI61" s="30"/>
      <c r="AJ61" s="30"/>
      <c r="AK61" s="98"/>
      <c r="AL61" s="98"/>
      <c r="AM61" s="98"/>
      <c r="AN61" s="27"/>
      <c r="AO61" s="27"/>
      <c r="AP61" s="27"/>
      <c r="AQ61" s="27"/>
      <c r="AR61" s="27"/>
      <c r="AS61" s="27"/>
      <c r="AT61" s="27"/>
      <c r="AU61" s="27"/>
      <c r="AV61" s="27"/>
      <c r="AW61" s="27"/>
      <c r="AX61" s="27"/>
      <c r="AY61" s="27"/>
      <c r="AZ61" s="27"/>
      <c r="BA61" s="27"/>
    </row>
    <row r="62" ht="12.75" customHeight="1">
      <c r="A62" s="5"/>
      <c r="B62" s="98"/>
      <c r="C62" s="99"/>
      <c r="D62" s="99"/>
      <c r="E62" s="99"/>
      <c r="F62" s="99"/>
      <c r="G62" s="78"/>
      <c r="H62" s="285"/>
      <c r="I62" s="293" t="s">
        <v>3024</v>
      </c>
      <c r="J62" s="290">
        <v>1.0</v>
      </c>
      <c r="K62" s="161" t="s">
        <v>3126</v>
      </c>
      <c r="L62" s="27"/>
      <c r="M62" s="27"/>
      <c r="N62" s="27"/>
      <c r="O62" s="27"/>
      <c r="P62" s="27"/>
      <c r="Q62" s="27"/>
      <c r="R62" s="27"/>
      <c r="S62" s="27"/>
      <c r="T62" s="27"/>
      <c r="U62" s="27"/>
      <c r="V62" s="30"/>
      <c r="W62" s="30"/>
      <c r="X62" s="161"/>
      <c r="Y62" s="161"/>
      <c r="Z62" s="161"/>
      <c r="AA62" s="161"/>
      <c r="AB62" s="161"/>
      <c r="AC62" s="161"/>
      <c r="AD62" s="161"/>
      <c r="AE62" s="161"/>
      <c r="AF62" s="30"/>
      <c r="AG62" s="30"/>
      <c r="AH62" s="30"/>
      <c r="AI62" s="30"/>
      <c r="AJ62" s="30"/>
      <c r="AK62" s="98"/>
      <c r="AL62" s="98"/>
      <c r="AM62" s="98"/>
      <c r="AN62" s="27"/>
      <c r="AO62" s="27"/>
      <c r="AP62" s="27"/>
      <c r="AQ62" s="27"/>
      <c r="AR62" s="27"/>
      <c r="AS62" s="27"/>
      <c r="AT62" s="27"/>
      <c r="AU62" s="27"/>
      <c r="AV62" s="27"/>
      <c r="AW62" s="27"/>
      <c r="AX62" s="27"/>
      <c r="AY62" s="27"/>
      <c r="AZ62" s="27"/>
      <c r="BA62" s="27"/>
    </row>
    <row r="63" ht="12.75" customHeight="1">
      <c r="A63" s="5"/>
      <c r="B63" s="98"/>
      <c r="C63" s="99"/>
      <c r="D63" s="99"/>
      <c r="E63" s="99"/>
      <c r="F63" s="99"/>
      <c r="G63" s="78"/>
      <c r="H63" s="285"/>
      <c r="I63" s="294"/>
      <c r="J63" s="290">
        <v>2.0</v>
      </c>
      <c r="K63" s="161" t="s">
        <v>3127</v>
      </c>
      <c r="L63" s="270"/>
      <c r="M63" s="270"/>
      <c r="N63" s="270"/>
      <c r="O63" s="270"/>
      <c r="P63" s="270"/>
      <c r="Q63" s="30"/>
      <c r="R63" s="30"/>
      <c r="S63" s="30"/>
      <c r="T63" s="30"/>
      <c r="U63" s="30"/>
      <c r="V63" s="30"/>
      <c r="W63" s="30"/>
      <c r="X63" s="161"/>
      <c r="Y63" s="295"/>
      <c r="Z63" s="295"/>
      <c r="AA63" s="295"/>
      <c r="AB63" s="295"/>
      <c r="AC63" s="295"/>
      <c r="AD63" s="291"/>
      <c r="AE63" s="291"/>
      <c r="AF63" s="30"/>
      <c r="AG63" s="30"/>
      <c r="AH63" s="30"/>
      <c r="AI63" s="30"/>
      <c r="AJ63" s="30"/>
      <c r="AK63" s="98"/>
      <c r="AL63" s="98"/>
      <c r="AM63" s="98"/>
      <c r="AN63" s="27"/>
      <c r="AO63" s="27"/>
      <c r="AP63" s="27"/>
      <c r="AQ63" s="27"/>
      <c r="AR63" s="27"/>
      <c r="AS63" s="27"/>
      <c r="AT63" s="27"/>
      <c r="AU63" s="27"/>
      <c r="AV63" s="27"/>
      <c r="AW63" s="27"/>
      <c r="AX63" s="27"/>
      <c r="AY63" s="27"/>
      <c r="AZ63" s="27"/>
      <c r="BA63" s="27"/>
    </row>
    <row r="64" ht="12.75" customHeight="1">
      <c r="A64" s="5"/>
      <c r="B64" s="98"/>
      <c r="C64" s="99"/>
      <c r="D64" s="99"/>
      <c r="E64" s="99"/>
      <c r="F64" s="99"/>
      <c r="G64" s="78"/>
      <c r="H64" s="285"/>
      <c r="I64" s="294"/>
      <c r="J64" s="290">
        <v>3.0</v>
      </c>
      <c r="K64" s="161" t="s">
        <v>3128</v>
      </c>
      <c r="L64" s="270"/>
      <c r="M64" s="270"/>
      <c r="N64" s="296"/>
      <c r="O64" s="296"/>
      <c r="P64" s="296"/>
      <c r="Q64" s="56"/>
      <c r="R64" s="30"/>
      <c r="S64" s="30"/>
      <c r="T64" s="30"/>
      <c r="U64" s="30"/>
      <c r="V64" s="30"/>
      <c r="W64" s="30"/>
      <c r="X64" s="161"/>
      <c r="Y64" s="295"/>
      <c r="Z64" s="295"/>
      <c r="AA64" s="297"/>
      <c r="AB64" s="297"/>
      <c r="AC64" s="297"/>
      <c r="AD64" s="298"/>
      <c r="AE64" s="291"/>
      <c r="AF64" s="30"/>
      <c r="AG64" s="30"/>
      <c r="AH64" s="30"/>
      <c r="AI64" s="30"/>
      <c r="AJ64" s="30"/>
      <c r="AK64" s="98"/>
      <c r="AL64" s="98"/>
      <c r="AM64" s="98"/>
      <c r="AN64" s="27"/>
      <c r="AO64" s="27"/>
      <c r="AP64" s="27"/>
      <c r="AQ64" s="27"/>
      <c r="AR64" s="27"/>
      <c r="AS64" s="27"/>
      <c r="AT64" s="27"/>
      <c r="AU64" s="27"/>
      <c r="AV64" s="27"/>
      <c r="AW64" s="27"/>
      <c r="AX64" s="27"/>
      <c r="AY64" s="27"/>
      <c r="AZ64" s="27"/>
      <c r="BA64" s="27"/>
    </row>
    <row r="65" ht="12.75" customHeight="1">
      <c r="A65" s="5"/>
      <c r="B65" s="98"/>
      <c r="C65" s="99"/>
      <c r="D65" s="99"/>
      <c r="E65" s="99"/>
      <c r="F65" s="99"/>
      <c r="G65" s="78"/>
      <c r="H65" s="285"/>
      <c r="I65" s="5"/>
      <c r="J65" s="290">
        <v>4.0</v>
      </c>
      <c r="K65" s="161" t="s">
        <v>3129</v>
      </c>
      <c r="L65" s="270"/>
      <c r="M65" s="270"/>
      <c r="N65" s="296"/>
      <c r="O65" s="296"/>
      <c r="P65" s="296"/>
      <c r="Q65" s="56"/>
      <c r="R65" s="30"/>
      <c r="S65" s="30"/>
      <c r="T65" s="30"/>
      <c r="U65" s="30"/>
      <c r="V65" s="30"/>
      <c r="W65" s="30"/>
      <c r="X65" s="161"/>
      <c r="Y65" s="295"/>
      <c r="Z65" s="295"/>
      <c r="AA65" s="297"/>
      <c r="AB65" s="297"/>
      <c r="AC65" s="297"/>
      <c r="AD65" s="298"/>
      <c r="AE65" s="291"/>
      <c r="AF65" s="30"/>
      <c r="AG65" s="30"/>
      <c r="AH65" s="30"/>
      <c r="AI65" s="30"/>
      <c r="AJ65" s="30"/>
      <c r="AK65" s="98"/>
      <c r="AL65" s="98"/>
      <c r="AM65" s="98"/>
      <c r="AN65" s="27"/>
      <c r="AO65" s="27"/>
      <c r="AP65" s="27"/>
      <c r="AQ65" s="27"/>
      <c r="AR65" s="27"/>
      <c r="AS65" s="27"/>
      <c r="AT65" s="27"/>
      <c r="AU65" s="27"/>
      <c r="AV65" s="27"/>
      <c r="AW65" s="27"/>
      <c r="AX65" s="27"/>
      <c r="AY65" s="27"/>
      <c r="AZ65" s="27"/>
      <c r="BA65" s="27"/>
    </row>
    <row r="66" ht="12.75" customHeight="1">
      <c r="A66" s="5"/>
      <c r="B66" s="98"/>
      <c r="C66" s="99"/>
      <c r="D66" s="99"/>
      <c r="E66" s="99"/>
      <c r="F66" s="99"/>
      <c r="G66" s="78"/>
      <c r="H66" s="285"/>
      <c r="I66" s="294"/>
      <c r="J66" s="290">
        <v>5.0</v>
      </c>
      <c r="K66" s="161" t="s">
        <v>3130</v>
      </c>
      <c r="L66" s="270"/>
      <c r="M66" s="270"/>
      <c r="N66" s="296"/>
      <c r="O66" s="296"/>
      <c r="P66" s="296"/>
      <c r="Q66" s="56"/>
      <c r="R66" s="30"/>
      <c r="S66" s="30"/>
      <c r="T66" s="30"/>
      <c r="U66" s="30"/>
      <c r="V66" s="30"/>
      <c r="W66" s="30"/>
      <c r="X66" s="161"/>
      <c r="Y66" s="295"/>
      <c r="Z66" s="295"/>
      <c r="AA66" s="297"/>
      <c r="AB66" s="297"/>
      <c r="AC66" s="297"/>
      <c r="AD66" s="298"/>
      <c r="AE66" s="291"/>
      <c r="AF66" s="30"/>
      <c r="AG66" s="30"/>
      <c r="AH66" s="30"/>
      <c r="AI66" s="30"/>
      <c r="AJ66" s="30"/>
      <c r="AK66" s="98"/>
      <c r="AL66" s="98"/>
      <c r="AM66" s="98"/>
      <c r="AN66" s="27"/>
      <c r="AO66" s="27"/>
      <c r="AP66" s="27"/>
      <c r="AQ66" s="27"/>
      <c r="AR66" s="27"/>
      <c r="AS66" s="27"/>
      <c r="AT66" s="27"/>
      <c r="AU66" s="27"/>
      <c r="AV66" s="27"/>
      <c r="AW66" s="27"/>
      <c r="AX66" s="27"/>
      <c r="AY66" s="27"/>
      <c r="AZ66" s="27"/>
      <c r="BA66" s="27"/>
    </row>
    <row r="67" ht="12.75" customHeight="1">
      <c r="A67" s="5"/>
      <c r="B67" s="98"/>
      <c r="C67" s="99"/>
      <c r="D67" s="99"/>
      <c r="E67" s="99"/>
      <c r="F67" s="99"/>
      <c r="G67" s="78"/>
      <c r="H67" s="285"/>
      <c r="I67" s="294"/>
      <c r="J67" s="290">
        <v>6.0</v>
      </c>
      <c r="K67" s="161" t="s">
        <v>3131</v>
      </c>
      <c r="L67" s="270"/>
      <c r="M67" s="270"/>
      <c r="N67" s="296"/>
      <c r="O67" s="296"/>
      <c r="P67" s="296"/>
      <c r="Q67" s="56"/>
      <c r="R67" s="30"/>
      <c r="S67" s="30"/>
      <c r="T67" s="30"/>
      <c r="U67" s="30"/>
      <c r="V67" s="30"/>
      <c r="W67" s="30"/>
      <c r="X67" s="161"/>
      <c r="Y67" s="295"/>
      <c r="Z67" s="295"/>
      <c r="AA67" s="297"/>
      <c r="AB67" s="297"/>
      <c r="AC67" s="297"/>
      <c r="AD67" s="298"/>
      <c r="AE67" s="291"/>
      <c r="AF67" s="30"/>
      <c r="AG67" s="30"/>
      <c r="AH67" s="30"/>
      <c r="AI67" s="30"/>
      <c r="AJ67" s="30"/>
      <c r="AK67" s="98"/>
      <c r="AL67" s="98"/>
      <c r="AM67" s="98"/>
      <c r="AN67" s="27"/>
      <c r="AO67" s="27"/>
      <c r="AP67" s="27"/>
      <c r="AQ67" s="27"/>
      <c r="AR67" s="27"/>
      <c r="AS67" s="27"/>
      <c r="AT67" s="27"/>
      <c r="AU67" s="27"/>
      <c r="AV67" s="27"/>
      <c r="AW67" s="27"/>
      <c r="AX67" s="27"/>
      <c r="AY67" s="27"/>
      <c r="AZ67" s="27"/>
      <c r="BA67" s="27"/>
    </row>
    <row r="68" ht="12.75" customHeight="1">
      <c r="A68" s="5"/>
      <c r="B68" s="98"/>
      <c r="C68" s="99"/>
      <c r="D68" s="99"/>
      <c r="E68" s="99"/>
      <c r="F68" s="99"/>
      <c r="G68" s="78"/>
      <c r="H68" s="285"/>
      <c r="I68" s="294"/>
      <c r="J68" s="290">
        <v>7.0</v>
      </c>
      <c r="K68" s="161" t="s">
        <v>3132</v>
      </c>
      <c r="L68" s="270"/>
      <c r="M68" s="270"/>
      <c r="N68" s="296"/>
      <c r="O68" s="296"/>
      <c r="P68" s="296"/>
      <c r="Q68" s="56"/>
      <c r="R68" s="30"/>
      <c r="S68" s="30"/>
      <c r="T68" s="30"/>
      <c r="U68" s="30"/>
      <c r="V68" s="30"/>
      <c r="W68" s="30"/>
      <c r="X68" s="161"/>
      <c r="Y68" s="295"/>
      <c r="Z68" s="295"/>
      <c r="AA68" s="297"/>
      <c r="AB68" s="297"/>
      <c r="AC68" s="297"/>
      <c r="AD68" s="298"/>
      <c r="AE68" s="291"/>
      <c r="AF68" s="30"/>
      <c r="AG68" s="30"/>
      <c r="AH68" s="30"/>
      <c r="AI68" s="30"/>
      <c r="AJ68" s="30"/>
      <c r="AK68" s="98"/>
      <c r="AL68" s="98"/>
      <c r="AM68" s="98"/>
      <c r="AN68" s="27"/>
      <c r="AO68" s="27"/>
      <c r="AP68" s="27"/>
      <c r="AQ68" s="27"/>
      <c r="AR68" s="27"/>
      <c r="AS68" s="27"/>
      <c r="AT68" s="27"/>
      <c r="AU68" s="27"/>
      <c r="AV68" s="27"/>
      <c r="AW68" s="27"/>
      <c r="AX68" s="27"/>
      <c r="AY68" s="27"/>
      <c r="AZ68" s="27"/>
      <c r="BA68" s="27"/>
    </row>
    <row r="69" ht="12.75" customHeight="1">
      <c r="A69" s="5"/>
      <c r="B69" s="98"/>
      <c r="C69" s="99"/>
      <c r="D69" s="99"/>
      <c r="E69" s="99"/>
      <c r="F69" s="99"/>
      <c r="G69" s="78"/>
      <c r="H69" s="285"/>
      <c r="I69" s="294"/>
      <c r="J69" s="290">
        <v>8.0</v>
      </c>
      <c r="K69" s="161" t="s">
        <v>3133</v>
      </c>
      <c r="L69" s="270"/>
      <c r="M69" s="270"/>
      <c r="N69" s="270"/>
      <c r="O69" s="270"/>
      <c r="P69" s="270"/>
      <c r="Q69" s="30"/>
      <c r="R69" s="30"/>
      <c r="S69" s="30"/>
      <c r="T69" s="30"/>
      <c r="U69" s="30"/>
      <c r="V69" s="30"/>
      <c r="W69" s="30"/>
      <c r="X69" s="161"/>
      <c r="Y69" s="295"/>
      <c r="Z69" s="295"/>
      <c r="AA69" s="295"/>
      <c r="AB69" s="295"/>
      <c r="AC69" s="295"/>
      <c r="AD69" s="291"/>
      <c r="AE69" s="291"/>
      <c r="AF69" s="30"/>
      <c r="AG69" s="30"/>
      <c r="AH69" s="30"/>
      <c r="AI69" s="30"/>
      <c r="AJ69" s="30"/>
      <c r="AK69" s="98"/>
      <c r="AL69" s="98"/>
      <c r="AM69" s="98"/>
      <c r="AN69" s="27"/>
      <c r="AO69" s="27"/>
      <c r="AP69" s="27"/>
      <c r="AQ69" s="27"/>
      <c r="AR69" s="27"/>
      <c r="AS69" s="27"/>
      <c r="AT69" s="27"/>
      <c r="AU69" s="27"/>
      <c r="AV69" s="27"/>
      <c r="AW69" s="27"/>
      <c r="AX69" s="27"/>
      <c r="AY69" s="27"/>
      <c r="AZ69" s="27"/>
      <c r="BA69" s="27"/>
    </row>
    <row r="70" ht="12.75" customHeight="1">
      <c r="A70" s="5"/>
      <c r="B70" s="98"/>
      <c r="C70" s="99"/>
      <c r="D70" s="99"/>
      <c r="E70" s="99"/>
      <c r="F70" s="99"/>
      <c r="G70" s="78"/>
      <c r="H70" s="285"/>
      <c r="I70" s="29"/>
      <c r="J70" s="268">
        <v>9.0</v>
      </c>
      <c r="K70" s="161" t="s">
        <v>3134</v>
      </c>
      <c r="L70" s="270"/>
      <c r="M70" s="270"/>
      <c r="N70" s="270"/>
      <c r="O70" s="270"/>
      <c r="P70" s="270"/>
      <c r="Q70" s="30"/>
      <c r="R70" s="30"/>
      <c r="S70" s="30"/>
      <c r="T70" s="30"/>
      <c r="U70" s="30"/>
      <c r="V70" s="30"/>
      <c r="W70" s="30"/>
      <c r="X70" s="27"/>
      <c r="Y70" s="270"/>
      <c r="Z70" s="270"/>
      <c r="AA70" s="270"/>
      <c r="AB70" s="270"/>
      <c r="AC70" s="270"/>
      <c r="AD70" s="30"/>
      <c r="AE70" s="30"/>
      <c r="AF70" s="30"/>
      <c r="AG70" s="30"/>
      <c r="AH70" s="30"/>
      <c r="AI70" s="30"/>
      <c r="AJ70" s="30"/>
      <c r="AK70" s="98"/>
      <c r="AL70" s="98"/>
      <c r="AM70" s="98"/>
      <c r="AN70" s="27"/>
      <c r="AO70" s="27"/>
      <c r="AP70" s="27"/>
      <c r="AQ70" s="27"/>
      <c r="AR70" s="27"/>
      <c r="AS70" s="27"/>
      <c r="AT70" s="27"/>
      <c r="AU70" s="27"/>
      <c r="AV70" s="27"/>
      <c r="AW70" s="27"/>
      <c r="AX70" s="27"/>
      <c r="AY70" s="27"/>
      <c r="AZ70" s="27"/>
      <c r="BA70" s="27"/>
    </row>
    <row r="71" ht="12.75" customHeight="1">
      <c r="A71" s="5"/>
      <c r="B71" s="98"/>
      <c r="C71" s="99"/>
      <c r="D71" s="99"/>
      <c r="E71" s="99"/>
      <c r="F71" s="99"/>
      <c r="G71" s="78"/>
      <c r="H71" s="285"/>
      <c r="I71" s="29"/>
      <c r="J71" s="290">
        <v>10.0</v>
      </c>
      <c r="K71" s="161" t="s">
        <v>3135</v>
      </c>
      <c r="L71" s="270"/>
      <c r="M71" s="270"/>
      <c r="N71" s="270"/>
      <c r="O71" s="270"/>
      <c r="P71" s="270"/>
      <c r="Q71" s="30"/>
      <c r="R71" s="30"/>
      <c r="S71" s="30"/>
      <c r="T71" s="30"/>
      <c r="U71" s="30"/>
      <c r="V71" s="30"/>
      <c r="W71" s="30"/>
      <c r="X71" s="27"/>
      <c r="Y71" s="270"/>
      <c r="Z71" s="270"/>
      <c r="AA71" s="270"/>
      <c r="AB71" s="270"/>
      <c r="AC71" s="270"/>
      <c r="AD71" s="30"/>
      <c r="AE71" s="30"/>
      <c r="AF71" s="30"/>
      <c r="AG71" s="30"/>
      <c r="AH71" s="30"/>
      <c r="AI71" s="30"/>
      <c r="AJ71" s="30"/>
      <c r="AK71" s="98"/>
      <c r="AL71" s="98"/>
      <c r="AM71" s="98"/>
      <c r="AN71" s="27"/>
      <c r="AO71" s="27"/>
      <c r="AP71" s="27"/>
      <c r="AQ71" s="27"/>
      <c r="AR71" s="27"/>
      <c r="AS71" s="27"/>
      <c r="AT71" s="27"/>
      <c r="AU71" s="27"/>
      <c r="AV71" s="27"/>
      <c r="AW71" s="27"/>
      <c r="AX71" s="27"/>
      <c r="AY71" s="27"/>
      <c r="AZ71" s="27"/>
      <c r="BA71" s="27"/>
    </row>
    <row r="72" ht="12.75" customHeight="1">
      <c r="A72" s="5"/>
      <c r="B72" s="98"/>
      <c r="C72" s="99"/>
      <c r="D72" s="99"/>
      <c r="E72" s="99"/>
      <c r="F72" s="99"/>
      <c r="G72" s="78"/>
      <c r="H72" s="285"/>
      <c r="I72" s="29"/>
      <c r="J72" s="290">
        <v>11.0</v>
      </c>
      <c r="K72" s="161" t="s">
        <v>3136</v>
      </c>
      <c r="L72" s="270"/>
      <c r="M72" s="270"/>
      <c r="N72" s="270"/>
      <c r="O72" s="270"/>
      <c r="P72" s="270"/>
      <c r="Q72" s="30"/>
      <c r="R72" s="30"/>
      <c r="S72" s="30"/>
      <c r="T72" s="30"/>
      <c r="U72" s="30"/>
      <c r="V72" s="30"/>
      <c r="W72" s="30"/>
      <c r="X72" s="98"/>
      <c r="Y72" s="77"/>
      <c r="Z72" s="77"/>
      <c r="AA72" s="270"/>
      <c r="AB72" s="270"/>
      <c r="AC72" s="270"/>
      <c r="AD72" s="270"/>
      <c r="AE72" s="270"/>
      <c r="AF72" s="30"/>
      <c r="AG72" s="30"/>
      <c r="AH72" s="30"/>
      <c r="AI72" s="30"/>
      <c r="AJ72" s="30"/>
      <c r="AK72" s="98"/>
      <c r="AL72" s="98"/>
      <c r="AM72" s="98"/>
      <c r="AN72" s="27"/>
      <c r="AO72" s="27"/>
      <c r="AP72" s="27"/>
      <c r="AQ72" s="27"/>
      <c r="AR72" s="27"/>
      <c r="AS72" s="27"/>
      <c r="AT72" s="27"/>
      <c r="AU72" s="27"/>
      <c r="AV72" s="27"/>
      <c r="AW72" s="27"/>
      <c r="AX72" s="27"/>
      <c r="AY72" s="27"/>
      <c r="AZ72" s="27"/>
      <c r="BA72" s="27"/>
    </row>
    <row r="73" ht="12.75" customHeight="1">
      <c r="A73" s="5"/>
      <c r="B73" s="98"/>
      <c r="C73" s="99"/>
      <c r="D73" s="99"/>
      <c r="E73" s="99"/>
      <c r="F73" s="99"/>
      <c r="G73" s="78"/>
      <c r="H73" s="285"/>
      <c r="I73" s="29"/>
      <c r="J73" s="268">
        <v>12.0</v>
      </c>
      <c r="K73" s="161" t="s">
        <v>3137</v>
      </c>
      <c r="L73" s="270"/>
      <c r="M73" s="270"/>
      <c r="N73" s="270"/>
      <c r="O73" s="270"/>
      <c r="P73" s="270"/>
      <c r="Q73" s="30"/>
      <c r="R73" s="30"/>
      <c r="S73" s="30"/>
      <c r="T73" s="30"/>
      <c r="U73" s="30"/>
      <c r="V73" s="30"/>
      <c r="W73" s="30"/>
      <c r="X73" s="98"/>
      <c r="Y73" s="77"/>
      <c r="Z73" s="77"/>
      <c r="AA73" s="270"/>
      <c r="AB73" s="270"/>
      <c r="AC73" s="270"/>
      <c r="AD73" s="270"/>
      <c r="AE73" s="270"/>
      <c r="AF73" s="30"/>
      <c r="AG73" s="30"/>
      <c r="AH73" s="30"/>
      <c r="AI73" s="30"/>
      <c r="AJ73" s="30"/>
      <c r="AK73" s="98"/>
      <c r="AL73" s="98"/>
      <c r="AM73" s="98"/>
      <c r="AN73" s="27"/>
      <c r="AO73" s="27"/>
      <c r="AP73" s="27"/>
      <c r="AQ73" s="27"/>
      <c r="AR73" s="27"/>
      <c r="AS73" s="27"/>
      <c r="AT73" s="27"/>
      <c r="AU73" s="27"/>
      <c r="AV73" s="27"/>
      <c r="AW73" s="27"/>
      <c r="AX73" s="27"/>
      <c r="AY73" s="27"/>
      <c r="AZ73" s="27"/>
      <c r="BA73" s="27"/>
    </row>
    <row r="74" ht="12.75" customHeight="1">
      <c r="A74" s="5"/>
      <c r="B74" s="98"/>
      <c r="C74" s="99"/>
      <c r="D74" s="99"/>
      <c r="E74" s="99"/>
      <c r="F74" s="99"/>
      <c r="G74" s="78"/>
      <c r="H74" s="285"/>
      <c r="I74" s="30"/>
      <c r="J74" s="268">
        <f>J73+1</f>
        <v>13</v>
      </c>
      <c r="K74" s="121" t="s">
        <v>3138</v>
      </c>
      <c r="L74" s="270"/>
      <c r="M74" s="270"/>
      <c r="N74" s="270"/>
      <c r="O74" s="270"/>
      <c r="P74" s="270"/>
      <c r="Q74" s="30"/>
      <c r="R74" s="30"/>
      <c r="S74" s="30"/>
      <c r="T74" s="30"/>
      <c r="U74" s="30"/>
      <c r="V74" s="30"/>
      <c r="W74" s="30"/>
      <c r="X74" s="98"/>
      <c r="Y74" s="77"/>
      <c r="Z74" s="77"/>
      <c r="AA74" s="270"/>
      <c r="AB74" s="270"/>
      <c r="AC74" s="270"/>
      <c r="AD74" s="270"/>
      <c r="AE74" s="270"/>
      <c r="AF74" s="30"/>
      <c r="AG74" s="30"/>
      <c r="AH74" s="30"/>
      <c r="AI74" s="30"/>
      <c r="AJ74" s="30"/>
      <c r="AK74" s="98"/>
      <c r="AL74" s="98"/>
      <c r="AM74" s="98"/>
      <c r="AN74" s="27"/>
      <c r="AO74" s="27"/>
      <c r="AP74" s="27"/>
      <c r="AQ74" s="27"/>
      <c r="AR74" s="27"/>
      <c r="AS74" s="27"/>
      <c r="AT74" s="27"/>
      <c r="AU74" s="27"/>
      <c r="AV74" s="27"/>
      <c r="AW74" s="27"/>
      <c r="AX74" s="27"/>
      <c r="AY74" s="27"/>
      <c r="AZ74" s="27"/>
      <c r="BA74" s="27"/>
    </row>
    <row r="75" ht="12.75" customHeight="1">
      <c r="A75" s="5"/>
      <c r="B75" s="98"/>
      <c r="C75" s="99"/>
      <c r="D75" s="99"/>
      <c r="E75" s="99"/>
      <c r="F75" s="99"/>
      <c r="G75" s="78"/>
      <c r="H75" s="285"/>
      <c r="I75" s="30"/>
      <c r="J75" s="268">
        <v>97.0</v>
      </c>
      <c r="K75" s="27" t="s">
        <v>3085</v>
      </c>
      <c r="L75" s="270"/>
      <c r="M75" s="270"/>
      <c r="N75" s="270"/>
      <c r="O75" s="270"/>
      <c r="P75" s="270"/>
      <c r="Q75" s="30"/>
      <c r="R75" s="30"/>
      <c r="S75" s="30"/>
      <c r="T75" s="30"/>
      <c r="U75" s="30"/>
      <c r="V75" s="30"/>
      <c r="W75" s="30"/>
      <c r="X75" s="98"/>
      <c r="Y75" s="268"/>
      <c r="Z75" s="27"/>
      <c r="AA75" s="270"/>
      <c r="AB75" s="270"/>
      <c r="AC75" s="270"/>
      <c r="AD75" s="270"/>
      <c r="AE75" s="270"/>
      <c r="AF75" s="30"/>
      <c r="AG75" s="30"/>
      <c r="AH75" s="30"/>
      <c r="AI75" s="30"/>
      <c r="AJ75" s="30"/>
      <c r="AK75" s="98"/>
      <c r="AL75" s="98"/>
      <c r="AM75" s="98"/>
      <c r="AN75" s="27"/>
      <c r="AO75" s="27"/>
      <c r="AP75" s="27"/>
      <c r="AQ75" s="27"/>
      <c r="AR75" s="27"/>
      <c r="AS75" s="27"/>
      <c r="AT75" s="27"/>
      <c r="AU75" s="27"/>
      <c r="AV75" s="27"/>
      <c r="AW75" s="27"/>
      <c r="AX75" s="27"/>
      <c r="AY75" s="27"/>
      <c r="AZ75" s="27"/>
      <c r="BA75" s="27"/>
    </row>
    <row r="76" ht="12.75" customHeight="1">
      <c r="A76" s="5"/>
      <c r="B76" s="98"/>
      <c r="C76" s="99"/>
      <c r="D76" s="99"/>
      <c r="E76" s="99"/>
      <c r="F76" s="99"/>
      <c r="G76" s="78"/>
      <c r="H76" s="285"/>
      <c r="I76" s="30"/>
      <c r="J76" s="268">
        <v>98.0</v>
      </c>
      <c r="K76" s="140" t="s">
        <v>3139</v>
      </c>
      <c r="L76" s="270"/>
      <c r="M76" s="270"/>
      <c r="N76" s="270"/>
      <c r="O76" s="270"/>
      <c r="P76" s="270"/>
      <c r="Q76" s="30"/>
      <c r="R76" s="30"/>
      <c r="S76" s="30"/>
      <c r="T76" s="30"/>
      <c r="U76" s="30"/>
      <c r="V76" s="30"/>
      <c r="W76" s="30"/>
      <c r="X76" s="98"/>
      <c r="Y76" s="98"/>
      <c r="Z76" s="98"/>
      <c r="AA76" s="98"/>
      <c r="AB76" s="98"/>
      <c r="AC76" s="98"/>
      <c r="AD76" s="98"/>
      <c r="AE76" s="98"/>
      <c r="AF76" s="98"/>
      <c r="AG76" s="98"/>
      <c r="AH76" s="98"/>
      <c r="AI76" s="98"/>
      <c r="AJ76" s="98"/>
      <c r="AK76" s="98"/>
      <c r="AL76" s="98"/>
      <c r="AM76" s="98"/>
      <c r="AN76" s="27"/>
      <c r="AO76" s="27"/>
      <c r="AP76" s="27"/>
      <c r="AQ76" s="27"/>
      <c r="AR76" s="27"/>
      <c r="AS76" s="27"/>
      <c r="AT76" s="27"/>
      <c r="AU76" s="27"/>
      <c r="AV76" s="27"/>
      <c r="AW76" s="27"/>
      <c r="AX76" s="27"/>
      <c r="AY76" s="27"/>
      <c r="AZ76" s="27"/>
      <c r="BA76" s="27"/>
    </row>
    <row r="77" ht="12.75" customHeight="1">
      <c r="A77" s="5"/>
      <c r="B77" s="98"/>
      <c r="C77" s="99"/>
      <c r="D77" s="99"/>
      <c r="E77" s="99"/>
      <c r="F77" s="99"/>
      <c r="G77" s="78"/>
      <c r="H77" s="299"/>
      <c r="I77" s="30"/>
      <c r="J77" s="268"/>
      <c r="K77" s="27"/>
      <c r="L77" s="270"/>
      <c r="M77" s="270"/>
      <c r="N77" s="270"/>
      <c r="O77" s="270"/>
      <c r="P77" s="270"/>
      <c r="Q77" s="30"/>
      <c r="R77" s="30"/>
      <c r="S77" s="30"/>
      <c r="T77" s="30"/>
      <c r="U77" s="30"/>
      <c r="V77" s="30"/>
      <c r="W77" s="30"/>
      <c r="X77" s="98"/>
      <c r="Y77" s="98"/>
      <c r="Z77" s="98"/>
      <c r="AA77" s="98"/>
      <c r="AB77" s="98"/>
      <c r="AC77" s="98"/>
      <c r="AD77" s="98"/>
      <c r="AE77" s="98"/>
      <c r="AF77" s="98"/>
      <c r="AG77" s="98"/>
      <c r="AH77" s="98"/>
      <c r="AI77" s="98"/>
      <c r="AJ77" s="98"/>
      <c r="AK77" s="98"/>
      <c r="AL77" s="98"/>
      <c r="AM77" s="98"/>
      <c r="AN77" s="27"/>
      <c r="AO77" s="27"/>
      <c r="AP77" s="27"/>
      <c r="AQ77" s="27"/>
      <c r="AR77" s="27"/>
      <c r="AS77" s="27"/>
      <c r="AT77" s="27"/>
      <c r="AU77" s="27"/>
      <c r="AV77" s="27"/>
      <c r="AW77" s="27"/>
      <c r="AX77" s="27"/>
      <c r="AY77" s="27"/>
      <c r="AZ77" s="27"/>
      <c r="BA77" s="27"/>
    </row>
    <row r="78" ht="12.75" customHeight="1">
      <c r="A78" s="5"/>
      <c r="B78" s="98"/>
      <c r="C78" s="99"/>
      <c r="D78" s="99"/>
      <c r="E78" s="99"/>
      <c r="F78" s="99"/>
      <c r="G78" s="78"/>
      <c r="H78" s="300" t="s">
        <v>3140</v>
      </c>
      <c r="I78" s="301" t="s">
        <v>3141</v>
      </c>
      <c r="J78" s="302"/>
      <c r="K78" s="302"/>
      <c r="L78" s="302"/>
      <c r="M78" s="302"/>
      <c r="N78" s="302"/>
      <c r="O78" s="302"/>
      <c r="P78" s="302"/>
      <c r="Q78" s="302"/>
      <c r="R78" s="302"/>
      <c r="S78" s="302"/>
      <c r="T78" s="302"/>
      <c r="U78" s="302"/>
      <c r="V78" s="302"/>
      <c r="W78" s="302"/>
      <c r="X78" s="303"/>
      <c r="Y78" s="303"/>
      <c r="Z78" s="303"/>
      <c r="AA78" s="98"/>
      <c r="AB78" s="98"/>
      <c r="AC78" s="98"/>
      <c r="AD78" s="98"/>
      <c r="AE78" s="98"/>
      <c r="AF78" s="98"/>
      <c r="AG78" s="98"/>
      <c r="AH78" s="98"/>
      <c r="AI78" s="98"/>
      <c r="AJ78" s="98"/>
      <c r="AK78" s="98"/>
      <c r="AL78" s="98"/>
      <c r="AM78" s="98"/>
      <c r="AN78" s="27"/>
      <c r="AO78" s="27"/>
      <c r="AP78" s="27"/>
      <c r="AQ78" s="27"/>
      <c r="AR78" s="27"/>
      <c r="AS78" s="27"/>
      <c r="AT78" s="27"/>
      <c r="AU78" s="27"/>
      <c r="AV78" s="27"/>
      <c r="AW78" s="27"/>
      <c r="AX78" s="27"/>
      <c r="AY78" s="27"/>
      <c r="AZ78" s="27"/>
      <c r="BA78" s="27"/>
    </row>
    <row r="79" ht="12.75" customHeight="1">
      <c r="A79" s="5"/>
      <c r="B79" s="98"/>
      <c r="C79" s="99"/>
      <c r="D79" s="99"/>
      <c r="E79" s="99"/>
      <c r="F79" s="99"/>
      <c r="G79" s="78"/>
      <c r="H79" s="304"/>
      <c r="I79" s="302"/>
      <c r="J79" s="305">
        <v>1.0</v>
      </c>
      <c r="K79" s="301" t="s">
        <v>3142</v>
      </c>
      <c r="L79" s="302"/>
      <c r="M79" s="302"/>
      <c r="N79" s="302"/>
      <c r="O79" s="302"/>
      <c r="P79" s="302"/>
      <c r="Q79" s="302"/>
      <c r="R79" s="302"/>
      <c r="S79" s="302"/>
      <c r="T79" s="302"/>
      <c r="U79" s="302"/>
      <c r="V79" s="302"/>
      <c r="W79" s="302"/>
      <c r="X79" s="303"/>
      <c r="Y79" s="303"/>
      <c r="Z79" s="303"/>
      <c r="AA79" s="98"/>
      <c r="AB79" s="98"/>
      <c r="AC79" s="98"/>
      <c r="AD79" s="98"/>
      <c r="AE79" s="98"/>
      <c r="AF79" s="98"/>
      <c r="AG79" s="98"/>
      <c r="AH79" s="98"/>
      <c r="AI79" s="98"/>
      <c r="AJ79" s="98"/>
      <c r="AK79" s="98"/>
      <c r="AL79" s="98"/>
      <c r="AM79" s="98"/>
      <c r="AN79" s="27"/>
      <c r="AO79" s="27"/>
      <c r="AP79" s="27"/>
      <c r="AQ79" s="27"/>
      <c r="AR79" s="27"/>
      <c r="AS79" s="27"/>
      <c r="AT79" s="27"/>
      <c r="AU79" s="27"/>
      <c r="AV79" s="27"/>
      <c r="AW79" s="27"/>
      <c r="AX79" s="27"/>
      <c r="AY79" s="27"/>
      <c r="AZ79" s="27"/>
      <c r="BA79" s="27"/>
    </row>
    <row r="80" ht="12.75" customHeight="1">
      <c r="A80" s="5"/>
      <c r="B80" s="98"/>
      <c r="C80" s="99"/>
      <c r="D80" s="99"/>
      <c r="E80" s="99"/>
      <c r="F80" s="99"/>
      <c r="G80" s="78"/>
      <c r="H80" s="304"/>
      <c r="I80" s="302"/>
      <c r="J80" s="305">
        <v>2.0</v>
      </c>
      <c r="K80" s="301" t="s">
        <v>3143</v>
      </c>
      <c r="L80" s="302"/>
      <c r="M80" s="302"/>
      <c r="N80" s="302"/>
      <c r="O80" s="302"/>
      <c r="P80" s="302"/>
      <c r="Q80" s="302"/>
      <c r="R80" s="302"/>
      <c r="S80" s="302"/>
      <c r="T80" s="302"/>
      <c r="U80" s="302"/>
      <c r="V80" s="302"/>
      <c r="W80" s="302"/>
      <c r="X80" s="303"/>
      <c r="Y80" s="303"/>
      <c r="Z80" s="303"/>
      <c r="AA80" s="98"/>
      <c r="AB80" s="98"/>
      <c r="AC80" s="98"/>
      <c r="AD80" s="98"/>
      <c r="AE80" s="98"/>
      <c r="AF80" s="98"/>
      <c r="AG80" s="98"/>
      <c r="AH80" s="98"/>
      <c r="AI80" s="98"/>
      <c r="AJ80" s="98"/>
      <c r="AK80" s="98"/>
      <c r="AL80" s="98"/>
      <c r="AM80" s="98"/>
      <c r="AN80" s="27"/>
      <c r="AO80" s="27"/>
      <c r="AP80" s="27"/>
      <c r="AQ80" s="27"/>
      <c r="AR80" s="27"/>
      <c r="AS80" s="27"/>
      <c r="AT80" s="27"/>
      <c r="AU80" s="27"/>
      <c r="AV80" s="27"/>
      <c r="AW80" s="27"/>
      <c r="AX80" s="27"/>
      <c r="AY80" s="27"/>
      <c r="AZ80" s="27"/>
      <c r="BA80" s="27"/>
    </row>
    <row r="81" ht="12.75" customHeight="1">
      <c r="A81" s="5"/>
      <c r="B81" s="98"/>
      <c r="C81" s="99"/>
      <c r="D81" s="99"/>
      <c r="E81" s="99"/>
      <c r="F81" s="99"/>
      <c r="G81" s="78"/>
      <c r="H81" s="304"/>
      <c r="I81" s="302"/>
      <c r="J81" s="305">
        <v>3.0</v>
      </c>
      <c r="K81" s="301" t="s">
        <v>3144</v>
      </c>
      <c r="L81" s="302"/>
      <c r="M81" s="302"/>
      <c r="N81" s="302"/>
      <c r="O81" s="302"/>
      <c r="P81" s="302"/>
      <c r="Q81" s="302"/>
      <c r="R81" s="302"/>
      <c r="S81" s="302"/>
      <c r="T81" s="302"/>
      <c r="U81" s="302"/>
      <c r="V81" s="302"/>
      <c r="W81" s="302"/>
      <c r="X81" s="303"/>
      <c r="Y81" s="303"/>
      <c r="Z81" s="303"/>
      <c r="AA81" s="98"/>
      <c r="AB81" s="98"/>
      <c r="AC81" s="98"/>
      <c r="AD81" s="98"/>
      <c r="AE81" s="98"/>
      <c r="AF81" s="98"/>
      <c r="AG81" s="98"/>
      <c r="AH81" s="98"/>
      <c r="AI81" s="98"/>
      <c r="AJ81" s="98"/>
      <c r="AK81" s="98"/>
      <c r="AL81" s="98"/>
      <c r="AM81" s="98"/>
      <c r="AN81" s="27"/>
      <c r="AO81" s="27"/>
      <c r="AP81" s="27"/>
      <c r="AQ81" s="27"/>
      <c r="AR81" s="27"/>
      <c r="AS81" s="27"/>
      <c r="AT81" s="27"/>
      <c r="AU81" s="27"/>
      <c r="AV81" s="27"/>
      <c r="AW81" s="27"/>
      <c r="AX81" s="27"/>
      <c r="AY81" s="27"/>
      <c r="AZ81" s="27"/>
      <c r="BA81" s="27"/>
    </row>
    <row r="82" ht="12.75" customHeight="1">
      <c r="A82" s="5"/>
      <c r="B82" s="98"/>
      <c r="C82" s="99"/>
      <c r="D82" s="99"/>
      <c r="E82" s="99"/>
      <c r="F82" s="99"/>
      <c r="G82" s="78"/>
      <c r="H82" s="304"/>
      <c r="I82" s="302"/>
      <c r="J82" s="305">
        <v>4.0</v>
      </c>
      <c r="K82" s="301" t="s">
        <v>3145</v>
      </c>
      <c r="L82" s="302"/>
      <c r="M82" s="302"/>
      <c r="N82" s="302"/>
      <c r="O82" s="302"/>
      <c r="P82" s="302"/>
      <c r="Q82" s="302"/>
      <c r="R82" s="302"/>
      <c r="S82" s="302"/>
      <c r="T82" s="302"/>
      <c r="U82" s="302"/>
      <c r="V82" s="302"/>
      <c r="W82" s="302"/>
      <c r="X82" s="303"/>
      <c r="Y82" s="303"/>
      <c r="Z82" s="303"/>
      <c r="AA82" s="98"/>
      <c r="AB82" s="98"/>
      <c r="AC82" s="98"/>
      <c r="AD82" s="98"/>
      <c r="AE82" s="98"/>
      <c r="AF82" s="98"/>
      <c r="AG82" s="98"/>
      <c r="AH82" s="98"/>
      <c r="AI82" s="98"/>
      <c r="AJ82" s="98"/>
      <c r="AK82" s="98"/>
      <c r="AL82" s="98"/>
      <c r="AM82" s="98"/>
      <c r="AN82" s="27"/>
      <c r="AO82" s="27"/>
      <c r="AP82" s="27"/>
      <c r="AQ82" s="27"/>
      <c r="AR82" s="27"/>
      <c r="AS82" s="27"/>
      <c r="AT82" s="27"/>
      <c r="AU82" s="27"/>
      <c r="AV82" s="27"/>
      <c r="AW82" s="27"/>
      <c r="AX82" s="27"/>
      <c r="AY82" s="27"/>
      <c r="AZ82" s="27"/>
      <c r="BA82" s="27"/>
    </row>
    <row r="83" ht="12.75" customHeight="1">
      <c r="A83" s="5"/>
      <c r="B83" s="98"/>
      <c r="C83" s="99"/>
      <c r="D83" s="99"/>
      <c r="E83" s="99"/>
      <c r="F83" s="99"/>
      <c r="G83" s="78"/>
      <c r="H83" s="304"/>
      <c r="I83" s="302"/>
      <c r="J83" s="305">
        <v>5.0</v>
      </c>
      <c r="K83" s="301" t="s">
        <v>3146</v>
      </c>
      <c r="L83" s="302"/>
      <c r="M83" s="302"/>
      <c r="N83" s="302"/>
      <c r="O83" s="302"/>
      <c r="P83" s="302"/>
      <c r="Q83" s="302"/>
      <c r="R83" s="302"/>
      <c r="S83" s="302"/>
      <c r="T83" s="302"/>
      <c r="U83" s="302"/>
      <c r="V83" s="302"/>
      <c r="W83" s="302"/>
      <c r="X83" s="303"/>
      <c r="Y83" s="303"/>
      <c r="Z83" s="303"/>
      <c r="AA83" s="98"/>
      <c r="AB83" s="98"/>
      <c r="AC83" s="98"/>
      <c r="AD83" s="98"/>
      <c r="AE83" s="98"/>
      <c r="AF83" s="98"/>
      <c r="AG83" s="98"/>
      <c r="AH83" s="98"/>
      <c r="AI83" s="98"/>
      <c r="AJ83" s="98"/>
      <c r="AK83" s="98"/>
      <c r="AL83" s="98"/>
      <c r="AM83" s="98"/>
      <c r="AN83" s="27"/>
      <c r="AO83" s="27"/>
      <c r="AP83" s="27"/>
      <c r="AQ83" s="27"/>
      <c r="AR83" s="27"/>
      <c r="AS83" s="27"/>
      <c r="AT83" s="27"/>
      <c r="AU83" s="27"/>
      <c r="AV83" s="27"/>
      <c r="AW83" s="27"/>
      <c r="AX83" s="27"/>
      <c r="AY83" s="27"/>
      <c r="AZ83" s="27"/>
      <c r="BA83" s="27"/>
    </row>
    <row r="84" ht="12.75" customHeight="1">
      <c r="A84" s="5"/>
      <c r="B84" s="98"/>
      <c r="C84" s="99"/>
      <c r="D84" s="99"/>
      <c r="E84" s="99"/>
      <c r="F84" s="99"/>
      <c r="G84" s="78"/>
      <c r="H84" s="304"/>
      <c r="I84" s="302"/>
      <c r="J84" s="305">
        <v>6.0</v>
      </c>
      <c r="K84" s="301" t="s">
        <v>3147</v>
      </c>
      <c r="L84" s="302"/>
      <c r="M84" s="302"/>
      <c r="N84" s="302"/>
      <c r="O84" s="302"/>
      <c r="P84" s="302"/>
      <c r="Q84" s="302"/>
      <c r="R84" s="302"/>
      <c r="S84" s="302"/>
      <c r="T84" s="302"/>
      <c r="U84" s="302"/>
      <c r="V84" s="302"/>
      <c r="W84" s="302"/>
      <c r="X84" s="303"/>
      <c r="Y84" s="303"/>
      <c r="Z84" s="303"/>
      <c r="AA84" s="98"/>
      <c r="AB84" s="98"/>
      <c r="AC84" s="98"/>
      <c r="AD84" s="98"/>
      <c r="AE84" s="98"/>
      <c r="AF84" s="98"/>
      <c r="AG84" s="98"/>
      <c r="AH84" s="98"/>
      <c r="AI84" s="98"/>
      <c r="AJ84" s="98"/>
      <c r="AK84" s="98"/>
      <c r="AL84" s="98"/>
      <c r="AM84" s="98"/>
      <c r="AN84" s="27"/>
      <c r="AO84" s="27"/>
      <c r="AP84" s="27"/>
      <c r="AQ84" s="27"/>
      <c r="AR84" s="27"/>
      <c r="AS84" s="27"/>
      <c r="AT84" s="27"/>
      <c r="AU84" s="27"/>
      <c r="AV84" s="27"/>
      <c r="AW84" s="27"/>
      <c r="AX84" s="27"/>
      <c r="AY84" s="27"/>
      <c r="AZ84" s="27"/>
      <c r="BA84" s="27"/>
    </row>
    <row r="85" ht="12.75" customHeight="1">
      <c r="A85" s="5"/>
      <c r="B85" s="98"/>
      <c r="C85" s="99"/>
      <c r="D85" s="99"/>
      <c r="E85" s="99"/>
      <c r="F85" s="99"/>
      <c r="G85" s="78"/>
      <c r="H85" s="304"/>
      <c r="I85" s="302"/>
      <c r="J85" s="305">
        <v>7.0</v>
      </c>
      <c r="K85" s="301" t="s">
        <v>3148</v>
      </c>
      <c r="L85" s="302"/>
      <c r="M85" s="302"/>
      <c r="N85" s="302"/>
      <c r="O85" s="302"/>
      <c r="P85" s="302"/>
      <c r="Q85" s="302"/>
      <c r="R85" s="302"/>
      <c r="S85" s="302"/>
      <c r="T85" s="302"/>
      <c r="U85" s="302"/>
      <c r="V85" s="302"/>
      <c r="W85" s="302"/>
      <c r="X85" s="303"/>
      <c r="Y85" s="303"/>
      <c r="Z85" s="303"/>
      <c r="AA85" s="98"/>
      <c r="AB85" s="98"/>
      <c r="AC85" s="98"/>
      <c r="AD85" s="98"/>
      <c r="AE85" s="98"/>
      <c r="AF85" s="98"/>
      <c r="AG85" s="98"/>
      <c r="AH85" s="98"/>
      <c r="AI85" s="98"/>
      <c r="AJ85" s="98"/>
      <c r="AK85" s="98"/>
      <c r="AL85" s="98"/>
      <c r="AM85" s="98"/>
      <c r="AN85" s="27"/>
      <c r="AO85" s="27"/>
      <c r="AP85" s="27"/>
      <c r="AQ85" s="27"/>
      <c r="AR85" s="27"/>
      <c r="AS85" s="27"/>
      <c r="AT85" s="27"/>
      <c r="AU85" s="27"/>
      <c r="AV85" s="27"/>
      <c r="AW85" s="27"/>
      <c r="AX85" s="27"/>
      <c r="AY85" s="27"/>
      <c r="AZ85" s="27"/>
      <c r="BA85" s="27"/>
    </row>
    <row r="86" ht="12.75" customHeight="1">
      <c r="A86" s="5"/>
      <c r="B86" s="98"/>
      <c r="C86" s="99"/>
      <c r="D86" s="99"/>
      <c r="E86" s="99"/>
      <c r="F86" s="99"/>
      <c r="G86" s="78"/>
      <c r="H86" s="304"/>
      <c r="I86" s="302"/>
      <c r="J86" s="305">
        <v>8.0</v>
      </c>
      <c r="K86" s="301" t="s">
        <v>3149</v>
      </c>
      <c r="L86" s="302"/>
      <c r="M86" s="302"/>
      <c r="N86" s="302"/>
      <c r="O86" s="302"/>
      <c r="P86" s="302"/>
      <c r="Q86" s="302"/>
      <c r="R86" s="302"/>
      <c r="S86" s="302"/>
      <c r="T86" s="302"/>
      <c r="U86" s="302"/>
      <c r="V86" s="302"/>
      <c r="W86" s="302"/>
      <c r="X86" s="303"/>
      <c r="Y86" s="303"/>
      <c r="Z86" s="303"/>
      <c r="AA86" s="98"/>
      <c r="AB86" s="98"/>
      <c r="AC86" s="98"/>
      <c r="AD86" s="98"/>
      <c r="AE86" s="98"/>
      <c r="AF86" s="98"/>
      <c r="AG86" s="98"/>
      <c r="AH86" s="98"/>
      <c r="AI86" s="98"/>
      <c r="AJ86" s="98"/>
      <c r="AK86" s="98"/>
      <c r="AL86" s="98"/>
      <c r="AM86" s="98"/>
      <c r="AN86" s="27"/>
      <c r="AO86" s="27"/>
      <c r="AP86" s="27"/>
      <c r="AQ86" s="27"/>
      <c r="AR86" s="27"/>
      <c r="AS86" s="27"/>
      <c r="AT86" s="27"/>
      <c r="AU86" s="27"/>
      <c r="AV86" s="27"/>
      <c r="AW86" s="27"/>
      <c r="AX86" s="27"/>
      <c r="AY86" s="27"/>
      <c r="AZ86" s="27"/>
      <c r="BA86" s="27"/>
    </row>
    <row r="87" ht="12.75" customHeight="1">
      <c r="A87" s="5"/>
      <c r="B87" s="98"/>
      <c r="C87" s="99"/>
      <c r="D87" s="99"/>
      <c r="E87" s="99"/>
      <c r="F87" s="99"/>
      <c r="G87" s="78"/>
      <c r="H87" s="304"/>
      <c r="I87" s="302"/>
      <c r="J87" s="268">
        <v>97.0</v>
      </c>
      <c r="K87" s="27" t="s">
        <v>3085</v>
      </c>
      <c r="L87" s="302"/>
      <c r="M87" s="302"/>
      <c r="N87" s="302"/>
      <c r="O87" s="302"/>
      <c r="P87" s="302"/>
      <c r="Q87" s="302"/>
      <c r="R87" s="302"/>
      <c r="S87" s="302"/>
      <c r="T87" s="302"/>
      <c r="U87" s="302"/>
      <c r="V87" s="302"/>
      <c r="W87" s="302"/>
      <c r="X87" s="303"/>
      <c r="Y87" s="303"/>
      <c r="Z87" s="303"/>
      <c r="AA87" s="98"/>
      <c r="AB87" s="98"/>
      <c r="AC87" s="98"/>
      <c r="AD87" s="98"/>
      <c r="AE87" s="98"/>
      <c r="AF87" s="98"/>
      <c r="AG87" s="98"/>
      <c r="AH87" s="98"/>
      <c r="AI87" s="98"/>
      <c r="AJ87" s="98"/>
      <c r="AK87" s="98"/>
      <c r="AL87" s="98"/>
      <c r="AM87" s="98"/>
      <c r="AN87" s="27"/>
      <c r="AO87" s="27"/>
      <c r="AP87" s="27"/>
      <c r="AQ87" s="27"/>
      <c r="AR87" s="27"/>
      <c r="AS87" s="27"/>
      <c r="AT87" s="27"/>
      <c r="AU87" s="27"/>
      <c r="AV87" s="27"/>
      <c r="AW87" s="27"/>
      <c r="AX87" s="27"/>
      <c r="AY87" s="27"/>
      <c r="AZ87" s="27"/>
      <c r="BA87" s="27"/>
    </row>
    <row r="88" ht="12.75" customHeight="1">
      <c r="A88" s="5"/>
      <c r="B88" s="98"/>
      <c r="C88" s="99"/>
      <c r="D88" s="99"/>
      <c r="E88" s="99"/>
      <c r="F88" s="99"/>
      <c r="G88" s="78"/>
      <c r="H88" s="304"/>
      <c r="I88" s="302"/>
      <c r="J88" s="306">
        <v>98.0</v>
      </c>
      <c r="K88" s="140" t="s">
        <v>3139</v>
      </c>
      <c r="L88" s="307"/>
      <c r="M88" s="308"/>
      <c r="N88" s="308"/>
      <c r="O88" s="308"/>
      <c r="P88" s="302"/>
      <c r="Q88" s="302"/>
      <c r="R88" s="302"/>
      <c r="S88" s="302"/>
      <c r="T88" s="302"/>
      <c r="U88" s="302"/>
      <c r="V88" s="302"/>
      <c r="W88" s="302"/>
      <c r="X88" s="303"/>
      <c r="Y88" s="303"/>
      <c r="Z88" s="303"/>
      <c r="AA88" s="98"/>
      <c r="AB88" s="98"/>
      <c r="AC88" s="98"/>
      <c r="AD88" s="98"/>
      <c r="AE88" s="98"/>
      <c r="AF88" s="98"/>
      <c r="AG88" s="98"/>
      <c r="AH88" s="98"/>
      <c r="AI88" s="98"/>
      <c r="AJ88" s="98"/>
      <c r="AK88" s="98"/>
      <c r="AL88" s="98"/>
      <c r="AM88" s="98"/>
      <c r="AN88" s="27"/>
      <c r="AO88" s="27"/>
      <c r="AP88" s="27"/>
      <c r="AQ88" s="27"/>
      <c r="AR88" s="27"/>
      <c r="AS88" s="27"/>
      <c r="AT88" s="27"/>
      <c r="AU88" s="27"/>
      <c r="AV88" s="27"/>
      <c r="AW88" s="27"/>
      <c r="AX88" s="27"/>
      <c r="AY88" s="27"/>
      <c r="AZ88" s="27"/>
      <c r="BA88" s="27"/>
    </row>
    <row r="89" ht="12.75" customHeight="1">
      <c r="A89" s="5"/>
      <c r="B89" s="98"/>
      <c r="C89" s="99"/>
      <c r="D89" s="99"/>
      <c r="E89" s="99"/>
      <c r="F89" s="99"/>
      <c r="G89" s="78"/>
      <c r="H89" s="299"/>
      <c r="I89" s="30"/>
      <c r="J89" s="268"/>
      <c r="K89" s="27"/>
      <c r="L89" s="270"/>
      <c r="M89" s="270"/>
      <c r="N89" s="270"/>
      <c r="O89" s="270"/>
      <c r="P89" s="270"/>
      <c r="Q89" s="30"/>
      <c r="R89" s="30"/>
      <c r="S89" s="30"/>
      <c r="T89" s="30"/>
      <c r="U89" s="30"/>
      <c r="V89" s="30"/>
      <c r="W89" s="30"/>
      <c r="X89" s="98"/>
      <c r="Y89" s="98"/>
      <c r="Z89" s="98"/>
      <c r="AA89" s="98"/>
      <c r="AB89" s="98"/>
      <c r="AC89" s="98"/>
      <c r="AD89" s="98"/>
      <c r="AE89" s="98"/>
      <c r="AF89" s="98"/>
      <c r="AG89" s="98"/>
      <c r="AH89" s="98"/>
      <c r="AI89" s="98"/>
      <c r="AJ89" s="98"/>
      <c r="AK89" s="98"/>
      <c r="AL89" s="98"/>
      <c r="AM89" s="98"/>
      <c r="AN89" s="27"/>
      <c r="AO89" s="27"/>
      <c r="AP89" s="27"/>
      <c r="AQ89" s="27"/>
      <c r="AR89" s="27"/>
      <c r="AS89" s="27"/>
      <c r="AT89" s="27"/>
      <c r="AU89" s="27"/>
      <c r="AV89" s="27"/>
      <c r="AW89" s="27"/>
      <c r="AX89" s="27"/>
      <c r="AY89" s="27"/>
      <c r="AZ89" s="27"/>
      <c r="BA89" s="27"/>
    </row>
    <row r="90" ht="12.75" customHeight="1">
      <c r="A90" s="5"/>
      <c r="B90" s="98"/>
      <c r="C90" s="99"/>
      <c r="D90" s="99"/>
      <c r="E90" s="99"/>
      <c r="F90" s="99"/>
      <c r="G90" s="78"/>
      <c r="H90" s="299"/>
      <c r="I90" s="309"/>
      <c r="J90" s="268"/>
      <c r="K90" s="27"/>
      <c r="L90" s="270"/>
      <c r="M90" s="270"/>
      <c r="N90" s="270"/>
      <c r="O90" s="270"/>
      <c r="P90" s="270"/>
      <c r="Q90" s="30"/>
      <c r="R90" s="30"/>
      <c r="S90" s="30"/>
      <c r="T90" s="30"/>
      <c r="U90" s="30"/>
      <c r="V90" s="30"/>
      <c r="W90" s="30"/>
      <c r="X90" s="98"/>
      <c r="Y90" s="98"/>
      <c r="Z90" s="98"/>
      <c r="AA90" s="98"/>
      <c r="AB90" s="98"/>
      <c r="AC90" s="98"/>
      <c r="AD90" s="98"/>
      <c r="AE90" s="98"/>
      <c r="AF90" s="98"/>
      <c r="AG90" s="98"/>
      <c r="AH90" s="98"/>
      <c r="AI90" s="98"/>
      <c r="AJ90" s="98"/>
      <c r="AK90" s="98"/>
      <c r="AL90" s="98"/>
      <c r="AM90" s="98"/>
      <c r="AN90" s="27"/>
      <c r="AO90" s="27"/>
      <c r="AP90" s="27"/>
      <c r="AQ90" s="27"/>
      <c r="AR90" s="27"/>
      <c r="AS90" s="27"/>
      <c r="AT90" s="27"/>
      <c r="AU90" s="27"/>
      <c r="AV90" s="27"/>
      <c r="AW90" s="27"/>
      <c r="AX90" s="27"/>
      <c r="AY90" s="27"/>
      <c r="AZ90" s="27"/>
      <c r="BA90" s="27"/>
    </row>
    <row r="91" ht="12.75" customHeight="1">
      <c r="A91" s="5"/>
      <c r="B91" s="98"/>
      <c r="C91" s="99"/>
      <c r="D91" s="99"/>
      <c r="E91" s="99"/>
      <c r="F91" s="99"/>
      <c r="G91" s="78"/>
      <c r="H91" s="285"/>
      <c r="I91" s="31" t="s">
        <v>3150</v>
      </c>
      <c r="J91" s="268"/>
      <c r="K91" s="30"/>
      <c r="L91" s="30"/>
      <c r="M91" s="30"/>
      <c r="N91" s="30"/>
      <c r="O91" s="30"/>
      <c r="P91" s="30"/>
      <c r="Q91" s="30"/>
      <c r="R91" s="30"/>
      <c r="S91" s="30"/>
      <c r="T91" s="30"/>
      <c r="U91" s="30"/>
      <c r="V91" s="30"/>
      <c r="W91" s="30"/>
      <c r="X91" s="98"/>
      <c r="Y91" s="98"/>
      <c r="Z91" s="98"/>
      <c r="AA91" s="98"/>
      <c r="AB91" s="98"/>
      <c r="AC91" s="98"/>
      <c r="AD91" s="98"/>
      <c r="AE91" s="98"/>
      <c r="AF91" s="98"/>
      <c r="AG91" s="98"/>
      <c r="AH91" s="98"/>
      <c r="AI91" s="98"/>
      <c r="AJ91" s="98"/>
      <c r="AK91" s="98"/>
      <c r="AL91" s="98"/>
      <c r="AM91" s="98"/>
      <c r="AN91" s="27"/>
      <c r="AO91" s="27"/>
      <c r="AP91" s="27"/>
      <c r="AQ91" s="27"/>
      <c r="AR91" s="27"/>
      <c r="AS91" s="27"/>
      <c r="AT91" s="27"/>
      <c r="AU91" s="27"/>
      <c r="AV91" s="27"/>
      <c r="AW91" s="27"/>
      <c r="AX91" s="27"/>
      <c r="AY91" s="27"/>
      <c r="AZ91" s="27"/>
      <c r="BA91" s="27"/>
    </row>
    <row r="92" ht="12.75" customHeight="1">
      <c r="A92" s="5"/>
      <c r="B92" s="310"/>
      <c r="C92" s="99" t="s">
        <v>2990</v>
      </c>
      <c r="D92" s="99"/>
      <c r="E92" s="99"/>
      <c r="F92" s="99"/>
      <c r="G92" s="78"/>
      <c r="H92" s="285"/>
      <c r="I92" s="311" t="s">
        <v>3151</v>
      </c>
      <c r="AC92" s="192"/>
      <c r="AD92" s="192"/>
      <c r="AE92" s="27"/>
      <c r="AF92" s="27"/>
      <c r="AG92" s="27"/>
      <c r="AH92" s="27"/>
      <c r="AI92" s="27"/>
      <c r="AJ92" s="27"/>
      <c r="AK92" s="27"/>
      <c r="AL92" s="27"/>
      <c r="AM92" s="27"/>
      <c r="AN92" s="27"/>
      <c r="AO92" s="27"/>
      <c r="AP92" s="27"/>
      <c r="AQ92" s="27"/>
      <c r="AR92" s="27"/>
      <c r="AS92" s="27"/>
      <c r="AT92" s="27"/>
      <c r="AU92" s="27"/>
      <c r="AV92" s="27"/>
      <c r="AW92" s="27"/>
      <c r="AX92" s="27"/>
      <c r="AY92" s="27"/>
      <c r="AZ92" s="27"/>
      <c r="BA92" s="27"/>
    </row>
    <row r="93" ht="12.75" customHeight="1">
      <c r="A93" s="5"/>
      <c r="B93" s="192"/>
      <c r="C93" s="312"/>
      <c r="D93" s="312"/>
      <c r="E93" s="312"/>
      <c r="F93" s="312"/>
      <c r="G93" s="78"/>
      <c r="H93" s="285">
        <f>H61+0.01</f>
        <v>2.12</v>
      </c>
      <c r="I93" s="313" t="s">
        <v>3152</v>
      </c>
      <c r="J93" s="45"/>
      <c r="K93" s="45"/>
      <c r="L93" s="46"/>
      <c r="M93" s="275"/>
      <c r="N93" s="275"/>
      <c r="O93" s="275"/>
      <c r="P93" s="275"/>
      <c r="Q93" s="275"/>
      <c r="R93" s="275"/>
      <c r="S93" s="275"/>
      <c r="T93" s="275"/>
      <c r="U93" s="275"/>
      <c r="V93" s="275"/>
      <c r="W93" s="27"/>
      <c r="X93" s="27"/>
      <c r="Y93" s="27"/>
      <c r="Z93" s="27"/>
      <c r="AA93" s="192"/>
      <c r="AB93" s="192"/>
      <c r="AC93" s="192"/>
      <c r="AD93" s="192"/>
      <c r="AE93" s="27"/>
      <c r="AF93" s="27"/>
      <c r="AG93" s="27"/>
      <c r="AH93" s="27"/>
      <c r="AI93" s="27"/>
      <c r="AJ93" s="27"/>
      <c r="AK93" s="27"/>
      <c r="AL93" s="27"/>
      <c r="AM93" s="27"/>
      <c r="AN93" s="27"/>
      <c r="AO93" s="27"/>
      <c r="AP93" s="27"/>
      <c r="AQ93" s="27"/>
      <c r="AR93" s="27"/>
      <c r="AS93" s="27"/>
      <c r="AT93" s="27"/>
      <c r="AU93" s="27"/>
      <c r="AV93" s="27"/>
      <c r="AW93" s="27"/>
      <c r="AX93" s="27"/>
      <c r="AY93" s="27"/>
      <c r="AZ93" s="27"/>
      <c r="BA93" s="27"/>
    </row>
    <row r="94" ht="12.75" customHeight="1">
      <c r="A94" s="5"/>
      <c r="B94" s="98"/>
      <c r="C94" s="99"/>
      <c r="D94" s="99"/>
      <c r="E94" s="99"/>
      <c r="F94" s="99"/>
      <c r="G94" s="78"/>
      <c r="H94" s="27"/>
      <c r="I94" s="266"/>
      <c r="J94" s="268" t="s">
        <v>3090</v>
      </c>
      <c r="K94" s="161" t="s">
        <v>3153</v>
      </c>
      <c r="L94" s="161"/>
      <c r="M94" s="314"/>
      <c r="N94" s="314"/>
      <c r="O94" s="314"/>
      <c r="P94" s="314"/>
      <c r="Q94" s="27"/>
      <c r="R94" s="30"/>
      <c r="S94" s="30"/>
      <c r="T94" s="315"/>
      <c r="U94" s="315"/>
      <c r="V94" s="315"/>
      <c r="W94" s="192"/>
      <c r="X94" s="192"/>
      <c r="Y94" s="268"/>
      <c r="Z94" s="7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row>
    <row r="95" ht="12.75" customHeight="1">
      <c r="A95" s="5"/>
      <c r="B95" s="266"/>
      <c r="C95" s="316"/>
      <c r="D95" s="316"/>
      <c r="E95" s="316"/>
      <c r="F95" s="316"/>
      <c r="G95" s="78"/>
      <c r="H95" s="317"/>
      <c r="I95" s="266"/>
      <c r="J95" s="8"/>
      <c r="K95" s="290">
        <v>1.0</v>
      </c>
      <c r="L95" s="161" t="s">
        <v>2974</v>
      </c>
      <c r="M95" s="27"/>
      <c r="N95" s="27"/>
      <c r="O95" s="27"/>
      <c r="P95" s="27"/>
      <c r="Q95" s="27"/>
      <c r="R95" s="30"/>
      <c r="S95" s="30"/>
      <c r="T95" s="30"/>
      <c r="U95" s="30"/>
      <c r="V95" s="30"/>
      <c r="W95" s="192"/>
      <c r="X95" s="192"/>
      <c r="Y95" s="8"/>
      <c r="Z95" s="268"/>
      <c r="AA95" s="27"/>
      <c r="AB95" s="30"/>
      <c r="AC95" s="30"/>
      <c r="AD95" s="30"/>
      <c r="AE95" s="30"/>
      <c r="AF95" s="27"/>
      <c r="AG95" s="27"/>
      <c r="AH95" s="27"/>
      <c r="AI95" s="27"/>
      <c r="AJ95" s="27"/>
      <c r="AK95" s="27"/>
      <c r="AL95" s="27"/>
      <c r="AM95" s="27"/>
      <c r="AN95" s="27"/>
      <c r="AO95" s="27"/>
      <c r="AP95" s="27"/>
      <c r="AQ95" s="27"/>
      <c r="AR95" s="27"/>
      <c r="AS95" s="27"/>
      <c r="AT95" s="27"/>
      <c r="AU95" s="27"/>
      <c r="AV95" s="27"/>
      <c r="AW95" s="27"/>
      <c r="AX95" s="27"/>
      <c r="AY95" s="27"/>
      <c r="AZ95" s="27"/>
      <c r="BA95" s="27"/>
    </row>
    <row r="96" ht="12.75" customHeight="1">
      <c r="A96" s="5"/>
      <c r="B96" s="266"/>
      <c r="C96" s="316"/>
      <c r="D96" s="316"/>
      <c r="E96" s="316"/>
      <c r="F96" s="316"/>
      <c r="G96" s="78"/>
      <c r="H96" s="317"/>
      <c r="I96" s="267"/>
      <c r="J96" s="8"/>
      <c r="K96" s="290">
        <v>2.0</v>
      </c>
      <c r="L96" s="161" t="s">
        <v>2975</v>
      </c>
      <c r="M96" s="30"/>
      <c r="N96" s="30"/>
      <c r="O96" s="30"/>
      <c r="P96" s="30"/>
      <c r="Q96" s="30"/>
      <c r="R96" s="30"/>
      <c r="S96" s="30"/>
      <c r="T96" s="30"/>
      <c r="U96" s="30"/>
      <c r="V96" s="30"/>
      <c r="W96" s="192"/>
      <c r="X96" s="192"/>
      <c r="Y96" s="8"/>
      <c r="Z96" s="268"/>
      <c r="AA96" s="27"/>
      <c r="AB96" s="30"/>
      <c r="AC96" s="30"/>
      <c r="AD96" s="30"/>
      <c r="AE96" s="30"/>
      <c r="AF96" s="27"/>
      <c r="AG96" s="27"/>
      <c r="AH96" s="27"/>
      <c r="AI96" s="27"/>
      <c r="AJ96" s="27"/>
      <c r="AK96" s="27"/>
      <c r="AL96" s="27"/>
      <c r="AM96" s="27"/>
      <c r="AN96" s="27"/>
      <c r="AO96" s="27"/>
      <c r="AP96" s="27"/>
      <c r="AQ96" s="27"/>
      <c r="AR96" s="27"/>
      <c r="AS96" s="27"/>
      <c r="AT96" s="27"/>
      <c r="AU96" s="27"/>
      <c r="AV96" s="27"/>
      <c r="AW96" s="27"/>
      <c r="AX96" s="27"/>
      <c r="AY96" s="27"/>
      <c r="AZ96" s="27"/>
      <c r="BA96" s="27"/>
    </row>
    <row r="97" ht="15.75" customHeight="1">
      <c r="A97" s="5"/>
      <c r="B97" s="318"/>
      <c r="C97" s="319"/>
      <c r="D97" s="319"/>
      <c r="E97" s="319"/>
      <c r="F97" s="319"/>
      <c r="G97" s="78"/>
      <c r="H97" s="317"/>
      <c r="I97" s="315"/>
      <c r="J97" s="8"/>
      <c r="K97" s="290">
        <v>3.0</v>
      </c>
      <c r="L97" s="161" t="s">
        <v>3154</v>
      </c>
      <c r="M97" s="30"/>
      <c r="N97" s="30"/>
      <c r="O97" s="30"/>
      <c r="P97" s="30"/>
      <c r="Q97" s="284"/>
      <c r="R97" s="320"/>
      <c r="S97" s="30"/>
      <c r="T97" s="30"/>
      <c r="U97" s="30"/>
      <c r="V97" s="30"/>
      <c r="W97" s="192"/>
      <c r="X97" s="192"/>
      <c r="Y97" s="268"/>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row>
    <row r="98" ht="12.75" customHeight="1">
      <c r="A98" s="5"/>
      <c r="B98" s="266"/>
      <c r="C98" s="316"/>
      <c r="D98" s="316"/>
      <c r="E98" s="316"/>
      <c r="F98" s="316"/>
      <c r="G98" s="78"/>
      <c r="H98" s="317"/>
      <c r="I98" s="266"/>
      <c r="J98" s="268" t="s">
        <v>3092</v>
      </c>
      <c r="K98" s="161" t="s">
        <v>3155</v>
      </c>
      <c r="L98" s="161"/>
      <c r="M98" s="27"/>
      <c r="N98" s="27"/>
      <c r="O98" s="27"/>
      <c r="P98" s="27"/>
      <c r="Q98" s="27"/>
      <c r="R98" s="30"/>
      <c r="S98" s="30"/>
      <c r="T98" s="30"/>
      <c r="U98" s="30"/>
      <c r="V98" s="30"/>
      <c r="W98" s="192"/>
      <c r="X98" s="192"/>
      <c r="Y98" s="8"/>
      <c r="Z98" s="268"/>
      <c r="AA98" s="27"/>
      <c r="AB98" s="30"/>
      <c r="AC98" s="30"/>
      <c r="AD98" s="30"/>
      <c r="AE98" s="30"/>
      <c r="AF98" s="27"/>
      <c r="AG98" s="27"/>
      <c r="AH98" s="27"/>
      <c r="AI98" s="27"/>
      <c r="AJ98" s="27"/>
      <c r="AK98" s="27"/>
      <c r="AL98" s="27"/>
      <c r="AM98" s="27"/>
      <c r="AN98" s="27"/>
      <c r="AO98" s="27"/>
      <c r="AP98" s="27"/>
      <c r="AQ98" s="27"/>
      <c r="AR98" s="27"/>
      <c r="AS98" s="27"/>
      <c r="AT98" s="27"/>
      <c r="AU98" s="27"/>
      <c r="AV98" s="27"/>
      <c r="AW98" s="27"/>
      <c r="AX98" s="27"/>
      <c r="AY98" s="27"/>
      <c r="AZ98" s="27"/>
      <c r="BA98" s="27"/>
    </row>
    <row r="99" ht="12.75" customHeight="1">
      <c r="A99" s="5"/>
      <c r="B99" s="266"/>
      <c r="C99" s="316"/>
      <c r="D99" s="316"/>
      <c r="E99" s="316"/>
      <c r="F99" s="316"/>
      <c r="G99" s="78"/>
      <c r="H99" s="317"/>
      <c r="I99" s="267"/>
      <c r="J99" s="8"/>
      <c r="K99" s="290">
        <v>1.0</v>
      </c>
      <c r="L99" s="161" t="s">
        <v>2974</v>
      </c>
      <c r="M99" s="30"/>
      <c r="N99" s="30"/>
      <c r="O99" s="30"/>
      <c r="P99" s="30"/>
      <c r="Q99" s="30"/>
      <c r="R99" s="30"/>
      <c r="S99" s="30"/>
      <c r="T99" s="30"/>
      <c r="U99" s="30"/>
      <c r="V99" s="30"/>
      <c r="W99" s="192"/>
      <c r="X99" s="192"/>
      <c r="Y99" s="8"/>
      <c r="Z99" s="268"/>
      <c r="AA99" s="27"/>
      <c r="AB99" s="30"/>
      <c r="AC99" s="30"/>
      <c r="AD99" s="30"/>
      <c r="AE99" s="30"/>
      <c r="AF99" s="27"/>
      <c r="AG99" s="27"/>
      <c r="AH99" s="27"/>
      <c r="AI99" s="27"/>
      <c r="AJ99" s="27"/>
      <c r="AK99" s="27"/>
      <c r="AL99" s="27"/>
      <c r="AM99" s="27"/>
      <c r="AN99" s="27"/>
      <c r="AO99" s="27"/>
      <c r="AP99" s="27"/>
      <c r="AQ99" s="27"/>
      <c r="AR99" s="27"/>
      <c r="AS99" s="27"/>
      <c r="AT99" s="27"/>
      <c r="AU99" s="27"/>
      <c r="AV99" s="27"/>
      <c r="AW99" s="27"/>
      <c r="AX99" s="27"/>
      <c r="AY99" s="27"/>
      <c r="AZ99" s="27"/>
      <c r="BA99" s="27"/>
    </row>
    <row r="100" ht="12.75" customHeight="1">
      <c r="A100" s="5"/>
      <c r="B100" s="266"/>
      <c r="C100" s="316"/>
      <c r="D100" s="316"/>
      <c r="E100" s="316"/>
      <c r="F100" s="316"/>
      <c r="G100" s="78"/>
      <c r="H100" s="317"/>
      <c r="I100" s="315"/>
      <c r="J100" s="8"/>
      <c r="K100" s="290">
        <v>2.0</v>
      </c>
      <c r="L100" s="161" t="s">
        <v>2975</v>
      </c>
      <c r="M100" s="30"/>
      <c r="N100" s="30"/>
      <c r="O100" s="30"/>
      <c r="P100" s="30"/>
      <c r="Q100" s="284"/>
      <c r="R100" s="320"/>
      <c r="S100" s="30"/>
      <c r="T100" s="30"/>
      <c r="U100" s="30"/>
      <c r="V100" s="30"/>
      <c r="W100" s="192"/>
      <c r="X100" s="192"/>
      <c r="Y100" s="268"/>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row>
    <row r="101" ht="12.75" customHeight="1">
      <c r="A101" s="5"/>
      <c r="B101" s="266"/>
      <c r="C101" s="316"/>
      <c r="D101" s="316"/>
      <c r="E101" s="316"/>
      <c r="F101" s="316"/>
      <c r="G101" s="78"/>
      <c r="H101" s="317"/>
      <c r="I101" s="315"/>
      <c r="J101" s="8"/>
      <c r="K101" s="290">
        <v>3.0</v>
      </c>
      <c r="L101" s="161" t="s">
        <v>3154</v>
      </c>
      <c r="M101" s="30"/>
      <c r="N101" s="30"/>
      <c r="O101" s="30"/>
      <c r="P101" s="30"/>
      <c r="Q101" s="284"/>
      <c r="R101" s="320"/>
      <c r="S101" s="30"/>
      <c r="T101" s="30"/>
      <c r="U101" s="30"/>
      <c r="V101" s="30"/>
      <c r="W101" s="192"/>
      <c r="X101" s="192"/>
      <c r="Y101" s="8"/>
      <c r="Z101" s="268"/>
      <c r="AA101" s="27"/>
      <c r="AB101" s="30"/>
      <c r="AC101" s="30"/>
      <c r="AD101" s="30"/>
      <c r="AE101" s="30"/>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row>
    <row r="102" ht="12.75" customHeight="1">
      <c r="A102" s="5"/>
      <c r="B102" s="266"/>
      <c r="C102" s="316"/>
      <c r="D102" s="316"/>
      <c r="E102" s="316"/>
      <c r="F102" s="316"/>
      <c r="G102" s="78"/>
      <c r="H102" s="317"/>
      <c r="I102" s="266"/>
      <c r="J102" s="268" t="s">
        <v>3094</v>
      </c>
      <c r="K102" s="161" t="s">
        <v>3156</v>
      </c>
      <c r="L102" s="161"/>
      <c r="M102" s="27"/>
      <c r="N102" s="27"/>
      <c r="O102" s="27"/>
      <c r="P102" s="27"/>
      <c r="Q102" s="27"/>
      <c r="R102" s="30"/>
      <c r="S102" s="30"/>
      <c r="T102" s="30"/>
      <c r="U102" s="30"/>
      <c r="V102" s="30"/>
      <c r="W102" s="192"/>
      <c r="X102" s="192"/>
      <c r="Y102" s="8"/>
      <c r="Z102" s="268"/>
      <c r="AA102" s="27"/>
      <c r="AB102" s="30"/>
      <c r="AC102" s="30"/>
      <c r="AD102" s="30"/>
      <c r="AE102" s="30"/>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row>
    <row r="103" ht="12.75" customHeight="1">
      <c r="A103" s="5"/>
      <c r="B103" s="266"/>
      <c r="C103" s="316"/>
      <c r="D103" s="316"/>
      <c r="E103" s="316"/>
      <c r="F103" s="316"/>
      <c r="G103" s="78"/>
      <c r="H103" s="317"/>
      <c r="I103" s="267"/>
      <c r="J103" s="8"/>
      <c r="K103" s="290">
        <v>1.0</v>
      </c>
      <c r="L103" s="161" t="s">
        <v>2974</v>
      </c>
      <c r="M103" s="30"/>
      <c r="N103" s="30"/>
      <c r="O103" s="30"/>
      <c r="P103" s="30"/>
      <c r="Q103" s="30"/>
      <c r="R103" s="30"/>
      <c r="S103" s="30"/>
      <c r="T103" s="30"/>
      <c r="U103" s="30"/>
      <c r="V103" s="30"/>
      <c r="W103" s="192"/>
      <c r="X103" s="192"/>
      <c r="Y103" s="268"/>
      <c r="Z103" s="27"/>
      <c r="AA103" s="27"/>
      <c r="AB103" s="27"/>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row>
    <row r="104" ht="12.75" customHeight="1">
      <c r="A104" s="5"/>
      <c r="B104" s="266"/>
      <c r="C104" s="316"/>
      <c r="D104" s="316"/>
      <c r="E104" s="316"/>
      <c r="F104" s="316"/>
      <c r="G104" s="78"/>
      <c r="H104" s="317"/>
      <c r="I104" s="315"/>
      <c r="J104" s="8"/>
      <c r="K104" s="290">
        <v>2.0</v>
      </c>
      <c r="L104" s="161" t="s">
        <v>2975</v>
      </c>
      <c r="M104" s="30"/>
      <c r="N104" s="30"/>
      <c r="O104" s="30"/>
      <c r="P104" s="30"/>
      <c r="Q104" s="284"/>
      <c r="R104" s="320"/>
      <c r="S104" s="30"/>
      <c r="T104" s="30"/>
      <c r="U104" s="30"/>
      <c r="V104" s="30"/>
      <c r="W104" s="192"/>
      <c r="X104" s="192"/>
      <c r="Y104" s="8"/>
      <c r="Z104" s="268"/>
      <c r="AA104" s="27"/>
      <c r="AB104" s="30"/>
      <c r="AC104" s="30"/>
      <c r="AD104" s="30"/>
      <c r="AE104" s="30"/>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row>
    <row r="105" ht="12.75" customHeight="1">
      <c r="A105" s="5"/>
      <c r="B105" s="266"/>
      <c r="C105" s="316"/>
      <c r="D105" s="316"/>
      <c r="E105" s="316"/>
      <c r="F105" s="316"/>
      <c r="G105" s="78"/>
      <c r="H105" s="317"/>
      <c r="I105" s="315"/>
      <c r="J105" s="8"/>
      <c r="K105" s="290">
        <v>3.0</v>
      </c>
      <c r="L105" s="161" t="s">
        <v>3154</v>
      </c>
      <c r="M105" s="30"/>
      <c r="N105" s="30"/>
      <c r="O105" s="30"/>
      <c r="P105" s="30"/>
      <c r="Q105" s="284"/>
      <c r="R105" s="320"/>
      <c r="S105" s="30"/>
      <c r="T105" s="30"/>
      <c r="U105" s="30"/>
      <c r="V105" s="30"/>
      <c r="W105" s="192"/>
      <c r="X105" s="192"/>
      <c r="Y105" s="8"/>
      <c r="Z105" s="268"/>
      <c r="AA105" s="27"/>
      <c r="AB105" s="30"/>
      <c r="AC105" s="30"/>
      <c r="AD105" s="30"/>
      <c r="AE105" s="30"/>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row>
    <row r="106" ht="12.75" customHeight="1">
      <c r="A106" s="5"/>
      <c r="B106" s="266"/>
      <c r="C106" s="316"/>
      <c r="D106" s="316"/>
      <c r="E106" s="316"/>
      <c r="F106" s="316"/>
      <c r="G106" s="78"/>
      <c r="H106" s="317"/>
      <c r="I106" s="315"/>
      <c r="J106" s="27"/>
      <c r="K106" s="268"/>
      <c r="L106" s="75"/>
      <c r="M106" s="30"/>
      <c r="N106" s="30"/>
      <c r="O106" s="30"/>
      <c r="P106" s="30"/>
      <c r="Q106" s="284"/>
      <c r="R106" s="320"/>
      <c r="S106" s="30"/>
      <c r="T106" s="30"/>
      <c r="U106" s="30"/>
      <c r="V106" s="30"/>
      <c r="W106" s="192"/>
      <c r="X106" s="192"/>
      <c r="Y106" s="268"/>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row>
    <row r="107" ht="12.75" customHeight="1">
      <c r="A107" s="5"/>
      <c r="B107" s="98"/>
      <c r="C107" s="316"/>
      <c r="D107" s="312"/>
      <c r="E107" s="312"/>
      <c r="F107" s="316"/>
      <c r="G107" s="259" t="s">
        <v>3110</v>
      </c>
      <c r="H107" s="321" t="s">
        <v>3157</v>
      </c>
      <c r="I107" s="27" t="s">
        <v>3158</v>
      </c>
      <c r="J107" s="322"/>
      <c r="K107" s="322"/>
      <c r="L107" s="322"/>
      <c r="M107" s="323"/>
      <c r="N107" s="323"/>
      <c r="O107" s="323"/>
      <c r="P107" s="323"/>
      <c r="Q107" s="324"/>
      <c r="R107" s="325"/>
      <c r="S107" s="323"/>
      <c r="T107" s="323"/>
      <c r="U107" s="323"/>
      <c r="V107" s="323"/>
      <c r="W107" s="322"/>
      <c r="X107" s="322"/>
      <c r="Y107" s="8"/>
      <c r="Z107" s="268"/>
      <c r="AA107" s="27"/>
      <c r="AB107" s="30"/>
      <c r="AC107" s="30"/>
      <c r="AD107" s="30"/>
      <c r="AE107" s="30"/>
      <c r="AF107" s="322"/>
      <c r="AG107" s="322"/>
      <c r="AH107" s="322"/>
      <c r="AI107" s="27"/>
      <c r="AJ107" s="326"/>
      <c r="AK107" s="27"/>
      <c r="AL107" s="27"/>
      <c r="AM107" s="27"/>
      <c r="AN107" s="27"/>
      <c r="AO107" s="27"/>
      <c r="AP107" s="27"/>
      <c r="AQ107" s="27"/>
      <c r="AR107" s="27"/>
      <c r="AS107" s="27"/>
      <c r="AT107" s="27"/>
      <c r="AU107" s="27"/>
      <c r="AV107" s="27"/>
      <c r="AW107" s="27"/>
      <c r="AX107" s="27"/>
      <c r="AY107" s="27"/>
      <c r="AZ107" s="27"/>
      <c r="BA107" s="27"/>
    </row>
    <row r="108" ht="12.75" customHeight="1">
      <c r="A108" s="5"/>
      <c r="B108" s="98"/>
      <c r="C108" s="312"/>
      <c r="D108" s="312"/>
      <c r="E108" s="312"/>
      <c r="F108" s="312"/>
      <c r="G108" s="78"/>
      <c r="H108" s="321" t="s">
        <v>2990</v>
      </c>
      <c r="I108" s="161" t="s">
        <v>3159</v>
      </c>
      <c r="J108" s="322"/>
      <c r="K108" s="322"/>
      <c r="L108" s="322"/>
      <c r="M108" s="323"/>
      <c r="N108" s="323"/>
      <c r="O108" s="323"/>
      <c r="P108" s="323"/>
      <c r="Q108" s="324"/>
      <c r="R108" s="325"/>
      <c r="S108" s="323"/>
      <c r="T108" s="323"/>
      <c r="U108" s="323"/>
      <c r="V108" s="323"/>
      <c r="W108" s="322"/>
      <c r="X108" s="322"/>
      <c r="Y108" s="8"/>
      <c r="Z108" s="268"/>
      <c r="AA108" s="27"/>
      <c r="AB108" s="30"/>
      <c r="AC108" s="30"/>
      <c r="AD108" s="30"/>
      <c r="AE108" s="30"/>
      <c r="AF108" s="322"/>
      <c r="AG108" s="322"/>
      <c r="AH108" s="322"/>
      <c r="AI108" s="27"/>
      <c r="AJ108" s="326"/>
      <c r="AK108" s="27"/>
      <c r="AL108" s="27"/>
      <c r="AM108" s="27"/>
      <c r="AN108" s="27"/>
      <c r="AO108" s="27"/>
      <c r="AP108" s="27"/>
      <c r="AQ108" s="27"/>
      <c r="AR108" s="27"/>
      <c r="AS108" s="27"/>
      <c r="AT108" s="27"/>
      <c r="AU108" s="27"/>
      <c r="AV108" s="27"/>
      <c r="AW108" s="27"/>
      <c r="AX108" s="27"/>
      <c r="AY108" s="27"/>
      <c r="AZ108" s="27"/>
      <c r="BA108" s="27"/>
    </row>
    <row r="109" ht="12.75" customHeight="1">
      <c r="A109" s="5"/>
      <c r="B109" s="98"/>
      <c r="C109" s="99"/>
      <c r="D109" s="99"/>
      <c r="E109" s="99"/>
      <c r="F109" s="99"/>
      <c r="G109" s="78"/>
      <c r="H109" s="193"/>
      <c r="I109" s="30"/>
      <c r="J109" s="27"/>
      <c r="K109" s="268">
        <v>1.0</v>
      </c>
      <c r="L109" s="27" t="s">
        <v>2974</v>
      </c>
      <c r="M109" s="30"/>
      <c r="N109" s="30"/>
      <c r="O109" s="30"/>
      <c r="P109" s="30"/>
      <c r="Q109" s="284"/>
      <c r="R109" s="320"/>
      <c r="S109" s="30"/>
      <c r="T109" s="30"/>
      <c r="U109" s="30"/>
      <c r="V109" s="30"/>
      <c r="W109" s="27"/>
      <c r="X109" s="27"/>
      <c r="Y109" s="268"/>
      <c r="Z109" s="268"/>
      <c r="AA109" s="27"/>
      <c r="AB109" s="30"/>
      <c r="AC109" s="30"/>
      <c r="AD109" s="30"/>
      <c r="AE109" s="30"/>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row>
    <row r="110" ht="12.75" customHeight="1">
      <c r="A110" s="5"/>
      <c r="B110" s="98"/>
      <c r="C110" s="99"/>
      <c r="D110" s="99"/>
      <c r="E110" s="99"/>
      <c r="F110" s="99"/>
      <c r="G110" s="78"/>
      <c r="H110" s="193"/>
      <c r="I110" s="30"/>
      <c r="J110" s="27"/>
      <c r="K110" s="268">
        <v>2.0</v>
      </c>
      <c r="L110" s="27" t="s">
        <v>2975</v>
      </c>
      <c r="M110" s="30"/>
      <c r="N110" s="30"/>
      <c r="O110" s="30"/>
      <c r="P110" s="30"/>
      <c r="Q110" s="284"/>
      <c r="R110" s="320"/>
      <c r="S110" s="30"/>
      <c r="T110" s="30"/>
      <c r="U110" s="30"/>
      <c r="V110" s="30"/>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row>
    <row r="111" ht="12.75" customHeight="1">
      <c r="A111" s="5"/>
      <c r="B111" s="98"/>
      <c r="C111" s="99"/>
      <c r="D111" s="99"/>
      <c r="E111" s="99"/>
      <c r="F111" s="99"/>
      <c r="G111" s="78"/>
      <c r="H111" s="193"/>
      <c r="I111" s="30"/>
      <c r="J111" s="27"/>
      <c r="K111" s="268">
        <v>98.0</v>
      </c>
      <c r="L111" s="75" t="s">
        <v>3160</v>
      </c>
      <c r="M111" s="30"/>
      <c r="N111" s="30"/>
      <c r="O111" s="30"/>
      <c r="P111" s="30"/>
      <c r="Q111" s="284"/>
      <c r="R111" s="320"/>
      <c r="S111" s="30"/>
      <c r="T111" s="30"/>
      <c r="U111" s="30"/>
      <c r="V111" s="30"/>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row>
    <row r="112" ht="12.75" customHeight="1">
      <c r="A112" s="5"/>
      <c r="B112" s="98"/>
      <c r="C112" s="99"/>
      <c r="D112" s="99"/>
      <c r="E112" s="99"/>
      <c r="F112" s="99"/>
      <c r="G112" s="78"/>
      <c r="H112" s="193"/>
      <c r="I112" s="30"/>
      <c r="J112" s="27"/>
      <c r="K112" s="268"/>
      <c r="L112" s="75"/>
      <c r="M112" s="30"/>
      <c r="N112" s="30"/>
      <c r="O112" s="30"/>
      <c r="P112" s="30"/>
      <c r="Q112" s="284"/>
      <c r="R112" s="320"/>
      <c r="S112" s="30"/>
      <c r="T112" s="30"/>
      <c r="U112" s="30"/>
      <c r="V112" s="30"/>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row>
    <row r="113" ht="12.75" customHeight="1">
      <c r="A113" s="5"/>
      <c r="B113" s="32"/>
      <c r="C113" s="50"/>
      <c r="D113" s="50"/>
      <c r="E113" s="50"/>
      <c r="F113" s="50"/>
      <c r="G113" s="78"/>
      <c r="H113" s="193"/>
      <c r="I113" s="327" t="s">
        <v>3161</v>
      </c>
      <c r="J113" s="45"/>
      <c r="K113" s="45"/>
      <c r="L113" s="45"/>
      <c r="M113" s="45"/>
      <c r="N113" s="45"/>
      <c r="O113" s="45"/>
      <c r="P113" s="45"/>
      <c r="Q113" s="45"/>
      <c r="R113" s="45"/>
      <c r="S113" s="45"/>
      <c r="T113" s="45"/>
      <c r="U113" s="45"/>
      <c r="V113" s="45"/>
      <c r="W113" s="45"/>
      <c r="X113" s="45"/>
      <c r="Y113" s="45"/>
      <c r="Z113" s="45"/>
      <c r="AA113" s="45"/>
      <c r="AB113" s="45"/>
      <c r="AC113" s="45"/>
      <c r="AD113" s="45"/>
      <c r="AE113" s="45"/>
      <c r="AF113" s="45"/>
      <c r="AG113" s="45"/>
      <c r="AH113" s="45"/>
      <c r="AI113" s="46"/>
      <c r="AJ113" s="98"/>
      <c r="AK113" s="98"/>
      <c r="AL113" s="98"/>
      <c r="AM113" s="98"/>
      <c r="AN113" s="27"/>
      <c r="AO113" s="27"/>
      <c r="AP113" s="27"/>
      <c r="AQ113" s="27"/>
      <c r="AR113" s="27"/>
      <c r="AS113" s="27"/>
      <c r="AT113" s="27"/>
      <c r="AU113" s="27"/>
      <c r="AV113" s="27"/>
      <c r="AW113" s="27"/>
      <c r="AX113" s="27"/>
      <c r="AY113" s="27"/>
      <c r="AZ113" s="27"/>
      <c r="BA113" s="27"/>
    </row>
    <row r="114" ht="12.75" customHeight="1">
      <c r="A114" s="5"/>
      <c r="B114" s="98"/>
      <c r="C114" s="50"/>
      <c r="D114" s="50"/>
      <c r="E114" s="50"/>
      <c r="F114" s="50"/>
      <c r="G114" s="78"/>
      <c r="H114" s="193"/>
      <c r="I114" s="327" t="str">
        <f>"CATI: SI (TIPO_MUESTRA !=2 ) PASAR A "&amp;H117</f>
        <v>CATI: SI (TIPO_MUESTRA !=2 ) PASAR A 2,13</v>
      </c>
      <c r="J114" s="45"/>
      <c r="K114" s="45"/>
      <c r="L114" s="45"/>
      <c r="M114" s="45"/>
      <c r="N114" s="45"/>
      <c r="O114" s="45"/>
      <c r="P114" s="45"/>
      <c r="Q114" s="45"/>
      <c r="R114" s="45"/>
      <c r="S114" s="45"/>
      <c r="T114" s="45"/>
      <c r="U114" s="45"/>
      <c r="V114" s="45"/>
      <c r="W114" s="45"/>
      <c r="X114" s="45"/>
      <c r="Y114" s="45"/>
      <c r="Z114" s="45"/>
      <c r="AA114" s="45"/>
      <c r="AB114" s="45"/>
      <c r="AC114" s="45"/>
      <c r="AD114" s="45"/>
      <c r="AE114" s="45"/>
      <c r="AF114" s="45"/>
      <c r="AG114" s="45"/>
      <c r="AH114" s="45"/>
      <c r="AI114" s="46"/>
      <c r="AJ114" s="98"/>
      <c r="AK114" s="98"/>
      <c r="AL114" s="98"/>
      <c r="AM114" s="98"/>
      <c r="AN114" s="27"/>
      <c r="AO114" s="27"/>
      <c r="AP114" s="27"/>
      <c r="AQ114" s="27"/>
      <c r="AR114" s="27"/>
      <c r="AS114" s="27"/>
      <c r="AT114" s="27"/>
      <c r="AU114" s="27"/>
      <c r="AV114" s="27"/>
      <c r="AW114" s="27"/>
      <c r="AX114" s="27"/>
      <c r="AY114" s="27"/>
      <c r="AZ114" s="27"/>
      <c r="BA114" s="27"/>
    </row>
    <row r="115" ht="36.75" customHeight="1">
      <c r="A115" s="5"/>
      <c r="B115" s="27"/>
      <c r="C115" s="122"/>
      <c r="D115" s="122"/>
      <c r="E115" s="122"/>
      <c r="F115" s="122"/>
      <c r="G115" s="78"/>
      <c r="H115" s="328"/>
      <c r="I115" s="29" t="s">
        <v>3162</v>
      </c>
      <c r="Z115" s="29"/>
      <c r="AA115" s="29"/>
      <c r="AB115" s="328"/>
      <c r="AC115" s="328"/>
      <c r="AD115" s="329"/>
      <c r="AW115" s="27"/>
      <c r="AX115" s="27"/>
      <c r="AY115" s="27"/>
      <c r="AZ115" s="27"/>
      <c r="BA115" s="27"/>
    </row>
    <row r="116" ht="17.25" customHeight="1">
      <c r="A116" s="5"/>
      <c r="B116" s="27"/>
      <c r="C116" s="122"/>
      <c r="D116" s="122"/>
      <c r="E116" s="122"/>
      <c r="F116" s="122"/>
      <c r="G116" s="78"/>
      <c r="H116" s="330"/>
      <c r="I116" s="331" t="s">
        <v>3163</v>
      </c>
      <c r="J116" s="34"/>
      <c r="K116" s="34"/>
      <c r="L116" s="34"/>
      <c r="M116" s="34"/>
      <c r="N116" s="34"/>
      <c r="O116" s="34"/>
      <c r="P116" s="34"/>
      <c r="Q116" s="34"/>
      <c r="R116" s="34"/>
      <c r="S116" s="34"/>
      <c r="T116" s="34"/>
      <c r="U116" s="34"/>
      <c r="V116" s="34"/>
      <c r="W116" s="34"/>
      <c r="X116" s="34"/>
      <c r="Y116" s="34"/>
      <c r="Z116" s="34"/>
      <c r="AA116" s="35"/>
      <c r="AB116" s="328"/>
      <c r="AC116" s="328"/>
      <c r="AW116" s="27"/>
      <c r="AX116" s="27"/>
      <c r="AY116" s="27"/>
      <c r="AZ116" s="27"/>
      <c r="BA116" s="27"/>
    </row>
    <row r="117" ht="13.5" customHeight="1">
      <c r="A117" s="5"/>
      <c r="B117" s="27"/>
      <c r="C117" s="122"/>
      <c r="D117" s="122"/>
      <c r="E117" s="122"/>
      <c r="F117" s="122"/>
      <c r="G117" s="78"/>
      <c r="H117" s="321">
        <v>2.13</v>
      </c>
      <c r="I117" s="36"/>
      <c r="J117" s="37"/>
      <c r="K117" s="37"/>
      <c r="L117" s="37"/>
      <c r="M117" s="37"/>
      <c r="N117" s="37"/>
      <c r="O117" s="37"/>
      <c r="P117" s="37"/>
      <c r="Q117" s="37"/>
      <c r="R117" s="37"/>
      <c r="S117" s="37"/>
      <c r="T117" s="37"/>
      <c r="U117" s="37"/>
      <c r="V117" s="37"/>
      <c r="W117" s="37"/>
      <c r="X117" s="37"/>
      <c r="Y117" s="37"/>
      <c r="Z117" s="37"/>
      <c r="AA117" s="38"/>
      <c r="AB117" s="328"/>
      <c r="AC117" s="328"/>
      <c r="AW117" s="27"/>
      <c r="AX117" s="27"/>
      <c r="AY117" s="27"/>
      <c r="AZ117" s="27"/>
      <c r="BA117" s="27"/>
    </row>
    <row r="118" ht="13.5" customHeight="1">
      <c r="A118" s="5"/>
      <c r="B118" s="27"/>
      <c r="C118" s="122"/>
      <c r="D118" s="122"/>
      <c r="E118" s="122"/>
      <c r="F118" s="122"/>
      <c r="G118" s="78"/>
      <c r="H118" s="328"/>
      <c r="I118" s="332" t="s">
        <v>3164</v>
      </c>
      <c r="AB118" s="328"/>
      <c r="AC118" s="328"/>
      <c r="AD118" s="328"/>
      <c r="AE118" s="328"/>
      <c r="AF118" s="328"/>
      <c r="AG118" s="328"/>
      <c r="AH118" s="27"/>
      <c r="AI118" s="27"/>
      <c r="AJ118" s="27"/>
      <c r="AK118" s="27"/>
      <c r="AL118" s="27"/>
      <c r="AM118" s="27"/>
      <c r="AN118" s="27"/>
      <c r="AO118" s="27"/>
      <c r="AP118" s="27"/>
      <c r="AQ118" s="27"/>
      <c r="AR118" s="27"/>
      <c r="AS118" s="27"/>
      <c r="AT118" s="27"/>
      <c r="AU118" s="27"/>
      <c r="AV118" s="27"/>
      <c r="AW118" s="27"/>
      <c r="AX118" s="27"/>
      <c r="AY118" s="27"/>
      <c r="AZ118" s="27"/>
      <c r="BA118" s="27"/>
    </row>
    <row r="119" ht="12.75" customHeight="1">
      <c r="A119" s="5"/>
      <c r="B119" s="27"/>
      <c r="C119" s="122"/>
      <c r="D119" s="122"/>
      <c r="E119" s="122"/>
      <c r="F119" s="122"/>
      <c r="G119" s="78"/>
      <c r="H119" s="328"/>
      <c r="AB119" s="328"/>
      <c r="AC119" s="328"/>
      <c r="AD119" s="328"/>
      <c r="AE119" s="328"/>
      <c r="AF119" s="328"/>
      <c r="AG119" s="328"/>
      <c r="AH119" s="27"/>
      <c r="AI119" s="27"/>
      <c r="AJ119" s="27"/>
      <c r="AK119" s="27"/>
      <c r="AL119" s="27"/>
      <c r="AM119" s="27"/>
      <c r="AN119" s="27"/>
      <c r="AO119" s="27"/>
      <c r="AP119" s="27"/>
      <c r="AQ119" s="27"/>
      <c r="AR119" s="27"/>
      <c r="AS119" s="27"/>
      <c r="AT119" s="27"/>
      <c r="AU119" s="27"/>
      <c r="AV119" s="27"/>
      <c r="AW119" s="27"/>
      <c r="AX119" s="27"/>
      <c r="AY119" s="27"/>
      <c r="AZ119" s="27"/>
      <c r="BA119" s="27"/>
    </row>
    <row r="120" ht="12.75" customHeight="1">
      <c r="A120" s="5"/>
      <c r="B120" s="27"/>
      <c r="C120" s="122"/>
      <c r="D120" s="122"/>
      <c r="E120" s="122"/>
      <c r="F120" s="122"/>
      <c r="G120" s="78"/>
      <c r="H120" s="328"/>
      <c r="I120" s="333"/>
      <c r="J120" s="268">
        <v>1.0</v>
      </c>
      <c r="K120" s="27" t="s">
        <v>3165</v>
      </c>
      <c r="L120" s="8"/>
      <c r="M120" s="8"/>
      <c r="N120" s="8"/>
      <c r="O120" s="8"/>
      <c r="P120" s="8"/>
      <c r="Q120" s="8"/>
      <c r="R120" s="8"/>
      <c r="S120" s="8"/>
      <c r="T120" s="8"/>
      <c r="U120" s="8"/>
      <c r="V120" s="8"/>
      <c r="W120" s="8"/>
      <c r="X120" s="8"/>
      <c r="Y120" s="8"/>
      <c r="Z120" s="8"/>
      <c r="AA120" s="8"/>
      <c r="AB120" s="328"/>
      <c r="AC120" s="328"/>
      <c r="AD120" s="328"/>
      <c r="AE120" s="328"/>
      <c r="AF120" s="328"/>
      <c r="AG120" s="328"/>
      <c r="AH120" s="27"/>
      <c r="AI120" s="27"/>
      <c r="AJ120" s="27"/>
      <c r="AK120" s="27"/>
      <c r="AL120" s="27"/>
      <c r="AM120" s="27"/>
      <c r="AN120" s="27"/>
      <c r="AO120" s="27"/>
      <c r="AP120" s="27"/>
      <c r="AQ120" s="27"/>
      <c r="AR120" s="27"/>
      <c r="AS120" s="27"/>
      <c r="AT120" s="27"/>
      <c r="AU120" s="27"/>
      <c r="AV120" s="27"/>
      <c r="AW120" s="27"/>
      <c r="AX120" s="27"/>
      <c r="AY120" s="27"/>
      <c r="AZ120" s="27"/>
      <c r="BA120" s="27"/>
    </row>
    <row r="121" ht="12.75" customHeight="1">
      <c r="A121" s="5"/>
      <c r="B121" s="27"/>
      <c r="C121" s="122"/>
      <c r="D121" s="122"/>
      <c r="E121" s="122"/>
      <c r="F121" s="122"/>
      <c r="G121" s="78"/>
      <c r="H121" s="328"/>
      <c r="I121" s="333"/>
      <c r="J121" s="268">
        <v>2.0</v>
      </c>
      <c r="K121" s="27" t="s">
        <v>3166</v>
      </c>
      <c r="L121" s="8"/>
      <c r="M121" s="8"/>
      <c r="N121" s="8"/>
      <c r="O121" s="8"/>
      <c r="P121" s="8"/>
      <c r="Q121" s="8"/>
      <c r="R121" s="8"/>
      <c r="S121" s="8"/>
      <c r="T121" s="8"/>
      <c r="U121" s="8"/>
      <c r="V121" s="8"/>
      <c r="W121" s="8"/>
      <c r="X121" s="8"/>
      <c r="Y121" s="8"/>
      <c r="Z121" s="8"/>
      <c r="AA121" s="8"/>
      <c r="AB121" s="328"/>
      <c r="AC121" s="328"/>
      <c r="AD121" s="328"/>
      <c r="AE121" s="328"/>
      <c r="AF121" s="328"/>
      <c r="AG121" s="328"/>
      <c r="AH121" s="27"/>
      <c r="AI121" s="27"/>
      <c r="AJ121" s="27"/>
      <c r="AK121" s="27"/>
      <c r="AL121" s="27"/>
      <c r="AM121" s="27"/>
      <c r="AN121" s="27"/>
      <c r="AO121" s="27"/>
      <c r="AP121" s="27"/>
      <c r="AQ121" s="27"/>
      <c r="AR121" s="27"/>
      <c r="AS121" s="27"/>
      <c r="AT121" s="27"/>
      <c r="AU121" s="27"/>
      <c r="AV121" s="27"/>
      <c r="AW121" s="27"/>
      <c r="AX121" s="27"/>
      <c r="AY121" s="27"/>
      <c r="AZ121" s="27"/>
      <c r="BA121" s="27"/>
    </row>
    <row r="122" ht="12.75" customHeight="1">
      <c r="A122" s="5"/>
      <c r="B122" s="27"/>
      <c r="C122" s="122"/>
      <c r="D122" s="122"/>
      <c r="E122" s="122"/>
      <c r="F122" s="122"/>
      <c r="G122" s="78"/>
      <c r="H122" s="328"/>
      <c r="I122" s="333"/>
      <c r="J122" s="268">
        <v>3.0</v>
      </c>
      <c r="K122" s="27" t="s">
        <v>3167</v>
      </c>
      <c r="L122" s="8"/>
      <c r="M122" s="8"/>
      <c r="N122" s="8"/>
      <c r="O122" s="8"/>
      <c r="P122" s="8"/>
      <c r="Q122" s="8"/>
      <c r="R122" s="8"/>
      <c r="S122" s="8"/>
      <c r="T122" s="8"/>
      <c r="U122" s="8"/>
      <c r="V122" s="8" t="s">
        <v>2990</v>
      </c>
      <c r="W122" s="8"/>
      <c r="X122" s="8"/>
      <c r="Y122" s="8"/>
      <c r="Z122" s="8"/>
      <c r="AA122" s="8"/>
      <c r="AB122" s="328"/>
      <c r="AC122" s="328"/>
      <c r="AD122" s="328"/>
      <c r="AE122" s="328"/>
      <c r="AF122" s="328"/>
      <c r="AG122" s="328"/>
      <c r="AH122" s="27"/>
      <c r="AI122" s="27"/>
      <c r="AJ122" s="27"/>
      <c r="AK122" s="27"/>
      <c r="AL122" s="27"/>
      <c r="AM122" s="27"/>
      <c r="AN122" s="27"/>
      <c r="AO122" s="27"/>
      <c r="AP122" s="27"/>
      <c r="AQ122" s="27"/>
      <c r="AR122" s="27"/>
      <c r="AS122" s="27"/>
      <c r="AT122" s="27"/>
      <c r="AU122" s="27"/>
      <c r="AV122" s="27"/>
      <c r="AW122" s="27"/>
      <c r="AX122" s="27"/>
      <c r="AY122" s="27"/>
      <c r="AZ122" s="27"/>
      <c r="BA122" s="27"/>
    </row>
    <row r="123" ht="12.75" customHeight="1">
      <c r="A123" s="5"/>
      <c r="B123" s="27"/>
      <c r="C123" s="122"/>
      <c r="D123" s="122"/>
      <c r="E123" s="122"/>
      <c r="F123" s="122"/>
      <c r="G123" s="78"/>
      <c r="H123" s="328"/>
      <c r="I123" s="333"/>
      <c r="J123" s="268">
        <v>4.0</v>
      </c>
      <c r="K123" s="27" t="s">
        <v>3168</v>
      </c>
      <c r="L123" s="8"/>
      <c r="M123" s="8"/>
      <c r="N123" s="8"/>
      <c r="O123" s="8"/>
      <c r="P123" s="8"/>
      <c r="Q123" s="8"/>
      <c r="R123" s="8"/>
      <c r="S123" s="8"/>
      <c r="T123" s="8"/>
      <c r="U123" s="8"/>
      <c r="V123" s="8"/>
      <c r="W123" s="8"/>
      <c r="X123" s="8"/>
      <c r="Y123" s="8"/>
      <c r="Z123" s="8"/>
      <c r="AA123" s="8"/>
      <c r="AB123" s="328"/>
      <c r="AC123" s="328"/>
      <c r="AD123" s="328"/>
      <c r="AE123" s="328"/>
      <c r="AF123" s="328"/>
      <c r="AG123" s="328"/>
      <c r="AH123" s="27"/>
      <c r="AI123" s="27"/>
      <c r="AJ123" s="27"/>
      <c r="AK123" s="27"/>
      <c r="AL123" s="27"/>
      <c r="AM123" s="27"/>
      <c r="AN123" s="27"/>
      <c r="AO123" s="27"/>
      <c r="AP123" s="27"/>
      <c r="AQ123" s="27"/>
      <c r="AR123" s="27"/>
      <c r="AS123" s="27"/>
      <c r="AT123" s="27"/>
      <c r="AU123" s="27"/>
      <c r="AV123" s="27"/>
      <c r="AW123" s="27"/>
      <c r="AX123" s="27"/>
      <c r="AY123" s="27"/>
      <c r="AZ123" s="27"/>
      <c r="BA123" s="27"/>
    </row>
    <row r="124" ht="12.75" customHeight="1">
      <c r="A124" s="5"/>
      <c r="B124" s="27"/>
      <c r="C124" s="122"/>
      <c r="D124" s="122"/>
      <c r="E124" s="122"/>
      <c r="F124" s="122"/>
      <c r="G124" s="78"/>
      <c r="H124" s="328"/>
      <c r="I124" s="328"/>
      <c r="J124" s="334"/>
      <c r="K124" s="224"/>
      <c r="L124" s="328"/>
      <c r="M124" s="328"/>
      <c r="N124" s="328"/>
      <c r="O124" s="328"/>
      <c r="P124" s="328"/>
      <c r="Q124" s="328"/>
      <c r="R124" s="328"/>
      <c r="S124" s="328"/>
      <c r="T124" s="328"/>
      <c r="U124" s="328"/>
      <c r="V124" s="328"/>
      <c r="W124" s="328"/>
      <c r="X124" s="328"/>
      <c r="Y124" s="328"/>
      <c r="Z124" s="328"/>
      <c r="AB124" s="328"/>
      <c r="AC124" s="328"/>
      <c r="AD124" s="328"/>
      <c r="AE124" s="328"/>
      <c r="AF124" s="328"/>
      <c r="AG124" s="328"/>
      <c r="AH124" s="27"/>
      <c r="AI124" s="27"/>
      <c r="AJ124" s="27"/>
      <c r="AK124" s="27"/>
      <c r="AL124" s="27"/>
      <c r="AM124" s="27"/>
      <c r="AN124" s="27"/>
      <c r="AO124" s="27"/>
      <c r="AP124" s="27"/>
      <c r="AQ124" s="27"/>
      <c r="AR124" s="27"/>
      <c r="AS124" s="27"/>
      <c r="AT124" s="27"/>
      <c r="AU124" s="27"/>
      <c r="AV124" s="27"/>
      <c r="AW124" s="27"/>
      <c r="AX124" s="27"/>
      <c r="AY124" s="27"/>
      <c r="AZ124" s="27"/>
      <c r="BA124" s="27"/>
    </row>
    <row r="125" ht="12.75" customHeight="1">
      <c r="A125" s="5"/>
      <c r="B125" s="27"/>
      <c r="C125" s="122"/>
      <c r="D125" s="122"/>
      <c r="E125" s="122"/>
      <c r="F125" s="122"/>
      <c r="G125" s="78"/>
      <c r="H125" s="328"/>
      <c r="I125" s="328"/>
      <c r="J125" s="328"/>
      <c r="K125" s="328"/>
      <c r="L125" s="328"/>
      <c r="M125" s="328"/>
      <c r="N125" s="328"/>
      <c r="O125" s="328"/>
      <c r="P125" s="328"/>
      <c r="Q125" s="328"/>
      <c r="R125" s="328"/>
      <c r="S125" s="328"/>
      <c r="T125" s="328"/>
      <c r="U125" s="328"/>
      <c r="V125" s="328"/>
      <c r="W125" s="328"/>
      <c r="X125" s="328"/>
      <c r="Y125" s="328"/>
      <c r="Z125" s="328"/>
      <c r="AA125" s="328"/>
      <c r="AB125" s="328"/>
      <c r="AC125" s="328"/>
      <c r="AD125" s="328"/>
      <c r="AE125" s="328"/>
      <c r="AF125" s="328"/>
      <c r="AG125" s="328"/>
      <c r="AH125" s="27"/>
      <c r="AI125" s="27"/>
      <c r="AJ125" s="27"/>
      <c r="AK125" s="27"/>
      <c r="AL125" s="27"/>
      <c r="AM125" s="27"/>
      <c r="AN125" s="27"/>
      <c r="AO125" s="27"/>
      <c r="AP125" s="27"/>
      <c r="AQ125" s="27"/>
      <c r="AR125" s="27"/>
      <c r="AS125" s="27"/>
      <c r="AT125" s="27"/>
      <c r="AU125" s="27"/>
      <c r="AV125" s="27"/>
      <c r="AW125" s="27"/>
      <c r="AX125" s="27"/>
      <c r="AY125" s="27"/>
      <c r="AZ125" s="27"/>
      <c r="BA125" s="27"/>
    </row>
    <row r="126" ht="12.75" customHeight="1">
      <c r="A126" s="5"/>
      <c r="B126" s="27"/>
      <c r="C126" s="122"/>
      <c r="D126" s="122"/>
      <c r="E126" s="122"/>
      <c r="F126" s="122"/>
      <c r="G126" s="78"/>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row>
    <row r="127" ht="12.75" customHeight="1">
      <c r="A127" s="5"/>
      <c r="B127" s="27"/>
      <c r="C127" s="122"/>
      <c r="D127" s="122"/>
      <c r="E127" s="122"/>
      <c r="F127" s="122"/>
      <c r="G127" s="78"/>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row>
    <row r="128" ht="12.75" customHeight="1">
      <c r="A128" s="5"/>
      <c r="B128" s="27"/>
      <c r="C128" s="122"/>
      <c r="D128" s="122"/>
      <c r="E128" s="122"/>
      <c r="F128" s="122"/>
      <c r="G128" s="78"/>
      <c r="H128" s="27"/>
      <c r="I128" s="27"/>
      <c r="J128" s="27"/>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row>
    <row r="129" ht="12.75" customHeight="1">
      <c r="A129" s="5"/>
      <c r="B129" s="27"/>
      <c r="C129" s="122"/>
      <c r="D129" s="122"/>
      <c r="E129" s="122"/>
      <c r="F129" s="122"/>
      <c r="G129" s="78"/>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row>
    <row r="130" ht="12.75" customHeight="1">
      <c r="A130" s="5"/>
      <c r="B130" s="27"/>
      <c r="C130" s="122"/>
      <c r="D130" s="122"/>
      <c r="E130" s="122"/>
      <c r="F130" s="122"/>
      <c r="G130" s="78"/>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row>
    <row r="131" ht="12.75" customHeight="1">
      <c r="A131" s="5"/>
      <c r="B131" s="27"/>
      <c r="C131" s="122"/>
      <c r="D131" s="122"/>
      <c r="E131" s="122"/>
      <c r="F131" s="122"/>
      <c r="G131" s="78"/>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row>
    <row r="132" ht="12.75" customHeight="1">
      <c r="A132" s="5"/>
      <c r="B132" s="27"/>
      <c r="C132" s="122"/>
      <c r="D132" s="122"/>
      <c r="E132" s="122"/>
      <c r="F132" s="122"/>
      <c r="G132" s="78"/>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row>
    <row r="133" ht="12.75" customHeight="1">
      <c r="A133" s="5"/>
      <c r="B133" s="27"/>
      <c r="C133" s="122"/>
      <c r="D133" s="122"/>
      <c r="E133" s="122"/>
      <c r="F133" s="122"/>
      <c r="G133" s="78"/>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row>
    <row r="134" ht="12.75" customHeight="1">
      <c r="A134" s="5"/>
      <c r="B134" s="27"/>
      <c r="C134" s="122"/>
      <c r="D134" s="122"/>
      <c r="E134" s="122"/>
      <c r="F134" s="122"/>
      <c r="G134" s="78"/>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row>
    <row r="135" ht="12.75" customHeight="1">
      <c r="A135" s="5"/>
      <c r="B135" s="27"/>
      <c r="C135" s="122"/>
      <c r="D135" s="122"/>
      <c r="E135" s="122"/>
      <c r="F135" s="122"/>
      <c r="G135" s="78"/>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row>
    <row r="136" ht="12.75" customHeight="1">
      <c r="A136" s="5"/>
      <c r="B136" s="27"/>
      <c r="C136" s="122"/>
      <c r="D136" s="122"/>
      <c r="E136" s="122"/>
      <c r="F136" s="122"/>
      <c r="G136" s="78"/>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row>
    <row r="137" ht="12.75" customHeight="1">
      <c r="A137" s="5"/>
      <c r="B137" s="27"/>
      <c r="C137" s="122"/>
      <c r="D137" s="122"/>
      <c r="E137" s="122"/>
      <c r="F137" s="122"/>
      <c r="G137" s="78"/>
      <c r="H137" s="27"/>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row>
    <row r="138" ht="12.75" customHeight="1">
      <c r="A138" s="5"/>
      <c r="B138" s="27"/>
      <c r="C138" s="122"/>
      <c r="D138" s="122"/>
      <c r="E138" s="122"/>
      <c r="F138" s="122"/>
      <c r="G138" s="78"/>
      <c r="H138" s="27"/>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row>
    <row r="139" ht="12.75" customHeight="1">
      <c r="A139" s="5"/>
      <c r="B139" s="27"/>
      <c r="C139" s="122"/>
      <c r="D139" s="122"/>
      <c r="E139" s="122"/>
      <c r="F139" s="122"/>
      <c r="G139" s="78"/>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row>
    <row r="140" ht="12.75" customHeight="1">
      <c r="A140" s="5"/>
      <c r="B140" s="27"/>
      <c r="C140" s="122"/>
      <c r="D140" s="122"/>
      <c r="E140" s="122"/>
      <c r="F140" s="122"/>
      <c r="G140" s="78"/>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row>
    <row r="141" ht="12.75" customHeight="1">
      <c r="A141" s="5"/>
      <c r="B141" s="27"/>
      <c r="C141" s="122"/>
      <c r="D141" s="122"/>
      <c r="E141" s="122"/>
      <c r="F141" s="122"/>
      <c r="G141" s="78"/>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row>
    <row r="142" ht="12.75" customHeight="1">
      <c r="A142" s="5"/>
      <c r="B142" s="27"/>
      <c r="C142" s="122"/>
      <c r="D142" s="122"/>
      <c r="E142" s="122"/>
      <c r="F142" s="122"/>
      <c r="G142" s="78"/>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row>
    <row r="143" ht="12.75" customHeight="1">
      <c r="A143" s="5"/>
      <c r="B143" s="27"/>
      <c r="C143" s="122"/>
      <c r="D143" s="122"/>
      <c r="E143" s="122"/>
      <c r="F143" s="122"/>
      <c r="G143" s="78"/>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row>
    <row r="144" ht="12.75" customHeight="1">
      <c r="A144" s="5"/>
      <c r="B144" s="27"/>
      <c r="C144" s="122"/>
      <c r="D144" s="122"/>
      <c r="E144" s="122"/>
      <c r="F144" s="122"/>
      <c r="G144" s="78"/>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row>
    <row r="145" ht="12.75" customHeight="1">
      <c r="A145" s="5"/>
      <c r="B145" s="27"/>
      <c r="C145" s="122"/>
      <c r="D145" s="122"/>
      <c r="E145" s="122"/>
      <c r="F145" s="122"/>
      <c r="G145" s="78"/>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row>
    <row r="146" ht="12.75" customHeight="1">
      <c r="A146" s="5"/>
      <c r="B146" s="27"/>
      <c r="C146" s="122"/>
      <c r="D146" s="122"/>
      <c r="E146" s="122"/>
      <c r="F146" s="122"/>
      <c r="G146" s="78"/>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row>
    <row r="147" ht="12.75" customHeight="1">
      <c r="A147" s="5"/>
      <c r="B147" s="27"/>
      <c r="C147" s="122"/>
      <c r="D147" s="122"/>
      <c r="E147" s="122"/>
      <c r="F147" s="122"/>
      <c r="G147" s="78"/>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row>
    <row r="148" ht="12.75" customHeight="1">
      <c r="A148" s="5"/>
      <c r="B148" s="27"/>
      <c r="C148" s="122"/>
      <c r="D148" s="122"/>
      <c r="E148" s="122"/>
      <c r="F148" s="122"/>
      <c r="G148" s="78"/>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row>
    <row r="149" ht="12.75" customHeight="1">
      <c r="A149" s="5"/>
      <c r="B149" s="27"/>
      <c r="C149" s="122"/>
      <c r="D149" s="122"/>
      <c r="E149" s="122"/>
      <c r="F149" s="122"/>
      <c r="G149" s="78"/>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row>
    <row r="150" ht="12.75" customHeight="1">
      <c r="A150" s="5"/>
      <c r="B150" s="27"/>
      <c r="C150" s="122"/>
      <c r="D150" s="122"/>
      <c r="E150" s="122"/>
      <c r="F150" s="122"/>
      <c r="G150" s="78"/>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row>
    <row r="151" ht="12.75" customHeight="1">
      <c r="A151" s="5"/>
      <c r="B151" s="27"/>
      <c r="C151" s="122"/>
      <c r="D151" s="122"/>
      <c r="E151" s="122"/>
      <c r="F151" s="122"/>
      <c r="G151" s="78"/>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row>
    <row r="152" ht="12.75" customHeight="1">
      <c r="A152" s="5"/>
      <c r="B152" s="27"/>
      <c r="C152" s="122"/>
      <c r="D152" s="122"/>
      <c r="E152" s="122"/>
      <c r="F152" s="122"/>
      <c r="G152" s="78"/>
      <c r="H152" s="27"/>
      <c r="I152" s="27"/>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row>
    <row r="153" ht="12.75" customHeight="1">
      <c r="A153" s="5"/>
      <c r="B153" s="27"/>
      <c r="C153" s="122"/>
      <c r="D153" s="122"/>
      <c r="E153" s="122"/>
      <c r="F153" s="122"/>
      <c r="G153" s="78"/>
      <c r="H153" s="27"/>
      <c r="I153" s="27"/>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row>
    <row r="154" ht="12.75" customHeight="1">
      <c r="A154" s="5"/>
      <c r="B154" s="27"/>
      <c r="C154" s="122"/>
      <c r="D154" s="122"/>
      <c r="E154" s="122"/>
      <c r="F154" s="122"/>
      <c r="G154" s="78"/>
      <c r="H154" s="27"/>
      <c r="I154" s="27"/>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row>
    <row r="155" ht="12.75" customHeight="1">
      <c r="A155" s="5"/>
      <c r="B155" s="27"/>
      <c r="C155" s="122"/>
      <c r="D155" s="122"/>
      <c r="E155" s="122"/>
      <c r="F155" s="122"/>
      <c r="G155" s="78"/>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row>
    <row r="156" ht="12.75" customHeight="1">
      <c r="A156" s="5"/>
      <c r="B156" s="27"/>
      <c r="C156" s="122"/>
      <c r="D156" s="122"/>
      <c r="E156" s="122"/>
      <c r="F156" s="122"/>
      <c r="G156" s="78"/>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row>
    <row r="157" ht="12.75" customHeight="1">
      <c r="A157" s="5"/>
      <c r="B157" s="27"/>
      <c r="C157" s="122"/>
      <c r="D157" s="122"/>
      <c r="E157" s="122"/>
      <c r="F157" s="122"/>
      <c r="G157" s="78"/>
      <c r="H157" s="27"/>
      <c r="I157" s="27"/>
      <c r="J157" s="27"/>
      <c r="K157" s="27"/>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row>
    <row r="158" ht="12.75" customHeight="1">
      <c r="A158" s="5"/>
      <c r="B158" s="27"/>
      <c r="C158" s="122"/>
      <c r="D158" s="122"/>
      <c r="E158" s="122"/>
      <c r="F158" s="122"/>
      <c r="G158" s="78"/>
      <c r="H158" s="27"/>
      <c r="I158" s="27"/>
      <c r="J158" s="27"/>
      <c r="K158" s="27"/>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row>
    <row r="159" ht="12.75" customHeight="1">
      <c r="A159" s="5"/>
      <c r="B159" s="27"/>
      <c r="C159" s="122"/>
      <c r="D159" s="122"/>
      <c r="E159" s="122"/>
      <c r="F159" s="122"/>
      <c r="G159" s="78"/>
      <c r="H159" s="27"/>
      <c r="I159" s="27"/>
      <c r="J159" s="27"/>
      <c r="K159" s="27"/>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row>
    <row r="160" ht="12.75" customHeight="1">
      <c r="A160" s="5"/>
      <c r="B160" s="27"/>
      <c r="C160" s="122"/>
      <c r="D160" s="122"/>
      <c r="E160" s="122"/>
      <c r="F160" s="122"/>
      <c r="G160" s="78"/>
      <c r="H160" s="27"/>
      <c r="I160" s="27"/>
      <c r="J160" s="27"/>
      <c r="K160" s="27"/>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row>
    <row r="161" ht="12.75" customHeight="1">
      <c r="A161" s="5"/>
      <c r="B161" s="27"/>
      <c r="C161" s="122"/>
      <c r="D161" s="122"/>
      <c r="E161" s="122"/>
      <c r="F161" s="122"/>
      <c r="G161" s="78"/>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row>
    <row r="162" ht="12.75" customHeight="1">
      <c r="A162" s="5"/>
      <c r="B162" s="27"/>
      <c r="C162" s="122"/>
      <c r="D162" s="122"/>
      <c r="E162" s="122"/>
      <c r="F162" s="122"/>
      <c r="G162" s="78"/>
      <c r="H162" s="27"/>
      <c r="I162" s="27"/>
      <c r="J162" s="27"/>
      <c r="K162" s="27"/>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row>
    <row r="163" ht="12.75" customHeight="1">
      <c r="A163" s="5"/>
      <c r="B163" s="27"/>
      <c r="C163" s="122"/>
      <c r="D163" s="122"/>
      <c r="E163" s="122"/>
      <c r="F163" s="122"/>
      <c r="G163" s="78"/>
      <c r="H163" s="27"/>
      <c r="I163" s="27"/>
      <c r="J163" s="27"/>
      <c r="K163" s="27"/>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row>
    <row r="164" ht="12.75" customHeight="1">
      <c r="A164" s="5"/>
      <c r="B164" s="27"/>
      <c r="C164" s="122"/>
      <c r="D164" s="122"/>
      <c r="E164" s="122"/>
      <c r="F164" s="122"/>
      <c r="G164" s="78"/>
      <c r="H164" s="27"/>
      <c r="I164" s="27"/>
      <c r="J164" s="27"/>
      <c r="K164" s="27"/>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row>
    <row r="165" ht="12.75" customHeight="1">
      <c r="A165" s="5"/>
      <c r="B165" s="27"/>
      <c r="C165" s="122"/>
      <c r="D165" s="122"/>
      <c r="E165" s="122"/>
      <c r="F165" s="122"/>
      <c r="G165" s="78"/>
      <c r="H165" s="27"/>
      <c r="I165" s="27"/>
      <c r="J165" s="27"/>
      <c r="K165" s="27"/>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row>
    <row r="166" ht="12.75" customHeight="1">
      <c r="A166" s="5"/>
      <c r="B166" s="27"/>
      <c r="C166" s="122"/>
      <c r="D166" s="122"/>
      <c r="E166" s="122"/>
      <c r="F166" s="122"/>
      <c r="G166" s="78"/>
      <c r="H166" s="27"/>
      <c r="I166" s="27"/>
      <c r="J166" s="27"/>
      <c r="K166" s="27"/>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row>
    <row r="167" ht="12.75" customHeight="1">
      <c r="A167" s="5"/>
      <c r="B167" s="27"/>
      <c r="C167" s="122"/>
      <c r="D167" s="122"/>
      <c r="E167" s="122"/>
      <c r="F167" s="122"/>
      <c r="G167" s="78"/>
      <c r="H167" s="27"/>
      <c r="I167" s="27"/>
      <c r="J167" s="27"/>
      <c r="K167" s="27"/>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row>
    <row r="168" ht="12.75" customHeight="1">
      <c r="A168" s="5"/>
      <c r="B168" s="27"/>
      <c r="C168" s="122"/>
      <c r="D168" s="122"/>
      <c r="E168" s="122"/>
      <c r="F168" s="122"/>
      <c r="G168" s="78"/>
      <c r="H168" s="27"/>
      <c r="I168" s="27"/>
      <c r="J168" s="27"/>
      <c r="K168" s="27"/>
      <c r="L168" s="27"/>
      <c r="M168" s="27"/>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row>
    <row r="169" ht="12.75" customHeight="1">
      <c r="A169" s="5"/>
      <c r="B169" s="27"/>
      <c r="C169" s="122"/>
      <c r="D169" s="122"/>
      <c r="E169" s="122"/>
      <c r="F169" s="122"/>
      <c r="G169" s="78"/>
      <c r="H169" s="27"/>
      <c r="I169" s="27"/>
      <c r="J169" s="27"/>
      <c r="K169" s="27"/>
      <c r="L169" s="27"/>
      <c r="M169" s="27"/>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row>
    <row r="170" ht="12.75" customHeight="1">
      <c r="A170" s="5"/>
      <c r="B170" s="27"/>
      <c r="C170" s="122"/>
      <c r="D170" s="122"/>
      <c r="E170" s="122"/>
      <c r="F170" s="122"/>
      <c r="G170" s="78"/>
      <c r="H170" s="27"/>
      <c r="I170" s="27"/>
      <c r="J170" s="27"/>
      <c r="K170" s="27"/>
      <c r="L170" s="27"/>
      <c r="M170" s="27"/>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row>
    <row r="171" ht="12.75" customHeight="1">
      <c r="A171" s="5"/>
      <c r="B171" s="27"/>
      <c r="C171" s="122"/>
      <c r="D171" s="122"/>
      <c r="E171" s="122"/>
      <c r="F171" s="122"/>
      <c r="G171" s="78"/>
      <c r="H171" s="27"/>
      <c r="I171" s="27"/>
      <c r="J171" s="27"/>
      <c r="K171" s="27"/>
      <c r="L171" s="27"/>
      <c r="M171" s="27"/>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row>
    <row r="172" ht="12.75" customHeight="1">
      <c r="A172" s="5"/>
      <c r="B172" s="27"/>
      <c r="C172" s="122"/>
      <c r="D172" s="122"/>
      <c r="E172" s="122"/>
      <c r="F172" s="122"/>
      <c r="G172" s="78"/>
      <c r="H172" s="27"/>
      <c r="I172" s="27"/>
      <c r="J172" s="27"/>
      <c r="K172" s="27"/>
      <c r="L172" s="27"/>
      <c r="M172" s="27"/>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row>
    <row r="173" ht="12.75" customHeight="1">
      <c r="A173" s="5"/>
      <c r="B173" s="27"/>
      <c r="C173" s="122"/>
      <c r="D173" s="122"/>
      <c r="E173" s="122"/>
      <c r="F173" s="122"/>
      <c r="G173" s="78"/>
      <c r="H173" s="27"/>
      <c r="I173" s="27"/>
      <c r="J173" s="27"/>
      <c r="K173" s="27"/>
      <c r="L173" s="27"/>
      <c r="M173" s="27"/>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row>
    <row r="174" ht="12.75" customHeight="1">
      <c r="A174" s="5"/>
      <c r="B174" s="27"/>
      <c r="C174" s="122"/>
      <c r="D174" s="122"/>
      <c r="E174" s="122"/>
      <c r="F174" s="122"/>
      <c r="G174" s="78"/>
      <c r="H174" s="27"/>
      <c r="I174" s="27"/>
      <c r="J174" s="27"/>
      <c r="K174" s="27"/>
      <c r="L174" s="27"/>
      <c r="M174" s="27"/>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row>
    <row r="175" ht="12.75" customHeight="1">
      <c r="A175" s="5"/>
      <c r="B175" s="27"/>
      <c r="C175" s="122"/>
      <c r="D175" s="122"/>
      <c r="E175" s="122"/>
      <c r="F175" s="122"/>
      <c r="G175" s="78"/>
      <c r="H175" s="27"/>
      <c r="I175" s="27"/>
      <c r="J175" s="27"/>
      <c r="K175" s="27"/>
      <c r="L175" s="27"/>
      <c r="M175" s="27"/>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row>
    <row r="176" ht="12.75" customHeight="1">
      <c r="A176" s="5"/>
      <c r="B176" s="27"/>
      <c r="C176" s="122"/>
      <c r="D176" s="122"/>
      <c r="E176" s="122"/>
      <c r="F176" s="122"/>
      <c r="G176" s="78"/>
      <c r="H176" s="27"/>
      <c r="I176" s="27"/>
      <c r="J176" s="27"/>
      <c r="K176" s="27"/>
      <c r="L176" s="27"/>
      <c r="M176" s="27"/>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row>
    <row r="177" ht="12.75" customHeight="1">
      <c r="A177" s="5"/>
      <c r="B177" s="27"/>
      <c r="C177" s="122"/>
      <c r="D177" s="122"/>
      <c r="E177" s="122"/>
      <c r="F177" s="122"/>
      <c r="G177" s="78"/>
      <c r="H177" s="27"/>
      <c r="I177" s="27"/>
      <c r="J177" s="27"/>
      <c r="K177" s="27"/>
      <c r="L177" s="27"/>
      <c r="M177" s="27"/>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row>
    <row r="178" ht="12.75" customHeight="1">
      <c r="A178" s="5"/>
      <c r="B178" s="27"/>
      <c r="C178" s="122"/>
      <c r="D178" s="122"/>
      <c r="E178" s="122"/>
      <c r="F178" s="122"/>
      <c r="G178" s="78"/>
      <c r="H178" s="27"/>
      <c r="I178" s="27"/>
      <c r="J178" s="27"/>
      <c r="K178" s="27"/>
      <c r="L178" s="27"/>
      <c r="M178" s="27"/>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row>
    <row r="179" ht="12.75" customHeight="1">
      <c r="A179" s="5"/>
      <c r="B179" s="27"/>
      <c r="C179" s="122"/>
      <c r="D179" s="122"/>
      <c r="E179" s="122"/>
      <c r="F179" s="122"/>
      <c r="G179" s="78"/>
      <c r="H179" s="27"/>
      <c r="I179" s="27"/>
      <c r="J179" s="27"/>
      <c r="K179" s="27"/>
      <c r="L179" s="27"/>
      <c r="M179" s="27"/>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row>
    <row r="180" ht="12.75" customHeight="1">
      <c r="A180" s="5"/>
      <c r="B180" s="27"/>
      <c r="C180" s="122"/>
      <c r="D180" s="122"/>
      <c r="E180" s="122"/>
      <c r="F180" s="122"/>
      <c r="G180" s="78"/>
      <c r="H180" s="27"/>
      <c r="I180" s="27"/>
      <c r="J180" s="27"/>
      <c r="K180" s="27"/>
      <c r="L180" s="27"/>
      <c r="M180" s="27"/>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row>
    <row r="181" ht="12.75" customHeight="1">
      <c r="A181" s="5"/>
      <c r="B181" s="27"/>
      <c r="C181" s="122"/>
      <c r="D181" s="122"/>
      <c r="E181" s="122"/>
      <c r="F181" s="122"/>
      <c r="G181" s="78"/>
      <c r="H181" s="27"/>
      <c r="I181" s="27"/>
      <c r="J181" s="27"/>
      <c r="K181" s="27"/>
      <c r="L181" s="27"/>
      <c r="M181" s="27"/>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row>
    <row r="182" ht="12.75" customHeight="1">
      <c r="A182" s="5"/>
      <c r="B182" s="27"/>
      <c r="C182" s="122"/>
      <c r="D182" s="122"/>
      <c r="E182" s="122"/>
      <c r="F182" s="122"/>
      <c r="G182" s="78"/>
      <c r="H182" s="27"/>
      <c r="I182" s="27"/>
      <c r="J182" s="27"/>
      <c r="K182" s="27"/>
      <c r="L182" s="27"/>
      <c r="M182" s="27"/>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row>
    <row r="183" ht="12.75" customHeight="1">
      <c r="A183" s="5"/>
      <c r="B183" s="27"/>
      <c r="C183" s="122"/>
      <c r="D183" s="122"/>
      <c r="E183" s="122"/>
      <c r="F183" s="122"/>
      <c r="G183" s="78"/>
      <c r="H183" s="27"/>
      <c r="I183" s="27"/>
      <c r="J183" s="27"/>
      <c r="K183" s="27"/>
      <c r="L183" s="27"/>
      <c r="M183" s="27"/>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row>
    <row r="184" ht="12.75" customHeight="1">
      <c r="A184" s="5"/>
      <c r="B184" s="27"/>
      <c r="C184" s="122"/>
      <c r="D184" s="122"/>
      <c r="E184" s="122"/>
      <c r="F184" s="122"/>
      <c r="G184" s="78"/>
      <c r="H184" s="27"/>
      <c r="I184" s="27"/>
      <c r="J184" s="27"/>
      <c r="K184" s="27"/>
      <c r="L184" s="27"/>
      <c r="M184" s="27"/>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row>
    <row r="185" ht="12.75" customHeight="1">
      <c r="A185" s="5"/>
      <c r="B185" s="27"/>
      <c r="C185" s="122"/>
      <c r="D185" s="122"/>
      <c r="E185" s="122"/>
      <c r="F185" s="122"/>
      <c r="G185" s="78"/>
      <c r="H185" s="27"/>
      <c r="I185" s="27"/>
      <c r="J185" s="27"/>
      <c r="K185" s="27"/>
      <c r="L185" s="27"/>
      <c r="M185" s="27"/>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row>
    <row r="186" ht="12.75" customHeight="1">
      <c r="A186" s="5"/>
      <c r="B186" s="27"/>
      <c r="C186" s="122"/>
      <c r="D186" s="122"/>
      <c r="E186" s="122"/>
      <c r="F186" s="122"/>
      <c r="G186" s="78"/>
      <c r="H186" s="27"/>
      <c r="I186" s="27"/>
      <c r="J186" s="27"/>
      <c r="K186" s="27"/>
      <c r="L186" s="27"/>
      <c r="M186" s="27"/>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row>
    <row r="187" ht="12.75" customHeight="1">
      <c r="A187" s="5"/>
      <c r="B187" s="27"/>
      <c r="C187" s="122"/>
      <c r="D187" s="122"/>
      <c r="E187" s="122"/>
      <c r="F187" s="122"/>
      <c r="G187" s="78"/>
      <c r="H187" s="27"/>
      <c r="I187" s="27"/>
      <c r="J187" s="27"/>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row>
    <row r="188" ht="12.75" customHeight="1">
      <c r="A188" s="5"/>
      <c r="B188" s="27"/>
      <c r="C188" s="122"/>
      <c r="D188" s="122"/>
      <c r="E188" s="122"/>
      <c r="F188" s="122"/>
      <c r="G188" s="78"/>
      <c r="H188" s="27"/>
      <c r="I188" s="27"/>
      <c r="J188" s="27"/>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row>
    <row r="189" ht="12.75" customHeight="1">
      <c r="A189" s="5"/>
      <c r="B189" s="27"/>
      <c r="C189" s="122"/>
      <c r="D189" s="122"/>
      <c r="E189" s="122"/>
      <c r="F189" s="122"/>
      <c r="G189" s="78"/>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row>
    <row r="190" ht="12.75" customHeight="1">
      <c r="A190" s="5"/>
      <c r="B190" s="27"/>
      <c r="C190" s="122"/>
      <c r="D190" s="122"/>
      <c r="E190" s="122"/>
      <c r="F190" s="122"/>
      <c r="G190" s="78"/>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row>
    <row r="191" ht="12.75" customHeight="1">
      <c r="A191" s="5"/>
      <c r="B191" s="27"/>
      <c r="C191" s="122"/>
      <c r="D191" s="122"/>
      <c r="E191" s="122"/>
      <c r="F191" s="122"/>
      <c r="G191" s="78"/>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row>
    <row r="192" ht="12.75" customHeight="1">
      <c r="A192" s="5"/>
      <c r="B192" s="27"/>
      <c r="C192" s="122"/>
      <c r="D192" s="122"/>
      <c r="E192" s="122"/>
      <c r="F192" s="122"/>
      <c r="G192" s="78"/>
      <c r="H192" s="27"/>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row>
    <row r="193" ht="12.75" customHeight="1">
      <c r="A193" s="5"/>
      <c r="B193" s="27"/>
      <c r="C193" s="122"/>
      <c r="D193" s="122"/>
      <c r="E193" s="122"/>
      <c r="F193" s="122"/>
      <c r="G193" s="78"/>
      <c r="H193" s="27"/>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row>
    <row r="194" ht="12.75" customHeight="1">
      <c r="A194" s="5"/>
      <c r="B194" s="27"/>
      <c r="C194" s="122"/>
      <c r="D194" s="122"/>
      <c r="E194" s="122"/>
      <c r="F194" s="122"/>
      <c r="G194" s="78"/>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row>
    <row r="195" ht="12.75" customHeight="1">
      <c r="A195" s="5"/>
      <c r="B195" s="27"/>
      <c r="C195" s="122"/>
      <c r="D195" s="122"/>
      <c r="E195" s="122"/>
      <c r="F195" s="122"/>
      <c r="G195" s="78"/>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row>
    <row r="196" ht="12.75" customHeight="1">
      <c r="A196" s="5"/>
      <c r="B196" s="27"/>
      <c r="C196" s="122"/>
      <c r="D196" s="122"/>
      <c r="E196" s="122"/>
      <c r="F196" s="122"/>
      <c r="G196" s="78"/>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row>
    <row r="197" ht="12.75" customHeight="1">
      <c r="A197" s="5"/>
      <c r="B197" s="27"/>
      <c r="C197" s="122"/>
      <c r="D197" s="122"/>
      <c r="E197" s="122"/>
      <c r="F197" s="122"/>
      <c r="G197" s="78"/>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row>
    <row r="198" ht="12.75" customHeight="1">
      <c r="A198" s="5"/>
      <c r="B198" s="27"/>
      <c r="C198" s="122"/>
      <c r="D198" s="122"/>
      <c r="E198" s="122"/>
      <c r="F198" s="122"/>
      <c r="G198" s="78"/>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row>
    <row r="199" ht="12.75" customHeight="1">
      <c r="A199" s="5"/>
      <c r="B199" s="27"/>
      <c r="C199" s="122"/>
      <c r="D199" s="122"/>
      <c r="E199" s="122"/>
      <c r="F199" s="122"/>
      <c r="G199" s="78"/>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row>
    <row r="200" ht="12.75" customHeight="1">
      <c r="A200" s="5"/>
      <c r="B200" s="27"/>
      <c r="C200" s="122"/>
      <c r="D200" s="122"/>
      <c r="E200" s="122"/>
      <c r="F200" s="122"/>
      <c r="G200" s="78"/>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row>
    <row r="201" ht="12.75" customHeight="1">
      <c r="A201" s="5"/>
      <c r="B201" s="27"/>
      <c r="C201" s="122"/>
      <c r="D201" s="122"/>
      <c r="E201" s="122"/>
      <c r="F201" s="122"/>
      <c r="G201" s="78"/>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row>
    <row r="202" ht="12.75" customHeight="1">
      <c r="A202" s="5"/>
      <c r="B202" s="27"/>
      <c r="C202" s="122"/>
      <c r="D202" s="122"/>
      <c r="E202" s="122"/>
      <c r="F202" s="122"/>
      <c r="G202" s="78"/>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row>
    <row r="203" ht="12.75" customHeight="1">
      <c r="A203" s="5"/>
      <c r="B203" s="27"/>
      <c r="C203" s="122"/>
      <c r="D203" s="122"/>
      <c r="E203" s="122"/>
      <c r="F203" s="122"/>
      <c r="G203" s="78"/>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row>
    <row r="204" ht="12.75" customHeight="1">
      <c r="A204" s="5"/>
      <c r="B204" s="27"/>
      <c r="C204" s="122"/>
      <c r="D204" s="122"/>
      <c r="E204" s="122"/>
      <c r="F204" s="122"/>
      <c r="G204" s="78"/>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row>
    <row r="205" ht="12.75" customHeight="1">
      <c r="A205" s="5"/>
      <c r="B205" s="27"/>
      <c r="C205" s="122"/>
      <c r="D205" s="122"/>
      <c r="E205" s="122"/>
      <c r="F205" s="122"/>
      <c r="G205" s="78"/>
      <c r="H205" s="27"/>
      <c r="I205" s="27"/>
      <c r="J205" s="27"/>
      <c r="K205" s="27"/>
      <c r="L205" s="27"/>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row>
    <row r="206" ht="12.75" customHeight="1">
      <c r="A206" s="5"/>
      <c r="B206" s="27"/>
      <c r="C206" s="122"/>
      <c r="D206" s="122"/>
      <c r="E206" s="122"/>
      <c r="F206" s="122"/>
      <c r="G206" s="78"/>
      <c r="H206" s="27"/>
      <c r="I206" s="27"/>
      <c r="J206" s="27"/>
      <c r="K206" s="27"/>
      <c r="L206" s="27"/>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row>
    <row r="207" ht="12.75" customHeight="1">
      <c r="A207" s="5"/>
      <c r="B207" s="27"/>
      <c r="C207" s="122"/>
      <c r="D207" s="122"/>
      <c r="E207" s="122"/>
      <c r="F207" s="122"/>
      <c r="G207" s="78"/>
      <c r="H207" s="27"/>
      <c r="I207" s="27"/>
      <c r="J207" s="27"/>
      <c r="K207" s="27"/>
      <c r="L207" s="27"/>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row>
    <row r="208" ht="12.75" customHeight="1">
      <c r="A208" s="5"/>
      <c r="B208" s="27"/>
      <c r="C208" s="122"/>
      <c r="D208" s="122"/>
      <c r="E208" s="122"/>
      <c r="F208" s="122"/>
      <c r="G208" s="78"/>
      <c r="H208" s="27"/>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row>
    <row r="209" ht="12.75" customHeight="1">
      <c r="A209" s="5"/>
      <c r="B209" s="27"/>
      <c r="C209" s="122"/>
      <c r="D209" s="122"/>
      <c r="E209" s="122"/>
      <c r="F209" s="122"/>
      <c r="G209" s="78"/>
      <c r="H209" s="27"/>
      <c r="I209" s="27"/>
      <c r="J209" s="27"/>
      <c r="K209" s="27"/>
      <c r="L209" s="27"/>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row>
    <row r="210" ht="12.75" customHeight="1">
      <c r="A210" s="5"/>
      <c r="B210" s="27"/>
      <c r="C210" s="122"/>
      <c r="D210" s="122"/>
      <c r="E210" s="122"/>
      <c r="F210" s="122"/>
      <c r="G210" s="78"/>
      <c r="H210" s="27"/>
      <c r="I210" s="27"/>
      <c r="J210" s="27"/>
      <c r="K210" s="27"/>
      <c r="L210" s="27"/>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row>
    <row r="211" ht="12.75" customHeight="1">
      <c r="A211" s="5"/>
      <c r="B211" s="27"/>
      <c r="C211" s="122"/>
      <c r="D211" s="122"/>
      <c r="E211" s="122"/>
      <c r="F211" s="122"/>
      <c r="G211" s="78"/>
      <c r="H211" s="27"/>
      <c r="I211" s="27"/>
      <c r="J211" s="27"/>
      <c r="K211" s="27"/>
      <c r="L211" s="27"/>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row>
    <row r="212" ht="12.75" customHeight="1">
      <c r="A212" s="5"/>
      <c r="B212" s="27"/>
      <c r="C212" s="122"/>
      <c r="D212" s="122"/>
      <c r="E212" s="122"/>
      <c r="F212" s="122"/>
      <c r="G212" s="78"/>
      <c r="H212" s="27"/>
      <c r="I212" s="27"/>
      <c r="J212" s="27"/>
      <c r="K212" s="27"/>
      <c r="L212" s="27"/>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row>
    <row r="213" ht="12.75" customHeight="1">
      <c r="A213" s="5"/>
      <c r="B213" s="27"/>
      <c r="C213" s="122"/>
      <c r="D213" s="122"/>
      <c r="E213" s="122"/>
      <c r="F213" s="122"/>
      <c r="G213" s="78"/>
      <c r="H213" s="27"/>
      <c r="I213" s="27"/>
      <c r="J213" s="27"/>
      <c r="K213" s="27"/>
      <c r="L213" s="27"/>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row>
    <row r="214" ht="12.75" customHeight="1">
      <c r="A214" s="5"/>
      <c r="B214" s="27"/>
      <c r="C214" s="122"/>
      <c r="D214" s="122"/>
      <c r="E214" s="122"/>
      <c r="F214" s="122"/>
      <c r="G214" s="78"/>
      <c r="H214" s="27"/>
      <c r="I214" s="27"/>
      <c r="J214" s="27"/>
      <c r="K214" s="27"/>
      <c r="L214" s="27"/>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row>
    <row r="215" ht="12.75" customHeight="1">
      <c r="A215" s="5"/>
      <c r="B215" s="27"/>
      <c r="C215" s="122"/>
      <c r="D215" s="122"/>
      <c r="E215" s="122"/>
      <c r="F215" s="122"/>
      <c r="G215" s="78"/>
      <c r="H215" s="27"/>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row>
    <row r="216" ht="12.75" customHeight="1">
      <c r="A216" s="5"/>
      <c r="B216" s="27"/>
      <c r="C216" s="122"/>
      <c r="D216" s="122"/>
      <c r="E216" s="122"/>
      <c r="F216" s="122"/>
      <c r="G216" s="78"/>
      <c r="H216" s="27"/>
      <c r="I216" s="27"/>
      <c r="J216" s="27"/>
      <c r="K216" s="27"/>
      <c r="L216" s="27"/>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row>
    <row r="217" ht="12.75" customHeight="1">
      <c r="A217" s="5"/>
      <c r="B217" s="27"/>
      <c r="C217" s="122"/>
      <c r="D217" s="122"/>
      <c r="E217" s="122"/>
      <c r="F217" s="122"/>
      <c r="G217" s="78"/>
      <c r="H217" s="27"/>
      <c r="I217" s="27"/>
      <c r="J217" s="27"/>
      <c r="K217" s="27"/>
      <c r="L217" s="27"/>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row>
    <row r="218" ht="12.75" customHeight="1">
      <c r="A218" s="5"/>
      <c r="B218" s="27"/>
      <c r="C218" s="122"/>
      <c r="D218" s="122"/>
      <c r="E218" s="122"/>
      <c r="F218" s="122"/>
      <c r="G218" s="78"/>
      <c r="H218" s="27"/>
      <c r="I218" s="27"/>
      <c r="J218" s="27"/>
      <c r="K218" s="27"/>
      <c r="L218" s="27"/>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row>
    <row r="219" ht="12.75" customHeight="1">
      <c r="A219" s="5"/>
      <c r="B219" s="27"/>
      <c r="C219" s="122"/>
      <c r="D219" s="122"/>
      <c r="E219" s="122"/>
      <c r="F219" s="122"/>
      <c r="G219" s="78"/>
      <c r="H219" s="27"/>
      <c r="I219" s="27"/>
      <c r="J219" s="27"/>
      <c r="K219" s="27"/>
      <c r="L219" s="27"/>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row>
    <row r="220" ht="12.75" customHeight="1">
      <c r="A220" s="5"/>
      <c r="B220" s="27"/>
      <c r="C220" s="122"/>
      <c r="D220" s="122"/>
      <c r="E220" s="122"/>
      <c r="F220" s="122"/>
      <c r="G220" s="78"/>
      <c r="H220" s="27"/>
      <c r="I220" s="27"/>
      <c r="J220" s="27"/>
      <c r="K220" s="27"/>
      <c r="L220" s="27"/>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row>
    <row r="221" ht="12.75" customHeight="1">
      <c r="A221" s="5"/>
      <c r="B221" s="27"/>
      <c r="C221" s="122"/>
      <c r="D221" s="122"/>
      <c r="E221" s="122"/>
      <c r="F221" s="122"/>
      <c r="G221" s="78"/>
      <c r="H221" s="27"/>
      <c r="I221" s="27"/>
      <c r="J221" s="27"/>
      <c r="K221" s="27"/>
      <c r="L221" s="27"/>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row>
    <row r="222" ht="12.75" customHeight="1">
      <c r="A222" s="5"/>
      <c r="B222" s="27"/>
      <c r="C222" s="122"/>
      <c r="D222" s="122"/>
      <c r="E222" s="122"/>
      <c r="F222" s="122"/>
      <c r="G222" s="78"/>
      <c r="H222" s="27"/>
      <c r="I222" s="27"/>
      <c r="J222" s="27"/>
      <c r="K222" s="27"/>
      <c r="L222" s="27"/>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row>
    <row r="223" ht="12.75" customHeight="1">
      <c r="A223" s="5"/>
      <c r="B223" s="27"/>
      <c r="C223" s="122"/>
      <c r="D223" s="122"/>
      <c r="E223" s="122"/>
      <c r="F223" s="122"/>
      <c r="G223" s="78"/>
      <c r="H223" s="27"/>
      <c r="I223" s="27"/>
      <c r="J223" s="27"/>
      <c r="K223" s="27"/>
      <c r="L223" s="27"/>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row>
    <row r="224" ht="12.75" customHeight="1">
      <c r="A224" s="5"/>
      <c r="B224" s="27"/>
      <c r="C224" s="122"/>
      <c r="D224" s="122"/>
      <c r="E224" s="122"/>
      <c r="F224" s="122"/>
      <c r="G224" s="78"/>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row>
    <row r="225" ht="12.75" customHeight="1">
      <c r="A225" s="5"/>
      <c r="B225" s="27"/>
      <c r="C225" s="122"/>
      <c r="D225" s="122"/>
      <c r="E225" s="122"/>
      <c r="F225" s="122"/>
      <c r="G225" s="78"/>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row>
    <row r="226" ht="12.75" customHeight="1">
      <c r="A226" s="5"/>
      <c r="B226" s="27"/>
      <c r="C226" s="122"/>
      <c r="D226" s="122"/>
      <c r="E226" s="122"/>
      <c r="F226" s="122"/>
      <c r="G226" s="78"/>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row>
    <row r="227" ht="12.75" customHeight="1">
      <c r="A227" s="5"/>
      <c r="B227" s="27"/>
      <c r="C227" s="122"/>
      <c r="D227" s="122"/>
      <c r="E227" s="122"/>
      <c r="F227" s="122"/>
      <c r="G227" s="78"/>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row>
    <row r="228" ht="12.75" customHeight="1">
      <c r="A228" s="5"/>
      <c r="B228" s="27"/>
      <c r="C228" s="122"/>
      <c r="D228" s="122"/>
      <c r="E228" s="122"/>
      <c r="F228" s="122"/>
      <c r="G228" s="78"/>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row>
    <row r="229" ht="12.75" customHeight="1">
      <c r="A229" s="5"/>
      <c r="B229" s="27"/>
      <c r="C229" s="122"/>
      <c r="D229" s="122"/>
      <c r="E229" s="122"/>
      <c r="F229" s="122"/>
      <c r="G229" s="78"/>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row>
    <row r="230" ht="12.75" customHeight="1">
      <c r="A230" s="5"/>
      <c r="B230" s="27"/>
      <c r="C230" s="122"/>
      <c r="D230" s="122"/>
      <c r="E230" s="122"/>
      <c r="F230" s="122"/>
      <c r="G230" s="78"/>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row>
    <row r="231" ht="12.75" customHeight="1">
      <c r="A231" s="5"/>
      <c r="B231" s="27"/>
      <c r="C231" s="122"/>
      <c r="D231" s="122"/>
      <c r="E231" s="122"/>
      <c r="F231" s="122"/>
      <c r="G231" s="78"/>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row>
    <row r="232" ht="12.75" customHeight="1">
      <c r="A232" s="5"/>
      <c r="B232" s="27"/>
      <c r="C232" s="122"/>
      <c r="D232" s="122"/>
      <c r="E232" s="122"/>
      <c r="F232" s="122"/>
      <c r="G232" s="78"/>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row>
    <row r="233" ht="12.75" customHeight="1">
      <c r="A233" s="5"/>
      <c r="B233" s="27"/>
      <c r="C233" s="122"/>
      <c r="D233" s="122"/>
      <c r="E233" s="122"/>
      <c r="F233" s="122"/>
      <c r="G233" s="78"/>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row>
    <row r="234" ht="12.75" customHeight="1">
      <c r="A234" s="5"/>
      <c r="B234" s="27"/>
      <c r="C234" s="122"/>
      <c r="D234" s="122"/>
      <c r="E234" s="122"/>
      <c r="F234" s="122"/>
      <c r="G234" s="78"/>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row>
    <row r="235" ht="12.75" customHeight="1">
      <c r="A235" s="5"/>
      <c r="B235" s="27"/>
      <c r="C235" s="122"/>
      <c r="D235" s="122"/>
      <c r="E235" s="122"/>
      <c r="F235" s="122"/>
      <c r="G235" s="78"/>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row>
    <row r="236" ht="12.75" customHeight="1">
      <c r="A236" s="5"/>
      <c r="B236" s="27"/>
      <c r="C236" s="122"/>
      <c r="D236" s="122"/>
      <c r="E236" s="122"/>
      <c r="F236" s="122"/>
      <c r="G236" s="78"/>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row>
    <row r="237" ht="12.75" customHeight="1">
      <c r="A237" s="5"/>
      <c r="B237" s="27"/>
      <c r="C237" s="122"/>
      <c r="D237" s="122"/>
      <c r="E237" s="122"/>
      <c r="F237" s="122"/>
      <c r="G237" s="78"/>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row>
    <row r="238" ht="12.75" customHeight="1">
      <c r="A238" s="5"/>
      <c r="B238" s="27"/>
      <c r="C238" s="122"/>
      <c r="D238" s="122"/>
      <c r="E238" s="122"/>
      <c r="F238" s="122"/>
      <c r="G238" s="78"/>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row>
    <row r="239" ht="12.75" customHeight="1">
      <c r="A239" s="5"/>
      <c r="B239" s="27"/>
      <c r="C239" s="122"/>
      <c r="D239" s="122"/>
      <c r="E239" s="122"/>
      <c r="F239" s="122"/>
      <c r="G239" s="78"/>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row>
    <row r="240" ht="12.75" customHeight="1">
      <c r="A240" s="5"/>
      <c r="B240" s="27"/>
      <c r="C240" s="122"/>
      <c r="D240" s="122"/>
      <c r="E240" s="122"/>
      <c r="F240" s="122"/>
      <c r="G240" s="78"/>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row>
    <row r="241" ht="12.75" customHeight="1">
      <c r="A241" s="5"/>
      <c r="B241" s="27"/>
      <c r="C241" s="122"/>
      <c r="D241" s="122"/>
      <c r="E241" s="122"/>
      <c r="F241" s="122"/>
      <c r="G241" s="78"/>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row>
    <row r="242" ht="12.75" customHeight="1">
      <c r="A242" s="5"/>
      <c r="B242" s="27"/>
      <c r="C242" s="122"/>
      <c r="D242" s="122"/>
      <c r="E242" s="122"/>
      <c r="F242" s="122"/>
      <c r="G242" s="78"/>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row>
    <row r="243" ht="12.75" customHeight="1">
      <c r="A243" s="5"/>
      <c r="B243" s="27"/>
      <c r="C243" s="122"/>
      <c r="D243" s="122"/>
      <c r="E243" s="122"/>
      <c r="F243" s="122"/>
      <c r="G243" s="78"/>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row>
    <row r="244" ht="12.75" customHeight="1">
      <c r="A244" s="5"/>
      <c r="B244" s="27"/>
      <c r="C244" s="122"/>
      <c r="D244" s="122"/>
      <c r="E244" s="122"/>
      <c r="F244" s="122"/>
      <c r="G244" s="78"/>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row>
    <row r="245" ht="12.75" customHeight="1">
      <c r="A245" s="5"/>
      <c r="B245" s="27"/>
      <c r="C245" s="122"/>
      <c r="D245" s="122"/>
      <c r="E245" s="122"/>
      <c r="F245" s="122"/>
      <c r="G245" s="78"/>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row>
    <row r="246" ht="12.75" customHeight="1">
      <c r="A246" s="5"/>
      <c r="B246" s="27"/>
      <c r="C246" s="122"/>
      <c r="D246" s="122"/>
      <c r="E246" s="122"/>
      <c r="F246" s="122"/>
      <c r="G246" s="78"/>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row>
    <row r="247" ht="12.75" customHeight="1">
      <c r="A247" s="5"/>
      <c r="B247" s="27"/>
      <c r="C247" s="122"/>
      <c r="D247" s="122"/>
      <c r="E247" s="122"/>
      <c r="F247" s="122"/>
      <c r="G247" s="78"/>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row>
    <row r="248" ht="12.75" customHeight="1">
      <c r="A248" s="5"/>
      <c r="B248" s="27"/>
      <c r="C248" s="122"/>
      <c r="D248" s="122"/>
      <c r="E248" s="122"/>
      <c r="F248" s="122"/>
      <c r="G248" s="78"/>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row>
    <row r="249" ht="12.75" customHeight="1">
      <c r="A249" s="5"/>
      <c r="B249" s="27"/>
      <c r="C249" s="122"/>
      <c r="D249" s="122"/>
      <c r="E249" s="122"/>
      <c r="F249" s="122"/>
      <c r="G249" s="78"/>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row>
    <row r="250" ht="12.75" customHeight="1">
      <c r="A250" s="5"/>
      <c r="B250" s="27"/>
      <c r="C250" s="122"/>
      <c r="D250" s="122"/>
      <c r="E250" s="122"/>
      <c r="F250" s="122"/>
      <c r="G250" s="78"/>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row>
    <row r="251" ht="12.75" customHeight="1">
      <c r="A251" s="5"/>
      <c r="B251" s="27"/>
      <c r="C251" s="122"/>
      <c r="D251" s="122"/>
      <c r="E251" s="122"/>
      <c r="F251" s="122"/>
      <c r="G251" s="78"/>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row>
    <row r="252" ht="12.75" customHeight="1">
      <c r="A252" s="5"/>
      <c r="B252" s="27"/>
      <c r="C252" s="122"/>
      <c r="D252" s="122"/>
      <c r="E252" s="122"/>
      <c r="F252" s="122"/>
      <c r="G252" s="78"/>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row>
    <row r="253" ht="12.75" customHeight="1">
      <c r="A253" s="5"/>
      <c r="B253" s="27"/>
      <c r="C253" s="122"/>
      <c r="D253" s="122"/>
      <c r="E253" s="122"/>
      <c r="F253" s="122"/>
      <c r="G253" s="78"/>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row>
    <row r="254" ht="12.75" customHeight="1">
      <c r="A254" s="5"/>
      <c r="B254" s="27"/>
      <c r="C254" s="122"/>
      <c r="D254" s="122"/>
      <c r="E254" s="122"/>
      <c r="F254" s="122"/>
      <c r="G254" s="78"/>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row>
    <row r="255" ht="12.75" customHeight="1">
      <c r="A255" s="5"/>
      <c r="B255" s="27"/>
      <c r="C255" s="122"/>
      <c r="D255" s="122"/>
      <c r="E255" s="122"/>
      <c r="F255" s="122"/>
      <c r="G255" s="78"/>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row>
    <row r="256" ht="12.75" customHeight="1">
      <c r="A256" s="5"/>
      <c r="B256" s="27"/>
      <c r="C256" s="122"/>
      <c r="D256" s="122"/>
      <c r="E256" s="122"/>
      <c r="F256" s="122"/>
      <c r="G256" s="78"/>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row>
    <row r="257" ht="12.75" customHeight="1">
      <c r="A257" s="5"/>
      <c r="B257" s="27"/>
      <c r="C257" s="122"/>
      <c r="D257" s="122"/>
      <c r="E257" s="122"/>
      <c r="F257" s="122"/>
      <c r="G257" s="78"/>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row>
    <row r="258" ht="12.75" customHeight="1">
      <c r="A258" s="5"/>
      <c r="B258" s="27"/>
      <c r="C258" s="122"/>
      <c r="D258" s="122"/>
      <c r="E258" s="122"/>
      <c r="F258" s="122"/>
      <c r="G258" s="78"/>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row>
    <row r="259" ht="12.75" customHeight="1">
      <c r="A259" s="5"/>
      <c r="B259" s="27"/>
      <c r="C259" s="122"/>
      <c r="D259" s="122"/>
      <c r="E259" s="122"/>
      <c r="F259" s="122"/>
      <c r="G259" s="78"/>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row>
    <row r="260" ht="12.75" customHeight="1">
      <c r="A260" s="5"/>
      <c r="B260" s="27"/>
      <c r="C260" s="122"/>
      <c r="D260" s="122"/>
      <c r="E260" s="122"/>
      <c r="F260" s="122"/>
      <c r="G260" s="78"/>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row>
    <row r="261" ht="12.75" customHeight="1">
      <c r="A261" s="5"/>
      <c r="B261" s="27"/>
      <c r="C261" s="122"/>
      <c r="D261" s="122"/>
      <c r="E261" s="122"/>
      <c r="F261" s="122"/>
      <c r="G261" s="78"/>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row>
    <row r="262" ht="12.75" customHeight="1">
      <c r="A262" s="5"/>
      <c r="B262" s="27"/>
      <c r="C262" s="122"/>
      <c r="D262" s="122"/>
      <c r="E262" s="122"/>
      <c r="F262" s="122"/>
      <c r="G262" s="78"/>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row>
    <row r="263" ht="12.75" customHeight="1">
      <c r="A263" s="5"/>
      <c r="B263" s="27"/>
      <c r="C263" s="122"/>
      <c r="D263" s="122"/>
      <c r="E263" s="122"/>
      <c r="F263" s="122"/>
      <c r="G263" s="78"/>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row>
    <row r="264" ht="12.75" customHeight="1">
      <c r="A264" s="5"/>
      <c r="B264" s="27"/>
      <c r="C264" s="122"/>
      <c r="D264" s="122"/>
      <c r="E264" s="122"/>
      <c r="F264" s="122"/>
      <c r="G264" s="78"/>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row>
    <row r="265" ht="12.75" customHeight="1">
      <c r="A265" s="5"/>
      <c r="B265" s="27"/>
      <c r="C265" s="122"/>
      <c r="D265" s="122"/>
      <c r="E265" s="122"/>
      <c r="F265" s="122"/>
      <c r="G265" s="78"/>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row>
    <row r="266" ht="12.75" customHeight="1">
      <c r="A266" s="5"/>
      <c r="B266" s="27"/>
      <c r="C266" s="122"/>
      <c r="D266" s="122"/>
      <c r="E266" s="122"/>
      <c r="F266" s="122"/>
      <c r="G266" s="78"/>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row>
    <row r="267" ht="12.75" customHeight="1">
      <c r="A267" s="5"/>
      <c r="B267" s="27"/>
      <c r="C267" s="122"/>
      <c r="D267" s="122"/>
      <c r="E267" s="122"/>
      <c r="F267" s="122"/>
      <c r="G267" s="78"/>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row>
    <row r="268" ht="12.75" customHeight="1">
      <c r="A268" s="5"/>
      <c r="B268" s="27"/>
      <c r="C268" s="122"/>
      <c r="D268" s="122"/>
      <c r="E268" s="122"/>
      <c r="F268" s="122"/>
      <c r="G268" s="78"/>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row>
    <row r="269" ht="12.75" customHeight="1">
      <c r="A269" s="5"/>
      <c r="B269" s="27"/>
      <c r="C269" s="122"/>
      <c r="D269" s="122"/>
      <c r="E269" s="122"/>
      <c r="F269" s="122"/>
      <c r="G269" s="78"/>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row>
    <row r="270" ht="12.75" customHeight="1">
      <c r="A270" s="5"/>
      <c r="B270" s="27"/>
      <c r="C270" s="122"/>
      <c r="D270" s="122"/>
      <c r="E270" s="122"/>
      <c r="F270" s="122"/>
      <c r="G270" s="78"/>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row>
    <row r="271" ht="12.75" customHeight="1">
      <c r="A271" s="5"/>
      <c r="B271" s="27"/>
      <c r="C271" s="122"/>
      <c r="D271" s="122"/>
      <c r="E271" s="122"/>
      <c r="F271" s="122"/>
      <c r="G271" s="78"/>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row>
    <row r="272" ht="12.75" customHeight="1">
      <c r="A272" s="5"/>
      <c r="B272" s="27"/>
      <c r="C272" s="122"/>
      <c r="D272" s="122"/>
      <c r="E272" s="122"/>
      <c r="F272" s="122"/>
      <c r="G272" s="78"/>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row>
    <row r="273" ht="12.75" customHeight="1">
      <c r="A273" s="5"/>
      <c r="B273" s="27"/>
      <c r="C273" s="122"/>
      <c r="D273" s="122"/>
      <c r="E273" s="122"/>
      <c r="F273" s="122"/>
      <c r="G273" s="78"/>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row>
    <row r="274" ht="12.75" customHeight="1">
      <c r="A274" s="5"/>
      <c r="B274" s="27"/>
      <c r="C274" s="122"/>
      <c r="D274" s="122"/>
      <c r="E274" s="122"/>
      <c r="F274" s="122"/>
      <c r="G274" s="78"/>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row>
    <row r="275" ht="12.75" customHeight="1">
      <c r="A275" s="5"/>
      <c r="B275" s="27"/>
      <c r="C275" s="122"/>
      <c r="D275" s="122"/>
      <c r="E275" s="122"/>
      <c r="F275" s="122"/>
      <c r="G275" s="78"/>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row>
    <row r="276" ht="12.75" customHeight="1">
      <c r="A276" s="5"/>
      <c r="B276" s="27"/>
      <c r="C276" s="122"/>
      <c r="D276" s="122"/>
      <c r="E276" s="122"/>
      <c r="F276" s="122"/>
      <c r="G276" s="78"/>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row>
    <row r="277" ht="12.75" customHeight="1">
      <c r="A277" s="5"/>
      <c r="B277" s="27"/>
      <c r="C277" s="122"/>
      <c r="D277" s="122"/>
      <c r="E277" s="122"/>
      <c r="F277" s="122"/>
      <c r="G277" s="78"/>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row>
    <row r="278" ht="12.75" customHeight="1">
      <c r="A278" s="5"/>
      <c r="B278" s="27"/>
      <c r="C278" s="122"/>
      <c r="D278" s="122"/>
      <c r="E278" s="122"/>
      <c r="F278" s="122"/>
      <c r="G278" s="78"/>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row>
    <row r="279" ht="12.75" customHeight="1">
      <c r="A279" s="5"/>
      <c r="B279" s="27"/>
      <c r="C279" s="122"/>
      <c r="D279" s="122"/>
      <c r="E279" s="122"/>
      <c r="F279" s="122"/>
      <c r="G279" s="78"/>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row>
    <row r="280" ht="12.75" customHeight="1">
      <c r="A280" s="5"/>
      <c r="B280" s="27"/>
      <c r="C280" s="122"/>
      <c r="D280" s="122"/>
      <c r="E280" s="122"/>
      <c r="F280" s="122"/>
      <c r="G280" s="78"/>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row>
    <row r="281" ht="12.75" customHeight="1">
      <c r="A281" s="5"/>
      <c r="B281" s="27"/>
      <c r="C281" s="122"/>
      <c r="D281" s="122"/>
      <c r="E281" s="122"/>
      <c r="F281" s="122"/>
      <c r="G281" s="78"/>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row>
    <row r="282" ht="12.75" customHeight="1">
      <c r="A282" s="5"/>
      <c r="B282" s="27"/>
      <c r="C282" s="122"/>
      <c r="D282" s="122"/>
      <c r="E282" s="122"/>
      <c r="F282" s="122"/>
      <c r="G282" s="78"/>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row>
    <row r="283" ht="12.75" customHeight="1">
      <c r="A283" s="5"/>
      <c r="B283" s="27"/>
      <c r="C283" s="122"/>
      <c r="D283" s="122"/>
      <c r="E283" s="122"/>
      <c r="F283" s="122"/>
      <c r="G283" s="78"/>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row>
    <row r="284" ht="12.75" customHeight="1">
      <c r="A284" s="5"/>
      <c r="B284" s="27"/>
      <c r="C284" s="122"/>
      <c r="D284" s="122"/>
      <c r="E284" s="122"/>
      <c r="F284" s="122"/>
      <c r="G284" s="78"/>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row>
    <row r="285" ht="12.75" customHeight="1">
      <c r="A285" s="5"/>
      <c r="B285" s="27"/>
      <c r="C285" s="122"/>
      <c r="D285" s="122"/>
      <c r="E285" s="122"/>
      <c r="F285" s="122"/>
      <c r="G285" s="78"/>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row>
    <row r="286" ht="12.75" customHeight="1">
      <c r="A286" s="5"/>
      <c r="B286" s="27"/>
      <c r="C286" s="122"/>
      <c r="D286" s="122"/>
      <c r="E286" s="122"/>
      <c r="F286" s="122"/>
      <c r="G286" s="78"/>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row>
    <row r="287" ht="12.75" customHeight="1">
      <c r="A287" s="5"/>
      <c r="B287" s="27"/>
      <c r="C287" s="122"/>
      <c r="D287" s="122"/>
      <c r="E287" s="122"/>
      <c r="F287" s="122"/>
      <c r="G287" s="78"/>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row>
    <row r="288" ht="12.75" customHeight="1">
      <c r="A288" s="5"/>
      <c r="B288" s="27"/>
      <c r="C288" s="122"/>
      <c r="D288" s="122"/>
      <c r="E288" s="122"/>
      <c r="F288" s="122"/>
      <c r="G288" s="78"/>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row>
    <row r="289" ht="12.75" customHeight="1">
      <c r="A289" s="5"/>
      <c r="B289" s="27"/>
      <c r="C289" s="122"/>
      <c r="D289" s="122"/>
      <c r="E289" s="122"/>
      <c r="F289" s="122"/>
      <c r="G289" s="78"/>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row>
    <row r="290" ht="12.75" customHeight="1">
      <c r="A290" s="5"/>
      <c r="B290" s="27"/>
      <c r="C290" s="122"/>
      <c r="D290" s="122"/>
      <c r="E290" s="122"/>
      <c r="F290" s="122"/>
      <c r="G290" s="78"/>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row>
    <row r="291" ht="12.75" customHeight="1">
      <c r="A291" s="5"/>
      <c r="B291" s="27"/>
      <c r="C291" s="122"/>
      <c r="D291" s="122"/>
      <c r="E291" s="122"/>
      <c r="F291" s="122"/>
      <c r="G291" s="78"/>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row>
    <row r="292" ht="12.75" customHeight="1">
      <c r="A292" s="5"/>
      <c r="B292" s="27"/>
      <c r="C292" s="122"/>
      <c r="D292" s="122"/>
      <c r="E292" s="122"/>
      <c r="F292" s="122"/>
      <c r="G292" s="78"/>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row>
    <row r="293" ht="12.75" customHeight="1">
      <c r="A293" s="5"/>
      <c r="B293" s="27"/>
      <c r="C293" s="122"/>
      <c r="D293" s="122"/>
      <c r="E293" s="122"/>
      <c r="F293" s="122"/>
      <c r="G293" s="78"/>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row>
    <row r="294" ht="12.75" customHeight="1">
      <c r="A294" s="5"/>
      <c r="B294" s="27"/>
      <c r="C294" s="122"/>
      <c r="D294" s="122"/>
      <c r="E294" s="122"/>
      <c r="F294" s="122"/>
      <c r="G294" s="78"/>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row>
    <row r="295" ht="12.75" customHeight="1">
      <c r="A295" s="5"/>
      <c r="B295" s="27"/>
      <c r="C295" s="122"/>
      <c r="D295" s="122"/>
      <c r="E295" s="122"/>
      <c r="F295" s="122"/>
      <c r="G295" s="78"/>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row>
    <row r="296" ht="12.75" customHeight="1">
      <c r="A296" s="5"/>
      <c r="B296" s="27"/>
      <c r="C296" s="122"/>
      <c r="D296" s="122"/>
      <c r="E296" s="122"/>
      <c r="F296" s="122"/>
      <c r="G296" s="78"/>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row>
    <row r="297" ht="12.75" customHeight="1">
      <c r="A297" s="5"/>
      <c r="B297" s="27"/>
      <c r="C297" s="122"/>
      <c r="D297" s="122"/>
      <c r="E297" s="122"/>
      <c r="F297" s="122"/>
      <c r="G297" s="78"/>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row>
    <row r="298" ht="12.75" customHeight="1">
      <c r="A298" s="5"/>
      <c r="B298" s="27"/>
      <c r="C298" s="122"/>
      <c r="D298" s="122"/>
      <c r="E298" s="122"/>
      <c r="F298" s="122"/>
      <c r="G298" s="78"/>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row>
    <row r="299" ht="12.75" customHeight="1">
      <c r="A299" s="5"/>
      <c r="B299" s="27"/>
      <c r="C299" s="122"/>
      <c r="D299" s="122"/>
      <c r="E299" s="122"/>
      <c r="F299" s="122"/>
      <c r="G299" s="78"/>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row>
    <row r="300" ht="12.75" customHeight="1">
      <c r="A300" s="5"/>
      <c r="B300" s="27"/>
      <c r="C300" s="122"/>
      <c r="D300" s="122"/>
      <c r="E300" s="122"/>
      <c r="F300" s="122"/>
      <c r="G300" s="78"/>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row>
    <row r="301" ht="12.75" customHeight="1">
      <c r="A301" s="5"/>
      <c r="B301" s="27"/>
      <c r="C301" s="122"/>
      <c r="D301" s="122"/>
      <c r="E301" s="122"/>
      <c r="F301" s="122"/>
      <c r="G301" s="78"/>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row>
    <row r="302" ht="12.75" customHeight="1">
      <c r="A302" s="5"/>
      <c r="B302" s="27"/>
      <c r="C302" s="122"/>
      <c r="D302" s="122"/>
      <c r="E302" s="122"/>
      <c r="F302" s="122"/>
      <c r="G302" s="78"/>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row>
    <row r="303" ht="12.75" customHeight="1">
      <c r="A303" s="5"/>
      <c r="B303" s="27"/>
      <c r="C303" s="122"/>
      <c r="D303" s="122"/>
      <c r="E303" s="122"/>
      <c r="F303" s="122"/>
      <c r="G303" s="78"/>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row>
    <row r="304" ht="12.75" customHeight="1">
      <c r="A304" s="5"/>
      <c r="B304" s="27"/>
      <c r="C304" s="122"/>
      <c r="D304" s="122"/>
      <c r="E304" s="122"/>
      <c r="F304" s="122"/>
      <c r="G304" s="78"/>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row>
    <row r="305" ht="12.75" customHeight="1">
      <c r="A305" s="5"/>
      <c r="B305" s="27"/>
      <c r="C305" s="122"/>
      <c r="D305" s="122"/>
      <c r="E305" s="122"/>
      <c r="F305" s="122"/>
      <c r="G305" s="78"/>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row>
    <row r="306" ht="12.75" customHeight="1">
      <c r="A306" s="5"/>
      <c r="B306" s="27"/>
      <c r="C306" s="122"/>
      <c r="D306" s="122"/>
      <c r="E306" s="122"/>
      <c r="F306" s="122"/>
      <c r="G306" s="78"/>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row>
    <row r="307" ht="12.75" customHeight="1">
      <c r="A307" s="5"/>
      <c r="B307" s="27"/>
      <c r="C307" s="122"/>
      <c r="D307" s="122"/>
      <c r="E307" s="122"/>
      <c r="F307" s="122"/>
      <c r="G307" s="78"/>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row>
    <row r="308" ht="12.75" customHeight="1">
      <c r="A308" s="5"/>
      <c r="B308" s="27"/>
      <c r="C308" s="122"/>
      <c r="D308" s="122"/>
      <c r="E308" s="122"/>
      <c r="F308" s="122"/>
      <c r="G308" s="78"/>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row>
    <row r="309" ht="12.75" customHeight="1">
      <c r="A309" s="5"/>
      <c r="B309" s="27"/>
      <c r="C309" s="122"/>
      <c r="D309" s="122"/>
      <c r="E309" s="122"/>
      <c r="F309" s="122"/>
      <c r="G309" s="78"/>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row>
    <row r="310" ht="12.75" customHeight="1">
      <c r="A310" s="5"/>
      <c r="B310" s="27"/>
      <c r="C310" s="122"/>
      <c r="D310" s="122"/>
      <c r="E310" s="122"/>
      <c r="F310" s="122"/>
      <c r="G310" s="78"/>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row>
    <row r="311" ht="12.75" customHeight="1">
      <c r="A311" s="5"/>
      <c r="B311" s="27"/>
      <c r="C311" s="122"/>
      <c r="D311" s="122"/>
      <c r="E311" s="122"/>
      <c r="F311" s="122"/>
      <c r="G311" s="78"/>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row>
    <row r="312" ht="12.75" customHeight="1">
      <c r="A312" s="5"/>
      <c r="B312" s="27"/>
      <c r="C312" s="122"/>
      <c r="D312" s="122"/>
      <c r="E312" s="122"/>
      <c r="F312" s="122"/>
      <c r="G312" s="78"/>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row>
    <row r="313" ht="12.75" customHeight="1">
      <c r="A313" s="5"/>
      <c r="B313" s="27"/>
      <c r="C313" s="122"/>
      <c r="D313" s="122"/>
      <c r="E313" s="122"/>
      <c r="F313" s="122"/>
      <c r="G313" s="78"/>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row>
    <row r="314" ht="12.75" customHeight="1">
      <c r="A314" s="5"/>
      <c r="B314" s="27"/>
      <c r="C314" s="122"/>
      <c r="D314" s="122"/>
      <c r="E314" s="122"/>
      <c r="F314" s="122"/>
      <c r="G314" s="78"/>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row>
    <row r="315" ht="12.75" customHeight="1">
      <c r="A315" s="5"/>
      <c r="B315" s="27"/>
      <c r="C315" s="122"/>
      <c r="D315" s="122"/>
      <c r="E315" s="122"/>
      <c r="F315" s="122"/>
      <c r="G315" s="78"/>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row>
    <row r="316" ht="12.75" customHeight="1">
      <c r="A316" s="5"/>
      <c r="B316" s="27"/>
      <c r="C316" s="122"/>
      <c r="D316" s="122"/>
      <c r="E316" s="122"/>
      <c r="F316" s="122"/>
      <c r="G316" s="78"/>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row>
    <row r="317" ht="12.75" customHeight="1">
      <c r="A317" s="5"/>
      <c r="B317" s="27"/>
      <c r="C317" s="122"/>
      <c r="D317" s="122"/>
      <c r="E317" s="122"/>
      <c r="F317" s="122"/>
      <c r="G317" s="78"/>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row>
    <row r="318" ht="12.75" customHeight="1">
      <c r="A318" s="5"/>
      <c r="B318" s="27"/>
      <c r="C318" s="122"/>
      <c r="D318" s="122"/>
      <c r="E318" s="122"/>
      <c r="F318" s="122"/>
      <c r="G318" s="78"/>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row>
    <row r="319" ht="12.75" customHeight="1">
      <c r="A319" s="5"/>
      <c r="B319" s="27"/>
      <c r="C319" s="122"/>
      <c r="D319" s="122"/>
      <c r="E319" s="122"/>
      <c r="F319" s="122"/>
      <c r="G319" s="78"/>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row>
    <row r="320" ht="12.75" customHeight="1">
      <c r="A320" s="5"/>
      <c r="B320" s="27"/>
      <c r="C320" s="122"/>
      <c r="D320" s="122"/>
      <c r="E320" s="122"/>
      <c r="F320" s="122"/>
      <c r="G320" s="78"/>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row>
    <row r="321" ht="12.75" customHeight="1">
      <c r="A321" s="5"/>
      <c r="B321" s="27"/>
      <c r="C321" s="122"/>
      <c r="D321" s="122"/>
      <c r="E321" s="122"/>
      <c r="F321" s="122"/>
      <c r="G321" s="78"/>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row>
    <row r="322" ht="12.75" customHeight="1">
      <c r="A322" s="5"/>
      <c r="B322" s="27"/>
      <c r="C322" s="122"/>
      <c r="D322" s="122"/>
      <c r="E322" s="122"/>
      <c r="F322" s="122"/>
      <c r="G322" s="78"/>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row>
    <row r="323" ht="12.75" customHeight="1">
      <c r="A323" s="5"/>
      <c r="B323" s="27"/>
      <c r="C323" s="122"/>
      <c r="D323" s="122"/>
      <c r="E323" s="122"/>
      <c r="F323" s="122"/>
      <c r="G323" s="78"/>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row>
    <row r="324" ht="12.75" customHeight="1">
      <c r="A324" s="5"/>
      <c r="B324" s="27"/>
      <c r="C324" s="122"/>
      <c r="D324" s="122"/>
      <c r="E324" s="122"/>
      <c r="F324" s="122"/>
      <c r="G324" s="78"/>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row>
    <row r="325" ht="12.75" customHeight="1">
      <c r="A325" s="5"/>
      <c r="B325" s="27"/>
      <c r="C325" s="122"/>
      <c r="D325" s="122"/>
      <c r="E325" s="122"/>
      <c r="F325" s="122"/>
      <c r="G325" s="78"/>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row>
    <row r="326" ht="12.75" customHeight="1">
      <c r="A326" s="5"/>
      <c r="B326" s="27"/>
      <c r="C326" s="122"/>
      <c r="D326" s="122"/>
      <c r="E326" s="122"/>
      <c r="F326" s="122"/>
      <c r="G326" s="78"/>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row>
    <row r="327" ht="12.75" customHeight="1">
      <c r="A327" s="5"/>
      <c r="B327" s="27"/>
      <c r="C327" s="122"/>
      <c r="D327" s="122"/>
      <c r="E327" s="122"/>
      <c r="F327" s="122"/>
      <c r="G327" s="78"/>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row>
    <row r="328" ht="12.75" customHeight="1">
      <c r="A328" s="5"/>
      <c r="B328" s="27"/>
      <c r="C328" s="122"/>
      <c r="D328" s="122"/>
      <c r="E328" s="122"/>
      <c r="F328" s="122"/>
      <c r="G328" s="78"/>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row>
    <row r="329" ht="12.75" customHeight="1">
      <c r="A329" s="5"/>
      <c r="B329" s="27"/>
      <c r="C329" s="122"/>
      <c r="D329" s="122"/>
      <c r="E329" s="122"/>
      <c r="F329" s="122"/>
      <c r="G329" s="78"/>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row>
    <row r="330" ht="12.75" customHeight="1">
      <c r="A330" s="5"/>
      <c r="B330" s="27"/>
      <c r="C330" s="122"/>
      <c r="D330" s="122"/>
      <c r="E330" s="122"/>
      <c r="F330" s="122"/>
      <c r="G330" s="78"/>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row>
    <row r="331" ht="12.75" customHeight="1">
      <c r="A331" s="5"/>
      <c r="B331" s="27"/>
      <c r="C331" s="122"/>
      <c r="D331" s="122"/>
      <c r="E331" s="122"/>
      <c r="F331" s="122"/>
      <c r="G331" s="78"/>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row>
    <row r="332" ht="12.75" customHeight="1">
      <c r="A332" s="5"/>
      <c r="B332" s="27"/>
      <c r="C332" s="122"/>
      <c r="D332" s="122"/>
      <c r="E332" s="122"/>
      <c r="F332" s="122"/>
      <c r="G332" s="78"/>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row>
    <row r="333" ht="12.75" customHeight="1">
      <c r="A333" s="5"/>
      <c r="B333" s="27"/>
      <c r="C333" s="122"/>
      <c r="D333" s="122"/>
      <c r="E333" s="122"/>
      <c r="F333" s="122"/>
      <c r="G333" s="78"/>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row>
    <row r="334" ht="12.75" customHeight="1">
      <c r="A334" s="5"/>
      <c r="B334" s="27"/>
      <c r="C334" s="122"/>
      <c r="D334" s="122"/>
      <c r="E334" s="122"/>
      <c r="F334" s="122"/>
      <c r="G334" s="78"/>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row>
    <row r="335" ht="12.75" customHeight="1">
      <c r="A335" s="5"/>
      <c r="B335" s="27"/>
      <c r="C335" s="122"/>
      <c r="D335" s="122"/>
      <c r="E335" s="122"/>
      <c r="F335" s="122"/>
      <c r="G335" s="78"/>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row>
    <row r="336" ht="12.75" customHeight="1">
      <c r="A336" s="5"/>
      <c r="B336" s="27"/>
      <c r="C336" s="122"/>
      <c r="D336" s="122"/>
      <c r="E336" s="122"/>
      <c r="F336" s="122"/>
      <c r="G336" s="78"/>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row>
    <row r="337" ht="12.75" customHeight="1">
      <c r="A337" s="5"/>
      <c r="B337" s="27"/>
      <c r="C337" s="122"/>
      <c r="D337" s="122"/>
      <c r="E337" s="122"/>
      <c r="F337" s="122"/>
      <c r="G337" s="78"/>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row>
    <row r="338" ht="12.75" customHeight="1">
      <c r="A338" s="5"/>
      <c r="B338" s="27"/>
      <c r="C338" s="122"/>
      <c r="D338" s="122"/>
      <c r="E338" s="122"/>
      <c r="F338" s="122"/>
      <c r="G338" s="78"/>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row>
    <row r="339" ht="12.75" customHeight="1">
      <c r="A339" s="5"/>
      <c r="B339" s="27"/>
      <c r="C339" s="122"/>
      <c r="D339" s="122"/>
      <c r="E339" s="122"/>
      <c r="F339" s="122"/>
      <c r="G339" s="78"/>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row>
    <row r="340" ht="12.75" customHeight="1">
      <c r="A340" s="5"/>
      <c r="B340" s="27"/>
      <c r="C340" s="122"/>
      <c r="D340" s="122"/>
      <c r="E340" s="122"/>
      <c r="F340" s="122"/>
      <c r="G340" s="78"/>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row>
    <row r="341" ht="12.75" customHeight="1">
      <c r="A341" s="5"/>
      <c r="B341" s="27"/>
      <c r="C341" s="122"/>
      <c r="D341" s="122"/>
      <c r="E341" s="122"/>
      <c r="F341" s="122"/>
      <c r="G341" s="78"/>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row>
    <row r="342" ht="12.75" customHeight="1">
      <c r="A342" s="5"/>
      <c r="B342" s="27"/>
      <c r="C342" s="122"/>
      <c r="D342" s="122"/>
      <c r="E342" s="122"/>
      <c r="F342" s="122"/>
      <c r="G342" s="78"/>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row>
    <row r="343" ht="12.75" customHeight="1">
      <c r="A343" s="5"/>
      <c r="B343" s="27"/>
      <c r="C343" s="122"/>
      <c r="D343" s="122"/>
      <c r="E343" s="122"/>
      <c r="F343" s="122"/>
      <c r="G343" s="78"/>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row>
    <row r="344" ht="12.75" customHeight="1">
      <c r="A344" s="5"/>
      <c r="B344" s="27"/>
      <c r="C344" s="122"/>
      <c r="D344" s="122"/>
      <c r="E344" s="122"/>
      <c r="F344" s="122"/>
      <c r="G344" s="78"/>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row>
    <row r="345" ht="12.75" customHeight="1">
      <c r="A345" s="5"/>
      <c r="B345" s="27"/>
      <c r="C345" s="122"/>
      <c r="D345" s="122"/>
      <c r="E345" s="122"/>
      <c r="F345" s="122"/>
      <c r="G345" s="78"/>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row>
    <row r="346" ht="12.75" customHeight="1">
      <c r="A346" s="5"/>
      <c r="B346" s="27"/>
      <c r="C346" s="122"/>
      <c r="D346" s="122"/>
      <c r="E346" s="122"/>
      <c r="F346" s="122"/>
      <c r="G346" s="78"/>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row>
    <row r="347" ht="12.75" customHeight="1">
      <c r="A347" s="5"/>
      <c r="B347" s="27"/>
      <c r="C347" s="122"/>
      <c r="D347" s="122"/>
      <c r="E347" s="122"/>
      <c r="F347" s="122"/>
      <c r="G347" s="78"/>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row>
    <row r="348" ht="12.75" customHeight="1">
      <c r="A348" s="5"/>
      <c r="B348" s="27"/>
      <c r="C348" s="122"/>
      <c r="D348" s="122"/>
      <c r="E348" s="122"/>
      <c r="F348" s="122"/>
      <c r="G348" s="78"/>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row>
    <row r="349" ht="12.75" customHeight="1">
      <c r="A349" s="5"/>
      <c r="B349" s="27"/>
      <c r="C349" s="122"/>
      <c r="D349" s="122"/>
      <c r="E349" s="122"/>
      <c r="F349" s="122"/>
      <c r="G349" s="78"/>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row>
    <row r="350" ht="12.75" customHeight="1">
      <c r="A350" s="5"/>
      <c r="B350" s="27"/>
      <c r="C350" s="122"/>
      <c r="D350" s="122"/>
      <c r="E350" s="122"/>
      <c r="F350" s="122"/>
      <c r="G350" s="78"/>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row>
    <row r="351" ht="12.75" customHeight="1">
      <c r="A351" s="5"/>
      <c r="B351" s="27"/>
      <c r="C351" s="122"/>
      <c r="D351" s="122"/>
      <c r="E351" s="122"/>
      <c r="F351" s="122"/>
      <c r="G351" s="78"/>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row>
    <row r="352" ht="12.75" customHeight="1">
      <c r="A352" s="5"/>
      <c r="B352" s="27"/>
      <c r="C352" s="122"/>
      <c r="D352" s="122"/>
      <c r="E352" s="122"/>
      <c r="F352" s="122"/>
      <c r="G352" s="78"/>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row>
    <row r="353" ht="12.75" customHeight="1">
      <c r="A353" s="5"/>
      <c r="B353" s="27"/>
      <c r="C353" s="122"/>
      <c r="D353" s="122"/>
      <c r="E353" s="122"/>
      <c r="F353" s="122"/>
      <c r="G353" s="78"/>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row>
    <row r="354" ht="12.75" customHeight="1">
      <c r="A354" s="5"/>
      <c r="B354" s="27"/>
      <c r="C354" s="122"/>
      <c r="D354" s="122"/>
      <c r="E354" s="122"/>
      <c r="F354" s="122"/>
      <c r="G354" s="78"/>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row>
    <row r="355" ht="12.75" customHeight="1">
      <c r="A355" s="5"/>
      <c r="B355" s="27"/>
      <c r="C355" s="122"/>
      <c r="D355" s="122"/>
      <c r="E355" s="122"/>
      <c r="F355" s="122"/>
      <c r="G355" s="78"/>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row>
    <row r="356" ht="12.75" customHeight="1">
      <c r="A356" s="5"/>
      <c r="B356" s="27"/>
      <c r="C356" s="122"/>
      <c r="D356" s="122"/>
      <c r="E356" s="122"/>
      <c r="F356" s="122"/>
      <c r="G356" s="78"/>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row>
    <row r="357" ht="12.75" customHeight="1">
      <c r="A357" s="5"/>
      <c r="B357" s="27"/>
      <c r="C357" s="122"/>
      <c r="D357" s="122"/>
      <c r="E357" s="122"/>
      <c r="F357" s="122"/>
      <c r="G357" s="78"/>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row>
    <row r="358" ht="12.75" customHeight="1">
      <c r="A358" s="5"/>
      <c r="B358" s="27"/>
      <c r="C358" s="122"/>
      <c r="D358" s="122"/>
      <c r="E358" s="122"/>
      <c r="F358" s="122"/>
      <c r="G358" s="78"/>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row>
    <row r="359" ht="12.75" customHeight="1">
      <c r="A359" s="5"/>
      <c r="B359" s="27"/>
      <c r="C359" s="122"/>
      <c r="D359" s="122"/>
      <c r="E359" s="122"/>
      <c r="F359" s="122"/>
      <c r="G359" s="78"/>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row>
    <row r="360" ht="12.75" customHeight="1">
      <c r="A360" s="5"/>
      <c r="B360" s="27"/>
      <c r="C360" s="122"/>
      <c r="D360" s="122"/>
      <c r="E360" s="122"/>
      <c r="F360" s="122"/>
      <c r="G360" s="78"/>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row>
    <row r="361" ht="12.75" customHeight="1">
      <c r="A361" s="5"/>
      <c r="B361" s="27"/>
      <c r="C361" s="122"/>
      <c r="D361" s="122"/>
      <c r="E361" s="122"/>
      <c r="F361" s="122"/>
      <c r="G361" s="78"/>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row>
    <row r="362" ht="12.75" customHeight="1">
      <c r="A362" s="5"/>
      <c r="B362" s="27"/>
      <c r="C362" s="122"/>
      <c r="D362" s="122"/>
      <c r="E362" s="122"/>
      <c r="F362" s="122"/>
      <c r="G362" s="78"/>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row>
    <row r="363" ht="12.75" customHeight="1">
      <c r="A363" s="5"/>
      <c r="B363" s="27"/>
      <c r="C363" s="122"/>
      <c r="D363" s="122"/>
      <c r="E363" s="122"/>
      <c r="F363" s="122"/>
      <c r="G363" s="78"/>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row>
    <row r="364" ht="12.75" customHeight="1">
      <c r="A364" s="5"/>
      <c r="B364" s="27"/>
      <c r="C364" s="122"/>
      <c r="D364" s="122"/>
      <c r="E364" s="122"/>
      <c r="F364" s="122"/>
      <c r="G364" s="78"/>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row>
    <row r="365" ht="12.75" customHeight="1">
      <c r="A365" s="5"/>
      <c r="B365" s="27"/>
      <c r="C365" s="122"/>
      <c r="D365" s="122"/>
      <c r="E365" s="122"/>
      <c r="F365" s="122"/>
      <c r="G365" s="78"/>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row>
    <row r="366" ht="12.75" customHeight="1">
      <c r="A366" s="5"/>
      <c r="B366" s="27"/>
      <c r="C366" s="122"/>
      <c r="D366" s="122"/>
      <c r="E366" s="122"/>
      <c r="F366" s="122"/>
      <c r="G366" s="78"/>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row>
    <row r="367" ht="12.75" customHeight="1">
      <c r="A367" s="5"/>
      <c r="B367" s="27"/>
      <c r="C367" s="122"/>
      <c r="D367" s="122"/>
      <c r="E367" s="122"/>
      <c r="F367" s="122"/>
      <c r="G367" s="78"/>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row>
    <row r="368" ht="12.75" customHeight="1">
      <c r="A368" s="5"/>
      <c r="B368" s="27"/>
      <c r="C368" s="122"/>
      <c r="D368" s="122"/>
      <c r="E368" s="122"/>
      <c r="F368" s="122"/>
      <c r="G368" s="78"/>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row>
    <row r="369" ht="12.75" customHeight="1">
      <c r="A369" s="5"/>
      <c r="B369" s="27"/>
      <c r="C369" s="122"/>
      <c r="D369" s="122"/>
      <c r="E369" s="122"/>
      <c r="F369" s="122"/>
      <c r="G369" s="78"/>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row>
    <row r="370" ht="12.75" customHeight="1">
      <c r="A370" s="5"/>
      <c r="B370" s="27"/>
      <c r="C370" s="122"/>
      <c r="D370" s="122"/>
      <c r="E370" s="122"/>
      <c r="F370" s="122"/>
      <c r="G370" s="78"/>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row>
    <row r="371" ht="12.75" customHeight="1">
      <c r="A371" s="5"/>
      <c r="B371" s="27"/>
      <c r="C371" s="122"/>
      <c r="D371" s="122"/>
      <c r="E371" s="122"/>
      <c r="F371" s="122"/>
      <c r="G371" s="78"/>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row>
    <row r="372" ht="12.75" customHeight="1">
      <c r="A372" s="5"/>
      <c r="B372" s="27"/>
      <c r="C372" s="122"/>
      <c r="D372" s="122"/>
      <c r="E372" s="122"/>
      <c r="F372" s="122"/>
      <c r="G372" s="78"/>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row>
    <row r="373" ht="12.75" customHeight="1">
      <c r="A373" s="5"/>
      <c r="B373" s="27"/>
      <c r="C373" s="122"/>
      <c r="D373" s="122"/>
      <c r="E373" s="122"/>
      <c r="F373" s="122"/>
      <c r="G373" s="78"/>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row>
    <row r="374" ht="12.75" customHeight="1">
      <c r="A374" s="5"/>
      <c r="B374" s="27"/>
      <c r="C374" s="122"/>
      <c r="D374" s="122"/>
      <c r="E374" s="122"/>
      <c r="F374" s="122"/>
      <c r="G374" s="78"/>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row>
    <row r="375" ht="12.75" customHeight="1">
      <c r="A375" s="5"/>
      <c r="B375" s="27"/>
      <c r="C375" s="122"/>
      <c r="D375" s="122"/>
      <c r="E375" s="122"/>
      <c r="F375" s="122"/>
      <c r="G375" s="78"/>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row>
    <row r="376" ht="12.75" customHeight="1">
      <c r="A376" s="5"/>
      <c r="B376" s="27"/>
      <c r="C376" s="122"/>
      <c r="D376" s="122"/>
      <c r="E376" s="122"/>
      <c r="F376" s="122"/>
      <c r="G376" s="78"/>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row>
    <row r="377" ht="12.75" customHeight="1">
      <c r="A377" s="5"/>
      <c r="B377" s="27"/>
      <c r="C377" s="122"/>
      <c r="D377" s="122"/>
      <c r="E377" s="122"/>
      <c r="F377" s="122"/>
      <c r="G377" s="78"/>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row>
    <row r="378" ht="12.75" customHeight="1">
      <c r="A378" s="5"/>
      <c r="B378" s="27"/>
      <c r="C378" s="122"/>
      <c r="D378" s="122"/>
      <c r="E378" s="122"/>
      <c r="F378" s="122"/>
      <c r="G378" s="78"/>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row>
    <row r="379" ht="12.75" customHeight="1">
      <c r="A379" s="5"/>
      <c r="B379" s="27"/>
      <c r="C379" s="122"/>
      <c r="D379" s="122"/>
      <c r="E379" s="122"/>
      <c r="F379" s="122"/>
      <c r="G379" s="78"/>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row>
    <row r="380" ht="12.75" customHeight="1">
      <c r="A380" s="5"/>
      <c r="B380" s="27"/>
      <c r="C380" s="122"/>
      <c r="D380" s="122"/>
      <c r="E380" s="122"/>
      <c r="F380" s="122"/>
      <c r="G380" s="78"/>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row>
    <row r="381" ht="12.75" customHeight="1">
      <c r="A381" s="5"/>
      <c r="B381" s="27"/>
      <c r="C381" s="122"/>
      <c r="D381" s="122"/>
      <c r="E381" s="122"/>
      <c r="F381" s="122"/>
      <c r="G381" s="78"/>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row>
    <row r="382" ht="12.75" customHeight="1">
      <c r="A382" s="5"/>
      <c r="B382" s="27"/>
      <c r="C382" s="122"/>
      <c r="D382" s="122"/>
      <c r="E382" s="122"/>
      <c r="F382" s="122"/>
      <c r="G382" s="78"/>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row>
    <row r="383" ht="12.75" customHeight="1">
      <c r="A383" s="5"/>
      <c r="B383" s="27"/>
      <c r="C383" s="122"/>
      <c r="D383" s="122"/>
      <c r="E383" s="122"/>
      <c r="F383" s="122"/>
      <c r="G383" s="78"/>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row>
    <row r="384" ht="12.75" customHeight="1">
      <c r="A384" s="5"/>
      <c r="B384" s="27"/>
      <c r="C384" s="122"/>
      <c r="D384" s="122"/>
      <c r="E384" s="122"/>
      <c r="F384" s="122"/>
      <c r="G384" s="78"/>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row>
    <row r="385" ht="12.75" customHeight="1">
      <c r="A385" s="5"/>
      <c r="B385" s="27"/>
      <c r="C385" s="122"/>
      <c r="D385" s="122"/>
      <c r="E385" s="122"/>
      <c r="F385" s="122"/>
      <c r="G385" s="78"/>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row>
    <row r="386" ht="12.75" customHeight="1">
      <c r="A386" s="5"/>
      <c r="B386" s="27"/>
      <c r="C386" s="122"/>
      <c r="D386" s="122"/>
      <c r="E386" s="122"/>
      <c r="F386" s="122"/>
      <c r="G386" s="78"/>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row>
    <row r="387" ht="12.75" customHeight="1">
      <c r="A387" s="5"/>
      <c r="B387" s="27"/>
      <c r="C387" s="122"/>
      <c r="D387" s="122"/>
      <c r="E387" s="122"/>
      <c r="F387" s="122"/>
      <c r="G387" s="78"/>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row>
    <row r="388" ht="12.75" customHeight="1">
      <c r="A388" s="5"/>
      <c r="B388" s="27"/>
      <c r="C388" s="122"/>
      <c r="D388" s="122"/>
      <c r="E388" s="122"/>
      <c r="F388" s="122"/>
      <c r="G388" s="78"/>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row>
    <row r="389" ht="12.75" customHeight="1">
      <c r="A389" s="5"/>
      <c r="B389" s="27"/>
      <c r="C389" s="122"/>
      <c r="D389" s="122"/>
      <c r="E389" s="122"/>
      <c r="F389" s="122"/>
      <c r="G389" s="78"/>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row>
    <row r="390" ht="12.75" customHeight="1">
      <c r="A390" s="5"/>
      <c r="B390" s="27"/>
      <c r="C390" s="122"/>
      <c r="D390" s="122"/>
      <c r="E390" s="122"/>
      <c r="F390" s="122"/>
      <c r="G390" s="78"/>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row>
    <row r="391" ht="12.75" customHeight="1">
      <c r="A391" s="5"/>
      <c r="B391" s="27"/>
      <c r="C391" s="122"/>
      <c r="D391" s="122"/>
      <c r="E391" s="122"/>
      <c r="F391" s="122"/>
      <c r="G391" s="78"/>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row>
    <row r="392" ht="12.75" customHeight="1">
      <c r="A392" s="5"/>
      <c r="B392" s="27"/>
      <c r="C392" s="122"/>
      <c r="D392" s="122"/>
      <c r="E392" s="122"/>
      <c r="F392" s="122"/>
      <c r="G392" s="78"/>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row>
    <row r="393" ht="12.75" customHeight="1">
      <c r="A393" s="5"/>
      <c r="B393" s="27"/>
      <c r="C393" s="122"/>
      <c r="D393" s="122"/>
      <c r="E393" s="122"/>
      <c r="F393" s="122"/>
      <c r="G393" s="78"/>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row>
    <row r="394" ht="12.75" customHeight="1">
      <c r="A394" s="5"/>
      <c r="B394" s="27"/>
      <c r="C394" s="122"/>
      <c r="D394" s="122"/>
      <c r="E394" s="122"/>
      <c r="F394" s="122"/>
      <c r="G394" s="78"/>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row>
    <row r="395" ht="12.75" customHeight="1">
      <c r="A395" s="5"/>
      <c r="B395" s="27"/>
      <c r="C395" s="122"/>
      <c r="D395" s="122"/>
      <c r="E395" s="122"/>
      <c r="F395" s="122"/>
      <c r="G395" s="78"/>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row>
    <row r="396" ht="12.75" customHeight="1">
      <c r="A396" s="5"/>
      <c r="B396" s="27"/>
      <c r="C396" s="122"/>
      <c r="D396" s="122"/>
      <c r="E396" s="122"/>
      <c r="F396" s="122"/>
      <c r="G396" s="78"/>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row>
    <row r="397" ht="12.75" customHeight="1">
      <c r="A397" s="5"/>
      <c r="B397" s="27"/>
      <c r="C397" s="122"/>
      <c r="D397" s="122"/>
      <c r="E397" s="122"/>
      <c r="F397" s="122"/>
      <c r="G397" s="78"/>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row>
    <row r="398" ht="12.75" customHeight="1">
      <c r="A398" s="5"/>
      <c r="B398" s="27"/>
      <c r="C398" s="122"/>
      <c r="D398" s="122"/>
      <c r="E398" s="122"/>
      <c r="F398" s="122"/>
      <c r="G398" s="78"/>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row>
    <row r="399" ht="12.75" customHeight="1">
      <c r="A399" s="5"/>
      <c r="B399" s="27"/>
      <c r="C399" s="122"/>
      <c r="D399" s="122"/>
      <c r="E399" s="122"/>
      <c r="F399" s="122"/>
      <c r="G399" s="78"/>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row>
    <row r="400" ht="12.75" customHeight="1">
      <c r="A400" s="5"/>
      <c r="B400" s="27"/>
      <c r="C400" s="122"/>
      <c r="D400" s="122"/>
      <c r="E400" s="122"/>
      <c r="F400" s="122"/>
      <c r="G400" s="78"/>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row>
    <row r="401" ht="12.75" customHeight="1">
      <c r="A401" s="5"/>
      <c r="B401" s="27"/>
      <c r="C401" s="122"/>
      <c r="D401" s="122"/>
      <c r="E401" s="122"/>
      <c r="F401" s="122"/>
      <c r="G401" s="78"/>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row>
    <row r="402" ht="12.75" customHeight="1">
      <c r="A402" s="5"/>
      <c r="B402" s="27"/>
      <c r="C402" s="122"/>
      <c r="D402" s="122"/>
      <c r="E402" s="122"/>
      <c r="F402" s="122"/>
      <c r="G402" s="78"/>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row>
    <row r="403" ht="12.75" customHeight="1">
      <c r="A403" s="5"/>
      <c r="B403" s="27"/>
      <c r="C403" s="122"/>
      <c r="D403" s="122"/>
      <c r="E403" s="122"/>
      <c r="F403" s="122"/>
      <c r="G403" s="78"/>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row>
    <row r="404" ht="12.75" customHeight="1">
      <c r="A404" s="5"/>
      <c r="B404" s="27"/>
      <c r="C404" s="122"/>
      <c r="D404" s="122"/>
      <c r="E404" s="122"/>
      <c r="F404" s="122"/>
      <c r="G404" s="78"/>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row>
    <row r="405" ht="12.75" customHeight="1">
      <c r="A405" s="5"/>
      <c r="B405" s="27"/>
      <c r="C405" s="122"/>
      <c r="D405" s="122"/>
      <c r="E405" s="122"/>
      <c r="F405" s="122"/>
      <c r="G405" s="78"/>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row>
    <row r="406" ht="12.75" customHeight="1">
      <c r="A406" s="5"/>
      <c r="B406" s="27"/>
      <c r="C406" s="122"/>
      <c r="D406" s="122"/>
      <c r="E406" s="122"/>
      <c r="F406" s="122"/>
      <c r="G406" s="78"/>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row>
    <row r="407" ht="12.75" customHeight="1">
      <c r="A407" s="5"/>
      <c r="B407" s="27"/>
      <c r="C407" s="122"/>
      <c r="D407" s="122"/>
      <c r="E407" s="122"/>
      <c r="F407" s="122"/>
      <c r="G407" s="78"/>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row>
    <row r="408" ht="12.75" customHeight="1">
      <c r="A408" s="5"/>
      <c r="B408" s="27"/>
      <c r="C408" s="122"/>
      <c r="D408" s="122"/>
      <c r="E408" s="122"/>
      <c r="F408" s="122"/>
      <c r="G408" s="78"/>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row>
    <row r="409" ht="12.75" customHeight="1">
      <c r="A409" s="5"/>
      <c r="B409" s="27"/>
      <c r="C409" s="122"/>
      <c r="D409" s="122"/>
      <c r="E409" s="122"/>
      <c r="F409" s="122"/>
      <c r="G409" s="78"/>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row>
    <row r="410" ht="12.75" customHeight="1">
      <c r="A410" s="5"/>
      <c r="B410" s="27"/>
      <c r="C410" s="122"/>
      <c r="D410" s="122"/>
      <c r="E410" s="122"/>
      <c r="F410" s="122"/>
      <c r="G410" s="78"/>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row>
    <row r="411" ht="12.75" customHeight="1">
      <c r="A411" s="5"/>
      <c r="B411" s="27"/>
      <c r="C411" s="122"/>
      <c r="D411" s="122"/>
      <c r="E411" s="122"/>
      <c r="F411" s="122"/>
      <c r="G411" s="78"/>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row>
    <row r="412" ht="12.75" customHeight="1">
      <c r="A412" s="5"/>
      <c r="B412" s="27"/>
      <c r="C412" s="122"/>
      <c r="D412" s="122"/>
      <c r="E412" s="122"/>
      <c r="F412" s="122"/>
      <c r="G412" s="78"/>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row>
    <row r="413" ht="12.75" customHeight="1">
      <c r="A413" s="5"/>
      <c r="B413" s="27"/>
      <c r="C413" s="122"/>
      <c r="D413" s="122"/>
      <c r="E413" s="122"/>
      <c r="F413" s="122"/>
      <c r="G413" s="78"/>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row>
    <row r="414" ht="12.75" customHeight="1">
      <c r="A414" s="5"/>
      <c r="B414" s="27"/>
      <c r="C414" s="122"/>
      <c r="D414" s="122"/>
      <c r="E414" s="122"/>
      <c r="F414" s="122"/>
      <c r="G414" s="78"/>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row>
    <row r="415" ht="12.75" customHeight="1">
      <c r="A415" s="5"/>
      <c r="B415" s="27"/>
      <c r="C415" s="122"/>
      <c r="D415" s="122"/>
      <c r="E415" s="122"/>
      <c r="F415" s="122"/>
      <c r="G415" s="78"/>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row>
    <row r="416" ht="12.75" customHeight="1">
      <c r="A416" s="5"/>
      <c r="B416" s="27"/>
      <c r="C416" s="122"/>
      <c r="D416" s="122"/>
      <c r="E416" s="122"/>
      <c r="F416" s="122"/>
      <c r="G416" s="78"/>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row>
    <row r="417" ht="12.75" customHeight="1">
      <c r="A417" s="5"/>
      <c r="B417" s="27"/>
      <c r="C417" s="122"/>
      <c r="D417" s="122"/>
      <c r="E417" s="122"/>
      <c r="F417" s="122"/>
      <c r="G417" s="78"/>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row>
    <row r="418" ht="12.75" customHeight="1">
      <c r="A418" s="5"/>
      <c r="B418" s="27"/>
      <c r="C418" s="122"/>
      <c r="D418" s="122"/>
      <c r="E418" s="122"/>
      <c r="F418" s="122"/>
      <c r="G418" s="78"/>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row>
    <row r="419" ht="12.75" customHeight="1">
      <c r="A419" s="5"/>
      <c r="B419" s="27"/>
      <c r="C419" s="122"/>
      <c r="D419" s="122"/>
      <c r="E419" s="122"/>
      <c r="F419" s="122"/>
      <c r="G419" s="78"/>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row>
    <row r="420" ht="12.75" customHeight="1">
      <c r="A420" s="5"/>
      <c r="B420" s="27"/>
      <c r="C420" s="122"/>
      <c r="D420" s="122"/>
      <c r="E420" s="122"/>
      <c r="F420" s="122"/>
      <c r="G420" s="78"/>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row>
    <row r="421" ht="12.75" customHeight="1">
      <c r="A421" s="5"/>
      <c r="B421" s="27"/>
      <c r="C421" s="122"/>
      <c r="D421" s="122"/>
      <c r="E421" s="122"/>
      <c r="F421" s="122"/>
      <c r="G421" s="78"/>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row>
    <row r="422" ht="12.75" customHeight="1">
      <c r="A422" s="5"/>
      <c r="B422" s="27"/>
      <c r="C422" s="122"/>
      <c r="D422" s="122"/>
      <c r="E422" s="122"/>
      <c r="F422" s="122"/>
      <c r="G422" s="78"/>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row>
    <row r="423" ht="12.75" customHeight="1">
      <c r="A423" s="5"/>
      <c r="B423" s="27"/>
      <c r="C423" s="122"/>
      <c r="D423" s="122"/>
      <c r="E423" s="122"/>
      <c r="F423" s="122"/>
      <c r="G423" s="78"/>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row>
    <row r="424" ht="12.75" customHeight="1">
      <c r="A424" s="5"/>
      <c r="B424" s="27"/>
      <c r="C424" s="122"/>
      <c r="D424" s="122"/>
      <c r="E424" s="122"/>
      <c r="F424" s="122"/>
      <c r="G424" s="78"/>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row>
    <row r="425" ht="12.75" customHeight="1">
      <c r="A425" s="5"/>
      <c r="B425" s="27"/>
      <c r="C425" s="122"/>
      <c r="D425" s="122"/>
      <c r="E425" s="122"/>
      <c r="F425" s="122"/>
      <c r="G425" s="78"/>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row>
    <row r="426" ht="12.75" customHeight="1">
      <c r="A426" s="5"/>
      <c r="B426" s="27"/>
      <c r="C426" s="122"/>
      <c r="D426" s="122"/>
      <c r="E426" s="122"/>
      <c r="F426" s="122"/>
      <c r="G426" s="78"/>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row>
    <row r="427" ht="12.75" customHeight="1">
      <c r="A427" s="5"/>
      <c r="B427" s="27"/>
      <c r="C427" s="122"/>
      <c r="D427" s="122"/>
      <c r="E427" s="122"/>
      <c r="F427" s="122"/>
      <c r="G427" s="78"/>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row>
    <row r="428" ht="12.75" customHeight="1">
      <c r="A428" s="5"/>
      <c r="B428" s="27"/>
      <c r="C428" s="122"/>
      <c r="D428" s="122"/>
      <c r="E428" s="122"/>
      <c r="F428" s="122"/>
      <c r="G428" s="78"/>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row>
    <row r="429" ht="12.75" customHeight="1">
      <c r="A429" s="5"/>
      <c r="B429" s="27"/>
      <c r="C429" s="122"/>
      <c r="D429" s="122"/>
      <c r="E429" s="122"/>
      <c r="F429" s="122"/>
      <c r="G429" s="78"/>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row>
    <row r="430" ht="12.75" customHeight="1">
      <c r="A430" s="5"/>
      <c r="B430" s="27"/>
      <c r="C430" s="122"/>
      <c r="D430" s="122"/>
      <c r="E430" s="122"/>
      <c r="F430" s="122"/>
      <c r="G430" s="78"/>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row>
    <row r="431" ht="12.75" customHeight="1">
      <c r="A431" s="5"/>
      <c r="B431" s="27"/>
      <c r="C431" s="122"/>
      <c r="D431" s="122"/>
      <c r="E431" s="122"/>
      <c r="F431" s="122"/>
      <c r="G431" s="78"/>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row>
    <row r="432" ht="12.75" customHeight="1">
      <c r="A432" s="5"/>
      <c r="B432" s="27"/>
      <c r="C432" s="122"/>
      <c r="D432" s="122"/>
      <c r="E432" s="122"/>
      <c r="F432" s="122"/>
      <c r="G432" s="78"/>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row>
    <row r="433" ht="12.75" customHeight="1">
      <c r="A433" s="5"/>
      <c r="B433" s="27"/>
      <c r="C433" s="122"/>
      <c r="D433" s="122"/>
      <c r="E433" s="122"/>
      <c r="F433" s="122"/>
      <c r="G433" s="78"/>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row>
    <row r="434" ht="12.75" customHeight="1">
      <c r="A434" s="5"/>
      <c r="B434" s="27"/>
      <c r="C434" s="122"/>
      <c r="D434" s="122"/>
      <c r="E434" s="122"/>
      <c r="F434" s="122"/>
      <c r="G434" s="78"/>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row>
    <row r="435" ht="12.75" customHeight="1">
      <c r="A435" s="5"/>
      <c r="B435" s="27"/>
      <c r="C435" s="122"/>
      <c r="D435" s="122"/>
      <c r="E435" s="122"/>
      <c r="F435" s="122"/>
      <c r="G435" s="78"/>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row>
    <row r="436" ht="12.75" customHeight="1">
      <c r="A436" s="5"/>
      <c r="B436" s="27"/>
      <c r="C436" s="122"/>
      <c r="D436" s="122"/>
      <c r="E436" s="122"/>
      <c r="F436" s="122"/>
      <c r="G436" s="78"/>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row>
    <row r="437" ht="12.75" customHeight="1">
      <c r="A437" s="5"/>
      <c r="B437" s="27"/>
      <c r="C437" s="122"/>
      <c r="D437" s="122"/>
      <c r="E437" s="122"/>
      <c r="F437" s="122"/>
      <c r="G437" s="78"/>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row>
    <row r="438" ht="12.75" customHeight="1">
      <c r="A438" s="5"/>
      <c r="B438" s="27"/>
      <c r="C438" s="122"/>
      <c r="D438" s="122"/>
      <c r="E438" s="122"/>
      <c r="F438" s="122"/>
      <c r="G438" s="78"/>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row>
    <row r="439" ht="12.75" customHeight="1">
      <c r="A439" s="5"/>
      <c r="B439" s="27"/>
      <c r="C439" s="122"/>
      <c r="D439" s="122"/>
      <c r="E439" s="122"/>
      <c r="F439" s="122"/>
      <c r="G439" s="78"/>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row>
    <row r="440" ht="12.75" customHeight="1">
      <c r="A440" s="5"/>
      <c r="B440" s="27"/>
      <c r="C440" s="122"/>
      <c r="D440" s="122"/>
      <c r="E440" s="122"/>
      <c r="F440" s="122"/>
      <c r="G440" s="78"/>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row>
    <row r="441" ht="12.75" customHeight="1">
      <c r="A441" s="5"/>
      <c r="B441" s="27"/>
      <c r="C441" s="122"/>
      <c r="D441" s="122"/>
      <c r="E441" s="122"/>
      <c r="F441" s="122"/>
      <c r="G441" s="78"/>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row>
    <row r="442" ht="12.75" customHeight="1">
      <c r="A442" s="5"/>
      <c r="B442" s="27"/>
      <c r="C442" s="122"/>
      <c r="D442" s="122"/>
      <c r="E442" s="122"/>
      <c r="F442" s="122"/>
      <c r="G442" s="78"/>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row>
    <row r="443" ht="12.75" customHeight="1">
      <c r="A443" s="5"/>
      <c r="B443" s="27"/>
      <c r="C443" s="122"/>
      <c r="D443" s="122"/>
      <c r="E443" s="122"/>
      <c r="F443" s="122"/>
      <c r="G443" s="78"/>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row>
    <row r="444" ht="12.75" customHeight="1">
      <c r="A444" s="5"/>
      <c r="B444" s="27"/>
      <c r="C444" s="122"/>
      <c r="D444" s="122"/>
      <c r="E444" s="122"/>
      <c r="F444" s="122"/>
      <c r="G444" s="78"/>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row>
    <row r="445" ht="12.75" customHeight="1">
      <c r="A445" s="5"/>
      <c r="B445" s="27"/>
      <c r="C445" s="122"/>
      <c r="D445" s="122"/>
      <c r="E445" s="122"/>
      <c r="F445" s="122"/>
      <c r="G445" s="78"/>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row>
    <row r="446" ht="12.75" customHeight="1">
      <c r="A446" s="5"/>
      <c r="B446" s="27"/>
      <c r="C446" s="122"/>
      <c r="D446" s="122"/>
      <c r="E446" s="122"/>
      <c r="F446" s="122"/>
      <c r="G446" s="78"/>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row>
    <row r="447" ht="12.75" customHeight="1">
      <c r="A447" s="5"/>
      <c r="B447" s="27"/>
      <c r="C447" s="122"/>
      <c r="D447" s="122"/>
      <c r="E447" s="122"/>
      <c r="F447" s="122"/>
      <c r="G447" s="78"/>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row>
    <row r="448" ht="12.75" customHeight="1">
      <c r="A448" s="5"/>
      <c r="B448" s="27"/>
      <c r="C448" s="122"/>
      <c r="D448" s="122"/>
      <c r="E448" s="122"/>
      <c r="F448" s="122"/>
      <c r="G448" s="78"/>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row>
    <row r="449" ht="12.75" customHeight="1">
      <c r="A449" s="5"/>
      <c r="B449" s="27"/>
      <c r="C449" s="122"/>
      <c r="D449" s="122"/>
      <c r="E449" s="122"/>
      <c r="F449" s="122"/>
      <c r="G449" s="78"/>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row>
    <row r="450" ht="12.75" customHeight="1">
      <c r="A450" s="5"/>
      <c r="B450" s="27"/>
      <c r="C450" s="122"/>
      <c r="D450" s="122"/>
      <c r="E450" s="122"/>
      <c r="F450" s="122"/>
      <c r="G450" s="78"/>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row>
    <row r="451" ht="12.75" customHeight="1">
      <c r="A451" s="5"/>
      <c r="B451" s="27"/>
      <c r="C451" s="122"/>
      <c r="D451" s="122"/>
      <c r="E451" s="122"/>
      <c r="F451" s="122"/>
      <c r="G451" s="78"/>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row>
    <row r="452" ht="12.75" customHeight="1">
      <c r="A452" s="5"/>
      <c r="B452" s="27"/>
      <c r="C452" s="122"/>
      <c r="D452" s="122"/>
      <c r="E452" s="122"/>
      <c r="F452" s="122"/>
      <c r="G452" s="78"/>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row>
    <row r="453" ht="12.75" customHeight="1">
      <c r="A453" s="5"/>
      <c r="B453" s="27"/>
      <c r="C453" s="122"/>
      <c r="D453" s="122"/>
      <c r="E453" s="122"/>
      <c r="F453" s="122"/>
      <c r="G453" s="78"/>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row>
    <row r="454" ht="12.75" customHeight="1">
      <c r="A454" s="5"/>
      <c r="B454" s="27"/>
      <c r="C454" s="122"/>
      <c r="D454" s="122"/>
      <c r="E454" s="122"/>
      <c r="F454" s="122"/>
      <c r="G454" s="78"/>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row>
    <row r="455" ht="12.75" customHeight="1">
      <c r="A455" s="5"/>
      <c r="B455" s="27"/>
      <c r="C455" s="122"/>
      <c r="D455" s="122"/>
      <c r="E455" s="122"/>
      <c r="F455" s="122"/>
      <c r="G455" s="78"/>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row>
    <row r="456" ht="12.75" customHeight="1">
      <c r="A456" s="5"/>
      <c r="B456" s="27"/>
      <c r="C456" s="122"/>
      <c r="D456" s="122"/>
      <c r="E456" s="122"/>
      <c r="F456" s="122"/>
      <c r="G456" s="78"/>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row>
    <row r="457" ht="12.75" customHeight="1">
      <c r="A457" s="5"/>
      <c r="B457" s="27"/>
      <c r="C457" s="122"/>
      <c r="D457" s="122"/>
      <c r="E457" s="122"/>
      <c r="F457" s="122"/>
      <c r="G457" s="78"/>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row>
    <row r="458" ht="12.75" customHeight="1">
      <c r="A458" s="5"/>
      <c r="B458" s="27"/>
      <c r="C458" s="122"/>
      <c r="D458" s="122"/>
      <c r="E458" s="122"/>
      <c r="F458" s="122"/>
      <c r="G458" s="78"/>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row>
    <row r="459" ht="12.75" customHeight="1">
      <c r="A459" s="5"/>
      <c r="B459" s="27"/>
      <c r="C459" s="122"/>
      <c r="D459" s="122"/>
      <c r="E459" s="122"/>
      <c r="F459" s="122"/>
      <c r="G459" s="78"/>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row>
    <row r="460" ht="12.75" customHeight="1">
      <c r="A460" s="5"/>
      <c r="B460" s="27"/>
      <c r="C460" s="122"/>
      <c r="D460" s="122"/>
      <c r="E460" s="122"/>
      <c r="F460" s="122"/>
      <c r="G460" s="78"/>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row>
    <row r="461" ht="12.75" customHeight="1">
      <c r="A461" s="5"/>
      <c r="B461" s="27"/>
      <c r="C461" s="122"/>
      <c r="D461" s="122"/>
      <c r="E461" s="122"/>
      <c r="F461" s="122"/>
      <c r="G461" s="78"/>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row>
    <row r="462" ht="12.75" customHeight="1">
      <c r="A462" s="5"/>
      <c r="B462" s="27"/>
      <c r="C462" s="122"/>
      <c r="D462" s="122"/>
      <c r="E462" s="122"/>
      <c r="F462" s="122"/>
      <c r="G462" s="78"/>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row>
    <row r="463" ht="12.75" customHeight="1">
      <c r="A463" s="5"/>
      <c r="B463" s="27"/>
      <c r="C463" s="122"/>
      <c r="D463" s="122"/>
      <c r="E463" s="122"/>
      <c r="F463" s="122"/>
      <c r="G463" s="78"/>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row>
    <row r="464" ht="12.75" customHeight="1">
      <c r="A464" s="5"/>
      <c r="B464" s="27"/>
      <c r="C464" s="122"/>
      <c r="D464" s="122"/>
      <c r="E464" s="122"/>
      <c r="F464" s="122"/>
      <c r="G464" s="78"/>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row>
    <row r="465" ht="12.75" customHeight="1">
      <c r="A465" s="5"/>
      <c r="B465" s="27"/>
      <c r="C465" s="122"/>
      <c r="D465" s="122"/>
      <c r="E465" s="122"/>
      <c r="F465" s="122"/>
      <c r="G465" s="78"/>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row>
    <row r="466" ht="12.75" customHeight="1">
      <c r="A466" s="5"/>
      <c r="B466" s="27"/>
      <c r="C466" s="122"/>
      <c r="D466" s="122"/>
      <c r="E466" s="122"/>
      <c r="F466" s="122"/>
      <c r="G466" s="78"/>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row>
    <row r="467" ht="12.75" customHeight="1">
      <c r="A467" s="5"/>
      <c r="B467" s="27"/>
      <c r="C467" s="122"/>
      <c r="D467" s="122"/>
      <c r="E467" s="122"/>
      <c r="F467" s="122"/>
      <c r="G467" s="78"/>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row>
    <row r="468" ht="12.75" customHeight="1">
      <c r="A468" s="5"/>
      <c r="B468" s="27"/>
      <c r="C468" s="122"/>
      <c r="D468" s="122"/>
      <c r="E468" s="122"/>
      <c r="F468" s="122"/>
      <c r="G468" s="78"/>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row>
    <row r="469" ht="12.75" customHeight="1">
      <c r="A469" s="5"/>
      <c r="B469" s="27"/>
      <c r="C469" s="122"/>
      <c r="D469" s="122"/>
      <c r="E469" s="122"/>
      <c r="F469" s="122"/>
      <c r="G469" s="78"/>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row>
    <row r="470" ht="12.75" customHeight="1">
      <c r="A470" s="5"/>
      <c r="B470" s="27"/>
      <c r="C470" s="122"/>
      <c r="D470" s="122"/>
      <c r="E470" s="122"/>
      <c r="F470" s="122"/>
      <c r="G470" s="78"/>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row>
    <row r="471" ht="12.75" customHeight="1">
      <c r="A471" s="5"/>
      <c r="B471" s="27"/>
      <c r="C471" s="122"/>
      <c r="D471" s="122"/>
      <c r="E471" s="122"/>
      <c r="F471" s="122"/>
      <c r="G471" s="78"/>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row>
    <row r="472" ht="12.75" customHeight="1">
      <c r="A472" s="5"/>
      <c r="B472" s="27"/>
      <c r="C472" s="122"/>
      <c r="D472" s="122"/>
      <c r="E472" s="122"/>
      <c r="F472" s="122"/>
      <c r="G472" s="78"/>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row>
    <row r="473" ht="12.75" customHeight="1">
      <c r="A473" s="5"/>
      <c r="B473" s="27"/>
      <c r="C473" s="122"/>
      <c r="D473" s="122"/>
      <c r="E473" s="122"/>
      <c r="F473" s="122"/>
      <c r="G473" s="78"/>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row>
    <row r="474" ht="12.75" customHeight="1">
      <c r="A474" s="5"/>
      <c r="B474" s="27"/>
      <c r="C474" s="122"/>
      <c r="D474" s="122"/>
      <c r="E474" s="122"/>
      <c r="F474" s="122"/>
      <c r="G474" s="78"/>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row>
    <row r="475" ht="12.75" customHeight="1">
      <c r="A475" s="5"/>
      <c r="B475" s="27"/>
      <c r="C475" s="122"/>
      <c r="D475" s="122"/>
      <c r="E475" s="122"/>
      <c r="F475" s="122"/>
      <c r="G475" s="78"/>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row>
    <row r="476" ht="12.75" customHeight="1">
      <c r="A476" s="5"/>
      <c r="B476" s="27"/>
      <c r="C476" s="122"/>
      <c r="D476" s="122"/>
      <c r="E476" s="122"/>
      <c r="F476" s="122"/>
      <c r="G476" s="78"/>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row>
    <row r="477" ht="12.75" customHeight="1">
      <c r="A477" s="5"/>
      <c r="B477" s="27"/>
      <c r="C477" s="122"/>
      <c r="D477" s="122"/>
      <c r="E477" s="122"/>
      <c r="F477" s="122"/>
      <c r="G477" s="78"/>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row>
    <row r="478" ht="12.75" customHeight="1">
      <c r="A478" s="5"/>
      <c r="B478" s="27"/>
      <c r="C478" s="122"/>
      <c r="D478" s="122"/>
      <c r="E478" s="122"/>
      <c r="F478" s="122"/>
      <c r="G478" s="78"/>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row>
    <row r="479" ht="12.75" customHeight="1">
      <c r="A479" s="5"/>
      <c r="B479" s="27"/>
      <c r="C479" s="122"/>
      <c r="D479" s="122"/>
      <c r="E479" s="122"/>
      <c r="F479" s="122"/>
      <c r="G479" s="78"/>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row>
    <row r="480" ht="12.75" customHeight="1">
      <c r="A480" s="5"/>
      <c r="B480" s="27"/>
      <c r="C480" s="122"/>
      <c r="D480" s="122"/>
      <c r="E480" s="122"/>
      <c r="F480" s="122"/>
      <c r="G480" s="78"/>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row>
    <row r="481" ht="12.75" customHeight="1">
      <c r="A481" s="5"/>
      <c r="B481" s="27"/>
      <c r="C481" s="122"/>
      <c r="D481" s="122"/>
      <c r="E481" s="122"/>
      <c r="F481" s="122"/>
      <c r="G481" s="78"/>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row>
    <row r="482" ht="12.75" customHeight="1">
      <c r="A482" s="5"/>
      <c r="B482" s="27"/>
      <c r="C482" s="122"/>
      <c r="D482" s="122"/>
      <c r="E482" s="122"/>
      <c r="F482" s="122"/>
      <c r="G482" s="78"/>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row>
    <row r="483" ht="12.75" customHeight="1">
      <c r="A483" s="5"/>
      <c r="B483" s="27"/>
      <c r="C483" s="122"/>
      <c r="D483" s="122"/>
      <c r="E483" s="122"/>
      <c r="F483" s="122"/>
      <c r="G483" s="78"/>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row>
    <row r="484" ht="12.75" customHeight="1">
      <c r="A484" s="5"/>
      <c r="B484" s="27"/>
      <c r="C484" s="122"/>
      <c r="D484" s="122"/>
      <c r="E484" s="122"/>
      <c r="F484" s="122"/>
      <c r="G484" s="78"/>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row>
    <row r="485" ht="12.75" customHeight="1">
      <c r="A485" s="5"/>
      <c r="B485" s="27"/>
      <c r="C485" s="122"/>
      <c r="D485" s="122"/>
      <c r="E485" s="122"/>
      <c r="F485" s="122"/>
      <c r="G485" s="78"/>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row>
    <row r="486" ht="12.75" customHeight="1">
      <c r="A486" s="5"/>
      <c r="B486" s="27"/>
      <c r="C486" s="122"/>
      <c r="D486" s="122"/>
      <c r="E486" s="122"/>
      <c r="F486" s="122"/>
      <c r="G486" s="78"/>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row>
    <row r="487" ht="12.75" customHeight="1">
      <c r="A487" s="5"/>
      <c r="B487" s="27"/>
      <c r="C487" s="122"/>
      <c r="D487" s="122"/>
      <c r="E487" s="122"/>
      <c r="F487" s="122"/>
      <c r="G487" s="78"/>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row>
    <row r="488" ht="12.75" customHeight="1">
      <c r="A488" s="5"/>
      <c r="B488" s="27"/>
      <c r="C488" s="122"/>
      <c r="D488" s="122"/>
      <c r="E488" s="122"/>
      <c r="F488" s="122"/>
      <c r="G488" s="78"/>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row>
    <row r="489" ht="12.75" customHeight="1">
      <c r="A489" s="5"/>
      <c r="B489" s="27"/>
      <c r="C489" s="122"/>
      <c r="D489" s="122"/>
      <c r="E489" s="122"/>
      <c r="F489" s="122"/>
      <c r="G489" s="78"/>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row>
    <row r="490" ht="12.75" customHeight="1">
      <c r="A490" s="5"/>
      <c r="B490" s="27"/>
      <c r="C490" s="122"/>
      <c r="D490" s="122"/>
      <c r="E490" s="122"/>
      <c r="F490" s="122"/>
      <c r="G490" s="78"/>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row>
    <row r="491" ht="12.75" customHeight="1">
      <c r="A491" s="5"/>
      <c r="B491" s="27"/>
      <c r="C491" s="122"/>
      <c r="D491" s="122"/>
      <c r="E491" s="122"/>
      <c r="F491" s="122"/>
      <c r="G491" s="78"/>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row>
    <row r="492" ht="12.75" customHeight="1">
      <c r="A492" s="5"/>
      <c r="B492" s="27"/>
      <c r="C492" s="122"/>
      <c r="D492" s="122"/>
      <c r="E492" s="122"/>
      <c r="F492" s="122"/>
      <c r="G492" s="78"/>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row>
    <row r="493" ht="12.75" customHeight="1">
      <c r="A493" s="5"/>
      <c r="B493" s="27"/>
      <c r="C493" s="122"/>
      <c r="D493" s="122"/>
      <c r="E493" s="122"/>
      <c r="F493" s="122"/>
      <c r="G493" s="78"/>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row>
    <row r="494" ht="12.75" customHeight="1">
      <c r="A494" s="5"/>
      <c r="B494" s="27"/>
      <c r="C494" s="122"/>
      <c r="D494" s="122"/>
      <c r="E494" s="122"/>
      <c r="F494" s="122"/>
      <c r="G494" s="78"/>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row>
    <row r="495" ht="12.75" customHeight="1">
      <c r="A495" s="5"/>
      <c r="B495" s="27"/>
      <c r="C495" s="122"/>
      <c r="D495" s="122"/>
      <c r="E495" s="122"/>
      <c r="F495" s="122"/>
      <c r="G495" s="78"/>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row>
    <row r="496" ht="12.75" customHeight="1">
      <c r="A496" s="5"/>
      <c r="B496" s="27"/>
      <c r="C496" s="122"/>
      <c r="D496" s="122"/>
      <c r="E496" s="122"/>
      <c r="F496" s="122"/>
      <c r="G496" s="78"/>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row>
    <row r="497" ht="12.75" customHeight="1">
      <c r="A497" s="5"/>
      <c r="B497" s="27"/>
      <c r="C497" s="122"/>
      <c r="D497" s="122"/>
      <c r="E497" s="122"/>
      <c r="F497" s="122"/>
      <c r="G497" s="78"/>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row>
    <row r="498" ht="12.75" customHeight="1">
      <c r="A498" s="5"/>
      <c r="B498" s="27"/>
      <c r="C498" s="122"/>
      <c r="D498" s="122"/>
      <c r="E498" s="122"/>
      <c r="F498" s="122"/>
      <c r="G498" s="78"/>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row>
    <row r="499" ht="12.75" customHeight="1">
      <c r="A499" s="5"/>
      <c r="B499" s="27"/>
      <c r="C499" s="122"/>
      <c r="D499" s="122"/>
      <c r="E499" s="122"/>
      <c r="F499" s="122"/>
      <c r="G499" s="78"/>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row>
    <row r="500" ht="12.75" customHeight="1">
      <c r="A500" s="5"/>
      <c r="B500" s="27"/>
      <c r="C500" s="122"/>
      <c r="D500" s="122"/>
      <c r="E500" s="122"/>
      <c r="F500" s="122"/>
      <c r="G500" s="78"/>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row>
    <row r="501" ht="12.75" customHeight="1">
      <c r="A501" s="5"/>
      <c r="B501" s="27"/>
      <c r="C501" s="122"/>
      <c r="D501" s="122"/>
      <c r="E501" s="122"/>
      <c r="F501" s="122"/>
      <c r="G501" s="78"/>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row>
    <row r="502" ht="12.75" customHeight="1">
      <c r="A502" s="5"/>
      <c r="B502" s="27"/>
      <c r="C502" s="122"/>
      <c r="D502" s="122"/>
      <c r="E502" s="122"/>
      <c r="F502" s="122"/>
      <c r="G502" s="78"/>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row>
    <row r="503" ht="12.75" customHeight="1">
      <c r="A503" s="5"/>
      <c r="B503" s="27"/>
      <c r="C503" s="122"/>
      <c r="D503" s="122"/>
      <c r="E503" s="122"/>
      <c r="F503" s="122"/>
      <c r="G503" s="78"/>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row>
    <row r="504" ht="12.75" customHeight="1">
      <c r="A504" s="5"/>
      <c r="B504" s="27"/>
      <c r="C504" s="122"/>
      <c r="D504" s="122"/>
      <c r="E504" s="122"/>
      <c r="F504" s="122"/>
      <c r="G504" s="78"/>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row>
    <row r="505" ht="12.75" customHeight="1">
      <c r="A505" s="5"/>
      <c r="B505" s="27"/>
      <c r="C505" s="122"/>
      <c r="D505" s="122"/>
      <c r="E505" s="122"/>
      <c r="F505" s="122"/>
      <c r="G505" s="78"/>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row>
    <row r="506" ht="12.75" customHeight="1">
      <c r="A506" s="5"/>
      <c r="B506" s="27"/>
      <c r="C506" s="122"/>
      <c r="D506" s="122"/>
      <c r="E506" s="122"/>
      <c r="F506" s="122"/>
      <c r="G506" s="78"/>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row>
    <row r="507" ht="12.75" customHeight="1">
      <c r="A507" s="5"/>
      <c r="B507" s="27"/>
      <c r="C507" s="122"/>
      <c r="D507" s="122"/>
      <c r="E507" s="122"/>
      <c r="F507" s="122"/>
      <c r="G507" s="78"/>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row>
    <row r="508" ht="12.75" customHeight="1">
      <c r="A508" s="5"/>
      <c r="B508" s="27"/>
      <c r="C508" s="122"/>
      <c r="D508" s="122"/>
      <c r="E508" s="122"/>
      <c r="F508" s="122"/>
      <c r="G508" s="78"/>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row>
    <row r="509" ht="12.75" customHeight="1">
      <c r="A509" s="5"/>
      <c r="B509" s="27"/>
      <c r="C509" s="122"/>
      <c r="D509" s="122"/>
      <c r="E509" s="122"/>
      <c r="F509" s="122"/>
      <c r="G509" s="78"/>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row>
    <row r="510" ht="12.75" customHeight="1">
      <c r="A510" s="5"/>
      <c r="B510" s="27"/>
      <c r="C510" s="122"/>
      <c r="D510" s="122"/>
      <c r="E510" s="122"/>
      <c r="F510" s="122"/>
      <c r="G510" s="78"/>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row>
    <row r="511" ht="12.75" customHeight="1">
      <c r="A511" s="5"/>
      <c r="B511" s="27"/>
      <c r="C511" s="122"/>
      <c r="D511" s="122"/>
      <c r="E511" s="122"/>
      <c r="F511" s="122"/>
      <c r="G511" s="78"/>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row>
    <row r="512" ht="12.75" customHeight="1">
      <c r="A512" s="5"/>
      <c r="B512" s="27"/>
      <c r="C512" s="122"/>
      <c r="D512" s="122"/>
      <c r="E512" s="122"/>
      <c r="F512" s="122"/>
      <c r="G512" s="78"/>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row>
    <row r="513" ht="12.75" customHeight="1">
      <c r="A513" s="5"/>
      <c r="B513" s="27"/>
      <c r="C513" s="122"/>
      <c r="D513" s="122"/>
      <c r="E513" s="122"/>
      <c r="F513" s="122"/>
      <c r="G513" s="78"/>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row>
    <row r="514" ht="12.75" customHeight="1">
      <c r="A514" s="5"/>
      <c r="B514" s="27"/>
      <c r="C514" s="122"/>
      <c r="D514" s="122"/>
      <c r="E514" s="122"/>
      <c r="F514" s="122"/>
      <c r="G514" s="78"/>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row>
    <row r="515" ht="12.75" customHeight="1">
      <c r="A515" s="5"/>
      <c r="B515" s="27"/>
      <c r="C515" s="122"/>
      <c r="D515" s="122"/>
      <c r="E515" s="122"/>
      <c r="F515" s="122"/>
      <c r="G515" s="78"/>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row>
    <row r="516" ht="12.75" customHeight="1">
      <c r="A516" s="5"/>
      <c r="B516" s="27"/>
      <c r="C516" s="122"/>
      <c r="D516" s="122"/>
      <c r="E516" s="122"/>
      <c r="F516" s="122"/>
      <c r="G516" s="78"/>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row>
    <row r="517" ht="12.75" customHeight="1">
      <c r="A517" s="5"/>
      <c r="B517" s="27"/>
      <c r="C517" s="122"/>
      <c r="D517" s="122"/>
      <c r="E517" s="122"/>
      <c r="F517" s="122"/>
      <c r="G517" s="78"/>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row>
    <row r="518" ht="12.75" customHeight="1">
      <c r="A518" s="5"/>
      <c r="B518" s="27"/>
      <c r="C518" s="122"/>
      <c r="D518" s="122"/>
      <c r="E518" s="122"/>
      <c r="F518" s="122"/>
      <c r="G518" s="78"/>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row>
    <row r="519" ht="12.75" customHeight="1">
      <c r="A519" s="5"/>
      <c r="B519" s="27"/>
      <c r="C519" s="122"/>
      <c r="D519" s="122"/>
      <c r="E519" s="122"/>
      <c r="F519" s="122"/>
      <c r="G519" s="78"/>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row>
    <row r="520" ht="12.75" customHeight="1">
      <c r="A520" s="5"/>
      <c r="B520" s="27"/>
      <c r="C520" s="122"/>
      <c r="D520" s="122"/>
      <c r="E520" s="122"/>
      <c r="F520" s="122"/>
      <c r="G520" s="78"/>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row>
    <row r="521" ht="12.75" customHeight="1">
      <c r="A521" s="5"/>
      <c r="B521" s="27"/>
      <c r="C521" s="122"/>
      <c r="D521" s="122"/>
      <c r="E521" s="122"/>
      <c r="F521" s="122"/>
      <c r="G521" s="78"/>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row>
    <row r="522" ht="12.75" customHeight="1">
      <c r="A522" s="5"/>
      <c r="B522" s="27"/>
      <c r="C522" s="122"/>
      <c r="D522" s="122"/>
      <c r="E522" s="122"/>
      <c r="F522" s="122"/>
      <c r="G522" s="78"/>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row>
    <row r="523" ht="12.75" customHeight="1">
      <c r="A523" s="5"/>
      <c r="B523" s="27"/>
      <c r="C523" s="122"/>
      <c r="D523" s="122"/>
      <c r="E523" s="122"/>
      <c r="F523" s="122"/>
      <c r="G523" s="78"/>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row>
    <row r="524" ht="12.75" customHeight="1">
      <c r="A524" s="5"/>
      <c r="B524" s="27"/>
      <c r="C524" s="122"/>
      <c r="D524" s="122"/>
      <c r="E524" s="122"/>
      <c r="F524" s="122"/>
      <c r="G524" s="78"/>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row>
    <row r="525" ht="12.75" customHeight="1">
      <c r="A525" s="5"/>
      <c r="B525" s="27"/>
      <c r="C525" s="122"/>
      <c r="D525" s="122"/>
      <c r="E525" s="122"/>
      <c r="F525" s="122"/>
      <c r="G525" s="78"/>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row>
    <row r="526" ht="12.75" customHeight="1">
      <c r="A526" s="5"/>
      <c r="B526" s="27"/>
      <c r="C526" s="122"/>
      <c r="D526" s="122"/>
      <c r="E526" s="122"/>
      <c r="F526" s="122"/>
      <c r="G526" s="78"/>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row>
    <row r="527" ht="12.75" customHeight="1">
      <c r="A527" s="5"/>
      <c r="B527" s="27"/>
      <c r="C527" s="122"/>
      <c r="D527" s="122"/>
      <c r="E527" s="122"/>
      <c r="F527" s="122"/>
      <c r="G527" s="78"/>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row>
    <row r="528" ht="12.75" customHeight="1">
      <c r="A528" s="5"/>
      <c r="B528" s="27"/>
      <c r="C528" s="122"/>
      <c r="D528" s="122"/>
      <c r="E528" s="122"/>
      <c r="F528" s="122"/>
      <c r="G528" s="78"/>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row>
    <row r="529" ht="12.75" customHeight="1">
      <c r="A529" s="5"/>
      <c r="B529" s="27"/>
      <c r="C529" s="122"/>
      <c r="D529" s="122"/>
      <c r="E529" s="122"/>
      <c r="F529" s="122"/>
      <c r="G529" s="78"/>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row>
    <row r="530" ht="12.75" customHeight="1">
      <c r="A530" s="5"/>
      <c r="B530" s="27"/>
      <c r="C530" s="122"/>
      <c r="D530" s="122"/>
      <c r="E530" s="122"/>
      <c r="F530" s="122"/>
      <c r="G530" s="78"/>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row>
    <row r="531" ht="12.75" customHeight="1">
      <c r="A531" s="5"/>
      <c r="B531" s="27"/>
      <c r="C531" s="122"/>
      <c r="D531" s="122"/>
      <c r="E531" s="122"/>
      <c r="F531" s="122"/>
      <c r="G531" s="78"/>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row>
    <row r="532" ht="12.75" customHeight="1">
      <c r="A532" s="5"/>
      <c r="B532" s="27"/>
      <c r="C532" s="122"/>
      <c r="D532" s="122"/>
      <c r="E532" s="122"/>
      <c r="F532" s="122"/>
      <c r="G532" s="78"/>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row>
    <row r="533" ht="12.75" customHeight="1">
      <c r="A533" s="5"/>
      <c r="B533" s="27"/>
      <c r="C533" s="122"/>
      <c r="D533" s="122"/>
      <c r="E533" s="122"/>
      <c r="F533" s="122"/>
      <c r="G533" s="78"/>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row>
    <row r="534" ht="12.75" customHeight="1">
      <c r="A534" s="5"/>
      <c r="B534" s="27"/>
      <c r="C534" s="122"/>
      <c r="D534" s="122"/>
      <c r="E534" s="122"/>
      <c r="F534" s="122"/>
      <c r="G534" s="78"/>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row>
    <row r="535" ht="12.75" customHeight="1">
      <c r="A535" s="5"/>
      <c r="B535" s="27"/>
      <c r="C535" s="122"/>
      <c r="D535" s="122"/>
      <c r="E535" s="122"/>
      <c r="F535" s="122"/>
      <c r="G535" s="78"/>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row>
    <row r="536" ht="12.75" customHeight="1">
      <c r="A536" s="5"/>
      <c r="B536" s="27"/>
      <c r="C536" s="122"/>
      <c r="D536" s="122"/>
      <c r="E536" s="122"/>
      <c r="F536" s="122"/>
      <c r="G536" s="78"/>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row>
    <row r="537" ht="12.75" customHeight="1">
      <c r="A537" s="5"/>
      <c r="B537" s="27"/>
      <c r="C537" s="122"/>
      <c r="D537" s="122"/>
      <c r="E537" s="122"/>
      <c r="F537" s="122"/>
      <c r="G537" s="78"/>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row>
    <row r="538" ht="12.75" customHeight="1">
      <c r="A538" s="5"/>
      <c r="B538" s="27"/>
      <c r="C538" s="122"/>
      <c r="D538" s="122"/>
      <c r="E538" s="122"/>
      <c r="F538" s="122"/>
      <c r="G538" s="78"/>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row>
    <row r="539" ht="12.75" customHeight="1">
      <c r="A539" s="5"/>
      <c r="B539" s="27"/>
      <c r="C539" s="122"/>
      <c r="D539" s="122"/>
      <c r="E539" s="122"/>
      <c r="F539" s="122"/>
      <c r="G539" s="78"/>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row>
    <row r="540" ht="12.75" customHeight="1">
      <c r="A540" s="5"/>
      <c r="B540" s="27"/>
      <c r="C540" s="122"/>
      <c r="D540" s="122"/>
      <c r="E540" s="122"/>
      <c r="F540" s="122"/>
      <c r="G540" s="78"/>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row>
    <row r="541" ht="12.75" customHeight="1">
      <c r="A541" s="5"/>
      <c r="B541" s="27"/>
      <c r="C541" s="122"/>
      <c r="D541" s="122"/>
      <c r="E541" s="122"/>
      <c r="F541" s="122"/>
      <c r="G541" s="78"/>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row>
    <row r="542" ht="12.75" customHeight="1">
      <c r="A542" s="5"/>
      <c r="B542" s="27"/>
      <c r="C542" s="122"/>
      <c r="D542" s="122"/>
      <c r="E542" s="122"/>
      <c r="F542" s="122"/>
      <c r="G542" s="78"/>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row>
    <row r="543" ht="12.75" customHeight="1">
      <c r="A543" s="5"/>
      <c r="B543" s="27"/>
      <c r="C543" s="122"/>
      <c r="D543" s="122"/>
      <c r="E543" s="122"/>
      <c r="F543" s="122"/>
      <c r="G543" s="78"/>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row>
    <row r="544" ht="12.75" customHeight="1">
      <c r="A544" s="5"/>
      <c r="B544" s="27"/>
      <c r="C544" s="122"/>
      <c r="D544" s="122"/>
      <c r="E544" s="122"/>
      <c r="F544" s="122"/>
      <c r="G544" s="78"/>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row>
    <row r="545" ht="12.75" customHeight="1">
      <c r="A545" s="5"/>
      <c r="B545" s="27"/>
      <c r="C545" s="122"/>
      <c r="D545" s="122"/>
      <c r="E545" s="122"/>
      <c r="F545" s="122"/>
      <c r="G545" s="78"/>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row>
    <row r="546" ht="12.75" customHeight="1">
      <c r="A546" s="5"/>
      <c r="B546" s="27"/>
      <c r="C546" s="122"/>
      <c r="D546" s="122"/>
      <c r="E546" s="122"/>
      <c r="F546" s="122"/>
      <c r="G546" s="78"/>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row>
    <row r="547" ht="12.75" customHeight="1">
      <c r="A547" s="5"/>
      <c r="B547" s="27"/>
      <c r="C547" s="122"/>
      <c r="D547" s="122"/>
      <c r="E547" s="122"/>
      <c r="F547" s="122"/>
      <c r="G547" s="78"/>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row>
    <row r="548" ht="12.75" customHeight="1">
      <c r="A548" s="5"/>
      <c r="B548" s="27"/>
      <c r="C548" s="122"/>
      <c r="D548" s="122"/>
      <c r="E548" s="122"/>
      <c r="F548" s="122"/>
      <c r="G548" s="78"/>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row>
    <row r="549" ht="12.75" customHeight="1">
      <c r="A549" s="5"/>
      <c r="B549" s="27"/>
      <c r="C549" s="122"/>
      <c r="D549" s="122"/>
      <c r="E549" s="122"/>
      <c r="F549" s="122"/>
      <c r="G549" s="78"/>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row>
    <row r="550" ht="12.75" customHeight="1">
      <c r="A550" s="5"/>
      <c r="B550" s="27"/>
      <c r="C550" s="122"/>
      <c r="D550" s="122"/>
      <c r="E550" s="122"/>
      <c r="F550" s="122"/>
      <c r="G550" s="78"/>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row>
    <row r="551" ht="12.75" customHeight="1">
      <c r="A551" s="5"/>
      <c r="B551" s="27"/>
      <c r="C551" s="122"/>
      <c r="D551" s="122"/>
      <c r="E551" s="122"/>
      <c r="F551" s="122"/>
      <c r="G551" s="78"/>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row>
    <row r="552" ht="12.75" customHeight="1">
      <c r="A552" s="5"/>
      <c r="B552" s="27"/>
      <c r="C552" s="122"/>
      <c r="D552" s="122"/>
      <c r="E552" s="122"/>
      <c r="F552" s="122"/>
      <c r="G552" s="78"/>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row>
    <row r="553" ht="12.75" customHeight="1">
      <c r="A553" s="5"/>
      <c r="B553" s="27"/>
      <c r="C553" s="122"/>
      <c r="D553" s="122"/>
      <c r="E553" s="122"/>
      <c r="F553" s="122"/>
      <c r="G553" s="78"/>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row>
    <row r="554" ht="12.75" customHeight="1">
      <c r="A554" s="5"/>
      <c r="B554" s="27"/>
      <c r="C554" s="122"/>
      <c r="D554" s="122"/>
      <c r="E554" s="122"/>
      <c r="F554" s="122"/>
      <c r="G554" s="78"/>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row>
    <row r="555" ht="12.75" customHeight="1">
      <c r="A555" s="5"/>
      <c r="B555" s="27"/>
      <c r="C555" s="122"/>
      <c r="D555" s="122"/>
      <c r="E555" s="122"/>
      <c r="F555" s="122"/>
      <c r="G555" s="78"/>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row>
    <row r="556" ht="12.75" customHeight="1">
      <c r="A556" s="5"/>
      <c r="B556" s="27"/>
      <c r="C556" s="122"/>
      <c r="D556" s="122"/>
      <c r="E556" s="122"/>
      <c r="F556" s="122"/>
      <c r="G556" s="78"/>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row>
    <row r="557" ht="12.75" customHeight="1">
      <c r="A557" s="5"/>
      <c r="B557" s="27"/>
      <c r="C557" s="122"/>
      <c r="D557" s="122"/>
      <c r="E557" s="122"/>
      <c r="F557" s="122"/>
      <c r="G557" s="78"/>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row>
    <row r="558" ht="12.75" customHeight="1">
      <c r="A558" s="5"/>
      <c r="B558" s="27"/>
      <c r="C558" s="122"/>
      <c r="D558" s="122"/>
      <c r="E558" s="122"/>
      <c r="F558" s="122"/>
      <c r="G558" s="78"/>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row>
    <row r="559" ht="12.75" customHeight="1">
      <c r="A559" s="5"/>
      <c r="B559" s="27"/>
      <c r="C559" s="122"/>
      <c r="D559" s="122"/>
      <c r="E559" s="122"/>
      <c r="F559" s="122"/>
      <c r="G559" s="78"/>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row>
    <row r="560" ht="12.75" customHeight="1">
      <c r="A560" s="5"/>
      <c r="B560" s="27"/>
      <c r="C560" s="122"/>
      <c r="D560" s="122"/>
      <c r="E560" s="122"/>
      <c r="F560" s="122"/>
      <c r="G560" s="78"/>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row>
    <row r="561" ht="12.75" customHeight="1">
      <c r="A561" s="5"/>
      <c r="B561" s="27"/>
      <c r="C561" s="122"/>
      <c r="D561" s="122"/>
      <c r="E561" s="122"/>
      <c r="F561" s="122"/>
      <c r="G561" s="78"/>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row>
    <row r="562" ht="12.75" customHeight="1">
      <c r="A562" s="5"/>
      <c r="B562" s="27"/>
      <c r="C562" s="122"/>
      <c r="D562" s="122"/>
      <c r="E562" s="122"/>
      <c r="F562" s="122"/>
      <c r="G562" s="78"/>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row>
    <row r="563" ht="12.75" customHeight="1">
      <c r="A563" s="5"/>
      <c r="B563" s="27"/>
      <c r="C563" s="122"/>
      <c r="D563" s="122"/>
      <c r="E563" s="122"/>
      <c r="F563" s="122"/>
      <c r="G563" s="78"/>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row>
    <row r="564" ht="12.75" customHeight="1">
      <c r="A564" s="5"/>
      <c r="B564" s="27"/>
      <c r="C564" s="122"/>
      <c r="D564" s="122"/>
      <c r="E564" s="122"/>
      <c r="F564" s="122"/>
      <c r="G564" s="78"/>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row>
    <row r="565" ht="12.75" customHeight="1">
      <c r="A565" s="5"/>
      <c r="B565" s="27"/>
      <c r="C565" s="122"/>
      <c r="D565" s="122"/>
      <c r="E565" s="122"/>
      <c r="F565" s="122"/>
      <c r="G565" s="78"/>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row>
    <row r="566" ht="12.75" customHeight="1">
      <c r="A566" s="5"/>
      <c r="B566" s="27"/>
      <c r="C566" s="122"/>
      <c r="D566" s="122"/>
      <c r="E566" s="122"/>
      <c r="F566" s="122"/>
      <c r="G566" s="78"/>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row>
    <row r="567" ht="12.75" customHeight="1">
      <c r="A567" s="5"/>
      <c r="B567" s="27"/>
      <c r="C567" s="122"/>
      <c r="D567" s="122"/>
      <c r="E567" s="122"/>
      <c r="F567" s="122"/>
      <c r="G567" s="78"/>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row>
    <row r="568" ht="12.75" customHeight="1">
      <c r="A568" s="5"/>
      <c r="B568" s="27"/>
      <c r="C568" s="122"/>
      <c r="D568" s="122"/>
      <c r="E568" s="122"/>
      <c r="F568" s="122"/>
      <c r="G568" s="78"/>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row>
    <row r="569" ht="12.75" customHeight="1">
      <c r="A569" s="5"/>
      <c r="B569" s="27"/>
      <c r="C569" s="122"/>
      <c r="D569" s="122"/>
      <c r="E569" s="122"/>
      <c r="F569" s="122"/>
      <c r="G569" s="78"/>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row>
    <row r="570" ht="12.75" customHeight="1">
      <c r="A570" s="5"/>
      <c r="B570" s="27"/>
      <c r="C570" s="122"/>
      <c r="D570" s="122"/>
      <c r="E570" s="122"/>
      <c r="F570" s="122"/>
      <c r="G570" s="78"/>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row>
    <row r="571" ht="12.75" customHeight="1">
      <c r="A571" s="5"/>
      <c r="B571" s="27"/>
      <c r="C571" s="122"/>
      <c r="D571" s="122"/>
      <c r="E571" s="122"/>
      <c r="F571" s="122"/>
      <c r="G571" s="78"/>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row>
    <row r="572" ht="12.75" customHeight="1">
      <c r="A572" s="5"/>
      <c r="B572" s="27"/>
      <c r="C572" s="122"/>
      <c r="D572" s="122"/>
      <c r="E572" s="122"/>
      <c r="F572" s="122"/>
      <c r="G572" s="78"/>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row>
    <row r="573" ht="12.75" customHeight="1">
      <c r="A573" s="5"/>
      <c r="B573" s="27"/>
      <c r="C573" s="122"/>
      <c r="D573" s="122"/>
      <c r="E573" s="122"/>
      <c r="F573" s="122"/>
      <c r="G573" s="78"/>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row>
    <row r="574" ht="12.75" customHeight="1">
      <c r="A574" s="5"/>
      <c r="B574" s="27"/>
      <c r="C574" s="122"/>
      <c r="D574" s="122"/>
      <c r="E574" s="122"/>
      <c r="F574" s="122"/>
      <c r="G574" s="78"/>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row>
    <row r="575" ht="12.75" customHeight="1">
      <c r="A575" s="5"/>
      <c r="B575" s="27"/>
      <c r="C575" s="122"/>
      <c r="D575" s="122"/>
      <c r="E575" s="122"/>
      <c r="F575" s="122"/>
      <c r="G575" s="78"/>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row>
    <row r="576" ht="12.75" customHeight="1">
      <c r="A576" s="5"/>
      <c r="B576" s="27"/>
      <c r="C576" s="122"/>
      <c r="D576" s="122"/>
      <c r="E576" s="122"/>
      <c r="F576" s="122"/>
      <c r="G576" s="78"/>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row>
    <row r="577" ht="12.75" customHeight="1">
      <c r="A577" s="5"/>
      <c r="B577" s="27"/>
      <c r="C577" s="122"/>
      <c r="D577" s="122"/>
      <c r="E577" s="122"/>
      <c r="F577" s="122"/>
      <c r="G577" s="78"/>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row>
    <row r="578" ht="12.75" customHeight="1">
      <c r="A578" s="5"/>
      <c r="B578" s="27"/>
      <c r="C578" s="122"/>
      <c r="D578" s="122"/>
      <c r="E578" s="122"/>
      <c r="F578" s="122"/>
      <c r="G578" s="78"/>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row>
    <row r="579" ht="12.75" customHeight="1">
      <c r="A579" s="5"/>
      <c r="B579" s="27"/>
      <c r="C579" s="122"/>
      <c r="D579" s="122"/>
      <c r="E579" s="122"/>
      <c r="F579" s="122"/>
      <c r="G579" s="78"/>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row>
    <row r="580" ht="12.75" customHeight="1">
      <c r="A580" s="5"/>
      <c r="B580" s="27"/>
      <c r="C580" s="122"/>
      <c r="D580" s="122"/>
      <c r="E580" s="122"/>
      <c r="F580" s="122"/>
      <c r="G580" s="78"/>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row>
    <row r="581" ht="12.75" customHeight="1">
      <c r="A581" s="5"/>
      <c r="B581" s="27"/>
      <c r="C581" s="122"/>
      <c r="D581" s="122"/>
      <c r="E581" s="122"/>
      <c r="F581" s="122"/>
      <c r="G581" s="78"/>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row>
    <row r="582" ht="12.75" customHeight="1">
      <c r="A582" s="5"/>
      <c r="B582" s="27"/>
      <c r="C582" s="122"/>
      <c r="D582" s="122"/>
      <c r="E582" s="122"/>
      <c r="F582" s="122"/>
      <c r="G582" s="78"/>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row>
    <row r="583" ht="12.75" customHeight="1">
      <c r="A583" s="5"/>
      <c r="B583" s="27"/>
      <c r="C583" s="122"/>
      <c r="D583" s="122"/>
      <c r="E583" s="122"/>
      <c r="F583" s="122"/>
      <c r="G583" s="78"/>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row>
    <row r="584" ht="12.75" customHeight="1">
      <c r="A584" s="5"/>
      <c r="B584" s="27"/>
      <c r="C584" s="122"/>
      <c r="D584" s="122"/>
      <c r="E584" s="122"/>
      <c r="F584" s="122"/>
      <c r="G584" s="78"/>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row>
    <row r="585" ht="12.75" customHeight="1">
      <c r="A585" s="5"/>
      <c r="B585" s="27"/>
      <c r="C585" s="122"/>
      <c r="D585" s="122"/>
      <c r="E585" s="122"/>
      <c r="F585" s="122"/>
      <c r="G585" s="78"/>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row>
    <row r="586" ht="12.75" customHeight="1">
      <c r="A586" s="5"/>
      <c r="B586" s="27"/>
      <c r="C586" s="122"/>
      <c r="D586" s="122"/>
      <c r="E586" s="122"/>
      <c r="F586" s="122"/>
      <c r="G586" s="78"/>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row>
    <row r="587" ht="12.75" customHeight="1">
      <c r="A587" s="5"/>
      <c r="B587" s="27"/>
      <c r="C587" s="122"/>
      <c r="D587" s="122"/>
      <c r="E587" s="122"/>
      <c r="F587" s="122"/>
      <c r="G587" s="78"/>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row>
    <row r="588" ht="12.75" customHeight="1">
      <c r="A588" s="5"/>
      <c r="B588" s="27"/>
      <c r="C588" s="122"/>
      <c r="D588" s="122"/>
      <c r="E588" s="122"/>
      <c r="F588" s="122"/>
      <c r="G588" s="78"/>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row>
    <row r="589" ht="12.75" customHeight="1">
      <c r="A589" s="5"/>
      <c r="B589" s="27"/>
      <c r="C589" s="122"/>
      <c r="D589" s="122"/>
      <c r="E589" s="122"/>
      <c r="F589" s="122"/>
      <c r="G589" s="78"/>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row>
    <row r="590" ht="12.75" customHeight="1">
      <c r="A590" s="5"/>
      <c r="B590" s="27"/>
      <c r="C590" s="122"/>
      <c r="D590" s="122"/>
      <c r="E590" s="122"/>
      <c r="F590" s="122"/>
      <c r="G590" s="78"/>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row>
    <row r="591" ht="12.75" customHeight="1">
      <c r="A591" s="5"/>
      <c r="B591" s="27"/>
      <c r="C591" s="122"/>
      <c r="D591" s="122"/>
      <c r="E591" s="122"/>
      <c r="F591" s="122"/>
      <c r="G591" s="78"/>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row>
    <row r="592" ht="12.75" customHeight="1">
      <c r="A592" s="5"/>
      <c r="B592" s="27"/>
      <c r="C592" s="122"/>
      <c r="D592" s="122"/>
      <c r="E592" s="122"/>
      <c r="F592" s="122"/>
      <c r="G592" s="78"/>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row>
    <row r="593" ht="12.75" customHeight="1">
      <c r="A593" s="5"/>
      <c r="B593" s="27"/>
      <c r="C593" s="122"/>
      <c r="D593" s="122"/>
      <c r="E593" s="122"/>
      <c r="F593" s="122"/>
      <c r="G593" s="78"/>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row>
    <row r="594" ht="12.75" customHeight="1">
      <c r="A594" s="5"/>
      <c r="B594" s="27"/>
      <c r="C594" s="122"/>
      <c r="D594" s="122"/>
      <c r="E594" s="122"/>
      <c r="F594" s="122"/>
      <c r="G594" s="78"/>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row>
    <row r="595" ht="12.75" customHeight="1">
      <c r="A595" s="5"/>
      <c r="B595" s="27"/>
      <c r="C595" s="122"/>
      <c r="D595" s="122"/>
      <c r="E595" s="122"/>
      <c r="F595" s="122"/>
      <c r="G595" s="78"/>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row>
    <row r="596" ht="12.75" customHeight="1">
      <c r="A596" s="5"/>
      <c r="B596" s="27"/>
      <c r="C596" s="122"/>
      <c r="D596" s="122"/>
      <c r="E596" s="122"/>
      <c r="F596" s="122"/>
      <c r="G596" s="78"/>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row>
    <row r="597" ht="12.75" customHeight="1">
      <c r="A597" s="5"/>
      <c r="B597" s="27"/>
      <c r="C597" s="122"/>
      <c r="D597" s="122"/>
      <c r="E597" s="122"/>
      <c r="F597" s="122"/>
      <c r="G597" s="78"/>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row>
    <row r="598" ht="12.75" customHeight="1">
      <c r="A598" s="5"/>
      <c r="B598" s="27"/>
      <c r="C598" s="122"/>
      <c r="D598" s="122"/>
      <c r="E598" s="122"/>
      <c r="F598" s="122"/>
      <c r="G598" s="78"/>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row>
    <row r="599" ht="12.75" customHeight="1">
      <c r="A599" s="5"/>
      <c r="B599" s="27"/>
      <c r="C599" s="122"/>
      <c r="D599" s="122"/>
      <c r="E599" s="122"/>
      <c r="F599" s="122"/>
      <c r="G599" s="78"/>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row>
    <row r="600" ht="12.75" customHeight="1">
      <c r="A600" s="5"/>
      <c r="B600" s="27"/>
      <c r="C600" s="122"/>
      <c r="D600" s="122"/>
      <c r="E600" s="122"/>
      <c r="F600" s="122"/>
      <c r="G600" s="78"/>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row>
    <row r="601" ht="12.75" customHeight="1">
      <c r="A601" s="5"/>
      <c r="B601" s="27"/>
      <c r="C601" s="122"/>
      <c r="D601" s="122"/>
      <c r="E601" s="122"/>
      <c r="F601" s="122"/>
      <c r="G601" s="78"/>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row>
    <row r="602" ht="12.75" customHeight="1">
      <c r="A602" s="5"/>
      <c r="B602" s="27"/>
      <c r="C602" s="122"/>
      <c r="D602" s="122"/>
      <c r="E602" s="122"/>
      <c r="F602" s="122"/>
      <c r="G602" s="78"/>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row>
    <row r="603" ht="12.75" customHeight="1">
      <c r="A603" s="5"/>
      <c r="B603" s="27"/>
      <c r="C603" s="122"/>
      <c r="D603" s="122"/>
      <c r="E603" s="122"/>
      <c r="F603" s="122"/>
      <c r="G603" s="78"/>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row>
    <row r="604" ht="12.75" customHeight="1">
      <c r="A604" s="5"/>
      <c r="B604" s="27"/>
      <c r="C604" s="122"/>
      <c r="D604" s="122"/>
      <c r="E604" s="122"/>
      <c r="F604" s="122"/>
      <c r="G604" s="78"/>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row>
    <row r="605" ht="12.75" customHeight="1">
      <c r="A605" s="5"/>
      <c r="B605" s="27"/>
      <c r="C605" s="122"/>
      <c r="D605" s="122"/>
      <c r="E605" s="122"/>
      <c r="F605" s="122"/>
      <c r="G605" s="78"/>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row>
    <row r="606" ht="12.75" customHeight="1">
      <c r="A606" s="5"/>
      <c r="B606" s="27"/>
      <c r="C606" s="122"/>
      <c r="D606" s="122"/>
      <c r="E606" s="122"/>
      <c r="F606" s="122"/>
      <c r="G606" s="78"/>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row>
    <row r="607" ht="12.75" customHeight="1">
      <c r="A607" s="5"/>
      <c r="B607" s="27"/>
      <c r="C607" s="122"/>
      <c r="D607" s="122"/>
      <c r="E607" s="122"/>
      <c r="F607" s="122"/>
      <c r="G607" s="78"/>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row>
    <row r="608" ht="12.75" customHeight="1">
      <c r="A608" s="5"/>
      <c r="B608" s="27"/>
      <c r="C608" s="122"/>
      <c r="D608" s="122"/>
      <c r="E608" s="122"/>
      <c r="F608" s="122"/>
      <c r="G608" s="78"/>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row>
    <row r="609" ht="12.75" customHeight="1">
      <c r="A609" s="5"/>
      <c r="B609" s="27"/>
      <c r="C609" s="122"/>
      <c r="D609" s="122"/>
      <c r="E609" s="122"/>
      <c r="F609" s="122"/>
      <c r="G609" s="78"/>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row>
    <row r="610" ht="12.75" customHeight="1">
      <c r="A610" s="5"/>
      <c r="B610" s="27"/>
      <c r="C610" s="122"/>
      <c r="D610" s="122"/>
      <c r="E610" s="122"/>
      <c r="F610" s="122"/>
      <c r="G610" s="78"/>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row>
    <row r="611" ht="12.75" customHeight="1">
      <c r="A611" s="5"/>
      <c r="B611" s="27"/>
      <c r="C611" s="122"/>
      <c r="D611" s="122"/>
      <c r="E611" s="122"/>
      <c r="F611" s="122"/>
      <c r="G611" s="78"/>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row>
    <row r="612" ht="12.75" customHeight="1">
      <c r="A612" s="5"/>
      <c r="B612" s="27"/>
      <c r="C612" s="122"/>
      <c r="D612" s="122"/>
      <c r="E612" s="122"/>
      <c r="F612" s="122"/>
      <c r="G612" s="78"/>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row>
    <row r="613" ht="12.75" customHeight="1">
      <c r="A613" s="5"/>
      <c r="B613" s="27"/>
      <c r="C613" s="122"/>
      <c r="D613" s="122"/>
      <c r="E613" s="122"/>
      <c r="F613" s="122"/>
      <c r="G613" s="78"/>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row>
    <row r="614" ht="12.75" customHeight="1">
      <c r="A614" s="5"/>
      <c r="B614" s="27"/>
      <c r="C614" s="122"/>
      <c r="D614" s="122"/>
      <c r="E614" s="122"/>
      <c r="F614" s="122"/>
      <c r="G614" s="78"/>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row>
    <row r="615" ht="12.75" customHeight="1">
      <c r="A615" s="5"/>
      <c r="B615" s="27"/>
      <c r="C615" s="122"/>
      <c r="D615" s="122"/>
      <c r="E615" s="122"/>
      <c r="F615" s="122"/>
      <c r="G615" s="78"/>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row>
    <row r="616" ht="12.75" customHeight="1">
      <c r="A616" s="5"/>
      <c r="B616" s="27"/>
      <c r="C616" s="122"/>
      <c r="D616" s="122"/>
      <c r="E616" s="122"/>
      <c r="F616" s="122"/>
      <c r="G616" s="78"/>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row>
    <row r="617" ht="12.75" customHeight="1">
      <c r="A617" s="5"/>
      <c r="B617" s="27"/>
      <c r="C617" s="122"/>
      <c r="D617" s="122"/>
      <c r="E617" s="122"/>
      <c r="F617" s="122"/>
      <c r="G617" s="78"/>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row>
    <row r="618" ht="12.75" customHeight="1">
      <c r="A618" s="5"/>
      <c r="B618" s="27"/>
      <c r="C618" s="122"/>
      <c r="D618" s="122"/>
      <c r="E618" s="122"/>
      <c r="F618" s="122"/>
      <c r="G618" s="78"/>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row>
    <row r="619" ht="12.75" customHeight="1">
      <c r="A619" s="5"/>
      <c r="B619" s="27"/>
      <c r="C619" s="122"/>
      <c r="D619" s="122"/>
      <c r="E619" s="122"/>
      <c r="F619" s="122"/>
      <c r="G619" s="78"/>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row>
    <row r="620" ht="12.75" customHeight="1">
      <c r="A620" s="5"/>
      <c r="B620" s="27"/>
      <c r="C620" s="122"/>
      <c r="D620" s="122"/>
      <c r="E620" s="122"/>
      <c r="F620" s="122"/>
      <c r="G620" s="78"/>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row>
    <row r="621" ht="12.75" customHeight="1">
      <c r="A621" s="5"/>
      <c r="B621" s="27"/>
      <c r="C621" s="122"/>
      <c r="D621" s="122"/>
      <c r="E621" s="122"/>
      <c r="F621" s="122"/>
      <c r="G621" s="78"/>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row>
    <row r="622" ht="12.75" customHeight="1">
      <c r="A622" s="5"/>
      <c r="B622" s="27"/>
      <c r="C622" s="122"/>
      <c r="D622" s="122"/>
      <c r="E622" s="122"/>
      <c r="F622" s="122"/>
      <c r="G622" s="78"/>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row>
    <row r="623" ht="12.75" customHeight="1">
      <c r="A623" s="5"/>
      <c r="B623" s="27"/>
      <c r="C623" s="122"/>
      <c r="D623" s="122"/>
      <c r="E623" s="122"/>
      <c r="F623" s="122"/>
      <c r="G623" s="78"/>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row>
    <row r="624" ht="12.75" customHeight="1">
      <c r="A624" s="5"/>
      <c r="B624" s="27"/>
      <c r="C624" s="122"/>
      <c r="D624" s="122"/>
      <c r="E624" s="122"/>
      <c r="F624" s="122"/>
      <c r="G624" s="78"/>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row>
    <row r="625" ht="12.75" customHeight="1">
      <c r="A625" s="5"/>
      <c r="B625" s="27"/>
      <c r="C625" s="122"/>
      <c r="D625" s="122"/>
      <c r="E625" s="122"/>
      <c r="F625" s="122"/>
      <c r="G625" s="78"/>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row>
    <row r="626" ht="12.75" customHeight="1">
      <c r="A626" s="5"/>
      <c r="B626" s="27"/>
      <c r="C626" s="122"/>
      <c r="D626" s="122"/>
      <c r="E626" s="122"/>
      <c r="F626" s="122"/>
      <c r="G626" s="78"/>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row>
    <row r="627" ht="12.75" customHeight="1">
      <c r="A627" s="5"/>
      <c r="B627" s="27"/>
      <c r="C627" s="122"/>
      <c r="D627" s="122"/>
      <c r="E627" s="122"/>
      <c r="F627" s="122"/>
      <c r="G627" s="78"/>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row>
    <row r="628" ht="12.75" customHeight="1">
      <c r="A628" s="5"/>
      <c r="B628" s="27"/>
      <c r="C628" s="122"/>
      <c r="D628" s="122"/>
      <c r="E628" s="122"/>
      <c r="F628" s="122"/>
      <c r="G628" s="78"/>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row>
    <row r="629" ht="12.75" customHeight="1">
      <c r="A629" s="5"/>
      <c r="B629" s="27"/>
      <c r="C629" s="122"/>
      <c r="D629" s="122"/>
      <c r="E629" s="122"/>
      <c r="F629" s="122"/>
      <c r="G629" s="78"/>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row>
    <row r="630" ht="12.75" customHeight="1">
      <c r="A630" s="5"/>
      <c r="B630" s="27"/>
      <c r="C630" s="122"/>
      <c r="D630" s="122"/>
      <c r="E630" s="122"/>
      <c r="F630" s="122"/>
      <c r="G630" s="78"/>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row>
    <row r="631" ht="12.75" customHeight="1">
      <c r="A631" s="5"/>
      <c r="B631" s="27"/>
      <c r="C631" s="122"/>
      <c r="D631" s="122"/>
      <c r="E631" s="122"/>
      <c r="F631" s="122"/>
      <c r="G631" s="78"/>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row>
    <row r="632" ht="12.75" customHeight="1">
      <c r="A632" s="5"/>
      <c r="B632" s="27"/>
      <c r="C632" s="122"/>
      <c r="D632" s="122"/>
      <c r="E632" s="122"/>
      <c r="F632" s="122"/>
      <c r="G632" s="78"/>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row>
    <row r="633" ht="12.75" customHeight="1">
      <c r="A633" s="5"/>
      <c r="B633" s="27"/>
      <c r="C633" s="122"/>
      <c r="D633" s="122"/>
      <c r="E633" s="122"/>
      <c r="F633" s="122"/>
      <c r="G633" s="78"/>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row>
    <row r="634" ht="12.75" customHeight="1">
      <c r="A634" s="5"/>
      <c r="B634" s="27"/>
      <c r="C634" s="122"/>
      <c r="D634" s="122"/>
      <c r="E634" s="122"/>
      <c r="F634" s="122"/>
      <c r="G634" s="78"/>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row>
    <row r="635" ht="12.75" customHeight="1">
      <c r="A635" s="5"/>
      <c r="B635" s="27"/>
      <c r="C635" s="122"/>
      <c r="D635" s="122"/>
      <c r="E635" s="122"/>
      <c r="F635" s="122"/>
      <c r="G635" s="78"/>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row>
    <row r="636" ht="12.75" customHeight="1">
      <c r="A636" s="5"/>
      <c r="B636" s="27"/>
      <c r="C636" s="122"/>
      <c r="D636" s="122"/>
      <c r="E636" s="122"/>
      <c r="F636" s="122"/>
      <c r="G636" s="78"/>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row>
    <row r="637" ht="12.75" customHeight="1">
      <c r="A637" s="5"/>
      <c r="B637" s="27"/>
      <c r="C637" s="122"/>
      <c r="D637" s="122"/>
      <c r="E637" s="122"/>
      <c r="F637" s="122"/>
      <c r="G637" s="78"/>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row>
    <row r="638" ht="12.75" customHeight="1">
      <c r="A638" s="5"/>
      <c r="B638" s="27"/>
      <c r="C638" s="122"/>
      <c r="D638" s="122"/>
      <c r="E638" s="122"/>
      <c r="F638" s="122"/>
      <c r="G638" s="78"/>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row>
    <row r="639" ht="12.75" customHeight="1">
      <c r="A639" s="5"/>
      <c r="B639" s="27"/>
      <c r="C639" s="122"/>
      <c r="D639" s="122"/>
      <c r="E639" s="122"/>
      <c r="F639" s="122"/>
      <c r="G639" s="78"/>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row>
    <row r="640" ht="12.75" customHeight="1">
      <c r="A640" s="5"/>
      <c r="B640" s="27"/>
      <c r="C640" s="122"/>
      <c r="D640" s="122"/>
      <c r="E640" s="122"/>
      <c r="F640" s="122"/>
      <c r="G640" s="78"/>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row>
    <row r="641" ht="12.75" customHeight="1">
      <c r="A641" s="5"/>
      <c r="B641" s="27"/>
      <c r="C641" s="122"/>
      <c r="D641" s="122"/>
      <c r="E641" s="122"/>
      <c r="F641" s="122"/>
      <c r="G641" s="78"/>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row>
    <row r="642" ht="12.75" customHeight="1">
      <c r="A642" s="5"/>
      <c r="B642" s="27"/>
      <c r="C642" s="122"/>
      <c r="D642" s="122"/>
      <c r="E642" s="122"/>
      <c r="F642" s="122"/>
      <c r="G642" s="78"/>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row>
    <row r="643" ht="12.75" customHeight="1">
      <c r="A643" s="5"/>
      <c r="B643" s="27"/>
      <c r="C643" s="122"/>
      <c r="D643" s="122"/>
      <c r="E643" s="122"/>
      <c r="F643" s="122"/>
      <c r="G643" s="78"/>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row>
    <row r="644" ht="12.75" customHeight="1">
      <c r="A644" s="5"/>
      <c r="B644" s="27"/>
      <c r="C644" s="122"/>
      <c r="D644" s="122"/>
      <c r="E644" s="122"/>
      <c r="F644" s="122"/>
      <c r="G644" s="78"/>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row>
    <row r="645" ht="12.75" customHeight="1">
      <c r="A645" s="5"/>
      <c r="B645" s="27"/>
      <c r="C645" s="122"/>
      <c r="D645" s="122"/>
      <c r="E645" s="122"/>
      <c r="F645" s="122"/>
      <c r="G645" s="78"/>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row>
    <row r="646" ht="12.75" customHeight="1">
      <c r="A646" s="5"/>
      <c r="B646" s="27"/>
      <c r="C646" s="122"/>
      <c r="D646" s="122"/>
      <c r="E646" s="122"/>
      <c r="F646" s="122"/>
      <c r="G646" s="78"/>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row>
    <row r="647" ht="12.75" customHeight="1">
      <c r="A647" s="5"/>
      <c r="B647" s="27"/>
      <c r="C647" s="122"/>
      <c r="D647" s="122"/>
      <c r="E647" s="122"/>
      <c r="F647" s="122"/>
      <c r="G647" s="78"/>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row>
    <row r="648" ht="12.75" customHeight="1">
      <c r="A648" s="5"/>
      <c r="B648" s="27"/>
      <c r="C648" s="122"/>
      <c r="D648" s="122"/>
      <c r="E648" s="122"/>
      <c r="F648" s="122"/>
      <c r="G648" s="78"/>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row>
    <row r="649" ht="12.75" customHeight="1">
      <c r="A649" s="5"/>
      <c r="B649" s="27"/>
      <c r="C649" s="122"/>
      <c r="D649" s="122"/>
      <c r="E649" s="122"/>
      <c r="F649" s="122"/>
      <c r="G649" s="78"/>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row>
    <row r="650" ht="12.75" customHeight="1">
      <c r="A650" s="5"/>
      <c r="B650" s="27"/>
      <c r="C650" s="122"/>
      <c r="D650" s="122"/>
      <c r="E650" s="122"/>
      <c r="F650" s="122"/>
      <c r="G650" s="78"/>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row>
    <row r="651" ht="12.75" customHeight="1">
      <c r="A651" s="5"/>
      <c r="B651" s="27"/>
      <c r="C651" s="122"/>
      <c r="D651" s="122"/>
      <c r="E651" s="122"/>
      <c r="F651" s="122"/>
      <c r="G651" s="78"/>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row>
    <row r="652" ht="12.75" customHeight="1">
      <c r="A652" s="5"/>
      <c r="B652" s="27"/>
      <c r="C652" s="122"/>
      <c r="D652" s="122"/>
      <c r="E652" s="122"/>
      <c r="F652" s="122"/>
      <c r="G652" s="78"/>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row>
    <row r="653" ht="12.75" customHeight="1">
      <c r="A653" s="5"/>
      <c r="B653" s="27"/>
      <c r="C653" s="122"/>
      <c r="D653" s="122"/>
      <c r="E653" s="122"/>
      <c r="F653" s="122"/>
      <c r="G653" s="78"/>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row>
    <row r="654" ht="12.75" customHeight="1">
      <c r="A654" s="5"/>
      <c r="B654" s="27"/>
      <c r="C654" s="122"/>
      <c r="D654" s="122"/>
      <c r="E654" s="122"/>
      <c r="F654" s="122"/>
      <c r="G654" s="78"/>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row>
    <row r="655" ht="12.75" customHeight="1">
      <c r="A655" s="5"/>
      <c r="B655" s="27"/>
      <c r="C655" s="122"/>
      <c r="D655" s="122"/>
      <c r="E655" s="122"/>
      <c r="F655" s="122"/>
      <c r="G655" s="78"/>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row>
    <row r="656" ht="12.75" customHeight="1">
      <c r="A656" s="5"/>
      <c r="B656" s="27"/>
      <c r="C656" s="122"/>
      <c r="D656" s="122"/>
      <c r="E656" s="122"/>
      <c r="F656" s="122"/>
      <c r="G656" s="78"/>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row>
    <row r="657" ht="12.75" customHeight="1">
      <c r="A657" s="5"/>
      <c r="B657" s="27"/>
      <c r="C657" s="122"/>
      <c r="D657" s="122"/>
      <c r="E657" s="122"/>
      <c r="F657" s="122"/>
      <c r="G657" s="78"/>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row>
    <row r="658" ht="12.75" customHeight="1">
      <c r="A658" s="5"/>
      <c r="B658" s="27"/>
      <c r="C658" s="122"/>
      <c r="D658" s="122"/>
      <c r="E658" s="122"/>
      <c r="F658" s="122"/>
      <c r="G658" s="78"/>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row>
    <row r="659" ht="12.75" customHeight="1">
      <c r="A659" s="5"/>
      <c r="B659" s="27"/>
      <c r="C659" s="122"/>
      <c r="D659" s="122"/>
      <c r="E659" s="122"/>
      <c r="F659" s="122"/>
      <c r="G659" s="78"/>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row>
    <row r="660" ht="12.75" customHeight="1">
      <c r="A660" s="5"/>
      <c r="B660" s="27"/>
      <c r="C660" s="122"/>
      <c r="D660" s="122"/>
      <c r="E660" s="122"/>
      <c r="F660" s="122"/>
      <c r="G660" s="78"/>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row>
    <row r="661" ht="12.75" customHeight="1">
      <c r="A661" s="5"/>
      <c r="B661" s="27"/>
      <c r="C661" s="122"/>
      <c r="D661" s="122"/>
      <c r="E661" s="122"/>
      <c r="F661" s="122"/>
      <c r="G661" s="78"/>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row>
    <row r="662" ht="12.75" customHeight="1">
      <c r="A662" s="5"/>
      <c r="B662" s="27"/>
      <c r="C662" s="122"/>
      <c r="D662" s="122"/>
      <c r="E662" s="122"/>
      <c r="F662" s="122"/>
      <c r="G662" s="78"/>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row>
    <row r="663" ht="12.75" customHeight="1">
      <c r="A663" s="5"/>
      <c r="B663" s="27"/>
      <c r="C663" s="122"/>
      <c r="D663" s="122"/>
      <c r="E663" s="122"/>
      <c r="F663" s="122"/>
      <c r="G663" s="78"/>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row>
    <row r="664" ht="12.75" customHeight="1">
      <c r="A664" s="5"/>
      <c r="B664" s="27"/>
      <c r="C664" s="122"/>
      <c r="D664" s="122"/>
      <c r="E664" s="122"/>
      <c r="F664" s="122"/>
      <c r="G664" s="78"/>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row>
    <row r="665" ht="12.75" customHeight="1">
      <c r="A665" s="5"/>
      <c r="B665" s="27"/>
      <c r="C665" s="122"/>
      <c r="D665" s="122"/>
      <c r="E665" s="122"/>
      <c r="F665" s="122"/>
      <c r="G665" s="78"/>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row>
    <row r="666" ht="12.75" customHeight="1">
      <c r="A666" s="5"/>
      <c r="B666" s="27"/>
      <c r="C666" s="122"/>
      <c r="D666" s="122"/>
      <c r="E666" s="122"/>
      <c r="F666" s="122"/>
      <c r="G666" s="78"/>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row>
    <row r="667" ht="12.75" customHeight="1">
      <c r="A667" s="5"/>
      <c r="B667" s="27"/>
      <c r="C667" s="122"/>
      <c r="D667" s="122"/>
      <c r="E667" s="122"/>
      <c r="F667" s="122"/>
      <c r="G667" s="78"/>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row>
    <row r="668" ht="12.75" customHeight="1">
      <c r="A668" s="5"/>
      <c r="B668" s="27"/>
      <c r="C668" s="122"/>
      <c r="D668" s="122"/>
      <c r="E668" s="122"/>
      <c r="F668" s="122"/>
      <c r="G668" s="78"/>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row>
    <row r="669" ht="12.75" customHeight="1">
      <c r="A669" s="5"/>
      <c r="B669" s="27"/>
      <c r="C669" s="122"/>
      <c r="D669" s="122"/>
      <c r="E669" s="122"/>
      <c r="F669" s="122"/>
      <c r="G669" s="78"/>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row>
    <row r="670" ht="12.75" customHeight="1">
      <c r="A670" s="5"/>
      <c r="B670" s="27"/>
      <c r="C670" s="122"/>
      <c r="D670" s="122"/>
      <c r="E670" s="122"/>
      <c r="F670" s="122"/>
      <c r="G670" s="78"/>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row>
    <row r="671" ht="12.75" customHeight="1">
      <c r="A671" s="5"/>
      <c r="B671" s="27"/>
      <c r="C671" s="122"/>
      <c r="D671" s="122"/>
      <c r="E671" s="122"/>
      <c r="F671" s="122"/>
      <c r="G671" s="78"/>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row>
    <row r="672" ht="12.75" customHeight="1">
      <c r="A672" s="5"/>
      <c r="B672" s="27"/>
      <c r="C672" s="122"/>
      <c r="D672" s="122"/>
      <c r="E672" s="122"/>
      <c r="F672" s="122"/>
      <c r="G672" s="78"/>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row>
    <row r="673" ht="12.75" customHeight="1">
      <c r="A673" s="5"/>
      <c r="B673" s="27"/>
      <c r="C673" s="122"/>
      <c r="D673" s="122"/>
      <c r="E673" s="122"/>
      <c r="F673" s="122"/>
      <c r="G673" s="78"/>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row>
    <row r="674" ht="12.75" customHeight="1">
      <c r="A674" s="5"/>
      <c r="B674" s="27"/>
      <c r="C674" s="122"/>
      <c r="D674" s="122"/>
      <c r="E674" s="122"/>
      <c r="F674" s="122"/>
      <c r="G674" s="78"/>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row>
    <row r="675" ht="12.75" customHeight="1">
      <c r="A675" s="5"/>
      <c r="B675" s="27"/>
      <c r="C675" s="122"/>
      <c r="D675" s="122"/>
      <c r="E675" s="122"/>
      <c r="F675" s="122"/>
      <c r="G675" s="78"/>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row>
    <row r="676" ht="12.75" customHeight="1">
      <c r="A676" s="5"/>
      <c r="B676" s="27"/>
      <c r="C676" s="122"/>
      <c r="D676" s="122"/>
      <c r="E676" s="122"/>
      <c r="F676" s="122"/>
      <c r="G676" s="78"/>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row>
    <row r="677" ht="12.75" customHeight="1">
      <c r="A677" s="5"/>
      <c r="B677" s="27"/>
      <c r="C677" s="122"/>
      <c r="D677" s="122"/>
      <c r="E677" s="122"/>
      <c r="F677" s="122"/>
      <c r="G677" s="78"/>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row>
    <row r="678" ht="12.75" customHeight="1">
      <c r="A678" s="5"/>
      <c r="B678" s="27"/>
      <c r="C678" s="122"/>
      <c r="D678" s="122"/>
      <c r="E678" s="122"/>
      <c r="F678" s="122"/>
      <c r="G678" s="78"/>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row>
    <row r="679" ht="12.75" customHeight="1">
      <c r="A679" s="5"/>
      <c r="B679" s="27"/>
      <c r="C679" s="122"/>
      <c r="D679" s="122"/>
      <c r="E679" s="122"/>
      <c r="F679" s="122"/>
      <c r="G679" s="78"/>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row>
    <row r="680" ht="12.75" customHeight="1">
      <c r="A680" s="5"/>
      <c r="B680" s="27"/>
      <c r="C680" s="122"/>
      <c r="D680" s="122"/>
      <c r="E680" s="122"/>
      <c r="F680" s="122"/>
      <c r="G680" s="78"/>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row>
    <row r="681" ht="12.75" customHeight="1">
      <c r="A681" s="5"/>
      <c r="B681" s="27"/>
      <c r="C681" s="122"/>
      <c r="D681" s="122"/>
      <c r="E681" s="122"/>
      <c r="F681" s="122"/>
      <c r="G681" s="78"/>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row>
    <row r="682" ht="12.75" customHeight="1">
      <c r="A682" s="5"/>
      <c r="B682" s="27"/>
      <c r="C682" s="122"/>
      <c r="D682" s="122"/>
      <c r="E682" s="122"/>
      <c r="F682" s="122"/>
      <c r="G682" s="78"/>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row>
    <row r="683" ht="12.75" customHeight="1">
      <c r="A683" s="5"/>
      <c r="B683" s="27"/>
      <c r="C683" s="122"/>
      <c r="D683" s="122"/>
      <c r="E683" s="122"/>
      <c r="F683" s="122"/>
      <c r="G683" s="78"/>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row>
    <row r="684" ht="12.75" customHeight="1">
      <c r="A684" s="5"/>
      <c r="B684" s="27"/>
      <c r="C684" s="122"/>
      <c r="D684" s="122"/>
      <c r="E684" s="122"/>
      <c r="F684" s="122"/>
      <c r="G684" s="78"/>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row>
    <row r="685" ht="12.75" customHeight="1">
      <c r="A685" s="5"/>
      <c r="B685" s="27"/>
      <c r="C685" s="122"/>
      <c r="D685" s="122"/>
      <c r="E685" s="122"/>
      <c r="F685" s="122"/>
      <c r="G685" s="78"/>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row>
    <row r="686" ht="12.75" customHeight="1">
      <c r="A686" s="5"/>
      <c r="B686" s="27"/>
      <c r="C686" s="122"/>
      <c r="D686" s="122"/>
      <c r="E686" s="122"/>
      <c r="F686" s="122"/>
      <c r="G686" s="78"/>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row>
    <row r="687" ht="12.75" customHeight="1">
      <c r="A687" s="5"/>
      <c r="B687" s="27"/>
      <c r="C687" s="122"/>
      <c r="D687" s="122"/>
      <c r="E687" s="122"/>
      <c r="F687" s="122"/>
      <c r="G687" s="78"/>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row>
    <row r="688" ht="12.75" customHeight="1">
      <c r="A688" s="5"/>
      <c r="B688" s="27"/>
      <c r="C688" s="122"/>
      <c r="D688" s="122"/>
      <c r="E688" s="122"/>
      <c r="F688" s="122"/>
      <c r="G688" s="78"/>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row>
    <row r="689" ht="12.75" customHeight="1">
      <c r="A689" s="5"/>
      <c r="B689" s="27"/>
      <c r="C689" s="122"/>
      <c r="D689" s="122"/>
      <c r="E689" s="122"/>
      <c r="F689" s="122"/>
      <c r="G689" s="78"/>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row>
    <row r="690" ht="12.75" customHeight="1">
      <c r="A690" s="5"/>
      <c r="B690" s="27"/>
      <c r="C690" s="122"/>
      <c r="D690" s="122"/>
      <c r="E690" s="122"/>
      <c r="F690" s="122"/>
      <c r="G690" s="78"/>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row>
    <row r="691" ht="12.75" customHeight="1">
      <c r="A691" s="5"/>
      <c r="B691" s="27"/>
      <c r="C691" s="122"/>
      <c r="D691" s="122"/>
      <c r="E691" s="122"/>
      <c r="F691" s="122"/>
      <c r="G691" s="78"/>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row>
    <row r="692" ht="12.75" customHeight="1">
      <c r="A692" s="5"/>
      <c r="B692" s="27"/>
      <c r="C692" s="122"/>
      <c r="D692" s="122"/>
      <c r="E692" s="122"/>
      <c r="F692" s="122"/>
      <c r="G692" s="78"/>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row>
    <row r="693" ht="12.75" customHeight="1">
      <c r="A693" s="5"/>
      <c r="B693" s="27"/>
      <c r="C693" s="122"/>
      <c r="D693" s="122"/>
      <c r="E693" s="122"/>
      <c r="F693" s="122"/>
      <c r="G693" s="78"/>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row>
    <row r="694" ht="12.75" customHeight="1">
      <c r="A694" s="5"/>
      <c r="B694" s="27"/>
      <c r="C694" s="122"/>
      <c r="D694" s="122"/>
      <c r="E694" s="122"/>
      <c r="F694" s="122"/>
      <c r="G694" s="78"/>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row>
    <row r="695" ht="12.75" customHeight="1">
      <c r="A695" s="5"/>
      <c r="B695" s="27"/>
      <c r="C695" s="122"/>
      <c r="D695" s="122"/>
      <c r="E695" s="122"/>
      <c r="F695" s="122"/>
      <c r="G695" s="78"/>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row>
    <row r="696" ht="12.75" customHeight="1">
      <c r="A696" s="5"/>
      <c r="B696" s="27"/>
      <c r="C696" s="122"/>
      <c r="D696" s="122"/>
      <c r="E696" s="122"/>
      <c r="F696" s="122"/>
      <c r="G696" s="78"/>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row>
    <row r="697" ht="12.75" customHeight="1">
      <c r="A697" s="5"/>
      <c r="B697" s="27"/>
      <c r="C697" s="122"/>
      <c r="D697" s="122"/>
      <c r="E697" s="122"/>
      <c r="F697" s="122"/>
      <c r="G697" s="78"/>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row>
    <row r="698" ht="12.75" customHeight="1">
      <c r="A698" s="5"/>
      <c r="B698" s="27"/>
      <c r="C698" s="122"/>
      <c r="D698" s="122"/>
      <c r="E698" s="122"/>
      <c r="F698" s="122"/>
      <c r="G698" s="78"/>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row>
    <row r="699" ht="12.75" customHeight="1">
      <c r="A699" s="5"/>
      <c r="B699" s="27"/>
      <c r="C699" s="122"/>
      <c r="D699" s="122"/>
      <c r="E699" s="122"/>
      <c r="F699" s="122"/>
      <c r="G699" s="78"/>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row>
    <row r="700" ht="12.75" customHeight="1">
      <c r="A700" s="5"/>
      <c r="B700" s="27"/>
      <c r="C700" s="122"/>
      <c r="D700" s="122"/>
      <c r="E700" s="122"/>
      <c r="F700" s="122"/>
      <c r="G700" s="78"/>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row>
    <row r="701" ht="12.75" customHeight="1">
      <c r="A701" s="5"/>
      <c r="B701" s="27"/>
      <c r="C701" s="122"/>
      <c r="D701" s="122"/>
      <c r="E701" s="122"/>
      <c r="F701" s="122"/>
      <c r="G701" s="78"/>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row>
    <row r="702" ht="12.75" customHeight="1">
      <c r="A702" s="5"/>
      <c r="B702" s="27"/>
      <c r="C702" s="122"/>
      <c r="D702" s="122"/>
      <c r="E702" s="122"/>
      <c r="F702" s="122"/>
      <c r="G702" s="78"/>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row>
    <row r="703" ht="12.75" customHeight="1">
      <c r="A703" s="5"/>
      <c r="B703" s="27"/>
      <c r="C703" s="122"/>
      <c r="D703" s="122"/>
      <c r="E703" s="122"/>
      <c r="F703" s="122"/>
      <c r="G703" s="78"/>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row>
    <row r="704" ht="12.75" customHeight="1">
      <c r="A704" s="5"/>
      <c r="B704" s="27"/>
      <c r="C704" s="122"/>
      <c r="D704" s="122"/>
      <c r="E704" s="122"/>
      <c r="F704" s="122"/>
      <c r="G704" s="78"/>
      <c r="H704" s="27"/>
      <c r="I704" s="27"/>
      <c r="J704" s="27"/>
      <c r="K704" s="27"/>
      <c r="L704" s="27"/>
      <c r="M704" s="27"/>
      <c r="N704" s="27"/>
      <c r="O704" s="27"/>
      <c r="P704" s="27"/>
      <c r="Q704" s="27"/>
      <c r="R704" s="27"/>
      <c r="S704" s="27"/>
      <c r="T704" s="27"/>
      <c r="U704" s="27"/>
      <c r="V704" s="27"/>
      <c r="W704" s="27"/>
      <c r="X704" s="27"/>
      <c r="Y704" s="27"/>
      <c r="Z704" s="27"/>
      <c r="AA704" s="27"/>
      <c r="AB704" s="27"/>
      <c r="AC704" s="27"/>
      <c r="AD704" s="27"/>
      <c r="AE704" s="27"/>
      <c r="AF704" s="27"/>
      <c r="AG704" s="27"/>
      <c r="AH704" s="27"/>
      <c r="AI704" s="27"/>
      <c r="AJ704" s="27"/>
      <c r="AK704" s="27"/>
      <c r="AL704" s="27"/>
      <c r="AM704" s="27"/>
      <c r="AN704" s="27"/>
      <c r="AO704" s="27"/>
      <c r="AP704" s="27"/>
      <c r="AQ704" s="27"/>
      <c r="AR704" s="27"/>
      <c r="AS704" s="27"/>
      <c r="AT704" s="27"/>
      <c r="AU704" s="27"/>
      <c r="AV704" s="27"/>
      <c r="AW704" s="27"/>
      <c r="AX704" s="27"/>
      <c r="AY704" s="27"/>
      <c r="AZ704" s="27"/>
      <c r="BA704" s="27"/>
    </row>
    <row r="705" ht="12.75" customHeight="1">
      <c r="A705" s="5"/>
      <c r="B705" s="27"/>
      <c r="C705" s="122"/>
      <c r="D705" s="122"/>
      <c r="E705" s="122"/>
      <c r="F705" s="122"/>
      <c r="G705" s="78"/>
      <c r="H705" s="27"/>
      <c r="I705" s="27"/>
      <c r="J705" s="27"/>
      <c r="K705" s="27"/>
      <c r="L705" s="27"/>
      <c r="M705" s="27"/>
      <c r="N705" s="27"/>
      <c r="O705" s="27"/>
      <c r="P705" s="27"/>
      <c r="Q705" s="27"/>
      <c r="R705" s="27"/>
      <c r="S705" s="27"/>
      <c r="T705" s="27"/>
      <c r="U705" s="27"/>
      <c r="V705" s="27"/>
      <c r="W705" s="27"/>
      <c r="X705" s="27"/>
      <c r="Y705" s="27"/>
      <c r="Z705" s="27"/>
      <c r="AA705" s="27"/>
      <c r="AB705" s="27"/>
      <c r="AC705" s="27"/>
      <c r="AD705" s="27"/>
      <c r="AE705" s="27"/>
      <c r="AF705" s="27"/>
      <c r="AG705" s="27"/>
      <c r="AH705" s="27"/>
      <c r="AI705" s="27"/>
      <c r="AJ705" s="27"/>
      <c r="AK705" s="27"/>
      <c r="AL705" s="27"/>
      <c r="AM705" s="27"/>
      <c r="AN705" s="27"/>
      <c r="AO705" s="27"/>
      <c r="AP705" s="27"/>
      <c r="AQ705" s="27"/>
      <c r="AR705" s="27"/>
      <c r="AS705" s="27"/>
      <c r="AT705" s="27"/>
      <c r="AU705" s="27"/>
      <c r="AV705" s="27"/>
      <c r="AW705" s="27"/>
      <c r="AX705" s="27"/>
      <c r="AY705" s="27"/>
      <c r="AZ705" s="27"/>
      <c r="BA705" s="27"/>
    </row>
    <row r="706" ht="12.75" customHeight="1">
      <c r="A706" s="5"/>
      <c r="B706" s="27"/>
      <c r="C706" s="122"/>
      <c r="D706" s="122"/>
      <c r="E706" s="122"/>
      <c r="F706" s="122"/>
      <c r="G706" s="78"/>
      <c r="H706" s="27"/>
      <c r="I706" s="27"/>
      <c r="J706" s="27"/>
      <c r="K706" s="27"/>
      <c r="L706" s="27"/>
      <c r="M706" s="27"/>
      <c r="N706" s="27"/>
      <c r="O706" s="27"/>
      <c r="P706" s="27"/>
      <c r="Q706" s="27"/>
      <c r="R706" s="27"/>
      <c r="S706" s="27"/>
      <c r="T706" s="27"/>
      <c r="U706" s="27"/>
      <c r="V706" s="27"/>
      <c r="W706" s="27"/>
      <c r="X706" s="27"/>
      <c r="Y706" s="27"/>
      <c r="Z706" s="27"/>
      <c r="AA706" s="27"/>
      <c r="AB706" s="27"/>
      <c r="AC706" s="27"/>
      <c r="AD706" s="27"/>
      <c r="AE706" s="27"/>
      <c r="AF706" s="27"/>
      <c r="AG706" s="27"/>
      <c r="AH706" s="27"/>
      <c r="AI706" s="27"/>
      <c r="AJ706" s="27"/>
      <c r="AK706" s="27"/>
      <c r="AL706" s="27"/>
      <c r="AM706" s="27"/>
      <c r="AN706" s="27"/>
      <c r="AO706" s="27"/>
      <c r="AP706" s="27"/>
      <c r="AQ706" s="27"/>
      <c r="AR706" s="27"/>
      <c r="AS706" s="27"/>
      <c r="AT706" s="27"/>
      <c r="AU706" s="27"/>
      <c r="AV706" s="27"/>
      <c r="AW706" s="27"/>
      <c r="AX706" s="27"/>
      <c r="AY706" s="27"/>
      <c r="AZ706" s="27"/>
      <c r="BA706" s="27"/>
    </row>
    <row r="707" ht="12.75" customHeight="1">
      <c r="A707" s="5"/>
      <c r="B707" s="27"/>
      <c r="C707" s="122"/>
      <c r="D707" s="122"/>
      <c r="E707" s="122"/>
      <c r="F707" s="122"/>
      <c r="G707" s="78"/>
      <c r="H707" s="27"/>
      <c r="I707" s="27"/>
      <c r="J707" s="27"/>
      <c r="K707" s="27"/>
      <c r="L707" s="27"/>
      <c r="M707" s="27"/>
      <c r="N707" s="27"/>
      <c r="O707" s="27"/>
      <c r="P707" s="27"/>
      <c r="Q707" s="27"/>
      <c r="R707" s="27"/>
      <c r="S707" s="27"/>
      <c r="T707" s="27"/>
      <c r="U707" s="27"/>
      <c r="V707" s="27"/>
      <c r="W707" s="27"/>
      <c r="X707" s="27"/>
      <c r="Y707" s="27"/>
      <c r="Z707" s="27"/>
      <c r="AA707" s="27"/>
      <c r="AB707" s="27"/>
      <c r="AC707" s="27"/>
      <c r="AD707" s="27"/>
      <c r="AE707" s="27"/>
      <c r="AF707" s="27"/>
      <c r="AG707" s="27"/>
      <c r="AH707" s="27"/>
      <c r="AI707" s="27"/>
      <c r="AJ707" s="27"/>
      <c r="AK707" s="27"/>
      <c r="AL707" s="27"/>
      <c r="AM707" s="27"/>
      <c r="AN707" s="27"/>
      <c r="AO707" s="27"/>
      <c r="AP707" s="27"/>
      <c r="AQ707" s="27"/>
      <c r="AR707" s="27"/>
      <c r="AS707" s="27"/>
      <c r="AT707" s="27"/>
      <c r="AU707" s="27"/>
      <c r="AV707" s="27"/>
      <c r="AW707" s="27"/>
      <c r="AX707" s="27"/>
      <c r="AY707" s="27"/>
      <c r="AZ707" s="27"/>
      <c r="BA707" s="27"/>
    </row>
    <row r="708" ht="12.75" customHeight="1">
      <c r="A708" s="5"/>
      <c r="B708" s="27"/>
      <c r="C708" s="122"/>
      <c r="D708" s="122"/>
      <c r="E708" s="122"/>
      <c r="F708" s="122"/>
      <c r="G708" s="78"/>
      <c r="H708" s="27"/>
      <c r="I708" s="27"/>
      <c r="J708" s="27"/>
      <c r="K708" s="27"/>
      <c r="L708" s="27"/>
      <c r="M708" s="27"/>
      <c r="N708" s="27"/>
      <c r="O708" s="27"/>
      <c r="P708" s="27"/>
      <c r="Q708" s="27"/>
      <c r="R708" s="27"/>
      <c r="S708" s="27"/>
      <c r="T708" s="27"/>
      <c r="U708" s="27"/>
      <c r="V708" s="27"/>
      <c r="W708" s="27"/>
      <c r="X708" s="27"/>
      <c r="Y708" s="27"/>
      <c r="Z708" s="27"/>
      <c r="AA708" s="27"/>
      <c r="AB708" s="27"/>
      <c r="AC708" s="27"/>
      <c r="AD708" s="27"/>
      <c r="AE708" s="27"/>
      <c r="AF708" s="27"/>
      <c r="AG708" s="27"/>
      <c r="AH708" s="27"/>
      <c r="AI708" s="27"/>
      <c r="AJ708" s="27"/>
      <c r="AK708" s="27"/>
      <c r="AL708" s="27"/>
      <c r="AM708" s="27"/>
      <c r="AN708" s="27"/>
      <c r="AO708" s="27"/>
      <c r="AP708" s="27"/>
      <c r="AQ708" s="27"/>
      <c r="AR708" s="27"/>
      <c r="AS708" s="27"/>
      <c r="AT708" s="27"/>
      <c r="AU708" s="27"/>
      <c r="AV708" s="27"/>
      <c r="AW708" s="27"/>
      <c r="AX708" s="27"/>
      <c r="AY708" s="27"/>
      <c r="AZ708" s="27"/>
      <c r="BA708" s="27"/>
    </row>
    <row r="709" ht="12.75" customHeight="1">
      <c r="A709" s="5"/>
      <c r="B709" s="27"/>
      <c r="C709" s="122"/>
      <c r="D709" s="122"/>
      <c r="E709" s="122"/>
      <c r="F709" s="122"/>
      <c r="G709" s="78"/>
      <c r="H709" s="27"/>
      <c r="I709" s="27"/>
      <c r="J709" s="27"/>
      <c r="K709" s="27"/>
      <c r="L709" s="27"/>
      <c r="M709" s="27"/>
      <c r="N709" s="27"/>
      <c r="O709" s="27"/>
      <c r="P709" s="27"/>
      <c r="Q709" s="27"/>
      <c r="R709" s="27"/>
      <c r="S709" s="27"/>
      <c r="T709" s="27"/>
      <c r="U709" s="27"/>
      <c r="V709" s="27"/>
      <c r="W709" s="27"/>
      <c r="X709" s="27"/>
      <c r="Y709" s="27"/>
      <c r="Z709" s="27"/>
      <c r="AA709" s="27"/>
      <c r="AB709" s="27"/>
      <c r="AC709" s="27"/>
      <c r="AD709" s="27"/>
      <c r="AE709" s="27"/>
      <c r="AF709" s="27"/>
      <c r="AG709" s="27"/>
      <c r="AH709" s="27"/>
      <c r="AI709" s="27"/>
      <c r="AJ709" s="27"/>
      <c r="AK709" s="27"/>
      <c r="AL709" s="27"/>
      <c r="AM709" s="27"/>
      <c r="AN709" s="27"/>
      <c r="AO709" s="27"/>
      <c r="AP709" s="27"/>
      <c r="AQ709" s="27"/>
      <c r="AR709" s="27"/>
      <c r="AS709" s="27"/>
      <c r="AT709" s="27"/>
      <c r="AU709" s="27"/>
      <c r="AV709" s="27"/>
      <c r="AW709" s="27"/>
      <c r="AX709" s="27"/>
      <c r="AY709" s="27"/>
      <c r="AZ709" s="27"/>
      <c r="BA709" s="27"/>
    </row>
    <row r="710" ht="12.75" customHeight="1">
      <c r="A710" s="5"/>
      <c r="B710" s="27"/>
      <c r="C710" s="122"/>
      <c r="D710" s="122"/>
      <c r="E710" s="122"/>
      <c r="F710" s="122"/>
      <c r="G710" s="78"/>
      <c r="H710" s="27"/>
      <c r="I710" s="27"/>
      <c r="J710" s="27"/>
      <c r="K710" s="27"/>
      <c r="L710" s="27"/>
      <c r="M710" s="27"/>
      <c r="N710" s="27"/>
      <c r="O710" s="27"/>
      <c r="P710" s="27"/>
      <c r="Q710" s="27"/>
      <c r="R710" s="27"/>
      <c r="S710" s="27"/>
      <c r="T710" s="27"/>
      <c r="U710" s="27"/>
      <c r="V710" s="27"/>
      <c r="W710" s="27"/>
      <c r="X710" s="27"/>
      <c r="Y710" s="27"/>
      <c r="Z710" s="27"/>
      <c r="AA710" s="27"/>
      <c r="AB710" s="27"/>
      <c r="AC710" s="27"/>
      <c r="AD710" s="27"/>
      <c r="AE710" s="27"/>
      <c r="AF710" s="27"/>
      <c r="AG710" s="27"/>
      <c r="AH710" s="27"/>
      <c r="AI710" s="27"/>
      <c r="AJ710" s="27"/>
      <c r="AK710" s="27"/>
      <c r="AL710" s="27"/>
      <c r="AM710" s="27"/>
      <c r="AN710" s="27"/>
      <c r="AO710" s="27"/>
      <c r="AP710" s="27"/>
      <c r="AQ710" s="27"/>
      <c r="AR710" s="27"/>
      <c r="AS710" s="27"/>
      <c r="AT710" s="27"/>
      <c r="AU710" s="27"/>
      <c r="AV710" s="27"/>
      <c r="AW710" s="27"/>
      <c r="AX710" s="27"/>
      <c r="AY710" s="27"/>
      <c r="AZ710" s="27"/>
      <c r="BA710" s="27"/>
    </row>
    <row r="711" ht="12.75" customHeight="1">
      <c r="A711" s="5"/>
      <c r="B711" s="27"/>
      <c r="C711" s="122"/>
      <c r="D711" s="122"/>
      <c r="E711" s="122"/>
      <c r="F711" s="122"/>
      <c r="G711" s="78"/>
      <c r="H711" s="27"/>
      <c r="I711" s="27"/>
      <c r="J711" s="27"/>
      <c r="K711" s="27"/>
      <c r="L711" s="27"/>
      <c r="M711" s="27"/>
      <c r="N711" s="27"/>
      <c r="O711" s="27"/>
      <c r="P711" s="27"/>
      <c r="Q711" s="27"/>
      <c r="R711" s="27"/>
      <c r="S711" s="27"/>
      <c r="T711" s="27"/>
      <c r="U711" s="27"/>
      <c r="V711" s="27"/>
      <c r="W711" s="27"/>
      <c r="X711" s="27"/>
      <c r="Y711" s="27"/>
      <c r="Z711" s="27"/>
      <c r="AA711" s="27"/>
      <c r="AB711" s="27"/>
      <c r="AC711" s="27"/>
      <c r="AD711" s="27"/>
      <c r="AE711" s="27"/>
      <c r="AF711" s="27"/>
      <c r="AG711" s="27"/>
      <c r="AH711" s="27"/>
      <c r="AI711" s="27"/>
      <c r="AJ711" s="27"/>
      <c r="AK711" s="27"/>
      <c r="AL711" s="27"/>
      <c r="AM711" s="27"/>
      <c r="AN711" s="27"/>
      <c r="AO711" s="27"/>
      <c r="AP711" s="27"/>
      <c r="AQ711" s="27"/>
      <c r="AR711" s="27"/>
      <c r="AS711" s="27"/>
      <c r="AT711" s="27"/>
      <c r="AU711" s="27"/>
      <c r="AV711" s="27"/>
      <c r="AW711" s="27"/>
      <c r="AX711" s="27"/>
      <c r="AY711" s="27"/>
      <c r="AZ711" s="27"/>
      <c r="BA711" s="27"/>
    </row>
    <row r="712" ht="12.75" customHeight="1">
      <c r="A712" s="5"/>
      <c r="B712" s="27"/>
      <c r="C712" s="122"/>
      <c r="D712" s="122"/>
      <c r="E712" s="122"/>
      <c r="F712" s="122"/>
      <c r="G712" s="78"/>
      <c r="H712" s="27"/>
      <c r="I712" s="27"/>
      <c r="J712" s="27"/>
      <c r="K712" s="27"/>
      <c r="L712" s="27"/>
      <c r="M712" s="27"/>
      <c r="N712" s="27"/>
      <c r="O712" s="27"/>
      <c r="P712" s="27"/>
      <c r="Q712" s="27"/>
      <c r="R712" s="27"/>
      <c r="S712" s="27"/>
      <c r="T712" s="27"/>
      <c r="U712" s="27"/>
      <c r="V712" s="27"/>
      <c r="W712" s="27"/>
      <c r="X712" s="27"/>
      <c r="Y712" s="27"/>
      <c r="Z712" s="27"/>
      <c r="AA712" s="27"/>
      <c r="AB712" s="27"/>
      <c r="AC712" s="27"/>
      <c r="AD712" s="27"/>
      <c r="AE712" s="27"/>
      <c r="AF712" s="27"/>
      <c r="AG712" s="27"/>
      <c r="AH712" s="27"/>
      <c r="AI712" s="27"/>
      <c r="AJ712" s="27"/>
      <c r="AK712" s="27"/>
      <c r="AL712" s="27"/>
      <c r="AM712" s="27"/>
      <c r="AN712" s="27"/>
      <c r="AO712" s="27"/>
      <c r="AP712" s="27"/>
      <c r="AQ712" s="27"/>
      <c r="AR712" s="27"/>
      <c r="AS712" s="27"/>
      <c r="AT712" s="27"/>
      <c r="AU712" s="27"/>
      <c r="AV712" s="27"/>
      <c r="AW712" s="27"/>
      <c r="AX712" s="27"/>
      <c r="AY712" s="27"/>
      <c r="AZ712" s="27"/>
      <c r="BA712" s="27"/>
    </row>
    <row r="713" ht="12.75" customHeight="1">
      <c r="A713" s="5"/>
      <c r="B713" s="27"/>
      <c r="C713" s="122"/>
      <c r="D713" s="122"/>
      <c r="E713" s="122"/>
      <c r="F713" s="122"/>
      <c r="G713" s="78"/>
      <c r="H713" s="27"/>
      <c r="I713" s="27"/>
      <c r="J713" s="27"/>
      <c r="K713" s="27"/>
      <c r="L713" s="27"/>
      <c r="M713" s="27"/>
      <c r="N713" s="27"/>
      <c r="O713" s="27"/>
      <c r="P713" s="27"/>
      <c r="Q713" s="27"/>
      <c r="R713" s="27"/>
      <c r="S713" s="27"/>
      <c r="T713" s="27"/>
      <c r="U713" s="27"/>
      <c r="V713" s="27"/>
      <c r="W713" s="27"/>
      <c r="X713" s="27"/>
      <c r="Y713" s="27"/>
      <c r="Z713" s="27"/>
      <c r="AA713" s="27"/>
      <c r="AB713" s="27"/>
      <c r="AC713" s="27"/>
      <c r="AD713" s="27"/>
      <c r="AE713" s="27"/>
      <c r="AF713" s="27"/>
      <c r="AG713" s="27"/>
      <c r="AH713" s="27"/>
      <c r="AI713" s="27"/>
      <c r="AJ713" s="27"/>
      <c r="AK713" s="27"/>
      <c r="AL713" s="27"/>
      <c r="AM713" s="27"/>
      <c r="AN713" s="27"/>
      <c r="AO713" s="27"/>
      <c r="AP713" s="27"/>
      <c r="AQ713" s="27"/>
      <c r="AR713" s="27"/>
      <c r="AS713" s="27"/>
      <c r="AT713" s="27"/>
      <c r="AU713" s="27"/>
      <c r="AV713" s="27"/>
      <c r="AW713" s="27"/>
      <c r="AX713" s="27"/>
      <c r="AY713" s="27"/>
      <c r="AZ713" s="27"/>
      <c r="BA713" s="27"/>
    </row>
    <row r="714" ht="12.75" customHeight="1">
      <c r="A714" s="5"/>
      <c r="B714" s="27"/>
      <c r="C714" s="122"/>
      <c r="D714" s="122"/>
      <c r="E714" s="122"/>
      <c r="F714" s="122"/>
      <c r="G714" s="78"/>
      <c r="H714" s="27"/>
      <c r="I714" s="27"/>
      <c r="J714" s="27"/>
      <c r="K714" s="27"/>
      <c r="L714" s="27"/>
      <c r="M714" s="27"/>
      <c r="N714" s="27"/>
      <c r="O714" s="27"/>
      <c r="P714" s="27"/>
      <c r="Q714" s="27"/>
      <c r="R714" s="27"/>
      <c r="S714" s="27"/>
      <c r="T714" s="27"/>
      <c r="U714" s="27"/>
      <c r="V714" s="27"/>
      <c r="W714" s="27"/>
      <c r="X714" s="27"/>
      <c r="Y714" s="27"/>
      <c r="Z714" s="27"/>
      <c r="AA714" s="27"/>
      <c r="AB714" s="27"/>
      <c r="AC714" s="27"/>
      <c r="AD714" s="27"/>
      <c r="AE714" s="27"/>
      <c r="AF714" s="27"/>
      <c r="AG714" s="27"/>
      <c r="AH714" s="27"/>
      <c r="AI714" s="27"/>
      <c r="AJ714" s="27"/>
      <c r="AK714" s="27"/>
      <c r="AL714" s="27"/>
      <c r="AM714" s="27"/>
      <c r="AN714" s="27"/>
      <c r="AO714" s="27"/>
      <c r="AP714" s="27"/>
      <c r="AQ714" s="27"/>
      <c r="AR714" s="27"/>
      <c r="AS714" s="27"/>
      <c r="AT714" s="27"/>
      <c r="AU714" s="27"/>
      <c r="AV714" s="27"/>
      <c r="AW714" s="27"/>
      <c r="AX714" s="27"/>
      <c r="AY714" s="27"/>
      <c r="AZ714" s="27"/>
      <c r="BA714" s="27"/>
    </row>
    <row r="715" ht="12.75" customHeight="1">
      <c r="A715" s="5"/>
      <c r="B715" s="27"/>
      <c r="C715" s="122"/>
      <c r="D715" s="122"/>
      <c r="E715" s="122"/>
      <c r="F715" s="122"/>
      <c r="G715" s="78"/>
      <c r="H715" s="27"/>
      <c r="I715" s="27"/>
      <c r="J715" s="27"/>
      <c r="K715" s="27"/>
      <c r="L715" s="27"/>
      <c r="M715" s="27"/>
      <c r="N715" s="27"/>
      <c r="O715" s="27"/>
      <c r="P715" s="27"/>
      <c r="Q715" s="27"/>
      <c r="R715" s="27"/>
      <c r="S715" s="27"/>
      <c r="T715" s="27"/>
      <c r="U715" s="27"/>
      <c r="V715" s="27"/>
      <c r="W715" s="27"/>
      <c r="X715" s="27"/>
      <c r="Y715" s="27"/>
      <c r="Z715" s="27"/>
      <c r="AA715" s="27"/>
      <c r="AB715" s="27"/>
      <c r="AC715" s="27"/>
      <c r="AD715" s="27"/>
      <c r="AE715" s="27"/>
      <c r="AF715" s="27"/>
      <c r="AG715" s="27"/>
      <c r="AH715" s="27"/>
      <c r="AI715" s="27"/>
      <c r="AJ715" s="27"/>
      <c r="AK715" s="27"/>
      <c r="AL715" s="27"/>
      <c r="AM715" s="27"/>
      <c r="AN715" s="27"/>
      <c r="AO715" s="27"/>
      <c r="AP715" s="27"/>
      <c r="AQ715" s="27"/>
      <c r="AR715" s="27"/>
      <c r="AS715" s="27"/>
      <c r="AT715" s="27"/>
      <c r="AU715" s="27"/>
      <c r="AV715" s="27"/>
      <c r="AW715" s="27"/>
      <c r="AX715" s="27"/>
      <c r="AY715" s="27"/>
      <c r="AZ715" s="27"/>
      <c r="BA715" s="27"/>
    </row>
    <row r="716" ht="12.75" customHeight="1">
      <c r="A716" s="5"/>
      <c r="B716" s="27"/>
      <c r="C716" s="122"/>
      <c r="D716" s="122"/>
      <c r="E716" s="122"/>
      <c r="F716" s="122"/>
      <c r="G716" s="78"/>
      <c r="H716" s="27"/>
      <c r="I716" s="27"/>
      <c r="J716" s="27"/>
      <c r="K716" s="27"/>
      <c r="L716" s="27"/>
      <c r="M716" s="27"/>
      <c r="N716" s="27"/>
      <c r="O716" s="27"/>
      <c r="P716" s="27"/>
      <c r="Q716" s="27"/>
      <c r="R716" s="27"/>
      <c r="S716" s="27"/>
      <c r="T716" s="27"/>
      <c r="U716" s="27"/>
      <c r="V716" s="27"/>
      <c r="W716" s="27"/>
      <c r="X716" s="27"/>
      <c r="Y716" s="27"/>
      <c r="Z716" s="27"/>
      <c r="AA716" s="27"/>
      <c r="AB716" s="27"/>
      <c r="AC716" s="27"/>
      <c r="AD716" s="27"/>
      <c r="AE716" s="27"/>
      <c r="AF716" s="27"/>
      <c r="AG716" s="27"/>
      <c r="AH716" s="27"/>
      <c r="AI716" s="27"/>
      <c r="AJ716" s="27"/>
      <c r="AK716" s="27"/>
      <c r="AL716" s="27"/>
      <c r="AM716" s="27"/>
      <c r="AN716" s="27"/>
      <c r="AO716" s="27"/>
      <c r="AP716" s="27"/>
      <c r="AQ716" s="27"/>
      <c r="AR716" s="27"/>
      <c r="AS716" s="27"/>
      <c r="AT716" s="27"/>
      <c r="AU716" s="27"/>
      <c r="AV716" s="27"/>
      <c r="AW716" s="27"/>
      <c r="AX716" s="27"/>
      <c r="AY716" s="27"/>
      <c r="AZ716" s="27"/>
      <c r="BA716" s="27"/>
    </row>
    <row r="717" ht="12.75" customHeight="1">
      <c r="A717" s="5"/>
      <c r="B717" s="27"/>
      <c r="C717" s="122"/>
      <c r="D717" s="122"/>
      <c r="E717" s="122"/>
      <c r="F717" s="122"/>
      <c r="G717" s="78"/>
      <c r="H717" s="27"/>
      <c r="I717" s="27"/>
      <c r="J717" s="27"/>
      <c r="K717" s="27"/>
      <c r="L717" s="27"/>
      <c r="M717" s="27"/>
      <c r="N717" s="27"/>
      <c r="O717" s="27"/>
      <c r="P717" s="27"/>
      <c r="Q717" s="27"/>
      <c r="R717" s="27"/>
      <c r="S717" s="27"/>
      <c r="T717" s="27"/>
      <c r="U717" s="27"/>
      <c r="V717" s="27"/>
      <c r="W717" s="27"/>
      <c r="X717" s="27"/>
      <c r="Y717" s="27"/>
      <c r="Z717" s="27"/>
      <c r="AA717" s="27"/>
      <c r="AB717" s="27"/>
      <c r="AC717" s="27"/>
      <c r="AD717" s="27"/>
      <c r="AE717" s="27"/>
      <c r="AF717" s="27"/>
      <c r="AG717" s="27"/>
      <c r="AH717" s="27"/>
      <c r="AI717" s="27"/>
      <c r="AJ717" s="27"/>
      <c r="AK717" s="27"/>
      <c r="AL717" s="27"/>
      <c r="AM717" s="27"/>
      <c r="AN717" s="27"/>
      <c r="AO717" s="27"/>
      <c r="AP717" s="27"/>
      <c r="AQ717" s="27"/>
      <c r="AR717" s="27"/>
      <c r="AS717" s="27"/>
      <c r="AT717" s="27"/>
      <c r="AU717" s="27"/>
      <c r="AV717" s="27"/>
      <c r="AW717" s="27"/>
      <c r="AX717" s="27"/>
      <c r="AY717" s="27"/>
      <c r="AZ717" s="27"/>
      <c r="BA717" s="27"/>
    </row>
    <row r="718" ht="12.75" customHeight="1">
      <c r="A718" s="5"/>
      <c r="B718" s="27"/>
      <c r="C718" s="122"/>
      <c r="D718" s="122"/>
      <c r="E718" s="122"/>
      <c r="F718" s="122"/>
      <c r="G718" s="78"/>
      <c r="H718" s="27"/>
      <c r="I718" s="27"/>
      <c r="J718" s="27"/>
      <c r="K718" s="27"/>
      <c r="L718" s="27"/>
      <c r="M718" s="27"/>
      <c r="N718" s="27"/>
      <c r="O718" s="27"/>
      <c r="P718" s="27"/>
      <c r="Q718" s="27"/>
      <c r="R718" s="27"/>
      <c r="S718" s="27"/>
      <c r="T718" s="27"/>
      <c r="U718" s="27"/>
      <c r="V718" s="27"/>
      <c r="W718" s="27"/>
      <c r="X718" s="27"/>
      <c r="Y718" s="27"/>
      <c r="Z718" s="27"/>
      <c r="AA718" s="27"/>
      <c r="AB718" s="27"/>
      <c r="AC718" s="27"/>
      <c r="AD718" s="27"/>
      <c r="AE718" s="27"/>
      <c r="AF718" s="27"/>
      <c r="AG718" s="27"/>
      <c r="AH718" s="27"/>
      <c r="AI718" s="27"/>
      <c r="AJ718" s="27"/>
      <c r="AK718" s="27"/>
      <c r="AL718" s="27"/>
      <c r="AM718" s="27"/>
      <c r="AN718" s="27"/>
      <c r="AO718" s="27"/>
      <c r="AP718" s="27"/>
      <c r="AQ718" s="27"/>
      <c r="AR718" s="27"/>
      <c r="AS718" s="27"/>
      <c r="AT718" s="27"/>
      <c r="AU718" s="27"/>
      <c r="AV718" s="27"/>
      <c r="AW718" s="27"/>
      <c r="AX718" s="27"/>
      <c r="AY718" s="27"/>
      <c r="AZ718" s="27"/>
      <c r="BA718" s="27"/>
    </row>
    <row r="719" ht="12.75" customHeight="1">
      <c r="A719" s="5"/>
      <c r="B719" s="27"/>
      <c r="C719" s="122"/>
      <c r="D719" s="122"/>
      <c r="E719" s="122"/>
      <c r="F719" s="122"/>
      <c r="G719" s="78"/>
      <c r="H719" s="27"/>
      <c r="I719" s="27"/>
      <c r="J719" s="27"/>
      <c r="K719" s="27"/>
      <c r="L719" s="27"/>
      <c r="M719" s="27"/>
      <c r="N719" s="27"/>
      <c r="O719" s="27"/>
      <c r="P719" s="27"/>
      <c r="Q719" s="27"/>
      <c r="R719" s="27"/>
      <c r="S719" s="27"/>
      <c r="T719" s="27"/>
      <c r="U719" s="27"/>
      <c r="V719" s="27"/>
      <c r="W719" s="27"/>
      <c r="X719" s="27"/>
      <c r="Y719" s="27"/>
      <c r="Z719" s="27"/>
      <c r="AA719" s="27"/>
      <c r="AB719" s="27"/>
      <c r="AC719" s="27"/>
      <c r="AD719" s="27"/>
      <c r="AE719" s="27"/>
      <c r="AF719" s="27"/>
      <c r="AG719" s="27"/>
      <c r="AH719" s="27"/>
      <c r="AI719" s="27"/>
      <c r="AJ719" s="27"/>
      <c r="AK719" s="27"/>
      <c r="AL719" s="27"/>
      <c r="AM719" s="27"/>
      <c r="AN719" s="27"/>
      <c r="AO719" s="27"/>
      <c r="AP719" s="27"/>
      <c r="AQ719" s="27"/>
      <c r="AR719" s="27"/>
      <c r="AS719" s="27"/>
      <c r="AT719" s="27"/>
      <c r="AU719" s="27"/>
      <c r="AV719" s="27"/>
      <c r="AW719" s="27"/>
      <c r="AX719" s="27"/>
      <c r="AY719" s="27"/>
      <c r="AZ719" s="27"/>
      <c r="BA719" s="27"/>
    </row>
    <row r="720" ht="12.75" customHeight="1">
      <c r="A720" s="5"/>
      <c r="B720" s="27"/>
      <c r="C720" s="122"/>
      <c r="D720" s="122"/>
      <c r="E720" s="122"/>
      <c r="F720" s="122"/>
      <c r="G720" s="78"/>
      <c r="H720" s="27"/>
      <c r="I720" s="27"/>
      <c r="J720" s="27"/>
      <c r="K720" s="27"/>
      <c r="L720" s="27"/>
      <c r="M720" s="27"/>
      <c r="N720" s="27"/>
      <c r="O720" s="27"/>
      <c r="P720" s="27"/>
      <c r="Q720" s="27"/>
      <c r="R720" s="27"/>
      <c r="S720" s="27"/>
      <c r="T720" s="27"/>
      <c r="U720" s="27"/>
      <c r="V720" s="27"/>
      <c r="W720" s="27"/>
      <c r="X720" s="27"/>
      <c r="Y720" s="27"/>
      <c r="Z720" s="27"/>
      <c r="AA720" s="27"/>
      <c r="AB720" s="27"/>
      <c r="AC720" s="27"/>
      <c r="AD720" s="27"/>
      <c r="AE720" s="27"/>
      <c r="AF720" s="27"/>
      <c r="AG720" s="27"/>
      <c r="AH720" s="27"/>
      <c r="AI720" s="27"/>
      <c r="AJ720" s="27"/>
      <c r="AK720" s="27"/>
      <c r="AL720" s="27"/>
      <c r="AM720" s="27"/>
      <c r="AN720" s="27"/>
      <c r="AO720" s="27"/>
      <c r="AP720" s="27"/>
      <c r="AQ720" s="27"/>
      <c r="AR720" s="27"/>
      <c r="AS720" s="27"/>
      <c r="AT720" s="27"/>
      <c r="AU720" s="27"/>
      <c r="AV720" s="27"/>
      <c r="AW720" s="27"/>
      <c r="AX720" s="27"/>
      <c r="AY720" s="27"/>
      <c r="AZ720" s="27"/>
      <c r="BA720" s="27"/>
    </row>
    <row r="721" ht="12.75" customHeight="1">
      <c r="A721" s="5"/>
      <c r="B721" s="27"/>
      <c r="C721" s="122"/>
      <c r="D721" s="122"/>
      <c r="E721" s="122"/>
      <c r="F721" s="122"/>
      <c r="G721" s="78"/>
      <c r="H721" s="27"/>
      <c r="I721" s="27"/>
      <c r="J721" s="27"/>
      <c r="K721" s="27"/>
      <c r="L721" s="27"/>
      <c r="M721" s="27"/>
      <c r="N721" s="27"/>
      <c r="O721" s="27"/>
      <c r="P721" s="27"/>
      <c r="Q721" s="27"/>
      <c r="R721" s="27"/>
      <c r="S721" s="27"/>
      <c r="T721" s="27"/>
      <c r="U721" s="27"/>
      <c r="V721" s="27"/>
      <c r="W721" s="27"/>
      <c r="X721" s="27"/>
      <c r="Y721" s="27"/>
      <c r="Z721" s="27"/>
      <c r="AA721" s="27"/>
      <c r="AB721" s="27"/>
      <c r="AC721" s="27"/>
      <c r="AD721" s="27"/>
      <c r="AE721" s="27"/>
      <c r="AF721" s="27"/>
      <c r="AG721" s="27"/>
      <c r="AH721" s="27"/>
      <c r="AI721" s="27"/>
      <c r="AJ721" s="27"/>
      <c r="AK721" s="27"/>
      <c r="AL721" s="27"/>
      <c r="AM721" s="27"/>
      <c r="AN721" s="27"/>
      <c r="AO721" s="27"/>
      <c r="AP721" s="27"/>
      <c r="AQ721" s="27"/>
      <c r="AR721" s="27"/>
      <c r="AS721" s="27"/>
      <c r="AT721" s="27"/>
      <c r="AU721" s="27"/>
      <c r="AV721" s="27"/>
      <c r="AW721" s="27"/>
      <c r="AX721" s="27"/>
      <c r="AY721" s="27"/>
      <c r="AZ721" s="27"/>
      <c r="BA721" s="27"/>
    </row>
    <row r="722" ht="12.75" customHeight="1">
      <c r="A722" s="5"/>
      <c r="B722" s="27"/>
      <c r="C722" s="122"/>
      <c r="D722" s="122"/>
      <c r="E722" s="122"/>
      <c r="F722" s="122"/>
      <c r="G722" s="78"/>
      <c r="H722" s="27"/>
      <c r="I722" s="27"/>
      <c r="J722" s="27"/>
      <c r="K722" s="27"/>
      <c r="L722" s="27"/>
      <c r="M722" s="27"/>
      <c r="N722" s="27"/>
      <c r="O722" s="27"/>
      <c r="P722" s="27"/>
      <c r="Q722" s="27"/>
      <c r="R722" s="27"/>
      <c r="S722" s="27"/>
      <c r="T722" s="27"/>
      <c r="U722" s="27"/>
      <c r="V722" s="27"/>
      <c r="W722" s="27"/>
      <c r="X722" s="27"/>
      <c r="Y722" s="27"/>
      <c r="Z722" s="27"/>
      <c r="AA722" s="27"/>
      <c r="AB722" s="27"/>
      <c r="AC722" s="27"/>
      <c r="AD722" s="27"/>
      <c r="AE722" s="27"/>
      <c r="AF722" s="27"/>
      <c r="AG722" s="27"/>
      <c r="AH722" s="27"/>
      <c r="AI722" s="27"/>
      <c r="AJ722" s="27"/>
      <c r="AK722" s="27"/>
      <c r="AL722" s="27"/>
      <c r="AM722" s="27"/>
      <c r="AN722" s="27"/>
      <c r="AO722" s="27"/>
      <c r="AP722" s="27"/>
      <c r="AQ722" s="27"/>
      <c r="AR722" s="27"/>
      <c r="AS722" s="27"/>
      <c r="AT722" s="27"/>
      <c r="AU722" s="27"/>
      <c r="AV722" s="27"/>
      <c r="AW722" s="27"/>
      <c r="AX722" s="27"/>
      <c r="AY722" s="27"/>
      <c r="AZ722" s="27"/>
      <c r="BA722" s="27"/>
    </row>
    <row r="723" ht="12.75" customHeight="1">
      <c r="A723" s="5"/>
      <c r="B723" s="27"/>
      <c r="C723" s="122"/>
      <c r="D723" s="122"/>
      <c r="E723" s="122"/>
      <c r="F723" s="122"/>
      <c r="G723" s="78"/>
      <c r="H723" s="27"/>
      <c r="I723" s="27"/>
      <c r="J723" s="27"/>
      <c r="K723" s="27"/>
      <c r="L723" s="27"/>
      <c r="M723" s="27"/>
      <c r="N723" s="27"/>
      <c r="O723" s="27"/>
      <c r="P723" s="27"/>
      <c r="Q723" s="27"/>
      <c r="R723" s="27"/>
      <c r="S723" s="27"/>
      <c r="T723" s="27"/>
      <c r="U723" s="27"/>
      <c r="V723" s="27"/>
      <c r="W723" s="27"/>
      <c r="X723" s="27"/>
      <c r="Y723" s="27"/>
      <c r="Z723" s="27"/>
      <c r="AA723" s="27"/>
      <c r="AB723" s="27"/>
      <c r="AC723" s="27"/>
      <c r="AD723" s="27"/>
      <c r="AE723" s="27"/>
      <c r="AF723" s="27"/>
      <c r="AG723" s="27"/>
      <c r="AH723" s="27"/>
      <c r="AI723" s="27"/>
      <c r="AJ723" s="27"/>
      <c r="AK723" s="27"/>
      <c r="AL723" s="27"/>
      <c r="AM723" s="27"/>
      <c r="AN723" s="27"/>
      <c r="AO723" s="27"/>
      <c r="AP723" s="27"/>
      <c r="AQ723" s="27"/>
      <c r="AR723" s="27"/>
      <c r="AS723" s="27"/>
      <c r="AT723" s="27"/>
      <c r="AU723" s="27"/>
      <c r="AV723" s="27"/>
      <c r="AW723" s="27"/>
      <c r="AX723" s="27"/>
      <c r="AY723" s="27"/>
      <c r="AZ723" s="27"/>
      <c r="BA723" s="27"/>
    </row>
    <row r="724" ht="12.75" customHeight="1">
      <c r="A724" s="5"/>
      <c r="B724" s="27"/>
      <c r="C724" s="122"/>
      <c r="D724" s="122"/>
      <c r="E724" s="122"/>
      <c r="F724" s="122"/>
      <c r="G724" s="78"/>
      <c r="H724" s="27"/>
      <c r="I724" s="27"/>
      <c r="J724" s="27"/>
      <c r="K724" s="27"/>
      <c r="L724" s="27"/>
      <c r="M724" s="27"/>
      <c r="N724" s="27"/>
      <c r="O724" s="27"/>
      <c r="P724" s="27"/>
      <c r="Q724" s="27"/>
      <c r="R724" s="27"/>
      <c r="S724" s="27"/>
      <c r="T724" s="27"/>
      <c r="U724" s="27"/>
      <c r="V724" s="27"/>
      <c r="W724" s="27"/>
      <c r="X724" s="27"/>
      <c r="Y724" s="27"/>
      <c r="Z724" s="27"/>
      <c r="AA724" s="27"/>
      <c r="AB724" s="27"/>
      <c r="AC724" s="27"/>
      <c r="AD724" s="27"/>
      <c r="AE724" s="27"/>
      <c r="AF724" s="27"/>
      <c r="AG724" s="27"/>
      <c r="AH724" s="27"/>
      <c r="AI724" s="27"/>
      <c r="AJ724" s="27"/>
      <c r="AK724" s="27"/>
      <c r="AL724" s="27"/>
      <c r="AM724" s="27"/>
      <c r="AN724" s="27"/>
      <c r="AO724" s="27"/>
      <c r="AP724" s="27"/>
      <c r="AQ724" s="27"/>
      <c r="AR724" s="27"/>
      <c r="AS724" s="27"/>
      <c r="AT724" s="27"/>
      <c r="AU724" s="27"/>
      <c r="AV724" s="27"/>
      <c r="AW724" s="27"/>
      <c r="AX724" s="27"/>
      <c r="AY724" s="27"/>
      <c r="AZ724" s="27"/>
      <c r="BA724" s="27"/>
    </row>
    <row r="725" ht="12.75" customHeight="1">
      <c r="A725" s="5"/>
      <c r="B725" s="27"/>
      <c r="C725" s="122"/>
      <c r="D725" s="122"/>
      <c r="E725" s="122"/>
      <c r="F725" s="122"/>
      <c r="G725" s="78"/>
      <c r="H725" s="27"/>
      <c r="I725" s="27"/>
      <c r="J725" s="27"/>
      <c r="K725" s="27"/>
      <c r="L725" s="27"/>
      <c r="M725" s="27"/>
      <c r="N725" s="27"/>
      <c r="O725" s="27"/>
      <c r="P725" s="27"/>
      <c r="Q725" s="27"/>
      <c r="R725" s="27"/>
      <c r="S725" s="27"/>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row>
    <row r="726" ht="12.75" customHeight="1">
      <c r="A726" s="5"/>
      <c r="B726" s="27"/>
      <c r="C726" s="122"/>
      <c r="D726" s="122"/>
      <c r="E726" s="122"/>
      <c r="F726" s="122"/>
      <c r="G726" s="78"/>
      <c r="H726" s="27"/>
      <c r="I726" s="27"/>
      <c r="J726" s="27"/>
      <c r="K726" s="27"/>
      <c r="L726" s="27"/>
      <c r="M726" s="27"/>
      <c r="N726" s="27"/>
      <c r="O726" s="27"/>
      <c r="P726" s="27"/>
      <c r="Q726" s="27"/>
      <c r="R726" s="27"/>
      <c r="S726" s="27"/>
      <c r="T726" s="27"/>
      <c r="U726" s="27"/>
      <c r="V726" s="27"/>
      <c r="W726" s="27"/>
      <c r="X726" s="27"/>
      <c r="Y726" s="27"/>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row>
    <row r="727" ht="12.75" customHeight="1">
      <c r="A727" s="5"/>
      <c r="B727" s="27"/>
      <c r="C727" s="122"/>
      <c r="D727" s="122"/>
      <c r="E727" s="122"/>
      <c r="F727" s="122"/>
      <c r="G727" s="78"/>
      <c r="H727" s="27"/>
      <c r="I727" s="27"/>
      <c r="J727" s="27"/>
      <c r="K727" s="27"/>
      <c r="L727" s="27"/>
      <c r="M727" s="27"/>
      <c r="N727" s="27"/>
      <c r="O727" s="27"/>
      <c r="P727" s="27"/>
      <c r="Q727" s="27"/>
      <c r="R727" s="27"/>
      <c r="S727" s="27"/>
      <c r="T727" s="27"/>
      <c r="U727" s="27"/>
      <c r="V727" s="27"/>
      <c r="W727" s="27"/>
      <c r="X727" s="27"/>
      <c r="Y727" s="27"/>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row>
    <row r="728" ht="12.75" customHeight="1">
      <c r="A728" s="5"/>
      <c r="B728" s="27"/>
      <c r="C728" s="122"/>
      <c r="D728" s="122"/>
      <c r="E728" s="122"/>
      <c r="F728" s="122"/>
      <c r="G728" s="78"/>
      <c r="H728" s="27"/>
      <c r="I728" s="27"/>
      <c r="J728" s="27"/>
      <c r="K728" s="27"/>
      <c r="L728" s="27"/>
      <c r="M728" s="27"/>
      <c r="N728" s="27"/>
      <c r="O728" s="27"/>
      <c r="P728" s="27"/>
      <c r="Q728" s="27"/>
      <c r="R728" s="27"/>
      <c r="S728" s="27"/>
      <c r="T728" s="27"/>
      <c r="U728" s="27"/>
      <c r="V728" s="27"/>
      <c r="W728" s="27"/>
      <c r="X728" s="27"/>
      <c r="Y728" s="27"/>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row>
    <row r="729" ht="12.75" customHeight="1">
      <c r="A729" s="5"/>
      <c r="B729" s="27"/>
      <c r="C729" s="122"/>
      <c r="D729" s="122"/>
      <c r="E729" s="122"/>
      <c r="F729" s="122"/>
      <c r="G729" s="78"/>
      <c r="H729" s="27"/>
      <c r="I729" s="27"/>
      <c r="J729" s="27"/>
      <c r="K729" s="27"/>
      <c r="L729" s="27"/>
      <c r="M729" s="27"/>
      <c r="N729" s="27"/>
      <c r="O729" s="27"/>
      <c r="P729" s="27"/>
      <c r="Q729" s="27"/>
      <c r="R729" s="27"/>
      <c r="S729" s="27"/>
      <c r="T729" s="27"/>
      <c r="U729" s="27"/>
      <c r="V729" s="27"/>
      <c r="W729" s="27"/>
      <c r="X729" s="27"/>
      <c r="Y729" s="27"/>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row>
    <row r="730" ht="12.75" customHeight="1">
      <c r="A730" s="5"/>
      <c r="B730" s="27"/>
      <c r="C730" s="122"/>
      <c r="D730" s="122"/>
      <c r="E730" s="122"/>
      <c r="F730" s="122"/>
      <c r="G730" s="78"/>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row>
    <row r="731" ht="12.75" customHeight="1">
      <c r="A731" s="5"/>
      <c r="B731" s="27"/>
      <c r="C731" s="122"/>
      <c r="D731" s="122"/>
      <c r="E731" s="122"/>
      <c r="F731" s="122"/>
      <c r="G731" s="78"/>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row>
    <row r="732" ht="12.75" customHeight="1">
      <c r="A732" s="5"/>
      <c r="B732" s="27"/>
      <c r="C732" s="122"/>
      <c r="D732" s="122"/>
      <c r="E732" s="122"/>
      <c r="F732" s="122"/>
      <c r="G732" s="78"/>
      <c r="H732" s="27"/>
      <c r="I732" s="27"/>
      <c r="J732" s="27"/>
      <c r="K732" s="27"/>
      <c r="L732" s="27"/>
      <c r="M732" s="27"/>
      <c r="N732" s="27"/>
      <c r="O732" s="27"/>
      <c r="P732" s="27"/>
      <c r="Q732" s="27"/>
      <c r="R732" s="27"/>
      <c r="S732" s="27"/>
      <c r="T732" s="27"/>
      <c r="U732" s="27"/>
      <c r="V732" s="27"/>
      <c r="W732" s="27"/>
      <c r="X732" s="27"/>
      <c r="Y732" s="27"/>
      <c r="Z732" s="27"/>
      <c r="AA732" s="27"/>
      <c r="AB732" s="27"/>
      <c r="AC732" s="27"/>
      <c r="AD732" s="27"/>
      <c r="AE732" s="27"/>
      <c r="AF732" s="27"/>
      <c r="AG732" s="27"/>
      <c r="AH732" s="27"/>
      <c r="AI732" s="27"/>
      <c r="AJ732" s="27"/>
      <c r="AK732" s="27"/>
      <c r="AL732" s="27"/>
      <c r="AM732" s="27"/>
      <c r="AN732" s="27"/>
      <c r="AO732" s="27"/>
      <c r="AP732" s="27"/>
      <c r="AQ732" s="27"/>
      <c r="AR732" s="27"/>
      <c r="AS732" s="27"/>
      <c r="AT732" s="27"/>
      <c r="AU732" s="27"/>
      <c r="AV732" s="27"/>
      <c r="AW732" s="27"/>
      <c r="AX732" s="27"/>
      <c r="AY732" s="27"/>
      <c r="AZ732" s="27"/>
      <c r="BA732" s="27"/>
    </row>
    <row r="733" ht="12.75" customHeight="1">
      <c r="A733" s="5"/>
      <c r="B733" s="27"/>
      <c r="C733" s="122"/>
      <c r="D733" s="122"/>
      <c r="E733" s="122"/>
      <c r="F733" s="122"/>
      <c r="G733" s="78"/>
      <c r="H733" s="27"/>
      <c r="I733" s="27"/>
      <c r="J733" s="27"/>
      <c r="K733" s="27"/>
      <c r="L733" s="27"/>
      <c r="M733" s="27"/>
      <c r="N733" s="27"/>
      <c r="O733" s="27"/>
      <c r="P733" s="27"/>
      <c r="Q733" s="27"/>
      <c r="R733" s="27"/>
      <c r="S733" s="27"/>
      <c r="T733" s="27"/>
      <c r="U733" s="27"/>
      <c r="V733" s="27"/>
      <c r="W733" s="27"/>
      <c r="X733" s="27"/>
      <c r="Y733" s="27"/>
      <c r="Z733" s="27"/>
      <c r="AA733" s="27"/>
      <c r="AB733" s="27"/>
      <c r="AC733" s="27"/>
      <c r="AD733" s="27"/>
      <c r="AE733" s="27"/>
      <c r="AF733" s="27"/>
      <c r="AG733" s="27"/>
      <c r="AH733" s="27"/>
      <c r="AI733" s="27"/>
      <c r="AJ733" s="27"/>
      <c r="AK733" s="27"/>
      <c r="AL733" s="27"/>
      <c r="AM733" s="27"/>
      <c r="AN733" s="27"/>
      <c r="AO733" s="27"/>
      <c r="AP733" s="27"/>
      <c r="AQ733" s="27"/>
      <c r="AR733" s="27"/>
      <c r="AS733" s="27"/>
      <c r="AT733" s="27"/>
      <c r="AU733" s="27"/>
      <c r="AV733" s="27"/>
      <c r="AW733" s="27"/>
      <c r="AX733" s="27"/>
      <c r="AY733" s="27"/>
      <c r="AZ733" s="27"/>
      <c r="BA733" s="27"/>
    </row>
    <row r="734" ht="12.75" customHeight="1">
      <c r="A734" s="5"/>
      <c r="B734" s="27"/>
      <c r="C734" s="122"/>
      <c r="D734" s="122"/>
      <c r="E734" s="122"/>
      <c r="F734" s="122"/>
      <c r="G734" s="78"/>
      <c r="H734" s="27"/>
      <c r="I734" s="27"/>
      <c r="J734" s="27"/>
      <c r="K734" s="27"/>
      <c r="L734" s="27"/>
      <c r="M734" s="27"/>
      <c r="N734" s="27"/>
      <c r="O734" s="27"/>
      <c r="P734" s="27"/>
      <c r="Q734" s="27"/>
      <c r="R734" s="27"/>
      <c r="S734" s="27"/>
      <c r="T734" s="27"/>
      <c r="U734" s="27"/>
      <c r="V734" s="27"/>
      <c r="W734" s="27"/>
      <c r="X734" s="27"/>
      <c r="Y734" s="27"/>
      <c r="Z734" s="27"/>
      <c r="AA734" s="27"/>
      <c r="AB734" s="27"/>
      <c r="AC734" s="27"/>
      <c r="AD734" s="27"/>
      <c r="AE734" s="27"/>
      <c r="AF734" s="27"/>
      <c r="AG734" s="27"/>
      <c r="AH734" s="27"/>
      <c r="AI734" s="27"/>
      <c r="AJ734" s="27"/>
      <c r="AK734" s="27"/>
      <c r="AL734" s="27"/>
      <c r="AM734" s="27"/>
      <c r="AN734" s="27"/>
      <c r="AO734" s="27"/>
      <c r="AP734" s="27"/>
      <c r="AQ734" s="27"/>
      <c r="AR734" s="27"/>
      <c r="AS734" s="27"/>
      <c r="AT734" s="27"/>
      <c r="AU734" s="27"/>
      <c r="AV734" s="27"/>
      <c r="AW734" s="27"/>
      <c r="AX734" s="27"/>
      <c r="AY734" s="27"/>
      <c r="AZ734" s="27"/>
      <c r="BA734" s="27"/>
    </row>
    <row r="735" ht="12.75" customHeight="1">
      <c r="A735" s="5"/>
      <c r="B735" s="27"/>
      <c r="C735" s="122"/>
      <c r="D735" s="122"/>
      <c r="E735" s="122"/>
      <c r="F735" s="122"/>
      <c r="G735" s="78"/>
      <c r="H735" s="27"/>
      <c r="I735" s="27"/>
      <c r="J735" s="27"/>
      <c r="K735" s="27"/>
      <c r="L735" s="27"/>
      <c r="M735" s="27"/>
      <c r="N735" s="27"/>
      <c r="O735" s="27"/>
      <c r="P735" s="27"/>
      <c r="Q735" s="27"/>
      <c r="R735" s="27"/>
      <c r="S735" s="27"/>
      <c r="T735" s="27"/>
      <c r="U735" s="27"/>
      <c r="V735" s="27"/>
      <c r="W735" s="27"/>
      <c r="X735" s="27"/>
      <c r="Y735" s="27"/>
      <c r="Z735" s="27"/>
      <c r="AA735" s="27"/>
      <c r="AB735" s="27"/>
      <c r="AC735" s="27"/>
      <c r="AD735" s="27"/>
      <c r="AE735" s="27"/>
      <c r="AF735" s="27"/>
      <c r="AG735" s="27"/>
      <c r="AH735" s="27"/>
      <c r="AI735" s="27"/>
      <c r="AJ735" s="27"/>
      <c r="AK735" s="27"/>
      <c r="AL735" s="27"/>
      <c r="AM735" s="27"/>
      <c r="AN735" s="27"/>
      <c r="AO735" s="27"/>
      <c r="AP735" s="27"/>
      <c r="AQ735" s="27"/>
      <c r="AR735" s="27"/>
      <c r="AS735" s="27"/>
      <c r="AT735" s="27"/>
      <c r="AU735" s="27"/>
      <c r="AV735" s="27"/>
      <c r="AW735" s="27"/>
      <c r="AX735" s="27"/>
      <c r="AY735" s="27"/>
      <c r="AZ735" s="27"/>
      <c r="BA735" s="27"/>
    </row>
    <row r="736" ht="12.75" customHeight="1">
      <c r="A736" s="5"/>
      <c r="B736" s="27"/>
      <c r="C736" s="122"/>
      <c r="D736" s="122"/>
      <c r="E736" s="122"/>
      <c r="F736" s="122"/>
      <c r="G736" s="78"/>
      <c r="H736" s="27"/>
      <c r="I736" s="27"/>
      <c r="J736" s="27"/>
      <c r="K736" s="27"/>
      <c r="L736" s="27"/>
      <c r="M736" s="27"/>
      <c r="N736" s="27"/>
      <c r="O736" s="27"/>
      <c r="P736" s="27"/>
      <c r="Q736" s="27"/>
      <c r="R736" s="27"/>
      <c r="S736" s="27"/>
      <c r="T736" s="27"/>
      <c r="U736" s="27"/>
      <c r="V736" s="27"/>
      <c r="W736" s="27"/>
      <c r="X736" s="27"/>
      <c r="Y736" s="27"/>
      <c r="Z736" s="27"/>
      <c r="AA736" s="27"/>
      <c r="AB736" s="27"/>
      <c r="AC736" s="27"/>
      <c r="AD736" s="27"/>
      <c r="AE736" s="27"/>
      <c r="AF736" s="27"/>
      <c r="AG736" s="27"/>
      <c r="AH736" s="27"/>
      <c r="AI736" s="27"/>
      <c r="AJ736" s="27"/>
      <c r="AK736" s="27"/>
      <c r="AL736" s="27"/>
      <c r="AM736" s="27"/>
      <c r="AN736" s="27"/>
      <c r="AO736" s="27"/>
      <c r="AP736" s="27"/>
      <c r="AQ736" s="27"/>
      <c r="AR736" s="27"/>
      <c r="AS736" s="27"/>
      <c r="AT736" s="27"/>
      <c r="AU736" s="27"/>
      <c r="AV736" s="27"/>
      <c r="AW736" s="27"/>
      <c r="AX736" s="27"/>
      <c r="AY736" s="27"/>
      <c r="AZ736" s="27"/>
      <c r="BA736" s="27"/>
    </row>
    <row r="737" ht="12.75" customHeight="1">
      <c r="A737" s="5"/>
      <c r="B737" s="27"/>
      <c r="C737" s="122"/>
      <c r="D737" s="122"/>
      <c r="E737" s="122"/>
      <c r="F737" s="122"/>
      <c r="G737" s="78"/>
      <c r="H737" s="27"/>
      <c r="I737" s="27"/>
      <c r="J737" s="27"/>
      <c r="K737" s="27"/>
      <c r="L737" s="27"/>
      <c r="M737" s="27"/>
      <c r="N737" s="27"/>
      <c r="O737" s="27"/>
      <c r="P737" s="27"/>
      <c r="Q737" s="27"/>
      <c r="R737" s="27"/>
      <c r="S737" s="27"/>
      <c r="T737" s="27"/>
      <c r="U737" s="27"/>
      <c r="V737" s="27"/>
      <c r="W737" s="27"/>
      <c r="X737" s="27"/>
      <c r="Y737" s="27"/>
      <c r="Z737" s="27"/>
      <c r="AA737" s="27"/>
      <c r="AB737" s="27"/>
      <c r="AC737" s="27"/>
      <c r="AD737" s="27"/>
      <c r="AE737" s="27"/>
      <c r="AF737" s="27"/>
      <c r="AG737" s="27"/>
      <c r="AH737" s="27"/>
      <c r="AI737" s="27"/>
      <c r="AJ737" s="27"/>
      <c r="AK737" s="27"/>
      <c r="AL737" s="27"/>
      <c r="AM737" s="27"/>
      <c r="AN737" s="27"/>
      <c r="AO737" s="27"/>
      <c r="AP737" s="27"/>
      <c r="AQ737" s="27"/>
      <c r="AR737" s="27"/>
      <c r="AS737" s="27"/>
      <c r="AT737" s="27"/>
      <c r="AU737" s="27"/>
      <c r="AV737" s="27"/>
      <c r="AW737" s="27"/>
      <c r="AX737" s="27"/>
      <c r="AY737" s="27"/>
      <c r="AZ737" s="27"/>
      <c r="BA737" s="27"/>
    </row>
    <row r="738" ht="12.75" customHeight="1">
      <c r="A738" s="5"/>
      <c r="B738" s="27"/>
      <c r="C738" s="122"/>
      <c r="D738" s="122"/>
      <c r="E738" s="122"/>
      <c r="F738" s="122"/>
      <c r="G738" s="78"/>
      <c r="H738" s="27"/>
      <c r="I738" s="27"/>
      <c r="J738" s="27"/>
      <c r="K738" s="27"/>
      <c r="L738" s="27"/>
      <c r="M738" s="27"/>
      <c r="N738" s="27"/>
      <c r="O738" s="27"/>
      <c r="P738" s="27"/>
      <c r="Q738" s="27"/>
      <c r="R738" s="27"/>
      <c r="S738" s="27"/>
      <c r="T738" s="27"/>
      <c r="U738" s="27"/>
      <c r="V738" s="27"/>
      <c r="W738" s="27"/>
      <c r="X738" s="27"/>
      <c r="Y738" s="27"/>
      <c r="Z738" s="27"/>
      <c r="AA738" s="27"/>
      <c r="AB738" s="27"/>
      <c r="AC738" s="27"/>
      <c r="AD738" s="27"/>
      <c r="AE738" s="27"/>
      <c r="AF738" s="27"/>
      <c r="AG738" s="27"/>
      <c r="AH738" s="27"/>
      <c r="AI738" s="27"/>
      <c r="AJ738" s="27"/>
      <c r="AK738" s="27"/>
      <c r="AL738" s="27"/>
      <c r="AM738" s="27"/>
      <c r="AN738" s="27"/>
      <c r="AO738" s="27"/>
      <c r="AP738" s="27"/>
      <c r="AQ738" s="27"/>
      <c r="AR738" s="27"/>
      <c r="AS738" s="27"/>
      <c r="AT738" s="27"/>
      <c r="AU738" s="27"/>
      <c r="AV738" s="27"/>
      <c r="AW738" s="27"/>
      <c r="AX738" s="27"/>
      <c r="AY738" s="27"/>
      <c r="AZ738" s="27"/>
      <c r="BA738" s="27"/>
    </row>
    <row r="739" ht="12.75" customHeight="1">
      <c r="A739" s="5"/>
      <c r="B739" s="27"/>
      <c r="C739" s="122"/>
      <c r="D739" s="122"/>
      <c r="E739" s="122"/>
      <c r="F739" s="122"/>
      <c r="G739" s="78"/>
      <c r="H739" s="27"/>
      <c r="I739" s="27"/>
      <c r="J739" s="27"/>
      <c r="K739" s="27"/>
      <c r="L739" s="27"/>
      <c r="M739" s="27"/>
      <c r="N739" s="27"/>
      <c r="O739" s="27"/>
      <c r="P739" s="27"/>
      <c r="Q739" s="27"/>
      <c r="R739" s="27"/>
      <c r="S739" s="27"/>
      <c r="T739" s="27"/>
      <c r="U739" s="27"/>
      <c r="V739" s="27"/>
      <c r="W739" s="27"/>
      <c r="X739" s="27"/>
      <c r="Y739" s="27"/>
      <c r="Z739" s="27"/>
      <c r="AA739" s="27"/>
      <c r="AB739" s="27"/>
      <c r="AC739" s="27"/>
      <c r="AD739" s="27"/>
      <c r="AE739" s="27"/>
      <c r="AF739" s="27"/>
      <c r="AG739" s="27"/>
      <c r="AH739" s="27"/>
      <c r="AI739" s="27"/>
      <c r="AJ739" s="27"/>
      <c r="AK739" s="27"/>
      <c r="AL739" s="27"/>
      <c r="AM739" s="27"/>
      <c r="AN739" s="27"/>
      <c r="AO739" s="27"/>
      <c r="AP739" s="27"/>
      <c r="AQ739" s="27"/>
      <c r="AR739" s="27"/>
      <c r="AS739" s="27"/>
      <c r="AT739" s="27"/>
      <c r="AU739" s="27"/>
      <c r="AV739" s="27"/>
      <c r="AW739" s="27"/>
      <c r="AX739" s="27"/>
      <c r="AY739" s="27"/>
      <c r="AZ739" s="27"/>
      <c r="BA739" s="27"/>
    </row>
    <row r="740" ht="12.75" customHeight="1">
      <c r="A740" s="5"/>
      <c r="B740" s="27"/>
      <c r="C740" s="122"/>
      <c r="D740" s="122"/>
      <c r="E740" s="122"/>
      <c r="F740" s="122"/>
      <c r="G740" s="78"/>
      <c r="H740" s="27"/>
      <c r="I740" s="27"/>
      <c r="J740" s="27"/>
      <c r="K740" s="27"/>
      <c r="L740" s="27"/>
      <c r="M740" s="27"/>
      <c r="N740" s="27"/>
      <c r="O740" s="27"/>
      <c r="P740" s="27"/>
      <c r="Q740" s="27"/>
      <c r="R740" s="27"/>
      <c r="S740" s="27"/>
      <c r="T740" s="27"/>
      <c r="U740" s="27"/>
      <c r="V740" s="27"/>
      <c r="W740" s="27"/>
      <c r="X740" s="27"/>
      <c r="Y740" s="27"/>
      <c r="Z740" s="27"/>
      <c r="AA740" s="27"/>
      <c r="AB740" s="27"/>
      <c r="AC740" s="27"/>
      <c r="AD740" s="27"/>
      <c r="AE740" s="27"/>
      <c r="AF740" s="27"/>
      <c r="AG740" s="27"/>
      <c r="AH740" s="27"/>
      <c r="AI740" s="27"/>
      <c r="AJ740" s="27"/>
      <c r="AK740" s="27"/>
      <c r="AL740" s="27"/>
      <c r="AM740" s="27"/>
      <c r="AN740" s="27"/>
      <c r="AO740" s="27"/>
      <c r="AP740" s="27"/>
      <c r="AQ740" s="27"/>
      <c r="AR740" s="27"/>
      <c r="AS740" s="27"/>
      <c r="AT740" s="27"/>
      <c r="AU740" s="27"/>
      <c r="AV740" s="27"/>
      <c r="AW740" s="27"/>
      <c r="AX740" s="27"/>
      <c r="AY740" s="27"/>
      <c r="AZ740" s="27"/>
      <c r="BA740" s="27"/>
    </row>
    <row r="741" ht="12.75" customHeight="1">
      <c r="A741" s="5"/>
      <c r="B741" s="27"/>
      <c r="C741" s="122"/>
      <c r="D741" s="122"/>
      <c r="E741" s="122"/>
      <c r="F741" s="122"/>
      <c r="G741" s="78"/>
      <c r="H741" s="27"/>
      <c r="I741" s="27"/>
      <c r="J741" s="27"/>
      <c r="K741" s="27"/>
      <c r="L741" s="27"/>
      <c r="M741" s="27"/>
      <c r="N741" s="27"/>
      <c r="O741" s="27"/>
      <c r="P741" s="27"/>
      <c r="Q741" s="27"/>
      <c r="R741" s="27"/>
      <c r="S741" s="27"/>
      <c r="T741" s="27"/>
      <c r="U741" s="27"/>
      <c r="V741" s="27"/>
      <c r="W741" s="27"/>
      <c r="X741" s="27"/>
      <c r="Y741" s="27"/>
      <c r="Z741" s="27"/>
      <c r="AA741" s="27"/>
      <c r="AB741" s="27"/>
      <c r="AC741" s="27"/>
      <c r="AD741" s="27"/>
      <c r="AE741" s="27"/>
      <c r="AF741" s="27"/>
      <c r="AG741" s="27"/>
      <c r="AH741" s="27"/>
      <c r="AI741" s="27"/>
      <c r="AJ741" s="27"/>
      <c r="AK741" s="27"/>
      <c r="AL741" s="27"/>
      <c r="AM741" s="27"/>
      <c r="AN741" s="27"/>
      <c r="AO741" s="27"/>
      <c r="AP741" s="27"/>
      <c r="AQ741" s="27"/>
      <c r="AR741" s="27"/>
      <c r="AS741" s="27"/>
      <c r="AT741" s="27"/>
      <c r="AU741" s="27"/>
      <c r="AV741" s="27"/>
      <c r="AW741" s="27"/>
      <c r="AX741" s="27"/>
      <c r="AY741" s="27"/>
      <c r="AZ741" s="27"/>
      <c r="BA741" s="27"/>
    </row>
    <row r="742" ht="12.75" customHeight="1">
      <c r="A742" s="5"/>
      <c r="B742" s="27"/>
      <c r="C742" s="122"/>
      <c r="D742" s="122"/>
      <c r="E742" s="122"/>
      <c r="F742" s="122"/>
      <c r="G742" s="78"/>
      <c r="H742" s="27"/>
      <c r="I742" s="27"/>
      <c r="J742" s="27"/>
      <c r="K742" s="27"/>
      <c r="L742" s="27"/>
      <c r="M742" s="27"/>
      <c r="N742" s="27"/>
      <c r="O742" s="27"/>
      <c r="P742" s="27"/>
      <c r="Q742" s="27"/>
      <c r="R742" s="27"/>
      <c r="S742" s="27"/>
      <c r="T742" s="27"/>
      <c r="U742" s="27"/>
      <c r="V742" s="27"/>
      <c r="W742" s="27"/>
      <c r="X742" s="27"/>
      <c r="Y742" s="27"/>
      <c r="Z742" s="27"/>
      <c r="AA742" s="27"/>
      <c r="AB742" s="27"/>
      <c r="AC742" s="27"/>
      <c r="AD742" s="27"/>
      <c r="AE742" s="27"/>
      <c r="AF742" s="27"/>
      <c r="AG742" s="27"/>
      <c r="AH742" s="27"/>
      <c r="AI742" s="27"/>
      <c r="AJ742" s="27"/>
      <c r="AK742" s="27"/>
      <c r="AL742" s="27"/>
      <c r="AM742" s="27"/>
      <c r="AN742" s="27"/>
      <c r="AO742" s="27"/>
      <c r="AP742" s="27"/>
      <c r="AQ742" s="27"/>
      <c r="AR742" s="27"/>
      <c r="AS742" s="27"/>
      <c r="AT742" s="27"/>
      <c r="AU742" s="27"/>
      <c r="AV742" s="27"/>
      <c r="AW742" s="27"/>
      <c r="AX742" s="27"/>
      <c r="AY742" s="27"/>
      <c r="AZ742" s="27"/>
      <c r="BA742" s="27"/>
    </row>
    <row r="743" ht="12.75" customHeight="1">
      <c r="A743" s="5"/>
      <c r="B743" s="27"/>
      <c r="C743" s="122"/>
      <c r="D743" s="122"/>
      <c r="E743" s="122"/>
      <c r="F743" s="122"/>
      <c r="G743" s="78"/>
      <c r="H743" s="27"/>
      <c r="I743" s="27"/>
      <c r="J743" s="27"/>
      <c r="K743" s="27"/>
      <c r="L743" s="27"/>
      <c r="M743" s="27"/>
      <c r="N743" s="27"/>
      <c r="O743" s="27"/>
      <c r="P743" s="27"/>
      <c r="Q743" s="27"/>
      <c r="R743" s="27"/>
      <c r="S743" s="27"/>
      <c r="T743" s="27"/>
      <c r="U743" s="27"/>
      <c r="V743" s="27"/>
      <c r="W743" s="27"/>
      <c r="X743" s="27"/>
      <c r="Y743" s="27"/>
      <c r="Z743" s="27"/>
      <c r="AA743" s="27"/>
      <c r="AB743" s="27"/>
      <c r="AC743" s="27"/>
      <c r="AD743" s="27"/>
      <c r="AE743" s="27"/>
      <c r="AF743" s="27"/>
      <c r="AG743" s="27"/>
      <c r="AH743" s="27"/>
      <c r="AI743" s="27"/>
      <c r="AJ743" s="27"/>
      <c r="AK743" s="27"/>
      <c r="AL743" s="27"/>
      <c r="AM743" s="27"/>
      <c r="AN743" s="27"/>
      <c r="AO743" s="27"/>
      <c r="AP743" s="27"/>
      <c r="AQ743" s="27"/>
      <c r="AR743" s="27"/>
      <c r="AS743" s="27"/>
      <c r="AT743" s="27"/>
      <c r="AU743" s="27"/>
      <c r="AV743" s="27"/>
      <c r="AW743" s="27"/>
      <c r="AX743" s="27"/>
      <c r="AY743" s="27"/>
      <c r="AZ743" s="27"/>
      <c r="BA743" s="27"/>
    </row>
    <row r="744" ht="12.75" customHeight="1">
      <c r="A744" s="5"/>
      <c r="B744" s="27"/>
      <c r="C744" s="122"/>
      <c r="D744" s="122"/>
      <c r="E744" s="122"/>
      <c r="F744" s="122"/>
      <c r="G744" s="78"/>
      <c r="H744" s="27"/>
      <c r="I744" s="27"/>
      <c r="J744" s="27"/>
      <c r="K744" s="27"/>
      <c r="L744" s="27"/>
      <c r="M744" s="27"/>
      <c r="N744" s="27"/>
      <c r="O744" s="27"/>
      <c r="P744" s="27"/>
      <c r="Q744" s="27"/>
      <c r="R744" s="27"/>
      <c r="S744" s="27"/>
      <c r="T744" s="27"/>
      <c r="U744" s="27"/>
      <c r="V744" s="27"/>
      <c r="W744" s="27"/>
      <c r="X744" s="27"/>
      <c r="Y744" s="27"/>
      <c r="Z744" s="27"/>
      <c r="AA744" s="27"/>
      <c r="AB744" s="27"/>
      <c r="AC744" s="27"/>
      <c r="AD744" s="27"/>
      <c r="AE744" s="27"/>
      <c r="AF744" s="27"/>
      <c r="AG744" s="27"/>
      <c r="AH744" s="27"/>
      <c r="AI744" s="27"/>
      <c r="AJ744" s="27"/>
      <c r="AK744" s="27"/>
      <c r="AL744" s="27"/>
      <c r="AM744" s="27"/>
      <c r="AN744" s="27"/>
      <c r="AO744" s="27"/>
      <c r="AP744" s="27"/>
      <c r="AQ744" s="27"/>
      <c r="AR744" s="27"/>
      <c r="AS744" s="27"/>
      <c r="AT744" s="27"/>
      <c r="AU744" s="27"/>
      <c r="AV744" s="27"/>
      <c r="AW744" s="27"/>
      <c r="AX744" s="27"/>
      <c r="AY744" s="27"/>
      <c r="AZ744" s="27"/>
      <c r="BA744" s="27"/>
    </row>
    <row r="745" ht="12.75" customHeight="1">
      <c r="A745" s="5"/>
      <c r="B745" s="27"/>
      <c r="C745" s="122"/>
      <c r="D745" s="122"/>
      <c r="E745" s="122"/>
      <c r="F745" s="122"/>
      <c r="G745" s="78"/>
      <c r="H745" s="27"/>
      <c r="I745" s="27"/>
      <c r="J745" s="27"/>
      <c r="K745" s="27"/>
      <c r="L745" s="27"/>
      <c r="M745" s="27"/>
      <c r="N745" s="27"/>
      <c r="O745" s="27"/>
      <c r="P745" s="27"/>
      <c r="Q745" s="27"/>
      <c r="R745" s="27"/>
      <c r="S745" s="27"/>
      <c r="T745" s="27"/>
      <c r="U745" s="27"/>
      <c r="V745" s="27"/>
      <c r="W745" s="27"/>
      <c r="X745" s="27"/>
      <c r="Y745" s="27"/>
      <c r="Z745" s="27"/>
      <c r="AA745" s="27"/>
      <c r="AB745" s="27"/>
      <c r="AC745" s="27"/>
      <c r="AD745" s="27"/>
      <c r="AE745" s="27"/>
      <c r="AF745" s="27"/>
      <c r="AG745" s="27"/>
      <c r="AH745" s="27"/>
      <c r="AI745" s="27"/>
      <c r="AJ745" s="27"/>
      <c r="AK745" s="27"/>
      <c r="AL745" s="27"/>
      <c r="AM745" s="27"/>
      <c r="AN745" s="27"/>
      <c r="AO745" s="27"/>
      <c r="AP745" s="27"/>
      <c r="AQ745" s="27"/>
      <c r="AR745" s="27"/>
      <c r="AS745" s="27"/>
      <c r="AT745" s="27"/>
      <c r="AU745" s="27"/>
      <c r="AV745" s="27"/>
      <c r="AW745" s="27"/>
      <c r="AX745" s="27"/>
      <c r="AY745" s="27"/>
      <c r="AZ745" s="27"/>
      <c r="BA745" s="27"/>
    </row>
    <row r="746" ht="12.75" customHeight="1">
      <c r="A746" s="5"/>
      <c r="B746" s="27"/>
      <c r="C746" s="122"/>
      <c r="D746" s="122"/>
      <c r="E746" s="122"/>
      <c r="F746" s="122"/>
      <c r="G746" s="78"/>
      <c r="H746" s="27"/>
      <c r="I746" s="27"/>
      <c r="J746" s="27"/>
      <c r="K746" s="27"/>
      <c r="L746" s="27"/>
      <c r="M746" s="27"/>
      <c r="N746" s="27"/>
      <c r="O746" s="27"/>
      <c r="P746" s="27"/>
      <c r="Q746" s="27"/>
      <c r="R746" s="27"/>
      <c r="S746" s="27"/>
      <c r="T746" s="27"/>
      <c r="U746" s="27"/>
      <c r="V746" s="27"/>
      <c r="W746" s="27"/>
      <c r="X746" s="27"/>
      <c r="Y746" s="27"/>
      <c r="Z746" s="27"/>
      <c r="AA746" s="27"/>
      <c r="AB746" s="27"/>
      <c r="AC746" s="27"/>
      <c r="AD746" s="27"/>
      <c r="AE746" s="27"/>
      <c r="AF746" s="27"/>
      <c r="AG746" s="27"/>
      <c r="AH746" s="27"/>
      <c r="AI746" s="27"/>
      <c r="AJ746" s="27"/>
      <c r="AK746" s="27"/>
      <c r="AL746" s="27"/>
      <c r="AM746" s="27"/>
      <c r="AN746" s="27"/>
      <c r="AO746" s="27"/>
      <c r="AP746" s="27"/>
      <c r="AQ746" s="27"/>
      <c r="AR746" s="27"/>
      <c r="AS746" s="27"/>
      <c r="AT746" s="27"/>
      <c r="AU746" s="27"/>
      <c r="AV746" s="27"/>
      <c r="AW746" s="27"/>
      <c r="AX746" s="27"/>
      <c r="AY746" s="27"/>
      <c r="AZ746" s="27"/>
      <c r="BA746" s="27"/>
    </row>
    <row r="747" ht="12.75" customHeight="1">
      <c r="A747" s="5"/>
      <c r="B747" s="27"/>
      <c r="C747" s="122"/>
      <c r="D747" s="122"/>
      <c r="E747" s="122"/>
      <c r="F747" s="122"/>
      <c r="G747" s="78"/>
      <c r="H747" s="27"/>
      <c r="I747" s="27"/>
      <c r="J747" s="27"/>
      <c r="K747" s="27"/>
      <c r="L747" s="27"/>
      <c r="M747" s="27"/>
      <c r="N747" s="27"/>
      <c r="O747" s="27"/>
      <c r="P747" s="27"/>
      <c r="Q747" s="27"/>
      <c r="R747" s="27"/>
      <c r="S747" s="27"/>
      <c r="T747" s="27"/>
      <c r="U747" s="27"/>
      <c r="V747" s="27"/>
      <c r="W747" s="27"/>
      <c r="X747" s="27"/>
      <c r="Y747" s="27"/>
      <c r="Z747" s="27"/>
      <c r="AA747" s="27"/>
      <c r="AB747" s="27"/>
      <c r="AC747" s="27"/>
      <c r="AD747" s="27"/>
      <c r="AE747" s="27"/>
      <c r="AF747" s="27"/>
      <c r="AG747" s="27"/>
      <c r="AH747" s="27"/>
      <c r="AI747" s="27"/>
      <c r="AJ747" s="27"/>
      <c r="AK747" s="27"/>
      <c r="AL747" s="27"/>
      <c r="AM747" s="27"/>
      <c r="AN747" s="27"/>
      <c r="AO747" s="27"/>
      <c r="AP747" s="27"/>
      <c r="AQ747" s="27"/>
      <c r="AR747" s="27"/>
      <c r="AS747" s="27"/>
      <c r="AT747" s="27"/>
      <c r="AU747" s="27"/>
      <c r="AV747" s="27"/>
      <c r="AW747" s="27"/>
      <c r="AX747" s="27"/>
      <c r="AY747" s="27"/>
      <c r="AZ747" s="27"/>
      <c r="BA747" s="27"/>
    </row>
    <row r="748" ht="12.75" customHeight="1">
      <c r="A748" s="5"/>
      <c r="B748" s="27"/>
      <c r="C748" s="122"/>
      <c r="D748" s="122"/>
      <c r="E748" s="122"/>
      <c r="F748" s="122"/>
      <c r="G748" s="78"/>
      <c r="H748" s="27"/>
      <c r="I748" s="27"/>
      <c r="J748" s="27"/>
      <c r="K748" s="27"/>
      <c r="L748" s="27"/>
      <c r="M748" s="27"/>
      <c r="N748" s="27"/>
      <c r="O748" s="27"/>
      <c r="P748" s="27"/>
      <c r="Q748" s="27"/>
      <c r="R748" s="27"/>
      <c r="S748" s="27"/>
      <c r="T748" s="27"/>
      <c r="U748" s="27"/>
      <c r="V748" s="27"/>
      <c r="W748" s="27"/>
      <c r="X748" s="27"/>
      <c r="Y748" s="27"/>
      <c r="Z748" s="27"/>
      <c r="AA748" s="27"/>
      <c r="AB748" s="27"/>
      <c r="AC748" s="27"/>
      <c r="AD748" s="27"/>
      <c r="AE748" s="27"/>
      <c r="AF748" s="27"/>
      <c r="AG748" s="27"/>
      <c r="AH748" s="27"/>
      <c r="AI748" s="27"/>
      <c r="AJ748" s="27"/>
      <c r="AK748" s="27"/>
      <c r="AL748" s="27"/>
      <c r="AM748" s="27"/>
      <c r="AN748" s="27"/>
      <c r="AO748" s="27"/>
      <c r="AP748" s="27"/>
      <c r="AQ748" s="27"/>
      <c r="AR748" s="27"/>
      <c r="AS748" s="27"/>
      <c r="AT748" s="27"/>
      <c r="AU748" s="27"/>
      <c r="AV748" s="27"/>
      <c r="AW748" s="27"/>
      <c r="AX748" s="27"/>
      <c r="AY748" s="27"/>
      <c r="AZ748" s="27"/>
      <c r="BA748" s="27"/>
    </row>
    <row r="749" ht="12.75" customHeight="1">
      <c r="A749" s="5"/>
      <c r="B749" s="27"/>
      <c r="C749" s="122"/>
      <c r="D749" s="122"/>
      <c r="E749" s="122"/>
      <c r="F749" s="122"/>
      <c r="G749" s="78"/>
      <c r="H749" s="27"/>
      <c r="I749" s="27"/>
      <c r="J749" s="27"/>
      <c r="K749" s="27"/>
      <c r="L749" s="27"/>
      <c r="M749" s="27"/>
      <c r="N749" s="27"/>
      <c r="O749" s="27"/>
      <c r="P749" s="27"/>
      <c r="Q749" s="27"/>
      <c r="R749" s="27"/>
      <c r="S749" s="27"/>
      <c r="T749" s="27"/>
      <c r="U749" s="27"/>
      <c r="V749" s="27"/>
      <c r="W749" s="27"/>
      <c r="X749" s="27"/>
      <c r="Y749" s="27"/>
      <c r="Z749" s="27"/>
      <c r="AA749" s="27"/>
      <c r="AB749" s="27"/>
      <c r="AC749" s="27"/>
      <c r="AD749" s="27"/>
      <c r="AE749" s="27"/>
      <c r="AF749" s="27"/>
      <c r="AG749" s="27"/>
      <c r="AH749" s="27"/>
      <c r="AI749" s="27"/>
      <c r="AJ749" s="27"/>
      <c r="AK749" s="27"/>
      <c r="AL749" s="27"/>
      <c r="AM749" s="27"/>
      <c r="AN749" s="27"/>
      <c r="AO749" s="27"/>
      <c r="AP749" s="27"/>
      <c r="AQ749" s="27"/>
      <c r="AR749" s="27"/>
      <c r="AS749" s="27"/>
      <c r="AT749" s="27"/>
      <c r="AU749" s="27"/>
      <c r="AV749" s="27"/>
      <c r="AW749" s="27"/>
      <c r="AX749" s="27"/>
      <c r="AY749" s="27"/>
      <c r="AZ749" s="27"/>
      <c r="BA749" s="27"/>
    </row>
    <row r="750" ht="12.75" customHeight="1">
      <c r="A750" s="5"/>
      <c r="B750" s="27"/>
      <c r="C750" s="122"/>
      <c r="D750" s="122"/>
      <c r="E750" s="122"/>
      <c r="F750" s="122"/>
      <c r="G750" s="78"/>
      <c r="H750" s="27"/>
      <c r="I750" s="27"/>
      <c r="J750" s="27"/>
      <c r="K750" s="27"/>
      <c r="L750" s="27"/>
      <c r="M750" s="27"/>
      <c r="N750" s="27"/>
      <c r="O750" s="27"/>
      <c r="P750" s="27"/>
      <c r="Q750" s="27"/>
      <c r="R750" s="27"/>
      <c r="S750" s="27"/>
      <c r="T750" s="27"/>
      <c r="U750" s="27"/>
      <c r="V750" s="27"/>
      <c r="W750" s="27"/>
      <c r="X750" s="27"/>
      <c r="Y750" s="27"/>
      <c r="Z750" s="27"/>
      <c r="AA750" s="27"/>
      <c r="AB750" s="27"/>
      <c r="AC750" s="27"/>
      <c r="AD750" s="27"/>
      <c r="AE750" s="27"/>
      <c r="AF750" s="27"/>
      <c r="AG750" s="27"/>
      <c r="AH750" s="27"/>
      <c r="AI750" s="27"/>
      <c r="AJ750" s="27"/>
      <c r="AK750" s="27"/>
      <c r="AL750" s="27"/>
      <c r="AM750" s="27"/>
      <c r="AN750" s="27"/>
      <c r="AO750" s="27"/>
      <c r="AP750" s="27"/>
      <c r="AQ750" s="27"/>
      <c r="AR750" s="27"/>
      <c r="AS750" s="27"/>
      <c r="AT750" s="27"/>
      <c r="AU750" s="27"/>
      <c r="AV750" s="27"/>
      <c r="AW750" s="27"/>
      <c r="AX750" s="27"/>
      <c r="AY750" s="27"/>
      <c r="AZ750" s="27"/>
      <c r="BA750" s="27"/>
    </row>
    <row r="751" ht="12.75" customHeight="1">
      <c r="A751" s="5"/>
      <c r="B751" s="27"/>
      <c r="C751" s="122"/>
      <c r="D751" s="122"/>
      <c r="E751" s="122"/>
      <c r="F751" s="122"/>
      <c r="G751" s="78"/>
      <c r="H751" s="27"/>
      <c r="I751" s="27"/>
      <c r="J751" s="27"/>
      <c r="K751" s="27"/>
      <c r="L751" s="27"/>
      <c r="M751" s="27"/>
      <c r="N751" s="27"/>
      <c r="O751" s="27"/>
      <c r="P751" s="27"/>
      <c r="Q751" s="27"/>
      <c r="R751" s="27"/>
      <c r="S751" s="27"/>
      <c r="T751" s="27"/>
      <c r="U751" s="27"/>
      <c r="V751" s="27"/>
      <c r="W751" s="27"/>
      <c r="X751" s="27"/>
      <c r="Y751" s="27"/>
      <c r="Z751" s="27"/>
      <c r="AA751" s="27"/>
      <c r="AB751" s="27"/>
      <c r="AC751" s="27"/>
      <c r="AD751" s="27"/>
      <c r="AE751" s="27"/>
      <c r="AF751" s="27"/>
      <c r="AG751" s="27"/>
      <c r="AH751" s="27"/>
      <c r="AI751" s="27"/>
      <c r="AJ751" s="27"/>
      <c r="AK751" s="27"/>
      <c r="AL751" s="27"/>
      <c r="AM751" s="27"/>
      <c r="AN751" s="27"/>
      <c r="AO751" s="27"/>
      <c r="AP751" s="27"/>
      <c r="AQ751" s="27"/>
      <c r="AR751" s="27"/>
      <c r="AS751" s="27"/>
      <c r="AT751" s="27"/>
      <c r="AU751" s="27"/>
      <c r="AV751" s="27"/>
      <c r="AW751" s="27"/>
      <c r="AX751" s="27"/>
      <c r="AY751" s="27"/>
      <c r="AZ751" s="27"/>
      <c r="BA751" s="27"/>
    </row>
    <row r="752" ht="12.75" customHeight="1">
      <c r="A752" s="5"/>
      <c r="B752" s="27"/>
      <c r="C752" s="122"/>
      <c r="D752" s="122"/>
      <c r="E752" s="122"/>
      <c r="F752" s="122"/>
      <c r="G752" s="78"/>
      <c r="H752" s="27"/>
      <c r="I752" s="27"/>
      <c r="J752" s="27"/>
      <c r="K752" s="27"/>
      <c r="L752" s="27"/>
      <c r="M752" s="27"/>
      <c r="N752" s="27"/>
      <c r="O752" s="27"/>
      <c r="P752" s="27"/>
      <c r="Q752" s="27"/>
      <c r="R752" s="27"/>
      <c r="S752" s="27"/>
      <c r="T752" s="27"/>
      <c r="U752" s="27"/>
      <c r="V752" s="27"/>
      <c r="W752" s="27"/>
      <c r="X752" s="27"/>
      <c r="Y752" s="27"/>
      <c r="Z752" s="27"/>
      <c r="AA752" s="27"/>
      <c r="AB752" s="27"/>
      <c r="AC752" s="27"/>
      <c r="AD752" s="27"/>
      <c r="AE752" s="27"/>
      <c r="AF752" s="27"/>
      <c r="AG752" s="27"/>
      <c r="AH752" s="27"/>
      <c r="AI752" s="27"/>
      <c r="AJ752" s="27"/>
      <c r="AK752" s="27"/>
      <c r="AL752" s="27"/>
      <c r="AM752" s="27"/>
      <c r="AN752" s="27"/>
      <c r="AO752" s="27"/>
      <c r="AP752" s="27"/>
      <c r="AQ752" s="27"/>
      <c r="AR752" s="27"/>
      <c r="AS752" s="27"/>
      <c r="AT752" s="27"/>
      <c r="AU752" s="27"/>
      <c r="AV752" s="27"/>
      <c r="AW752" s="27"/>
      <c r="AX752" s="27"/>
      <c r="AY752" s="27"/>
      <c r="AZ752" s="27"/>
      <c r="BA752" s="27"/>
    </row>
    <row r="753" ht="12.75" customHeight="1">
      <c r="A753" s="5"/>
      <c r="B753" s="27"/>
      <c r="C753" s="122"/>
      <c r="D753" s="122"/>
      <c r="E753" s="122"/>
      <c r="F753" s="122"/>
      <c r="G753" s="78"/>
      <c r="H753" s="27"/>
      <c r="I753" s="27"/>
      <c r="J753" s="27"/>
      <c r="K753" s="27"/>
      <c r="L753" s="27"/>
      <c r="M753" s="27"/>
      <c r="N753" s="27"/>
      <c r="O753" s="27"/>
      <c r="P753" s="27"/>
      <c r="Q753" s="27"/>
      <c r="R753" s="27"/>
      <c r="S753" s="27"/>
      <c r="T753" s="27"/>
      <c r="U753" s="27"/>
      <c r="V753" s="27"/>
      <c r="W753" s="27"/>
      <c r="X753" s="27"/>
      <c r="Y753" s="27"/>
      <c r="Z753" s="27"/>
      <c r="AA753" s="27"/>
      <c r="AB753" s="27"/>
      <c r="AC753" s="27"/>
      <c r="AD753" s="27"/>
      <c r="AE753" s="27"/>
      <c r="AF753" s="27"/>
      <c r="AG753" s="27"/>
      <c r="AH753" s="27"/>
      <c r="AI753" s="27"/>
      <c r="AJ753" s="27"/>
      <c r="AK753" s="27"/>
      <c r="AL753" s="27"/>
      <c r="AM753" s="27"/>
      <c r="AN753" s="27"/>
      <c r="AO753" s="27"/>
      <c r="AP753" s="27"/>
      <c r="AQ753" s="27"/>
      <c r="AR753" s="27"/>
      <c r="AS753" s="27"/>
      <c r="AT753" s="27"/>
      <c r="AU753" s="27"/>
      <c r="AV753" s="27"/>
      <c r="AW753" s="27"/>
      <c r="AX753" s="27"/>
      <c r="AY753" s="27"/>
      <c r="AZ753" s="27"/>
      <c r="BA753" s="27"/>
    </row>
    <row r="754" ht="12.75" customHeight="1">
      <c r="A754" s="5"/>
      <c r="B754" s="27"/>
      <c r="C754" s="122"/>
      <c r="D754" s="122"/>
      <c r="E754" s="122"/>
      <c r="F754" s="122"/>
      <c r="G754" s="78"/>
      <c r="H754" s="27"/>
      <c r="I754" s="27"/>
      <c r="J754" s="27"/>
      <c r="K754" s="27"/>
      <c r="L754" s="27"/>
      <c r="M754" s="27"/>
      <c r="N754" s="27"/>
      <c r="O754" s="27"/>
      <c r="P754" s="27"/>
      <c r="Q754" s="27"/>
      <c r="R754" s="27"/>
      <c r="S754" s="27"/>
      <c r="T754" s="27"/>
      <c r="U754" s="27"/>
      <c r="V754" s="27"/>
      <c r="W754" s="27"/>
      <c r="X754" s="27"/>
      <c r="Y754" s="27"/>
      <c r="Z754" s="27"/>
      <c r="AA754" s="27"/>
      <c r="AB754" s="27"/>
      <c r="AC754" s="27"/>
      <c r="AD754" s="27"/>
      <c r="AE754" s="27"/>
      <c r="AF754" s="27"/>
      <c r="AG754" s="27"/>
      <c r="AH754" s="27"/>
      <c r="AI754" s="27"/>
      <c r="AJ754" s="27"/>
      <c r="AK754" s="27"/>
      <c r="AL754" s="27"/>
      <c r="AM754" s="27"/>
      <c r="AN754" s="27"/>
      <c r="AO754" s="27"/>
      <c r="AP754" s="27"/>
      <c r="AQ754" s="27"/>
      <c r="AR754" s="27"/>
      <c r="AS754" s="27"/>
      <c r="AT754" s="27"/>
      <c r="AU754" s="27"/>
      <c r="AV754" s="27"/>
      <c r="AW754" s="27"/>
      <c r="AX754" s="27"/>
      <c r="AY754" s="27"/>
      <c r="AZ754" s="27"/>
      <c r="BA754" s="27"/>
    </row>
    <row r="755" ht="12.75" customHeight="1">
      <c r="A755" s="5"/>
      <c r="B755" s="27"/>
      <c r="C755" s="122"/>
      <c r="D755" s="122"/>
      <c r="E755" s="122"/>
      <c r="F755" s="122"/>
      <c r="G755" s="78"/>
      <c r="H755" s="27"/>
      <c r="I755" s="27"/>
      <c r="J755" s="27"/>
      <c r="K755" s="27"/>
      <c r="L755" s="27"/>
      <c r="M755" s="27"/>
      <c r="N755" s="27"/>
      <c r="O755" s="27"/>
      <c r="P755" s="27"/>
      <c r="Q755" s="27"/>
      <c r="R755" s="27"/>
      <c r="S755" s="27"/>
      <c r="T755" s="27"/>
      <c r="U755" s="27"/>
      <c r="V755" s="27"/>
      <c r="W755" s="27"/>
      <c r="X755" s="27"/>
      <c r="Y755" s="27"/>
      <c r="Z755" s="27"/>
      <c r="AA755" s="27"/>
      <c r="AB755" s="27"/>
      <c r="AC755" s="27"/>
      <c r="AD755" s="27"/>
      <c r="AE755" s="27"/>
      <c r="AF755" s="27"/>
      <c r="AG755" s="27"/>
      <c r="AH755" s="27"/>
      <c r="AI755" s="27"/>
      <c r="AJ755" s="27"/>
      <c r="AK755" s="27"/>
      <c r="AL755" s="27"/>
      <c r="AM755" s="27"/>
      <c r="AN755" s="27"/>
      <c r="AO755" s="27"/>
      <c r="AP755" s="27"/>
      <c r="AQ755" s="27"/>
      <c r="AR755" s="27"/>
      <c r="AS755" s="27"/>
      <c r="AT755" s="27"/>
      <c r="AU755" s="27"/>
      <c r="AV755" s="27"/>
      <c r="AW755" s="27"/>
      <c r="AX755" s="27"/>
      <c r="AY755" s="27"/>
      <c r="AZ755" s="27"/>
      <c r="BA755" s="27"/>
    </row>
    <row r="756" ht="12.75" customHeight="1">
      <c r="A756" s="5"/>
      <c r="B756" s="27"/>
      <c r="C756" s="122"/>
      <c r="D756" s="122"/>
      <c r="E756" s="122"/>
      <c r="F756" s="122"/>
      <c r="G756" s="78"/>
      <c r="H756" s="27"/>
      <c r="I756" s="27"/>
      <c r="J756" s="27"/>
      <c r="K756" s="27"/>
      <c r="L756" s="27"/>
      <c r="M756" s="27"/>
      <c r="N756" s="27"/>
      <c r="O756" s="27"/>
      <c r="P756" s="27"/>
      <c r="Q756" s="27"/>
      <c r="R756" s="27"/>
      <c r="S756" s="27"/>
      <c r="T756" s="27"/>
      <c r="U756" s="27"/>
      <c r="V756" s="27"/>
      <c r="W756" s="27"/>
      <c r="X756" s="27"/>
      <c r="Y756" s="27"/>
      <c r="Z756" s="27"/>
      <c r="AA756" s="27"/>
      <c r="AB756" s="27"/>
      <c r="AC756" s="27"/>
      <c r="AD756" s="27"/>
      <c r="AE756" s="27"/>
      <c r="AF756" s="27"/>
      <c r="AG756" s="27"/>
      <c r="AH756" s="27"/>
      <c r="AI756" s="27"/>
      <c r="AJ756" s="27"/>
      <c r="AK756" s="27"/>
      <c r="AL756" s="27"/>
      <c r="AM756" s="27"/>
      <c r="AN756" s="27"/>
      <c r="AO756" s="27"/>
      <c r="AP756" s="27"/>
      <c r="AQ756" s="27"/>
      <c r="AR756" s="27"/>
      <c r="AS756" s="27"/>
      <c r="AT756" s="27"/>
      <c r="AU756" s="27"/>
      <c r="AV756" s="27"/>
      <c r="AW756" s="27"/>
      <c r="AX756" s="27"/>
      <c r="AY756" s="27"/>
      <c r="AZ756" s="27"/>
      <c r="BA756" s="27"/>
    </row>
    <row r="757" ht="12.75" customHeight="1">
      <c r="A757" s="5"/>
      <c r="B757" s="27"/>
      <c r="C757" s="122"/>
      <c r="D757" s="122"/>
      <c r="E757" s="122"/>
      <c r="F757" s="122"/>
      <c r="G757" s="78"/>
      <c r="H757" s="27"/>
      <c r="I757" s="27"/>
      <c r="J757" s="27"/>
      <c r="K757" s="27"/>
      <c r="L757" s="27"/>
      <c r="M757" s="27"/>
      <c r="N757" s="27"/>
      <c r="O757" s="27"/>
      <c r="P757" s="27"/>
      <c r="Q757" s="27"/>
      <c r="R757" s="27"/>
      <c r="S757" s="27"/>
      <c r="T757" s="27"/>
      <c r="U757" s="27"/>
      <c r="V757" s="27"/>
      <c r="W757" s="27"/>
      <c r="X757" s="27"/>
      <c r="Y757" s="27"/>
      <c r="Z757" s="27"/>
      <c r="AA757" s="27"/>
      <c r="AB757" s="27"/>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c r="AY757" s="27"/>
      <c r="AZ757" s="27"/>
      <c r="BA757" s="27"/>
    </row>
    <row r="758" ht="12.75" customHeight="1">
      <c r="A758" s="5"/>
      <c r="B758" s="27"/>
      <c r="C758" s="122"/>
      <c r="D758" s="122"/>
      <c r="E758" s="122"/>
      <c r="F758" s="122"/>
      <c r="G758" s="78"/>
      <c r="H758" s="27"/>
      <c r="I758" s="27"/>
      <c r="J758" s="27"/>
      <c r="K758" s="27"/>
      <c r="L758" s="27"/>
      <c r="M758" s="27"/>
      <c r="N758" s="27"/>
      <c r="O758" s="27"/>
      <c r="P758" s="27"/>
      <c r="Q758" s="27"/>
      <c r="R758" s="27"/>
      <c r="S758" s="27"/>
      <c r="T758" s="27"/>
      <c r="U758" s="27"/>
      <c r="V758" s="27"/>
      <c r="W758" s="27"/>
      <c r="X758" s="27"/>
      <c r="Y758" s="27"/>
      <c r="Z758" s="27"/>
      <c r="AA758" s="27"/>
      <c r="AB758" s="27"/>
      <c r="AC758" s="27"/>
      <c r="AD758" s="27"/>
      <c r="AE758" s="27"/>
      <c r="AF758" s="27"/>
      <c r="AG758" s="27"/>
      <c r="AH758" s="27"/>
      <c r="AI758" s="27"/>
      <c r="AJ758" s="27"/>
      <c r="AK758" s="27"/>
      <c r="AL758" s="27"/>
      <c r="AM758" s="27"/>
      <c r="AN758" s="27"/>
      <c r="AO758" s="27"/>
      <c r="AP758" s="27"/>
      <c r="AQ758" s="27"/>
      <c r="AR758" s="27"/>
      <c r="AS758" s="27"/>
      <c r="AT758" s="27"/>
      <c r="AU758" s="27"/>
      <c r="AV758" s="27"/>
      <c r="AW758" s="27"/>
      <c r="AX758" s="27"/>
      <c r="AY758" s="27"/>
      <c r="AZ758" s="27"/>
      <c r="BA758" s="27"/>
    </row>
    <row r="759" ht="12.75" customHeight="1">
      <c r="A759" s="5"/>
      <c r="B759" s="27"/>
      <c r="C759" s="122"/>
      <c r="D759" s="122"/>
      <c r="E759" s="122"/>
      <c r="F759" s="122"/>
      <c r="G759" s="78"/>
      <c r="H759" s="27"/>
      <c r="I759" s="27"/>
      <c r="J759" s="27"/>
      <c r="K759" s="27"/>
      <c r="L759" s="27"/>
      <c r="M759" s="27"/>
      <c r="N759" s="27"/>
      <c r="O759" s="27"/>
      <c r="P759" s="27"/>
      <c r="Q759" s="27"/>
      <c r="R759" s="27"/>
      <c r="S759" s="27"/>
      <c r="T759" s="27"/>
      <c r="U759" s="27"/>
      <c r="V759" s="27"/>
      <c r="W759" s="27"/>
      <c r="X759" s="27"/>
      <c r="Y759" s="27"/>
      <c r="Z759" s="27"/>
      <c r="AA759" s="27"/>
      <c r="AB759" s="27"/>
      <c r="AC759" s="27"/>
      <c r="AD759" s="27"/>
      <c r="AE759" s="27"/>
      <c r="AF759" s="27"/>
      <c r="AG759" s="27"/>
      <c r="AH759" s="27"/>
      <c r="AI759" s="27"/>
      <c r="AJ759" s="27"/>
      <c r="AK759" s="27"/>
      <c r="AL759" s="27"/>
      <c r="AM759" s="27"/>
      <c r="AN759" s="27"/>
      <c r="AO759" s="27"/>
      <c r="AP759" s="27"/>
      <c r="AQ759" s="27"/>
      <c r="AR759" s="27"/>
      <c r="AS759" s="27"/>
      <c r="AT759" s="27"/>
      <c r="AU759" s="27"/>
      <c r="AV759" s="27"/>
      <c r="AW759" s="27"/>
      <c r="AX759" s="27"/>
      <c r="AY759" s="27"/>
      <c r="AZ759" s="27"/>
      <c r="BA759" s="27"/>
    </row>
    <row r="760" ht="12.75" customHeight="1">
      <c r="A760" s="5"/>
      <c r="B760" s="27"/>
      <c r="C760" s="122"/>
      <c r="D760" s="122"/>
      <c r="E760" s="122"/>
      <c r="F760" s="122"/>
      <c r="G760" s="78"/>
      <c r="H760" s="27"/>
      <c r="I760" s="27"/>
      <c r="J760" s="27"/>
      <c r="K760" s="27"/>
      <c r="L760" s="27"/>
      <c r="M760" s="27"/>
      <c r="N760" s="27"/>
      <c r="O760" s="27"/>
      <c r="P760" s="27"/>
      <c r="Q760" s="27"/>
      <c r="R760" s="27"/>
      <c r="S760" s="27"/>
      <c r="T760" s="27"/>
      <c r="U760" s="27"/>
      <c r="V760" s="27"/>
      <c r="W760" s="27"/>
      <c r="X760" s="27"/>
      <c r="Y760" s="27"/>
      <c r="Z760" s="27"/>
      <c r="AA760" s="27"/>
      <c r="AB760" s="27"/>
      <c r="AC760" s="27"/>
      <c r="AD760" s="27"/>
      <c r="AE760" s="27"/>
      <c r="AF760" s="27"/>
      <c r="AG760" s="27"/>
      <c r="AH760" s="27"/>
      <c r="AI760" s="27"/>
      <c r="AJ760" s="27"/>
      <c r="AK760" s="27"/>
      <c r="AL760" s="27"/>
      <c r="AM760" s="27"/>
      <c r="AN760" s="27"/>
      <c r="AO760" s="27"/>
      <c r="AP760" s="27"/>
      <c r="AQ760" s="27"/>
      <c r="AR760" s="27"/>
      <c r="AS760" s="27"/>
      <c r="AT760" s="27"/>
      <c r="AU760" s="27"/>
      <c r="AV760" s="27"/>
      <c r="AW760" s="27"/>
      <c r="AX760" s="27"/>
      <c r="AY760" s="27"/>
      <c r="AZ760" s="27"/>
      <c r="BA760" s="27"/>
    </row>
    <row r="761" ht="12.75" customHeight="1">
      <c r="A761" s="5"/>
      <c r="B761" s="27"/>
      <c r="C761" s="122"/>
      <c r="D761" s="122"/>
      <c r="E761" s="122"/>
      <c r="F761" s="122"/>
      <c r="G761" s="78"/>
      <c r="H761" s="27"/>
      <c r="I761" s="27"/>
      <c r="J761" s="27"/>
      <c r="K761" s="27"/>
      <c r="L761" s="27"/>
      <c r="M761" s="27"/>
      <c r="N761" s="27"/>
      <c r="O761" s="27"/>
      <c r="P761" s="27"/>
      <c r="Q761" s="27"/>
      <c r="R761" s="27"/>
      <c r="S761" s="27"/>
      <c r="T761" s="27"/>
      <c r="U761" s="27"/>
      <c r="V761" s="27"/>
      <c r="W761" s="27"/>
      <c r="X761" s="27"/>
      <c r="Y761" s="27"/>
      <c r="Z761" s="27"/>
      <c r="AA761" s="27"/>
      <c r="AB761" s="27"/>
      <c r="AC761" s="27"/>
      <c r="AD761" s="27"/>
      <c r="AE761" s="27"/>
      <c r="AF761" s="27"/>
      <c r="AG761" s="27"/>
      <c r="AH761" s="27"/>
      <c r="AI761" s="27"/>
      <c r="AJ761" s="27"/>
      <c r="AK761" s="27"/>
      <c r="AL761" s="27"/>
      <c r="AM761" s="27"/>
      <c r="AN761" s="27"/>
      <c r="AO761" s="27"/>
      <c r="AP761" s="27"/>
      <c r="AQ761" s="27"/>
      <c r="AR761" s="27"/>
      <c r="AS761" s="27"/>
      <c r="AT761" s="27"/>
      <c r="AU761" s="27"/>
      <c r="AV761" s="27"/>
      <c r="AW761" s="27"/>
      <c r="AX761" s="27"/>
      <c r="AY761" s="27"/>
      <c r="AZ761" s="27"/>
      <c r="BA761" s="27"/>
    </row>
    <row r="762" ht="12.75" customHeight="1">
      <c r="A762" s="5"/>
      <c r="B762" s="27"/>
      <c r="C762" s="122"/>
      <c r="D762" s="122"/>
      <c r="E762" s="122"/>
      <c r="F762" s="122"/>
      <c r="G762" s="78"/>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row>
    <row r="763" ht="12.75" customHeight="1">
      <c r="A763" s="5"/>
      <c r="B763" s="27"/>
      <c r="C763" s="122"/>
      <c r="D763" s="122"/>
      <c r="E763" s="122"/>
      <c r="F763" s="122"/>
      <c r="G763" s="78"/>
      <c r="H763" s="27"/>
      <c r="I763" s="27"/>
      <c r="J763" s="27"/>
      <c r="K763" s="27"/>
      <c r="L763" s="27"/>
      <c r="M763" s="27"/>
      <c r="N763" s="27"/>
      <c r="O763" s="27"/>
      <c r="P763" s="27"/>
      <c r="Q763" s="27"/>
      <c r="R763" s="27"/>
      <c r="S763" s="27"/>
      <c r="T763" s="27"/>
      <c r="U763" s="27"/>
      <c r="V763" s="27"/>
      <c r="W763" s="27"/>
      <c r="X763" s="27"/>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row>
    <row r="764" ht="12.75" customHeight="1">
      <c r="A764" s="5"/>
      <c r="B764" s="27"/>
      <c r="C764" s="122"/>
      <c r="D764" s="122"/>
      <c r="E764" s="122"/>
      <c r="F764" s="122"/>
      <c r="G764" s="78"/>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row>
    <row r="765" ht="12.75" customHeight="1">
      <c r="A765" s="5"/>
      <c r="B765" s="27"/>
      <c r="C765" s="122"/>
      <c r="D765" s="122"/>
      <c r="E765" s="122"/>
      <c r="F765" s="122"/>
      <c r="G765" s="78"/>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row>
    <row r="766" ht="12.75" customHeight="1">
      <c r="A766" s="5"/>
      <c r="B766" s="27"/>
      <c r="C766" s="122"/>
      <c r="D766" s="122"/>
      <c r="E766" s="122"/>
      <c r="F766" s="122"/>
      <c r="G766" s="78"/>
      <c r="H766" s="27"/>
      <c r="I766" s="27"/>
      <c r="J766" s="27"/>
      <c r="K766" s="27"/>
      <c r="L766" s="27"/>
      <c r="M766" s="27"/>
      <c r="N766" s="27"/>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row>
    <row r="767" ht="12.75" customHeight="1">
      <c r="A767" s="5"/>
      <c r="B767" s="27"/>
      <c r="C767" s="122"/>
      <c r="D767" s="122"/>
      <c r="E767" s="122"/>
      <c r="F767" s="122"/>
      <c r="G767" s="78"/>
      <c r="H767" s="27"/>
      <c r="I767" s="27"/>
      <c r="J767" s="27"/>
      <c r="K767" s="27"/>
      <c r="L767" s="27"/>
      <c r="M767" s="27"/>
      <c r="N767" s="27"/>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row>
    <row r="768" ht="12.75" customHeight="1">
      <c r="A768" s="5"/>
      <c r="B768" s="27"/>
      <c r="C768" s="122"/>
      <c r="D768" s="122"/>
      <c r="E768" s="122"/>
      <c r="F768" s="122"/>
      <c r="G768" s="78"/>
      <c r="H768" s="27"/>
      <c r="I768" s="27"/>
      <c r="J768" s="27"/>
      <c r="K768" s="27"/>
      <c r="L768" s="27"/>
      <c r="M768" s="27"/>
      <c r="N768" s="27"/>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row>
    <row r="769" ht="12.75" customHeight="1">
      <c r="A769" s="5"/>
      <c r="B769" s="27"/>
      <c r="C769" s="122"/>
      <c r="D769" s="122"/>
      <c r="E769" s="122"/>
      <c r="F769" s="122"/>
      <c r="G769" s="78"/>
      <c r="H769" s="27"/>
      <c r="I769" s="27"/>
      <c r="J769" s="27"/>
      <c r="K769" s="27"/>
      <c r="L769" s="27"/>
      <c r="M769" s="27"/>
      <c r="N769" s="27"/>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row>
    <row r="770" ht="12.75" customHeight="1">
      <c r="A770" s="5"/>
      <c r="B770" s="27"/>
      <c r="C770" s="122"/>
      <c r="D770" s="122"/>
      <c r="E770" s="122"/>
      <c r="F770" s="122"/>
      <c r="G770" s="78"/>
      <c r="H770" s="27"/>
      <c r="I770" s="27"/>
      <c r="J770" s="27"/>
      <c r="K770" s="27"/>
      <c r="L770" s="27"/>
      <c r="M770" s="27"/>
      <c r="N770" s="27"/>
      <c r="O770" s="27"/>
      <c r="P770" s="27"/>
      <c r="Q770" s="27"/>
      <c r="R770" s="27"/>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row>
    <row r="771" ht="12.75" customHeight="1">
      <c r="A771" s="5"/>
      <c r="B771" s="27"/>
      <c r="C771" s="122"/>
      <c r="D771" s="122"/>
      <c r="E771" s="122"/>
      <c r="F771" s="122"/>
      <c r="G771" s="78"/>
      <c r="H771" s="27"/>
      <c r="I771" s="27"/>
      <c r="J771" s="27"/>
      <c r="K771" s="27"/>
      <c r="L771" s="27"/>
      <c r="M771" s="27"/>
      <c r="N771" s="27"/>
      <c r="O771" s="27"/>
      <c r="P771" s="27"/>
      <c r="Q771" s="27"/>
      <c r="R771" s="27"/>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row>
    <row r="772" ht="12.75" customHeight="1">
      <c r="A772" s="5"/>
      <c r="B772" s="27"/>
      <c r="C772" s="122"/>
      <c r="D772" s="122"/>
      <c r="E772" s="122"/>
      <c r="F772" s="122"/>
      <c r="G772" s="78"/>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row>
    <row r="773" ht="12.75" customHeight="1">
      <c r="A773" s="5"/>
      <c r="B773" s="27"/>
      <c r="C773" s="122"/>
      <c r="D773" s="122"/>
      <c r="E773" s="122"/>
      <c r="F773" s="122"/>
      <c r="G773" s="78"/>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row>
    <row r="774" ht="12.75" customHeight="1">
      <c r="A774" s="5"/>
      <c r="B774" s="27"/>
      <c r="C774" s="122"/>
      <c r="D774" s="122"/>
      <c r="E774" s="122"/>
      <c r="F774" s="122"/>
      <c r="G774" s="78"/>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row>
    <row r="775" ht="12.75" customHeight="1">
      <c r="A775" s="5"/>
      <c r="B775" s="27"/>
      <c r="C775" s="122"/>
      <c r="D775" s="122"/>
      <c r="E775" s="122"/>
      <c r="F775" s="122"/>
      <c r="G775" s="78"/>
      <c r="H775" s="27"/>
      <c r="I775" s="27"/>
      <c r="J775" s="27"/>
      <c r="K775" s="27"/>
      <c r="L775" s="27"/>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row>
    <row r="776" ht="12.75" customHeight="1">
      <c r="A776" s="5"/>
      <c r="B776" s="27"/>
      <c r="C776" s="122"/>
      <c r="D776" s="122"/>
      <c r="E776" s="122"/>
      <c r="F776" s="122"/>
      <c r="G776" s="78"/>
      <c r="H776" s="27"/>
      <c r="I776" s="27"/>
      <c r="J776" s="27"/>
      <c r="K776" s="27"/>
      <c r="L776" s="27"/>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row>
    <row r="777" ht="12.75" customHeight="1">
      <c r="A777" s="5"/>
      <c r="B777" s="27"/>
      <c r="C777" s="122"/>
      <c r="D777" s="122"/>
      <c r="E777" s="122"/>
      <c r="F777" s="122"/>
      <c r="G777" s="78"/>
      <c r="H777" s="27"/>
      <c r="I777" s="27"/>
      <c r="J777" s="27"/>
      <c r="K777" s="27"/>
      <c r="L777" s="27"/>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row>
    <row r="778" ht="12.75" customHeight="1">
      <c r="A778" s="5"/>
      <c r="B778" s="27"/>
      <c r="C778" s="122"/>
      <c r="D778" s="122"/>
      <c r="E778" s="122"/>
      <c r="F778" s="122"/>
      <c r="G778" s="78"/>
      <c r="H778" s="27"/>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row>
    <row r="779" ht="12.75" customHeight="1">
      <c r="A779" s="5"/>
      <c r="B779" s="27"/>
      <c r="C779" s="122"/>
      <c r="D779" s="122"/>
      <c r="E779" s="122"/>
      <c r="F779" s="122"/>
      <c r="G779" s="78"/>
      <c r="H779" s="27"/>
      <c r="I779" s="27"/>
      <c r="J779" s="27"/>
      <c r="K779" s="27"/>
      <c r="L779" s="27"/>
      <c r="M779" s="27"/>
      <c r="N779" s="27"/>
      <c r="O779" s="27"/>
      <c r="P779" s="27"/>
      <c r="Q779" s="27"/>
      <c r="R779" s="27"/>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row>
    <row r="780" ht="12.75" customHeight="1">
      <c r="A780" s="5"/>
      <c r="B780" s="27"/>
      <c r="C780" s="122"/>
      <c r="D780" s="122"/>
      <c r="E780" s="122"/>
      <c r="F780" s="122"/>
      <c r="G780" s="78"/>
      <c r="H780" s="27"/>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row>
    <row r="781" ht="12.75" customHeight="1">
      <c r="A781" s="5"/>
      <c r="B781" s="27"/>
      <c r="C781" s="122"/>
      <c r="D781" s="122"/>
      <c r="E781" s="122"/>
      <c r="F781" s="122"/>
      <c r="G781" s="78"/>
      <c r="H781" s="27"/>
      <c r="I781" s="27"/>
      <c r="J781" s="27"/>
      <c r="K781" s="27"/>
      <c r="L781" s="27"/>
      <c r="M781" s="27"/>
      <c r="N781" s="27"/>
      <c r="O781" s="27"/>
      <c r="P781" s="27"/>
      <c r="Q781" s="27"/>
      <c r="R781" s="27"/>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row>
    <row r="782" ht="12.75" customHeight="1">
      <c r="A782" s="5"/>
      <c r="B782" s="27"/>
      <c r="C782" s="122"/>
      <c r="D782" s="122"/>
      <c r="E782" s="122"/>
      <c r="F782" s="122"/>
      <c r="G782" s="78"/>
      <c r="H782" s="27"/>
      <c r="I782" s="27"/>
      <c r="J782" s="27"/>
      <c r="K782" s="27"/>
      <c r="L782" s="27"/>
      <c r="M782" s="27"/>
      <c r="N782" s="27"/>
      <c r="O782" s="27"/>
      <c r="P782" s="27"/>
      <c r="Q782" s="27"/>
      <c r="R782" s="27"/>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row>
    <row r="783" ht="12.75" customHeight="1">
      <c r="A783" s="5"/>
      <c r="B783" s="27"/>
      <c r="C783" s="122"/>
      <c r="D783" s="122"/>
      <c r="E783" s="122"/>
      <c r="F783" s="122"/>
      <c r="G783" s="78"/>
      <c r="H783" s="27"/>
      <c r="I783" s="27"/>
      <c r="J783" s="27"/>
      <c r="K783" s="27"/>
      <c r="L783" s="27"/>
      <c r="M783" s="27"/>
      <c r="N783" s="27"/>
      <c r="O783" s="27"/>
      <c r="P783" s="27"/>
      <c r="Q783" s="27"/>
      <c r="R783" s="27"/>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row>
    <row r="784" ht="12.75" customHeight="1">
      <c r="A784" s="5"/>
      <c r="B784" s="27"/>
      <c r="C784" s="122"/>
      <c r="D784" s="122"/>
      <c r="E784" s="122"/>
      <c r="F784" s="122"/>
      <c r="G784" s="78"/>
      <c r="H784" s="27"/>
      <c r="I784" s="27"/>
      <c r="J784" s="27"/>
      <c r="K784" s="27"/>
      <c r="L784" s="27"/>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row>
    <row r="785" ht="12.75" customHeight="1">
      <c r="A785" s="5"/>
      <c r="B785" s="27"/>
      <c r="C785" s="122"/>
      <c r="D785" s="122"/>
      <c r="E785" s="122"/>
      <c r="F785" s="122"/>
      <c r="G785" s="78"/>
      <c r="H785" s="27"/>
      <c r="I785" s="27"/>
      <c r="J785" s="27"/>
      <c r="K785" s="27"/>
      <c r="L785" s="27"/>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row>
    <row r="786" ht="12.75" customHeight="1">
      <c r="A786" s="5"/>
      <c r="B786" s="27"/>
      <c r="C786" s="122"/>
      <c r="D786" s="122"/>
      <c r="E786" s="122"/>
      <c r="F786" s="122"/>
      <c r="G786" s="78"/>
      <c r="H786" s="27"/>
      <c r="I786" s="27"/>
      <c r="J786" s="27"/>
      <c r="K786" s="27"/>
      <c r="L786" s="27"/>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row>
    <row r="787" ht="12.75" customHeight="1">
      <c r="A787" s="5"/>
      <c r="B787" s="27"/>
      <c r="C787" s="122"/>
      <c r="D787" s="122"/>
      <c r="E787" s="122"/>
      <c r="F787" s="122"/>
      <c r="G787" s="78"/>
      <c r="H787" s="27"/>
      <c r="I787" s="27"/>
      <c r="J787" s="27"/>
      <c r="K787" s="27"/>
      <c r="L787" s="27"/>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row>
    <row r="788" ht="12.75" customHeight="1">
      <c r="A788" s="5"/>
      <c r="B788" s="27"/>
      <c r="C788" s="122"/>
      <c r="D788" s="122"/>
      <c r="E788" s="122"/>
      <c r="F788" s="122"/>
      <c r="G788" s="78"/>
      <c r="H788" s="27"/>
      <c r="I788" s="27"/>
      <c r="J788" s="27"/>
      <c r="K788" s="27"/>
      <c r="L788" s="27"/>
      <c r="M788" s="27"/>
      <c r="N788" s="27"/>
      <c r="O788" s="27"/>
      <c r="P788" s="27"/>
      <c r="Q788" s="27"/>
      <c r="R788" s="27"/>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row>
    <row r="789" ht="12.75" customHeight="1">
      <c r="A789" s="5"/>
      <c r="B789" s="27"/>
      <c r="C789" s="122"/>
      <c r="D789" s="122"/>
      <c r="E789" s="122"/>
      <c r="F789" s="122"/>
      <c r="G789" s="78"/>
      <c r="H789" s="27"/>
      <c r="I789" s="27"/>
      <c r="J789" s="27"/>
      <c r="K789" s="27"/>
      <c r="L789" s="27"/>
      <c r="M789" s="27"/>
      <c r="N789" s="27"/>
      <c r="O789" s="27"/>
      <c r="P789" s="27"/>
      <c r="Q789" s="27"/>
      <c r="R789" s="27"/>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row>
    <row r="790" ht="12.75" customHeight="1">
      <c r="A790" s="5"/>
      <c r="B790" s="27"/>
      <c r="C790" s="122"/>
      <c r="D790" s="122"/>
      <c r="E790" s="122"/>
      <c r="F790" s="122"/>
      <c r="G790" s="78"/>
      <c r="H790" s="27"/>
      <c r="I790" s="27"/>
      <c r="J790" s="27"/>
      <c r="K790" s="27"/>
      <c r="L790" s="27"/>
      <c r="M790" s="27"/>
      <c r="N790" s="27"/>
      <c r="O790" s="27"/>
      <c r="P790" s="27"/>
      <c r="Q790" s="27"/>
      <c r="R790" s="27"/>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row>
    <row r="791" ht="12.75" customHeight="1">
      <c r="A791" s="5"/>
      <c r="B791" s="27"/>
      <c r="C791" s="122"/>
      <c r="D791" s="122"/>
      <c r="E791" s="122"/>
      <c r="F791" s="122"/>
      <c r="G791" s="78"/>
      <c r="H791" s="27"/>
      <c r="I791" s="27"/>
      <c r="J791" s="27"/>
      <c r="K791" s="27"/>
      <c r="L791" s="27"/>
      <c r="M791" s="27"/>
      <c r="N791" s="27"/>
      <c r="O791" s="27"/>
      <c r="P791" s="27"/>
      <c r="Q791" s="27"/>
      <c r="R791" s="27"/>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row>
    <row r="792" ht="12.75" customHeight="1">
      <c r="A792" s="5"/>
      <c r="B792" s="27"/>
      <c r="C792" s="122"/>
      <c r="D792" s="122"/>
      <c r="E792" s="122"/>
      <c r="F792" s="122"/>
      <c r="G792" s="78"/>
      <c r="H792" s="27"/>
      <c r="I792" s="27"/>
      <c r="J792" s="27"/>
      <c r="K792" s="27"/>
      <c r="L792" s="27"/>
      <c r="M792" s="27"/>
      <c r="N792" s="27"/>
      <c r="O792" s="27"/>
      <c r="P792" s="27"/>
      <c r="Q792" s="27"/>
      <c r="R792" s="27"/>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row>
    <row r="793" ht="12.75" customHeight="1">
      <c r="A793" s="5"/>
      <c r="B793" s="27"/>
      <c r="C793" s="122"/>
      <c r="D793" s="122"/>
      <c r="E793" s="122"/>
      <c r="F793" s="122"/>
      <c r="G793" s="78"/>
      <c r="H793" s="27"/>
      <c r="I793" s="27"/>
      <c r="J793" s="27"/>
      <c r="K793" s="27"/>
      <c r="L793" s="27"/>
      <c r="M793" s="27"/>
      <c r="N793" s="27"/>
      <c r="O793" s="27"/>
      <c r="P793" s="27"/>
      <c r="Q793" s="27"/>
      <c r="R793" s="27"/>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row>
    <row r="794" ht="12.75" customHeight="1">
      <c r="A794" s="5"/>
      <c r="B794" s="27"/>
      <c r="C794" s="122"/>
      <c r="D794" s="122"/>
      <c r="E794" s="122"/>
      <c r="F794" s="122"/>
      <c r="G794" s="78"/>
      <c r="H794" s="27"/>
      <c r="I794" s="27"/>
      <c r="J794" s="27"/>
      <c r="K794" s="27"/>
      <c r="L794" s="27"/>
      <c r="M794" s="27"/>
      <c r="N794" s="27"/>
      <c r="O794" s="27"/>
      <c r="P794" s="27"/>
      <c r="Q794" s="27"/>
      <c r="R794" s="27"/>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row>
    <row r="795" ht="12.75" customHeight="1">
      <c r="A795" s="5"/>
      <c r="B795" s="27"/>
      <c r="C795" s="122"/>
      <c r="D795" s="122"/>
      <c r="E795" s="122"/>
      <c r="F795" s="122"/>
      <c r="G795" s="78"/>
      <c r="H795" s="27"/>
      <c r="I795" s="27"/>
      <c r="J795" s="27"/>
      <c r="K795" s="27"/>
      <c r="L795" s="27"/>
      <c r="M795" s="27"/>
      <c r="N795" s="27"/>
      <c r="O795" s="27"/>
      <c r="P795" s="27"/>
      <c r="Q795" s="27"/>
      <c r="R795" s="27"/>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row>
    <row r="796" ht="12.75" customHeight="1">
      <c r="A796" s="5"/>
      <c r="B796" s="27"/>
      <c r="C796" s="122"/>
      <c r="D796" s="122"/>
      <c r="E796" s="122"/>
      <c r="F796" s="122"/>
      <c r="G796" s="78"/>
      <c r="H796" s="27"/>
      <c r="I796" s="27"/>
      <c r="J796" s="27"/>
      <c r="K796" s="27"/>
      <c r="L796" s="27"/>
      <c r="M796" s="27"/>
      <c r="N796" s="27"/>
      <c r="O796" s="27"/>
      <c r="P796" s="27"/>
      <c r="Q796" s="27"/>
      <c r="R796" s="27"/>
      <c r="S796" s="27"/>
      <c r="T796" s="27"/>
      <c r="U796" s="27"/>
      <c r="V796" s="27"/>
      <c r="W796" s="27"/>
      <c r="X796" s="27"/>
      <c r="Y796" s="27"/>
      <c r="Z796" s="27"/>
      <c r="AA796" s="27"/>
      <c r="AB796" s="27"/>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row>
    <row r="797" ht="12.75" customHeight="1">
      <c r="A797" s="5"/>
      <c r="B797" s="27"/>
      <c r="C797" s="122"/>
      <c r="D797" s="122"/>
      <c r="E797" s="122"/>
      <c r="F797" s="122"/>
      <c r="G797" s="78"/>
      <c r="H797" s="27"/>
      <c r="I797" s="27"/>
      <c r="J797" s="27"/>
      <c r="K797" s="27"/>
      <c r="L797" s="27"/>
      <c r="M797" s="27"/>
      <c r="N797" s="27"/>
      <c r="O797" s="27"/>
      <c r="P797" s="27"/>
      <c r="Q797" s="27"/>
      <c r="R797" s="27"/>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row>
    <row r="798" ht="12.75" customHeight="1">
      <c r="A798" s="5"/>
      <c r="B798" s="27"/>
      <c r="C798" s="122"/>
      <c r="D798" s="122"/>
      <c r="E798" s="122"/>
      <c r="F798" s="122"/>
      <c r="G798" s="78"/>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c r="AX798" s="27"/>
      <c r="AY798" s="27"/>
      <c r="AZ798" s="27"/>
      <c r="BA798" s="27"/>
    </row>
    <row r="799" ht="12.75" customHeight="1">
      <c r="A799" s="5"/>
      <c r="B799" s="27"/>
      <c r="C799" s="122"/>
      <c r="D799" s="122"/>
      <c r="E799" s="122"/>
      <c r="F799" s="122"/>
      <c r="G799" s="78"/>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c r="AU799" s="27"/>
      <c r="AV799" s="27"/>
      <c r="AW799" s="27"/>
      <c r="AX799" s="27"/>
      <c r="AY799" s="27"/>
      <c r="AZ799" s="27"/>
      <c r="BA799" s="27"/>
    </row>
    <row r="800" ht="12.75" customHeight="1">
      <c r="A800" s="5"/>
      <c r="B800" s="27"/>
      <c r="C800" s="122"/>
      <c r="D800" s="122"/>
      <c r="E800" s="122"/>
      <c r="F800" s="122"/>
      <c r="G800" s="78"/>
      <c r="H800" s="27"/>
      <c r="I800" s="27"/>
      <c r="J800" s="27"/>
      <c r="K800" s="27"/>
      <c r="L800" s="27"/>
      <c r="M800" s="27"/>
      <c r="N800" s="27"/>
      <c r="O800" s="27"/>
      <c r="P800" s="27"/>
      <c r="Q800" s="27"/>
      <c r="R800" s="27"/>
      <c r="S800" s="27"/>
      <c r="T800" s="27"/>
      <c r="U800" s="27"/>
      <c r="V800" s="27"/>
      <c r="W800" s="27"/>
      <c r="X800" s="27"/>
      <c r="Y800" s="27"/>
      <c r="Z800" s="27"/>
      <c r="AA800" s="27"/>
      <c r="AB800" s="27"/>
      <c r="AC800" s="27"/>
      <c r="AD800" s="27"/>
      <c r="AE800" s="27"/>
      <c r="AF800" s="27"/>
      <c r="AG800" s="27"/>
      <c r="AH800" s="27"/>
      <c r="AI800" s="27"/>
      <c r="AJ800" s="27"/>
      <c r="AK800" s="27"/>
      <c r="AL800" s="27"/>
      <c r="AM800" s="27"/>
      <c r="AN800" s="27"/>
      <c r="AO800" s="27"/>
      <c r="AP800" s="27"/>
      <c r="AQ800" s="27"/>
      <c r="AR800" s="27"/>
      <c r="AS800" s="27"/>
      <c r="AT800" s="27"/>
      <c r="AU800" s="27"/>
      <c r="AV800" s="27"/>
      <c r="AW800" s="27"/>
      <c r="AX800" s="27"/>
      <c r="AY800" s="27"/>
      <c r="AZ800" s="27"/>
      <c r="BA800" s="27"/>
    </row>
    <row r="801" ht="12.75" customHeight="1">
      <c r="A801" s="5"/>
      <c r="B801" s="27"/>
      <c r="C801" s="122"/>
      <c r="D801" s="122"/>
      <c r="E801" s="122"/>
      <c r="F801" s="122"/>
      <c r="G801" s="78"/>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c r="AX801" s="27"/>
      <c r="AY801" s="27"/>
      <c r="AZ801" s="27"/>
      <c r="BA801" s="27"/>
    </row>
    <row r="802" ht="12.75" customHeight="1">
      <c r="A802" s="5"/>
      <c r="B802" s="27"/>
      <c r="C802" s="122"/>
      <c r="D802" s="122"/>
      <c r="E802" s="122"/>
      <c r="F802" s="122"/>
      <c r="G802" s="78"/>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row>
    <row r="803" ht="12.75" customHeight="1">
      <c r="A803" s="5"/>
      <c r="B803" s="27"/>
      <c r="C803" s="122"/>
      <c r="D803" s="122"/>
      <c r="E803" s="122"/>
      <c r="F803" s="122"/>
      <c r="G803" s="78"/>
      <c r="H803" s="27"/>
      <c r="I803" s="27"/>
      <c r="J803" s="27"/>
      <c r="K803" s="27"/>
      <c r="L803" s="27"/>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row>
    <row r="804" ht="12.75" customHeight="1">
      <c r="A804" s="5"/>
      <c r="B804" s="27"/>
      <c r="C804" s="122"/>
      <c r="D804" s="122"/>
      <c r="E804" s="122"/>
      <c r="F804" s="122"/>
      <c r="G804" s="78"/>
      <c r="H804" s="27"/>
      <c r="I804" s="27"/>
      <c r="J804" s="27"/>
      <c r="K804" s="27"/>
      <c r="L804" s="27"/>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row>
    <row r="805" ht="12.75" customHeight="1">
      <c r="A805" s="5"/>
      <c r="B805" s="27"/>
      <c r="C805" s="122"/>
      <c r="D805" s="122"/>
      <c r="E805" s="122"/>
      <c r="F805" s="122"/>
      <c r="G805" s="78"/>
      <c r="H805" s="27"/>
      <c r="I805" s="27"/>
      <c r="J805" s="27"/>
      <c r="K805" s="27"/>
      <c r="L805" s="27"/>
      <c r="M805" s="27"/>
      <c r="N805" s="27"/>
      <c r="O805" s="27"/>
      <c r="P805" s="27"/>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row>
    <row r="806" ht="12.75" customHeight="1">
      <c r="A806" s="5"/>
      <c r="B806" s="27"/>
      <c r="C806" s="122"/>
      <c r="D806" s="122"/>
      <c r="E806" s="122"/>
      <c r="F806" s="122"/>
      <c r="G806" s="78"/>
      <c r="H806" s="27"/>
      <c r="I806" s="27"/>
      <c r="J806" s="27"/>
      <c r="K806" s="27"/>
      <c r="L806" s="27"/>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row>
    <row r="807" ht="12.75" customHeight="1">
      <c r="A807" s="5"/>
      <c r="B807" s="27"/>
      <c r="C807" s="122"/>
      <c r="D807" s="122"/>
      <c r="E807" s="122"/>
      <c r="F807" s="122"/>
      <c r="G807" s="78"/>
      <c r="H807" s="27"/>
      <c r="I807" s="27"/>
      <c r="J807" s="27"/>
      <c r="K807" s="27"/>
      <c r="L807" s="27"/>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row>
    <row r="808" ht="12.75" customHeight="1">
      <c r="A808" s="5"/>
      <c r="B808" s="27"/>
      <c r="C808" s="122"/>
      <c r="D808" s="122"/>
      <c r="E808" s="122"/>
      <c r="F808" s="122"/>
      <c r="G808" s="78"/>
      <c r="H808" s="27"/>
      <c r="I808" s="27"/>
      <c r="J808" s="27"/>
      <c r="K808" s="27"/>
      <c r="L808" s="27"/>
      <c r="M808" s="27"/>
      <c r="N808" s="27"/>
      <c r="O808" s="27"/>
      <c r="P808" s="27"/>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row>
    <row r="809" ht="12.75" customHeight="1">
      <c r="A809" s="5"/>
      <c r="B809" s="27"/>
      <c r="C809" s="122"/>
      <c r="D809" s="122"/>
      <c r="E809" s="122"/>
      <c r="F809" s="122"/>
      <c r="G809" s="78"/>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row>
    <row r="810" ht="12.75" customHeight="1">
      <c r="A810" s="5"/>
      <c r="B810" s="27"/>
      <c r="C810" s="122"/>
      <c r="D810" s="122"/>
      <c r="E810" s="122"/>
      <c r="F810" s="122"/>
      <c r="G810" s="78"/>
      <c r="H810" s="27"/>
      <c r="I810" s="27"/>
      <c r="J810" s="27"/>
      <c r="K810" s="27"/>
      <c r="L810" s="27"/>
      <c r="M810" s="27"/>
      <c r="N810" s="27"/>
      <c r="O810" s="27"/>
      <c r="P810" s="27"/>
      <c r="Q810" s="27"/>
      <c r="R810" s="27"/>
      <c r="S810" s="27"/>
      <c r="T810" s="27"/>
      <c r="U810" s="27"/>
      <c r="V810" s="27"/>
      <c r="W810" s="27"/>
      <c r="X810" s="27"/>
      <c r="Y810" s="27"/>
      <c r="Z810" s="27"/>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row>
    <row r="811" ht="12.75" customHeight="1">
      <c r="A811" s="5"/>
      <c r="B811" s="27"/>
      <c r="C811" s="122"/>
      <c r="D811" s="122"/>
      <c r="E811" s="122"/>
      <c r="F811" s="122"/>
      <c r="G811" s="78"/>
      <c r="H811" s="27"/>
      <c r="I811" s="27"/>
      <c r="J811" s="27"/>
      <c r="K811" s="27"/>
      <c r="L811" s="27"/>
      <c r="M811" s="27"/>
      <c r="N811" s="27"/>
      <c r="O811" s="27"/>
      <c r="P811" s="27"/>
      <c r="Q811" s="27"/>
      <c r="R811" s="27"/>
      <c r="S811" s="27"/>
      <c r="T811" s="27"/>
      <c r="U811" s="27"/>
      <c r="V811" s="27"/>
      <c r="W811" s="27"/>
      <c r="X811" s="27"/>
      <c r="Y811" s="27"/>
      <c r="Z811" s="27"/>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row>
    <row r="812" ht="12.75" customHeight="1">
      <c r="A812" s="5"/>
      <c r="B812" s="27"/>
      <c r="C812" s="122"/>
      <c r="D812" s="122"/>
      <c r="E812" s="122"/>
      <c r="F812" s="122"/>
      <c r="G812" s="78"/>
      <c r="H812" s="27"/>
      <c r="I812" s="27"/>
      <c r="J812" s="27"/>
      <c r="K812" s="27"/>
      <c r="L812" s="27"/>
      <c r="M812" s="27"/>
      <c r="N812" s="27"/>
      <c r="O812" s="27"/>
      <c r="P812" s="27"/>
      <c r="Q812" s="27"/>
      <c r="R812" s="27"/>
      <c r="S812" s="27"/>
      <c r="T812" s="27"/>
      <c r="U812" s="27"/>
      <c r="V812" s="27"/>
      <c r="W812" s="27"/>
      <c r="X812" s="27"/>
      <c r="Y812" s="27"/>
      <c r="Z812" s="27"/>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row>
    <row r="813" ht="12.75" customHeight="1">
      <c r="A813" s="5"/>
      <c r="B813" s="27"/>
      <c r="C813" s="122"/>
      <c r="D813" s="122"/>
      <c r="E813" s="122"/>
      <c r="F813" s="122"/>
      <c r="G813" s="78"/>
      <c r="H813" s="27"/>
      <c r="I813" s="27"/>
      <c r="J813" s="27"/>
      <c r="K813" s="27"/>
      <c r="L813" s="27"/>
      <c r="M813" s="27"/>
      <c r="N813" s="27"/>
      <c r="O813" s="27"/>
      <c r="P813" s="27"/>
      <c r="Q813" s="27"/>
      <c r="R813" s="27"/>
      <c r="S813" s="27"/>
      <c r="T813" s="27"/>
      <c r="U813" s="27"/>
      <c r="V813" s="27"/>
      <c r="W813" s="27"/>
      <c r="X813" s="27"/>
      <c r="Y813" s="27"/>
      <c r="Z813" s="27"/>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row>
    <row r="814" ht="12.75" customHeight="1">
      <c r="A814" s="5"/>
      <c r="B814" s="27"/>
      <c r="C814" s="122"/>
      <c r="D814" s="122"/>
      <c r="E814" s="122"/>
      <c r="F814" s="122"/>
      <c r="G814" s="78"/>
      <c r="H814" s="27"/>
      <c r="I814" s="27"/>
      <c r="J814" s="27"/>
      <c r="K814" s="27"/>
      <c r="L814" s="27"/>
      <c r="M814" s="27"/>
      <c r="N814" s="27"/>
      <c r="O814" s="27"/>
      <c r="P814" s="27"/>
      <c r="Q814" s="27"/>
      <c r="R814" s="27"/>
      <c r="S814" s="27"/>
      <c r="T814" s="27"/>
      <c r="U814" s="27"/>
      <c r="V814" s="27"/>
      <c r="W814" s="27"/>
      <c r="X814" s="27"/>
      <c r="Y814" s="27"/>
      <c r="Z814" s="27"/>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row>
    <row r="815" ht="12.75" customHeight="1">
      <c r="A815" s="5"/>
      <c r="B815" s="27"/>
      <c r="C815" s="122"/>
      <c r="D815" s="122"/>
      <c r="E815" s="122"/>
      <c r="F815" s="122"/>
      <c r="G815" s="78"/>
      <c r="H815" s="27"/>
      <c r="I815" s="27"/>
      <c r="J815" s="27"/>
      <c r="K815" s="27"/>
      <c r="L815" s="27"/>
      <c r="M815" s="27"/>
      <c r="N815" s="27"/>
      <c r="O815" s="27"/>
      <c r="P815" s="27"/>
      <c r="Q815" s="27"/>
      <c r="R815" s="27"/>
      <c r="S815" s="27"/>
      <c r="T815" s="27"/>
      <c r="U815" s="27"/>
      <c r="V815" s="27"/>
      <c r="W815" s="27"/>
      <c r="X815" s="27"/>
      <c r="Y815" s="27"/>
      <c r="Z815" s="27"/>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row>
    <row r="816" ht="12.75" customHeight="1">
      <c r="A816" s="5"/>
      <c r="B816" s="27"/>
      <c r="C816" s="122"/>
      <c r="D816" s="122"/>
      <c r="E816" s="122"/>
      <c r="F816" s="122"/>
      <c r="G816" s="78"/>
      <c r="H816" s="27"/>
      <c r="I816" s="27"/>
      <c r="J816" s="27"/>
      <c r="K816" s="27"/>
      <c r="L816" s="27"/>
      <c r="M816" s="27"/>
      <c r="N816" s="27"/>
      <c r="O816" s="27"/>
      <c r="P816" s="27"/>
      <c r="Q816" s="27"/>
      <c r="R816" s="27"/>
      <c r="S816" s="27"/>
      <c r="T816" s="27"/>
      <c r="U816" s="27"/>
      <c r="V816" s="27"/>
      <c r="W816" s="27"/>
      <c r="X816" s="27"/>
      <c r="Y816" s="27"/>
      <c r="Z816" s="27"/>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row>
    <row r="817" ht="12.75" customHeight="1">
      <c r="A817" s="5"/>
      <c r="B817" s="27"/>
      <c r="C817" s="122"/>
      <c r="D817" s="122"/>
      <c r="E817" s="122"/>
      <c r="F817" s="122"/>
      <c r="G817" s="78"/>
      <c r="H817" s="27"/>
      <c r="I817" s="27"/>
      <c r="J817" s="27"/>
      <c r="K817" s="27"/>
      <c r="L817" s="27"/>
      <c r="M817" s="27"/>
      <c r="N817" s="27"/>
      <c r="O817" s="27"/>
      <c r="P817" s="27"/>
      <c r="Q817" s="27"/>
      <c r="R817" s="27"/>
      <c r="S817" s="27"/>
      <c r="T817" s="27"/>
      <c r="U817" s="27"/>
      <c r="V817" s="27"/>
      <c r="W817" s="27"/>
      <c r="X817" s="27"/>
      <c r="Y817" s="27"/>
      <c r="Z817" s="27"/>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row>
    <row r="818" ht="12.75" customHeight="1">
      <c r="A818" s="5"/>
      <c r="B818" s="27"/>
      <c r="C818" s="122"/>
      <c r="D818" s="122"/>
      <c r="E818" s="122"/>
      <c r="F818" s="122"/>
      <c r="G818" s="78"/>
      <c r="H818" s="27"/>
      <c r="I818" s="27"/>
      <c r="J818" s="27"/>
      <c r="K818" s="27"/>
      <c r="L818" s="27"/>
      <c r="M818" s="27"/>
      <c r="N818" s="27"/>
      <c r="O818" s="27"/>
      <c r="P818" s="27"/>
      <c r="Q818" s="27"/>
      <c r="R818" s="27"/>
      <c r="S818" s="27"/>
      <c r="T818" s="27"/>
      <c r="U818" s="27"/>
      <c r="V818" s="27"/>
      <c r="W818" s="27"/>
      <c r="X818" s="27"/>
      <c r="Y818" s="27"/>
      <c r="Z818" s="27"/>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row>
    <row r="819" ht="12.75" customHeight="1">
      <c r="A819" s="5"/>
      <c r="B819" s="27"/>
      <c r="C819" s="122"/>
      <c r="D819" s="122"/>
      <c r="E819" s="122"/>
      <c r="F819" s="122"/>
      <c r="G819" s="78"/>
      <c r="H819" s="27"/>
      <c r="I819" s="27"/>
      <c r="J819" s="27"/>
      <c r="K819" s="27"/>
      <c r="L819" s="27"/>
      <c r="M819" s="27"/>
      <c r="N819" s="27"/>
      <c r="O819" s="27"/>
      <c r="P819" s="27"/>
      <c r="Q819" s="27"/>
      <c r="R819" s="27"/>
      <c r="S819" s="27"/>
      <c r="T819" s="27"/>
      <c r="U819" s="27"/>
      <c r="V819" s="27"/>
      <c r="W819" s="27"/>
      <c r="X819" s="27"/>
      <c r="Y819" s="27"/>
      <c r="Z819" s="27"/>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row>
    <row r="820" ht="12.75" customHeight="1">
      <c r="A820" s="5"/>
      <c r="B820" s="27"/>
      <c r="C820" s="122"/>
      <c r="D820" s="122"/>
      <c r="E820" s="122"/>
      <c r="F820" s="122"/>
      <c r="G820" s="78"/>
      <c r="H820" s="27"/>
      <c r="I820" s="27"/>
      <c r="J820" s="27"/>
      <c r="K820" s="27"/>
      <c r="L820" s="27"/>
      <c r="M820" s="27"/>
      <c r="N820" s="27"/>
      <c r="O820" s="27"/>
      <c r="P820" s="27"/>
      <c r="Q820" s="27"/>
      <c r="R820" s="27"/>
      <c r="S820" s="27"/>
      <c r="T820" s="27"/>
      <c r="U820" s="27"/>
      <c r="V820" s="27"/>
      <c r="W820" s="27"/>
      <c r="X820" s="27"/>
      <c r="Y820" s="27"/>
      <c r="Z820" s="27"/>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row>
    <row r="821" ht="12.75" customHeight="1">
      <c r="A821" s="5"/>
      <c r="B821" s="27"/>
      <c r="C821" s="122"/>
      <c r="D821" s="122"/>
      <c r="E821" s="122"/>
      <c r="F821" s="122"/>
      <c r="G821" s="78"/>
      <c r="H821" s="27"/>
      <c r="I821" s="27"/>
      <c r="J821" s="27"/>
      <c r="K821" s="27"/>
      <c r="L821" s="27"/>
      <c r="M821" s="27"/>
      <c r="N821" s="27"/>
      <c r="O821" s="27"/>
      <c r="P821" s="27"/>
      <c r="Q821" s="27"/>
      <c r="R821" s="27"/>
      <c r="S821" s="27"/>
      <c r="T821" s="27"/>
      <c r="U821" s="27"/>
      <c r="V821" s="27"/>
      <c r="W821" s="27"/>
      <c r="X821" s="27"/>
      <c r="Y821" s="27"/>
      <c r="Z821" s="27"/>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row>
    <row r="822" ht="12.75" customHeight="1">
      <c r="A822" s="5"/>
      <c r="B822" s="27"/>
      <c r="C822" s="122"/>
      <c r="D822" s="122"/>
      <c r="E822" s="122"/>
      <c r="F822" s="122"/>
      <c r="G822" s="78"/>
      <c r="H822" s="27"/>
      <c r="I822" s="27"/>
      <c r="J822" s="27"/>
      <c r="K822" s="27"/>
      <c r="L822" s="27"/>
      <c r="M822" s="27"/>
      <c r="N822" s="27"/>
      <c r="O822" s="27"/>
      <c r="P822" s="27"/>
      <c r="Q822" s="27"/>
      <c r="R822" s="27"/>
      <c r="S822" s="27"/>
      <c r="T822" s="27"/>
      <c r="U822" s="27"/>
      <c r="V822" s="27"/>
      <c r="W822" s="27"/>
      <c r="X822" s="27"/>
      <c r="Y822" s="27"/>
      <c r="Z822" s="27"/>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row>
    <row r="823" ht="12.75" customHeight="1">
      <c r="A823" s="5"/>
      <c r="B823" s="27"/>
      <c r="C823" s="122"/>
      <c r="D823" s="122"/>
      <c r="E823" s="122"/>
      <c r="F823" s="122"/>
      <c r="G823" s="78"/>
      <c r="H823" s="27"/>
      <c r="I823" s="27"/>
      <c r="J823" s="27"/>
      <c r="K823" s="27"/>
      <c r="L823" s="27"/>
      <c r="M823" s="27"/>
      <c r="N823" s="27"/>
      <c r="O823" s="27"/>
      <c r="P823" s="27"/>
      <c r="Q823" s="27"/>
      <c r="R823" s="27"/>
      <c r="S823" s="27"/>
      <c r="T823" s="27"/>
      <c r="U823" s="27"/>
      <c r="V823" s="27"/>
      <c r="W823" s="27"/>
      <c r="X823" s="27"/>
      <c r="Y823" s="27"/>
      <c r="Z823" s="27"/>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row>
    <row r="824" ht="12.75" customHeight="1">
      <c r="A824" s="5"/>
      <c r="B824" s="27"/>
      <c r="C824" s="122"/>
      <c r="D824" s="122"/>
      <c r="E824" s="122"/>
      <c r="F824" s="122"/>
      <c r="G824" s="78"/>
      <c r="H824" s="27"/>
      <c r="I824" s="27"/>
      <c r="J824" s="27"/>
      <c r="K824" s="27"/>
      <c r="L824" s="27"/>
      <c r="M824" s="27"/>
      <c r="N824" s="27"/>
      <c r="O824" s="27"/>
      <c r="P824" s="27"/>
      <c r="Q824" s="27"/>
      <c r="R824" s="27"/>
      <c r="S824" s="27"/>
      <c r="T824" s="27"/>
      <c r="U824" s="27"/>
      <c r="V824" s="27"/>
      <c r="W824" s="27"/>
      <c r="X824" s="27"/>
      <c r="Y824" s="27"/>
      <c r="Z824" s="27"/>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row>
    <row r="825" ht="12.75" customHeight="1">
      <c r="A825" s="5"/>
      <c r="B825" s="27"/>
      <c r="C825" s="122"/>
      <c r="D825" s="122"/>
      <c r="E825" s="122"/>
      <c r="F825" s="122"/>
      <c r="G825" s="78"/>
      <c r="H825" s="27"/>
      <c r="I825" s="27"/>
      <c r="J825" s="27"/>
      <c r="K825" s="27"/>
      <c r="L825" s="27"/>
      <c r="M825" s="27"/>
      <c r="N825" s="27"/>
      <c r="O825" s="27"/>
      <c r="P825" s="27"/>
      <c r="Q825" s="27"/>
      <c r="R825" s="27"/>
      <c r="S825" s="27"/>
      <c r="T825" s="27"/>
      <c r="U825" s="27"/>
      <c r="V825" s="27"/>
      <c r="W825" s="27"/>
      <c r="X825" s="27"/>
      <c r="Y825" s="27"/>
      <c r="Z825" s="27"/>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row>
    <row r="826" ht="12.75" customHeight="1">
      <c r="A826" s="5"/>
      <c r="B826" s="27"/>
      <c r="C826" s="122"/>
      <c r="D826" s="122"/>
      <c r="E826" s="122"/>
      <c r="F826" s="122"/>
      <c r="G826" s="78"/>
      <c r="H826" s="27"/>
      <c r="I826" s="27"/>
      <c r="J826" s="27"/>
      <c r="K826" s="27"/>
      <c r="L826" s="27"/>
      <c r="M826" s="27"/>
      <c r="N826" s="27"/>
      <c r="O826" s="27"/>
      <c r="P826" s="27"/>
      <c r="Q826" s="27"/>
      <c r="R826" s="27"/>
      <c r="S826" s="27"/>
      <c r="T826" s="27"/>
      <c r="U826" s="27"/>
      <c r="V826" s="27"/>
      <c r="W826" s="27"/>
      <c r="X826" s="27"/>
      <c r="Y826" s="27"/>
      <c r="Z826" s="27"/>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row>
    <row r="827" ht="12.75" customHeight="1">
      <c r="A827" s="5"/>
      <c r="B827" s="27"/>
      <c r="C827" s="122"/>
      <c r="D827" s="122"/>
      <c r="E827" s="122"/>
      <c r="F827" s="122"/>
      <c r="G827" s="78"/>
      <c r="H827" s="27"/>
      <c r="I827" s="27"/>
      <c r="J827" s="27"/>
      <c r="K827" s="27"/>
      <c r="L827" s="27"/>
      <c r="M827" s="27"/>
      <c r="N827" s="27"/>
      <c r="O827" s="27"/>
      <c r="P827" s="27"/>
      <c r="Q827" s="27"/>
      <c r="R827" s="27"/>
      <c r="S827" s="27"/>
      <c r="T827" s="27"/>
      <c r="U827" s="27"/>
      <c r="V827" s="27"/>
      <c r="W827" s="27"/>
      <c r="X827" s="27"/>
      <c r="Y827" s="27"/>
      <c r="Z827" s="27"/>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row>
    <row r="828" ht="12.75" customHeight="1">
      <c r="A828" s="5"/>
      <c r="B828" s="27"/>
      <c r="C828" s="122"/>
      <c r="D828" s="122"/>
      <c r="E828" s="122"/>
      <c r="F828" s="122"/>
      <c r="G828" s="78"/>
      <c r="H828" s="27"/>
      <c r="I828" s="27"/>
      <c r="J828" s="27"/>
      <c r="K828" s="27"/>
      <c r="L828" s="27"/>
      <c r="M828" s="27"/>
      <c r="N828" s="27"/>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row>
    <row r="829" ht="12.75" customHeight="1">
      <c r="A829" s="5"/>
      <c r="B829" s="27"/>
      <c r="C829" s="122"/>
      <c r="D829" s="122"/>
      <c r="E829" s="122"/>
      <c r="F829" s="122"/>
      <c r="G829" s="78"/>
      <c r="H829" s="27"/>
      <c r="I829" s="27"/>
      <c r="J829" s="27"/>
      <c r="K829" s="27"/>
      <c r="L829" s="27"/>
      <c r="M829" s="27"/>
      <c r="N829" s="27"/>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row>
    <row r="830" ht="12.75" customHeight="1">
      <c r="A830" s="5"/>
      <c r="B830" s="27"/>
      <c r="C830" s="122"/>
      <c r="D830" s="122"/>
      <c r="E830" s="122"/>
      <c r="F830" s="122"/>
      <c r="G830" s="78"/>
      <c r="H830" s="27"/>
      <c r="I830" s="27"/>
      <c r="J830" s="27"/>
      <c r="K830" s="27"/>
      <c r="L830" s="27"/>
      <c r="M830" s="27"/>
      <c r="N830" s="27"/>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row>
    <row r="831" ht="12.75" customHeight="1">
      <c r="A831" s="5"/>
      <c r="B831" s="27"/>
      <c r="C831" s="122"/>
      <c r="D831" s="122"/>
      <c r="E831" s="122"/>
      <c r="F831" s="122"/>
      <c r="G831" s="78"/>
      <c r="H831" s="27"/>
      <c r="I831" s="27"/>
      <c r="J831" s="27"/>
      <c r="K831" s="27"/>
      <c r="L831" s="27"/>
      <c r="M831" s="27"/>
      <c r="N831" s="27"/>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row>
    <row r="832" ht="12.75" customHeight="1">
      <c r="A832" s="5"/>
      <c r="B832" s="27"/>
      <c r="C832" s="122"/>
      <c r="D832" s="122"/>
      <c r="E832" s="122"/>
      <c r="F832" s="122"/>
      <c r="G832" s="78"/>
      <c r="H832" s="27"/>
      <c r="I832" s="27"/>
      <c r="J832" s="27"/>
      <c r="K832" s="27"/>
      <c r="L832" s="27"/>
      <c r="M832" s="27"/>
      <c r="N832" s="27"/>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row>
    <row r="833" ht="12.75" customHeight="1">
      <c r="A833" s="5"/>
      <c r="B833" s="27"/>
      <c r="C833" s="122"/>
      <c r="D833" s="122"/>
      <c r="E833" s="122"/>
      <c r="F833" s="122"/>
      <c r="G833" s="78"/>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row>
    <row r="834" ht="12.75" customHeight="1">
      <c r="A834" s="5"/>
      <c r="B834" s="27"/>
      <c r="C834" s="122"/>
      <c r="D834" s="122"/>
      <c r="E834" s="122"/>
      <c r="F834" s="122"/>
      <c r="G834" s="78"/>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row>
    <row r="835" ht="12.75" customHeight="1">
      <c r="A835" s="5"/>
      <c r="B835" s="27"/>
      <c r="C835" s="122"/>
      <c r="D835" s="122"/>
      <c r="E835" s="122"/>
      <c r="F835" s="122"/>
      <c r="G835" s="78"/>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row>
    <row r="836" ht="12.75" customHeight="1">
      <c r="A836" s="5"/>
      <c r="B836" s="27"/>
      <c r="C836" s="122"/>
      <c r="D836" s="122"/>
      <c r="E836" s="122"/>
      <c r="F836" s="122"/>
      <c r="G836" s="78"/>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row>
    <row r="837" ht="12.75" customHeight="1">
      <c r="A837" s="5"/>
      <c r="B837" s="27"/>
      <c r="C837" s="122"/>
      <c r="D837" s="122"/>
      <c r="E837" s="122"/>
      <c r="F837" s="122"/>
      <c r="G837" s="78"/>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row>
    <row r="838" ht="12.75" customHeight="1">
      <c r="A838" s="5"/>
      <c r="B838" s="27"/>
      <c r="C838" s="122"/>
      <c r="D838" s="122"/>
      <c r="E838" s="122"/>
      <c r="F838" s="122"/>
      <c r="G838" s="78"/>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row>
    <row r="839" ht="12.75" customHeight="1">
      <c r="A839" s="5"/>
      <c r="B839" s="27"/>
      <c r="C839" s="122"/>
      <c r="D839" s="122"/>
      <c r="E839" s="122"/>
      <c r="F839" s="122"/>
      <c r="G839" s="78"/>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row>
    <row r="840" ht="12.75" customHeight="1">
      <c r="A840" s="5"/>
      <c r="B840" s="27"/>
      <c r="C840" s="122"/>
      <c r="D840" s="122"/>
      <c r="E840" s="122"/>
      <c r="F840" s="122"/>
      <c r="G840" s="78"/>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row>
    <row r="841" ht="12.75" customHeight="1">
      <c r="A841" s="5"/>
      <c r="B841" s="27"/>
      <c r="C841" s="122"/>
      <c r="D841" s="122"/>
      <c r="E841" s="122"/>
      <c r="F841" s="122"/>
      <c r="G841" s="78"/>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row>
    <row r="842" ht="12.75" customHeight="1">
      <c r="A842" s="5"/>
      <c r="B842" s="27"/>
      <c r="C842" s="122"/>
      <c r="D842" s="122"/>
      <c r="E842" s="122"/>
      <c r="F842" s="122"/>
      <c r="G842" s="78"/>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row>
    <row r="843" ht="12.75" customHeight="1">
      <c r="A843" s="5"/>
      <c r="B843" s="27"/>
      <c r="C843" s="122"/>
      <c r="D843" s="122"/>
      <c r="E843" s="122"/>
      <c r="F843" s="122"/>
      <c r="G843" s="78"/>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row>
    <row r="844" ht="12.75" customHeight="1">
      <c r="A844" s="5"/>
      <c r="B844" s="27"/>
      <c r="C844" s="122"/>
      <c r="D844" s="122"/>
      <c r="E844" s="122"/>
      <c r="F844" s="122"/>
      <c r="G844" s="78"/>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row>
    <row r="845" ht="12.75" customHeight="1">
      <c r="A845" s="5"/>
      <c r="B845" s="27"/>
      <c r="C845" s="122"/>
      <c r="D845" s="122"/>
      <c r="E845" s="122"/>
      <c r="F845" s="122"/>
      <c r="G845" s="78"/>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row>
    <row r="846" ht="12.75" customHeight="1">
      <c r="A846" s="5"/>
      <c r="B846" s="27"/>
      <c r="C846" s="122"/>
      <c r="D846" s="122"/>
      <c r="E846" s="122"/>
      <c r="F846" s="122"/>
      <c r="G846" s="78"/>
      <c r="H846" s="27"/>
      <c r="I846" s="27"/>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row>
    <row r="847" ht="12.75" customHeight="1">
      <c r="A847" s="5"/>
      <c r="B847" s="27"/>
      <c r="C847" s="122"/>
      <c r="D847" s="122"/>
      <c r="E847" s="122"/>
      <c r="F847" s="122"/>
      <c r="G847" s="78"/>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row>
    <row r="848" ht="12.75" customHeight="1">
      <c r="A848" s="5"/>
      <c r="B848" s="27"/>
      <c r="C848" s="122"/>
      <c r="D848" s="122"/>
      <c r="E848" s="122"/>
      <c r="F848" s="122"/>
      <c r="G848" s="78"/>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row>
    <row r="849" ht="12.75" customHeight="1">
      <c r="A849" s="5"/>
      <c r="B849" s="27"/>
      <c r="C849" s="122"/>
      <c r="D849" s="122"/>
      <c r="E849" s="122"/>
      <c r="F849" s="122"/>
      <c r="G849" s="78"/>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row>
    <row r="850" ht="12.75" customHeight="1">
      <c r="A850" s="5"/>
      <c r="B850" s="27"/>
      <c r="C850" s="122"/>
      <c r="D850" s="122"/>
      <c r="E850" s="122"/>
      <c r="F850" s="122"/>
      <c r="G850" s="78"/>
      <c r="H850" s="27"/>
      <c r="I850" s="27"/>
      <c r="J850" s="27"/>
      <c r="K850" s="27"/>
      <c r="L850" s="27"/>
      <c r="M850" s="27"/>
      <c r="N850" s="27"/>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row>
    <row r="851" ht="12.75" customHeight="1">
      <c r="A851" s="5"/>
      <c r="B851" s="27"/>
      <c r="C851" s="122"/>
      <c r="D851" s="122"/>
      <c r="E851" s="122"/>
      <c r="F851" s="122"/>
      <c r="G851" s="78"/>
      <c r="H851" s="27"/>
      <c r="I851" s="27"/>
      <c r="J851" s="27"/>
      <c r="K851" s="27"/>
      <c r="L851" s="27"/>
      <c r="M851" s="27"/>
      <c r="N851" s="27"/>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row>
    <row r="852" ht="12.75" customHeight="1">
      <c r="A852" s="5"/>
      <c r="B852" s="27"/>
      <c r="C852" s="122"/>
      <c r="D852" s="122"/>
      <c r="E852" s="122"/>
      <c r="F852" s="122"/>
      <c r="G852" s="78"/>
      <c r="H852" s="27"/>
      <c r="I852" s="27"/>
      <c r="J852" s="27"/>
      <c r="K852" s="27"/>
      <c r="L852" s="27"/>
      <c r="M852" s="27"/>
      <c r="N852" s="27"/>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row>
    <row r="853" ht="12.75" customHeight="1">
      <c r="A853" s="5"/>
      <c r="B853" s="27"/>
      <c r="C853" s="122"/>
      <c r="D853" s="122"/>
      <c r="E853" s="122"/>
      <c r="F853" s="122"/>
      <c r="G853" s="78"/>
      <c r="H853" s="27"/>
      <c r="I853" s="27"/>
      <c r="J853" s="27"/>
      <c r="K853" s="27"/>
      <c r="L853" s="27"/>
      <c r="M853" s="27"/>
      <c r="N853" s="27"/>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row>
    <row r="854" ht="12.75" customHeight="1">
      <c r="A854" s="5"/>
      <c r="B854" s="27"/>
      <c r="C854" s="122"/>
      <c r="D854" s="122"/>
      <c r="E854" s="122"/>
      <c r="F854" s="122"/>
      <c r="G854" s="78"/>
      <c r="H854" s="27"/>
      <c r="I854" s="27"/>
      <c r="J854" s="27"/>
      <c r="K854" s="27"/>
      <c r="L854" s="27"/>
      <c r="M854" s="27"/>
      <c r="N854" s="27"/>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row>
    <row r="855" ht="12.75" customHeight="1">
      <c r="A855" s="5"/>
      <c r="B855" s="27"/>
      <c r="C855" s="122"/>
      <c r="D855" s="122"/>
      <c r="E855" s="122"/>
      <c r="F855" s="122"/>
      <c r="G855" s="78"/>
      <c r="H855" s="27"/>
      <c r="I855" s="27"/>
      <c r="J855" s="27"/>
      <c r="K855" s="27"/>
      <c r="L855" s="27"/>
      <c r="M855" s="27"/>
      <c r="N855" s="27"/>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row>
    <row r="856" ht="12.75" customHeight="1">
      <c r="A856" s="5"/>
      <c r="B856" s="27"/>
      <c r="C856" s="122"/>
      <c r="D856" s="122"/>
      <c r="E856" s="122"/>
      <c r="F856" s="122"/>
      <c r="G856" s="78"/>
      <c r="H856" s="27"/>
      <c r="I856" s="27"/>
      <c r="J856" s="27"/>
      <c r="K856" s="27"/>
      <c r="L856" s="27"/>
      <c r="M856" s="27"/>
      <c r="N856" s="27"/>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row>
    <row r="857" ht="12.75" customHeight="1">
      <c r="A857" s="5"/>
      <c r="B857" s="27"/>
      <c r="C857" s="122"/>
      <c r="D857" s="122"/>
      <c r="E857" s="122"/>
      <c r="F857" s="122"/>
      <c r="G857" s="78"/>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row>
    <row r="858" ht="12.75" customHeight="1">
      <c r="A858" s="5"/>
      <c r="B858" s="27"/>
      <c r="C858" s="122"/>
      <c r="D858" s="122"/>
      <c r="E858" s="122"/>
      <c r="F858" s="122"/>
      <c r="G858" s="78"/>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row>
    <row r="859" ht="12.75" customHeight="1">
      <c r="A859" s="5"/>
      <c r="B859" s="27"/>
      <c r="C859" s="122"/>
      <c r="D859" s="122"/>
      <c r="E859" s="122"/>
      <c r="F859" s="122"/>
      <c r="G859" s="78"/>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row>
    <row r="860" ht="12.75" customHeight="1">
      <c r="A860" s="5"/>
      <c r="B860" s="27"/>
      <c r="C860" s="122"/>
      <c r="D860" s="122"/>
      <c r="E860" s="122"/>
      <c r="F860" s="122"/>
      <c r="G860" s="78"/>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row>
    <row r="861" ht="12.75" customHeight="1">
      <c r="A861" s="5"/>
      <c r="B861" s="27"/>
      <c r="C861" s="122"/>
      <c r="D861" s="122"/>
      <c r="E861" s="122"/>
      <c r="F861" s="122"/>
      <c r="G861" s="78"/>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row>
    <row r="862" ht="12.75" customHeight="1">
      <c r="A862" s="5"/>
      <c r="B862" s="27"/>
      <c r="C862" s="122"/>
      <c r="D862" s="122"/>
      <c r="E862" s="122"/>
      <c r="F862" s="122"/>
      <c r="G862" s="78"/>
      <c r="H862" s="27"/>
      <c r="I862" s="27"/>
      <c r="J862" s="27"/>
      <c r="K862" s="27"/>
      <c r="L862" s="27"/>
      <c r="M862" s="27"/>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row>
    <row r="863" ht="12.75" customHeight="1">
      <c r="A863" s="5"/>
      <c r="B863" s="27"/>
      <c r="C863" s="122"/>
      <c r="D863" s="122"/>
      <c r="E863" s="122"/>
      <c r="F863" s="122"/>
      <c r="G863" s="78"/>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row>
    <row r="864" ht="12.75" customHeight="1">
      <c r="A864" s="5"/>
      <c r="B864" s="27"/>
      <c r="C864" s="122"/>
      <c r="D864" s="122"/>
      <c r="E864" s="122"/>
      <c r="F864" s="122"/>
      <c r="G864" s="78"/>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row>
    <row r="865" ht="12.75" customHeight="1">
      <c r="A865" s="5"/>
      <c r="B865" s="27"/>
      <c r="C865" s="122"/>
      <c r="D865" s="122"/>
      <c r="E865" s="122"/>
      <c r="F865" s="122"/>
      <c r="G865" s="78"/>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row>
    <row r="866" ht="12.75" customHeight="1">
      <c r="A866" s="5"/>
      <c r="B866" s="27"/>
      <c r="C866" s="122"/>
      <c r="D866" s="122"/>
      <c r="E866" s="122"/>
      <c r="F866" s="122"/>
      <c r="G866" s="78"/>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row>
    <row r="867" ht="12.75" customHeight="1">
      <c r="A867" s="5"/>
      <c r="B867" s="27"/>
      <c r="C867" s="122"/>
      <c r="D867" s="122"/>
      <c r="E867" s="122"/>
      <c r="F867" s="122"/>
      <c r="G867" s="78"/>
      <c r="H867" s="27"/>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row>
    <row r="868" ht="12.75" customHeight="1">
      <c r="A868" s="5"/>
      <c r="B868" s="27"/>
      <c r="C868" s="122"/>
      <c r="D868" s="122"/>
      <c r="E868" s="122"/>
      <c r="F868" s="122"/>
      <c r="G868" s="78"/>
      <c r="H868" s="27"/>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row>
    <row r="869" ht="12.75" customHeight="1">
      <c r="A869" s="5"/>
      <c r="B869" s="27"/>
      <c r="C869" s="122"/>
      <c r="D869" s="122"/>
      <c r="E869" s="122"/>
      <c r="F869" s="122"/>
      <c r="G869" s="78"/>
      <c r="H869" s="27"/>
      <c r="I869" s="27"/>
      <c r="J869" s="27"/>
      <c r="K869" s="27"/>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row>
    <row r="870" ht="12.75" customHeight="1">
      <c r="A870" s="5"/>
      <c r="B870" s="27"/>
      <c r="C870" s="122"/>
      <c r="D870" s="122"/>
      <c r="E870" s="122"/>
      <c r="F870" s="122"/>
      <c r="G870" s="78"/>
      <c r="H870" s="27"/>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row>
    <row r="871" ht="12.75" customHeight="1">
      <c r="A871" s="5"/>
      <c r="B871" s="27"/>
      <c r="C871" s="122"/>
      <c r="D871" s="122"/>
      <c r="E871" s="122"/>
      <c r="F871" s="122"/>
      <c r="G871" s="78"/>
      <c r="H871" s="27"/>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row>
    <row r="872" ht="12.75" customHeight="1">
      <c r="A872" s="5"/>
      <c r="B872" s="27"/>
      <c r="C872" s="122"/>
      <c r="D872" s="122"/>
      <c r="E872" s="122"/>
      <c r="F872" s="122"/>
      <c r="G872" s="78"/>
      <c r="H872" s="27"/>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row>
    <row r="873" ht="12.75" customHeight="1">
      <c r="A873" s="5"/>
      <c r="B873" s="27"/>
      <c r="C873" s="122"/>
      <c r="D873" s="122"/>
      <c r="E873" s="122"/>
      <c r="F873" s="122"/>
      <c r="G873" s="78"/>
      <c r="H873" s="27"/>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row>
    <row r="874" ht="12.75" customHeight="1">
      <c r="A874" s="5"/>
      <c r="B874" s="27"/>
      <c r="C874" s="122"/>
      <c r="D874" s="122"/>
      <c r="E874" s="122"/>
      <c r="F874" s="122"/>
      <c r="G874" s="78"/>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row>
    <row r="875" ht="12.75" customHeight="1">
      <c r="A875" s="5"/>
      <c r="B875" s="27"/>
      <c r="C875" s="122"/>
      <c r="D875" s="122"/>
      <c r="E875" s="122"/>
      <c r="F875" s="122"/>
      <c r="G875" s="78"/>
      <c r="H875" s="27"/>
      <c r="I875" s="27"/>
      <c r="J875" s="27"/>
      <c r="K875" s="27"/>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row>
    <row r="876" ht="12.75" customHeight="1">
      <c r="A876" s="5"/>
      <c r="B876" s="27"/>
      <c r="C876" s="122"/>
      <c r="D876" s="122"/>
      <c r="E876" s="122"/>
      <c r="F876" s="122"/>
      <c r="G876" s="78"/>
      <c r="H876" s="27"/>
      <c r="I876" s="27"/>
      <c r="J876" s="27"/>
      <c r="K876" s="27"/>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row>
    <row r="877" ht="12.75" customHeight="1">
      <c r="A877" s="5"/>
      <c r="B877" s="27"/>
      <c r="C877" s="122"/>
      <c r="D877" s="122"/>
      <c r="E877" s="122"/>
      <c r="F877" s="122"/>
      <c r="G877" s="78"/>
      <c r="H877" s="27"/>
      <c r="I877" s="27"/>
      <c r="J877" s="27"/>
      <c r="K877" s="27"/>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row>
    <row r="878" ht="12.75" customHeight="1">
      <c r="A878" s="5"/>
      <c r="B878" s="27"/>
      <c r="C878" s="122"/>
      <c r="D878" s="122"/>
      <c r="E878" s="122"/>
      <c r="F878" s="122"/>
      <c r="G878" s="78"/>
      <c r="H878" s="27"/>
      <c r="I878" s="27"/>
      <c r="J878" s="27"/>
      <c r="K878" s="27"/>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row>
    <row r="879" ht="12.75" customHeight="1">
      <c r="A879" s="5"/>
      <c r="B879" s="27"/>
      <c r="C879" s="122"/>
      <c r="D879" s="122"/>
      <c r="E879" s="122"/>
      <c r="F879" s="122"/>
      <c r="G879" s="78"/>
      <c r="H879" s="27"/>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row>
    <row r="880" ht="12.75" customHeight="1">
      <c r="A880" s="5"/>
      <c r="B880" s="27"/>
      <c r="C880" s="122"/>
      <c r="D880" s="122"/>
      <c r="E880" s="122"/>
      <c r="F880" s="122"/>
      <c r="G880" s="78"/>
      <c r="H880" s="27"/>
      <c r="I880" s="27"/>
      <c r="J880" s="27"/>
      <c r="K880" s="27"/>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row>
    <row r="881" ht="12.75" customHeight="1">
      <c r="A881" s="5"/>
      <c r="B881" s="27"/>
      <c r="C881" s="122"/>
      <c r="D881" s="122"/>
      <c r="E881" s="122"/>
      <c r="F881" s="122"/>
      <c r="G881" s="78"/>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row>
    <row r="882" ht="12.75" customHeight="1">
      <c r="A882" s="5"/>
      <c r="B882" s="27"/>
      <c r="C882" s="122"/>
      <c r="D882" s="122"/>
      <c r="E882" s="122"/>
      <c r="F882" s="122"/>
      <c r="G882" s="78"/>
      <c r="H882" s="27"/>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row>
    <row r="883" ht="12.75" customHeight="1">
      <c r="A883" s="5"/>
      <c r="B883" s="27"/>
      <c r="C883" s="122"/>
      <c r="D883" s="122"/>
      <c r="E883" s="122"/>
      <c r="F883" s="122"/>
      <c r="G883" s="78"/>
      <c r="H883" s="27"/>
      <c r="I883" s="27"/>
      <c r="J883" s="27"/>
      <c r="K883" s="27"/>
      <c r="L883" s="27"/>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row>
    <row r="884" ht="12.75" customHeight="1">
      <c r="A884" s="5"/>
      <c r="B884" s="27"/>
      <c r="C884" s="122"/>
      <c r="D884" s="122"/>
      <c r="E884" s="122"/>
      <c r="F884" s="122"/>
      <c r="G884" s="78"/>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row>
    <row r="885" ht="12.75" customHeight="1">
      <c r="A885" s="5"/>
      <c r="B885" s="27"/>
      <c r="C885" s="122"/>
      <c r="D885" s="122"/>
      <c r="E885" s="122"/>
      <c r="F885" s="122"/>
      <c r="G885" s="78"/>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row>
    <row r="886" ht="12.75" customHeight="1">
      <c r="A886" s="5"/>
      <c r="B886" s="27"/>
      <c r="C886" s="122"/>
      <c r="D886" s="122"/>
      <c r="E886" s="122"/>
      <c r="F886" s="122"/>
      <c r="G886" s="78"/>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row>
    <row r="887" ht="12.75" customHeight="1">
      <c r="A887" s="5"/>
      <c r="B887" s="27"/>
      <c r="C887" s="122"/>
      <c r="D887" s="122"/>
      <c r="E887" s="122"/>
      <c r="F887" s="122"/>
      <c r="G887" s="78"/>
      <c r="H887" s="27"/>
      <c r="I887" s="27"/>
      <c r="J887" s="27"/>
      <c r="K887" s="27"/>
      <c r="L887" s="27"/>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row>
    <row r="888" ht="12.75" customHeight="1">
      <c r="A888" s="5"/>
      <c r="B888" s="27"/>
      <c r="C888" s="122"/>
      <c r="D888" s="122"/>
      <c r="E888" s="122"/>
      <c r="F888" s="122"/>
      <c r="G888" s="78"/>
      <c r="H888" s="27"/>
      <c r="I888" s="27"/>
      <c r="J888" s="27"/>
      <c r="K888" s="27"/>
      <c r="L888" s="27"/>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row>
    <row r="889" ht="12.75" customHeight="1">
      <c r="A889" s="5"/>
      <c r="B889" s="27"/>
      <c r="C889" s="122"/>
      <c r="D889" s="122"/>
      <c r="E889" s="122"/>
      <c r="F889" s="122"/>
      <c r="G889" s="78"/>
      <c r="H889" s="27"/>
      <c r="I889" s="27"/>
      <c r="J889" s="27"/>
      <c r="K889" s="27"/>
      <c r="L889" s="27"/>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row>
    <row r="890" ht="12.75" customHeight="1">
      <c r="A890" s="5"/>
      <c r="B890" s="27"/>
      <c r="C890" s="122"/>
      <c r="D890" s="122"/>
      <c r="E890" s="122"/>
      <c r="F890" s="122"/>
      <c r="G890" s="78"/>
      <c r="H890" s="27"/>
      <c r="I890" s="27"/>
      <c r="J890" s="27"/>
      <c r="K890" s="27"/>
      <c r="L890" s="27"/>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row>
    <row r="891" ht="12.75" customHeight="1">
      <c r="A891" s="5"/>
      <c r="B891" s="27"/>
      <c r="C891" s="122"/>
      <c r="D891" s="122"/>
      <c r="E891" s="122"/>
      <c r="F891" s="122"/>
      <c r="G891" s="78"/>
      <c r="H891" s="27"/>
      <c r="I891" s="27"/>
      <c r="J891" s="27"/>
      <c r="K891" s="27"/>
      <c r="L891" s="27"/>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row>
    <row r="892" ht="12.75" customHeight="1">
      <c r="A892" s="5"/>
      <c r="B892" s="27"/>
      <c r="C892" s="122"/>
      <c r="D892" s="122"/>
      <c r="E892" s="122"/>
      <c r="F892" s="122"/>
      <c r="G892" s="78"/>
      <c r="H892" s="27"/>
      <c r="I892" s="27"/>
      <c r="J892" s="27"/>
      <c r="K892" s="27"/>
      <c r="L892" s="27"/>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row>
    <row r="893" ht="12.75" customHeight="1">
      <c r="A893" s="5"/>
      <c r="B893" s="27"/>
      <c r="C893" s="122"/>
      <c r="D893" s="122"/>
      <c r="E893" s="122"/>
      <c r="F893" s="122"/>
      <c r="G893" s="78"/>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row>
    <row r="894" ht="12.75" customHeight="1">
      <c r="A894" s="5"/>
      <c r="B894" s="27"/>
      <c r="C894" s="122"/>
      <c r="D894" s="122"/>
      <c r="E894" s="122"/>
      <c r="F894" s="122"/>
      <c r="G894" s="78"/>
      <c r="H894" s="27"/>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row>
    <row r="895" ht="12.75" customHeight="1">
      <c r="A895" s="5"/>
      <c r="B895" s="27"/>
      <c r="C895" s="122"/>
      <c r="D895" s="122"/>
      <c r="E895" s="122"/>
      <c r="F895" s="122"/>
      <c r="G895" s="78"/>
      <c r="H895" s="27"/>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row>
    <row r="896" ht="12.75" customHeight="1">
      <c r="A896" s="5"/>
      <c r="B896" s="27"/>
      <c r="C896" s="122"/>
      <c r="D896" s="122"/>
      <c r="E896" s="122"/>
      <c r="F896" s="122"/>
      <c r="G896" s="78"/>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row>
    <row r="897" ht="12.75" customHeight="1">
      <c r="A897" s="5"/>
      <c r="B897" s="27"/>
      <c r="C897" s="122"/>
      <c r="D897" s="122"/>
      <c r="E897" s="122"/>
      <c r="F897" s="122"/>
      <c r="G897" s="78"/>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row>
    <row r="898" ht="12.75" customHeight="1">
      <c r="A898" s="5"/>
      <c r="B898" s="27"/>
      <c r="C898" s="122"/>
      <c r="D898" s="122"/>
      <c r="E898" s="122"/>
      <c r="F898" s="122"/>
      <c r="G898" s="78"/>
      <c r="H898" s="27"/>
      <c r="I898" s="27"/>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row>
    <row r="899" ht="12.75" customHeight="1">
      <c r="A899" s="5"/>
      <c r="B899" s="27"/>
      <c r="C899" s="122"/>
      <c r="D899" s="122"/>
      <c r="E899" s="122"/>
      <c r="F899" s="122"/>
      <c r="G899" s="78"/>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row>
    <row r="900" ht="12.75" customHeight="1">
      <c r="A900" s="5"/>
      <c r="B900" s="27"/>
      <c r="C900" s="122"/>
      <c r="D900" s="122"/>
      <c r="E900" s="122"/>
      <c r="F900" s="122"/>
      <c r="G900" s="78"/>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row>
    <row r="901" ht="12.75" customHeight="1">
      <c r="A901" s="5"/>
      <c r="B901" s="27"/>
      <c r="C901" s="122"/>
      <c r="D901" s="122"/>
      <c r="E901" s="122"/>
      <c r="F901" s="122"/>
      <c r="G901" s="78"/>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row>
    <row r="902" ht="12.75" customHeight="1">
      <c r="A902" s="5"/>
      <c r="B902" s="27"/>
      <c r="C902" s="122"/>
      <c r="D902" s="122"/>
      <c r="E902" s="122"/>
      <c r="F902" s="122"/>
      <c r="G902" s="78"/>
      <c r="H902" s="27"/>
      <c r="I902" s="27"/>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row>
    <row r="903" ht="12.75" customHeight="1">
      <c r="A903" s="5"/>
      <c r="B903" s="27"/>
      <c r="C903" s="122"/>
      <c r="D903" s="122"/>
      <c r="E903" s="122"/>
      <c r="F903" s="122"/>
      <c r="G903" s="78"/>
      <c r="H903" s="27"/>
      <c r="I903" s="27"/>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row>
    <row r="904" ht="12.75" customHeight="1">
      <c r="A904" s="5"/>
      <c r="B904" s="27"/>
      <c r="C904" s="122"/>
      <c r="D904" s="122"/>
      <c r="E904" s="122"/>
      <c r="F904" s="122"/>
      <c r="G904" s="78"/>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row>
    <row r="905" ht="12.75" customHeight="1">
      <c r="A905" s="5"/>
      <c r="B905" s="27"/>
      <c r="C905" s="122"/>
      <c r="D905" s="122"/>
      <c r="E905" s="122"/>
      <c r="F905" s="122"/>
      <c r="G905" s="78"/>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row>
    <row r="906" ht="12.75" customHeight="1">
      <c r="A906" s="5"/>
      <c r="B906" s="27"/>
      <c r="C906" s="122"/>
      <c r="D906" s="122"/>
      <c r="E906" s="122"/>
      <c r="F906" s="122"/>
      <c r="G906" s="78"/>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row>
    <row r="907" ht="12.75" customHeight="1">
      <c r="A907" s="5"/>
      <c r="B907" s="27"/>
      <c r="C907" s="122"/>
      <c r="D907" s="122"/>
      <c r="E907" s="122"/>
      <c r="F907" s="122"/>
      <c r="G907" s="78"/>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row>
    <row r="908" ht="12.75" customHeight="1">
      <c r="A908" s="5"/>
      <c r="B908" s="27"/>
      <c r="C908" s="122"/>
      <c r="D908" s="122"/>
      <c r="E908" s="122"/>
      <c r="F908" s="122"/>
      <c r="G908" s="78"/>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row>
    <row r="909" ht="12.75" customHeight="1">
      <c r="A909" s="5"/>
      <c r="B909" s="27"/>
      <c r="C909" s="122"/>
      <c r="D909" s="122"/>
      <c r="E909" s="122"/>
      <c r="F909" s="122"/>
      <c r="G909" s="78"/>
      <c r="H909" s="27"/>
      <c r="I909" s="27"/>
      <c r="J909" s="27"/>
      <c r="K909" s="27"/>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row>
    <row r="910" ht="12.75" customHeight="1">
      <c r="A910" s="5"/>
      <c r="B910" s="27"/>
      <c r="C910" s="122"/>
      <c r="D910" s="122"/>
      <c r="E910" s="122"/>
      <c r="F910" s="122"/>
      <c r="G910" s="78"/>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row>
    <row r="911" ht="12.75" customHeight="1">
      <c r="A911" s="5"/>
      <c r="B911" s="27"/>
      <c r="C911" s="122"/>
      <c r="D911" s="122"/>
      <c r="E911" s="122"/>
      <c r="F911" s="122"/>
      <c r="G911" s="78"/>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row>
    <row r="912" ht="12.75" customHeight="1">
      <c r="A912" s="5"/>
      <c r="B912" s="27"/>
      <c r="C912" s="122"/>
      <c r="D912" s="122"/>
      <c r="E912" s="122"/>
      <c r="F912" s="122"/>
      <c r="G912" s="78"/>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row>
    <row r="913" ht="12.75" customHeight="1">
      <c r="A913" s="5"/>
      <c r="B913" s="27"/>
      <c r="C913" s="122"/>
      <c r="D913" s="122"/>
      <c r="E913" s="122"/>
      <c r="F913" s="122"/>
      <c r="G913" s="78"/>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row>
    <row r="914" ht="12.75" customHeight="1">
      <c r="A914" s="5"/>
      <c r="B914" s="27"/>
      <c r="C914" s="122"/>
      <c r="D914" s="122"/>
      <c r="E914" s="122"/>
      <c r="F914" s="122"/>
      <c r="G914" s="78"/>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row>
    <row r="915" ht="12.75" customHeight="1">
      <c r="A915" s="5"/>
      <c r="B915" s="27"/>
      <c r="C915" s="122"/>
      <c r="D915" s="122"/>
      <c r="E915" s="122"/>
      <c r="F915" s="122"/>
      <c r="G915" s="78"/>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row>
    <row r="916" ht="12.75" customHeight="1">
      <c r="A916" s="5"/>
      <c r="B916" s="27"/>
      <c r="C916" s="122"/>
      <c r="D916" s="122"/>
      <c r="E916" s="122"/>
      <c r="F916" s="122"/>
      <c r="G916" s="78"/>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row>
    <row r="917" ht="12.75" customHeight="1">
      <c r="A917" s="5"/>
      <c r="B917" s="27"/>
      <c r="C917" s="122"/>
      <c r="D917" s="122"/>
      <c r="E917" s="122"/>
      <c r="F917" s="122"/>
      <c r="G917" s="78"/>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row>
    <row r="918" ht="12.75" customHeight="1">
      <c r="A918" s="5"/>
      <c r="B918" s="27"/>
      <c r="C918" s="122"/>
      <c r="D918" s="122"/>
      <c r="E918" s="122"/>
      <c r="F918" s="122"/>
      <c r="G918" s="78"/>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row>
    <row r="919" ht="12.75" customHeight="1">
      <c r="A919" s="5"/>
      <c r="B919" s="27"/>
      <c r="C919" s="122"/>
      <c r="D919" s="122"/>
      <c r="E919" s="122"/>
      <c r="F919" s="122"/>
      <c r="G919" s="78"/>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row>
    <row r="920" ht="12.75" customHeight="1">
      <c r="A920" s="5"/>
      <c r="B920" s="27"/>
      <c r="C920" s="122"/>
      <c r="D920" s="122"/>
      <c r="E920" s="122"/>
      <c r="F920" s="122"/>
      <c r="G920" s="78"/>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row>
    <row r="921" ht="12.75" customHeight="1">
      <c r="A921" s="5"/>
      <c r="B921" s="27"/>
      <c r="C921" s="122"/>
      <c r="D921" s="122"/>
      <c r="E921" s="122"/>
      <c r="F921" s="122"/>
      <c r="G921" s="78"/>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row>
    <row r="922" ht="12.75" customHeight="1">
      <c r="A922" s="5"/>
      <c r="B922" s="27"/>
      <c r="C922" s="122"/>
      <c r="D922" s="122"/>
      <c r="E922" s="122"/>
      <c r="F922" s="122"/>
      <c r="G922" s="78"/>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row>
    <row r="923" ht="12.75" customHeight="1">
      <c r="A923" s="5"/>
      <c r="B923" s="27"/>
      <c r="C923" s="122"/>
      <c r="D923" s="122"/>
      <c r="E923" s="122"/>
      <c r="F923" s="122"/>
      <c r="G923" s="78"/>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row>
    <row r="924" ht="12.75" customHeight="1">
      <c r="A924" s="5"/>
      <c r="B924" s="27"/>
      <c r="C924" s="122"/>
      <c r="D924" s="122"/>
      <c r="E924" s="122"/>
      <c r="F924" s="122"/>
      <c r="G924" s="78"/>
      <c r="H924" s="27"/>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row>
    <row r="925" ht="12.75" customHeight="1">
      <c r="A925" s="5"/>
      <c r="B925" s="27"/>
      <c r="C925" s="122"/>
      <c r="D925" s="122"/>
      <c r="E925" s="122"/>
      <c r="F925" s="122"/>
      <c r="G925" s="78"/>
      <c r="H925" s="27"/>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row>
    <row r="926" ht="12.75" customHeight="1">
      <c r="A926" s="5"/>
      <c r="B926" s="27"/>
      <c r="C926" s="122"/>
      <c r="D926" s="122"/>
      <c r="E926" s="122"/>
      <c r="F926" s="122"/>
      <c r="G926" s="78"/>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row>
    <row r="927" ht="12.75" customHeight="1">
      <c r="A927" s="5"/>
      <c r="B927" s="27"/>
      <c r="C927" s="122"/>
      <c r="D927" s="122"/>
      <c r="E927" s="122"/>
      <c r="F927" s="122"/>
      <c r="G927" s="78"/>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row>
    <row r="928" ht="12.75" customHeight="1">
      <c r="A928" s="5"/>
      <c r="B928" s="27"/>
      <c r="C928" s="122"/>
      <c r="D928" s="122"/>
      <c r="E928" s="122"/>
      <c r="F928" s="122"/>
      <c r="G928" s="78"/>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row>
    <row r="929" ht="12.75" customHeight="1">
      <c r="A929" s="5"/>
      <c r="B929" s="27"/>
      <c r="C929" s="122"/>
      <c r="D929" s="122"/>
      <c r="E929" s="122"/>
      <c r="F929" s="122"/>
      <c r="G929" s="78"/>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row>
    <row r="930" ht="12.75" customHeight="1">
      <c r="A930" s="5"/>
      <c r="B930" s="27"/>
      <c r="C930" s="122"/>
      <c r="D930" s="122"/>
      <c r="E930" s="122"/>
      <c r="F930" s="122"/>
      <c r="G930" s="78"/>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row>
    <row r="931" ht="12.75" customHeight="1">
      <c r="A931" s="5"/>
      <c r="B931" s="27"/>
      <c r="C931" s="122"/>
      <c r="D931" s="122"/>
      <c r="E931" s="122"/>
      <c r="F931" s="122"/>
      <c r="G931" s="78"/>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row>
    <row r="932" ht="12.75" customHeight="1">
      <c r="A932" s="5"/>
      <c r="B932" s="27"/>
      <c r="C932" s="122"/>
      <c r="D932" s="122"/>
      <c r="E932" s="122"/>
      <c r="F932" s="122"/>
      <c r="G932" s="78"/>
      <c r="H932" s="27"/>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row>
    <row r="933" ht="12.75" customHeight="1">
      <c r="A933" s="5"/>
      <c r="B933" s="27"/>
      <c r="C933" s="122"/>
      <c r="D933" s="122"/>
      <c r="E933" s="122"/>
      <c r="F933" s="122"/>
      <c r="G933" s="78"/>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row>
    <row r="934" ht="12.75" customHeight="1">
      <c r="A934" s="5"/>
      <c r="B934" s="27"/>
      <c r="C934" s="122"/>
      <c r="D934" s="122"/>
      <c r="E934" s="122"/>
      <c r="F934" s="122"/>
      <c r="G934" s="78"/>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row>
    <row r="935" ht="12.75" customHeight="1">
      <c r="A935" s="5"/>
      <c r="B935" s="27"/>
      <c r="C935" s="122"/>
      <c r="D935" s="122"/>
      <c r="E935" s="122"/>
      <c r="F935" s="122"/>
      <c r="G935" s="78"/>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row>
    <row r="936" ht="12.75" customHeight="1">
      <c r="A936" s="5"/>
      <c r="B936" s="27"/>
      <c r="C936" s="122"/>
      <c r="D936" s="122"/>
      <c r="E936" s="122"/>
      <c r="F936" s="122"/>
      <c r="G936" s="78"/>
      <c r="H936" s="27"/>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row>
    <row r="937" ht="12.75" customHeight="1">
      <c r="A937" s="5"/>
      <c r="B937" s="27"/>
      <c r="C937" s="122"/>
      <c r="D937" s="122"/>
      <c r="E937" s="122"/>
      <c r="F937" s="122"/>
      <c r="G937" s="78"/>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row>
    <row r="938" ht="12.75" customHeight="1">
      <c r="A938" s="5"/>
      <c r="B938" s="27"/>
      <c r="C938" s="122"/>
      <c r="D938" s="122"/>
      <c r="E938" s="122"/>
      <c r="F938" s="122"/>
      <c r="G938" s="78"/>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row>
    <row r="939" ht="12.75" customHeight="1">
      <c r="A939" s="5"/>
      <c r="B939" s="27"/>
      <c r="C939" s="122"/>
      <c r="D939" s="122"/>
      <c r="E939" s="122"/>
      <c r="F939" s="122"/>
      <c r="G939" s="78"/>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row>
    <row r="940" ht="12.75" customHeight="1">
      <c r="A940" s="5"/>
      <c r="B940" s="27"/>
      <c r="C940" s="122"/>
      <c r="D940" s="122"/>
      <c r="E940" s="122"/>
      <c r="F940" s="122"/>
      <c r="G940" s="78"/>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row>
    <row r="941" ht="12.75" customHeight="1">
      <c r="A941" s="5"/>
      <c r="B941" s="27"/>
      <c r="C941" s="122"/>
      <c r="D941" s="122"/>
      <c r="E941" s="122"/>
      <c r="F941" s="122"/>
      <c r="G941" s="78"/>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row>
    <row r="942" ht="12.75" customHeight="1">
      <c r="A942" s="5"/>
      <c r="B942" s="27"/>
      <c r="C942" s="122"/>
      <c r="D942" s="122"/>
      <c r="E942" s="122"/>
      <c r="F942" s="122"/>
      <c r="G942" s="78"/>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row>
    <row r="943" ht="12.75" customHeight="1">
      <c r="A943" s="5"/>
      <c r="B943" s="27"/>
      <c r="C943" s="122"/>
      <c r="D943" s="122"/>
      <c r="E943" s="122"/>
      <c r="F943" s="122"/>
      <c r="G943" s="78"/>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row>
    <row r="944" ht="12.75" customHeight="1">
      <c r="A944" s="5"/>
      <c r="B944" s="27"/>
      <c r="C944" s="122"/>
      <c r="D944" s="122"/>
      <c r="E944" s="122"/>
      <c r="F944" s="122"/>
      <c r="G944" s="78"/>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row>
    <row r="945" ht="12.75" customHeight="1">
      <c r="A945" s="5"/>
      <c r="B945" s="27"/>
      <c r="C945" s="122"/>
      <c r="D945" s="122"/>
      <c r="E945" s="122"/>
      <c r="F945" s="122"/>
      <c r="G945" s="78"/>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row>
    <row r="946" ht="12.75" customHeight="1">
      <c r="A946" s="5"/>
      <c r="B946" s="27"/>
      <c r="C946" s="122"/>
      <c r="D946" s="122"/>
      <c r="E946" s="122"/>
      <c r="F946" s="122"/>
      <c r="G946" s="78"/>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row>
    <row r="947" ht="12.75" customHeight="1">
      <c r="A947" s="5"/>
      <c r="B947" s="27"/>
      <c r="C947" s="122"/>
      <c r="D947" s="122"/>
      <c r="E947" s="122"/>
      <c r="F947" s="122"/>
      <c r="G947" s="78"/>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row>
    <row r="948" ht="12.75" customHeight="1">
      <c r="A948" s="5"/>
      <c r="B948" s="27"/>
      <c r="C948" s="122"/>
      <c r="D948" s="122"/>
      <c r="E948" s="122"/>
      <c r="F948" s="122"/>
      <c r="G948" s="78"/>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row>
    <row r="949" ht="12.75" customHeight="1">
      <c r="A949" s="5"/>
      <c r="B949" s="27"/>
      <c r="C949" s="122"/>
      <c r="D949" s="122"/>
      <c r="E949" s="122"/>
      <c r="F949" s="122"/>
      <c r="G949" s="78"/>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row>
    <row r="950" ht="12.75" customHeight="1">
      <c r="A950" s="5"/>
      <c r="B950" s="27"/>
      <c r="C950" s="122"/>
      <c r="D950" s="122"/>
      <c r="E950" s="122"/>
      <c r="F950" s="122"/>
      <c r="G950" s="78"/>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row>
    <row r="951" ht="12.75" customHeight="1">
      <c r="A951" s="5"/>
      <c r="B951" s="27"/>
      <c r="C951" s="122"/>
      <c r="D951" s="122"/>
      <c r="E951" s="122"/>
      <c r="F951" s="122"/>
      <c r="G951" s="78"/>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row>
    <row r="952" ht="12.75" customHeight="1">
      <c r="A952" s="5"/>
      <c r="B952" s="27"/>
      <c r="C952" s="122"/>
      <c r="D952" s="122"/>
      <c r="E952" s="122"/>
      <c r="F952" s="122"/>
      <c r="G952" s="78"/>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row>
    <row r="953" ht="12.75" customHeight="1">
      <c r="A953" s="5"/>
      <c r="B953" s="27"/>
      <c r="C953" s="122"/>
      <c r="D953" s="122"/>
      <c r="E953" s="122"/>
      <c r="F953" s="122"/>
      <c r="G953" s="78"/>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row>
    <row r="954" ht="12.75" customHeight="1">
      <c r="A954" s="5"/>
      <c r="B954" s="27"/>
      <c r="C954" s="122"/>
      <c r="D954" s="122"/>
      <c r="E954" s="122"/>
      <c r="F954" s="122"/>
      <c r="G954" s="78"/>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row>
    <row r="955" ht="12.75" customHeight="1">
      <c r="A955" s="5"/>
      <c r="B955" s="27"/>
      <c r="C955" s="122"/>
      <c r="D955" s="122"/>
      <c r="E955" s="122"/>
      <c r="F955" s="122"/>
      <c r="G955" s="78"/>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row>
    <row r="956" ht="12.75" customHeight="1">
      <c r="A956" s="5"/>
      <c r="B956" s="27"/>
      <c r="C956" s="122"/>
      <c r="D956" s="122"/>
      <c r="E956" s="122"/>
      <c r="F956" s="122"/>
      <c r="G956" s="78"/>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row>
    <row r="957" ht="12.75" customHeight="1">
      <c r="A957" s="5"/>
      <c r="B957" s="27"/>
      <c r="C957" s="122"/>
      <c r="D957" s="122"/>
      <c r="E957" s="122"/>
      <c r="F957" s="122"/>
      <c r="G957" s="78"/>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row>
    <row r="958" ht="12.75" customHeight="1">
      <c r="A958" s="5"/>
      <c r="B958" s="27"/>
      <c r="C958" s="122"/>
      <c r="D958" s="122"/>
      <c r="E958" s="122"/>
      <c r="F958" s="122"/>
      <c r="G958" s="78"/>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row>
    <row r="959" ht="12.75" customHeight="1">
      <c r="A959" s="5"/>
      <c r="B959" s="27"/>
      <c r="C959" s="122"/>
      <c r="D959" s="122"/>
      <c r="E959" s="122"/>
      <c r="F959" s="122"/>
      <c r="G959" s="78"/>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row>
    <row r="960" ht="12.75" customHeight="1">
      <c r="A960" s="5"/>
      <c r="B960" s="27"/>
      <c r="C960" s="122"/>
      <c r="D960" s="122"/>
      <c r="E960" s="122"/>
      <c r="F960" s="122"/>
      <c r="G960" s="78"/>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row>
    <row r="961" ht="12.75" customHeight="1">
      <c r="A961" s="5"/>
      <c r="B961" s="27"/>
      <c r="C961" s="122"/>
      <c r="D961" s="122"/>
      <c r="E961" s="122"/>
      <c r="F961" s="122"/>
      <c r="G961" s="78"/>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row>
    <row r="962" ht="12.75" customHeight="1">
      <c r="A962" s="5"/>
      <c r="B962" s="27"/>
      <c r="C962" s="122"/>
      <c r="D962" s="122"/>
      <c r="E962" s="122"/>
      <c r="F962" s="122"/>
      <c r="G962" s="78"/>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row>
    <row r="963" ht="12.75" customHeight="1">
      <c r="A963" s="5"/>
      <c r="B963" s="27"/>
      <c r="C963" s="122"/>
      <c r="D963" s="122"/>
      <c r="E963" s="122"/>
      <c r="F963" s="122"/>
      <c r="G963" s="78"/>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row>
    <row r="964" ht="12.75" customHeight="1">
      <c r="A964" s="5"/>
      <c r="B964" s="27"/>
      <c r="C964" s="122"/>
      <c r="D964" s="122"/>
      <c r="E964" s="122"/>
      <c r="F964" s="122"/>
      <c r="G964" s="78"/>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row>
    <row r="965" ht="12.75" customHeight="1">
      <c r="A965" s="5"/>
      <c r="B965" s="27"/>
      <c r="C965" s="122"/>
      <c r="D965" s="122"/>
      <c r="E965" s="122"/>
      <c r="F965" s="122"/>
      <c r="G965" s="78"/>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row>
    <row r="966" ht="12.75" customHeight="1">
      <c r="A966" s="5"/>
      <c r="B966" s="27"/>
      <c r="C966" s="122"/>
      <c r="D966" s="122"/>
      <c r="E966" s="122"/>
      <c r="F966" s="122"/>
      <c r="G966" s="78"/>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row>
    <row r="967" ht="12.75" customHeight="1">
      <c r="A967" s="5"/>
      <c r="B967" s="27"/>
      <c r="C967" s="122"/>
      <c r="D967" s="122"/>
      <c r="E967" s="122"/>
      <c r="F967" s="122"/>
      <c r="G967" s="78"/>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row>
    <row r="968" ht="12.75" customHeight="1">
      <c r="A968" s="5"/>
      <c r="B968" s="27"/>
      <c r="C968" s="122"/>
      <c r="D968" s="122"/>
      <c r="E968" s="122"/>
      <c r="F968" s="122"/>
      <c r="G968" s="78"/>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row>
    <row r="969" ht="12.75" customHeight="1">
      <c r="A969" s="5"/>
      <c r="B969" s="27"/>
      <c r="C969" s="122"/>
      <c r="D969" s="122"/>
      <c r="E969" s="122"/>
      <c r="F969" s="122"/>
      <c r="G969" s="78"/>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row>
    <row r="970" ht="12.75" customHeight="1">
      <c r="A970" s="5"/>
      <c r="B970" s="27"/>
      <c r="C970" s="122"/>
      <c r="D970" s="122"/>
      <c r="E970" s="122"/>
      <c r="F970" s="122"/>
      <c r="G970" s="78"/>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row>
    <row r="971" ht="12.75" customHeight="1">
      <c r="A971" s="5"/>
      <c r="B971" s="27"/>
      <c r="C971" s="122"/>
      <c r="D971" s="122"/>
      <c r="E971" s="122"/>
      <c r="F971" s="122"/>
      <c r="G971" s="78"/>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row>
    <row r="972" ht="12.75" customHeight="1">
      <c r="A972" s="5"/>
      <c r="B972" s="27"/>
      <c r="C972" s="122"/>
      <c r="D972" s="122"/>
      <c r="E972" s="122"/>
      <c r="F972" s="122"/>
      <c r="G972" s="78"/>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c r="AY972" s="27"/>
      <c r="AZ972" s="27"/>
      <c r="BA972" s="27"/>
    </row>
    <row r="973" ht="12.75" customHeight="1">
      <c r="A973" s="5"/>
      <c r="B973" s="27"/>
      <c r="C973" s="122"/>
      <c r="D973" s="122"/>
      <c r="E973" s="122"/>
      <c r="F973" s="122"/>
      <c r="G973" s="78"/>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row>
    <row r="974" ht="12.75" customHeight="1">
      <c r="A974" s="5"/>
      <c r="B974" s="27"/>
      <c r="C974" s="122"/>
      <c r="D974" s="122"/>
      <c r="E974" s="122"/>
      <c r="F974" s="122"/>
      <c r="G974" s="78"/>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row>
    <row r="975" ht="12.75" customHeight="1">
      <c r="A975" s="5"/>
      <c r="B975" s="27"/>
      <c r="C975" s="122"/>
      <c r="D975" s="122"/>
      <c r="E975" s="122"/>
      <c r="F975" s="122"/>
      <c r="G975" s="78"/>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row>
    <row r="976" ht="12.75" customHeight="1">
      <c r="A976" s="5"/>
      <c r="B976" s="27"/>
      <c r="C976" s="122"/>
      <c r="D976" s="122"/>
      <c r="E976" s="122"/>
      <c r="F976" s="122"/>
      <c r="G976" s="78"/>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row>
    <row r="977" ht="12.75" customHeight="1">
      <c r="A977" s="5"/>
      <c r="B977" s="27"/>
      <c r="C977" s="122"/>
      <c r="D977" s="122"/>
      <c r="E977" s="122"/>
      <c r="F977" s="122"/>
      <c r="G977" s="78"/>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row>
    <row r="978" ht="12.75" customHeight="1">
      <c r="A978" s="5"/>
      <c r="B978" s="27"/>
      <c r="C978" s="122"/>
      <c r="D978" s="122"/>
      <c r="E978" s="122"/>
      <c r="F978" s="122"/>
      <c r="G978" s="78"/>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row>
    <row r="979" ht="12.75" customHeight="1">
      <c r="A979" s="5"/>
      <c r="B979" s="27"/>
      <c r="C979" s="122"/>
      <c r="D979" s="122"/>
      <c r="E979" s="122"/>
      <c r="F979" s="122"/>
      <c r="G979" s="78"/>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row>
    <row r="980" ht="12.75" customHeight="1">
      <c r="A980" s="5"/>
      <c r="B980" s="27"/>
      <c r="C980" s="122"/>
      <c r="D980" s="122"/>
      <c r="E980" s="122"/>
      <c r="F980" s="122"/>
      <c r="G980" s="78"/>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row>
    <row r="981" ht="12.75" customHeight="1">
      <c r="A981" s="5"/>
      <c r="B981" s="27"/>
      <c r="C981" s="122"/>
      <c r="D981" s="122"/>
      <c r="E981" s="122"/>
      <c r="F981" s="122"/>
      <c r="G981" s="78"/>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row>
    <row r="982" ht="12.75" customHeight="1">
      <c r="A982" s="5"/>
      <c r="B982" s="27"/>
      <c r="C982" s="122"/>
      <c r="D982" s="122"/>
      <c r="E982" s="122"/>
      <c r="F982" s="122"/>
      <c r="G982" s="78"/>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row>
    <row r="983" ht="12.75" customHeight="1">
      <c r="A983" s="5"/>
      <c r="B983" s="27"/>
      <c r="C983" s="122"/>
      <c r="D983" s="122"/>
      <c r="E983" s="122"/>
      <c r="F983" s="122"/>
      <c r="G983" s="78"/>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row>
    <row r="984" ht="12.75" customHeight="1">
      <c r="A984" s="5"/>
      <c r="B984" s="27"/>
      <c r="C984" s="122"/>
      <c r="D984" s="122"/>
      <c r="E984" s="122"/>
      <c r="F984" s="122"/>
      <c r="G984" s="78"/>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row>
    <row r="985" ht="12.75" customHeight="1">
      <c r="A985" s="5"/>
      <c r="B985" s="27"/>
      <c r="C985" s="122"/>
      <c r="D985" s="122"/>
      <c r="E985" s="122"/>
      <c r="F985" s="122"/>
      <c r="G985" s="78"/>
      <c r="H985" s="27"/>
      <c r="I985" s="27"/>
      <c r="J985" s="27"/>
      <c r="K985" s="27"/>
      <c r="L985" s="27"/>
      <c r="M985" s="27"/>
      <c r="N985" s="27"/>
      <c r="O985" s="27"/>
      <c r="P985" s="27"/>
      <c r="Q985" s="27"/>
      <c r="R985" s="27"/>
      <c r="S985" s="27"/>
      <c r="T985" s="27"/>
      <c r="U985" s="27"/>
      <c r="V985" s="27"/>
      <c r="W985" s="27"/>
      <c r="X985" s="27"/>
      <c r="Y985" s="27"/>
      <c r="Z985" s="27"/>
      <c r="AA985" s="27"/>
      <c r="AB985" s="27"/>
      <c r="AC985" s="27"/>
      <c r="AD985" s="27"/>
      <c r="AE985" s="27"/>
      <c r="AF985" s="27"/>
      <c r="AG985" s="27"/>
      <c r="AH985" s="27"/>
      <c r="AI985" s="27"/>
      <c r="AJ985" s="27"/>
      <c r="AK985" s="27"/>
      <c r="AL985" s="27"/>
      <c r="AM985" s="27"/>
      <c r="AN985" s="27"/>
      <c r="AO985" s="27"/>
      <c r="AP985" s="27"/>
      <c r="AQ985" s="27"/>
      <c r="AR985" s="27"/>
      <c r="AS985" s="27"/>
      <c r="AT985" s="27"/>
      <c r="AU985" s="27"/>
      <c r="AV985" s="27"/>
      <c r="AW985" s="27"/>
      <c r="AX985" s="27"/>
      <c r="AY985" s="27"/>
      <c r="AZ985" s="27"/>
      <c r="BA985" s="27"/>
    </row>
    <row r="986" ht="12.75" customHeight="1">
      <c r="A986" s="5"/>
      <c r="B986" s="27"/>
      <c r="C986" s="122"/>
      <c r="D986" s="122"/>
      <c r="E986" s="122"/>
      <c r="F986" s="122"/>
      <c r="G986" s="78"/>
      <c r="H986" s="27"/>
      <c r="I986" s="27"/>
      <c r="J986" s="27"/>
      <c r="K986" s="27"/>
      <c r="L986" s="27"/>
      <c r="M986" s="27"/>
      <c r="N986" s="27"/>
      <c r="O986" s="27"/>
      <c r="P986" s="27"/>
      <c r="Q986" s="27"/>
      <c r="R986" s="27"/>
      <c r="S986" s="27"/>
      <c r="T986" s="27"/>
      <c r="U986" s="27"/>
      <c r="V986" s="27"/>
      <c r="W986" s="27"/>
      <c r="X986" s="27"/>
      <c r="Y986" s="27"/>
      <c r="Z986" s="27"/>
      <c r="AA986" s="27"/>
      <c r="AB986" s="27"/>
      <c r="AC986" s="27"/>
      <c r="AD986" s="27"/>
      <c r="AE986" s="27"/>
      <c r="AF986" s="27"/>
      <c r="AG986" s="27"/>
      <c r="AH986" s="27"/>
      <c r="AI986" s="27"/>
      <c r="AJ986" s="27"/>
      <c r="AK986" s="27"/>
      <c r="AL986" s="27"/>
      <c r="AM986" s="27"/>
      <c r="AN986" s="27"/>
      <c r="AO986" s="27"/>
      <c r="AP986" s="27"/>
      <c r="AQ986" s="27"/>
      <c r="AR986" s="27"/>
      <c r="AS986" s="27"/>
      <c r="AT986" s="27"/>
      <c r="AU986" s="27"/>
      <c r="AV986" s="27"/>
      <c r="AW986" s="27"/>
      <c r="AX986" s="27"/>
      <c r="AY986" s="27"/>
      <c r="AZ986" s="27"/>
      <c r="BA986" s="27"/>
    </row>
    <row r="987" ht="12.75" customHeight="1">
      <c r="A987" s="5"/>
      <c r="B987" s="27"/>
      <c r="C987" s="122"/>
      <c r="D987" s="122"/>
      <c r="E987" s="122"/>
      <c r="F987" s="122"/>
      <c r="G987" s="78"/>
      <c r="H987" s="27"/>
      <c r="I987" s="27"/>
      <c r="J987" s="27"/>
      <c r="K987" s="27"/>
      <c r="L987" s="27"/>
      <c r="M987" s="27"/>
      <c r="N987" s="27"/>
      <c r="O987" s="27"/>
      <c r="P987" s="27"/>
      <c r="Q987" s="27"/>
      <c r="R987" s="27"/>
      <c r="S987" s="27"/>
      <c r="T987" s="27"/>
      <c r="U987" s="27"/>
      <c r="V987" s="27"/>
      <c r="W987" s="27"/>
      <c r="X987" s="27"/>
      <c r="Y987" s="27"/>
      <c r="Z987" s="27"/>
      <c r="AA987" s="27"/>
      <c r="AB987" s="27"/>
      <c r="AC987" s="27"/>
      <c r="AD987" s="27"/>
      <c r="AE987" s="27"/>
      <c r="AF987" s="27"/>
      <c r="AG987" s="27"/>
      <c r="AH987" s="27"/>
      <c r="AI987" s="27"/>
      <c r="AJ987" s="27"/>
      <c r="AK987" s="27"/>
      <c r="AL987" s="27"/>
      <c r="AM987" s="27"/>
      <c r="AN987" s="27"/>
      <c r="AO987" s="27"/>
      <c r="AP987" s="27"/>
      <c r="AQ987" s="27"/>
      <c r="AR987" s="27"/>
      <c r="AS987" s="27"/>
      <c r="AT987" s="27"/>
      <c r="AU987" s="27"/>
      <c r="AV987" s="27"/>
      <c r="AW987" s="27"/>
      <c r="AX987" s="27"/>
      <c r="AY987" s="27"/>
      <c r="AZ987" s="27"/>
      <c r="BA987" s="27"/>
    </row>
    <row r="988" ht="12.75" customHeight="1">
      <c r="A988" s="5"/>
      <c r="B988" s="27"/>
      <c r="C988" s="122"/>
      <c r="D988" s="122"/>
      <c r="E988" s="122"/>
      <c r="F988" s="122"/>
      <c r="G988" s="78"/>
      <c r="H988" s="27"/>
      <c r="I988" s="27"/>
      <c r="J988" s="27"/>
      <c r="K988" s="27"/>
      <c r="L988" s="27"/>
      <c r="M988" s="27"/>
      <c r="N988" s="27"/>
      <c r="O988" s="27"/>
      <c r="P988" s="27"/>
      <c r="Q988" s="27"/>
      <c r="R988" s="27"/>
      <c r="S988" s="27"/>
      <c r="T988" s="27"/>
      <c r="U988" s="27"/>
      <c r="V988" s="27"/>
      <c r="W988" s="27"/>
      <c r="X988" s="27"/>
      <c r="Y988" s="27"/>
      <c r="Z988" s="27"/>
      <c r="AA988" s="27"/>
      <c r="AB988" s="27"/>
      <c r="AC988" s="27"/>
      <c r="AD988" s="27"/>
      <c r="AE988" s="27"/>
      <c r="AF988" s="27"/>
      <c r="AG988" s="27"/>
      <c r="AH988" s="27"/>
      <c r="AI988" s="27"/>
      <c r="AJ988" s="27"/>
      <c r="AK988" s="27"/>
      <c r="AL988" s="27"/>
      <c r="AM988" s="27"/>
      <c r="AN988" s="27"/>
      <c r="AO988" s="27"/>
      <c r="AP988" s="27"/>
      <c r="AQ988" s="27"/>
      <c r="AR988" s="27"/>
      <c r="AS988" s="27"/>
      <c r="AT988" s="27"/>
      <c r="AU988" s="27"/>
      <c r="AV988" s="27"/>
      <c r="AW988" s="27"/>
      <c r="AX988" s="27"/>
      <c r="AY988" s="27"/>
      <c r="AZ988" s="27"/>
      <c r="BA988" s="27"/>
    </row>
    <row r="989" ht="12.75" customHeight="1">
      <c r="A989" s="5"/>
      <c r="B989" s="27"/>
      <c r="C989" s="122"/>
      <c r="D989" s="122"/>
      <c r="E989" s="122"/>
      <c r="F989" s="122"/>
      <c r="G989" s="78"/>
      <c r="H989" s="27"/>
      <c r="I989" s="27"/>
      <c r="J989" s="27"/>
      <c r="K989" s="27"/>
      <c r="L989" s="27"/>
      <c r="M989" s="27"/>
      <c r="N989" s="27"/>
      <c r="O989" s="27"/>
      <c r="P989" s="27"/>
      <c r="Q989" s="27"/>
      <c r="R989" s="27"/>
      <c r="S989" s="27"/>
      <c r="T989" s="27"/>
      <c r="U989" s="27"/>
      <c r="V989" s="27"/>
      <c r="W989" s="27"/>
      <c r="X989" s="27"/>
      <c r="Y989" s="27"/>
      <c r="Z989" s="27"/>
      <c r="AA989" s="27"/>
      <c r="AB989" s="27"/>
      <c r="AC989" s="27"/>
      <c r="AD989" s="27"/>
      <c r="AE989" s="27"/>
      <c r="AF989" s="27"/>
      <c r="AG989" s="27"/>
      <c r="AH989" s="27"/>
      <c r="AI989" s="27"/>
      <c r="AJ989" s="27"/>
      <c r="AK989" s="27"/>
      <c r="AL989" s="27"/>
      <c r="AM989" s="27"/>
      <c r="AN989" s="27"/>
      <c r="AO989" s="27"/>
      <c r="AP989" s="27"/>
      <c r="AQ989" s="27"/>
      <c r="AR989" s="27"/>
      <c r="AS989" s="27"/>
      <c r="AT989" s="27"/>
      <c r="AU989" s="27"/>
      <c r="AV989" s="27"/>
      <c r="AW989" s="27"/>
      <c r="AX989" s="27"/>
      <c r="AY989" s="27"/>
      <c r="AZ989" s="27"/>
      <c r="BA989" s="27"/>
    </row>
    <row r="990" ht="12.75" customHeight="1">
      <c r="A990" s="5"/>
      <c r="B990" s="27"/>
      <c r="C990" s="122"/>
      <c r="D990" s="122"/>
      <c r="E990" s="122"/>
      <c r="F990" s="122"/>
      <c r="G990" s="78"/>
      <c r="H990" s="27"/>
      <c r="I990" s="27"/>
      <c r="J990" s="27"/>
      <c r="K990" s="27"/>
      <c r="L990" s="27"/>
      <c r="M990" s="27"/>
      <c r="N990" s="27"/>
      <c r="O990" s="27"/>
      <c r="P990" s="27"/>
      <c r="Q990" s="27"/>
      <c r="R990" s="27"/>
      <c r="S990" s="27"/>
      <c r="T990" s="27"/>
      <c r="U990" s="27"/>
      <c r="V990" s="27"/>
      <c r="W990" s="27"/>
      <c r="X990" s="27"/>
      <c r="Y990" s="27"/>
      <c r="Z990" s="27"/>
      <c r="AA990" s="27"/>
      <c r="AB990" s="27"/>
      <c r="AC990" s="27"/>
      <c r="AD990" s="27"/>
      <c r="AE990" s="27"/>
      <c r="AF990" s="27"/>
      <c r="AG990" s="27"/>
      <c r="AH990" s="27"/>
      <c r="AI990" s="27"/>
      <c r="AJ990" s="27"/>
      <c r="AK990" s="27"/>
      <c r="AL990" s="27"/>
      <c r="AM990" s="27"/>
      <c r="AN990" s="27"/>
      <c r="AO990" s="27"/>
      <c r="AP990" s="27"/>
      <c r="AQ990" s="27"/>
      <c r="AR990" s="27"/>
      <c r="AS990" s="27"/>
      <c r="AT990" s="27"/>
      <c r="AU990" s="27"/>
      <c r="AV990" s="27"/>
      <c r="AW990" s="27"/>
      <c r="AX990" s="27"/>
      <c r="AY990" s="27"/>
      <c r="AZ990" s="27"/>
      <c r="BA990" s="27"/>
    </row>
    <row r="991" ht="12.75" customHeight="1">
      <c r="A991" s="5"/>
      <c r="B991" s="27"/>
      <c r="C991" s="122"/>
      <c r="D991" s="122"/>
      <c r="E991" s="122"/>
      <c r="F991" s="122"/>
      <c r="G991" s="78"/>
      <c r="H991" s="27"/>
      <c r="I991" s="27"/>
      <c r="J991" s="27"/>
      <c r="K991" s="27"/>
      <c r="L991" s="27"/>
      <c r="M991" s="27"/>
      <c r="N991" s="27"/>
      <c r="O991" s="27"/>
      <c r="P991" s="27"/>
      <c r="Q991" s="27"/>
      <c r="R991" s="27"/>
      <c r="S991" s="27"/>
      <c r="T991" s="27"/>
      <c r="U991" s="27"/>
      <c r="V991" s="27"/>
      <c r="W991" s="27"/>
      <c r="X991" s="27"/>
      <c r="Y991" s="27"/>
      <c r="Z991" s="27"/>
      <c r="AA991" s="27"/>
      <c r="AB991" s="27"/>
      <c r="AC991" s="27"/>
      <c r="AD991" s="27"/>
      <c r="AE991" s="27"/>
      <c r="AF991" s="27"/>
      <c r="AG991" s="27"/>
      <c r="AH991" s="27"/>
      <c r="AI991" s="27"/>
      <c r="AJ991" s="27"/>
      <c r="AK991" s="27"/>
      <c r="AL991" s="27"/>
      <c r="AM991" s="27"/>
      <c r="AN991" s="27"/>
      <c r="AO991" s="27"/>
      <c r="AP991" s="27"/>
      <c r="AQ991" s="27"/>
      <c r="AR991" s="27"/>
      <c r="AS991" s="27"/>
      <c r="AT991" s="27"/>
      <c r="AU991" s="27"/>
      <c r="AV991" s="27"/>
      <c r="AW991" s="27"/>
      <c r="AX991" s="27"/>
      <c r="AY991" s="27"/>
      <c r="AZ991" s="27"/>
      <c r="BA991" s="27"/>
    </row>
    <row r="992" ht="12.75" customHeight="1">
      <c r="A992" s="5"/>
      <c r="B992" s="27"/>
      <c r="C992" s="122"/>
      <c r="D992" s="122"/>
      <c r="E992" s="122"/>
      <c r="F992" s="122"/>
      <c r="G992" s="78"/>
      <c r="H992" s="27"/>
      <c r="I992" s="27"/>
      <c r="J992" s="27"/>
      <c r="K992" s="27"/>
      <c r="L992" s="27"/>
      <c r="M992" s="27"/>
      <c r="N992" s="27"/>
      <c r="O992" s="27"/>
      <c r="P992" s="27"/>
      <c r="Q992" s="27"/>
      <c r="R992" s="27"/>
      <c r="S992" s="27"/>
      <c r="T992" s="27"/>
      <c r="U992" s="27"/>
      <c r="V992" s="27"/>
      <c r="W992" s="27"/>
      <c r="X992" s="27"/>
      <c r="Y992" s="27"/>
      <c r="Z992" s="27"/>
      <c r="AA992" s="27"/>
      <c r="AB992" s="27"/>
      <c r="AC992" s="27"/>
      <c r="AD992" s="27"/>
      <c r="AE992" s="27"/>
      <c r="AF992" s="27"/>
      <c r="AG992" s="27"/>
      <c r="AH992" s="27"/>
      <c r="AI992" s="27"/>
      <c r="AJ992" s="27"/>
      <c r="AK992" s="27"/>
      <c r="AL992" s="27"/>
      <c r="AM992" s="27"/>
      <c r="AN992" s="27"/>
      <c r="AO992" s="27"/>
      <c r="AP992" s="27"/>
      <c r="AQ992" s="27"/>
      <c r="AR992" s="27"/>
      <c r="AS992" s="27"/>
      <c r="AT992" s="27"/>
      <c r="AU992" s="27"/>
      <c r="AV992" s="27"/>
      <c r="AW992" s="27"/>
      <c r="AX992" s="27"/>
      <c r="AY992" s="27"/>
      <c r="AZ992" s="27"/>
      <c r="BA992" s="27"/>
    </row>
    <row r="993" ht="12.75" customHeight="1">
      <c r="A993" s="5"/>
      <c r="B993" s="27"/>
      <c r="C993" s="122"/>
      <c r="D993" s="122"/>
      <c r="E993" s="122"/>
      <c r="F993" s="122"/>
      <c r="G993" s="78"/>
      <c r="H993" s="27"/>
      <c r="I993" s="27"/>
      <c r="J993" s="27"/>
      <c r="K993" s="27"/>
      <c r="L993" s="27"/>
      <c r="M993" s="27"/>
      <c r="N993" s="27"/>
      <c r="O993" s="27"/>
      <c r="P993" s="27"/>
      <c r="Q993" s="27"/>
      <c r="R993" s="27"/>
      <c r="S993" s="27"/>
      <c r="T993" s="27"/>
      <c r="U993" s="27"/>
      <c r="V993" s="27"/>
      <c r="W993" s="27"/>
      <c r="X993" s="27"/>
      <c r="Y993" s="27"/>
      <c r="Z993" s="27"/>
      <c r="AA993" s="27"/>
      <c r="AB993" s="27"/>
      <c r="AC993" s="27"/>
      <c r="AD993" s="27"/>
      <c r="AE993" s="27"/>
      <c r="AF993" s="27"/>
      <c r="AG993" s="27"/>
      <c r="AH993" s="27"/>
      <c r="AI993" s="27"/>
      <c r="AJ993" s="27"/>
      <c r="AK993" s="27"/>
      <c r="AL993" s="27"/>
      <c r="AM993" s="27"/>
      <c r="AN993" s="27"/>
      <c r="AO993" s="27"/>
      <c r="AP993" s="27"/>
      <c r="AQ993" s="27"/>
      <c r="AR993" s="27"/>
      <c r="AS993" s="27"/>
      <c r="AT993" s="27"/>
      <c r="AU993" s="27"/>
      <c r="AV993" s="27"/>
      <c r="AW993" s="27"/>
      <c r="AX993" s="27"/>
      <c r="AY993" s="27"/>
      <c r="AZ993" s="27"/>
      <c r="BA993" s="27"/>
    </row>
    <row r="994" ht="12.75" customHeight="1">
      <c r="A994" s="5"/>
      <c r="B994" s="27"/>
      <c r="C994" s="122"/>
      <c r="D994" s="122"/>
      <c r="E994" s="122"/>
      <c r="F994" s="122"/>
      <c r="G994" s="78"/>
      <c r="H994" s="27"/>
      <c r="I994" s="27"/>
      <c r="J994" s="27"/>
      <c r="K994" s="27"/>
      <c r="L994" s="27"/>
      <c r="M994" s="27"/>
      <c r="N994" s="27"/>
      <c r="O994" s="27"/>
      <c r="P994" s="27"/>
      <c r="Q994" s="27"/>
      <c r="R994" s="27"/>
      <c r="S994" s="27"/>
      <c r="T994" s="27"/>
      <c r="U994" s="27"/>
      <c r="V994" s="27"/>
      <c r="W994" s="27"/>
      <c r="X994" s="27"/>
      <c r="Y994" s="27"/>
      <c r="Z994" s="27"/>
      <c r="AA994" s="27"/>
      <c r="AB994" s="27"/>
      <c r="AC994" s="27"/>
      <c r="AD994" s="27"/>
      <c r="AE994" s="27"/>
      <c r="AF994" s="27"/>
      <c r="AG994" s="27"/>
      <c r="AH994" s="27"/>
      <c r="AI994" s="27"/>
      <c r="AJ994" s="27"/>
      <c r="AK994" s="27"/>
      <c r="AL994" s="27"/>
      <c r="AM994" s="27"/>
      <c r="AN994" s="27"/>
      <c r="AO994" s="27"/>
      <c r="AP994" s="27"/>
      <c r="AQ994" s="27"/>
      <c r="AR994" s="27"/>
      <c r="AS994" s="27"/>
      <c r="AT994" s="27"/>
      <c r="AU994" s="27"/>
      <c r="AV994" s="27"/>
      <c r="AW994" s="27"/>
      <c r="AX994" s="27"/>
      <c r="AY994" s="27"/>
      <c r="AZ994" s="27"/>
      <c r="BA994" s="27"/>
    </row>
    <row r="995" ht="12.75" customHeight="1">
      <c r="A995" s="5"/>
      <c r="B995" s="27"/>
      <c r="C995" s="122"/>
      <c r="D995" s="122"/>
      <c r="E995" s="122"/>
      <c r="F995" s="122"/>
      <c r="G995" s="78"/>
      <c r="H995" s="27"/>
      <c r="I995" s="27"/>
      <c r="J995" s="27"/>
      <c r="K995" s="27"/>
      <c r="L995" s="27"/>
      <c r="M995" s="27"/>
      <c r="N995" s="27"/>
      <c r="O995" s="27"/>
      <c r="P995" s="27"/>
      <c r="Q995" s="27"/>
      <c r="R995" s="27"/>
      <c r="S995" s="27"/>
      <c r="T995" s="27"/>
      <c r="U995" s="27"/>
      <c r="V995" s="27"/>
      <c r="W995" s="27"/>
      <c r="X995" s="27"/>
      <c r="Y995" s="27"/>
      <c r="Z995" s="27"/>
      <c r="AA995" s="27"/>
      <c r="AB995" s="27"/>
      <c r="AC995" s="27"/>
      <c r="AD995" s="27"/>
      <c r="AE995" s="27"/>
      <c r="AF995" s="27"/>
      <c r="AG995" s="27"/>
      <c r="AH995" s="27"/>
      <c r="AI995" s="27"/>
      <c r="AJ995" s="27"/>
      <c r="AK995" s="27"/>
      <c r="AL995" s="27"/>
      <c r="AM995" s="27"/>
      <c r="AN995" s="27"/>
      <c r="AO995" s="27"/>
      <c r="AP995" s="27"/>
      <c r="AQ995" s="27"/>
      <c r="AR995" s="27"/>
      <c r="AS995" s="27"/>
      <c r="AT995" s="27"/>
      <c r="AU995" s="27"/>
      <c r="AV995" s="27"/>
      <c r="AW995" s="27"/>
      <c r="AX995" s="27"/>
      <c r="AY995" s="27"/>
      <c r="AZ995" s="27"/>
      <c r="BA995" s="27"/>
    </row>
    <row r="996" ht="12.75" customHeight="1">
      <c r="A996" s="5"/>
      <c r="B996" s="27"/>
      <c r="C996" s="122"/>
      <c r="D996" s="122"/>
      <c r="E996" s="122"/>
      <c r="F996" s="122"/>
      <c r="G996" s="78"/>
      <c r="H996" s="27"/>
      <c r="I996" s="27"/>
      <c r="J996" s="27"/>
      <c r="K996" s="27"/>
      <c r="L996" s="27"/>
      <c r="M996" s="27"/>
      <c r="N996" s="27"/>
      <c r="O996" s="27"/>
      <c r="P996" s="27"/>
      <c r="Q996" s="27"/>
      <c r="R996" s="27"/>
      <c r="S996" s="27"/>
      <c r="T996" s="27"/>
      <c r="U996" s="27"/>
      <c r="V996" s="27"/>
      <c r="W996" s="27"/>
      <c r="X996" s="27"/>
      <c r="Y996" s="27"/>
      <c r="Z996" s="27"/>
      <c r="AA996" s="27"/>
      <c r="AB996" s="27"/>
      <c r="AC996" s="27"/>
      <c r="AD996" s="27"/>
      <c r="AE996" s="27"/>
      <c r="AF996" s="27"/>
      <c r="AG996" s="27"/>
      <c r="AH996" s="27"/>
      <c r="AI996" s="27"/>
      <c r="AJ996" s="27"/>
      <c r="AK996" s="27"/>
      <c r="AL996" s="27"/>
      <c r="AM996" s="27"/>
      <c r="AN996" s="27"/>
      <c r="AO996" s="27"/>
      <c r="AP996" s="27"/>
      <c r="AQ996" s="27"/>
      <c r="AR996" s="27"/>
      <c r="AS996" s="27"/>
      <c r="AT996" s="27"/>
      <c r="AU996" s="27"/>
      <c r="AV996" s="27"/>
      <c r="AW996" s="27"/>
      <c r="AX996" s="27"/>
      <c r="AY996" s="27"/>
      <c r="AZ996" s="27"/>
      <c r="BA996" s="27"/>
    </row>
    <row r="997" ht="12.75" customHeight="1">
      <c r="A997" s="5"/>
      <c r="B997" s="27"/>
      <c r="C997" s="122"/>
      <c r="D997" s="122"/>
      <c r="E997" s="122"/>
      <c r="F997" s="122"/>
      <c r="G997" s="78"/>
      <c r="H997" s="27"/>
      <c r="I997" s="27"/>
      <c r="J997" s="27"/>
      <c r="K997" s="27"/>
      <c r="L997" s="27"/>
      <c r="M997" s="27"/>
      <c r="N997" s="27"/>
      <c r="O997" s="27"/>
      <c r="P997" s="27"/>
      <c r="Q997" s="27"/>
      <c r="R997" s="27"/>
      <c r="S997" s="27"/>
      <c r="T997" s="27"/>
      <c r="U997" s="27"/>
      <c r="V997" s="27"/>
      <c r="W997" s="27"/>
      <c r="X997" s="27"/>
      <c r="Y997" s="27"/>
      <c r="Z997" s="27"/>
      <c r="AA997" s="27"/>
      <c r="AB997" s="27"/>
      <c r="AC997" s="27"/>
      <c r="AD997" s="27"/>
      <c r="AE997" s="27"/>
      <c r="AF997" s="27"/>
      <c r="AG997" s="27"/>
      <c r="AH997" s="27"/>
      <c r="AI997" s="27"/>
      <c r="AJ997" s="27"/>
      <c r="AK997" s="27"/>
      <c r="AL997" s="27"/>
      <c r="AM997" s="27"/>
      <c r="AN997" s="27"/>
      <c r="AO997" s="27"/>
      <c r="AP997" s="27"/>
      <c r="AQ997" s="27"/>
      <c r="AR997" s="27"/>
      <c r="AS997" s="27"/>
      <c r="AT997" s="27"/>
      <c r="AU997" s="27"/>
      <c r="AV997" s="27"/>
      <c r="AW997" s="27"/>
      <c r="AX997" s="27"/>
      <c r="AY997" s="27"/>
      <c r="AZ997" s="27"/>
      <c r="BA997" s="27"/>
    </row>
    <row r="998" ht="12.75" customHeight="1">
      <c r="A998" s="5"/>
      <c r="B998" s="27"/>
      <c r="C998" s="122"/>
      <c r="D998" s="122"/>
      <c r="E998" s="122"/>
      <c r="F998" s="122"/>
      <c r="G998" s="78"/>
      <c r="H998" s="27"/>
      <c r="I998" s="27"/>
      <c r="J998" s="27"/>
      <c r="K998" s="27"/>
      <c r="L998" s="27"/>
      <c r="M998" s="27"/>
      <c r="N998" s="27"/>
      <c r="O998" s="27"/>
      <c r="P998" s="27"/>
      <c r="Q998" s="27"/>
      <c r="R998" s="27"/>
      <c r="S998" s="27"/>
      <c r="T998" s="27"/>
      <c r="U998" s="27"/>
      <c r="V998" s="27"/>
      <c r="W998" s="27"/>
      <c r="X998" s="27"/>
      <c r="Y998" s="27"/>
      <c r="Z998" s="27"/>
      <c r="AA998" s="27"/>
      <c r="AB998" s="27"/>
      <c r="AC998" s="27"/>
      <c r="AD998" s="27"/>
      <c r="AE998" s="27"/>
      <c r="AF998" s="27"/>
      <c r="AG998" s="27"/>
      <c r="AH998" s="27"/>
      <c r="AI998" s="27"/>
      <c r="AJ998" s="27"/>
      <c r="AK998" s="27"/>
      <c r="AL998" s="27"/>
      <c r="AM998" s="27"/>
      <c r="AN998" s="27"/>
      <c r="AO998" s="27"/>
      <c r="AP998" s="27"/>
      <c r="AQ998" s="27"/>
      <c r="AR998" s="27"/>
      <c r="AS998" s="27"/>
      <c r="AT998" s="27"/>
      <c r="AU998" s="27"/>
      <c r="AV998" s="27"/>
      <c r="AW998" s="27"/>
      <c r="AX998" s="27"/>
      <c r="AY998" s="27"/>
      <c r="AZ998" s="27"/>
      <c r="BA998" s="27"/>
    </row>
    <row r="999" ht="12.75" customHeight="1">
      <c r="A999" s="5"/>
      <c r="B999" s="27"/>
      <c r="C999" s="122"/>
      <c r="D999" s="122"/>
      <c r="E999" s="122"/>
      <c r="F999" s="122"/>
      <c r="G999" s="78"/>
      <c r="H999" s="27"/>
      <c r="I999" s="27"/>
      <c r="J999" s="27"/>
      <c r="K999" s="27"/>
      <c r="L999" s="27"/>
      <c r="M999" s="27"/>
      <c r="N999" s="27"/>
      <c r="O999" s="27"/>
      <c r="P999" s="27"/>
      <c r="Q999" s="27"/>
      <c r="R999" s="27"/>
      <c r="S999" s="27"/>
      <c r="T999" s="27"/>
      <c r="U999" s="27"/>
      <c r="V999" s="27"/>
      <c r="W999" s="27"/>
      <c r="X999" s="27"/>
      <c r="Y999" s="27"/>
      <c r="Z999" s="27"/>
      <c r="AA999" s="27"/>
      <c r="AB999" s="27"/>
      <c r="AC999" s="27"/>
      <c r="AD999" s="27"/>
      <c r="AE999" s="27"/>
      <c r="AF999" s="27"/>
      <c r="AG999" s="27"/>
      <c r="AH999" s="27"/>
      <c r="AI999" s="27"/>
      <c r="AJ999" s="27"/>
      <c r="AK999" s="27"/>
      <c r="AL999" s="27"/>
      <c r="AM999" s="27"/>
      <c r="AN999" s="27"/>
      <c r="AO999" s="27"/>
      <c r="AP999" s="27"/>
      <c r="AQ999" s="27"/>
      <c r="AR999" s="27"/>
      <c r="AS999" s="27"/>
      <c r="AT999" s="27"/>
      <c r="AU999" s="27"/>
      <c r="AV999" s="27"/>
      <c r="AW999" s="27"/>
      <c r="AX999" s="27"/>
      <c r="AY999" s="27"/>
      <c r="AZ999" s="27"/>
      <c r="BA999" s="27"/>
    </row>
    <row r="1000" ht="12.75" customHeight="1">
      <c r="A1000" s="5"/>
      <c r="B1000" s="27"/>
      <c r="C1000" s="122"/>
      <c r="D1000" s="122"/>
      <c r="E1000" s="122"/>
      <c r="F1000" s="122"/>
      <c r="G1000" s="78"/>
      <c r="H1000" s="27"/>
      <c r="I1000" s="27"/>
      <c r="J1000" s="27"/>
      <c r="K1000" s="27"/>
      <c r="L1000" s="27"/>
      <c r="M1000" s="27"/>
      <c r="N1000" s="27"/>
      <c r="O1000" s="27"/>
      <c r="P1000" s="27"/>
      <c r="Q1000" s="27"/>
      <c r="R1000" s="27"/>
      <c r="S1000" s="27"/>
      <c r="T1000" s="27"/>
      <c r="U1000" s="27"/>
      <c r="V1000" s="27"/>
      <c r="W1000" s="27"/>
      <c r="X1000" s="27"/>
      <c r="Y1000" s="27"/>
      <c r="Z1000" s="27"/>
      <c r="AA1000" s="27"/>
      <c r="AB1000" s="27"/>
      <c r="AC1000" s="27"/>
      <c r="AD1000" s="27"/>
      <c r="AE1000" s="27"/>
      <c r="AF1000" s="27"/>
      <c r="AG1000" s="27"/>
      <c r="AH1000" s="27"/>
      <c r="AI1000" s="27"/>
      <c r="AJ1000" s="27"/>
      <c r="AK1000" s="27"/>
      <c r="AL1000" s="27"/>
      <c r="AM1000" s="27"/>
      <c r="AN1000" s="27"/>
      <c r="AO1000" s="27"/>
      <c r="AP1000" s="27"/>
      <c r="AQ1000" s="27"/>
      <c r="AR1000" s="27"/>
      <c r="AS1000" s="27"/>
      <c r="AT1000" s="27"/>
      <c r="AU1000" s="27"/>
      <c r="AV1000" s="27"/>
      <c r="AW1000" s="27"/>
      <c r="AX1000" s="27"/>
      <c r="AY1000" s="27"/>
      <c r="AZ1000" s="27"/>
      <c r="BA1000" s="27"/>
    </row>
    <row r="1001" ht="12.75" customHeight="1">
      <c r="A1001" s="5"/>
      <c r="B1001" s="27"/>
      <c r="C1001" s="122"/>
      <c r="D1001" s="122"/>
      <c r="E1001" s="122"/>
      <c r="F1001" s="122"/>
      <c r="G1001" s="78"/>
      <c r="H1001" s="27"/>
      <c r="I1001" s="27"/>
      <c r="J1001" s="27"/>
      <c r="K1001" s="27"/>
      <c r="L1001" s="27"/>
      <c r="M1001" s="27"/>
      <c r="N1001" s="27"/>
      <c r="O1001" s="27"/>
      <c r="P1001" s="27"/>
      <c r="Q1001" s="27"/>
      <c r="R1001" s="27"/>
      <c r="S1001" s="27"/>
      <c r="T1001" s="27"/>
      <c r="U1001" s="27"/>
      <c r="V1001" s="27"/>
      <c r="W1001" s="27"/>
      <c r="X1001" s="27"/>
      <c r="Y1001" s="27"/>
      <c r="Z1001" s="27"/>
      <c r="AA1001" s="27"/>
      <c r="AB1001" s="27"/>
      <c r="AC1001" s="27"/>
      <c r="AD1001" s="27"/>
      <c r="AE1001" s="27"/>
      <c r="AF1001" s="27"/>
      <c r="AG1001" s="27"/>
      <c r="AH1001" s="27"/>
      <c r="AI1001" s="27"/>
      <c r="AJ1001" s="27"/>
      <c r="AK1001" s="27"/>
      <c r="AL1001" s="27"/>
      <c r="AM1001" s="27"/>
      <c r="AN1001" s="27"/>
      <c r="AO1001" s="27"/>
      <c r="AP1001" s="27"/>
      <c r="AQ1001" s="27"/>
      <c r="AR1001" s="27"/>
      <c r="AS1001" s="27"/>
      <c r="AT1001" s="27"/>
      <c r="AU1001" s="27"/>
      <c r="AV1001" s="27"/>
      <c r="AW1001" s="27"/>
      <c r="AX1001" s="27"/>
      <c r="AY1001" s="27"/>
      <c r="AZ1001" s="27"/>
      <c r="BA1001" s="27"/>
    </row>
    <row r="1002" ht="12.75" customHeight="1">
      <c r="A1002" s="5"/>
      <c r="B1002" s="27"/>
      <c r="C1002" s="122"/>
      <c r="D1002" s="122"/>
      <c r="E1002" s="122"/>
      <c r="F1002" s="122"/>
      <c r="G1002" s="78"/>
      <c r="H1002" s="27"/>
      <c r="I1002" s="27"/>
      <c r="J1002" s="27"/>
      <c r="K1002" s="27"/>
      <c r="L1002" s="27"/>
      <c r="M1002" s="27"/>
      <c r="N1002" s="27"/>
      <c r="O1002" s="27"/>
      <c r="P1002" s="27"/>
      <c r="Q1002" s="27"/>
      <c r="R1002" s="27"/>
      <c r="S1002" s="27"/>
      <c r="T1002" s="27"/>
      <c r="U1002" s="27"/>
      <c r="V1002" s="27"/>
      <c r="W1002" s="27"/>
      <c r="X1002" s="27"/>
      <c r="Y1002" s="27"/>
      <c r="Z1002" s="27"/>
      <c r="AA1002" s="27"/>
      <c r="AB1002" s="27"/>
      <c r="AC1002" s="27"/>
      <c r="AD1002" s="27"/>
      <c r="AE1002" s="27"/>
      <c r="AF1002" s="27"/>
      <c r="AG1002" s="27"/>
      <c r="AH1002" s="27"/>
      <c r="AI1002" s="27"/>
      <c r="AJ1002" s="27"/>
      <c r="AK1002" s="27"/>
      <c r="AL1002" s="27"/>
      <c r="AM1002" s="27"/>
      <c r="AN1002" s="27"/>
      <c r="AO1002" s="27"/>
      <c r="AP1002" s="27"/>
      <c r="AQ1002" s="27"/>
      <c r="AR1002" s="27"/>
      <c r="AS1002" s="27"/>
      <c r="AT1002" s="27"/>
      <c r="AU1002" s="27"/>
      <c r="AV1002" s="27"/>
      <c r="AW1002" s="27"/>
      <c r="AX1002" s="27"/>
      <c r="AY1002" s="27"/>
      <c r="AZ1002" s="27"/>
      <c r="BA1002" s="27"/>
    </row>
    <row r="1003" ht="12.75" customHeight="1">
      <c r="A1003" s="5"/>
      <c r="B1003" s="27"/>
      <c r="C1003" s="122"/>
      <c r="D1003" s="122"/>
      <c r="E1003" s="122"/>
      <c r="F1003" s="122"/>
      <c r="G1003" s="78"/>
      <c r="H1003" s="27"/>
      <c r="I1003" s="27"/>
      <c r="J1003" s="27"/>
      <c r="K1003" s="27"/>
      <c r="L1003" s="27"/>
      <c r="M1003" s="27"/>
      <c r="N1003" s="27"/>
      <c r="O1003" s="27"/>
      <c r="P1003" s="27"/>
      <c r="Q1003" s="27"/>
      <c r="R1003" s="27"/>
      <c r="S1003" s="27"/>
      <c r="T1003" s="27"/>
      <c r="U1003" s="27"/>
      <c r="V1003" s="27"/>
      <c r="W1003" s="27"/>
      <c r="X1003" s="27"/>
      <c r="Y1003" s="27"/>
      <c r="Z1003" s="27"/>
      <c r="AA1003" s="27"/>
      <c r="AB1003" s="27"/>
      <c r="AC1003" s="27"/>
      <c r="AD1003" s="27"/>
      <c r="AE1003" s="27"/>
      <c r="AF1003" s="27"/>
      <c r="AG1003" s="27"/>
      <c r="AH1003" s="27"/>
      <c r="AI1003" s="27"/>
      <c r="AJ1003" s="27"/>
      <c r="AK1003" s="27"/>
      <c r="AL1003" s="27"/>
      <c r="AM1003" s="27"/>
      <c r="AN1003" s="27"/>
      <c r="AO1003" s="27"/>
      <c r="AP1003" s="27"/>
      <c r="AQ1003" s="27"/>
      <c r="AR1003" s="27"/>
      <c r="AS1003" s="27"/>
      <c r="AT1003" s="27"/>
      <c r="AU1003" s="27"/>
      <c r="AV1003" s="27"/>
      <c r="AW1003" s="27"/>
      <c r="AX1003" s="27"/>
      <c r="AY1003" s="27"/>
      <c r="AZ1003" s="27"/>
      <c r="BA1003" s="27"/>
    </row>
    <row r="1004" ht="15.0" customHeight="1">
      <c r="A1004" s="5"/>
      <c r="G1004" s="78"/>
    </row>
    <row r="1005" ht="15.0" customHeight="1">
      <c r="A1005" s="5"/>
      <c r="G1005" s="78"/>
    </row>
    <row r="1006" ht="15.0" customHeight="1">
      <c r="A1006" s="5"/>
      <c r="G1006" s="78"/>
    </row>
    <row r="1007" ht="15.0" customHeight="1">
      <c r="A1007" s="5"/>
      <c r="G1007" s="78"/>
    </row>
    <row r="1008" ht="15.0" customHeight="1">
      <c r="A1008" s="5"/>
      <c r="G1008" s="78"/>
    </row>
    <row r="1009" ht="15.0" customHeight="1">
      <c r="A1009" s="5"/>
      <c r="G1009" s="78"/>
    </row>
    <row r="1010" ht="15.0" customHeight="1">
      <c r="A1010" s="5"/>
      <c r="G1010" s="78"/>
    </row>
    <row r="1011" ht="15.0" customHeight="1">
      <c r="A1011" s="5"/>
      <c r="G1011" s="78"/>
    </row>
    <row r="1012" ht="15.0" customHeight="1">
      <c r="A1012" s="5"/>
      <c r="G1012" s="78"/>
    </row>
    <row r="1013" ht="15.0" customHeight="1">
      <c r="A1013" s="5"/>
      <c r="G1013" s="78"/>
    </row>
    <row r="1014" ht="15.0" customHeight="1">
      <c r="A1014" s="5"/>
      <c r="G1014" s="78"/>
    </row>
    <row r="1015" ht="15.0" customHeight="1">
      <c r="A1015" s="5"/>
      <c r="G1015" s="78"/>
    </row>
    <row r="1016" ht="15.0" customHeight="1">
      <c r="A1016" s="5"/>
      <c r="G1016" s="78"/>
    </row>
    <row r="1017" ht="15.0" customHeight="1">
      <c r="A1017" s="5"/>
      <c r="G1017" s="78"/>
    </row>
    <row r="1018" ht="15.0" customHeight="1">
      <c r="A1018" s="5"/>
      <c r="G1018" s="78"/>
    </row>
    <row r="1019" ht="15.0" customHeight="1">
      <c r="A1019" s="5"/>
      <c r="G1019" s="78"/>
    </row>
    <row r="1020" ht="15.0" customHeight="1">
      <c r="A1020" s="5"/>
      <c r="G1020" s="78"/>
    </row>
    <row r="1021" ht="15.0" customHeight="1">
      <c r="A1021" s="5"/>
      <c r="G1021" s="78"/>
    </row>
    <row r="1022" ht="15.0" customHeight="1">
      <c r="A1022" s="5"/>
      <c r="G1022" s="78"/>
    </row>
    <row r="1023" ht="15.0" customHeight="1">
      <c r="A1023" s="5"/>
      <c r="G1023" s="78"/>
    </row>
    <row r="1024" ht="15.0" customHeight="1">
      <c r="A1024" s="5"/>
      <c r="G1024" s="78"/>
    </row>
    <row r="1025" ht="15.0" customHeight="1">
      <c r="A1025" s="5"/>
      <c r="G1025" s="78"/>
    </row>
    <row r="1026" ht="15.0" customHeight="1">
      <c r="A1026" s="5"/>
      <c r="G1026" s="78"/>
    </row>
    <row r="1027" ht="15.0" customHeight="1">
      <c r="A1027" s="5"/>
      <c r="G1027" s="78"/>
    </row>
    <row r="1028" ht="15.0" customHeight="1">
      <c r="A1028" s="5"/>
      <c r="G1028" s="78"/>
    </row>
    <row r="1029" ht="15.0" customHeight="1">
      <c r="A1029" s="5"/>
      <c r="G1029" s="78"/>
    </row>
    <row r="1030" ht="15.0" customHeight="1">
      <c r="A1030" s="5"/>
      <c r="G1030" s="78"/>
    </row>
    <row r="1031" ht="15.0" customHeight="1">
      <c r="A1031" s="5"/>
      <c r="G1031" s="78"/>
    </row>
    <row r="1032" ht="15.0" customHeight="1">
      <c r="A1032" s="5"/>
      <c r="G1032" s="78"/>
    </row>
    <row r="1033" ht="15.0" customHeight="1">
      <c r="A1033" s="5"/>
      <c r="G1033" s="78"/>
    </row>
    <row r="1034" ht="15.0" customHeight="1">
      <c r="A1034" s="5"/>
      <c r="G1034" s="78"/>
    </row>
    <row r="1035" ht="15.0" customHeight="1">
      <c r="A1035" s="5"/>
      <c r="G1035" s="78"/>
    </row>
    <row r="1036" ht="15.0" customHeight="1">
      <c r="A1036" s="5"/>
      <c r="G1036" s="78"/>
    </row>
    <row r="1037" ht="15.0" customHeight="1">
      <c r="A1037" s="5"/>
      <c r="G1037" s="78"/>
    </row>
    <row r="1038" ht="15.0" customHeight="1">
      <c r="A1038" s="5"/>
      <c r="G1038" s="78"/>
    </row>
    <row r="1039" ht="15.0" customHeight="1">
      <c r="A1039" s="5"/>
      <c r="G1039" s="78"/>
    </row>
    <row r="1040" ht="15.0" customHeight="1">
      <c r="A1040" s="5"/>
      <c r="G1040" s="78"/>
    </row>
    <row r="1041" ht="15.0" customHeight="1">
      <c r="A1041" s="5"/>
      <c r="G1041" s="78"/>
    </row>
    <row r="1042" ht="15.0" customHeight="1">
      <c r="A1042" s="5"/>
      <c r="G1042" s="78"/>
    </row>
    <row r="1043" ht="15.0" customHeight="1">
      <c r="A1043" s="5"/>
      <c r="G1043" s="78"/>
    </row>
    <row r="1044" ht="15.0" customHeight="1">
      <c r="A1044" s="5"/>
      <c r="G1044" s="78"/>
    </row>
    <row r="1045" ht="15.0" customHeight="1">
      <c r="A1045" s="5"/>
      <c r="G1045" s="78"/>
    </row>
    <row r="1046" ht="15.0" customHeight="1">
      <c r="A1046" s="5"/>
      <c r="G1046" s="78"/>
    </row>
    <row r="1047" ht="15.0" customHeight="1">
      <c r="A1047" s="5"/>
      <c r="G1047" s="78"/>
    </row>
    <row r="1048" ht="15.0" customHeight="1">
      <c r="A1048" s="5"/>
      <c r="G1048" s="78"/>
    </row>
    <row r="1049" ht="15.0" customHeight="1">
      <c r="A1049" s="5"/>
      <c r="G1049" s="78"/>
    </row>
    <row r="1050" ht="15.0" customHeight="1">
      <c r="A1050" s="5"/>
      <c r="G1050" s="78"/>
    </row>
    <row r="1051" ht="15.0" customHeight="1">
      <c r="A1051" s="5"/>
      <c r="G1051" s="78"/>
    </row>
    <row r="1052" ht="15.0" customHeight="1">
      <c r="A1052" s="5"/>
      <c r="G1052" s="78"/>
    </row>
    <row r="1053" ht="15.0" customHeight="1">
      <c r="A1053" s="5"/>
      <c r="G1053" s="78"/>
    </row>
    <row r="1054" ht="15.0" customHeight="1">
      <c r="A1054" s="5"/>
      <c r="G1054" s="78"/>
    </row>
    <row r="1055" ht="15.0" customHeight="1">
      <c r="A1055" s="5"/>
      <c r="G1055" s="78"/>
    </row>
    <row r="1056" ht="15.0" customHeight="1">
      <c r="A1056" s="5"/>
      <c r="G1056" s="78"/>
    </row>
    <row r="1057" ht="15.0" customHeight="1">
      <c r="A1057" s="5"/>
      <c r="G1057" s="78"/>
    </row>
    <row r="1058" ht="15.0" customHeight="1">
      <c r="A1058" s="5"/>
      <c r="G1058" s="78"/>
    </row>
    <row r="1059" ht="15.0" customHeight="1">
      <c r="A1059" s="5"/>
      <c r="G1059" s="78"/>
    </row>
    <row r="1060" ht="15.0" customHeight="1">
      <c r="A1060" s="5"/>
      <c r="G1060" s="78"/>
    </row>
    <row r="1061" ht="15.0" customHeight="1">
      <c r="A1061" s="5"/>
      <c r="G1061" s="78"/>
    </row>
  </sheetData>
  <mergeCells count="16">
    <mergeCell ref="J10:U12"/>
    <mergeCell ref="W10:AE11"/>
    <mergeCell ref="AG10:AM10"/>
    <mergeCell ref="V12:AE16"/>
    <mergeCell ref="J16:S19"/>
    <mergeCell ref="V23:AE25"/>
    <mergeCell ref="AF24:AM25"/>
    <mergeCell ref="I116:AA117"/>
    <mergeCell ref="I118:AA119"/>
    <mergeCell ref="J37:T37"/>
    <mergeCell ref="I92:AB92"/>
    <mergeCell ref="I93:L93"/>
    <mergeCell ref="I113:AI113"/>
    <mergeCell ref="I114:AI114"/>
    <mergeCell ref="I115:Y115"/>
    <mergeCell ref="AD115:AV117"/>
  </mergeCells>
  <printOptions/>
  <pageMargins bottom="0.75" footer="0.0" header="0.0" left="0.25" right="0.25" top="0.75"/>
  <pageSetup fitToHeight="0" orientation="portrait"/>
  <drawing r:id="rId2"/>
  <legacyDrawing r:id="rId3"/>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1.0" topLeftCell="A2" activePane="bottomLeft" state="frozen"/>
      <selection activeCell="B3" sqref="B3" pane="bottomLeft"/>
    </sheetView>
  </sheetViews>
  <sheetFormatPr customHeight="1" defaultColWidth="14.43" defaultRowHeight="15.0"/>
  <cols>
    <col customWidth="1" min="1" max="6" width="4.71"/>
    <col customWidth="1" min="7" max="7" width="8.57"/>
    <col customWidth="1" min="8" max="39" width="4.71"/>
  </cols>
  <sheetData>
    <row r="1" ht="13.5" customHeight="1">
      <c r="A1" s="130" t="s">
        <v>3017</v>
      </c>
      <c r="B1" s="335" t="s">
        <v>2936</v>
      </c>
      <c r="C1" s="336" t="s">
        <v>2937</v>
      </c>
      <c r="D1" s="337" t="s">
        <v>2938</v>
      </c>
      <c r="E1" s="338" t="s">
        <v>2939</v>
      </c>
      <c r="F1" s="339" t="s">
        <v>189</v>
      </c>
      <c r="G1" s="72" t="s">
        <v>2971</v>
      </c>
      <c r="H1" s="340">
        <v>3.0</v>
      </c>
      <c r="I1" s="213" t="str">
        <f>CONCATENATE("SECTION ", H1,". BASIC INFORMATION")</f>
        <v>SECTION 3. BASIC INFORMATION</v>
      </c>
      <c r="J1" s="99"/>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row>
    <row r="2" ht="13.5" customHeight="1">
      <c r="A2" s="5"/>
      <c r="B2" s="195"/>
      <c r="C2" s="195"/>
      <c r="D2" s="195"/>
      <c r="E2" s="195"/>
      <c r="F2" s="195"/>
      <c r="G2" s="78"/>
      <c r="H2" s="193"/>
      <c r="I2" s="213"/>
      <c r="J2" s="99"/>
      <c r="K2" s="98"/>
      <c r="L2" s="98"/>
      <c r="M2" s="98"/>
      <c r="N2" s="98"/>
      <c r="O2" s="98"/>
      <c r="P2" s="98"/>
      <c r="Q2" s="98"/>
      <c r="R2" s="98"/>
      <c r="S2" s="98"/>
      <c r="T2" s="98"/>
      <c r="U2" s="98"/>
      <c r="V2" s="98"/>
      <c r="W2" s="98"/>
      <c r="X2" s="98"/>
      <c r="Y2" s="98"/>
      <c r="Z2" s="98"/>
      <c r="AA2" s="98"/>
      <c r="AB2" s="98"/>
      <c r="AC2" s="98"/>
      <c r="AD2" s="98"/>
      <c r="AE2" s="98"/>
      <c r="AF2" s="98"/>
      <c r="AG2" s="98"/>
      <c r="AH2" s="98"/>
      <c r="AI2" s="98"/>
      <c r="AJ2" s="98"/>
      <c r="AK2" s="98"/>
    </row>
    <row r="3" ht="13.5" customHeight="1">
      <c r="A3" s="5"/>
      <c r="B3" s="98"/>
      <c r="C3" s="98"/>
      <c r="D3" s="98"/>
      <c r="E3" s="98"/>
      <c r="F3" s="98"/>
      <c r="G3" s="78"/>
      <c r="H3" s="193"/>
      <c r="I3" s="341" t="s">
        <v>3169</v>
      </c>
      <c r="J3" s="99"/>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row>
    <row r="4" ht="15.0" customHeight="1">
      <c r="A4" s="5"/>
      <c r="B4" s="98"/>
      <c r="C4" s="98"/>
      <c r="D4" s="98"/>
      <c r="E4" s="98"/>
      <c r="F4" s="98"/>
      <c r="G4" s="78"/>
      <c r="H4" s="99"/>
      <c r="I4" s="342" t="str">
        <f>"CATI: IF (TIPO_MUESTRA=2) Y (U03_01=1) GO TO"&amp;H7</f>
        <v>CATI: IF (TIPO_MUESTRA=2) Y (U03_01=1) GO TO3.00a </v>
      </c>
      <c r="J4" s="343"/>
      <c r="K4" s="343"/>
      <c r="L4" s="343"/>
      <c r="M4" s="343"/>
      <c r="N4" s="343"/>
      <c r="O4" s="343"/>
      <c r="P4" s="343"/>
      <c r="Q4" s="343"/>
      <c r="R4" s="343"/>
      <c r="S4" s="271"/>
      <c r="T4" s="271"/>
      <c r="U4" s="271"/>
      <c r="V4" s="271"/>
      <c r="W4" s="271"/>
      <c r="X4" s="271"/>
      <c r="Y4" s="271"/>
      <c r="Z4" s="271"/>
      <c r="AA4" s="271"/>
      <c r="AB4" s="271"/>
      <c r="AC4" s="271"/>
      <c r="AD4" s="271"/>
      <c r="AE4" s="271"/>
      <c r="AF4" s="271"/>
      <c r="AG4" s="27"/>
      <c r="AH4" s="27"/>
      <c r="AI4" s="27"/>
      <c r="AJ4" s="27"/>
      <c r="AK4" s="27"/>
    </row>
    <row r="5" ht="13.5" customHeight="1">
      <c r="A5" s="5"/>
      <c r="B5" s="98"/>
      <c r="C5" s="98"/>
      <c r="D5" s="98"/>
      <c r="E5" s="98"/>
      <c r="F5" s="98"/>
      <c r="G5" s="78"/>
      <c r="H5" s="99" t="s">
        <v>2990</v>
      </c>
      <c r="I5" s="342" t="str">
        <f>"CATI: IF (TIPO_MUESTRA=2)  Y (U03_01!=1) GO TO "&amp;H11</f>
        <v>CATI: IF (TIPO_MUESTRA=2)  Y (U03_01!=1) GO TO 3.00b</v>
      </c>
      <c r="J5" s="343"/>
      <c r="K5" s="343"/>
      <c r="L5" s="343"/>
      <c r="M5" s="343"/>
      <c r="N5" s="343"/>
      <c r="O5" s="343"/>
      <c r="P5" s="343"/>
      <c r="Q5" s="343"/>
      <c r="R5" s="343"/>
      <c r="S5" s="271"/>
      <c r="T5" s="271"/>
      <c r="U5" s="271"/>
      <c r="V5" s="271"/>
      <c r="W5" s="271"/>
      <c r="X5" s="271"/>
      <c r="Y5" s="271"/>
      <c r="Z5" s="271"/>
      <c r="AA5" s="271"/>
      <c r="AB5" s="271"/>
      <c r="AC5" s="271"/>
      <c r="AD5" s="271"/>
      <c r="AE5" s="271"/>
      <c r="AF5" s="271"/>
      <c r="AG5" s="27"/>
      <c r="AH5" s="27"/>
      <c r="AI5" s="27"/>
      <c r="AJ5" s="27"/>
      <c r="AK5" s="27"/>
    </row>
    <row r="6" ht="13.5" customHeight="1">
      <c r="A6" s="5"/>
      <c r="B6" s="98"/>
      <c r="C6" s="98"/>
      <c r="D6" s="98"/>
      <c r="E6" s="98"/>
      <c r="F6" s="98"/>
      <c r="G6" s="78"/>
      <c r="H6" s="193"/>
      <c r="I6" s="342" t="str">
        <f>"CATI: IF (TIPO_MUESTRA !=2 ) GO TO "&amp;H16</f>
        <v>CATI: IF (TIPO_MUESTRA !=2 ) GO TO 3,01</v>
      </c>
      <c r="J6" s="344"/>
      <c r="K6" s="144"/>
      <c r="L6" s="144"/>
      <c r="M6" s="144"/>
      <c r="N6" s="144"/>
      <c r="O6" s="144"/>
      <c r="P6" s="144"/>
      <c r="Q6" s="144"/>
      <c r="R6" s="144"/>
      <c r="S6" s="98"/>
      <c r="T6" s="98"/>
      <c r="U6" s="98"/>
      <c r="V6" s="98"/>
      <c r="W6" s="98"/>
      <c r="X6" s="98"/>
      <c r="Y6" s="98"/>
      <c r="Z6" s="98"/>
      <c r="AA6" s="98"/>
      <c r="AB6" s="98"/>
      <c r="AC6" s="98"/>
      <c r="AD6" s="98"/>
      <c r="AE6" s="98"/>
      <c r="AF6" s="98"/>
      <c r="AG6" s="98"/>
      <c r="AH6" s="98"/>
      <c r="AI6" s="98"/>
      <c r="AJ6" s="98"/>
      <c r="AK6" s="98"/>
    </row>
    <row r="7" ht="13.5" customHeight="1">
      <c r="A7" s="5"/>
      <c r="B7" s="98"/>
      <c r="C7" s="98"/>
      <c r="D7" s="98"/>
      <c r="E7" s="98"/>
      <c r="F7" s="98"/>
      <c r="G7" s="259" t="s">
        <v>3110</v>
      </c>
      <c r="H7" s="193" t="s">
        <v>3170</v>
      </c>
      <c r="I7" s="195" t="s">
        <v>3171</v>
      </c>
      <c r="J7" s="99"/>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ht="13.5" customHeight="1">
      <c r="A8" s="5"/>
      <c r="B8" s="99"/>
      <c r="C8" s="99"/>
      <c r="D8" s="99"/>
      <c r="E8" s="99"/>
      <c r="F8" s="99"/>
      <c r="G8" s="78"/>
      <c r="H8" s="193"/>
      <c r="I8" s="195"/>
      <c r="J8" s="345">
        <v>1.0</v>
      </c>
      <c r="K8" s="216" t="s">
        <v>2974</v>
      </c>
      <c r="L8" s="346">
        <f>L9</f>
        <v>3.01</v>
      </c>
      <c r="M8" s="347"/>
      <c r="N8" s="347"/>
      <c r="O8" s="98"/>
      <c r="P8" s="98"/>
      <c r="Q8" s="98"/>
      <c r="R8" s="98"/>
      <c r="S8" s="98"/>
      <c r="T8" s="98"/>
      <c r="U8" s="98"/>
      <c r="V8" s="98"/>
      <c r="W8" s="98"/>
      <c r="X8" s="98"/>
      <c r="Y8" s="98"/>
      <c r="Z8" s="98"/>
      <c r="AA8" s="98"/>
      <c r="AB8" s="98"/>
      <c r="AC8" s="98"/>
      <c r="AD8" s="98"/>
      <c r="AE8" s="98"/>
      <c r="AF8" s="98"/>
      <c r="AG8" s="98"/>
      <c r="AH8" s="98"/>
      <c r="AI8" s="98"/>
      <c r="AJ8" s="98"/>
      <c r="AK8" s="98"/>
    </row>
    <row r="9" ht="13.5" customHeight="1">
      <c r="A9" s="5"/>
      <c r="B9" s="99"/>
      <c r="C9" s="99"/>
      <c r="D9" s="99"/>
      <c r="E9" s="99"/>
      <c r="F9" s="99"/>
      <c r="G9" s="78"/>
      <c r="H9" s="193" t="s">
        <v>2990</v>
      </c>
      <c r="I9" s="195"/>
      <c r="J9" s="345">
        <v>2.0</v>
      </c>
      <c r="K9" s="216" t="s">
        <v>2975</v>
      </c>
      <c r="L9" s="348">
        <f>H16</f>
        <v>3.01</v>
      </c>
      <c r="M9" s="349"/>
      <c r="N9" s="98"/>
      <c r="O9" s="98"/>
      <c r="P9" s="98"/>
      <c r="Q9" s="98"/>
      <c r="R9" s="98"/>
      <c r="S9" s="98"/>
      <c r="T9" s="98"/>
      <c r="U9" s="98"/>
      <c r="V9" s="98"/>
      <c r="W9" s="98"/>
      <c r="X9" s="98"/>
      <c r="Y9" s="98"/>
      <c r="Z9" s="98"/>
      <c r="AA9" s="98"/>
      <c r="AB9" s="98"/>
      <c r="AC9" s="98"/>
      <c r="AD9" s="98"/>
      <c r="AE9" s="98"/>
      <c r="AF9" s="98"/>
      <c r="AG9" s="98"/>
      <c r="AH9" s="98"/>
      <c r="AI9" s="98"/>
      <c r="AJ9" s="98"/>
      <c r="AK9" s="98"/>
    </row>
    <row r="10" ht="13.5" customHeight="1">
      <c r="A10" s="5"/>
      <c r="B10" s="99"/>
      <c r="C10" s="99"/>
      <c r="D10" s="99"/>
      <c r="E10" s="99"/>
      <c r="F10" s="99"/>
      <c r="G10" s="78"/>
      <c r="H10" s="193"/>
      <c r="I10" s="195"/>
      <c r="J10" s="99"/>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ht="13.5" customHeight="1">
      <c r="A11" s="5"/>
      <c r="B11" s="98"/>
      <c r="C11" s="98"/>
      <c r="D11" s="98"/>
      <c r="E11" s="350" t="s">
        <v>3172</v>
      </c>
      <c r="F11" s="339" t="s">
        <v>189</v>
      </c>
      <c r="G11" s="259" t="s">
        <v>3110</v>
      </c>
      <c r="H11" s="193" t="s">
        <v>3173</v>
      </c>
      <c r="I11" s="351" t="s">
        <v>3174</v>
      </c>
      <c r="V11" s="349"/>
      <c r="W11" s="98"/>
      <c r="X11" s="98"/>
      <c r="Y11" s="98"/>
      <c r="Z11" s="98"/>
      <c r="AA11" s="98"/>
      <c r="AB11" s="98"/>
      <c r="AC11" s="98"/>
      <c r="AD11" s="98"/>
      <c r="AE11" s="98"/>
      <c r="AF11" s="98"/>
      <c r="AG11" s="98"/>
      <c r="AH11" s="98"/>
      <c r="AI11" s="98"/>
      <c r="AJ11" s="98"/>
      <c r="AK11" s="98"/>
    </row>
    <row r="12" ht="13.5" customHeight="1">
      <c r="A12" s="5"/>
      <c r="B12" s="98"/>
      <c r="C12" s="98"/>
      <c r="D12" s="98"/>
      <c r="E12" s="98"/>
      <c r="F12" s="98"/>
      <c r="G12" s="78"/>
      <c r="H12" s="193"/>
      <c r="I12" s="195"/>
      <c r="J12" s="99">
        <v>1.0</v>
      </c>
      <c r="K12" s="98" t="s">
        <v>2974</v>
      </c>
      <c r="L12" s="195"/>
      <c r="M12" s="98"/>
      <c r="N12" s="98"/>
      <c r="O12" s="98"/>
      <c r="P12" s="98"/>
      <c r="Q12" s="98"/>
      <c r="R12" s="98"/>
      <c r="S12" s="98"/>
      <c r="T12" s="98"/>
      <c r="U12" s="98"/>
      <c r="V12" s="349"/>
      <c r="W12" s="98"/>
      <c r="X12" s="98"/>
      <c r="Y12" s="98"/>
      <c r="Z12" s="98"/>
      <c r="AA12" s="98"/>
      <c r="AB12" s="98"/>
      <c r="AC12" s="98"/>
      <c r="AD12" s="98"/>
      <c r="AE12" s="98"/>
      <c r="AF12" s="98"/>
      <c r="AG12" s="98"/>
      <c r="AH12" s="98"/>
      <c r="AI12" s="98"/>
      <c r="AJ12" s="98"/>
      <c r="AK12" s="98"/>
    </row>
    <row r="13" ht="13.5" customHeight="1">
      <c r="A13" s="5"/>
      <c r="B13" s="98"/>
      <c r="C13" s="98"/>
      <c r="D13" s="98"/>
      <c r="E13" s="98"/>
      <c r="F13" s="98"/>
      <c r="G13" s="78"/>
      <c r="H13" s="193"/>
      <c r="I13" s="195"/>
      <c r="J13" s="99">
        <v>2.0</v>
      </c>
      <c r="K13" s="98" t="s">
        <v>2975</v>
      </c>
      <c r="L13" s="98"/>
      <c r="M13" s="98"/>
      <c r="N13" s="98"/>
      <c r="O13" s="98"/>
      <c r="P13" s="98"/>
      <c r="Q13" s="98"/>
      <c r="R13" s="98"/>
      <c r="S13" s="98"/>
      <c r="T13" s="98"/>
      <c r="U13" s="98"/>
      <c r="V13" s="349"/>
      <c r="W13" s="98"/>
      <c r="X13" s="98"/>
      <c r="Y13" s="98"/>
      <c r="Z13" s="98"/>
      <c r="AA13" s="98"/>
      <c r="AB13" s="98"/>
      <c r="AC13" s="98"/>
      <c r="AD13" s="98"/>
      <c r="AE13" s="98"/>
      <c r="AF13" s="98"/>
      <c r="AG13" s="98"/>
      <c r="AH13" s="98"/>
      <c r="AI13" s="98"/>
      <c r="AJ13" s="98"/>
      <c r="AK13" s="98"/>
    </row>
    <row r="14" ht="13.5" customHeight="1">
      <c r="A14" s="5"/>
      <c r="B14" s="98"/>
      <c r="C14" s="98"/>
      <c r="D14" s="98"/>
      <c r="E14" s="98"/>
      <c r="F14" s="98"/>
      <c r="G14" s="78"/>
      <c r="H14" s="193"/>
      <c r="I14" s="98"/>
      <c r="J14" s="99"/>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ht="13.5" customHeight="1">
      <c r="A15" s="5"/>
      <c r="B15" s="98"/>
      <c r="C15" s="98"/>
      <c r="D15" s="98"/>
      <c r="E15" s="98"/>
      <c r="F15" s="98"/>
      <c r="G15" s="78"/>
      <c r="H15" s="193"/>
      <c r="I15" s="352" t="str">
        <f>"CATI: SI ("&amp;H7&amp;"=1) O ("&amp;H11&amp;"=1)  ASIGNAR V3.01=U03_01"</f>
        <v>CATI: SI (3.00a =1) O (3.00b=1)  ASIGNAR V3.01=U03_01</v>
      </c>
      <c r="J15" s="344"/>
      <c r="K15" s="144"/>
      <c r="L15" s="144"/>
      <c r="M15" s="144"/>
      <c r="N15" s="144"/>
      <c r="O15" s="144"/>
      <c r="P15" s="144"/>
      <c r="Q15" s="144"/>
      <c r="R15" s="144"/>
      <c r="S15" s="98"/>
      <c r="T15" s="98"/>
      <c r="U15" s="98"/>
      <c r="V15" s="98"/>
      <c r="W15" s="98"/>
      <c r="X15" s="98"/>
      <c r="Y15" s="98"/>
      <c r="Z15" s="98"/>
      <c r="AA15" s="98"/>
      <c r="AB15" s="98"/>
      <c r="AC15" s="98"/>
      <c r="AD15" s="98"/>
      <c r="AE15" s="98"/>
      <c r="AF15" s="98"/>
      <c r="AG15" s="98"/>
      <c r="AH15" s="98"/>
      <c r="AI15" s="98"/>
      <c r="AJ15" s="98"/>
      <c r="AK15" s="98"/>
    </row>
    <row r="16" ht="13.5" customHeight="1">
      <c r="A16" s="5"/>
      <c r="B16" s="98"/>
      <c r="C16" s="98"/>
      <c r="D16" s="98"/>
      <c r="E16" s="98"/>
      <c r="F16" s="98"/>
      <c r="G16" s="78"/>
      <c r="H16" s="193">
        <v>3.01</v>
      </c>
      <c r="I16" s="353" t="s">
        <v>3175</v>
      </c>
      <c r="J16" s="354"/>
      <c r="K16" s="354"/>
      <c r="L16" s="5"/>
      <c r="M16" s="5"/>
      <c r="N16" s="5"/>
      <c r="O16" s="5"/>
      <c r="P16" s="5"/>
      <c r="Q16" s="5"/>
      <c r="R16" s="5"/>
      <c r="S16" s="5"/>
      <c r="T16" s="5"/>
      <c r="U16" s="5"/>
      <c r="V16" s="5"/>
      <c r="W16" s="5"/>
      <c r="X16" s="98"/>
      <c r="Y16" s="98"/>
      <c r="Z16" s="98"/>
      <c r="AA16" s="98"/>
      <c r="AB16" s="98"/>
      <c r="AC16" s="98"/>
      <c r="AD16" s="98"/>
      <c r="AE16" s="98"/>
      <c r="AF16" s="98"/>
      <c r="AG16" s="98"/>
      <c r="AH16" s="98"/>
      <c r="AI16" s="98"/>
      <c r="AJ16" s="98"/>
      <c r="AK16" s="98"/>
    </row>
    <row r="17" ht="13.5" customHeight="1">
      <c r="A17" s="5"/>
      <c r="B17" s="98"/>
      <c r="C17" s="98"/>
      <c r="D17" s="98"/>
      <c r="E17" s="98"/>
      <c r="F17" s="98"/>
      <c r="G17" s="78"/>
      <c r="H17" s="193"/>
      <c r="I17" s="355"/>
      <c r="J17" s="356">
        <v>1.0</v>
      </c>
      <c r="K17" s="357" t="s">
        <v>3176</v>
      </c>
      <c r="L17" s="32"/>
      <c r="M17" s="32"/>
      <c r="N17" s="32"/>
      <c r="O17" s="32"/>
      <c r="P17" s="32"/>
      <c r="Q17" s="98"/>
      <c r="R17" s="98"/>
      <c r="S17" s="98"/>
      <c r="T17" s="98"/>
      <c r="U17" s="98"/>
      <c r="V17" s="98"/>
      <c r="W17" s="98"/>
      <c r="X17" s="98"/>
      <c r="Y17" s="98"/>
      <c r="Z17" s="98"/>
      <c r="AA17" s="98"/>
      <c r="AB17" s="98"/>
      <c r="AC17" s="98"/>
      <c r="AD17" s="98"/>
      <c r="AE17" s="98"/>
      <c r="AF17" s="98"/>
      <c r="AG17" s="98"/>
      <c r="AH17" s="98"/>
      <c r="AI17" s="98"/>
      <c r="AJ17" s="98"/>
      <c r="AK17" s="98"/>
    </row>
    <row r="18" ht="13.5" customHeight="1">
      <c r="A18" s="5"/>
      <c r="B18" s="98"/>
      <c r="C18" s="98"/>
      <c r="D18" s="98"/>
      <c r="E18" s="98"/>
      <c r="F18" s="98"/>
      <c r="G18" s="78"/>
      <c r="H18" s="193"/>
      <c r="I18" s="355"/>
      <c r="J18" s="358">
        <v>2.0</v>
      </c>
      <c r="K18" s="359" t="s">
        <v>3177</v>
      </c>
      <c r="L18" s="165"/>
      <c r="M18" s="165"/>
      <c r="N18" s="32"/>
      <c r="O18" s="32"/>
      <c r="P18" s="32"/>
      <c r="Q18" s="98"/>
      <c r="R18" s="98"/>
      <c r="S18" s="98"/>
      <c r="T18" s="98"/>
      <c r="U18" s="98"/>
      <c r="V18" s="98"/>
      <c r="W18" s="98"/>
      <c r="X18" s="98"/>
      <c r="Y18" s="98"/>
      <c r="Z18" s="98"/>
      <c r="AA18" s="98"/>
      <c r="AB18" s="98"/>
      <c r="AC18" s="98"/>
      <c r="AD18" s="98"/>
      <c r="AE18" s="98"/>
      <c r="AF18" s="98"/>
      <c r="AG18" s="98"/>
      <c r="AH18" s="98"/>
      <c r="AI18" s="98"/>
      <c r="AJ18" s="98"/>
      <c r="AK18" s="98"/>
    </row>
    <row r="19" ht="13.5" customHeight="1">
      <c r="A19" s="5"/>
      <c r="B19" s="98"/>
      <c r="C19" s="98"/>
      <c r="D19" s="98"/>
      <c r="E19" s="350"/>
      <c r="F19" s="360"/>
      <c r="G19" s="78"/>
      <c r="H19" s="193"/>
      <c r="I19" s="355"/>
      <c r="J19" s="358">
        <v>3.0</v>
      </c>
      <c r="K19" s="361" t="s">
        <v>3178</v>
      </c>
      <c r="L19" s="165"/>
      <c r="M19" s="165"/>
      <c r="N19" s="32"/>
      <c r="O19" s="32"/>
      <c r="P19" s="32"/>
      <c r="Q19" s="98"/>
      <c r="R19" s="98"/>
      <c r="S19" s="98"/>
      <c r="T19" s="98"/>
      <c r="U19" s="98"/>
      <c r="V19" s="98"/>
      <c r="W19" s="98"/>
      <c r="X19" s="98"/>
      <c r="Y19" s="98"/>
      <c r="Z19" s="98"/>
      <c r="AA19" s="98"/>
      <c r="AB19" s="98"/>
      <c r="AC19" s="98"/>
      <c r="AD19" s="98"/>
      <c r="AE19" s="98"/>
      <c r="AF19" s="98"/>
      <c r="AG19" s="98"/>
      <c r="AH19" s="98"/>
      <c r="AI19" s="98"/>
      <c r="AJ19" s="98"/>
      <c r="AK19" s="98"/>
    </row>
    <row r="20" ht="13.5" customHeight="1">
      <c r="A20" s="5"/>
      <c r="B20" s="98"/>
      <c r="C20" s="98"/>
      <c r="D20" s="98"/>
      <c r="E20" s="98"/>
      <c r="F20" s="98"/>
      <c r="G20" s="78"/>
      <c r="H20" s="193"/>
      <c r="I20" s="355"/>
      <c r="J20" s="358">
        <v>4.0</v>
      </c>
      <c r="K20" s="359" t="s">
        <v>3179</v>
      </c>
      <c r="L20" s="165"/>
      <c r="M20" s="165"/>
      <c r="N20" s="32"/>
      <c r="O20" s="32"/>
      <c r="P20" s="32"/>
      <c r="Q20" s="98"/>
      <c r="R20" s="98"/>
      <c r="S20" s="98"/>
      <c r="T20" s="98"/>
      <c r="U20" s="98"/>
      <c r="V20" s="98"/>
      <c r="W20" s="98"/>
      <c r="X20" s="98"/>
      <c r="Y20" s="98"/>
      <c r="Z20" s="98"/>
      <c r="AA20" s="98"/>
      <c r="AB20" s="98"/>
      <c r="AC20" s="98"/>
      <c r="AD20" s="98"/>
      <c r="AE20" s="98"/>
      <c r="AF20" s="98"/>
      <c r="AG20" s="98"/>
      <c r="AH20" s="98"/>
      <c r="AI20" s="98"/>
      <c r="AJ20" s="98"/>
      <c r="AK20" s="98"/>
    </row>
    <row r="21" ht="13.5" customHeight="1">
      <c r="A21" s="5"/>
      <c r="B21" s="98"/>
      <c r="C21" s="98"/>
      <c r="D21" s="98"/>
      <c r="E21" s="98"/>
      <c r="F21" s="98"/>
      <c r="G21" s="78"/>
      <c r="H21" s="193"/>
      <c r="I21" s="5"/>
      <c r="J21" s="358">
        <v>5.0</v>
      </c>
      <c r="K21" s="362" t="s">
        <v>3180</v>
      </c>
      <c r="L21" s="165"/>
      <c r="M21" s="165"/>
      <c r="N21" s="32"/>
      <c r="O21" s="32"/>
      <c r="P21" s="32"/>
      <c r="Q21" s="98"/>
      <c r="R21" s="98"/>
      <c r="S21" s="98"/>
      <c r="T21" s="98"/>
      <c r="U21" s="98"/>
      <c r="V21" s="98"/>
      <c r="W21" s="98"/>
      <c r="X21" s="98"/>
      <c r="Y21" s="98"/>
      <c r="Z21" s="98"/>
      <c r="AA21" s="98"/>
      <c r="AB21" s="98"/>
      <c r="AC21" s="98"/>
      <c r="AD21" s="98"/>
      <c r="AE21" s="98"/>
      <c r="AF21" s="98"/>
      <c r="AG21" s="98"/>
      <c r="AH21" s="98"/>
      <c r="AI21" s="98"/>
      <c r="AJ21" s="98"/>
      <c r="AK21" s="98"/>
    </row>
    <row r="22" ht="13.5" customHeight="1">
      <c r="A22" s="5"/>
      <c r="B22" s="98"/>
      <c r="C22" s="98"/>
      <c r="D22" s="98"/>
      <c r="E22" s="98"/>
      <c r="F22" s="98"/>
      <c r="G22" s="78"/>
      <c r="H22" s="193"/>
      <c r="I22" s="355"/>
      <c r="J22" s="358">
        <v>6.0</v>
      </c>
      <c r="K22" s="359" t="s">
        <v>3181</v>
      </c>
      <c r="L22" s="165"/>
      <c r="M22" s="165"/>
      <c r="N22" s="32"/>
      <c r="O22" s="32"/>
      <c r="P22" s="32"/>
      <c r="Q22" s="98"/>
      <c r="R22" s="98"/>
      <c r="S22" s="98"/>
      <c r="T22" s="98"/>
      <c r="U22" s="98"/>
      <c r="V22" s="98"/>
      <c r="W22" s="98"/>
      <c r="X22" s="98"/>
      <c r="Y22" s="98"/>
      <c r="Z22" s="98"/>
      <c r="AA22" s="98"/>
      <c r="AB22" s="98"/>
      <c r="AC22" s="98"/>
      <c r="AD22" s="98"/>
      <c r="AE22" s="98"/>
      <c r="AF22" s="98"/>
      <c r="AG22" s="98"/>
      <c r="AH22" s="98"/>
      <c r="AI22" s="98"/>
      <c r="AJ22" s="98"/>
      <c r="AK22" s="98"/>
    </row>
    <row r="23" ht="13.5" customHeight="1">
      <c r="A23" s="5"/>
      <c r="B23" s="98"/>
      <c r="C23" s="98"/>
      <c r="D23" s="98"/>
      <c r="E23" s="350"/>
      <c r="F23" s="360"/>
      <c r="G23" s="78"/>
      <c r="H23" s="193"/>
      <c r="I23" s="355"/>
      <c r="J23" s="358">
        <v>7.0</v>
      </c>
      <c r="K23" s="361" t="s">
        <v>3182</v>
      </c>
      <c r="L23" s="165"/>
      <c r="M23" s="165"/>
      <c r="N23" s="32"/>
      <c r="O23" s="32"/>
      <c r="P23" s="32"/>
      <c r="Q23" s="98"/>
      <c r="R23" s="98"/>
      <c r="S23" s="98"/>
      <c r="T23" s="98"/>
      <c r="U23" s="98"/>
      <c r="V23" s="98"/>
      <c r="W23" s="98"/>
      <c r="X23" s="98"/>
      <c r="Y23" s="98"/>
      <c r="Z23" s="98"/>
      <c r="AA23" s="98"/>
      <c r="AB23" s="98"/>
      <c r="AC23" s="98"/>
      <c r="AD23" s="98"/>
      <c r="AE23" s="98"/>
      <c r="AF23" s="98"/>
      <c r="AG23" s="98"/>
      <c r="AH23" s="98"/>
      <c r="AI23" s="98"/>
      <c r="AJ23" s="98"/>
      <c r="AK23" s="98"/>
    </row>
    <row r="24" ht="13.5" customHeight="1">
      <c r="A24" s="5"/>
      <c r="B24" s="98"/>
      <c r="C24" s="98"/>
      <c r="D24" s="98"/>
      <c r="E24" s="98"/>
      <c r="F24" s="98"/>
      <c r="G24" s="78"/>
      <c r="H24" s="193"/>
      <c r="I24" s="355"/>
      <c r="J24" s="358">
        <v>8.0</v>
      </c>
      <c r="K24" s="359" t="s">
        <v>3183</v>
      </c>
      <c r="L24" s="165"/>
      <c r="M24" s="165"/>
      <c r="N24" s="32"/>
      <c r="O24" s="32"/>
      <c r="P24" s="32"/>
      <c r="Q24" s="98"/>
      <c r="R24" s="98"/>
      <c r="S24" s="98"/>
      <c r="T24" s="98"/>
      <c r="U24" s="98"/>
      <c r="V24" s="98"/>
      <c r="W24" s="98"/>
      <c r="X24" s="98"/>
      <c r="Y24" s="98"/>
      <c r="Z24" s="98"/>
      <c r="AA24" s="98"/>
      <c r="AB24" s="98"/>
      <c r="AC24" s="98"/>
      <c r="AD24" s="98"/>
      <c r="AE24" s="98"/>
      <c r="AF24" s="98"/>
      <c r="AG24" s="98"/>
      <c r="AH24" s="98"/>
      <c r="AI24" s="98"/>
      <c r="AJ24" s="98"/>
      <c r="AK24" s="98"/>
    </row>
    <row r="25" ht="13.5" customHeight="1">
      <c r="A25" s="5"/>
      <c r="B25" s="98"/>
      <c r="C25" s="98"/>
      <c r="D25" s="98"/>
      <c r="E25" s="98"/>
      <c r="F25" s="98"/>
      <c r="G25" s="78"/>
      <c r="H25" s="193"/>
      <c r="I25" s="355"/>
      <c r="J25" s="358">
        <v>9.0</v>
      </c>
      <c r="K25" s="359" t="s">
        <v>3184</v>
      </c>
      <c r="L25" s="165"/>
      <c r="M25" s="165"/>
      <c r="N25" s="32"/>
      <c r="O25" s="32"/>
      <c r="P25" s="32"/>
      <c r="Q25" s="98"/>
      <c r="R25" s="98"/>
      <c r="S25" s="98"/>
      <c r="T25" s="98"/>
      <c r="U25" s="98"/>
      <c r="V25" s="98"/>
      <c r="W25" s="98"/>
      <c r="X25" s="98"/>
      <c r="Y25" s="98"/>
      <c r="Z25" s="98"/>
      <c r="AA25" s="98"/>
      <c r="AB25" s="98"/>
      <c r="AC25" s="98"/>
      <c r="AD25" s="98"/>
      <c r="AE25" s="98"/>
      <c r="AF25" s="98"/>
      <c r="AG25" s="98"/>
      <c r="AH25" s="98"/>
      <c r="AI25" s="98"/>
      <c r="AJ25" s="98"/>
      <c r="AK25" s="98"/>
    </row>
    <row r="26" ht="13.5" customHeight="1">
      <c r="A26" s="5"/>
      <c r="B26" s="98"/>
      <c r="C26" s="98"/>
      <c r="D26" s="98"/>
      <c r="E26" s="98"/>
      <c r="F26" s="98"/>
      <c r="G26" s="78"/>
      <c r="H26" s="193"/>
      <c r="I26" s="32"/>
      <c r="J26" s="363"/>
      <c r="K26" s="364"/>
      <c r="L26" s="165"/>
      <c r="M26" s="165"/>
      <c r="N26" s="32"/>
      <c r="O26" s="32"/>
      <c r="P26" s="32"/>
      <c r="Q26" s="98"/>
      <c r="R26" s="98"/>
      <c r="S26" s="98"/>
      <c r="T26" s="98"/>
      <c r="U26" s="98"/>
      <c r="V26" s="98"/>
      <c r="W26" s="98"/>
      <c r="X26" s="98"/>
      <c r="Y26" s="98"/>
      <c r="Z26" s="98"/>
      <c r="AA26" s="98"/>
      <c r="AB26" s="98"/>
      <c r="AC26" s="98"/>
      <c r="AD26" s="98"/>
      <c r="AE26" s="98"/>
      <c r="AF26" s="98"/>
      <c r="AG26" s="98"/>
      <c r="AH26" s="98"/>
      <c r="AI26" s="98"/>
      <c r="AJ26" s="98"/>
      <c r="AK26" s="98"/>
    </row>
    <row r="27" ht="15.0" customHeight="1">
      <c r="A27" s="5"/>
      <c r="B27" s="98"/>
      <c r="C27" s="98"/>
      <c r="D27" s="98"/>
      <c r="E27" s="98"/>
      <c r="F27" s="98"/>
      <c r="G27" s="78"/>
      <c r="H27" s="99"/>
      <c r="I27" s="365" t="str">
        <f>"CATI: SI (TIPO_MUESTRA=2) PASAR A "&amp;H29</f>
        <v>CATI: SI (TIPO_MUESTRA=2) PASAR A 3.01a</v>
      </c>
      <c r="J27" s="45"/>
      <c r="K27" s="45"/>
      <c r="L27" s="45"/>
      <c r="M27" s="45"/>
      <c r="N27" s="45"/>
      <c r="O27" s="45"/>
      <c r="P27" s="45"/>
      <c r="Q27" s="45"/>
      <c r="R27" s="46"/>
      <c r="S27" s="98"/>
      <c r="T27" s="98"/>
      <c r="U27" s="98"/>
      <c r="V27" s="98"/>
      <c r="W27" s="98"/>
      <c r="X27" s="98"/>
      <c r="Y27" s="98"/>
      <c r="Z27" s="98"/>
      <c r="AA27" s="98"/>
      <c r="AB27" s="98"/>
      <c r="AC27" s="98"/>
      <c r="AD27" s="98"/>
      <c r="AE27" s="98"/>
      <c r="AF27" s="98"/>
      <c r="AG27" s="27"/>
      <c r="AH27" s="27"/>
      <c r="AI27" s="27"/>
      <c r="AJ27" s="27"/>
      <c r="AK27" s="27"/>
    </row>
    <row r="28" ht="13.5" customHeight="1">
      <c r="A28" s="5"/>
      <c r="B28" s="98"/>
      <c r="C28" s="98"/>
      <c r="D28" s="98"/>
      <c r="E28" s="98"/>
      <c r="F28" s="98"/>
      <c r="G28" s="78"/>
      <c r="H28" s="99"/>
      <c r="I28" s="365" t="str">
        <f>"CATI: SI (TIPO_MUESTRA !=2 ) PASAR A "&amp;H35</f>
        <v>CATI: SI (TIPO_MUESTRA !=2 ) PASAR A 3,02</v>
      </c>
      <c r="J28" s="45"/>
      <c r="K28" s="45"/>
      <c r="L28" s="45"/>
      <c r="M28" s="45"/>
      <c r="N28" s="45"/>
      <c r="O28" s="45"/>
      <c r="P28" s="45"/>
      <c r="Q28" s="45"/>
      <c r="R28" s="46"/>
      <c r="S28" s="98"/>
      <c r="T28" s="98"/>
      <c r="U28" s="98"/>
      <c r="V28" s="98"/>
      <c r="W28" s="98"/>
      <c r="X28" s="98"/>
      <c r="Y28" s="98"/>
      <c r="Z28" s="98"/>
      <c r="AA28" s="98"/>
      <c r="AB28" s="98"/>
      <c r="AC28" s="98"/>
      <c r="AD28" s="98"/>
      <c r="AE28" s="98"/>
      <c r="AF28" s="98"/>
      <c r="AG28" s="27"/>
      <c r="AH28" s="27"/>
      <c r="AI28" s="27"/>
      <c r="AJ28" s="27"/>
      <c r="AK28" s="27"/>
    </row>
    <row r="29" ht="13.5" customHeight="1">
      <c r="A29" s="5"/>
      <c r="B29" s="98"/>
      <c r="C29" s="98"/>
      <c r="D29" s="98"/>
      <c r="E29" s="98"/>
      <c r="F29" s="98"/>
      <c r="G29" s="259" t="s">
        <v>3110</v>
      </c>
      <c r="H29" s="193" t="s">
        <v>3185</v>
      </c>
      <c r="I29" s="195" t="s">
        <v>3186</v>
      </c>
      <c r="J29" s="366"/>
      <c r="K29" s="366"/>
      <c r="L29" s="366"/>
      <c r="M29" s="366"/>
      <c r="N29" s="366"/>
      <c r="O29" s="366"/>
      <c r="P29" s="366"/>
      <c r="Q29" s="366"/>
      <c r="R29" s="366"/>
      <c r="S29" s="98"/>
      <c r="T29" s="98"/>
      <c r="U29" s="98"/>
      <c r="V29" s="98"/>
      <c r="W29" s="98"/>
      <c r="X29" s="98"/>
      <c r="Y29" s="98"/>
      <c r="Z29" s="98"/>
      <c r="AA29" s="98"/>
      <c r="AB29" s="98"/>
      <c r="AC29" s="98"/>
      <c r="AD29" s="98"/>
      <c r="AE29" s="98"/>
      <c r="AF29" s="98"/>
      <c r="AG29" s="98"/>
      <c r="AH29" s="98"/>
      <c r="AI29" s="98"/>
      <c r="AJ29" s="98"/>
      <c r="AK29" s="98"/>
    </row>
    <row r="30" ht="13.5" customHeight="1">
      <c r="A30" s="5"/>
      <c r="B30" s="98"/>
      <c r="C30" s="98"/>
      <c r="D30" s="98"/>
      <c r="E30" s="98"/>
      <c r="F30" s="98"/>
      <c r="G30" s="78"/>
      <c r="H30" s="193"/>
      <c r="I30" s="32"/>
      <c r="J30" s="50">
        <v>1.0</v>
      </c>
      <c r="K30" s="32" t="s">
        <v>2974</v>
      </c>
      <c r="L30" s="367"/>
      <c r="M30" s="32"/>
      <c r="N30" s="98"/>
      <c r="O30" s="98"/>
      <c r="P30" s="32"/>
      <c r="Q30" s="32"/>
      <c r="R30" s="32"/>
      <c r="S30" s="32"/>
      <c r="T30" s="32"/>
      <c r="U30" s="32"/>
      <c r="V30" s="32"/>
      <c r="W30" s="32"/>
      <c r="X30" s="32"/>
      <c r="Y30" s="32"/>
      <c r="Z30" s="32"/>
      <c r="AA30" s="32"/>
      <c r="AB30" s="98"/>
      <c r="AC30" s="98"/>
      <c r="AD30" s="98"/>
      <c r="AE30" s="98"/>
      <c r="AF30" s="98"/>
      <c r="AG30" s="98"/>
      <c r="AH30" s="98"/>
      <c r="AI30" s="98"/>
      <c r="AJ30" s="98"/>
      <c r="AK30" s="98"/>
    </row>
    <row r="31" ht="13.5" customHeight="1">
      <c r="A31" s="5"/>
      <c r="B31" s="98"/>
      <c r="C31" s="98"/>
      <c r="D31" s="98"/>
      <c r="E31" s="98"/>
      <c r="F31" s="98"/>
      <c r="G31" s="78"/>
      <c r="H31" s="193"/>
      <c r="I31" s="32"/>
      <c r="J31" s="50">
        <v>2.0</v>
      </c>
      <c r="K31" s="32" t="s">
        <v>2975</v>
      </c>
      <c r="L31" s="32"/>
      <c r="M31" s="32"/>
      <c r="N31" s="32"/>
      <c r="O31" s="32"/>
      <c r="P31" s="32"/>
      <c r="Q31" s="32"/>
      <c r="R31" s="32"/>
      <c r="S31" s="32"/>
      <c r="T31" s="32"/>
      <c r="U31" s="32"/>
      <c r="V31" s="32"/>
      <c r="W31" s="32"/>
      <c r="X31" s="32"/>
      <c r="Y31" s="32"/>
      <c r="Z31" s="32"/>
      <c r="AA31" s="32"/>
      <c r="AB31" s="98"/>
      <c r="AC31" s="98"/>
      <c r="AD31" s="98"/>
      <c r="AE31" s="98"/>
      <c r="AF31" s="98"/>
      <c r="AG31" s="98"/>
      <c r="AH31" s="98"/>
      <c r="AI31" s="98"/>
      <c r="AJ31" s="98"/>
      <c r="AK31" s="98"/>
    </row>
    <row r="32" ht="13.5" customHeight="1">
      <c r="A32" s="5"/>
      <c r="B32" s="98"/>
      <c r="C32" s="98"/>
      <c r="D32" s="98"/>
      <c r="E32" s="98"/>
      <c r="F32" s="98"/>
      <c r="G32" s="78"/>
      <c r="H32" s="193"/>
      <c r="I32" s="32"/>
      <c r="J32" s="32"/>
      <c r="K32" s="32"/>
      <c r="L32" s="32"/>
      <c r="M32" s="32"/>
      <c r="N32" s="32"/>
      <c r="O32" s="32"/>
      <c r="P32" s="32"/>
      <c r="Q32" s="32"/>
      <c r="R32" s="32"/>
      <c r="S32" s="32"/>
      <c r="T32" s="32"/>
      <c r="U32" s="32"/>
      <c r="V32" s="32"/>
      <c r="W32" s="32"/>
      <c r="X32" s="32"/>
      <c r="Y32" s="32"/>
      <c r="Z32" s="32"/>
      <c r="AA32" s="32"/>
      <c r="AB32" s="98"/>
      <c r="AC32" s="98"/>
      <c r="AD32" s="98"/>
      <c r="AE32" s="98"/>
      <c r="AF32" s="98"/>
      <c r="AG32" s="98"/>
      <c r="AH32" s="98"/>
      <c r="AI32" s="98"/>
      <c r="AJ32" s="98"/>
      <c r="AK32" s="98"/>
    </row>
    <row r="33" ht="13.5" customHeight="1">
      <c r="A33" s="5"/>
      <c r="B33" s="98"/>
      <c r="C33" s="98"/>
      <c r="D33" s="98"/>
      <c r="E33" s="98"/>
      <c r="F33" s="98"/>
      <c r="G33" s="78"/>
      <c r="H33" s="193"/>
      <c r="I33" s="32"/>
      <c r="J33" s="32"/>
      <c r="K33" s="32"/>
      <c r="L33" s="32"/>
      <c r="M33" s="32"/>
      <c r="N33" s="32"/>
      <c r="O33" s="32"/>
      <c r="P33" s="32"/>
      <c r="Q33" s="32"/>
      <c r="R33" s="32"/>
      <c r="S33" s="32"/>
      <c r="T33" s="32"/>
      <c r="U33" s="32"/>
      <c r="V33" s="32"/>
      <c r="W33" s="32"/>
      <c r="X33" s="32"/>
      <c r="Y33" s="32"/>
      <c r="Z33" s="32"/>
      <c r="AA33" s="32"/>
      <c r="AB33" s="98"/>
      <c r="AC33" s="98"/>
      <c r="AD33" s="98"/>
      <c r="AE33" s="98"/>
      <c r="AF33" s="98"/>
      <c r="AG33" s="98"/>
      <c r="AH33" s="98"/>
      <c r="AI33" s="98"/>
      <c r="AJ33" s="98"/>
      <c r="AK33" s="98"/>
    </row>
    <row r="34" ht="13.5" customHeight="1">
      <c r="A34" s="5"/>
      <c r="B34" s="98"/>
      <c r="C34" s="98"/>
      <c r="D34" s="98"/>
      <c r="E34" s="98"/>
      <c r="F34" s="98"/>
      <c r="G34" s="78"/>
      <c r="H34" s="193"/>
      <c r="I34" s="352" t="str">
        <f>"CATI: SI ("&amp;H29&amp;"=1)  ASIGNAR V03_02=U03_02"</f>
        <v>CATI: SI (3.01a=1)  ASIGNAR V03_02=U03_02</v>
      </c>
      <c r="J34" s="344"/>
      <c r="K34" s="144"/>
      <c r="L34" s="144"/>
      <c r="M34" s="144"/>
      <c r="N34" s="144"/>
      <c r="O34" s="144"/>
      <c r="P34" s="144"/>
      <c r="Q34" s="144"/>
      <c r="R34" s="144"/>
      <c r="S34" s="98"/>
      <c r="T34" s="98"/>
      <c r="U34" s="98"/>
      <c r="V34" s="98"/>
      <c r="W34" s="98"/>
      <c r="X34" s="98"/>
      <c r="Y34" s="98"/>
      <c r="Z34" s="98"/>
      <c r="AA34" s="98"/>
      <c r="AB34" s="98"/>
      <c r="AC34" s="98"/>
      <c r="AD34" s="98"/>
      <c r="AE34" s="98"/>
      <c r="AF34" s="98"/>
      <c r="AG34" s="98"/>
      <c r="AH34" s="98"/>
      <c r="AI34" s="98"/>
      <c r="AJ34" s="98"/>
      <c r="AK34" s="98"/>
    </row>
    <row r="35" ht="13.5" customHeight="1">
      <c r="A35" s="5"/>
      <c r="B35" s="98"/>
      <c r="C35" s="98"/>
      <c r="D35" s="98"/>
      <c r="E35" s="98"/>
      <c r="F35" s="98"/>
      <c r="G35" s="78"/>
      <c r="H35" s="193">
        <f>H16+0.01</f>
        <v>3.02</v>
      </c>
      <c r="I35" s="368" t="s">
        <v>3187</v>
      </c>
      <c r="J35" s="369"/>
      <c r="K35" s="370"/>
      <c r="L35" s="123"/>
      <c r="M35" s="123"/>
      <c r="N35" s="123"/>
      <c r="O35" s="123"/>
      <c r="P35" s="123"/>
      <c r="Q35" s="98"/>
      <c r="R35" s="98"/>
      <c r="S35" s="98"/>
      <c r="T35" s="98"/>
      <c r="U35" s="98"/>
      <c r="V35" s="98"/>
      <c r="W35" s="98"/>
      <c r="X35" s="98"/>
      <c r="Y35" s="98"/>
      <c r="Z35" s="98"/>
      <c r="AA35" s="98"/>
      <c r="AB35" s="98"/>
      <c r="AC35" s="98"/>
      <c r="AD35" s="98"/>
      <c r="AE35" s="98"/>
      <c r="AF35" s="98"/>
      <c r="AG35" s="98"/>
      <c r="AH35" s="98"/>
      <c r="AI35" s="98"/>
      <c r="AJ35" s="98"/>
      <c r="AK35" s="98"/>
    </row>
    <row r="36" ht="13.5" customHeight="1">
      <c r="A36" s="5"/>
      <c r="B36" s="98"/>
      <c r="C36" s="98"/>
      <c r="D36" s="98"/>
      <c r="E36" s="98"/>
      <c r="F36" s="98"/>
      <c r="G36" s="78"/>
      <c r="H36" s="193"/>
      <c r="I36" s="354"/>
      <c r="J36" s="371">
        <v>1.0</v>
      </c>
      <c r="K36" s="372" t="s">
        <v>3188</v>
      </c>
      <c r="L36" s="32"/>
      <c r="M36" s="32"/>
      <c r="N36" s="32"/>
      <c r="O36" s="32"/>
      <c r="P36" s="32"/>
      <c r="Q36" s="98"/>
      <c r="R36" s="98"/>
      <c r="S36" s="98"/>
      <c r="T36" s="98"/>
      <c r="U36" s="98"/>
      <c r="V36" s="98"/>
      <c r="W36" s="98"/>
      <c r="X36" s="98"/>
      <c r="Y36" s="98"/>
      <c r="Z36" s="98"/>
      <c r="AA36" s="98"/>
      <c r="AB36" s="98"/>
      <c r="AC36" s="98"/>
      <c r="AD36" s="98"/>
      <c r="AE36" s="98"/>
      <c r="AF36" s="98"/>
      <c r="AG36" s="98"/>
      <c r="AH36" s="98"/>
      <c r="AI36" s="98"/>
      <c r="AJ36" s="98"/>
      <c r="AK36" s="98"/>
    </row>
    <row r="37" ht="13.5" customHeight="1">
      <c r="A37" s="5"/>
      <c r="B37" s="98"/>
      <c r="C37" s="98"/>
      <c r="D37" s="98"/>
      <c r="E37" s="98"/>
      <c r="F37" s="98"/>
      <c r="G37" s="78"/>
      <c r="H37" s="193"/>
      <c r="I37" s="354"/>
      <c r="J37" s="371">
        <f t="shared" ref="J37:J40" si="1">J36+1</f>
        <v>2</v>
      </c>
      <c r="K37" s="373" t="s">
        <v>3189</v>
      </c>
      <c r="L37" s="32"/>
      <c r="M37" s="32"/>
      <c r="N37" s="32"/>
      <c r="O37" s="32"/>
      <c r="P37" s="32"/>
      <c r="Q37" s="98"/>
      <c r="R37" s="98"/>
      <c r="S37" s="98"/>
      <c r="T37" s="98"/>
      <c r="U37" s="98"/>
      <c r="V37" s="98"/>
      <c r="W37" s="98"/>
      <c r="X37" s="98"/>
      <c r="Y37" s="98"/>
      <c r="Z37" s="98"/>
      <c r="AA37" s="98"/>
      <c r="AB37" s="98"/>
      <c r="AC37" s="98"/>
      <c r="AD37" s="98"/>
      <c r="AE37" s="98"/>
      <c r="AF37" s="98"/>
      <c r="AG37" s="98"/>
      <c r="AH37" s="98"/>
      <c r="AI37" s="98"/>
      <c r="AJ37" s="98"/>
      <c r="AK37" s="98"/>
    </row>
    <row r="38" ht="13.5" customHeight="1">
      <c r="A38" s="5"/>
      <c r="B38" s="98"/>
      <c r="C38" s="98"/>
      <c r="D38" s="98"/>
      <c r="E38" s="98"/>
      <c r="F38" s="98"/>
      <c r="G38" s="78"/>
      <c r="H38" s="193"/>
      <c r="I38" s="354"/>
      <c r="J38" s="371">
        <f t="shared" si="1"/>
        <v>3</v>
      </c>
      <c r="K38" s="373" t="s">
        <v>3190</v>
      </c>
      <c r="L38" s="280"/>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ht="13.5" customHeight="1">
      <c r="A39" s="5"/>
      <c r="B39" s="98"/>
      <c r="C39" s="98"/>
      <c r="D39" s="98"/>
      <c r="E39" s="98"/>
      <c r="F39" s="98"/>
      <c r="G39" s="78"/>
      <c r="H39" s="193"/>
      <c r="I39" s="354"/>
      <c r="J39" s="371">
        <f t="shared" si="1"/>
        <v>4</v>
      </c>
      <c r="K39" s="374" t="s">
        <v>3191</v>
      </c>
      <c r="L39" s="98"/>
      <c r="M39" s="98"/>
      <c r="N39" s="98"/>
      <c r="O39" s="98"/>
      <c r="P39" s="98"/>
      <c r="Q39" s="98"/>
      <c r="R39" s="98"/>
      <c r="S39" s="98"/>
      <c r="T39" s="98"/>
      <c r="U39" s="98"/>
      <c r="V39" s="98"/>
      <c r="W39" s="98"/>
      <c r="X39" s="98"/>
      <c r="Z39" s="98"/>
      <c r="AA39" s="98"/>
      <c r="AB39" s="98"/>
      <c r="AC39" s="98"/>
      <c r="AD39" s="98"/>
      <c r="AE39" s="98"/>
      <c r="AF39" s="98"/>
      <c r="AG39" s="98"/>
      <c r="AH39" s="98"/>
      <c r="AI39" s="98"/>
      <c r="AJ39" s="98"/>
      <c r="AK39" s="98"/>
    </row>
    <row r="40" ht="13.5" customHeight="1">
      <c r="A40" s="5"/>
      <c r="B40" s="98"/>
      <c r="C40" s="98"/>
      <c r="D40" s="98"/>
      <c r="E40" s="98"/>
      <c r="F40" s="98"/>
      <c r="G40" s="78"/>
      <c r="H40" s="193"/>
      <c r="I40" s="354"/>
      <c r="J40" s="371">
        <f t="shared" si="1"/>
        <v>5</v>
      </c>
      <c r="K40" s="374" t="s">
        <v>3192</v>
      </c>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ht="13.5" customHeight="1">
      <c r="A41" s="5"/>
      <c r="B41" s="98"/>
      <c r="C41" s="98"/>
      <c r="D41" s="98"/>
      <c r="E41" s="98"/>
      <c r="F41" s="98"/>
      <c r="G41" s="78"/>
      <c r="H41" s="193"/>
      <c r="I41" s="375"/>
      <c r="AI41" s="98"/>
      <c r="AJ41" s="98"/>
      <c r="AK41" s="98"/>
    </row>
    <row r="42" ht="13.5" customHeight="1">
      <c r="A42" s="5"/>
      <c r="B42" s="98"/>
      <c r="C42" s="98"/>
      <c r="D42" s="98"/>
      <c r="E42" s="98"/>
      <c r="F42" s="98"/>
      <c r="G42" s="78"/>
      <c r="H42" s="193"/>
      <c r="I42" s="342" t="str">
        <f>"CATI: IF (TIPO_MUESTRA=2)  ASIGNAR V03_03=U03_03"</f>
        <v>CATI: IF (TIPO_MUESTRA=2)  ASIGNAR V03_03=U03_03</v>
      </c>
      <c r="J42" s="343"/>
      <c r="K42" s="343"/>
      <c r="L42" s="343"/>
      <c r="M42" s="343"/>
      <c r="N42" s="343"/>
      <c r="O42" s="343"/>
      <c r="P42" s="343"/>
      <c r="Q42" s="343"/>
      <c r="R42" s="343"/>
      <c r="S42" s="343"/>
      <c r="T42" s="343"/>
      <c r="U42" s="343"/>
      <c r="V42" s="343"/>
      <c r="W42" s="271"/>
      <c r="X42" s="271"/>
      <c r="Y42" s="271"/>
      <c r="Z42" s="271"/>
      <c r="AA42" s="271"/>
      <c r="AB42" s="271"/>
      <c r="AC42" s="271"/>
      <c r="AD42" s="271"/>
      <c r="AE42" s="271"/>
      <c r="AF42" s="271"/>
      <c r="AG42" s="98"/>
      <c r="AH42" s="98"/>
      <c r="AI42" s="98"/>
      <c r="AJ42" s="98"/>
      <c r="AK42" s="98"/>
    </row>
    <row r="43" ht="13.5" customHeight="1">
      <c r="A43" s="5"/>
      <c r="B43" s="98"/>
      <c r="C43" s="98"/>
      <c r="D43" s="98"/>
      <c r="E43" s="98"/>
      <c r="F43" s="98"/>
      <c r="G43" s="78"/>
      <c r="H43" s="193"/>
      <c r="I43" s="342" t="str">
        <f>"CATI: IF (TIPO_MUESTRA !=2 ) PASAR A "&amp;H44</f>
        <v>CATI: IF (TIPO_MUESTRA !=2 ) PASAR A 3,03</v>
      </c>
      <c r="J43" s="343"/>
      <c r="K43" s="343"/>
      <c r="L43" s="343"/>
      <c r="M43" s="343"/>
      <c r="N43" s="343"/>
      <c r="O43" s="343"/>
      <c r="P43" s="343"/>
      <c r="Q43" s="343"/>
      <c r="R43" s="343"/>
      <c r="S43" s="343"/>
      <c r="T43" s="343"/>
      <c r="U43" s="343"/>
      <c r="V43" s="343"/>
      <c r="W43" s="271"/>
      <c r="X43" s="271"/>
      <c r="Y43" s="271"/>
      <c r="Z43" s="271"/>
      <c r="AA43" s="271"/>
      <c r="AB43" s="271"/>
      <c r="AC43" s="271"/>
      <c r="AD43" s="271"/>
      <c r="AE43" s="271"/>
      <c r="AF43" s="271"/>
      <c r="AG43" s="98"/>
      <c r="AH43" s="98"/>
      <c r="AI43" s="98"/>
      <c r="AJ43" s="98"/>
      <c r="AK43" s="98"/>
    </row>
    <row r="44" ht="13.5" customHeight="1">
      <c r="A44" s="5"/>
      <c r="B44" s="98"/>
      <c r="C44" s="98"/>
      <c r="D44" s="98"/>
      <c r="E44" s="98"/>
      <c r="F44" s="98"/>
      <c r="G44" s="78"/>
      <c r="H44" s="193">
        <f>+H35+0.01</f>
        <v>3.03</v>
      </c>
      <c r="I44" s="98" t="s">
        <v>3193</v>
      </c>
      <c r="J44" s="99"/>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ht="13.5" customHeight="1">
      <c r="A45" s="5"/>
      <c r="B45" s="98"/>
      <c r="C45" s="98"/>
      <c r="D45" s="98"/>
      <c r="E45" s="98"/>
      <c r="F45" s="98"/>
      <c r="G45" s="78"/>
      <c r="H45" s="193"/>
      <c r="I45" s="144" t="s">
        <v>3194</v>
      </c>
      <c r="J45" s="376"/>
      <c r="K45" s="377"/>
      <c r="L45" s="377"/>
      <c r="M45" s="377"/>
      <c r="N45" s="377"/>
      <c r="O45" s="377"/>
      <c r="P45" s="377"/>
      <c r="Q45" s="377"/>
      <c r="R45" s="377"/>
      <c r="S45" s="377"/>
      <c r="T45" s="144"/>
      <c r="U45" s="144"/>
      <c r="V45" s="144"/>
      <c r="W45" s="98"/>
      <c r="X45" s="98"/>
      <c r="Y45" s="98"/>
      <c r="Z45" s="98"/>
      <c r="AA45" s="98"/>
      <c r="AB45" s="98"/>
      <c r="AC45" s="98"/>
      <c r="AD45" s="98"/>
      <c r="AE45" s="98"/>
      <c r="AF45" s="98"/>
      <c r="AG45" s="98"/>
      <c r="AH45" s="98"/>
      <c r="AI45" s="98"/>
      <c r="AJ45" s="98"/>
      <c r="AK45" s="98"/>
    </row>
    <row r="46" ht="13.5" customHeight="1">
      <c r="A46" s="5"/>
      <c r="B46" s="98"/>
      <c r="C46" s="98"/>
      <c r="D46" s="98"/>
      <c r="E46" s="98"/>
      <c r="F46" s="98"/>
      <c r="G46" s="78"/>
      <c r="H46" s="193"/>
      <c r="I46" s="378" t="s">
        <v>3195</v>
      </c>
      <c r="J46" s="34"/>
      <c r="K46" s="34"/>
      <c r="L46" s="34"/>
      <c r="M46" s="34"/>
      <c r="N46" s="34"/>
      <c r="O46" s="34"/>
      <c r="P46" s="34"/>
      <c r="Q46" s="34"/>
      <c r="R46" s="34"/>
      <c r="S46" s="34"/>
      <c r="T46" s="34"/>
      <c r="U46" s="34"/>
      <c r="V46" s="35"/>
      <c r="W46" s="98"/>
      <c r="X46" s="98"/>
      <c r="Y46" s="98"/>
      <c r="Z46" s="98"/>
      <c r="AA46" s="98"/>
      <c r="AB46" s="98"/>
      <c r="AC46" s="98"/>
      <c r="AD46" s="98"/>
      <c r="AE46" s="98"/>
      <c r="AF46" s="98"/>
      <c r="AG46" s="98"/>
      <c r="AH46" s="98"/>
      <c r="AI46" s="98"/>
      <c r="AJ46" s="98"/>
      <c r="AK46" s="98"/>
    </row>
    <row r="47" ht="13.5" customHeight="1">
      <c r="A47" s="5"/>
      <c r="B47" s="98"/>
      <c r="C47" s="98"/>
      <c r="D47" s="98"/>
      <c r="E47" s="98"/>
      <c r="F47" s="98"/>
      <c r="G47" s="78"/>
      <c r="H47" s="193"/>
      <c r="I47" s="36"/>
      <c r="J47" s="37"/>
      <c r="K47" s="37"/>
      <c r="L47" s="37"/>
      <c r="M47" s="37"/>
      <c r="N47" s="37"/>
      <c r="O47" s="37"/>
      <c r="P47" s="37"/>
      <c r="Q47" s="37"/>
      <c r="R47" s="37"/>
      <c r="S47" s="37"/>
      <c r="T47" s="37"/>
      <c r="U47" s="37"/>
      <c r="V47" s="38"/>
      <c r="W47" s="98"/>
      <c r="X47" s="98"/>
      <c r="Y47" s="98"/>
      <c r="Z47" s="98"/>
      <c r="AA47" s="98"/>
      <c r="AB47" s="98"/>
      <c r="AC47" s="98"/>
      <c r="AD47" s="98"/>
      <c r="AE47" s="98"/>
      <c r="AF47" s="98"/>
      <c r="AG47" s="98"/>
      <c r="AH47" s="98"/>
      <c r="AI47" s="98"/>
      <c r="AJ47" s="98"/>
      <c r="AK47" s="98"/>
    </row>
    <row r="48" ht="13.5" customHeight="1">
      <c r="A48" s="5"/>
      <c r="B48" s="98"/>
      <c r="C48" s="98"/>
      <c r="D48" s="98"/>
      <c r="E48" s="98"/>
      <c r="F48" s="98"/>
      <c r="G48" s="78"/>
      <c r="H48" s="193"/>
      <c r="I48" s="379" t="s">
        <v>3196</v>
      </c>
      <c r="J48" s="380"/>
      <c r="K48" s="381"/>
      <c r="L48" s="381"/>
      <c r="M48" s="381"/>
      <c r="N48" s="381"/>
      <c r="O48" s="381"/>
      <c r="P48" s="381"/>
      <c r="Q48" s="381"/>
      <c r="R48" s="381"/>
      <c r="S48" s="381"/>
      <c r="T48" s="381"/>
      <c r="U48" s="381"/>
      <c r="V48" s="381"/>
      <c r="W48" s="381"/>
      <c r="X48" s="381"/>
      <c r="Y48" s="381"/>
      <c r="Z48" s="381"/>
      <c r="AA48" s="381"/>
      <c r="AB48" s="381"/>
      <c r="AC48" s="381"/>
      <c r="AD48" s="381"/>
      <c r="AE48" s="98"/>
      <c r="AF48" s="98"/>
      <c r="AG48" s="98"/>
      <c r="AH48" s="98"/>
      <c r="AI48" s="98"/>
      <c r="AJ48" s="98"/>
      <c r="AK48" s="98"/>
    </row>
    <row r="49" ht="13.5" customHeight="1">
      <c r="A49" s="5"/>
      <c r="B49" s="98"/>
      <c r="C49" s="98"/>
      <c r="D49" s="98"/>
      <c r="E49" s="98"/>
      <c r="F49" s="98"/>
      <c r="G49" s="78"/>
      <c r="H49" s="193" t="s">
        <v>2990</v>
      </c>
      <c r="I49" s="379" t="s">
        <v>3197</v>
      </c>
      <c r="J49" s="380"/>
      <c r="K49" s="381"/>
      <c r="L49" s="381"/>
      <c r="M49" s="381"/>
      <c r="N49" s="381"/>
      <c r="O49" s="381"/>
      <c r="P49" s="381"/>
      <c r="Q49" s="381"/>
      <c r="R49" s="381"/>
      <c r="S49" s="381"/>
      <c r="T49" s="381"/>
      <c r="U49" s="381"/>
      <c r="V49" s="381"/>
      <c r="W49" s="381"/>
      <c r="X49" s="381"/>
      <c r="Y49" s="381"/>
      <c r="Z49" s="381"/>
      <c r="AA49" s="381"/>
      <c r="AB49" s="381"/>
      <c r="AC49" s="381"/>
      <c r="AD49" s="381"/>
      <c r="AE49" s="98"/>
      <c r="AF49" s="98"/>
      <c r="AG49" s="98"/>
      <c r="AH49" s="98"/>
      <c r="AI49" s="98"/>
      <c r="AJ49" s="98"/>
      <c r="AK49" s="98"/>
    </row>
    <row r="50" ht="13.5" customHeight="1">
      <c r="A50" s="5"/>
      <c r="B50" s="98"/>
      <c r="C50" s="98"/>
      <c r="D50" s="98"/>
      <c r="E50" s="98"/>
      <c r="F50" s="98"/>
      <c r="G50" s="78"/>
      <c r="H50" s="193"/>
      <c r="I50" s="379" t="s">
        <v>3198</v>
      </c>
      <c r="J50" s="380"/>
      <c r="K50" s="381"/>
      <c r="L50" s="381"/>
      <c r="M50" s="381"/>
      <c r="N50" s="381"/>
      <c r="O50" s="381"/>
      <c r="P50" s="381"/>
      <c r="Q50" s="381"/>
      <c r="R50" s="381"/>
      <c r="S50" s="381"/>
      <c r="T50" s="381"/>
      <c r="U50" s="381"/>
      <c r="V50" s="381"/>
      <c r="W50" s="381"/>
      <c r="X50" s="381"/>
      <c r="Y50" s="381"/>
      <c r="Z50" s="381"/>
      <c r="AA50" s="381"/>
      <c r="AB50" s="381"/>
      <c r="AC50" s="381"/>
      <c r="AD50" s="381"/>
      <c r="AE50" s="98"/>
      <c r="AF50" s="98"/>
      <c r="AG50" s="98"/>
      <c r="AH50" s="98"/>
      <c r="AI50" s="98"/>
      <c r="AJ50" s="98"/>
      <c r="AK50" s="98"/>
    </row>
    <row r="51" ht="13.5" customHeight="1">
      <c r="A51" s="5"/>
      <c r="B51" s="98"/>
      <c r="C51" s="98"/>
      <c r="D51" s="98"/>
      <c r="E51" s="98"/>
      <c r="F51" s="98"/>
      <c r="G51" s="78"/>
      <c r="H51" s="193"/>
      <c r="I51" s="382" t="s">
        <v>3199</v>
      </c>
      <c r="J51" s="380"/>
      <c r="K51" s="381"/>
      <c r="L51" s="381"/>
      <c r="M51" s="381"/>
      <c r="N51" s="381"/>
      <c r="O51" s="381"/>
      <c r="P51" s="381"/>
      <c r="Q51" s="381"/>
      <c r="R51" s="381"/>
      <c r="S51" s="381"/>
      <c r="T51" s="381"/>
      <c r="U51" s="381"/>
      <c r="V51" s="381"/>
      <c r="W51" s="381"/>
      <c r="X51" s="381"/>
      <c r="Y51" s="381"/>
      <c r="Z51" s="381"/>
      <c r="AA51" s="381"/>
      <c r="AB51" s="381"/>
      <c r="AC51" s="381"/>
      <c r="AD51" s="381"/>
      <c r="AE51" s="98"/>
      <c r="AF51" s="98"/>
      <c r="AG51" s="98"/>
      <c r="AH51" s="98"/>
      <c r="AI51" s="98"/>
      <c r="AJ51" s="98"/>
      <c r="AK51" s="98"/>
    </row>
    <row r="52" ht="13.5" customHeight="1">
      <c r="A52" s="5"/>
      <c r="B52" s="98"/>
      <c r="C52" s="98"/>
      <c r="D52" s="98"/>
      <c r="E52" s="98"/>
      <c r="F52" s="98"/>
      <c r="G52" s="78"/>
      <c r="H52" s="193"/>
      <c r="I52" s="379" t="s">
        <v>3200</v>
      </c>
      <c r="J52" s="380"/>
      <c r="K52" s="381"/>
      <c r="L52" s="381"/>
      <c r="M52" s="381"/>
      <c r="N52" s="381"/>
      <c r="O52" s="381"/>
      <c r="P52" s="381"/>
      <c r="Q52" s="381"/>
      <c r="R52" s="381"/>
      <c r="S52" s="381"/>
      <c r="T52" s="381"/>
      <c r="U52" s="381"/>
      <c r="V52" s="381"/>
      <c r="W52" s="381"/>
      <c r="X52" s="381"/>
      <c r="Y52" s="381"/>
      <c r="Z52" s="381"/>
      <c r="AA52" s="381"/>
      <c r="AB52" s="381"/>
      <c r="AC52" s="381"/>
      <c r="AD52" s="381"/>
      <c r="AE52" s="98"/>
      <c r="AF52" s="98"/>
      <c r="AG52" s="98"/>
      <c r="AH52" s="98"/>
      <c r="AI52" s="98"/>
      <c r="AJ52" s="98"/>
      <c r="AK52" s="98"/>
    </row>
    <row r="53" ht="13.5" customHeight="1">
      <c r="A53" s="5"/>
      <c r="B53" s="98"/>
      <c r="C53" s="98"/>
      <c r="D53" s="98"/>
      <c r="E53" s="98"/>
      <c r="F53" s="98"/>
      <c r="G53" s="78"/>
      <c r="H53" s="193"/>
      <c r="I53" s="185"/>
      <c r="J53" s="99"/>
      <c r="K53" s="250"/>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ht="13.5" customHeight="1">
      <c r="A54" s="5"/>
      <c r="B54" s="98"/>
      <c r="C54" s="98"/>
      <c r="D54" s="98"/>
      <c r="E54" s="98"/>
      <c r="F54" s="98"/>
      <c r="G54" s="78"/>
      <c r="H54" s="193"/>
      <c r="I54" s="383"/>
      <c r="J54" s="45"/>
      <c r="K54" s="45"/>
      <c r="L54" s="45"/>
      <c r="M54" s="45"/>
      <c r="N54" s="45"/>
      <c r="O54" s="45"/>
      <c r="P54" s="45"/>
      <c r="Q54" s="45"/>
      <c r="R54" s="45"/>
      <c r="S54" s="46"/>
      <c r="T54" s="384"/>
      <c r="U54" s="270"/>
      <c r="V54" s="270"/>
      <c r="W54" s="270"/>
      <c r="X54" s="98"/>
      <c r="Y54" s="98"/>
      <c r="Z54" s="98"/>
      <c r="AA54" s="98"/>
      <c r="AB54" s="98"/>
      <c r="AC54" s="98"/>
      <c r="AD54" s="98"/>
      <c r="AE54" s="98"/>
      <c r="AF54" s="270"/>
      <c r="AG54" s="98"/>
      <c r="AH54" s="98"/>
      <c r="AI54" s="98"/>
      <c r="AJ54" s="98"/>
      <c r="AK54" s="98"/>
    </row>
    <row r="55" ht="13.5" customHeight="1">
      <c r="A55" s="5"/>
      <c r="B55" s="98"/>
      <c r="C55" s="98"/>
      <c r="D55" s="98"/>
      <c r="E55" s="98"/>
      <c r="F55" s="98"/>
      <c r="G55" s="78"/>
      <c r="H55" s="193"/>
      <c r="I55" s="342" t="str">
        <f>"CATI: SI (TIPO_MUESTRA=2) ASIGNAR V03_04 = U03_04"</f>
        <v>CATI: SI (TIPO_MUESTRA=2) ASIGNAR V03_04 = U03_04</v>
      </c>
      <c r="J55" s="343"/>
      <c r="K55" s="343"/>
      <c r="L55" s="343"/>
      <c r="M55" s="343"/>
      <c r="N55" s="343"/>
      <c r="O55" s="343"/>
      <c r="P55" s="343"/>
      <c r="Q55" s="343"/>
      <c r="R55" s="343"/>
      <c r="S55" s="343"/>
      <c r="T55" s="343"/>
      <c r="U55" s="343"/>
      <c r="V55" s="343"/>
      <c r="W55" s="271"/>
      <c r="X55" s="271"/>
      <c r="Y55" s="271"/>
      <c r="Z55" s="271"/>
      <c r="AA55" s="271"/>
      <c r="AB55" s="271"/>
      <c r="AC55" s="271"/>
      <c r="AD55" s="271"/>
      <c r="AE55" s="271"/>
      <c r="AF55" s="271"/>
      <c r="AG55" s="98"/>
      <c r="AH55" s="98"/>
      <c r="AI55" s="98"/>
      <c r="AJ55" s="98"/>
      <c r="AK55" s="98"/>
    </row>
    <row r="56" ht="13.5" customHeight="1">
      <c r="A56" s="5"/>
      <c r="B56" s="98"/>
      <c r="C56" s="98"/>
      <c r="D56" s="98"/>
      <c r="E56" s="98"/>
      <c r="F56" s="98"/>
      <c r="G56" s="78"/>
      <c r="H56" s="193"/>
      <c r="I56" s="342" t="str">
        <f>"CATI: SI (TIPO_MUESTRA !=2 ) PASAR A "&amp;H57</f>
        <v>CATI: SI (TIPO_MUESTRA !=2 ) PASAR A 3,04</v>
      </c>
      <c r="J56" s="343"/>
      <c r="K56" s="343"/>
      <c r="L56" s="343"/>
      <c r="M56" s="343"/>
      <c r="N56" s="343"/>
      <c r="O56" s="343"/>
      <c r="P56" s="343"/>
      <c r="Q56" s="343"/>
      <c r="R56" s="343"/>
      <c r="S56" s="343"/>
      <c r="T56" s="343"/>
      <c r="U56" s="343"/>
      <c r="V56" s="343"/>
      <c r="W56" s="271"/>
      <c r="X56" s="271"/>
      <c r="Y56" s="271"/>
      <c r="Z56" s="271"/>
      <c r="AA56" s="271"/>
      <c r="AB56" s="271"/>
      <c r="AC56" s="271"/>
      <c r="AD56" s="271"/>
      <c r="AE56" s="271"/>
      <c r="AF56" s="271"/>
      <c r="AG56" s="98"/>
      <c r="AH56" s="98"/>
      <c r="AI56" s="98"/>
      <c r="AJ56" s="98"/>
      <c r="AK56" s="98"/>
    </row>
    <row r="57" ht="13.5" customHeight="1">
      <c r="A57" s="5"/>
      <c r="B57" s="98"/>
      <c r="C57" s="98"/>
      <c r="D57" s="98"/>
      <c r="E57" s="98"/>
      <c r="F57" s="98"/>
      <c r="G57" s="78"/>
      <c r="H57" s="193">
        <f>+H44+0.01</f>
        <v>3.04</v>
      </c>
      <c r="I57" s="385" t="s">
        <v>3201</v>
      </c>
      <c r="J57" s="99"/>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ht="13.5" customHeight="1">
      <c r="A58" s="5"/>
      <c r="B58" s="98"/>
      <c r="C58" s="98"/>
      <c r="D58" s="98"/>
      <c r="E58" s="98"/>
      <c r="F58" s="98"/>
      <c r="G58" s="78"/>
      <c r="H58" s="193"/>
      <c r="I58" s="185"/>
      <c r="J58" s="50">
        <v>1.0</v>
      </c>
      <c r="K58" s="354" t="s">
        <v>3202</v>
      </c>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ht="13.5" customHeight="1">
      <c r="A59" s="5"/>
      <c r="B59" s="98"/>
      <c r="C59" s="98"/>
      <c r="D59" s="98"/>
      <c r="E59" s="98"/>
      <c r="F59" s="98"/>
      <c r="G59" s="78"/>
      <c r="H59" s="193"/>
      <c r="I59" s="185"/>
      <c r="J59" s="50">
        <v>2.0</v>
      </c>
      <c r="K59" s="354" t="s">
        <v>3203</v>
      </c>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ht="13.5" customHeight="1">
      <c r="A60" s="5"/>
      <c r="B60" s="98"/>
      <c r="C60" s="98"/>
      <c r="D60" s="98"/>
      <c r="E60" s="98"/>
      <c r="F60" s="98"/>
      <c r="G60" s="78"/>
      <c r="H60" s="193"/>
      <c r="I60" s="386"/>
      <c r="J60" s="387"/>
      <c r="K60" s="38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ht="13.5" customHeight="1">
      <c r="A61" s="5"/>
      <c r="B61" s="98"/>
      <c r="C61" s="98"/>
      <c r="D61" s="98"/>
      <c r="E61" s="98"/>
      <c r="F61" s="98"/>
      <c r="G61" s="78"/>
      <c r="H61" s="193"/>
      <c r="I61" s="55" t="str">
        <f>"CATI: SI (TIPO_MUESTRA=2) PASAR A "&amp;H63</f>
        <v>CATI: SI (TIPO_MUESTRA=2) PASAR A 3.04a</v>
      </c>
      <c r="J61" s="45"/>
      <c r="K61" s="45"/>
      <c r="L61" s="45"/>
      <c r="M61" s="45"/>
      <c r="N61" s="45"/>
      <c r="O61" s="45"/>
      <c r="P61" s="45"/>
      <c r="Q61" s="45"/>
      <c r="R61" s="45"/>
      <c r="S61" s="45"/>
      <c r="T61" s="45"/>
      <c r="U61" s="45"/>
      <c r="V61" s="46"/>
      <c r="W61" s="98"/>
      <c r="X61" s="98"/>
      <c r="Y61" s="98"/>
      <c r="Z61" s="98"/>
      <c r="AA61" s="98"/>
      <c r="AB61" s="98"/>
      <c r="AC61" s="98"/>
      <c r="AD61" s="98"/>
      <c r="AE61" s="98"/>
      <c r="AF61" s="98"/>
      <c r="AG61" s="98"/>
      <c r="AH61" s="98"/>
      <c r="AI61" s="98"/>
      <c r="AJ61" s="98"/>
      <c r="AK61" s="98"/>
    </row>
    <row r="62" ht="13.5" customHeight="1">
      <c r="A62" s="5"/>
      <c r="B62" s="98"/>
      <c r="C62" s="98"/>
      <c r="D62" s="98"/>
      <c r="E62" s="98"/>
      <c r="F62" s="98"/>
      <c r="G62" s="78"/>
      <c r="H62" s="193"/>
      <c r="I62" s="55" t="str">
        <f>"CATI: SI (TIPO_MUESTRA !=2 ) PASAR A "&amp;H91</f>
        <v>CATI: SI (TIPO_MUESTRA !=2 ) PASAR A 3,05</v>
      </c>
      <c r="J62" s="45"/>
      <c r="K62" s="45"/>
      <c r="L62" s="45"/>
      <c r="M62" s="45"/>
      <c r="N62" s="45"/>
      <c r="O62" s="45"/>
      <c r="P62" s="45"/>
      <c r="Q62" s="45"/>
      <c r="R62" s="45"/>
      <c r="S62" s="45"/>
      <c r="T62" s="45"/>
      <c r="U62" s="45"/>
      <c r="V62" s="46"/>
      <c r="W62" s="98"/>
      <c r="X62" s="98"/>
      <c r="Y62" s="98"/>
      <c r="Z62" s="98"/>
      <c r="AA62" s="98"/>
      <c r="AB62" s="98"/>
      <c r="AC62" s="98"/>
      <c r="AD62" s="98"/>
      <c r="AE62" s="98"/>
      <c r="AF62" s="98"/>
      <c r="AG62" s="98"/>
      <c r="AH62" s="98"/>
      <c r="AI62" s="98"/>
      <c r="AJ62" s="98"/>
      <c r="AK62" s="98"/>
    </row>
    <row r="63" ht="13.5" customHeight="1">
      <c r="A63" s="5"/>
      <c r="B63" s="98"/>
      <c r="C63" s="98"/>
      <c r="D63" s="98"/>
      <c r="E63" s="98"/>
      <c r="F63" s="98"/>
      <c r="G63" s="259" t="s">
        <v>3110</v>
      </c>
      <c r="H63" s="193" t="s">
        <v>3204</v>
      </c>
      <c r="I63" s="195" t="s">
        <v>3205</v>
      </c>
      <c r="J63" s="389"/>
      <c r="K63" s="388"/>
      <c r="L63" s="388"/>
      <c r="M63" s="388"/>
      <c r="N63" s="388"/>
      <c r="O63" s="388"/>
      <c r="P63" s="388"/>
      <c r="Q63" s="98"/>
      <c r="R63" s="98"/>
      <c r="S63" s="98"/>
      <c r="T63" s="123"/>
      <c r="U63" s="123"/>
      <c r="V63" s="123"/>
      <c r="W63" s="98"/>
      <c r="X63" s="98"/>
      <c r="Y63" s="98"/>
      <c r="Z63" s="98"/>
      <c r="AA63" s="98"/>
      <c r="AB63" s="98"/>
      <c r="AC63" s="98"/>
      <c r="AD63" s="98"/>
      <c r="AE63" s="98"/>
      <c r="AF63" s="98"/>
      <c r="AG63" s="98"/>
      <c r="AH63" s="98"/>
      <c r="AI63" s="98"/>
      <c r="AJ63" s="98"/>
      <c r="AK63" s="98"/>
    </row>
    <row r="64" ht="13.5" customHeight="1">
      <c r="A64" s="5"/>
      <c r="B64" s="98"/>
      <c r="C64" s="98"/>
      <c r="D64" s="98"/>
      <c r="E64" s="98"/>
      <c r="F64" s="98"/>
      <c r="G64" s="78"/>
      <c r="H64" s="193" t="s">
        <v>2990</v>
      </c>
      <c r="I64" s="195"/>
      <c r="J64" s="98">
        <v>1.0</v>
      </c>
      <c r="K64" s="98" t="s">
        <v>2974</v>
      </c>
      <c r="L64" s="98"/>
      <c r="M64" s="98"/>
      <c r="N64" s="123"/>
      <c r="O64" s="390"/>
      <c r="P64" s="98"/>
      <c r="Q64" s="195"/>
      <c r="R64" s="98"/>
      <c r="S64" s="98"/>
      <c r="T64" s="123"/>
      <c r="U64" s="123"/>
      <c r="V64" s="123"/>
      <c r="W64" s="98"/>
      <c r="X64" s="98"/>
      <c r="Y64" s="98"/>
      <c r="Z64" s="98"/>
      <c r="AA64" s="98"/>
      <c r="AB64" s="98"/>
      <c r="AC64" s="98"/>
      <c r="AD64" s="98"/>
      <c r="AE64" s="98"/>
      <c r="AF64" s="98"/>
      <c r="AG64" s="98"/>
      <c r="AH64" s="98"/>
      <c r="AI64" s="98"/>
      <c r="AJ64" s="98"/>
      <c r="AK64" s="98"/>
    </row>
    <row r="65" ht="13.5" customHeight="1">
      <c r="A65" s="5"/>
      <c r="B65" s="98"/>
      <c r="C65" s="98"/>
      <c r="D65" s="98"/>
      <c r="E65" s="98"/>
      <c r="F65" s="98"/>
      <c r="G65" s="78"/>
      <c r="H65" s="193"/>
      <c r="I65" s="195"/>
      <c r="J65" s="98">
        <v>2.0</v>
      </c>
      <c r="K65" s="98" t="s">
        <v>2975</v>
      </c>
      <c r="L65" s="98"/>
      <c r="M65" s="98"/>
      <c r="N65" s="98"/>
      <c r="O65" s="98"/>
      <c r="P65" s="98"/>
      <c r="Q65" s="98"/>
      <c r="R65" s="98"/>
      <c r="S65" s="98"/>
      <c r="T65" s="123"/>
      <c r="U65" s="123"/>
      <c r="V65" s="123"/>
      <c r="W65" s="98"/>
      <c r="X65" s="98"/>
      <c r="Y65" s="98"/>
      <c r="Z65" s="98"/>
      <c r="AA65" s="98"/>
      <c r="AB65" s="98"/>
      <c r="AC65" s="98"/>
      <c r="AD65" s="98"/>
      <c r="AE65" s="98"/>
      <c r="AF65" s="98"/>
      <c r="AG65" s="98"/>
      <c r="AH65" s="98"/>
      <c r="AI65" s="98"/>
      <c r="AJ65" s="98"/>
      <c r="AK65" s="98"/>
    </row>
    <row r="66" ht="13.5" customHeight="1">
      <c r="A66" s="5"/>
      <c r="B66" s="98"/>
      <c r="C66" s="98"/>
      <c r="D66" s="98"/>
      <c r="E66" s="98"/>
      <c r="F66" s="98"/>
      <c r="G66" s="78"/>
      <c r="H66" s="193"/>
      <c r="I66" s="195"/>
      <c r="J66" s="98"/>
      <c r="K66" s="98"/>
      <c r="L66" s="98"/>
      <c r="M66" s="98"/>
      <c r="N66" s="98"/>
      <c r="O66" s="98"/>
      <c r="P66" s="98"/>
      <c r="Q66" s="98"/>
      <c r="R66" s="98"/>
      <c r="S66" s="98"/>
      <c r="T66" s="123"/>
      <c r="U66" s="123"/>
      <c r="V66" s="123"/>
      <c r="W66" s="98"/>
      <c r="X66" s="98"/>
      <c r="Y66" s="98"/>
      <c r="Z66" s="98"/>
      <c r="AA66" s="98"/>
      <c r="AB66" s="98"/>
      <c r="AC66" s="98"/>
      <c r="AD66" s="98"/>
      <c r="AE66" s="98"/>
      <c r="AF66" s="98"/>
      <c r="AG66" s="98"/>
      <c r="AH66" s="98"/>
      <c r="AI66" s="98"/>
      <c r="AJ66" s="98"/>
      <c r="AK66" s="98"/>
    </row>
    <row r="67" ht="13.5" customHeight="1">
      <c r="A67" s="5"/>
      <c r="B67" s="98"/>
      <c r="C67" s="98"/>
      <c r="D67" s="98"/>
      <c r="E67" s="98"/>
      <c r="F67" s="98"/>
      <c r="G67" s="78"/>
      <c r="H67" s="193" t="s">
        <v>2990</v>
      </c>
      <c r="I67" s="391" t="str">
        <f>"CATI: SI (3.04a = 1) ASIGNAR: (V03_04b=1)"</f>
        <v>CATI: SI (3.04a = 1) ASIGNAR: (V03_04b=1)</v>
      </c>
      <c r="J67" s="45"/>
      <c r="K67" s="45"/>
      <c r="L67" s="45"/>
      <c r="M67" s="45"/>
      <c r="N67" s="45"/>
      <c r="O67" s="45"/>
      <c r="P67" s="45"/>
      <c r="Q67" s="45"/>
      <c r="R67" s="45"/>
      <c r="S67" s="45"/>
      <c r="T67" s="45"/>
      <c r="U67" s="45"/>
      <c r="V67" s="45"/>
      <c r="W67" s="45"/>
      <c r="X67" s="45"/>
      <c r="Y67" s="45"/>
      <c r="Z67" s="45"/>
      <c r="AA67" s="45"/>
      <c r="AB67" s="46"/>
      <c r="AC67" s="98"/>
      <c r="AD67" s="98"/>
      <c r="AE67" s="98"/>
      <c r="AF67" s="98"/>
      <c r="AG67" s="98"/>
      <c r="AH67" s="98"/>
      <c r="AI67" s="98"/>
      <c r="AJ67" s="98"/>
      <c r="AK67" s="98"/>
    </row>
    <row r="68" ht="13.5" customHeight="1">
      <c r="A68" s="5"/>
      <c r="B68" s="98"/>
      <c r="C68" s="98"/>
      <c r="D68" s="98"/>
      <c r="E68" s="98"/>
      <c r="F68" s="98"/>
      <c r="G68" s="78"/>
      <c r="H68" s="193"/>
      <c r="I68" s="352" t="str">
        <f>"CATI: SI ("&amp;H63&amp;" = 2) PASAR A "&amp;H70</f>
        <v>CATI: SI (3.04a = 2) PASAR A 3.04b</v>
      </c>
      <c r="J68" s="144"/>
      <c r="K68" s="144"/>
      <c r="L68" s="352"/>
      <c r="M68" s="144"/>
      <c r="N68" s="144"/>
      <c r="O68" s="352"/>
      <c r="P68" s="352"/>
      <c r="Q68" s="144"/>
      <c r="R68" s="144"/>
      <c r="S68" s="352"/>
      <c r="T68" s="352"/>
      <c r="U68" s="377"/>
      <c r="V68" s="377"/>
      <c r="W68" s="144"/>
      <c r="X68" s="144"/>
      <c r="Y68" s="144"/>
      <c r="Z68" s="98"/>
      <c r="AA68" s="98"/>
      <c r="AB68" s="98"/>
      <c r="AC68" s="98"/>
      <c r="AD68" s="98"/>
      <c r="AE68" s="98"/>
      <c r="AF68" s="98"/>
      <c r="AG68" s="98"/>
      <c r="AH68" s="98"/>
      <c r="AI68" s="98"/>
      <c r="AJ68" s="98"/>
      <c r="AK68" s="98"/>
    </row>
    <row r="69" ht="13.5" customHeight="1">
      <c r="A69" s="5"/>
      <c r="B69" s="98"/>
      <c r="C69" s="98"/>
      <c r="D69" s="98"/>
      <c r="E69" s="98"/>
      <c r="F69" s="98"/>
      <c r="G69" s="78"/>
      <c r="H69" s="193"/>
      <c r="I69" s="392" t="s">
        <v>3206</v>
      </c>
      <c r="J69" s="393"/>
      <c r="K69" s="393"/>
      <c r="L69" s="393"/>
      <c r="M69" s="393"/>
      <c r="N69" s="393"/>
      <c r="O69" s="393"/>
      <c r="P69" s="393"/>
      <c r="Q69" s="393"/>
      <c r="R69" s="393"/>
      <c r="S69" s="393"/>
      <c r="T69" s="394"/>
      <c r="U69" s="394"/>
      <c r="V69" s="394"/>
      <c r="W69" s="98"/>
      <c r="X69" s="98"/>
      <c r="Y69" s="98"/>
      <c r="Z69" s="98"/>
      <c r="AA69" s="98"/>
      <c r="AB69" s="98"/>
      <c r="AC69" s="98"/>
      <c r="AD69" s="98"/>
      <c r="AE69" s="98"/>
      <c r="AF69" s="98"/>
      <c r="AG69" s="98"/>
      <c r="AH69" s="98"/>
      <c r="AI69" s="98"/>
      <c r="AJ69" s="98"/>
      <c r="AK69" s="98"/>
    </row>
    <row r="70" ht="13.5" customHeight="1">
      <c r="A70" s="5"/>
      <c r="B70" s="98"/>
      <c r="C70" s="98"/>
      <c r="D70" s="98"/>
      <c r="E70" s="98"/>
      <c r="F70" s="98"/>
      <c r="G70" s="259" t="s">
        <v>3110</v>
      </c>
      <c r="H70" s="395" t="s">
        <v>3207</v>
      </c>
      <c r="I70" s="396" t="s">
        <v>3003</v>
      </c>
      <c r="J70" s="397"/>
      <c r="K70" s="398"/>
      <c r="L70" s="398"/>
      <c r="M70" s="398"/>
      <c r="N70" s="398"/>
      <c r="O70" s="398"/>
      <c r="P70" s="398"/>
      <c r="Q70" s="398"/>
      <c r="R70" s="398"/>
      <c r="S70" s="398"/>
      <c r="T70" s="399"/>
      <c r="U70" s="399"/>
      <c r="V70" s="399"/>
      <c r="W70" s="398"/>
      <c r="X70" s="398"/>
      <c r="Y70" s="398"/>
      <c r="Z70" s="398"/>
      <c r="AA70" s="398"/>
      <c r="AB70" s="98"/>
      <c r="AC70" s="98"/>
      <c r="AD70" s="98"/>
      <c r="AE70" s="98"/>
      <c r="AF70" s="98"/>
      <c r="AG70" s="98"/>
      <c r="AH70" s="98"/>
      <c r="AI70" s="98"/>
      <c r="AJ70" s="98"/>
      <c r="AK70" s="98"/>
    </row>
    <row r="71" ht="13.5" customHeight="1">
      <c r="A71" s="5"/>
      <c r="B71" s="98"/>
      <c r="C71" s="98"/>
      <c r="D71" s="98"/>
      <c r="E71" s="350" t="s">
        <v>3172</v>
      </c>
      <c r="F71" s="339" t="s">
        <v>189</v>
      </c>
      <c r="G71" s="78"/>
      <c r="H71" s="395" t="s">
        <v>2990</v>
      </c>
      <c r="I71" s="400" t="s">
        <v>3208</v>
      </c>
      <c r="J71" s="145"/>
      <c r="K71" s="145"/>
      <c r="L71" s="398"/>
      <c r="M71" s="398"/>
      <c r="N71" s="399"/>
      <c r="O71" s="401"/>
      <c r="P71" s="398"/>
      <c r="Q71" s="398"/>
      <c r="R71" s="398"/>
      <c r="S71" s="398"/>
      <c r="T71" s="399"/>
      <c r="U71" s="399"/>
      <c r="V71" s="399"/>
      <c r="W71" s="398"/>
      <c r="X71" s="398"/>
      <c r="Y71" s="398"/>
      <c r="Z71" s="398"/>
      <c r="AA71" s="398"/>
      <c r="AB71" s="98"/>
      <c r="AC71" s="98"/>
      <c r="AD71" s="98"/>
      <c r="AE71" s="98"/>
      <c r="AF71" s="98"/>
      <c r="AG71" s="98"/>
      <c r="AH71" s="98"/>
      <c r="AI71" s="98"/>
      <c r="AJ71" s="98"/>
      <c r="AK71" s="98"/>
      <c r="AL71" s="98"/>
      <c r="AM71" s="98"/>
    </row>
    <row r="72" ht="13.5" customHeight="1">
      <c r="A72" s="5"/>
      <c r="B72" s="98"/>
      <c r="C72" s="98"/>
      <c r="D72" s="98"/>
      <c r="E72" s="98"/>
      <c r="F72" s="98"/>
      <c r="G72" s="78"/>
      <c r="H72" s="395"/>
      <c r="I72" s="396" t="s">
        <v>3005</v>
      </c>
      <c r="J72" s="398"/>
      <c r="K72" s="398"/>
      <c r="L72" s="398"/>
      <c r="M72" s="398"/>
      <c r="N72" s="398"/>
      <c r="O72" s="398"/>
      <c r="P72" s="398"/>
      <c r="Q72" s="398"/>
      <c r="R72" s="398"/>
      <c r="S72" s="398"/>
      <c r="T72" s="399"/>
      <c r="U72" s="399"/>
      <c r="V72" s="399"/>
      <c r="W72" s="398"/>
      <c r="X72" s="398"/>
      <c r="Y72" s="398"/>
      <c r="Z72" s="398"/>
      <c r="AA72" s="398"/>
      <c r="AB72" s="98"/>
      <c r="AC72" s="98"/>
      <c r="AD72" s="98"/>
      <c r="AE72" s="98"/>
      <c r="AF72" s="98"/>
      <c r="AG72" s="98"/>
      <c r="AH72" s="98"/>
      <c r="AI72" s="98"/>
      <c r="AJ72" s="98"/>
      <c r="AK72" s="98"/>
    </row>
    <row r="73">
      <c r="A73" s="5"/>
      <c r="B73" s="98"/>
      <c r="C73" s="98"/>
      <c r="D73" s="98"/>
      <c r="E73" s="350" t="s">
        <v>3172</v>
      </c>
      <c r="F73" s="339" t="s">
        <v>189</v>
      </c>
      <c r="G73" s="78"/>
      <c r="H73" s="395"/>
      <c r="I73" s="400" t="s">
        <v>3209</v>
      </c>
      <c r="J73" s="398"/>
      <c r="K73" s="398"/>
      <c r="L73" s="398"/>
      <c r="M73" s="398"/>
      <c r="N73" s="398"/>
      <c r="O73" s="398"/>
      <c r="P73" s="398"/>
      <c r="Q73" s="398"/>
      <c r="R73" s="398"/>
      <c r="S73" s="398"/>
      <c r="T73" s="399"/>
      <c r="U73" s="399"/>
      <c r="V73" s="399"/>
      <c r="W73" s="398"/>
      <c r="X73" s="398"/>
      <c r="Y73" s="398"/>
      <c r="Z73" s="398"/>
      <c r="AA73" s="398"/>
      <c r="AB73" s="98"/>
      <c r="AC73" s="98"/>
      <c r="AD73" s="98"/>
      <c r="AE73" s="98"/>
      <c r="AF73" s="98"/>
      <c r="AG73" s="98"/>
      <c r="AH73" s="98"/>
      <c r="AI73" s="98"/>
      <c r="AJ73" s="98"/>
      <c r="AK73" s="98"/>
    </row>
    <row r="74" ht="13.5" customHeight="1">
      <c r="A74" s="5"/>
      <c r="B74" s="98"/>
      <c r="C74" s="98"/>
      <c r="D74" s="98"/>
      <c r="E74" s="98"/>
      <c r="F74" s="98"/>
      <c r="G74" s="78"/>
      <c r="H74" s="395"/>
      <c r="I74" s="396" t="s">
        <v>3006</v>
      </c>
      <c r="J74" s="398"/>
      <c r="K74" s="398"/>
      <c r="L74" s="398"/>
      <c r="M74" s="398"/>
      <c r="N74" s="398"/>
      <c r="O74" s="398"/>
      <c r="P74" s="398"/>
      <c r="Q74" s="398"/>
      <c r="R74" s="398"/>
      <c r="S74" s="398"/>
      <c r="T74" s="399"/>
      <c r="U74" s="399"/>
      <c r="V74" s="399"/>
      <c r="W74" s="398"/>
      <c r="X74" s="398"/>
      <c r="Y74" s="398"/>
      <c r="Z74" s="398"/>
      <c r="AA74" s="398"/>
      <c r="AB74" s="98"/>
      <c r="AC74" s="98"/>
      <c r="AD74" s="98"/>
      <c r="AE74" s="98"/>
      <c r="AF74" s="98"/>
      <c r="AG74" s="98"/>
      <c r="AH74" s="98"/>
      <c r="AI74" s="98"/>
      <c r="AJ74" s="98"/>
      <c r="AK74" s="98"/>
    </row>
    <row r="75" ht="13.5" customHeight="1">
      <c r="A75" s="5"/>
      <c r="B75" s="98"/>
      <c r="C75" s="98"/>
      <c r="D75" s="98"/>
      <c r="E75" s="350" t="s">
        <v>3172</v>
      </c>
      <c r="F75" s="339" t="s">
        <v>189</v>
      </c>
      <c r="G75" s="78"/>
      <c r="H75" s="395"/>
      <c r="I75" s="400" t="s">
        <v>3210</v>
      </c>
      <c r="J75" s="398"/>
      <c r="K75" s="398"/>
      <c r="L75" s="398"/>
      <c r="M75" s="398"/>
      <c r="N75" s="398"/>
      <c r="O75" s="398"/>
      <c r="P75" s="398"/>
      <c r="Q75" s="398"/>
      <c r="R75" s="398"/>
      <c r="S75" s="398"/>
      <c r="T75" s="399"/>
      <c r="U75" s="399"/>
      <c r="V75" s="399"/>
      <c r="W75" s="398"/>
      <c r="X75" s="398"/>
      <c r="Y75" s="398"/>
      <c r="Z75" s="398"/>
      <c r="AA75" s="398"/>
      <c r="AB75" s="98"/>
      <c r="AC75" s="98"/>
      <c r="AD75" s="98"/>
      <c r="AE75" s="98"/>
      <c r="AF75" s="98"/>
      <c r="AG75" s="98"/>
      <c r="AH75" s="98"/>
      <c r="AI75" s="98"/>
      <c r="AJ75" s="98"/>
      <c r="AK75" s="98"/>
    </row>
    <row r="76" ht="13.5" customHeight="1">
      <c r="A76" s="5"/>
      <c r="B76" s="98"/>
      <c r="C76" s="98"/>
      <c r="D76" s="98"/>
      <c r="E76" s="98"/>
      <c r="F76" s="98"/>
      <c r="G76" s="78"/>
      <c r="H76" s="395"/>
      <c r="I76" s="396" t="s">
        <v>3007</v>
      </c>
      <c r="J76" s="398"/>
      <c r="K76" s="398"/>
      <c r="L76" s="398"/>
      <c r="M76" s="398"/>
      <c r="N76" s="398"/>
      <c r="O76" s="398"/>
      <c r="P76" s="398"/>
      <c r="Q76" s="398"/>
      <c r="R76" s="398"/>
      <c r="S76" s="398"/>
      <c r="T76" s="399"/>
      <c r="U76" s="399"/>
      <c r="V76" s="399"/>
      <c r="W76" s="398"/>
      <c r="X76" s="398"/>
      <c r="Y76" s="398"/>
      <c r="Z76" s="398"/>
      <c r="AA76" s="398"/>
      <c r="AB76" s="98"/>
      <c r="AC76" s="98"/>
      <c r="AD76" s="98"/>
      <c r="AE76" s="98"/>
      <c r="AF76" s="98"/>
      <c r="AG76" s="98"/>
      <c r="AH76" s="98"/>
      <c r="AI76" s="98"/>
      <c r="AJ76" s="98"/>
      <c r="AK76" s="98"/>
    </row>
    <row r="77" ht="13.5" customHeight="1">
      <c r="A77" s="5"/>
      <c r="B77" s="98"/>
      <c r="C77" s="98"/>
      <c r="D77" s="98"/>
      <c r="E77" s="350" t="s">
        <v>3172</v>
      </c>
      <c r="F77" s="339" t="s">
        <v>189</v>
      </c>
      <c r="G77" s="78"/>
      <c r="H77" s="395"/>
      <c r="I77" s="400" t="s">
        <v>3211</v>
      </c>
      <c r="J77" s="398"/>
      <c r="K77" s="398"/>
      <c r="L77" s="398"/>
      <c r="M77" s="398"/>
      <c r="N77" s="398"/>
      <c r="O77" s="398"/>
      <c r="P77" s="398"/>
      <c r="Q77" s="398"/>
      <c r="R77" s="398"/>
      <c r="S77" s="398"/>
      <c r="T77" s="399"/>
      <c r="U77" s="399"/>
      <c r="V77" s="399"/>
      <c r="W77" s="398"/>
      <c r="X77" s="398"/>
      <c r="Y77" s="398"/>
      <c r="Z77" s="398"/>
      <c r="AA77" s="398"/>
      <c r="AB77" s="98"/>
      <c r="AC77" s="98"/>
      <c r="AD77" s="98"/>
      <c r="AE77" s="98"/>
      <c r="AF77" s="98"/>
      <c r="AG77" s="98"/>
      <c r="AH77" s="98"/>
      <c r="AI77" s="98"/>
      <c r="AJ77" s="98"/>
      <c r="AK77" s="98"/>
    </row>
    <row r="78" ht="13.5" customHeight="1">
      <c r="A78" s="402"/>
      <c r="B78" s="98"/>
      <c r="C78" s="98"/>
      <c r="D78" s="98"/>
      <c r="E78" s="98"/>
      <c r="F78" s="98"/>
      <c r="G78" s="78"/>
      <c r="H78" s="395"/>
      <c r="I78" s="396" t="s">
        <v>3008</v>
      </c>
      <c r="J78" s="398"/>
      <c r="K78" s="398"/>
      <c r="L78" s="398"/>
      <c r="M78" s="398"/>
      <c r="N78" s="398"/>
      <c r="O78" s="398"/>
      <c r="P78" s="398"/>
      <c r="Q78" s="398"/>
      <c r="R78" s="398"/>
      <c r="S78" s="398"/>
      <c r="T78" s="399"/>
      <c r="U78" s="399"/>
      <c r="V78" s="399"/>
      <c r="W78" s="398"/>
      <c r="X78" s="398"/>
      <c r="Y78" s="398"/>
      <c r="Z78" s="398"/>
      <c r="AA78" s="398"/>
      <c r="AB78" s="98"/>
      <c r="AC78" s="98"/>
      <c r="AD78" s="98"/>
      <c r="AE78" s="98"/>
      <c r="AF78" s="98"/>
      <c r="AG78" s="98"/>
      <c r="AH78" s="98"/>
      <c r="AI78" s="98"/>
      <c r="AJ78" s="98"/>
      <c r="AK78" s="98"/>
    </row>
    <row r="79" ht="13.5" customHeight="1">
      <c r="A79" s="5"/>
      <c r="B79" s="98"/>
      <c r="C79" s="98"/>
      <c r="D79" s="98"/>
      <c r="E79" s="350" t="s">
        <v>3172</v>
      </c>
      <c r="F79" s="339" t="s">
        <v>189</v>
      </c>
      <c r="G79" s="78"/>
      <c r="H79" s="395"/>
      <c r="I79" s="400" t="s">
        <v>3212</v>
      </c>
      <c r="J79" s="398"/>
      <c r="K79" s="398"/>
      <c r="L79" s="398"/>
      <c r="M79" s="398"/>
      <c r="N79" s="398"/>
      <c r="O79" s="398"/>
      <c r="P79" s="398"/>
      <c r="Q79" s="398"/>
      <c r="R79" s="398"/>
      <c r="S79" s="398"/>
      <c r="T79" s="399"/>
      <c r="U79" s="399"/>
      <c r="V79" s="399"/>
      <c r="W79" s="398"/>
      <c r="X79" s="398"/>
      <c r="Y79" s="398"/>
      <c r="Z79" s="398"/>
      <c r="AA79" s="398"/>
      <c r="AB79" s="98"/>
      <c r="AC79" s="98"/>
      <c r="AD79" s="98"/>
      <c r="AE79" s="98"/>
      <c r="AF79" s="98"/>
      <c r="AG79" s="98"/>
      <c r="AH79" s="98"/>
      <c r="AI79" s="98"/>
      <c r="AJ79" s="98"/>
      <c r="AK79" s="98"/>
    </row>
    <row r="80" ht="13.5" customHeight="1">
      <c r="A80" s="5"/>
      <c r="B80" s="98"/>
      <c r="C80" s="98"/>
      <c r="D80" s="98"/>
      <c r="E80" s="98"/>
      <c r="F80" s="98"/>
      <c r="G80" s="78"/>
      <c r="H80" s="395"/>
      <c r="I80" s="360"/>
      <c r="J80" s="398"/>
      <c r="K80" s="398"/>
      <c r="L80" s="398"/>
      <c r="M80" s="398"/>
      <c r="N80" s="398"/>
      <c r="O80" s="398"/>
      <c r="P80" s="398"/>
      <c r="Q80" s="398"/>
      <c r="R80" s="398"/>
      <c r="S80" s="398"/>
      <c r="T80" s="399"/>
      <c r="U80" s="399"/>
      <c r="V80" s="399"/>
      <c r="W80" s="398"/>
      <c r="X80" s="398"/>
      <c r="Y80" s="398"/>
      <c r="Z80" s="398"/>
      <c r="AA80" s="398"/>
      <c r="AB80" s="98"/>
      <c r="AC80" s="98"/>
      <c r="AD80" s="98"/>
      <c r="AE80" s="98"/>
      <c r="AF80" s="98"/>
      <c r="AG80" s="98"/>
      <c r="AH80" s="98"/>
      <c r="AI80" s="98"/>
      <c r="AJ80" s="98"/>
      <c r="AK80" s="98"/>
    </row>
    <row r="81" ht="13.5" customHeight="1">
      <c r="A81" s="5"/>
      <c r="B81" s="98"/>
      <c r="C81" s="98"/>
      <c r="D81" s="98"/>
      <c r="E81" s="98"/>
      <c r="F81" s="98"/>
      <c r="G81" s="78"/>
      <c r="H81" s="193"/>
      <c r="I81" s="209"/>
      <c r="J81" s="98"/>
      <c r="K81" s="98"/>
      <c r="L81" s="98"/>
      <c r="M81" s="98"/>
      <c r="N81" s="98"/>
      <c r="O81" s="98"/>
      <c r="P81" s="98"/>
      <c r="Q81" s="98"/>
      <c r="R81" s="98"/>
      <c r="S81" s="98"/>
      <c r="T81" s="123"/>
      <c r="U81" s="123"/>
      <c r="V81" s="123"/>
      <c r="W81" s="98"/>
      <c r="X81" s="98"/>
      <c r="Y81" s="98"/>
      <c r="Z81" s="98"/>
      <c r="AA81" s="98"/>
      <c r="AB81" s="98"/>
      <c r="AC81" s="98"/>
      <c r="AD81" s="98"/>
      <c r="AE81" s="98"/>
      <c r="AF81" s="98"/>
      <c r="AG81" s="98"/>
      <c r="AH81" s="98"/>
      <c r="AI81" s="98"/>
      <c r="AJ81" s="98"/>
      <c r="AK81" s="98"/>
    </row>
    <row r="82" ht="13.5" customHeight="1">
      <c r="A82" s="5"/>
      <c r="B82" s="98"/>
      <c r="C82" s="98"/>
      <c r="D82" s="98"/>
      <c r="E82" s="98"/>
      <c r="F82" s="98"/>
      <c r="G82" s="78"/>
      <c r="H82" s="193"/>
      <c r="I82" s="195"/>
      <c r="J82" s="98">
        <v>1.0</v>
      </c>
      <c r="K82" s="98" t="s">
        <v>2974</v>
      </c>
      <c r="L82" s="270"/>
      <c r="M82" s="270"/>
      <c r="N82" s="270"/>
      <c r="O82" s="270"/>
      <c r="P82" s="270"/>
      <c r="Q82" s="270"/>
      <c r="R82" s="270"/>
      <c r="S82" s="270"/>
      <c r="T82" s="123"/>
      <c r="U82" s="123"/>
      <c r="V82" s="123"/>
      <c r="W82" s="98"/>
      <c r="X82" s="98"/>
      <c r="Y82" s="98"/>
      <c r="Z82" s="98"/>
      <c r="AA82" s="98"/>
      <c r="AB82" s="98"/>
      <c r="AC82" s="98"/>
      <c r="AD82" s="98"/>
      <c r="AE82" s="270"/>
      <c r="AF82" s="270"/>
      <c r="AG82" s="98"/>
      <c r="AH82" s="98"/>
      <c r="AI82" s="98"/>
      <c r="AJ82" s="98"/>
      <c r="AK82" s="98"/>
    </row>
    <row r="83" ht="13.5" customHeight="1">
      <c r="A83" s="5"/>
      <c r="B83" s="98"/>
      <c r="C83" s="98"/>
      <c r="D83" s="98"/>
      <c r="E83" s="98"/>
      <c r="F83" s="98"/>
      <c r="G83" s="78"/>
      <c r="H83" s="193"/>
      <c r="I83" s="270"/>
      <c r="J83" s="98">
        <v>2.0</v>
      </c>
      <c r="K83" s="98" t="s">
        <v>2975</v>
      </c>
      <c r="L83" s="270"/>
      <c r="M83" s="270"/>
      <c r="N83" s="270"/>
      <c r="O83" s="270"/>
      <c r="P83" s="270"/>
      <c r="Q83" s="270"/>
      <c r="R83" s="270"/>
      <c r="S83" s="270"/>
      <c r="T83" s="123"/>
      <c r="U83" s="123"/>
      <c r="V83" s="123"/>
      <c r="W83" s="98"/>
      <c r="X83" s="98"/>
      <c r="Y83" s="98"/>
      <c r="Z83" s="98"/>
      <c r="AA83" s="98"/>
      <c r="AB83" s="98"/>
      <c r="AC83" s="98"/>
      <c r="AD83" s="98"/>
      <c r="AE83" s="270"/>
      <c r="AF83" s="270"/>
      <c r="AG83" s="98"/>
      <c r="AH83" s="98"/>
      <c r="AI83" s="98"/>
      <c r="AJ83" s="98"/>
      <c r="AK83" s="98"/>
    </row>
    <row r="84" ht="13.5" customHeight="1">
      <c r="A84" s="5"/>
      <c r="B84" s="98"/>
      <c r="C84" s="98"/>
      <c r="D84" s="98"/>
      <c r="E84" s="98"/>
      <c r="F84" s="98"/>
      <c r="G84" s="78"/>
      <c r="H84" s="193"/>
      <c r="I84" s="270"/>
      <c r="J84" s="270"/>
      <c r="K84" s="270"/>
      <c r="L84" s="270"/>
      <c r="M84" s="270"/>
      <c r="N84" s="270"/>
      <c r="O84" s="270"/>
      <c r="P84" s="270"/>
      <c r="Q84" s="270"/>
      <c r="R84" s="270"/>
      <c r="S84" s="270"/>
      <c r="T84" s="123"/>
      <c r="U84" s="123"/>
      <c r="V84" s="123"/>
      <c r="W84" s="98"/>
      <c r="X84" s="98"/>
      <c r="Y84" s="98"/>
      <c r="Z84" s="98"/>
      <c r="AA84" s="98"/>
      <c r="AB84" s="98"/>
      <c r="AC84" s="98"/>
      <c r="AD84" s="98"/>
      <c r="AE84" s="270"/>
      <c r="AF84" s="270"/>
      <c r="AG84" s="98"/>
      <c r="AH84" s="98"/>
      <c r="AI84" s="98"/>
      <c r="AJ84" s="98"/>
      <c r="AK84" s="98"/>
    </row>
    <row r="85" ht="13.5" customHeight="1">
      <c r="A85" s="5"/>
      <c r="B85" s="98"/>
      <c r="C85" s="98"/>
      <c r="D85" s="98"/>
      <c r="E85" s="98"/>
      <c r="F85" s="98"/>
      <c r="G85" s="78"/>
      <c r="H85" s="193"/>
      <c r="I85" s="392" t="s">
        <v>3213</v>
      </c>
      <c r="J85" s="403"/>
      <c r="K85" s="404"/>
      <c r="L85" s="404"/>
      <c r="M85" s="404"/>
      <c r="N85" s="404"/>
      <c r="O85" s="404"/>
      <c r="P85" s="404"/>
      <c r="Q85" s="393"/>
      <c r="R85" s="393"/>
      <c r="S85" s="393"/>
      <c r="T85" s="393"/>
      <c r="U85" s="393"/>
      <c r="V85" s="98"/>
      <c r="W85" s="98"/>
      <c r="X85" s="98"/>
      <c r="Y85" s="98"/>
      <c r="Z85" s="98"/>
      <c r="AA85" s="98"/>
      <c r="AB85" s="98"/>
      <c r="AC85" s="98"/>
      <c r="AD85" s="98"/>
      <c r="AE85" s="98"/>
      <c r="AF85" s="98"/>
      <c r="AG85" s="98"/>
      <c r="AH85" s="98"/>
      <c r="AI85" s="98"/>
      <c r="AJ85" s="98"/>
      <c r="AK85" s="98"/>
    </row>
    <row r="86" ht="13.5" customHeight="1">
      <c r="A86" s="5"/>
      <c r="B86" s="98"/>
      <c r="C86" s="98"/>
      <c r="D86" s="98"/>
      <c r="E86" s="98"/>
      <c r="F86" s="98"/>
      <c r="G86" s="78"/>
      <c r="H86" s="193" t="s">
        <v>2990</v>
      </c>
      <c r="I86" s="405" t="str">
        <f>"CATI: SI (3.04b = 1) Y (U03_05!=blanco) ASIGNAR (V03_05=U03_05)"</f>
        <v>CATI: SI (3.04b = 1) Y (U03_05!=blanco) ASIGNAR (V03_05=U03_05)</v>
      </c>
      <c r="J86" s="45"/>
      <c r="K86" s="45"/>
      <c r="L86" s="45"/>
      <c r="M86" s="45"/>
      <c r="N86" s="45"/>
      <c r="O86" s="45"/>
      <c r="P86" s="45"/>
      <c r="Q86" s="45"/>
      <c r="R86" s="45"/>
      <c r="S86" s="45"/>
      <c r="T86" s="45"/>
      <c r="U86" s="45"/>
      <c r="V86" s="45"/>
      <c r="W86" s="45"/>
      <c r="X86" s="45"/>
      <c r="Y86" s="46"/>
      <c r="Z86" s="98"/>
      <c r="AA86" s="98"/>
      <c r="AB86" s="98"/>
      <c r="AC86" s="98"/>
      <c r="AD86" s="98"/>
      <c r="AE86" s="98"/>
      <c r="AF86" s="98"/>
      <c r="AG86" s="98"/>
      <c r="AH86" s="98"/>
      <c r="AI86" s="98"/>
      <c r="AJ86" s="98"/>
      <c r="AK86" s="98"/>
    </row>
    <row r="87" ht="13.5" customHeight="1">
      <c r="A87" s="5"/>
      <c r="B87" s="98"/>
      <c r="C87" s="98"/>
      <c r="D87" s="98"/>
      <c r="E87" s="98"/>
      <c r="F87" s="98"/>
      <c r="G87" s="78"/>
      <c r="H87" s="193"/>
      <c r="I87" s="405" t="str">
        <f>"CATI: SI (3.04b = 1) Y (U03_05=blanco) PASAR A "&amp;H91</f>
        <v>CATI: SI (3.04b = 1) Y (U03_05=blanco) PASAR A 3,05</v>
      </c>
      <c r="J87" s="45"/>
      <c r="K87" s="45"/>
      <c r="L87" s="45"/>
      <c r="M87" s="45"/>
      <c r="N87" s="45"/>
      <c r="O87" s="45"/>
      <c r="P87" s="45"/>
      <c r="Q87" s="45"/>
      <c r="R87" s="45"/>
      <c r="S87" s="45"/>
      <c r="T87" s="45"/>
      <c r="U87" s="45"/>
      <c r="V87" s="45"/>
      <c r="W87" s="45"/>
      <c r="X87" s="45"/>
      <c r="Y87" s="46"/>
      <c r="Z87" s="98"/>
      <c r="AA87" s="98"/>
      <c r="AB87" s="98"/>
      <c r="AC87" s="98"/>
      <c r="AD87" s="98"/>
      <c r="AE87" s="98"/>
      <c r="AF87" s="98"/>
      <c r="AG87" s="98"/>
      <c r="AH87" s="98"/>
      <c r="AI87" s="98"/>
      <c r="AJ87" s="98"/>
      <c r="AK87" s="98"/>
    </row>
    <row r="88" ht="13.5" customHeight="1">
      <c r="A88" s="5"/>
      <c r="B88" s="98"/>
      <c r="C88" s="98"/>
      <c r="D88" s="98"/>
      <c r="E88" s="98"/>
      <c r="F88" s="98"/>
      <c r="G88" s="78"/>
      <c r="H88" s="193"/>
      <c r="I88" s="406" t="str">
        <f>"CATI: SI ("&amp;H70&amp;" = 2) PASAR A "&amp;H91</f>
        <v>CATI: SI (3.04b = 2) PASAR A 3,05</v>
      </c>
      <c r="J88" s="45"/>
      <c r="K88" s="45"/>
      <c r="L88" s="45"/>
      <c r="M88" s="45"/>
      <c r="N88" s="45"/>
      <c r="O88" s="45"/>
      <c r="P88" s="45"/>
      <c r="Q88" s="45"/>
      <c r="R88" s="45"/>
      <c r="S88" s="45"/>
      <c r="T88" s="45"/>
      <c r="U88" s="45"/>
      <c r="V88" s="46"/>
      <c r="W88" s="144"/>
      <c r="X88" s="144"/>
      <c r="Y88" s="144"/>
      <c r="Z88" s="98"/>
      <c r="AA88" s="98"/>
      <c r="AB88" s="98"/>
      <c r="AC88" s="98"/>
      <c r="AD88" s="98"/>
      <c r="AE88" s="98"/>
      <c r="AF88" s="98"/>
      <c r="AG88" s="98"/>
      <c r="AH88" s="98"/>
      <c r="AI88" s="98"/>
      <c r="AJ88" s="98"/>
      <c r="AK88" s="98"/>
    </row>
    <row r="89" ht="13.5" customHeight="1">
      <c r="A89" s="5"/>
      <c r="B89" s="98"/>
      <c r="C89" s="98"/>
      <c r="D89" s="98"/>
      <c r="E89" s="98"/>
      <c r="F89" s="98"/>
      <c r="G89" s="78"/>
      <c r="H89" s="193" t="s">
        <v>2990</v>
      </c>
      <c r="I89" s="407"/>
      <c r="J89" s="5"/>
      <c r="K89" s="5"/>
      <c r="L89" s="5"/>
      <c r="M89" s="5"/>
      <c r="N89" s="5"/>
      <c r="O89" s="5"/>
      <c r="P89" s="5"/>
      <c r="Q89" s="5"/>
      <c r="R89" s="5"/>
      <c r="S89" s="5"/>
      <c r="T89" s="5"/>
      <c r="U89" s="5"/>
      <c r="V89" s="5"/>
      <c r="W89" s="5"/>
      <c r="X89" s="5"/>
      <c r="Y89" s="5"/>
      <c r="Z89" s="98"/>
      <c r="AA89" s="98"/>
      <c r="AB89" s="98"/>
      <c r="AC89" s="98"/>
      <c r="AD89" s="98"/>
      <c r="AE89" s="98"/>
      <c r="AF89" s="27"/>
      <c r="AG89" s="98"/>
      <c r="AH89" s="98"/>
      <c r="AI89" s="98"/>
      <c r="AJ89" s="98"/>
      <c r="AK89" s="98"/>
    </row>
    <row r="90" ht="13.5" customHeight="1">
      <c r="A90" s="5"/>
      <c r="B90" s="98"/>
      <c r="C90" s="98"/>
      <c r="D90" s="98"/>
      <c r="E90" s="98"/>
      <c r="F90" s="98"/>
      <c r="G90" s="78"/>
      <c r="H90" s="193"/>
      <c r="I90" s="5"/>
      <c r="J90" s="5"/>
      <c r="K90" s="5"/>
      <c r="L90" s="5"/>
      <c r="M90" s="5"/>
      <c r="N90" s="5"/>
      <c r="O90" s="5"/>
      <c r="P90" s="5"/>
      <c r="Q90" s="5"/>
      <c r="R90" s="5"/>
      <c r="S90" s="5"/>
      <c r="T90" s="5"/>
      <c r="U90" s="5"/>
      <c r="V90" s="5"/>
      <c r="W90" s="5"/>
      <c r="X90" s="5"/>
      <c r="Y90" s="5"/>
      <c r="Z90" s="98"/>
      <c r="AA90" s="98"/>
      <c r="AB90" s="98"/>
      <c r="AC90" s="98"/>
      <c r="AD90" s="98"/>
      <c r="AE90" s="98"/>
      <c r="AF90" s="27"/>
      <c r="AG90" s="98"/>
      <c r="AH90" s="98"/>
      <c r="AI90" s="98"/>
      <c r="AJ90" s="98"/>
      <c r="AK90" s="98"/>
    </row>
    <row r="91" ht="13.5" customHeight="1">
      <c r="A91" s="5"/>
      <c r="B91" s="98"/>
      <c r="C91" s="98"/>
      <c r="D91" s="98"/>
      <c r="E91" s="98"/>
      <c r="G91" s="78"/>
      <c r="H91" s="193">
        <f>+H57+0.01</f>
        <v>3.05</v>
      </c>
      <c r="I91" s="408" t="s">
        <v>3214</v>
      </c>
      <c r="J91" s="353"/>
      <c r="K91" s="353"/>
      <c r="L91" s="355"/>
      <c r="M91" s="355"/>
      <c r="N91" s="354"/>
      <c r="O91" s="354"/>
      <c r="P91" s="354"/>
      <c r="Q91" s="354"/>
      <c r="R91" s="354"/>
      <c r="S91" s="354"/>
      <c r="T91" s="354"/>
      <c r="U91" s="354"/>
      <c r="V91" s="354"/>
      <c r="W91" s="98"/>
      <c r="X91" s="98"/>
      <c r="Y91" s="98"/>
      <c r="Z91" s="98"/>
      <c r="AA91" s="98"/>
      <c r="AB91" s="98"/>
      <c r="AC91" s="98"/>
      <c r="AD91" s="98"/>
      <c r="AE91" s="98"/>
      <c r="AF91" s="27"/>
      <c r="AG91" s="98"/>
      <c r="AH91" s="98"/>
      <c r="AI91" s="98"/>
      <c r="AJ91" s="98"/>
      <c r="AK91" s="98"/>
    </row>
    <row r="92" ht="13.5" customHeight="1">
      <c r="A92" s="5"/>
      <c r="B92" s="98"/>
      <c r="C92" s="98"/>
      <c r="D92" s="98"/>
      <c r="E92" s="98"/>
      <c r="F92" s="98"/>
      <c r="G92" s="78"/>
      <c r="H92" s="193"/>
      <c r="I92" s="87" t="s">
        <v>3003</v>
      </c>
      <c r="J92" s="103"/>
      <c r="K92" s="103"/>
      <c r="L92" s="103"/>
      <c r="M92" s="103"/>
      <c r="N92" s="103"/>
      <c r="O92" s="103"/>
      <c r="P92" s="103"/>
      <c r="Q92" s="103"/>
      <c r="R92" s="103"/>
      <c r="S92" s="103"/>
      <c r="T92" s="103"/>
      <c r="U92" s="103"/>
      <c r="V92" s="103"/>
      <c r="W92" s="98"/>
      <c r="X92" s="98"/>
      <c r="Y92" s="98"/>
      <c r="Z92" s="98"/>
      <c r="AA92" s="98"/>
      <c r="AB92" s="98"/>
      <c r="AC92" s="98"/>
      <c r="AD92" s="98"/>
      <c r="AE92" s="98"/>
      <c r="AF92" s="27"/>
      <c r="AG92" s="98"/>
      <c r="AH92" s="98"/>
      <c r="AI92" s="98"/>
      <c r="AJ92" s="98"/>
      <c r="AK92" s="98"/>
    </row>
    <row r="93" ht="13.5" customHeight="1">
      <c r="A93" s="5"/>
      <c r="B93" s="98"/>
      <c r="C93" s="98"/>
      <c r="D93" s="98"/>
      <c r="E93" s="98"/>
      <c r="F93" s="98"/>
      <c r="G93" s="78"/>
      <c r="H93" s="193"/>
      <c r="I93" s="409" t="s">
        <v>3215</v>
      </c>
      <c r="J93" s="103"/>
      <c r="K93" s="103"/>
      <c r="L93" s="103"/>
      <c r="M93" s="103"/>
      <c r="N93" s="103"/>
      <c r="O93" s="103"/>
      <c r="P93" s="103"/>
      <c r="Q93" s="103"/>
      <c r="R93" s="103"/>
      <c r="S93" s="103"/>
      <c r="T93" s="103"/>
      <c r="U93" s="103"/>
      <c r="V93" s="103"/>
      <c r="W93" s="98"/>
      <c r="X93" s="98"/>
      <c r="Y93" s="98"/>
      <c r="Z93" s="98"/>
      <c r="AA93" s="98"/>
      <c r="AB93" s="98"/>
      <c r="AC93" s="98"/>
      <c r="AD93" s="98"/>
      <c r="AE93" s="98"/>
      <c r="AF93" s="27"/>
      <c r="AG93" s="98"/>
      <c r="AH93" s="98"/>
      <c r="AI93" s="98"/>
      <c r="AJ93" s="98"/>
      <c r="AK93" s="98"/>
      <c r="AL93" s="5"/>
      <c r="AM93" s="5"/>
      <c r="AN93" s="5"/>
    </row>
    <row r="94" ht="13.5" customHeight="1">
      <c r="A94" s="5"/>
      <c r="B94" s="98"/>
      <c r="C94" s="98"/>
      <c r="D94" s="98"/>
      <c r="E94" s="98"/>
      <c r="F94" s="98"/>
      <c r="G94" s="78"/>
      <c r="H94" s="193"/>
      <c r="I94" s="87" t="s">
        <v>3005</v>
      </c>
      <c r="J94" s="103"/>
      <c r="K94" s="103"/>
      <c r="L94" s="103"/>
      <c r="M94" s="103"/>
      <c r="N94" s="103"/>
      <c r="O94" s="103"/>
      <c r="P94" s="103"/>
      <c r="Q94" s="103"/>
      <c r="R94" s="103"/>
      <c r="S94" s="103"/>
      <c r="T94" s="103"/>
      <c r="U94" s="103"/>
      <c r="V94" s="103"/>
      <c r="W94" s="98"/>
      <c r="X94" s="98"/>
      <c r="Y94" s="98"/>
      <c r="Z94" s="98"/>
      <c r="AA94" s="98"/>
      <c r="AB94" s="98"/>
      <c r="AC94" s="98"/>
      <c r="AD94" s="98"/>
      <c r="AE94" s="98"/>
      <c r="AF94" s="27"/>
      <c r="AG94" s="98"/>
      <c r="AH94" s="98"/>
      <c r="AI94" s="98"/>
      <c r="AJ94" s="98"/>
      <c r="AK94" s="98"/>
      <c r="AL94" s="5"/>
      <c r="AM94" s="5"/>
      <c r="AN94" s="5"/>
    </row>
    <row r="95" ht="13.5" customHeight="1">
      <c r="A95" s="5"/>
      <c r="B95" s="98"/>
      <c r="C95" s="98"/>
      <c r="D95" s="98"/>
      <c r="E95" s="98"/>
      <c r="F95" s="98"/>
      <c r="G95" s="78"/>
      <c r="H95" s="193"/>
      <c r="I95" s="409" t="s">
        <v>3215</v>
      </c>
      <c r="J95" s="103"/>
      <c r="K95" s="103"/>
      <c r="L95" s="103"/>
      <c r="M95" s="103"/>
      <c r="N95" s="103"/>
      <c r="O95" s="103"/>
      <c r="P95" s="103"/>
      <c r="Q95" s="103"/>
      <c r="R95" s="103"/>
      <c r="S95" s="103"/>
      <c r="T95" s="103"/>
      <c r="U95" s="103"/>
      <c r="V95" s="103"/>
      <c r="W95" s="98"/>
      <c r="X95" s="98"/>
      <c r="Y95" s="98"/>
      <c r="Z95" s="98"/>
      <c r="AA95" s="98"/>
      <c r="AB95" s="98"/>
      <c r="AC95" s="98"/>
      <c r="AD95" s="98"/>
      <c r="AE95" s="98"/>
      <c r="AF95" s="27"/>
      <c r="AG95" s="98"/>
      <c r="AH95" s="98"/>
      <c r="AI95" s="98"/>
      <c r="AJ95" s="98"/>
      <c r="AK95" s="98"/>
    </row>
    <row r="96" ht="13.5" customHeight="1">
      <c r="A96" s="5"/>
      <c r="B96" s="98"/>
      <c r="C96" s="98"/>
      <c r="D96" s="98"/>
      <c r="E96" s="98"/>
      <c r="F96" s="98"/>
      <c r="G96" s="78"/>
      <c r="H96" s="193"/>
      <c r="I96" s="87" t="s">
        <v>3006</v>
      </c>
      <c r="J96" s="103"/>
      <c r="K96" s="103"/>
      <c r="L96" s="103"/>
      <c r="M96" s="103"/>
      <c r="N96" s="103"/>
      <c r="O96" s="103"/>
      <c r="P96" s="103"/>
      <c r="Q96" s="103"/>
      <c r="R96" s="103"/>
      <c r="S96" s="103"/>
      <c r="T96" s="103"/>
      <c r="U96" s="103"/>
      <c r="V96" s="103"/>
      <c r="W96" s="98"/>
      <c r="X96" s="98"/>
      <c r="Y96" s="98"/>
      <c r="Z96" s="98"/>
      <c r="AA96" s="98"/>
      <c r="AB96" s="98"/>
      <c r="AC96" s="98"/>
      <c r="AD96" s="98"/>
      <c r="AE96" s="98"/>
      <c r="AF96" s="27"/>
      <c r="AG96" s="98"/>
      <c r="AH96" s="98"/>
      <c r="AI96" s="98"/>
      <c r="AJ96" s="98"/>
      <c r="AK96" s="98"/>
      <c r="AL96" s="5"/>
      <c r="AM96" s="5"/>
      <c r="AN96" s="5"/>
    </row>
    <row r="97" ht="13.5" customHeight="1">
      <c r="A97" s="5"/>
      <c r="B97" s="98"/>
      <c r="C97" s="98"/>
      <c r="D97" s="98"/>
      <c r="E97" s="98"/>
      <c r="F97" s="98"/>
      <c r="G97" s="78"/>
      <c r="H97" s="193"/>
      <c r="I97" s="409" t="s">
        <v>3216</v>
      </c>
      <c r="J97" s="103"/>
      <c r="K97" s="103"/>
      <c r="L97" s="103"/>
      <c r="M97" s="103"/>
      <c r="N97" s="103"/>
      <c r="O97" s="103"/>
      <c r="P97" s="103"/>
      <c r="Q97" s="103"/>
      <c r="R97" s="103"/>
      <c r="S97" s="103"/>
      <c r="T97" s="103"/>
      <c r="U97" s="103"/>
      <c r="V97" s="103"/>
      <c r="W97" s="98"/>
      <c r="X97" s="98"/>
      <c r="Y97" s="98"/>
      <c r="Z97" s="98"/>
      <c r="AA97" s="98"/>
      <c r="AB97" s="98"/>
      <c r="AC97" s="98"/>
      <c r="AD97" s="98"/>
      <c r="AE97" s="98"/>
      <c r="AF97" s="27"/>
      <c r="AG97" s="98"/>
      <c r="AH97" s="98"/>
      <c r="AI97" s="98"/>
      <c r="AJ97" s="98"/>
      <c r="AK97" s="98"/>
      <c r="AL97" s="5"/>
      <c r="AM97" s="5"/>
      <c r="AN97" s="5"/>
    </row>
    <row r="98" ht="13.5" customHeight="1">
      <c r="A98" s="5"/>
      <c r="B98" s="98"/>
      <c r="C98" s="98"/>
      <c r="D98" s="98"/>
      <c r="E98" s="98"/>
      <c r="F98" s="98"/>
      <c r="G98" s="78"/>
      <c r="H98" s="193"/>
      <c r="I98" s="87" t="s">
        <v>3007</v>
      </c>
      <c r="J98" s="103"/>
      <c r="K98" s="103"/>
      <c r="L98" s="103"/>
      <c r="M98" s="103"/>
      <c r="N98" s="103"/>
      <c r="O98" s="103"/>
      <c r="P98" s="103"/>
      <c r="Q98" s="103"/>
      <c r="R98" s="103"/>
      <c r="S98" s="103"/>
      <c r="T98" s="103"/>
      <c r="U98" s="103"/>
      <c r="V98" s="103"/>
      <c r="W98" s="98"/>
      <c r="X98" s="98"/>
      <c r="Y98" s="98"/>
      <c r="Z98" s="98"/>
      <c r="AA98" s="98"/>
      <c r="AB98" s="98"/>
      <c r="AC98" s="98"/>
      <c r="AD98" s="98"/>
      <c r="AE98" s="98"/>
      <c r="AF98" s="27"/>
      <c r="AG98" s="98"/>
      <c r="AH98" s="98"/>
      <c r="AI98" s="98"/>
      <c r="AJ98" s="98"/>
      <c r="AK98" s="98"/>
      <c r="AL98" s="5"/>
      <c r="AM98" s="5"/>
      <c r="AN98" s="5"/>
    </row>
    <row r="99" ht="13.5" customHeight="1">
      <c r="A99" s="5"/>
      <c r="B99" s="98"/>
      <c r="C99" s="98"/>
      <c r="D99" s="98"/>
      <c r="E99" s="98"/>
      <c r="F99" s="98"/>
      <c r="G99" s="78"/>
      <c r="H99" s="193"/>
      <c r="I99" s="409" t="s">
        <v>3217</v>
      </c>
      <c r="J99" s="103"/>
      <c r="K99" s="103"/>
      <c r="L99" s="103"/>
      <c r="M99" s="103"/>
      <c r="N99" s="103"/>
      <c r="O99" s="103"/>
      <c r="P99" s="103"/>
      <c r="Q99" s="103"/>
      <c r="R99" s="103"/>
      <c r="S99" s="103"/>
      <c r="T99" s="103"/>
      <c r="U99" s="103"/>
      <c r="V99" s="103"/>
      <c r="W99" s="98"/>
      <c r="X99" s="98"/>
      <c r="Y99" s="98"/>
      <c r="Z99" s="98"/>
      <c r="AA99" s="98"/>
      <c r="AB99" s="98"/>
      <c r="AC99" s="98"/>
      <c r="AD99" s="98"/>
      <c r="AE99" s="98"/>
      <c r="AF99" s="27"/>
      <c r="AG99" s="27"/>
      <c r="AH99" s="98"/>
      <c r="AI99" s="98"/>
      <c r="AJ99" s="98"/>
      <c r="AK99" s="98"/>
    </row>
    <row r="100" ht="13.5" customHeight="1">
      <c r="A100" s="5"/>
      <c r="B100" s="98"/>
      <c r="C100" s="98"/>
      <c r="D100" s="98"/>
      <c r="E100" s="98"/>
      <c r="F100" s="98"/>
      <c r="G100" s="78"/>
      <c r="H100" s="193"/>
      <c r="I100" s="87" t="s">
        <v>3008</v>
      </c>
      <c r="J100" s="103"/>
      <c r="K100" s="103"/>
      <c r="L100" s="103"/>
      <c r="M100" s="103"/>
      <c r="N100" s="103"/>
      <c r="O100" s="103"/>
      <c r="P100" s="103"/>
      <c r="Q100" s="103"/>
      <c r="R100" s="103"/>
      <c r="S100" s="103"/>
      <c r="T100" s="103"/>
      <c r="U100" s="103"/>
      <c r="V100" s="103"/>
      <c r="W100" s="98"/>
      <c r="X100" s="98"/>
      <c r="Y100" s="98"/>
      <c r="Z100" s="98"/>
      <c r="AA100" s="98"/>
      <c r="AB100" s="98"/>
      <c r="AC100" s="98"/>
      <c r="AD100" s="98"/>
      <c r="AE100" s="98"/>
      <c r="AF100" s="27"/>
      <c r="AG100" s="27"/>
      <c r="AH100" s="98"/>
      <c r="AI100" s="98"/>
      <c r="AJ100" s="98"/>
      <c r="AK100" s="98"/>
    </row>
    <row r="101" ht="13.5" customHeight="1">
      <c r="A101" s="5"/>
      <c r="B101" s="98"/>
      <c r="C101" s="98"/>
      <c r="D101" s="98"/>
      <c r="E101" s="98"/>
      <c r="F101" s="98"/>
      <c r="G101" s="78"/>
      <c r="H101" s="193"/>
      <c r="I101" s="409" t="s">
        <v>3216</v>
      </c>
      <c r="J101" s="103"/>
      <c r="K101" s="103"/>
      <c r="L101" s="103"/>
      <c r="M101" s="103"/>
      <c r="N101" s="103"/>
      <c r="O101" s="103"/>
      <c r="P101" s="103"/>
      <c r="Q101" s="103"/>
      <c r="R101" s="103"/>
      <c r="S101" s="103"/>
      <c r="T101" s="103"/>
      <c r="U101" s="103"/>
      <c r="V101" s="103"/>
      <c r="W101" s="98"/>
      <c r="X101" s="98"/>
      <c r="Y101" s="98"/>
      <c r="Z101" s="98"/>
      <c r="AA101" s="98"/>
      <c r="AB101" s="98"/>
      <c r="AC101" s="98"/>
      <c r="AD101" s="98"/>
      <c r="AE101" s="98"/>
      <c r="AF101" s="27"/>
      <c r="AG101" s="27"/>
      <c r="AH101" s="98"/>
      <c r="AI101" s="98"/>
      <c r="AJ101" s="98"/>
      <c r="AK101" s="98"/>
    </row>
    <row r="102" ht="13.5" customHeight="1">
      <c r="A102" s="5"/>
      <c r="B102" s="98"/>
      <c r="C102" s="98"/>
      <c r="D102" s="98"/>
      <c r="E102" s="98"/>
      <c r="F102" s="98"/>
      <c r="G102" s="78"/>
      <c r="H102" s="78"/>
      <c r="I102" s="78"/>
      <c r="J102" s="78"/>
      <c r="K102" s="78"/>
      <c r="L102" s="78"/>
      <c r="M102" s="78"/>
      <c r="N102" s="78"/>
      <c r="O102" s="78"/>
      <c r="P102" s="78"/>
      <c r="Q102" s="78"/>
      <c r="R102" s="78"/>
      <c r="S102" s="78"/>
      <c r="T102" s="78"/>
      <c r="U102" s="78"/>
      <c r="V102" s="78"/>
      <c r="W102" s="78"/>
      <c r="X102" s="78"/>
      <c r="Y102" s="98"/>
      <c r="Z102" s="98"/>
      <c r="AA102" s="98"/>
      <c r="AB102" s="98"/>
      <c r="AC102" s="98"/>
      <c r="AD102" s="98"/>
      <c r="AE102" s="98"/>
      <c r="AF102" s="98"/>
      <c r="AG102" s="98"/>
      <c r="AH102" s="98"/>
      <c r="AI102" s="98"/>
      <c r="AJ102" s="98"/>
      <c r="AK102" s="98"/>
      <c r="AL102" s="5"/>
      <c r="AM102" s="5"/>
      <c r="AN102" s="5"/>
    </row>
    <row r="103" ht="13.5" customHeight="1">
      <c r="A103" s="5"/>
      <c r="B103" s="98"/>
      <c r="C103" s="98"/>
      <c r="D103" s="98"/>
      <c r="E103" s="98"/>
      <c r="F103" s="98"/>
      <c r="G103" s="78"/>
      <c r="H103" s="193"/>
      <c r="I103" s="392" t="s">
        <v>3218</v>
      </c>
      <c r="J103" s="403"/>
      <c r="K103" s="404"/>
      <c r="L103" s="404"/>
      <c r="M103" s="404"/>
      <c r="N103" s="404"/>
      <c r="O103" s="404"/>
      <c r="P103" s="404"/>
      <c r="Q103" s="393"/>
      <c r="R103" s="393"/>
      <c r="S103" s="393"/>
      <c r="T103" s="393"/>
      <c r="U103" s="393"/>
      <c r="V103" s="98"/>
      <c r="W103" s="98"/>
      <c r="X103" s="98"/>
      <c r="Y103" s="98"/>
      <c r="Z103" s="98"/>
      <c r="AA103" s="98"/>
      <c r="AB103" s="98"/>
      <c r="AC103" s="98"/>
      <c r="AD103" s="98"/>
      <c r="AE103" s="98"/>
      <c r="AF103" s="98"/>
      <c r="AG103" s="98"/>
      <c r="AH103" s="98"/>
      <c r="AI103" s="98"/>
      <c r="AJ103" s="98"/>
      <c r="AK103" s="98"/>
    </row>
    <row r="104" ht="13.5" customHeight="1">
      <c r="A104" s="5"/>
      <c r="B104" s="98"/>
      <c r="C104" s="98"/>
      <c r="D104" s="98"/>
      <c r="E104" s="98"/>
      <c r="F104" s="98"/>
      <c r="G104" s="78"/>
      <c r="H104" s="193"/>
      <c r="I104" s="405" t="str">
        <f>"CATI: SI (3.04b = 1) Y (U03_06!=blanco) ASIGNAR (V03_06=U03_06)"</f>
        <v>CATI: SI (3.04b = 1) Y (U03_06!=blanco) ASIGNAR (V03_06=U03_06)</v>
      </c>
      <c r="J104" s="45"/>
      <c r="K104" s="45"/>
      <c r="L104" s="45"/>
      <c r="M104" s="45"/>
      <c r="N104" s="45"/>
      <c r="O104" s="45"/>
      <c r="P104" s="45"/>
      <c r="Q104" s="45"/>
      <c r="R104" s="45"/>
      <c r="S104" s="45"/>
      <c r="T104" s="45"/>
      <c r="U104" s="45"/>
      <c r="V104" s="45"/>
      <c r="W104" s="45"/>
      <c r="X104" s="45"/>
      <c r="Y104" s="46"/>
      <c r="Z104" s="98"/>
      <c r="AA104" s="98"/>
      <c r="AB104" s="98"/>
      <c r="AC104" s="98"/>
      <c r="AD104" s="98"/>
      <c r="AE104" s="98"/>
      <c r="AF104" s="98"/>
      <c r="AG104" s="98"/>
      <c r="AH104" s="98"/>
      <c r="AI104" s="98"/>
      <c r="AJ104" s="98"/>
      <c r="AK104" s="98"/>
    </row>
    <row r="105" ht="13.5" customHeight="1">
      <c r="A105" s="5"/>
      <c r="B105" s="98"/>
      <c r="C105" s="98"/>
      <c r="D105" s="98"/>
      <c r="E105" s="98"/>
      <c r="F105" s="98"/>
      <c r="G105" s="78"/>
      <c r="H105" s="193"/>
      <c r="I105" s="405" t="str">
        <f>"CATI: SI (3.04b = 1) Y (U03_06=blanco) PASAR A "&amp;H108</f>
        <v>CATI: SI (3.04b = 1) Y (U03_06=blanco) PASAR A 3,06</v>
      </c>
      <c r="J105" s="45"/>
      <c r="K105" s="45"/>
      <c r="L105" s="45"/>
      <c r="M105" s="45"/>
      <c r="N105" s="45"/>
      <c r="O105" s="45"/>
      <c r="P105" s="45"/>
      <c r="Q105" s="45"/>
      <c r="R105" s="45"/>
      <c r="S105" s="45"/>
      <c r="T105" s="45"/>
      <c r="U105" s="45"/>
      <c r="V105" s="45"/>
      <c r="W105" s="45"/>
      <c r="X105" s="45"/>
      <c r="Y105" s="46"/>
      <c r="Z105" s="98"/>
      <c r="AA105" s="98"/>
      <c r="AB105" s="98"/>
      <c r="AC105" s="98"/>
      <c r="AD105" s="98"/>
      <c r="AE105" s="98"/>
      <c r="AF105" s="98"/>
      <c r="AG105" s="98"/>
      <c r="AH105" s="98"/>
      <c r="AI105" s="98"/>
      <c r="AJ105" s="98"/>
      <c r="AK105" s="98"/>
    </row>
    <row r="106" ht="13.5" customHeight="1">
      <c r="A106" s="5"/>
      <c r="B106" s="98"/>
      <c r="C106" s="98"/>
      <c r="D106" s="98"/>
      <c r="E106" s="98"/>
      <c r="F106" s="98"/>
      <c r="G106" s="78"/>
      <c r="H106" s="193"/>
      <c r="I106" s="406" t="str">
        <f>"CATI: SI ("&amp;H70&amp;" = 2) PASAR A "&amp;H108</f>
        <v>CATI: SI (3.04b = 2) PASAR A 3,06</v>
      </c>
      <c r="J106" s="45"/>
      <c r="K106" s="45"/>
      <c r="L106" s="45"/>
      <c r="M106" s="45"/>
      <c r="N106" s="45"/>
      <c r="O106" s="45"/>
      <c r="P106" s="45"/>
      <c r="Q106" s="45"/>
      <c r="R106" s="45"/>
      <c r="S106" s="45"/>
      <c r="T106" s="45"/>
      <c r="U106" s="45"/>
      <c r="V106" s="46"/>
      <c r="W106" s="144"/>
      <c r="X106" s="144"/>
      <c r="Y106" s="144"/>
      <c r="Z106" s="98"/>
      <c r="AA106" s="98"/>
      <c r="AB106" s="98"/>
      <c r="AC106" s="98"/>
      <c r="AD106" s="98"/>
      <c r="AE106" s="98"/>
      <c r="AF106" s="98"/>
      <c r="AG106" s="98"/>
      <c r="AH106" s="98"/>
      <c r="AI106" s="98"/>
      <c r="AJ106" s="98"/>
      <c r="AK106" s="98"/>
    </row>
    <row r="107" ht="13.5" customHeight="1">
      <c r="A107" s="5"/>
      <c r="B107" s="98"/>
      <c r="C107" s="98"/>
      <c r="D107" s="98"/>
      <c r="E107" s="98"/>
      <c r="F107" s="98"/>
      <c r="G107" s="78"/>
      <c r="H107" s="193"/>
      <c r="I107" s="347"/>
      <c r="J107" s="50"/>
      <c r="K107" s="98"/>
      <c r="L107" s="98"/>
      <c r="M107" s="32"/>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ht="13.5" customHeight="1">
      <c r="A108" s="5"/>
      <c r="B108" s="98"/>
      <c r="C108" s="98"/>
      <c r="D108" s="98"/>
      <c r="E108" s="98"/>
      <c r="F108" s="98"/>
      <c r="G108" s="78"/>
      <c r="H108" s="193">
        <f>+H91+0.01</f>
        <v>3.06</v>
      </c>
      <c r="I108" s="408" t="s">
        <v>3219</v>
      </c>
      <c r="J108" s="353"/>
      <c r="K108" s="354"/>
      <c r="L108" s="355"/>
      <c r="M108" s="355"/>
      <c r="N108" s="354"/>
      <c r="O108" s="354"/>
      <c r="P108" s="354"/>
      <c r="Q108" s="354"/>
      <c r="R108" s="354"/>
      <c r="S108" s="354"/>
      <c r="T108" s="354"/>
      <c r="U108" s="354"/>
      <c r="V108" s="354"/>
      <c r="W108" s="98"/>
      <c r="X108" s="98"/>
      <c r="Y108" s="98"/>
      <c r="Z108" s="98"/>
      <c r="AA108" s="98"/>
      <c r="AB108" s="98"/>
      <c r="AC108" s="98"/>
      <c r="AD108" s="98"/>
      <c r="AE108" s="98"/>
      <c r="AF108" s="98"/>
      <c r="AG108" s="98"/>
      <c r="AH108" s="98"/>
      <c r="AI108" s="98"/>
      <c r="AJ108" s="98"/>
      <c r="AK108" s="98"/>
    </row>
    <row r="109" ht="13.5" customHeight="1">
      <c r="A109" s="5"/>
      <c r="B109" s="98"/>
      <c r="C109" s="98"/>
      <c r="D109" s="98"/>
      <c r="E109" s="98"/>
      <c r="F109" s="98"/>
      <c r="G109" s="78"/>
      <c r="H109" s="193"/>
      <c r="I109" s="87" t="s">
        <v>3003</v>
      </c>
      <c r="J109" s="410"/>
      <c r="K109" s="411"/>
      <c r="L109" s="412"/>
      <c r="M109" s="412"/>
      <c r="N109" s="411"/>
      <c r="O109" s="411"/>
      <c r="P109" s="411"/>
      <c r="Q109" s="411"/>
      <c r="R109" s="411"/>
      <c r="S109" s="411"/>
      <c r="T109" s="411"/>
      <c r="U109" s="411"/>
      <c r="V109" s="411"/>
      <c r="W109" s="98"/>
      <c r="X109" s="98"/>
      <c r="Y109" s="98"/>
      <c r="Z109" s="98"/>
      <c r="AA109" s="98"/>
      <c r="AB109" s="98"/>
      <c r="AC109" s="98"/>
      <c r="AD109" s="98"/>
      <c r="AE109" s="98"/>
      <c r="AF109" s="98"/>
      <c r="AG109" s="98"/>
      <c r="AH109" s="98"/>
      <c r="AI109" s="98"/>
      <c r="AJ109" s="98"/>
      <c r="AK109" s="98"/>
    </row>
    <row r="110" ht="13.5" customHeight="1">
      <c r="A110" s="5"/>
      <c r="B110" s="98"/>
      <c r="C110" s="98"/>
      <c r="D110" s="98"/>
      <c r="E110" s="98"/>
      <c r="F110" s="98"/>
      <c r="G110" s="78"/>
      <c r="H110" s="193"/>
      <c r="I110" s="409" t="s">
        <v>3220</v>
      </c>
      <c r="J110" s="410"/>
      <c r="K110" s="411"/>
      <c r="L110" s="412"/>
      <c r="M110" s="412"/>
      <c r="N110" s="411"/>
      <c r="O110" s="411"/>
      <c r="P110" s="411"/>
      <c r="Q110" s="411"/>
      <c r="R110" s="411"/>
      <c r="S110" s="411"/>
      <c r="T110" s="411"/>
      <c r="U110" s="411"/>
      <c r="V110" s="411"/>
      <c r="W110" s="98"/>
      <c r="X110" s="98"/>
      <c r="Y110" s="98"/>
      <c r="Z110" s="98"/>
      <c r="AA110" s="98"/>
      <c r="AB110" s="98"/>
      <c r="AC110" s="98"/>
      <c r="AD110" s="98"/>
      <c r="AE110" s="98"/>
      <c r="AF110" s="98"/>
      <c r="AG110" s="98"/>
      <c r="AH110" s="98"/>
      <c r="AI110" s="98"/>
      <c r="AJ110" s="98"/>
      <c r="AK110" s="98"/>
      <c r="AL110" s="5"/>
      <c r="AM110" s="5"/>
      <c r="AN110" s="5"/>
    </row>
    <row r="111" ht="13.5" customHeight="1">
      <c r="A111" s="5"/>
      <c r="B111" s="98"/>
      <c r="C111" s="98"/>
      <c r="D111" s="98"/>
      <c r="E111" s="98"/>
      <c r="F111" s="98"/>
      <c r="G111" s="78"/>
      <c r="H111" s="193"/>
      <c r="I111" s="87" t="s">
        <v>3005</v>
      </c>
      <c r="J111" s="410"/>
      <c r="K111" s="411"/>
      <c r="L111" s="412"/>
      <c r="M111" s="412"/>
      <c r="N111" s="411"/>
      <c r="O111" s="411"/>
      <c r="P111" s="411"/>
      <c r="Q111" s="411"/>
      <c r="R111" s="411"/>
      <c r="S111" s="411"/>
      <c r="T111" s="411"/>
      <c r="U111" s="411"/>
      <c r="V111" s="411"/>
      <c r="W111" s="98"/>
      <c r="X111" s="98"/>
      <c r="Y111" s="98"/>
      <c r="Z111" s="98"/>
      <c r="AA111" s="98"/>
      <c r="AB111" s="98"/>
      <c r="AC111" s="98"/>
      <c r="AD111" s="98"/>
      <c r="AE111" s="98"/>
      <c r="AF111" s="98"/>
      <c r="AG111" s="98"/>
      <c r="AH111" s="98"/>
      <c r="AI111" s="98"/>
      <c r="AJ111" s="98"/>
      <c r="AK111" s="98"/>
      <c r="AL111" s="5"/>
      <c r="AM111" s="5"/>
      <c r="AN111" s="5"/>
    </row>
    <row r="112" ht="13.5" customHeight="1">
      <c r="A112" s="5"/>
      <c r="B112" s="98"/>
      <c r="C112" s="98"/>
      <c r="D112" s="98"/>
      <c r="E112" s="98"/>
      <c r="F112" s="98"/>
      <c r="G112" s="78"/>
      <c r="H112" s="193"/>
      <c r="I112" s="409" t="s">
        <v>3221</v>
      </c>
      <c r="J112" s="410"/>
      <c r="K112" s="411"/>
      <c r="L112" s="412"/>
      <c r="M112" s="412"/>
      <c r="N112" s="411"/>
      <c r="O112" s="411"/>
      <c r="P112" s="411"/>
      <c r="Q112" s="411"/>
      <c r="R112" s="411"/>
      <c r="S112" s="411"/>
      <c r="T112" s="411"/>
      <c r="U112" s="411"/>
      <c r="V112" s="411"/>
      <c r="W112" s="98"/>
      <c r="X112" s="98"/>
      <c r="Y112" s="98"/>
      <c r="Z112" s="98"/>
      <c r="AA112" s="98"/>
      <c r="AB112" s="98"/>
      <c r="AC112" s="98"/>
      <c r="AD112" s="98"/>
      <c r="AE112" s="98"/>
      <c r="AF112" s="98"/>
      <c r="AG112" s="98"/>
      <c r="AH112" s="98"/>
      <c r="AI112" s="98"/>
      <c r="AJ112" s="98"/>
      <c r="AK112" s="98"/>
      <c r="AL112" s="5"/>
      <c r="AM112" s="5"/>
      <c r="AN112" s="5"/>
    </row>
    <row r="113" ht="13.5" customHeight="1">
      <c r="A113" s="5"/>
      <c r="B113" s="98"/>
      <c r="C113" s="98"/>
      <c r="D113" s="98"/>
      <c r="E113" s="98"/>
      <c r="F113" s="98"/>
      <c r="G113" s="78"/>
      <c r="H113" s="193"/>
      <c r="I113" s="87" t="s">
        <v>3006</v>
      </c>
      <c r="J113" s="410"/>
      <c r="K113" s="411"/>
      <c r="L113" s="412"/>
      <c r="M113" s="412"/>
      <c r="N113" s="411"/>
      <c r="O113" s="411"/>
      <c r="P113" s="411"/>
      <c r="Q113" s="411"/>
      <c r="R113" s="411"/>
      <c r="S113" s="411"/>
      <c r="T113" s="411"/>
      <c r="U113" s="411"/>
      <c r="V113" s="411"/>
      <c r="W113" s="98"/>
      <c r="X113" s="98"/>
      <c r="Y113" s="98"/>
      <c r="Z113" s="98"/>
      <c r="AA113" s="98"/>
      <c r="AB113" s="98"/>
      <c r="AC113" s="98"/>
      <c r="AD113" s="98"/>
      <c r="AE113" s="98"/>
      <c r="AF113" s="98"/>
      <c r="AG113" s="98"/>
      <c r="AH113" s="98"/>
      <c r="AI113" s="98"/>
      <c r="AJ113" s="98"/>
      <c r="AK113" s="98"/>
      <c r="AL113" s="5"/>
      <c r="AM113" s="5"/>
      <c r="AN113" s="5"/>
    </row>
    <row r="114" ht="13.5" customHeight="1">
      <c r="A114" s="5"/>
      <c r="B114" s="98"/>
      <c r="C114" s="98"/>
      <c r="D114" s="98"/>
      <c r="E114" s="98"/>
      <c r="F114" s="98"/>
      <c r="G114" s="78"/>
      <c r="H114" s="193"/>
      <c r="I114" s="409" t="s">
        <v>3222</v>
      </c>
      <c r="J114" s="410"/>
      <c r="K114" s="411"/>
      <c r="L114" s="412"/>
      <c r="M114" s="412"/>
      <c r="N114" s="411"/>
      <c r="O114" s="411"/>
      <c r="P114" s="411"/>
      <c r="Q114" s="411"/>
      <c r="R114" s="411"/>
      <c r="S114" s="411"/>
      <c r="T114" s="411"/>
      <c r="U114" s="411"/>
      <c r="V114" s="411"/>
      <c r="W114" s="98"/>
      <c r="X114" s="98"/>
      <c r="Y114" s="98"/>
      <c r="Z114" s="98"/>
      <c r="AA114" s="98"/>
      <c r="AB114" s="98"/>
      <c r="AC114" s="98"/>
      <c r="AD114" s="98"/>
      <c r="AE114" s="98"/>
      <c r="AF114" s="98"/>
      <c r="AG114" s="98"/>
      <c r="AH114" s="98"/>
      <c r="AI114" s="98"/>
      <c r="AJ114" s="98"/>
      <c r="AK114" s="98"/>
      <c r="AL114" s="5"/>
      <c r="AM114" s="5"/>
      <c r="AN114" s="5"/>
    </row>
    <row r="115" ht="13.5" customHeight="1">
      <c r="A115" s="5"/>
      <c r="B115" s="98"/>
      <c r="C115" s="98"/>
      <c r="D115" s="98"/>
      <c r="E115" s="98"/>
      <c r="F115" s="98"/>
      <c r="G115" s="78"/>
      <c r="H115" s="193"/>
      <c r="I115" s="87" t="s">
        <v>3007</v>
      </c>
      <c r="J115" s="410"/>
      <c r="K115" s="411"/>
      <c r="L115" s="412"/>
      <c r="M115" s="412"/>
      <c r="N115" s="411"/>
      <c r="O115" s="411"/>
      <c r="P115" s="411"/>
      <c r="Q115" s="411"/>
      <c r="R115" s="411"/>
      <c r="S115" s="411"/>
      <c r="T115" s="411"/>
      <c r="U115" s="411"/>
      <c r="V115" s="411"/>
      <c r="W115" s="98"/>
      <c r="X115" s="98"/>
      <c r="Y115" s="98"/>
      <c r="Z115" s="98"/>
      <c r="AA115" s="98"/>
      <c r="AB115" s="98"/>
      <c r="AC115" s="98"/>
      <c r="AD115" s="98"/>
      <c r="AE115" s="98"/>
      <c r="AF115" s="98"/>
      <c r="AG115" s="98"/>
      <c r="AH115" s="98"/>
      <c r="AI115" s="98"/>
      <c r="AJ115" s="98"/>
      <c r="AK115" s="98"/>
      <c r="AL115" s="5"/>
      <c r="AM115" s="5"/>
      <c r="AN115" s="5"/>
    </row>
    <row r="116" ht="13.5" customHeight="1">
      <c r="A116" s="5"/>
      <c r="B116" s="98"/>
      <c r="C116" s="98"/>
      <c r="D116" s="98"/>
      <c r="E116" s="98"/>
      <c r="F116" s="98"/>
      <c r="G116" s="78"/>
      <c r="H116" s="193"/>
      <c r="I116" s="409" t="s">
        <v>3223</v>
      </c>
      <c r="J116" s="410"/>
      <c r="K116" s="411"/>
      <c r="L116" s="412"/>
      <c r="M116" s="412"/>
      <c r="N116" s="411"/>
      <c r="O116" s="411"/>
      <c r="P116" s="411"/>
      <c r="Q116" s="411"/>
      <c r="R116" s="411"/>
      <c r="S116" s="411"/>
      <c r="T116" s="411"/>
      <c r="U116" s="411"/>
      <c r="V116" s="411"/>
      <c r="W116" s="98"/>
      <c r="X116" s="98"/>
      <c r="Y116" s="98"/>
      <c r="Z116" s="98"/>
      <c r="AA116" s="98"/>
      <c r="AB116" s="98"/>
      <c r="AC116" s="98"/>
      <c r="AD116" s="98"/>
      <c r="AE116" s="98"/>
      <c r="AF116" s="98"/>
      <c r="AG116" s="98"/>
      <c r="AH116" s="98"/>
      <c r="AI116" s="98"/>
      <c r="AJ116" s="98"/>
      <c r="AK116" s="98"/>
      <c r="AL116" s="5"/>
      <c r="AM116" s="5"/>
      <c r="AN116" s="5"/>
    </row>
    <row r="117" ht="13.5" customHeight="1">
      <c r="A117" s="5"/>
      <c r="B117" s="98"/>
      <c r="C117" s="98"/>
      <c r="D117" s="98"/>
      <c r="E117" s="98"/>
      <c r="F117" s="98"/>
      <c r="G117" s="78"/>
      <c r="H117" s="193"/>
      <c r="I117" s="87" t="s">
        <v>3008</v>
      </c>
      <c r="J117" s="410"/>
      <c r="K117" s="411"/>
      <c r="L117" s="412"/>
      <c r="M117" s="412"/>
      <c r="N117" s="411"/>
      <c r="O117" s="411"/>
      <c r="P117" s="411"/>
      <c r="Q117" s="411"/>
      <c r="R117" s="411"/>
      <c r="S117" s="411"/>
      <c r="T117" s="411"/>
      <c r="U117" s="411"/>
      <c r="V117" s="411"/>
      <c r="W117" s="98"/>
      <c r="X117" s="98"/>
      <c r="Y117" s="98"/>
      <c r="Z117" s="98"/>
      <c r="AA117" s="98"/>
      <c r="AB117" s="98"/>
      <c r="AC117" s="98"/>
      <c r="AD117" s="98"/>
      <c r="AE117" s="98"/>
      <c r="AF117" s="98"/>
      <c r="AG117" s="98"/>
      <c r="AH117" s="98"/>
      <c r="AI117" s="98"/>
      <c r="AJ117" s="98"/>
      <c r="AK117" s="98"/>
    </row>
    <row r="118" ht="13.5" customHeight="1">
      <c r="A118" s="5"/>
      <c r="B118" s="98"/>
      <c r="C118" s="98"/>
      <c r="D118" s="98"/>
      <c r="E118" s="98"/>
      <c r="F118" s="98"/>
      <c r="G118" s="78"/>
      <c r="H118" s="193"/>
      <c r="I118" s="409" t="s">
        <v>3224</v>
      </c>
      <c r="J118" s="410"/>
      <c r="K118" s="411"/>
      <c r="L118" s="412"/>
      <c r="M118" s="412"/>
      <c r="N118" s="411"/>
      <c r="O118" s="411"/>
      <c r="P118" s="411"/>
      <c r="Q118" s="411"/>
      <c r="R118" s="411"/>
      <c r="S118" s="411"/>
      <c r="T118" s="411"/>
      <c r="U118" s="411"/>
      <c r="V118" s="411"/>
      <c r="W118" s="98"/>
      <c r="X118" s="98"/>
      <c r="Y118" s="98"/>
      <c r="Z118" s="98"/>
      <c r="AA118" s="98"/>
      <c r="AB118" s="98"/>
      <c r="AC118" s="98"/>
      <c r="AD118" s="98"/>
      <c r="AE118" s="98"/>
      <c r="AF118" s="98"/>
      <c r="AG118" s="98"/>
      <c r="AH118" s="98"/>
      <c r="AI118" s="98"/>
      <c r="AJ118" s="98"/>
      <c r="AK118" s="98"/>
    </row>
    <row r="119" ht="13.5" customHeight="1">
      <c r="A119" s="5"/>
      <c r="B119" s="98"/>
      <c r="C119" s="98"/>
      <c r="D119" s="98"/>
      <c r="E119" s="98"/>
      <c r="F119" s="98"/>
      <c r="G119" s="78"/>
      <c r="H119" s="193"/>
      <c r="I119" s="98"/>
      <c r="J119" s="50"/>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ht="13.5" customHeight="1">
      <c r="A120" s="5"/>
      <c r="B120" s="98"/>
      <c r="C120" s="98"/>
      <c r="D120" s="98"/>
      <c r="E120" s="98"/>
      <c r="F120" s="98"/>
      <c r="G120" s="78"/>
      <c r="H120" s="193"/>
      <c r="I120" s="392" t="s">
        <v>3225</v>
      </c>
      <c r="J120" s="403"/>
      <c r="K120" s="404"/>
      <c r="L120" s="404"/>
      <c r="M120" s="404"/>
      <c r="N120" s="404"/>
      <c r="O120" s="404"/>
      <c r="P120" s="404"/>
      <c r="Q120" s="393"/>
      <c r="R120" s="393"/>
      <c r="S120" s="393"/>
      <c r="T120" s="393"/>
      <c r="U120" s="393"/>
      <c r="V120" s="98"/>
      <c r="W120" s="413"/>
      <c r="X120" s="98"/>
      <c r="Y120" s="98"/>
      <c r="Z120" s="98"/>
      <c r="AA120" s="98"/>
      <c r="AB120" s="98"/>
      <c r="AC120" s="98"/>
      <c r="AD120" s="98"/>
      <c r="AE120" s="98"/>
      <c r="AF120" s="98"/>
      <c r="AG120" s="98"/>
      <c r="AH120" s="98"/>
      <c r="AI120" s="98"/>
      <c r="AJ120" s="98"/>
      <c r="AK120" s="98"/>
    </row>
    <row r="121" ht="13.5" customHeight="1">
      <c r="A121" s="5"/>
      <c r="B121" s="98"/>
      <c r="C121" s="98"/>
      <c r="D121" s="98"/>
      <c r="E121" s="98"/>
      <c r="F121" s="98"/>
      <c r="G121" s="78"/>
      <c r="H121" s="193"/>
      <c r="I121" s="405" t="str">
        <f>"CATI: SI (3.04b = 1) Y (U03_07!=blanco) ASIGNAR (V03_07=U03_07)"</f>
        <v>CATI: SI (3.04b = 1) Y (U03_07!=blanco) ASIGNAR (V03_07=U03_07)</v>
      </c>
      <c r="J121" s="45"/>
      <c r="K121" s="45"/>
      <c r="L121" s="45"/>
      <c r="M121" s="45"/>
      <c r="N121" s="45"/>
      <c r="O121" s="45"/>
      <c r="P121" s="45"/>
      <c r="Q121" s="45"/>
      <c r="R121" s="45"/>
      <c r="S121" s="45"/>
      <c r="T121" s="45"/>
      <c r="U121" s="45"/>
      <c r="V121" s="45"/>
      <c r="W121" s="45"/>
      <c r="X121" s="45"/>
      <c r="Y121" s="46"/>
      <c r="Z121" s="98"/>
      <c r="AA121" s="98"/>
      <c r="AB121" s="98"/>
      <c r="AC121" s="98"/>
      <c r="AD121" s="98"/>
      <c r="AE121" s="98"/>
      <c r="AF121" s="98"/>
      <c r="AG121" s="98"/>
      <c r="AH121" s="98"/>
      <c r="AI121" s="98"/>
      <c r="AJ121" s="98"/>
      <c r="AK121" s="98"/>
    </row>
    <row r="122" ht="13.5" customHeight="1">
      <c r="A122" s="5"/>
      <c r="B122" s="98"/>
      <c r="C122" s="98"/>
      <c r="D122" s="98"/>
      <c r="E122" s="98"/>
      <c r="F122" s="98"/>
      <c r="G122" s="78"/>
      <c r="H122" s="193"/>
      <c r="I122" s="405" t="str">
        <f>"CATI: SI (3.04b = 1) Y (U03_07=blanco) PASAR A "&amp;H125</f>
        <v>CATI: SI (3.04b = 1) Y (U03_07=blanco) PASAR A 3,07</v>
      </c>
      <c r="J122" s="45"/>
      <c r="K122" s="45"/>
      <c r="L122" s="45"/>
      <c r="M122" s="45"/>
      <c r="N122" s="45"/>
      <c r="O122" s="45"/>
      <c r="P122" s="45"/>
      <c r="Q122" s="45"/>
      <c r="R122" s="45"/>
      <c r="S122" s="45"/>
      <c r="T122" s="45"/>
      <c r="U122" s="45"/>
      <c r="V122" s="45"/>
      <c r="W122" s="45"/>
      <c r="X122" s="45"/>
      <c r="Y122" s="46"/>
      <c r="Z122" s="98"/>
      <c r="AA122" s="98"/>
      <c r="AB122" s="98"/>
      <c r="AC122" s="98"/>
      <c r="AD122" s="98"/>
      <c r="AE122" s="98"/>
      <c r="AF122" s="98"/>
      <c r="AG122" s="98"/>
      <c r="AH122" s="98"/>
      <c r="AI122" s="98"/>
      <c r="AJ122" s="98"/>
      <c r="AK122" s="98"/>
    </row>
    <row r="123" ht="13.5" customHeight="1">
      <c r="A123" s="5"/>
      <c r="B123" s="98"/>
      <c r="C123" s="98"/>
      <c r="D123" s="98"/>
      <c r="E123" s="98"/>
      <c r="F123" s="98"/>
      <c r="G123" s="78"/>
      <c r="H123" s="193"/>
      <c r="I123" s="406" t="str">
        <f>"CATI: SI ("&amp;H70&amp;" = 2) PASAR A "&amp;H125</f>
        <v>CATI: SI (3.04b = 2) PASAR A 3,07</v>
      </c>
      <c r="J123" s="45"/>
      <c r="K123" s="45"/>
      <c r="L123" s="45"/>
      <c r="M123" s="45"/>
      <c r="N123" s="45"/>
      <c r="O123" s="45"/>
      <c r="P123" s="45"/>
      <c r="Q123" s="45"/>
      <c r="R123" s="45"/>
      <c r="S123" s="45"/>
      <c r="T123" s="45"/>
      <c r="U123" s="45"/>
      <c r="V123" s="46"/>
      <c r="W123" s="144"/>
      <c r="X123" s="144"/>
      <c r="Y123" s="144"/>
      <c r="Z123" s="98"/>
      <c r="AA123" s="98"/>
      <c r="AB123" s="98"/>
      <c r="AC123" s="98"/>
      <c r="AD123" s="98"/>
      <c r="AE123" s="98"/>
      <c r="AF123" s="98"/>
      <c r="AG123" s="98"/>
      <c r="AH123" s="98"/>
      <c r="AI123" s="98"/>
      <c r="AJ123" s="98"/>
      <c r="AK123" s="98"/>
    </row>
    <row r="124" ht="13.5" customHeight="1">
      <c r="A124" s="5"/>
      <c r="B124" s="98"/>
      <c r="C124" s="98"/>
      <c r="D124" s="98"/>
      <c r="E124" s="98"/>
      <c r="F124" s="98"/>
      <c r="G124" s="78"/>
      <c r="H124" s="193"/>
      <c r="I124" s="347"/>
      <c r="J124" s="50"/>
      <c r="K124" s="32"/>
      <c r="L124" s="32"/>
      <c r="M124" s="32"/>
      <c r="N124" s="98"/>
      <c r="O124" s="98"/>
      <c r="P124" s="98"/>
      <c r="Q124" s="98"/>
      <c r="R124" s="98"/>
      <c r="S124" s="98"/>
      <c r="T124" s="98"/>
      <c r="U124" s="98"/>
      <c r="V124" s="98"/>
      <c r="W124" s="414"/>
      <c r="X124" s="98"/>
      <c r="Y124" s="98"/>
      <c r="Z124" s="98"/>
      <c r="AA124" s="98"/>
      <c r="AB124" s="98"/>
      <c r="AC124" s="98"/>
      <c r="AD124" s="98"/>
      <c r="AE124" s="98"/>
      <c r="AF124" s="98"/>
      <c r="AG124" s="98"/>
      <c r="AH124" s="98"/>
      <c r="AI124" s="98"/>
      <c r="AJ124" s="98"/>
      <c r="AK124" s="98"/>
    </row>
    <row r="125" ht="13.5" customHeight="1">
      <c r="A125" s="5"/>
      <c r="B125" s="98"/>
      <c r="C125" s="98"/>
      <c r="D125" s="98"/>
      <c r="E125" s="98"/>
      <c r="F125" s="98"/>
      <c r="G125" s="78"/>
      <c r="H125" s="193">
        <f>+H108+0.01</f>
        <v>3.07</v>
      </c>
      <c r="I125" s="408" t="s">
        <v>3226</v>
      </c>
      <c r="J125" s="354"/>
      <c r="K125" s="354"/>
      <c r="L125" s="355"/>
      <c r="M125" s="355"/>
      <c r="N125" s="354"/>
      <c r="O125" s="354"/>
      <c r="P125" s="354"/>
      <c r="Q125" s="354"/>
      <c r="R125" s="354"/>
      <c r="S125" s="354"/>
      <c r="T125" s="354"/>
      <c r="U125" s="354"/>
      <c r="V125" s="354"/>
      <c r="W125" s="413"/>
      <c r="X125" s="98"/>
      <c r="Y125" s="98"/>
      <c r="Z125" s="98"/>
      <c r="AA125" s="98"/>
      <c r="AB125" s="98"/>
      <c r="AC125" s="98"/>
      <c r="AD125" s="98"/>
      <c r="AE125" s="98"/>
      <c r="AF125" s="98"/>
      <c r="AG125" s="98"/>
      <c r="AH125" s="98"/>
      <c r="AI125" s="98"/>
      <c r="AJ125" s="98"/>
      <c r="AK125" s="98"/>
    </row>
    <row r="126" ht="13.5" customHeight="1">
      <c r="A126" s="5"/>
      <c r="B126" s="98"/>
      <c r="C126" s="98"/>
      <c r="D126" s="98"/>
      <c r="E126" s="98"/>
      <c r="F126" s="98"/>
      <c r="G126" s="78"/>
      <c r="H126" s="193"/>
      <c r="I126" s="87" t="s">
        <v>3008</v>
      </c>
      <c r="J126" s="410"/>
      <c r="K126" s="411"/>
      <c r="L126" s="412"/>
      <c r="M126" s="412"/>
      <c r="N126" s="411"/>
      <c r="O126" s="411"/>
      <c r="P126" s="411"/>
      <c r="Q126" s="411"/>
      <c r="R126" s="411"/>
      <c r="S126" s="411"/>
      <c r="T126" s="411"/>
      <c r="U126" s="411"/>
      <c r="V126" s="411"/>
      <c r="W126" s="414"/>
      <c r="X126" s="98"/>
      <c r="Y126" s="98"/>
      <c r="Z126" s="98"/>
      <c r="AA126" s="98"/>
      <c r="AB126" s="98"/>
      <c r="AC126" s="98"/>
      <c r="AD126" s="98"/>
      <c r="AE126" s="98"/>
      <c r="AF126" s="98"/>
      <c r="AG126" s="98"/>
      <c r="AH126" s="98"/>
      <c r="AI126" s="98"/>
      <c r="AJ126" s="98"/>
      <c r="AK126" s="98"/>
      <c r="AL126" s="98"/>
      <c r="AM126" s="98"/>
    </row>
    <row r="127" ht="13.5" customHeight="1">
      <c r="A127" s="5"/>
      <c r="B127" s="98"/>
      <c r="C127" s="98"/>
      <c r="D127" s="98"/>
      <c r="E127" s="98"/>
      <c r="F127" s="98"/>
      <c r="G127" s="78"/>
      <c r="H127" s="98"/>
      <c r="I127" s="409" t="s">
        <v>3227</v>
      </c>
      <c r="J127" s="410"/>
      <c r="K127" s="411"/>
      <c r="L127" s="412"/>
      <c r="M127" s="412"/>
      <c r="N127" s="411"/>
      <c r="O127" s="411"/>
      <c r="P127" s="411"/>
      <c r="Q127" s="411"/>
      <c r="R127" s="411"/>
      <c r="S127" s="415"/>
      <c r="T127" s="411"/>
      <c r="U127" s="411"/>
      <c r="V127" s="411"/>
      <c r="W127" s="413"/>
      <c r="X127" s="123"/>
      <c r="Y127" s="123"/>
      <c r="Z127" s="123"/>
      <c r="AA127" s="123"/>
      <c r="AB127" s="123"/>
      <c r="AC127" s="123"/>
      <c r="AD127" s="123"/>
      <c r="AE127" s="123"/>
      <c r="AF127" s="123"/>
      <c r="AG127" s="123"/>
      <c r="AH127" s="98"/>
      <c r="AI127" s="98"/>
      <c r="AJ127" s="98"/>
      <c r="AK127" s="98"/>
      <c r="AL127" s="98"/>
      <c r="AM127" s="98"/>
    </row>
    <row r="128" ht="13.5" customHeight="1">
      <c r="A128" s="5"/>
      <c r="B128" s="98"/>
      <c r="C128" s="98"/>
      <c r="D128" s="98"/>
      <c r="E128" s="98"/>
      <c r="F128" s="98"/>
      <c r="G128" s="78"/>
      <c r="H128" s="98"/>
      <c r="I128" s="414"/>
      <c r="J128" s="98"/>
      <c r="K128" s="98"/>
      <c r="L128" s="123"/>
      <c r="M128" s="123"/>
      <c r="N128" s="123"/>
      <c r="O128" s="123"/>
      <c r="P128" s="123"/>
      <c r="Q128" s="123"/>
      <c r="R128" s="123"/>
      <c r="S128" s="123"/>
      <c r="T128" s="123"/>
      <c r="U128" s="123"/>
      <c r="V128" s="123"/>
      <c r="W128" s="414"/>
      <c r="X128" s="123"/>
      <c r="Y128" s="123"/>
      <c r="Z128" s="123"/>
      <c r="AA128" s="123"/>
      <c r="AB128" s="123"/>
      <c r="AC128" s="123"/>
      <c r="AD128" s="123"/>
      <c r="AE128" s="123"/>
      <c r="AF128" s="123"/>
      <c r="AG128" s="123"/>
      <c r="AH128" s="98"/>
      <c r="AI128" s="98"/>
      <c r="AJ128" s="98"/>
      <c r="AK128" s="98"/>
      <c r="AL128" s="98"/>
      <c r="AM128" s="98"/>
    </row>
    <row r="129" ht="12.75" customHeight="1">
      <c r="A129" s="5"/>
      <c r="B129" s="98"/>
      <c r="C129" s="98"/>
      <c r="D129" s="98"/>
      <c r="E129" s="98"/>
      <c r="F129" s="98"/>
      <c r="G129" s="78"/>
      <c r="H129" s="193"/>
      <c r="I129" s="413"/>
      <c r="J129" s="50"/>
      <c r="K129" s="99"/>
      <c r="L129" s="123"/>
      <c r="M129" s="123"/>
      <c r="N129" s="123"/>
      <c r="O129" s="98"/>
      <c r="P129" s="98"/>
      <c r="Q129" s="98"/>
      <c r="R129" s="123"/>
      <c r="S129" s="123"/>
      <c r="T129" s="123"/>
      <c r="U129" s="123"/>
      <c r="V129" s="123"/>
      <c r="W129" s="98"/>
      <c r="X129" s="123"/>
      <c r="Y129" s="123"/>
      <c r="Z129" s="123"/>
      <c r="AA129" s="123"/>
      <c r="AB129" s="123"/>
      <c r="AC129" s="123"/>
      <c r="AD129" s="123"/>
      <c r="AE129" s="123"/>
      <c r="AF129" s="123"/>
      <c r="AG129" s="123"/>
      <c r="AH129" s="98"/>
      <c r="AI129" s="98"/>
      <c r="AJ129" s="98"/>
      <c r="AK129" s="98"/>
      <c r="AL129" s="98"/>
      <c r="AM129" s="98"/>
    </row>
    <row r="130" ht="12.75" customHeight="1">
      <c r="A130" s="402"/>
      <c r="B130" s="98"/>
      <c r="C130" s="98"/>
      <c r="D130" s="349"/>
      <c r="E130" s="349"/>
      <c r="F130" s="349"/>
      <c r="G130" s="259" t="s">
        <v>3110</v>
      </c>
      <c r="H130" s="416" t="s">
        <v>3228</v>
      </c>
      <c r="I130" s="219" t="s">
        <v>3229</v>
      </c>
      <c r="J130" s="363"/>
      <c r="K130" s="329"/>
      <c r="L130" s="329"/>
      <c r="M130" s="329"/>
      <c r="N130" s="329"/>
      <c r="O130" s="216"/>
      <c r="P130" s="216"/>
      <c r="Q130" s="216"/>
      <c r="R130" s="329"/>
      <c r="S130" s="329"/>
      <c r="T130" s="329"/>
      <c r="U130" s="329"/>
      <c r="V130" s="216"/>
      <c r="W130" s="216"/>
      <c r="X130" s="216"/>
      <c r="Y130" s="216"/>
      <c r="Z130" s="216"/>
      <c r="AA130" s="349"/>
      <c r="AB130" s="349"/>
      <c r="AC130" s="349"/>
      <c r="AD130" s="417"/>
      <c r="AE130" s="417"/>
      <c r="AF130" s="417"/>
      <c r="AG130" s="417"/>
      <c r="AH130" s="349"/>
      <c r="AI130" s="349"/>
      <c r="AJ130" s="349"/>
      <c r="AK130" s="349"/>
      <c r="AL130" s="349"/>
      <c r="AM130" s="349"/>
    </row>
    <row r="131" ht="12.75" customHeight="1">
      <c r="A131" s="5"/>
      <c r="B131" s="349"/>
      <c r="C131" s="349"/>
      <c r="D131" s="349"/>
      <c r="E131" s="349"/>
      <c r="F131" s="349"/>
      <c r="G131" s="78"/>
      <c r="H131" s="416"/>
      <c r="I131" s="329"/>
      <c r="J131" s="363">
        <v>1.0</v>
      </c>
      <c r="K131" s="364" t="s">
        <v>3230</v>
      </c>
      <c r="L131" s="329"/>
      <c r="M131" s="329"/>
      <c r="N131" s="329"/>
      <c r="O131" s="216"/>
      <c r="P131" s="216"/>
      <c r="Q131" s="216"/>
      <c r="R131" s="329"/>
      <c r="S131" s="329"/>
      <c r="T131" s="329"/>
      <c r="U131" s="329"/>
      <c r="V131" s="216"/>
      <c r="W131" s="216"/>
      <c r="X131" s="216"/>
      <c r="Y131" s="216"/>
      <c r="Z131" s="216"/>
      <c r="AA131" s="349"/>
      <c r="AB131" s="349"/>
      <c r="AC131" s="349"/>
      <c r="AD131" s="417"/>
      <c r="AE131" s="417"/>
      <c r="AF131" s="417"/>
      <c r="AG131" s="417"/>
      <c r="AH131" s="349"/>
      <c r="AI131" s="349"/>
      <c r="AJ131" s="349"/>
      <c r="AK131" s="349"/>
      <c r="AL131" s="349"/>
      <c r="AM131" s="349"/>
    </row>
    <row r="132" ht="12.75" customHeight="1">
      <c r="A132" s="5"/>
      <c r="B132" s="349"/>
      <c r="C132" s="349"/>
      <c r="D132" s="349"/>
      <c r="E132" s="349"/>
      <c r="F132" s="349"/>
      <c r="G132" s="78"/>
      <c r="H132" s="416"/>
      <c r="I132" s="329"/>
      <c r="J132" s="363">
        <v>2.0</v>
      </c>
      <c r="K132" s="364" t="s">
        <v>3231</v>
      </c>
      <c r="L132" s="329"/>
      <c r="M132" s="329"/>
      <c r="N132" s="329"/>
      <c r="O132" s="216"/>
      <c r="P132" s="216"/>
      <c r="Q132" s="216"/>
      <c r="R132" s="329"/>
      <c r="S132" s="329"/>
      <c r="T132" s="329"/>
      <c r="U132" s="329"/>
      <c r="V132" s="216"/>
      <c r="W132" s="216"/>
      <c r="X132" s="216"/>
      <c r="Y132" s="216"/>
      <c r="Z132" s="216"/>
      <c r="AA132" s="349"/>
      <c r="AB132" s="349"/>
      <c r="AC132" s="349"/>
      <c r="AD132" s="417"/>
      <c r="AE132" s="417"/>
      <c r="AF132" s="417"/>
      <c r="AG132" s="417"/>
      <c r="AH132" s="349"/>
      <c r="AI132" s="349"/>
      <c r="AJ132" s="349"/>
      <c r="AK132" s="349"/>
      <c r="AL132" s="349"/>
      <c r="AM132" s="349"/>
    </row>
    <row r="133" ht="12.75" customHeight="1">
      <c r="A133" s="5"/>
      <c r="B133" s="98"/>
      <c r="C133" s="98"/>
      <c r="D133" s="98"/>
      <c r="E133" s="98"/>
      <c r="F133" s="98"/>
      <c r="G133" s="78"/>
      <c r="H133" s="193"/>
      <c r="I133" s="123"/>
      <c r="J133" s="50"/>
      <c r="K133" s="51"/>
      <c r="L133" s="123"/>
      <c r="M133" s="123"/>
      <c r="N133" s="123"/>
      <c r="O133" s="98"/>
      <c r="P133" s="98"/>
      <c r="Q133" s="98"/>
      <c r="R133" s="123"/>
      <c r="S133" s="123"/>
      <c r="T133" s="123"/>
      <c r="U133" s="123"/>
      <c r="V133" s="98"/>
      <c r="W133" s="98"/>
      <c r="X133" s="98"/>
      <c r="Y133" s="98"/>
      <c r="Z133" s="98"/>
      <c r="AA133" s="98"/>
      <c r="AB133" s="98"/>
      <c r="AC133" s="98"/>
      <c r="AD133" s="123"/>
      <c r="AE133" s="123"/>
      <c r="AF133" s="123"/>
      <c r="AG133" s="123"/>
      <c r="AH133" s="98"/>
      <c r="AI133" s="98"/>
      <c r="AJ133" s="98"/>
      <c r="AK133" s="98"/>
      <c r="AL133" s="98"/>
      <c r="AM133" s="98"/>
    </row>
    <row r="134" ht="13.5" customHeight="1">
      <c r="A134" s="5"/>
      <c r="B134" s="98"/>
      <c r="C134" s="98"/>
      <c r="D134" s="98"/>
      <c r="E134" s="98"/>
      <c r="F134" s="98"/>
      <c r="G134" s="78"/>
      <c r="H134" s="193"/>
      <c r="I134" s="418" t="s">
        <v>3232</v>
      </c>
      <c r="J134" s="419"/>
      <c r="K134" s="419"/>
      <c r="L134" s="419"/>
      <c r="M134" s="419"/>
      <c r="N134" s="419"/>
      <c r="O134" s="123"/>
      <c r="P134" s="123"/>
      <c r="Q134" s="123"/>
      <c r="R134" s="123"/>
      <c r="S134" s="123"/>
      <c r="T134" s="123"/>
      <c r="U134" s="123"/>
      <c r="V134" s="98"/>
      <c r="W134" s="98"/>
      <c r="X134" s="98"/>
      <c r="Y134" s="98"/>
      <c r="Z134" s="98"/>
      <c r="AA134" s="98"/>
      <c r="AB134" s="98"/>
      <c r="AC134" s="98"/>
      <c r="AD134" s="123"/>
      <c r="AE134" s="123"/>
      <c r="AF134" s="123"/>
      <c r="AG134" s="123"/>
      <c r="AH134" s="98"/>
      <c r="AI134" s="98"/>
      <c r="AJ134" s="98"/>
      <c r="AK134" s="98"/>
      <c r="AL134" s="98"/>
      <c r="AM134" s="98"/>
    </row>
    <row r="135" ht="13.5" customHeight="1">
      <c r="A135" s="5"/>
      <c r="B135" s="98"/>
      <c r="C135" s="98"/>
      <c r="D135" s="98"/>
      <c r="E135" s="98"/>
      <c r="F135" s="98"/>
      <c r="G135" s="78"/>
      <c r="H135" s="193" t="s">
        <v>2990</v>
      </c>
      <c r="I135" s="342" t="str">
        <f>"CATI: SI (TIPO_MUESTRA=2) Y (U03_09a!=PAIS98) ASIGNAR (V03_09a=U03_09a) (V03_09b=U03_09b)"</f>
        <v>CATI: SI (TIPO_MUESTRA=2) Y (U03_09a!=PAIS98) ASIGNAR (V03_09a=U03_09a) (V03_09b=U03_09b)</v>
      </c>
      <c r="J135" s="343"/>
      <c r="K135" s="343"/>
      <c r="L135" s="343"/>
      <c r="M135" s="343"/>
      <c r="N135" s="343"/>
      <c r="O135" s="343"/>
      <c r="P135" s="343"/>
      <c r="Q135" s="343"/>
      <c r="R135" s="343"/>
      <c r="S135" s="343"/>
      <c r="T135" s="343"/>
      <c r="U135" s="343"/>
      <c r="V135" s="144"/>
      <c r="W135" s="144"/>
      <c r="X135" s="144"/>
      <c r="Y135" s="144"/>
      <c r="Z135" s="98"/>
      <c r="AA135" s="98"/>
      <c r="AB135" s="98"/>
      <c r="AC135" s="98"/>
      <c r="AD135" s="271"/>
      <c r="AE135" s="271"/>
      <c r="AF135" s="271"/>
      <c r="AG135" s="271"/>
      <c r="AH135" s="271"/>
      <c r="AI135" s="98"/>
      <c r="AJ135" s="98"/>
      <c r="AK135" s="98"/>
      <c r="AL135" s="98"/>
      <c r="AM135" s="98"/>
    </row>
    <row r="136" ht="13.5" customHeight="1">
      <c r="A136" s="5"/>
      <c r="B136" s="280"/>
      <c r="C136" s="280"/>
      <c r="D136" s="280"/>
      <c r="E136" s="280"/>
      <c r="F136" s="98"/>
      <c r="G136" s="78"/>
      <c r="H136" s="282"/>
      <c r="I136" s="342" t="str">
        <f>"CATI: SI (TIPO_MUESTRA=2) Y (U03_09a=PAIS98) PASAR A "&amp;H139</f>
        <v>CATI: SI (TIPO_MUESTRA=2) Y (U03_09a=PAIS98) PASAR A 3,09</v>
      </c>
      <c r="J136" s="343"/>
      <c r="K136" s="343"/>
      <c r="L136" s="343"/>
      <c r="M136" s="343"/>
      <c r="N136" s="343"/>
      <c r="O136" s="343"/>
      <c r="P136" s="343"/>
      <c r="Q136" s="343"/>
      <c r="R136" s="343"/>
      <c r="S136" s="343"/>
      <c r="T136" s="343"/>
      <c r="U136" s="343"/>
      <c r="V136" s="343"/>
      <c r="W136" s="144"/>
      <c r="X136" s="343"/>
      <c r="Y136" s="343"/>
      <c r="Z136" s="420"/>
      <c r="AA136" s="420"/>
      <c r="AB136" s="420"/>
      <c r="AC136" s="420"/>
      <c r="AD136" s="420"/>
      <c r="AE136" s="420"/>
      <c r="AF136" s="420"/>
      <c r="AG136" s="420"/>
      <c r="AH136" s="420"/>
      <c r="AI136" s="280"/>
      <c r="AJ136" s="280"/>
      <c r="AK136" s="280"/>
      <c r="AL136" s="280"/>
      <c r="AM136" s="280"/>
    </row>
    <row r="137" ht="13.5" customHeight="1">
      <c r="A137" s="5"/>
      <c r="B137" s="98"/>
      <c r="C137" s="98"/>
      <c r="D137" s="98"/>
      <c r="E137" s="98"/>
      <c r="F137" s="98"/>
      <c r="G137" s="78"/>
      <c r="H137" s="193"/>
      <c r="I137" s="342" t="str">
        <f>"CATI: SI (TIPO_MUESTRA !=2 ) PASAR A "&amp;H139</f>
        <v>CATI: SI (TIPO_MUESTRA !=2 ) PASAR A 3,09</v>
      </c>
      <c r="J137" s="343"/>
      <c r="K137" s="343"/>
      <c r="L137" s="343"/>
      <c r="M137" s="343"/>
      <c r="N137" s="343"/>
      <c r="O137" s="343"/>
      <c r="P137" s="343"/>
      <c r="Q137" s="343"/>
      <c r="R137" s="343"/>
      <c r="S137" s="343"/>
      <c r="T137" s="343"/>
      <c r="U137" s="343"/>
      <c r="V137" s="343"/>
      <c r="W137" s="144"/>
      <c r="X137" s="343"/>
      <c r="Y137" s="343"/>
      <c r="Z137" s="271"/>
      <c r="AA137" s="271"/>
      <c r="AB137" s="271"/>
      <c r="AC137" s="271"/>
      <c r="AD137" s="271"/>
      <c r="AE137" s="271"/>
      <c r="AF137" s="271"/>
      <c r="AG137" s="271"/>
      <c r="AH137" s="271"/>
      <c r="AI137" s="98"/>
      <c r="AJ137" s="98"/>
      <c r="AK137" s="98"/>
      <c r="AL137" s="98"/>
      <c r="AM137" s="98"/>
    </row>
    <row r="138" ht="13.5" customHeight="1">
      <c r="A138" s="5"/>
      <c r="B138" s="98"/>
      <c r="C138" s="98"/>
      <c r="D138" s="98"/>
      <c r="E138" s="98"/>
      <c r="F138" s="98"/>
      <c r="G138" s="78"/>
      <c r="H138" s="193"/>
      <c r="I138" s="421" t="s">
        <v>3233</v>
      </c>
      <c r="J138" s="422"/>
      <c r="K138" s="422"/>
      <c r="L138" s="422"/>
      <c r="M138" s="422"/>
      <c r="N138" s="422"/>
      <c r="O138" s="123"/>
      <c r="P138" s="123"/>
      <c r="Q138" s="123"/>
      <c r="R138" s="123"/>
      <c r="S138" s="98"/>
      <c r="T138" s="98"/>
      <c r="U138" s="98"/>
      <c r="V138" s="98"/>
      <c r="W138" s="98"/>
      <c r="X138" s="98"/>
      <c r="Y138" s="98"/>
      <c r="Z138" s="98"/>
      <c r="AA138" s="98"/>
      <c r="AB138" s="98"/>
      <c r="AC138" s="98"/>
      <c r="AD138" s="98"/>
      <c r="AE138" s="98"/>
      <c r="AF138" s="98"/>
      <c r="AG138" s="98"/>
      <c r="AH138" s="98"/>
      <c r="AI138" s="98"/>
      <c r="AJ138" s="98"/>
      <c r="AK138" s="98"/>
      <c r="AL138" s="98"/>
      <c r="AM138" s="98"/>
    </row>
    <row r="139" ht="13.5" customHeight="1">
      <c r="A139" s="5"/>
      <c r="B139" s="98"/>
      <c r="C139" s="98"/>
      <c r="D139" s="98"/>
      <c r="E139" s="98"/>
      <c r="F139" s="98"/>
      <c r="G139" s="78"/>
      <c r="H139" s="193">
        <v>3.09</v>
      </c>
      <c r="I139" s="350" t="s">
        <v>3234</v>
      </c>
      <c r="J139" s="50"/>
      <c r="K139" s="123"/>
      <c r="L139" s="123"/>
      <c r="M139" s="123"/>
      <c r="N139" s="123"/>
      <c r="O139" s="123"/>
      <c r="P139" s="123"/>
      <c r="Q139" s="123"/>
      <c r="R139" s="123"/>
      <c r="S139" s="123"/>
      <c r="T139" s="123"/>
      <c r="U139" s="123"/>
      <c r="V139" s="123"/>
      <c r="W139" s="123"/>
      <c r="X139" s="123"/>
      <c r="Y139" s="123"/>
      <c r="Z139" s="123"/>
      <c r="AA139" s="123"/>
      <c r="AB139" s="123"/>
      <c r="AC139" s="123"/>
      <c r="AD139" s="123"/>
      <c r="AE139" s="123"/>
      <c r="AF139" s="123"/>
      <c r="AG139" s="123"/>
      <c r="AH139" s="98"/>
      <c r="AI139" s="98"/>
      <c r="AJ139" s="98"/>
      <c r="AK139" s="98"/>
      <c r="AL139" s="98"/>
      <c r="AM139" s="98"/>
      <c r="AN139" s="5"/>
    </row>
    <row r="140" ht="13.5" customHeight="1">
      <c r="A140" s="5"/>
      <c r="B140" s="98"/>
      <c r="C140" s="98"/>
      <c r="D140" s="98"/>
      <c r="E140" s="98"/>
      <c r="F140" s="98"/>
      <c r="G140" s="78"/>
      <c r="H140" s="193"/>
      <c r="I140" s="423"/>
      <c r="J140" s="424"/>
      <c r="K140" s="425"/>
      <c r="L140" s="426"/>
      <c r="M140" s="123"/>
      <c r="N140" s="123"/>
      <c r="O140" s="123"/>
      <c r="P140" s="123"/>
      <c r="Q140" s="123"/>
      <c r="R140" s="123"/>
      <c r="S140" s="123"/>
      <c r="T140" s="123"/>
      <c r="U140" s="123"/>
      <c r="V140" s="123"/>
      <c r="W140" s="123"/>
      <c r="X140" s="123"/>
      <c r="Y140" s="123"/>
      <c r="Z140" s="123"/>
      <c r="AA140" s="123"/>
      <c r="AB140" s="123"/>
      <c r="AC140" s="123"/>
      <c r="AD140" s="123"/>
      <c r="AE140" s="123"/>
      <c r="AF140" s="27"/>
      <c r="AG140" s="123"/>
      <c r="AH140" s="98"/>
      <c r="AI140" s="98"/>
      <c r="AJ140" s="98"/>
      <c r="AK140" s="98"/>
      <c r="AL140" s="98"/>
      <c r="AM140" s="98"/>
      <c r="AN140" s="5"/>
    </row>
    <row r="141" ht="12.75" customHeight="1">
      <c r="A141" s="5"/>
      <c r="B141" s="85"/>
      <c r="C141" s="106"/>
      <c r="D141" s="106"/>
      <c r="E141" s="106"/>
      <c r="F141" s="106"/>
      <c r="G141" s="106"/>
      <c r="H141" s="106"/>
      <c r="I141" s="106"/>
      <c r="J141" s="372"/>
      <c r="K141" s="427" t="s">
        <v>3003</v>
      </c>
      <c r="L141" s="428"/>
      <c r="M141" s="428"/>
      <c r="N141" s="428"/>
      <c r="O141" s="428"/>
      <c r="P141" s="428"/>
      <c r="Q141" s="428"/>
      <c r="R141" s="428"/>
      <c r="S141" s="428"/>
      <c r="T141" s="428"/>
      <c r="U141" s="429"/>
      <c r="V141" s="429"/>
      <c r="W141" s="429"/>
      <c r="X141" s="429"/>
      <c r="Y141" s="354"/>
      <c r="Z141" s="354"/>
      <c r="AA141" s="354"/>
      <c r="AB141" s="85"/>
      <c r="AC141" s="85"/>
      <c r="AD141" s="85"/>
      <c r="AE141" s="85"/>
      <c r="AF141" s="85"/>
      <c r="AG141" s="85"/>
      <c r="AH141" s="106"/>
      <c r="AI141" s="106"/>
      <c r="AJ141" s="106"/>
      <c r="AK141" s="106"/>
      <c r="AL141" s="106"/>
      <c r="AM141" s="106"/>
      <c r="AN141" s="106"/>
    </row>
    <row r="142" ht="12.75" customHeight="1">
      <c r="A142" s="5"/>
      <c r="B142" s="85"/>
      <c r="C142" s="106"/>
      <c r="D142" s="106"/>
      <c r="E142" s="106"/>
      <c r="F142" s="8"/>
      <c r="G142" s="5"/>
      <c r="H142" s="106"/>
      <c r="I142" s="106"/>
      <c r="J142" s="372"/>
      <c r="K142" s="430"/>
      <c r="L142" s="430" t="s">
        <v>3235</v>
      </c>
      <c r="M142" s="430"/>
      <c r="N142" s="430"/>
      <c r="O142" s="430"/>
      <c r="P142" s="430"/>
      <c r="Q142" s="430"/>
      <c r="R142" s="430"/>
      <c r="S142" s="430"/>
      <c r="T142" s="431" t="s">
        <v>3236</v>
      </c>
      <c r="U142" s="45"/>
      <c r="V142" s="45"/>
      <c r="W142" s="45"/>
      <c r="X142" s="46"/>
      <c r="Y142" s="354"/>
      <c r="Z142" s="354"/>
      <c r="AA142" s="354"/>
      <c r="AB142" s="85"/>
      <c r="AC142" s="85"/>
      <c r="AD142" s="85"/>
      <c r="AE142" s="85"/>
      <c r="AF142" s="85"/>
      <c r="AG142" s="85"/>
      <c r="AH142" s="106"/>
      <c r="AI142" s="106"/>
      <c r="AJ142" s="106"/>
      <c r="AK142" s="106"/>
      <c r="AL142" s="106"/>
      <c r="AM142" s="106"/>
      <c r="AN142" s="106"/>
    </row>
    <row r="143" ht="12.75" customHeight="1">
      <c r="A143" s="5"/>
      <c r="B143" s="85"/>
      <c r="C143" s="106"/>
      <c r="D143" s="106"/>
      <c r="E143" s="8"/>
      <c r="F143" s="106"/>
      <c r="G143" s="5"/>
      <c r="H143" s="106"/>
      <c r="I143" s="106"/>
      <c r="J143" s="372"/>
      <c r="K143" s="430"/>
      <c r="L143" s="430" t="s">
        <v>3237</v>
      </c>
      <c r="M143" s="430"/>
      <c r="N143" s="430"/>
      <c r="O143" s="430"/>
      <c r="P143" s="430"/>
      <c r="Q143" s="430"/>
      <c r="R143" s="430"/>
      <c r="S143" s="430"/>
      <c r="T143" s="431" t="s">
        <v>3238</v>
      </c>
      <c r="U143" s="45"/>
      <c r="V143" s="45"/>
      <c r="W143" s="45"/>
      <c r="X143" s="46"/>
      <c r="Y143" s="354"/>
      <c r="Z143" s="354"/>
      <c r="AA143" s="354"/>
      <c r="AB143" s="85"/>
      <c r="AC143" s="85"/>
      <c r="AD143" s="85"/>
      <c r="AE143" s="85"/>
      <c r="AF143" s="85"/>
      <c r="AG143" s="85"/>
      <c r="AH143" s="106"/>
      <c r="AI143" s="106"/>
      <c r="AJ143" s="106"/>
      <c r="AK143" s="106"/>
      <c r="AL143" s="106"/>
      <c r="AM143" s="106"/>
      <c r="AN143" s="106"/>
    </row>
    <row r="144" ht="12.75" customHeight="1">
      <c r="A144" s="5"/>
      <c r="B144" s="85"/>
      <c r="C144" s="106"/>
      <c r="D144" s="106"/>
      <c r="E144" s="106"/>
      <c r="F144" s="106"/>
      <c r="G144" s="106"/>
      <c r="H144" s="106"/>
      <c r="I144" s="106"/>
      <c r="J144" s="432"/>
      <c r="K144" s="430"/>
      <c r="L144" s="430" t="s">
        <v>3239</v>
      </c>
      <c r="M144" s="430"/>
      <c r="N144" s="430"/>
      <c r="O144" s="430"/>
      <c r="P144" s="430"/>
      <c r="Q144" s="430"/>
      <c r="R144" s="430"/>
      <c r="S144" s="430"/>
      <c r="T144" s="431" t="s">
        <v>3240</v>
      </c>
      <c r="U144" s="45"/>
      <c r="V144" s="45"/>
      <c r="W144" s="45"/>
      <c r="X144" s="46"/>
      <c r="Y144" s="354"/>
      <c r="Z144" s="354"/>
      <c r="AA144" s="354"/>
      <c r="AB144" s="85"/>
      <c r="AC144" s="85"/>
      <c r="AD144" s="85"/>
      <c r="AE144" s="85"/>
      <c r="AF144" s="85"/>
      <c r="AG144" s="85"/>
      <c r="AH144" s="106"/>
      <c r="AI144" s="106"/>
      <c r="AJ144" s="106"/>
      <c r="AK144" s="106"/>
      <c r="AL144" s="106"/>
      <c r="AM144" s="106"/>
      <c r="AN144" s="106"/>
    </row>
    <row r="145" ht="12.75" customHeight="1">
      <c r="A145" s="5"/>
      <c r="B145" s="85"/>
      <c r="C145" s="106"/>
      <c r="D145" s="106"/>
      <c r="E145" s="106"/>
      <c r="F145" s="106"/>
      <c r="G145" s="106"/>
      <c r="H145" s="106"/>
      <c r="I145" s="106"/>
      <c r="J145" s="372"/>
      <c r="K145" s="430"/>
      <c r="L145" s="430" t="s">
        <v>3241</v>
      </c>
      <c r="M145" s="430"/>
      <c r="N145" s="430"/>
      <c r="O145" s="430"/>
      <c r="P145" s="430"/>
      <c r="Q145" s="430"/>
      <c r="R145" s="430"/>
      <c r="S145" s="430"/>
      <c r="T145" s="431" t="s">
        <v>3242</v>
      </c>
      <c r="U145" s="45"/>
      <c r="V145" s="45"/>
      <c r="W145" s="45"/>
      <c r="X145" s="46"/>
      <c r="Y145" s="354"/>
      <c r="Z145" s="354"/>
      <c r="AA145" s="354"/>
      <c r="AB145" s="85"/>
      <c r="AC145" s="85"/>
      <c r="AD145" s="85"/>
      <c r="AE145" s="85"/>
      <c r="AF145" s="85"/>
      <c r="AG145" s="85"/>
      <c r="AH145" s="106"/>
      <c r="AI145" s="106"/>
      <c r="AJ145" s="106"/>
      <c r="AK145" s="106"/>
      <c r="AL145" s="106"/>
      <c r="AM145" s="106"/>
      <c r="AN145" s="106"/>
    </row>
    <row r="146" ht="12.75" customHeight="1">
      <c r="A146" s="5"/>
      <c r="B146" s="85"/>
      <c r="C146" s="106"/>
      <c r="D146" s="106"/>
      <c r="E146" s="106"/>
      <c r="F146" s="106"/>
      <c r="G146" s="106"/>
      <c r="H146" s="106"/>
      <c r="I146" s="106"/>
      <c r="J146" s="372"/>
      <c r="K146" s="430"/>
      <c r="L146" s="430" t="s">
        <v>3243</v>
      </c>
      <c r="M146" s="430"/>
      <c r="N146" s="430"/>
      <c r="O146" s="430"/>
      <c r="P146" s="430"/>
      <c r="Q146" s="430"/>
      <c r="R146" s="430"/>
      <c r="S146" s="430"/>
      <c r="T146" s="431" t="s">
        <v>3244</v>
      </c>
      <c r="U146" s="45"/>
      <c r="V146" s="45"/>
      <c r="W146" s="45"/>
      <c r="X146" s="46"/>
      <c r="Y146" s="354"/>
      <c r="Z146" s="354"/>
      <c r="AA146" s="354"/>
      <c r="AB146" s="85"/>
      <c r="AC146" s="85"/>
      <c r="AD146" s="85"/>
      <c r="AE146" s="85"/>
      <c r="AF146" s="85"/>
      <c r="AG146" s="85"/>
      <c r="AH146" s="106"/>
      <c r="AI146" s="106"/>
      <c r="AJ146" s="106"/>
      <c r="AK146" s="106"/>
      <c r="AL146" s="106"/>
      <c r="AM146" s="106"/>
      <c r="AN146" s="106"/>
    </row>
    <row r="147" ht="12.75" customHeight="1">
      <c r="A147" s="5"/>
      <c r="B147" s="85"/>
      <c r="C147" s="106"/>
      <c r="D147" s="106"/>
      <c r="E147" s="106"/>
      <c r="F147" s="106"/>
      <c r="G147" s="106"/>
      <c r="H147" s="106"/>
      <c r="I147" s="106"/>
      <c r="J147" s="372"/>
      <c r="K147" s="430"/>
      <c r="L147" s="433" t="s">
        <v>3245</v>
      </c>
      <c r="M147" s="430"/>
      <c r="N147" s="430"/>
      <c r="O147" s="430"/>
      <c r="P147" s="430"/>
      <c r="Q147" s="430"/>
      <c r="R147" s="430"/>
      <c r="S147" s="430"/>
      <c r="T147" s="431" t="s">
        <v>3246</v>
      </c>
      <c r="U147" s="45"/>
      <c r="V147" s="45"/>
      <c r="W147" s="45"/>
      <c r="X147" s="46"/>
      <c r="Y147" s="354"/>
      <c r="Z147" s="354"/>
      <c r="AA147" s="354"/>
      <c r="AB147" s="85"/>
      <c r="AC147" s="85"/>
      <c r="AD147" s="85"/>
      <c r="AE147" s="85"/>
      <c r="AF147" s="85"/>
      <c r="AG147" s="85"/>
      <c r="AH147" s="106"/>
      <c r="AI147" s="106"/>
      <c r="AJ147" s="106"/>
      <c r="AK147" s="106"/>
      <c r="AL147" s="106"/>
      <c r="AM147" s="106"/>
      <c r="AN147" s="106"/>
    </row>
    <row r="148" ht="12.75" customHeight="1">
      <c r="A148" s="5"/>
      <c r="B148" s="85"/>
      <c r="C148" s="106"/>
      <c r="D148" s="106"/>
      <c r="E148" s="106"/>
      <c r="F148" s="106"/>
      <c r="G148" s="106"/>
      <c r="H148" s="106"/>
      <c r="I148" s="106"/>
      <c r="J148" s="372"/>
      <c r="K148" s="430"/>
      <c r="L148" s="433" t="s">
        <v>3247</v>
      </c>
      <c r="M148" s="430"/>
      <c r="N148" s="430"/>
      <c r="O148" s="430"/>
      <c r="P148" s="430"/>
      <c r="Q148" s="430"/>
      <c r="R148" s="430"/>
      <c r="S148" s="430"/>
      <c r="T148" s="431" t="s">
        <v>3246</v>
      </c>
      <c r="U148" s="45"/>
      <c r="V148" s="45"/>
      <c r="W148" s="45"/>
      <c r="X148" s="46"/>
      <c r="Y148" s="354"/>
      <c r="Z148" s="354"/>
      <c r="AA148" s="354"/>
      <c r="AB148" s="85"/>
      <c r="AC148" s="85"/>
      <c r="AD148" s="85"/>
      <c r="AE148" s="85"/>
      <c r="AF148" s="85"/>
      <c r="AG148" s="85"/>
      <c r="AH148" s="106"/>
      <c r="AI148" s="106"/>
      <c r="AJ148" s="106"/>
      <c r="AK148" s="106"/>
      <c r="AL148" s="106"/>
      <c r="AM148" s="106"/>
      <c r="AN148" s="106"/>
    </row>
    <row r="149" ht="12.75" customHeight="1">
      <c r="A149" s="5"/>
      <c r="B149" s="85"/>
      <c r="C149" s="106"/>
      <c r="D149" s="106"/>
      <c r="E149" s="106"/>
      <c r="F149" s="106"/>
      <c r="G149" s="106"/>
      <c r="H149" s="106"/>
      <c r="I149" s="106"/>
      <c r="J149" s="372"/>
      <c r="K149" s="430"/>
      <c r="L149" s="430"/>
      <c r="M149" s="430"/>
      <c r="N149" s="430"/>
      <c r="O149" s="430"/>
      <c r="P149" s="430"/>
      <c r="Q149" s="430"/>
      <c r="R149" s="430"/>
      <c r="S149" s="428"/>
      <c r="T149" s="428"/>
      <c r="U149" s="429"/>
      <c r="V149" s="429"/>
      <c r="W149" s="429"/>
      <c r="X149" s="429"/>
      <c r="Y149" s="354"/>
      <c r="Z149" s="354"/>
      <c r="AA149" s="354"/>
      <c r="AB149" s="85"/>
      <c r="AC149" s="85"/>
      <c r="AD149" s="85"/>
      <c r="AE149" s="85"/>
      <c r="AF149" s="85"/>
      <c r="AG149" s="85"/>
      <c r="AH149" s="106"/>
      <c r="AI149" s="106"/>
      <c r="AJ149" s="106"/>
      <c r="AK149" s="106"/>
      <c r="AL149" s="106"/>
      <c r="AM149" s="106"/>
      <c r="AN149" s="106"/>
    </row>
    <row r="150" ht="12.75" customHeight="1">
      <c r="A150" s="5"/>
      <c r="B150" s="85"/>
      <c r="C150" s="106"/>
      <c r="D150" s="106"/>
      <c r="E150" s="106"/>
      <c r="F150" s="106"/>
      <c r="G150" s="106"/>
      <c r="H150" s="106"/>
      <c r="I150" s="106"/>
      <c r="J150" s="372"/>
      <c r="K150" s="427" t="s">
        <v>3005</v>
      </c>
      <c r="L150" s="434"/>
      <c r="M150" s="434"/>
      <c r="N150" s="434"/>
      <c r="O150" s="434"/>
      <c r="P150" s="434"/>
      <c r="Q150" s="434"/>
      <c r="R150" s="434"/>
      <c r="S150" s="435"/>
      <c r="T150" s="435"/>
      <c r="U150" s="435"/>
      <c r="V150" s="435"/>
      <c r="W150" s="435"/>
      <c r="X150" s="435"/>
      <c r="Y150" s="354"/>
      <c r="Z150" s="354"/>
      <c r="AA150" s="354"/>
      <c r="AB150" s="85"/>
      <c r="AC150" s="85"/>
      <c r="AD150" s="85"/>
      <c r="AE150" s="85"/>
      <c r="AF150" s="85"/>
      <c r="AG150" s="85"/>
      <c r="AH150" s="106"/>
      <c r="AI150" s="106"/>
      <c r="AJ150" s="106"/>
      <c r="AK150" s="106"/>
      <c r="AL150" s="106"/>
      <c r="AM150" s="106"/>
      <c r="AN150" s="106"/>
    </row>
    <row r="151" ht="12.75" customHeight="1">
      <c r="A151" s="5"/>
      <c r="B151" s="85"/>
      <c r="C151" s="106"/>
      <c r="D151" s="106"/>
      <c r="E151" s="106"/>
      <c r="F151" s="106"/>
      <c r="G151" s="106"/>
      <c r="H151" s="106"/>
      <c r="I151" s="106"/>
      <c r="J151" s="372"/>
      <c r="K151" s="430"/>
      <c r="L151" s="433" t="s">
        <v>3235</v>
      </c>
      <c r="M151" s="433"/>
      <c r="N151" s="433"/>
      <c r="O151" s="433"/>
      <c r="P151" s="433"/>
      <c r="Q151" s="433"/>
      <c r="R151" s="433"/>
      <c r="S151" s="433"/>
      <c r="T151" s="431" t="s">
        <v>3236</v>
      </c>
      <c r="U151" s="45"/>
      <c r="V151" s="45"/>
      <c r="W151" s="45"/>
      <c r="X151" s="46"/>
      <c r="Y151" s="354"/>
      <c r="Z151" s="354"/>
      <c r="AA151" s="354"/>
      <c r="AB151" s="85"/>
      <c r="AC151" s="85"/>
      <c r="AD151" s="85"/>
      <c r="AE151" s="85"/>
      <c r="AF151" s="85"/>
      <c r="AG151" s="85"/>
      <c r="AH151" s="106"/>
      <c r="AI151" s="106"/>
      <c r="AJ151" s="106"/>
      <c r="AK151" s="106"/>
      <c r="AL151" s="106"/>
      <c r="AM151" s="106"/>
      <c r="AN151" s="106"/>
    </row>
    <row r="152" ht="12.75" customHeight="1">
      <c r="A152" s="5"/>
      <c r="B152" s="85"/>
      <c r="C152" s="106"/>
      <c r="D152" s="106"/>
      <c r="E152" s="106"/>
      <c r="F152" s="106"/>
      <c r="G152" s="106"/>
      <c r="H152" s="106"/>
      <c r="I152" s="106"/>
      <c r="J152" s="372"/>
      <c r="K152" s="430"/>
      <c r="L152" s="433" t="s">
        <v>3248</v>
      </c>
      <c r="M152" s="433"/>
      <c r="N152" s="433"/>
      <c r="O152" s="433"/>
      <c r="P152" s="433"/>
      <c r="Q152" s="433"/>
      <c r="R152" s="433"/>
      <c r="S152" s="433"/>
      <c r="T152" s="431" t="s">
        <v>3249</v>
      </c>
      <c r="U152" s="45"/>
      <c r="V152" s="45"/>
      <c r="W152" s="45"/>
      <c r="X152" s="46"/>
      <c r="Y152" s="354"/>
      <c r="Z152" s="354"/>
      <c r="AA152" s="354"/>
      <c r="AB152" s="85"/>
      <c r="AC152" s="85"/>
      <c r="AD152" s="85"/>
      <c r="AE152" s="85"/>
      <c r="AF152" s="85"/>
      <c r="AG152" s="85"/>
      <c r="AH152" s="106"/>
      <c r="AI152" s="106"/>
      <c r="AJ152" s="106"/>
      <c r="AK152" s="106"/>
      <c r="AL152" s="106"/>
      <c r="AM152" s="106"/>
      <c r="AN152" s="106"/>
    </row>
    <row r="153" ht="12.75" customHeight="1">
      <c r="A153" s="5"/>
      <c r="B153" s="85"/>
      <c r="C153" s="106"/>
      <c r="D153" s="106"/>
      <c r="E153" s="106"/>
      <c r="F153" s="106"/>
      <c r="G153" s="106"/>
      <c r="H153" s="106"/>
      <c r="I153" s="106"/>
      <c r="J153" s="372"/>
      <c r="K153" s="430"/>
      <c r="L153" s="433" t="s">
        <v>3239</v>
      </c>
      <c r="M153" s="433"/>
      <c r="N153" s="433"/>
      <c r="O153" s="433"/>
      <c r="P153" s="433"/>
      <c r="Q153" s="433"/>
      <c r="R153" s="433"/>
      <c r="S153" s="433"/>
      <c r="T153" s="431" t="s">
        <v>3246</v>
      </c>
      <c r="U153" s="45"/>
      <c r="V153" s="45"/>
      <c r="W153" s="45"/>
      <c r="X153" s="46"/>
      <c r="Y153" s="354"/>
      <c r="Z153" s="354"/>
      <c r="AA153" s="354"/>
      <c r="AB153" s="85"/>
      <c r="AC153" s="85"/>
      <c r="AD153" s="85"/>
      <c r="AE153" s="85"/>
      <c r="AF153" s="85"/>
      <c r="AG153" s="85"/>
      <c r="AH153" s="106"/>
      <c r="AI153" s="106"/>
      <c r="AJ153" s="106"/>
      <c r="AK153" s="106"/>
      <c r="AL153" s="106"/>
      <c r="AM153" s="106"/>
      <c r="AN153" s="106"/>
    </row>
    <row r="154" ht="12.75" customHeight="1">
      <c r="A154" s="5"/>
      <c r="B154" s="85"/>
      <c r="C154" s="106"/>
      <c r="D154" s="106"/>
      <c r="E154" s="106"/>
      <c r="F154" s="106"/>
      <c r="G154" s="106"/>
      <c r="H154" s="106"/>
      <c r="I154" s="106"/>
      <c r="J154" s="372"/>
      <c r="K154" s="430"/>
      <c r="L154" s="433" t="s">
        <v>3250</v>
      </c>
      <c r="M154" s="433"/>
      <c r="N154" s="433"/>
      <c r="O154" s="433"/>
      <c r="P154" s="433"/>
      <c r="Q154" s="433"/>
      <c r="R154" s="433"/>
      <c r="S154" s="433"/>
      <c r="T154" s="431" t="s">
        <v>3251</v>
      </c>
      <c r="U154" s="45"/>
      <c r="V154" s="45"/>
      <c r="W154" s="45"/>
      <c r="X154" s="46"/>
      <c r="Y154" s="354"/>
      <c r="Z154" s="354"/>
      <c r="AA154" s="354"/>
      <c r="AB154" s="85"/>
      <c r="AC154" s="85"/>
      <c r="AD154" s="85"/>
      <c r="AE154" s="85"/>
      <c r="AF154" s="85"/>
      <c r="AG154" s="85"/>
      <c r="AH154" s="106"/>
      <c r="AI154" s="106"/>
      <c r="AJ154" s="106"/>
      <c r="AK154" s="106"/>
      <c r="AL154" s="106"/>
      <c r="AM154" s="106"/>
      <c r="AN154" s="106"/>
    </row>
    <row r="155" ht="12.75" customHeight="1">
      <c r="A155" s="5"/>
      <c r="B155" s="85"/>
      <c r="C155" s="106"/>
      <c r="D155" s="106"/>
      <c r="E155" s="106"/>
      <c r="F155" s="106"/>
      <c r="G155" s="106"/>
      <c r="H155" s="106"/>
      <c r="I155" s="106"/>
      <c r="J155" s="372"/>
      <c r="K155" s="430"/>
      <c r="L155" s="433" t="s">
        <v>3252</v>
      </c>
      <c r="M155" s="433"/>
      <c r="N155" s="433"/>
      <c r="O155" s="433"/>
      <c r="P155" s="433"/>
      <c r="Q155" s="433"/>
      <c r="R155" s="433"/>
      <c r="S155" s="433"/>
      <c r="T155" s="431" t="s">
        <v>3251</v>
      </c>
      <c r="U155" s="45"/>
      <c r="V155" s="45"/>
      <c r="W155" s="45"/>
      <c r="X155" s="46"/>
      <c r="Y155" s="354"/>
      <c r="Z155" s="354"/>
      <c r="AA155" s="354"/>
      <c r="AB155" s="85"/>
      <c r="AC155" s="85"/>
      <c r="AD155" s="85"/>
      <c r="AE155" s="85"/>
      <c r="AF155" s="85"/>
      <c r="AG155" s="85"/>
      <c r="AH155" s="106"/>
      <c r="AI155" s="106"/>
      <c r="AJ155" s="106"/>
      <c r="AK155" s="106"/>
      <c r="AL155" s="106"/>
      <c r="AM155" s="106"/>
      <c r="AN155" s="106"/>
    </row>
    <row r="156" ht="12.75" customHeight="1">
      <c r="A156" s="5"/>
      <c r="B156" s="85"/>
      <c r="C156" s="106"/>
      <c r="D156" s="106"/>
      <c r="E156" s="106"/>
      <c r="F156" s="106"/>
      <c r="G156" s="106"/>
      <c r="H156" s="106"/>
      <c r="I156" s="106"/>
      <c r="J156" s="372"/>
      <c r="K156" s="430"/>
      <c r="L156" s="433" t="s">
        <v>3253</v>
      </c>
      <c r="M156" s="433"/>
      <c r="N156" s="433"/>
      <c r="O156" s="433"/>
      <c r="P156" s="433"/>
      <c r="Q156" s="433"/>
      <c r="R156" s="433"/>
      <c r="S156" s="433"/>
      <c r="T156" s="431" t="s">
        <v>3246</v>
      </c>
      <c r="U156" s="45"/>
      <c r="V156" s="45"/>
      <c r="W156" s="45"/>
      <c r="X156" s="46"/>
      <c r="Y156" s="354"/>
      <c r="Z156" s="354"/>
      <c r="AA156" s="354"/>
      <c r="AB156" s="85"/>
      <c r="AC156" s="85"/>
      <c r="AD156" s="85"/>
      <c r="AE156" s="85"/>
      <c r="AF156" s="85"/>
      <c r="AG156" s="85"/>
      <c r="AH156" s="106"/>
      <c r="AI156" s="106"/>
      <c r="AJ156" s="106"/>
      <c r="AK156" s="106"/>
      <c r="AL156" s="106"/>
      <c r="AM156" s="106"/>
      <c r="AN156" s="106"/>
    </row>
    <row r="157" ht="12.75" customHeight="1">
      <c r="A157" s="5"/>
      <c r="B157" s="85"/>
      <c r="C157" s="106"/>
      <c r="D157" s="106"/>
      <c r="E157" s="106"/>
      <c r="F157" s="106"/>
      <c r="G157" s="106"/>
      <c r="H157" s="106"/>
      <c r="I157" s="106"/>
      <c r="J157" s="372"/>
      <c r="K157" s="430"/>
      <c r="L157" s="433" t="s">
        <v>3245</v>
      </c>
      <c r="M157" s="433"/>
      <c r="N157" s="433"/>
      <c r="O157" s="433"/>
      <c r="P157" s="433"/>
      <c r="Q157" s="433"/>
      <c r="R157" s="433"/>
      <c r="S157" s="433"/>
      <c r="T157" s="431" t="s">
        <v>3242</v>
      </c>
      <c r="U157" s="45"/>
      <c r="V157" s="45"/>
      <c r="W157" s="45"/>
      <c r="X157" s="46"/>
      <c r="Y157" s="354"/>
      <c r="Z157" s="354"/>
      <c r="AA157" s="354"/>
      <c r="AB157" s="85"/>
      <c r="AC157" s="85"/>
      <c r="AD157" s="85"/>
      <c r="AE157" s="85"/>
      <c r="AF157" s="85"/>
      <c r="AG157" s="85"/>
      <c r="AH157" s="106"/>
      <c r="AI157" s="106"/>
      <c r="AJ157" s="106"/>
      <c r="AK157" s="106"/>
      <c r="AL157" s="106"/>
      <c r="AM157" s="106"/>
      <c r="AN157" s="106"/>
    </row>
    <row r="158" ht="12.75" customHeight="1">
      <c r="A158" s="5"/>
      <c r="B158" s="85"/>
      <c r="C158" s="106"/>
      <c r="D158" s="106"/>
      <c r="E158" s="106"/>
      <c r="F158" s="106"/>
      <c r="G158" s="106"/>
      <c r="H158" s="106"/>
      <c r="I158" s="106"/>
      <c r="J158" s="372"/>
      <c r="K158" s="430"/>
      <c r="L158" s="433" t="s">
        <v>3247</v>
      </c>
      <c r="M158" s="433"/>
      <c r="N158" s="433"/>
      <c r="O158" s="433"/>
      <c r="P158" s="433"/>
      <c r="Q158" s="433"/>
      <c r="R158" s="433"/>
      <c r="S158" s="433"/>
      <c r="T158" s="431" t="s">
        <v>3240</v>
      </c>
      <c r="U158" s="45"/>
      <c r="V158" s="45"/>
      <c r="W158" s="45"/>
      <c r="X158" s="46"/>
      <c r="Y158" s="354"/>
      <c r="Z158" s="354"/>
      <c r="AA158" s="354"/>
      <c r="AB158" s="85"/>
      <c r="AC158" s="85"/>
      <c r="AD158" s="85"/>
      <c r="AE158" s="85"/>
      <c r="AF158" s="85"/>
      <c r="AG158" s="85"/>
      <c r="AH158" s="106"/>
      <c r="AI158" s="106"/>
      <c r="AJ158" s="106"/>
      <c r="AK158" s="106"/>
      <c r="AL158" s="106"/>
      <c r="AM158" s="106"/>
      <c r="AN158" s="106"/>
    </row>
    <row r="159" ht="12.75" customHeight="1">
      <c r="A159" s="5"/>
      <c r="B159" s="85"/>
      <c r="C159" s="106"/>
      <c r="D159" s="106"/>
      <c r="E159" s="106"/>
      <c r="F159" s="106"/>
      <c r="G159" s="106"/>
      <c r="H159" s="106"/>
      <c r="I159" s="106"/>
      <c r="J159" s="372"/>
      <c r="K159" s="430"/>
      <c r="L159" s="433"/>
      <c r="M159" s="433"/>
      <c r="N159" s="433"/>
      <c r="O159" s="433"/>
      <c r="P159" s="433"/>
      <c r="Q159" s="433"/>
      <c r="R159" s="433"/>
      <c r="S159" s="433"/>
      <c r="T159" s="428"/>
      <c r="U159" s="429"/>
      <c r="V159" s="429"/>
      <c r="W159" s="429"/>
      <c r="X159" s="429"/>
      <c r="Y159" s="354"/>
      <c r="Z159" s="354"/>
      <c r="AA159" s="354"/>
      <c r="AB159" s="85"/>
      <c r="AC159" s="85"/>
      <c r="AD159" s="85"/>
      <c r="AE159" s="85"/>
      <c r="AF159" s="85"/>
      <c r="AG159" s="85"/>
      <c r="AH159" s="106"/>
      <c r="AI159" s="106"/>
      <c r="AJ159" s="106"/>
      <c r="AK159" s="106"/>
      <c r="AL159" s="106"/>
      <c r="AM159" s="106"/>
      <c r="AN159" s="106"/>
    </row>
    <row r="160" ht="11.25" customHeight="1">
      <c r="A160" s="5"/>
      <c r="B160" s="85"/>
      <c r="C160" s="106"/>
      <c r="D160" s="106"/>
      <c r="E160" s="106"/>
      <c r="F160" s="106"/>
      <c r="G160" s="106"/>
      <c r="H160" s="106"/>
      <c r="I160" s="106"/>
      <c r="J160" s="372"/>
      <c r="K160" s="427" t="s">
        <v>3006</v>
      </c>
      <c r="L160" s="433"/>
      <c r="M160" s="433"/>
      <c r="N160" s="433"/>
      <c r="O160" s="433"/>
      <c r="P160" s="433"/>
      <c r="Q160" s="433"/>
      <c r="R160" s="433"/>
      <c r="S160" s="428"/>
      <c r="T160" s="428"/>
      <c r="U160" s="429"/>
      <c r="V160" s="429"/>
      <c r="W160" s="429"/>
      <c r="X160" s="429"/>
      <c r="Y160" s="354"/>
      <c r="Z160" s="354"/>
      <c r="AA160" s="354"/>
      <c r="AB160" s="85"/>
      <c r="AC160" s="85"/>
      <c r="AD160" s="85"/>
      <c r="AE160" s="85"/>
      <c r="AF160" s="85"/>
      <c r="AG160" s="85"/>
      <c r="AH160" s="106"/>
      <c r="AI160" s="106"/>
      <c r="AJ160" s="106"/>
      <c r="AK160" s="106"/>
      <c r="AL160" s="106"/>
      <c r="AM160" s="106"/>
      <c r="AN160" s="106"/>
    </row>
    <row r="161" ht="12.75" customHeight="1">
      <c r="A161" s="5"/>
      <c r="B161" s="85"/>
      <c r="C161" s="106"/>
      <c r="D161" s="106"/>
      <c r="E161" s="106" t="s">
        <v>2990</v>
      </c>
      <c r="F161" s="106"/>
      <c r="G161" s="106"/>
      <c r="H161" s="106"/>
      <c r="I161" s="106"/>
      <c r="J161" s="372"/>
      <c r="K161" s="430"/>
      <c r="L161" s="433" t="s">
        <v>3235</v>
      </c>
      <c r="M161" s="433"/>
      <c r="N161" s="433"/>
      <c r="O161" s="433"/>
      <c r="P161" s="433"/>
      <c r="Q161" s="433"/>
      <c r="R161" s="433"/>
      <c r="S161" s="433"/>
      <c r="T161" s="431" t="s">
        <v>3236</v>
      </c>
      <c r="U161" s="45"/>
      <c r="V161" s="45"/>
      <c r="W161" s="45"/>
      <c r="X161" s="46"/>
      <c r="Y161" s="354"/>
      <c r="Z161" s="354"/>
      <c r="AA161" s="354"/>
      <c r="AB161" s="85"/>
      <c r="AC161" s="85"/>
      <c r="AD161" s="85"/>
      <c r="AE161" s="85"/>
      <c r="AF161" s="85"/>
      <c r="AG161" s="85"/>
      <c r="AH161" s="106"/>
      <c r="AI161" s="106"/>
      <c r="AJ161" s="106"/>
      <c r="AK161" s="106"/>
      <c r="AL161" s="106"/>
      <c r="AM161" s="106"/>
      <c r="AN161" s="106"/>
    </row>
    <row r="162" ht="12.75" customHeight="1">
      <c r="A162" s="5"/>
      <c r="B162" s="85"/>
      <c r="C162" s="106"/>
      <c r="D162" s="106"/>
      <c r="E162" s="106"/>
      <c r="F162" s="106"/>
      <c r="G162" s="106"/>
      <c r="H162" s="106"/>
      <c r="I162" s="106"/>
      <c r="J162" s="372"/>
      <c r="K162" s="430"/>
      <c r="L162" s="433" t="s">
        <v>3248</v>
      </c>
      <c r="M162" s="433"/>
      <c r="N162" s="433"/>
      <c r="O162" s="433"/>
      <c r="P162" s="433"/>
      <c r="Q162" s="433"/>
      <c r="R162" s="433"/>
      <c r="S162" s="433"/>
      <c r="T162" s="431" t="s">
        <v>3238</v>
      </c>
      <c r="U162" s="45"/>
      <c r="V162" s="45"/>
      <c r="W162" s="45"/>
      <c r="X162" s="46"/>
      <c r="Y162" s="354"/>
      <c r="Z162" s="354"/>
      <c r="AA162" s="354"/>
      <c r="AB162" s="85"/>
      <c r="AC162" s="85"/>
      <c r="AD162" s="85"/>
      <c r="AE162" s="85"/>
      <c r="AF162" s="85"/>
      <c r="AG162" s="85"/>
      <c r="AH162" s="106"/>
      <c r="AI162" s="106"/>
      <c r="AJ162" s="106"/>
      <c r="AK162" s="106"/>
      <c r="AL162" s="106"/>
      <c r="AM162" s="106"/>
      <c r="AN162" s="106"/>
    </row>
    <row r="163" ht="12.75" customHeight="1">
      <c r="A163" s="5"/>
      <c r="B163" s="85"/>
      <c r="C163" s="106"/>
      <c r="D163" s="106"/>
      <c r="E163" s="106"/>
      <c r="F163" s="106"/>
      <c r="G163" s="106"/>
      <c r="H163" s="106"/>
      <c r="I163" s="106"/>
      <c r="J163" s="372"/>
      <c r="K163" s="430"/>
      <c r="L163" s="433" t="s">
        <v>3239</v>
      </c>
      <c r="M163" s="433"/>
      <c r="N163" s="433"/>
      <c r="O163" s="433"/>
      <c r="P163" s="433"/>
      <c r="Q163" s="433"/>
      <c r="R163" s="433"/>
      <c r="S163" s="433"/>
      <c r="T163" s="431" t="s">
        <v>3240</v>
      </c>
      <c r="U163" s="45"/>
      <c r="V163" s="45"/>
      <c r="W163" s="45"/>
      <c r="X163" s="46"/>
      <c r="Y163" s="354"/>
      <c r="Z163" s="354"/>
      <c r="AA163" s="354"/>
      <c r="AB163" s="85"/>
      <c r="AC163" s="85"/>
      <c r="AD163" s="85"/>
      <c r="AE163" s="85"/>
      <c r="AF163" s="85"/>
      <c r="AG163" s="85"/>
      <c r="AH163" s="106"/>
      <c r="AI163" s="106"/>
      <c r="AJ163" s="106"/>
      <c r="AK163" s="106"/>
      <c r="AL163" s="106"/>
      <c r="AM163" s="106"/>
      <c r="AN163" s="106"/>
    </row>
    <row r="164" ht="12.75" customHeight="1">
      <c r="A164" s="5"/>
      <c r="B164" s="85"/>
      <c r="C164" s="106"/>
      <c r="D164" s="106"/>
      <c r="E164" s="106"/>
      <c r="F164" s="106"/>
      <c r="G164" s="106"/>
      <c r="H164" s="106"/>
      <c r="I164" s="106"/>
      <c r="J164" s="372"/>
      <c r="K164" s="430"/>
      <c r="L164" s="430" t="s">
        <v>3241</v>
      </c>
      <c r="M164" s="433"/>
      <c r="N164" s="433"/>
      <c r="O164" s="433"/>
      <c r="P164" s="433"/>
      <c r="Q164" s="433"/>
      <c r="R164" s="433"/>
      <c r="S164" s="433"/>
      <c r="T164" s="431" t="s">
        <v>3242</v>
      </c>
      <c r="U164" s="45"/>
      <c r="V164" s="45"/>
      <c r="W164" s="45"/>
      <c r="X164" s="46"/>
      <c r="Y164" s="354"/>
      <c r="Z164" s="354"/>
      <c r="AA164" s="354"/>
      <c r="AB164" s="85"/>
      <c r="AC164" s="85"/>
      <c r="AD164" s="85"/>
      <c r="AE164" s="85"/>
      <c r="AF164" s="85"/>
      <c r="AG164" s="85"/>
      <c r="AH164" s="106"/>
      <c r="AI164" s="106"/>
      <c r="AJ164" s="106"/>
      <c r="AK164" s="106"/>
      <c r="AL164" s="106"/>
      <c r="AM164" s="106"/>
      <c r="AN164" s="106"/>
    </row>
    <row r="165" ht="12.75" customHeight="1">
      <c r="A165" s="5"/>
      <c r="B165" s="85"/>
      <c r="C165" s="106"/>
      <c r="D165" s="106"/>
      <c r="E165" s="106"/>
      <c r="F165" s="106"/>
      <c r="G165" s="106"/>
      <c r="H165" s="106"/>
      <c r="I165" s="106"/>
      <c r="J165" s="372"/>
      <c r="K165" s="430"/>
      <c r="L165" s="433" t="s">
        <v>3243</v>
      </c>
      <c r="M165" s="433"/>
      <c r="N165" s="433"/>
      <c r="O165" s="433"/>
      <c r="P165" s="433"/>
      <c r="Q165" s="433"/>
      <c r="R165" s="433"/>
      <c r="S165" s="433"/>
      <c r="T165" s="431" t="s">
        <v>3244</v>
      </c>
      <c r="U165" s="45"/>
      <c r="V165" s="45"/>
      <c r="W165" s="45"/>
      <c r="X165" s="46"/>
      <c r="Y165" s="354"/>
      <c r="Z165" s="354"/>
      <c r="AA165" s="354"/>
      <c r="AB165" s="85"/>
      <c r="AC165" s="85"/>
      <c r="AD165" s="85"/>
      <c r="AE165" s="85"/>
      <c r="AF165" s="85"/>
      <c r="AG165" s="85"/>
      <c r="AH165" s="106"/>
      <c r="AI165" s="106"/>
      <c r="AJ165" s="106"/>
      <c r="AK165" s="106"/>
      <c r="AL165" s="106"/>
      <c r="AM165" s="106"/>
      <c r="AN165" s="106"/>
    </row>
    <row r="166" ht="12.75" customHeight="1">
      <c r="A166" s="5"/>
      <c r="B166" s="85"/>
      <c r="C166" s="106"/>
      <c r="D166" s="106"/>
      <c r="E166" s="106"/>
      <c r="F166" s="106"/>
      <c r="G166" s="106"/>
      <c r="H166" s="106"/>
      <c r="I166" s="106"/>
      <c r="J166" s="372"/>
      <c r="K166" s="430"/>
      <c r="L166" s="433" t="s">
        <v>3245</v>
      </c>
      <c r="M166" s="433"/>
      <c r="N166" s="433"/>
      <c r="O166" s="433"/>
      <c r="P166" s="433"/>
      <c r="Q166" s="433"/>
      <c r="R166" s="433"/>
      <c r="S166" s="433"/>
      <c r="T166" s="431" t="s">
        <v>3251</v>
      </c>
      <c r="U166" s="45"/>
      <c r="V166" s="45"/>
      <c r="W166" s="45"/>
      <c r="X166" s="46"/>
      <c r="Y166" s="354"/>
      <c r="Z166" s="354"/>
      <c r="AA166" s="354"/>
      <c r="AB166" s="85"/>
      <c r="AC166" s="85"/>
      <c r="AD166" s="85"/>
      <c r="AE166" s="85"/>
      <c r="AF166" s="85"/>
      <c r="AG166" s="85"/>
      <c r="AH166" s="106"/>
      <c r="AI166" s="106"/>
      <c r="AJ166" s="106"/>
      <c r="AK166" s="106"/>
      <c r="AL166" s="106"/>
      <c r="AM166" s="106"/>
      <c r="AN166" s="106"/>
    </row>
    <row r="167" ht="12.75" customHeight="1">
      <c r="A167" s="5"/>
      <c r="B167" s="85"/>
      <c r="C167" s="106"/>
      <c r="D167" s="106"/>
      <c r="E167" s="106"/>
      <c r="F167" s="106"/>
      <c r="G167" s="106"/>
      <c r="H167" s="106"/>
      <c r="I167" s="106"/>
      <c r="J167" s="372"/>
      <c r="K167" s="430"/>
      <c r="L167" s="433" t="s">
        <v>3247</v>
      </c>
      <c r="M167" s="433"/>
      <c r="N167" s="433"/>
      <c r="O167" s="433"/>
      <c r="P167" s="433"/>
      <c r="Q167" s="433"/>
      <c r="R167" s="433"/>
      <c r="S167" s="433"/>
      <c r="T167" s="431" t="s">
        <v>3240</v>
      </c>
      <c r="U167" s="45"/>
      <c r="V167" s="45"/>
      <c r="W167" s="45"/>
      <c r="X167" s="46"/>
      <c r="Y167" s="354"/>
      <c r="Z167" s="354"/>
      <c r="AA167" s="354"/>
      <c r="AB167" s="85"/>
      <c r="AC167" s="85"/>
      <c r="AD167" s="85"/>
      <c r="AE167" s="85"/>
      <c r="AF167" s="85"/>
      <c r="AG167" s="85"/>
      <c r="AH167" s="106"/>
      <c r="AI167" s="106"/>
      <c r="AJ167" s="106"/>
      <c r="AK167" s="106"/>
      <c r="AL167" s="106"/>
      <c r="AM167" s="106"/>
      <c r="AN167" s="106"/>
    </row>
    <row r="168" ht="12.75" customHeight="1">
      <c r="A168" s="5"/>
      <c r="B168" s="85"/>
      <c r="C168" s="106"/>
      <c r="D168" s="106"/>
      <c r="E168" s="106"/>
      <c r="F168" s="106"/>
      <c r="G168" s="106"/>
      <c r="H168" s="106"/>
      <c r="I168" s="106"/>
      <c r="J168" s="372"/>
      <c r="K168" s="430"/>
      <c r="L168" s="433"/>
      <c r="M168" s="433"/>
      <c r="N168" s="433"/>
      <c r="O168" s="433"/>
      <c r="P168" s="433"/>
      <c r="Q168" s="433"/>
      <c r="R168" s="433"/>
      <c r="S168" s="433"/>
      <c r="T168" s="428"/>
      <c r="U168" s="429"/>
      <c r="V168" s="429"/>
      <c r="W168" s="429"/>
      <c r="X168" s="429"/>
      <c r="Y168" s="354"/>
      <c r="Z168" s="354"/>
      <c r="AA168" s="354"/>
      <c r="AB168" s="85"/>
      <c r="AC168" s="85"/>
      <c r="AD168" s="85"/>
      <c r="AE168" s="85"/>
      <c r="AF168" s="85"/>
      <c r="AG168" s="85"/>
      <c r="AH168" s="106"/>
      <c r="AI168" s="106"/>
      <c r="AJ168" s="106"/>
      <c r="AK168" s="106"/>
      <c r="AL168" s="106"/>
      <c r="AM168" s="106"/>
      <c r="AN168" s="106"/>
    </row>
    <row r="169" ht="12.75" customHeight="1">
      <c r="A169" s="5"/>
      <c r="B169" s="85"/>
      <c r="C169" s="106"/>
      <c r="D169" s="106"/>
      <c r="E169" s="106"/>
      <c r="F169" s="106"/>
      <c r="G169" s="106"/>
      <c r="H169" s="106"/>
      <c r="I169" s="106"/>
      <c r="J169" s="372"/>
      <c r="K169" s="427" t="s">
        <v>3007</v>
      </c>
      <c r="L169" s="433"/>
      <c r="M169" s="433"/>
      <c r="N169" s="433"/>
      <c r="O169" s="433"/>
      <c r="P169" s="433"/>
      <c r="Q169" s="433"/>
      <c r="R169" s="433"/>
      <c r="S169" s="428"/>
      <c r="T169" s="428"/>
      <c r="U169" s="429"/>
      <c r="V169" s="429"/>
      <c r="W169" s="429"/>
      <c r="X169" s="429"/>
      <c r="Y169" s="354"/>
      <c r="Z169" s="354"/>
      <c r="AA169" s="354"/>
      <c r="AB169" s="85"/>
      <c r="AC169" s="85"/>
      <c r="AD169" s="85"/>
      <c r="AE169" s="85"/>
      <c r="AF169" s="85"/>
      <c r="AG169" s="85"/>
      <c r="AH169" s="106"/>
      <c r="AI169" s="106"/>
      <c r="AJ169" s="106"/>
      <c r="AK169" s="106"/>
      <c r="AL169" s="106"/>
      <c r="AM169" s="106"/>
      <c r="AN169" s="106"/>
    </row>
    <row r="170" ht="12.75" customHeight="1">
      <c r="A170" s="5"/>
      <c r="B170" s="85"/>
      <c r="C170" s="106"/>
      <c r="D170" s="106"/>
      <c r="E170" s="106"/>
      <c r="F170" s="106"/>
      <c r="G170" s="106"/>
      <c r="H170" s="106"/>
      <c r="I170" s="106"/>
      <c r="J170" s="372"/>
      <c r="K170" s="430"/>
      <c r="L170" s="430" t="s">
        <v>3235</v>
      </c>
      <c r="M170" s="430"/>
      <c r="N170" s="430"/>
      <c r="O170" s="430"/>
      <c r="P170" s="430"/>
      <c r="Q170" s="430"/>
      <c r="R170" s="430"/>
      <c r="S170" s="430"/>
      <c r="T170" s="431" t="s">
        <v>3236</v>
      </c>
      <c r="U170" s="45"/>
      <c r="V170" s="45"/>
      <c r="W170" s="45"/>
      <c r="X170" s="46"/>
      <c r="Y170" s="354"/>
      <c r="Z170" s="354"/>
      <c r="AA170" s="354"/>
      <c r="AB170" s="85"/>
      <c r="AC170" s="85"/>
      <c r="AD170" s="85"/>
      <c r="AE170" s="85"/>
      <c r="AF170" s="85"/>
      <c r="AG170" s="85"/>
      <c r="AH170" s="106"/>
      <c r="AI170" s="106"/>
      <c r="AJ170" s="106"/>
      <c r="AK170" s="106"/>
      <c r="AL170" s="106"/>
      <c r="AM170" s="106"/>
      <c r="AN170" s="106"/>
    </row>
    <row r="171" ht="12.75" customHeight="1">
      <c r="A171" s="5"/>
      <c r="B171" s="85"/>
      <c r="C171" s="106"/>
      <c r="D171" s="106"/>
      <c r="E171" s="106"/>
      <c r="F171" s="106"/>
      <c r="G171" s="106"/>
      <c r="H171" s="8"/>
      <c r="I171" s="106"/>
      <c r="J171" s="372"/>
      <c r="K171" s="430"/>
      <c r="L171" s="430" t="s">
        <v>3254</v>
      </c>
      <c r="M171" s="436"/>
      <c r="N171" s="436"/>
      <c r="O171" s="436"/>
      <c r="P171" s="436"/>
      <c r="Q171" s="436"/>
      <c r="R171" s="436"/>
      <c r="S171" s="436"/>
      <c r="T171" s="431" t="s">
        <v>3251</v>
      </c>
      <c r="U171" s="45"/>
      <c r="V171" s="45"/>
      <c r="W171" s="45"/>
      <c r="X171" s="46"/>
      <c r="Y171" s="354"/>
      <c r="Z171" s="354"/>
      <c r="AA171" s="354"/>
      <c r="AB171" s="85"/>
      <c r="AC171" s="85"/>
      <c r="AD171" s="85"/>
      <c r="AE171" s="85"/>
      <c r="AF171" s="85"/>
      <c r="AG171" s="85"/>
      <c r="AH171" s="106"/>
      <c r="AI171" s="106"/>
      <c r="AJ171" s="106"/>
      <c r="AK171" s="106"/>
      <c r="AL171" s="106"/>
      <c r="AM171" s="106"/>
      <c r="AN171" s="106"/>
    </row>
    <row r="172" ht="12.75" customHeight="1">
      <c r="A172" s="5"/>
      <c r="B172" s="85"/>
      <c r="C172" s="106"/>
      <c r="D172" s="106"/>
      <c r="E172" s="106"/>
      <c r="F172" s="106"/>
      <c r="G172" s="106"/>
      <c r="H172" s="106"/>
      <c r="I172" s="106"/>
      <c r="J172" s="372"/>
      <c r="K172" s="430"/>
      <c r="L172" s="430" t="s">
        <v>3237</v>
      </c>
      <c r="M172" s="430"/>
      <c r="N172" s="430"/>
      <c r="O172" s="430"/>
      <c r="P172" s="430"/>
      <c r="Q172" s="430"/>
      <c r="R172" s="430"/>
      <c r="S172" s="430"/>
      <c r="T172" s="431" t="s">
        <v>3244</v>
      </c>
      <c r="U172" s="45"/>
      <c r="V172" s="45"/>
      <c r="W172" s="45"/>
      <c r="X172" s="46"/>
      <c r="Y172" s="354"/>
      <c r="Z172" s="354"/>
      <c r="AA172" s="354"/>
      <c r="AB172" s="85"/>
      <c r="AC172" s="85"/>
      <c r="AD172" s="85"/>
      <c r="AE172" s="85"/>
      <c r="AF172" s="85"/>
      <c r="AG172" s="85"/>
      <c r="AH172" s="106"/>
      <c r="AI172" s="106"/>
      <c r="AJ172" s="106"/>
      <c r="AK172" s="106"/>
      <c r="AL172" s="106"/>
      <c r="AM172" s="106"/>
      <c r="AN172" s="106"/>
    </row>
    <row r="173" ht="12.75" customHeight="1">
      <c r="A173" s="5"/>
      <c r="B173" s="85"/>
      <c r="C173" s="106"/>
      <c r="D173" s="106"/>
      <c r="E173" s="106"/>
      <c r="F173" s="106"/>
      <c r="G173" s="106"/>
      <c r="H173" s="8"/>
      <c r="I173" s="106"/>
      <c r="J173" s="372"/>
      <c r="K173" s="430"/>
      <c r="L173" s="430" t="s">
        <v>3255</v>
      </c>
      <c r="M173" s="430"/>
      <c r="N173" s="430"/>
      <c r="O173" s="430"/>
      <c r="P173" s="430"/>
      <c r="Q173" s="430"/>
      <c r="R173" s="430"/>
      <c r="S173" s="430"/>
      <c r="T173" s="431" t="s">
        <v>3238</v>
      </c>
      <c r="U173" s="45"/>
      <c r="V173" s="45"/>
      <c r="W173" s="45"/>
      <c r="X173" s="46"/>
      <c r="Y173" s="354"/>
      <c r="Z173" s="354"/>
      <c r="AA173" s="354"/>
      <c r="AB173" s="85"/>
      <c r="AC173" s="85"/>
      <c r="AD173" s="85"/>
      <c r="AE173" s="85"/>
      <c r="AF173" s="85"/>
      <c r="AG173" s="85"/>
      <c r="AH173" s="106"/>
      <c r="AI173" s="106"/>
      <c r="AJ173" s="106"/>
      <c r="AK173" s="106"/>
      <c r="AL173" s="106"/>
      <c r="AM173" s="106"/>
      <c r="AN173" s="106"/>
    </row>
    <row r="174" ht="12.75" customHeight="1">
      <c r="A174" s="5"/>
      <c r="B174" s="85"/>
      <c r="C174" s="106"/>
      <c r="D174" s="106"/>
      <c r="E174" s="106"/>
      <c r="F174" s="106"/>
      <c r="G174" s="106"/>
      <c r="H174" s="106"/>
      <c r="I174" s="106"/>
      <c r="J174" s="372"/>
      <c r="K174" s="430"/>
      <c r="L174" s="430" t="s">
        <v>3252</v>
      </c>
      <c r="M174" s="430"/>
      <c r="N174" s="430"/>
      <c r="O174" s="430"/>
      <c r="P174" s="430"/>
      <c r="Q174" s="430"/>
      <c r="R174" s="430"/>
      <c r="S174" s="430"/>
      <c r="T174" s="431" t="s">
        <v>3242</v>
      </c>
      <c r="U174" s="45"/>
      <c r="V174" s="45"/>
      <c r="W174" s="45"/>
      <c r="X174" s="46"/>
      <c r="Y174" s="354"/>
      <c r="Z174" s="354"/>
      <c r="AA174" s="354"/>
      <c r="AB174" s="85"/>
      <c r="AC174" s="85"/>
      <c r="AD174" s="85"/>
      <c r="AE174" s="85"/>
      <c r="AF174" s="85"/>
      <c r="AG174" s="85"/>
      <c r="AH174" s="106"/>
      <c r="AI174" s="106"/>
      <c r="AJ174" s="106"/>
      <c r="AK174" s="106"/>
      <c r="AL174" s="106"/>
      <c r="AM174" s="106"/>
      <c r="AN174" s="106"/>
    </row>
    <row r="175" ht="12.75" customHeight="1">
      <c r="A175" s="5"/>
      <c r="B175" s="85"/>
      <c r="C175" s="106"/>
      <c r="D175" s="106"/>
      <c r="E175" s="106"/>
      <c r="F175" s="106"/>
      <c r="G175" s="106"/>
      <c r="H175" s="106"/>
      <c r="I175" s="106"/>
      <c r="J175" s="372"/>
      <c r="K175" s="430"/>
      <c r="L175" s="430" t="s">
        <v>3256</v>
      </c>
      <c r="M175" s="430"/>
      <c r="N175" s="430"/>
      <c r="O175" s="430"/>
      <c r="P175" s="430"/>
      <c r="Q175" s="430"/>
      <c r="R175" s="430"/>
      <c r="S175" s="430"/>
      <c r="T175" s="431" t="s">
        <v>3238</v>
      </c>
      <c r="U175" s="45"/>
      <c r="V175" s="45"/>
      <c r="W175" s="45"/>
      <c r="X175" s="46"/>
      <c r="Y175" s="354"/>
      <c r="Z175" s="354"/>
      <c r="AA175" s="354"/>
      <c r="AB175" s="85"/>
      <c r="AC175" s="85"/>
      <c r="AD175" s="85"/>
      <c r="AE175" s="85"/>
      <c r="AF175" s="85"/>
      <c r="AG175" s="85"/>
      <c r="AH175" s="106"/>
      <c r="AI175" s="106"/>
      <c r="AJ175" s="106"/>
      <c r="AK175" s="106"/>
      <c r="AL175" s="106"/>
      <c r="AM175" s="106"/>
      <c r="AN175" s="106"/>
    </row>
    <row r="176" ht="12.75" customHeight="1">
      <c r="A176" s="5"/>
      <c r="B176" s="85"/>
      <c r="C176" s="106"/>
      <c r="D176" s="106"/>
      <c r="E176" s="106"/>
      <c r="F176" s="106"/>
      <c r="G176" s="106"/>
      <c r="H176" s="106"/>
      <c r="I176" s="106"/>
      <c r="J176" s="372"/>
      <c r="K176" s="430"/>
      <c r="L176" s="433" t="s">
        <v>3245</v>
      </c>
      <c r="M176" s="430"/>
      <c r="N176" s="430"/>
      <c r="O176" s="430"/>
      <c r="P176" s="430"/>
      <c r="Q176" s="430"/>
      <c r="R176" s="430"/>
      <c r="S176" s="430"/>
      <c r="T176" s="431" t="s">
        <v>3251</v>
      </c>
      <c r="U176" s="45"/>
      <c r="V176" s="45"/>
      <c r="W176" s="45"/>
      <c r="X176" s="46"/>
      <c r="Y176" s="354"/>
      <c r="Z176" s="354"/>
      <c r="AA176" s="354"/>
      <c r="AB176" s="85"/>
      <c r="AC176" s="85"/>
      <c r="AD176" s="85"/>
      <c r="AE176" s="85"/>
      <c r="AF176" s="85"/>
      <c r="AG176" s="85"/>
      <c r="AH176" s="106"/>
      <c r="AI176" s="106"/>
      <c r="AJ176" s="106"/>
      <c r="AK176" s="106"/>
      <c r="AL176" s="106"/>
      <c r="AM176" s="106"/>
      <c r="AN176" s="106"/>
    </row>
    <row r="177" ht="12.75" customHeight="1">
      <c r="A177" s="5"/>
      <c r="B177" s="85"/>
      <c r="C177" s="106"/>
      <c r="D177" s="106"/>
      <c r="E177" s="106"/>
      <c r="F177" s="106"/>
      <c r="G177" s="106"/>
      <c r="H177" s="106"/>
      <c r="I177" s="106"/>
      <c r="J177" s="372"/>
      <c r="K177" s="430"/>
      <c r="L177" s="433" t="s">
        <v>3247</v>
      </c>
      <c r="M177" s="430"/>
      <c r="N177" s="430"/>
      <c r="O177" s="430"/>
      <c r="P177" s="430"/>
      <c r="Q177" s="430"/>
      <c r="R177" s="430"/>
      <c r="S177" s="430"/>
      <c r="T177" s="431" t="s">
        <v>3244</v>
      </c>
      <c r="U177" s="45"/>
      <c r="V177" s="45"/>
      <c r="W177" s="45"/>
      <c r="X177" s="46"/>
      <c r="Y177" s="354"/>
      <c r="Z177" s="354"/>
      <c r="AA177" s="354"/>
      <c r="AB177" s="85"/>
      <c r="AC177" s="85"/>
      <c r="AD177" s="85"/>
      <c r="AE177" s="85"/>
      <c r="AF177" s="85"/>
      <c r="AG177" s="85"/>
      <c r="AH177" s="106"/>
      <c r="AI177" s="106"/>
      <c r="AJ177" s="106"/>
      <c r="AK177" s="106"/>
      <c r="AL177" s="106"/>
      <c r="AM177" s="106"/>
      <c r="AN177" s="106"/>
    </row>
    <row r="178" ht="12.75" customHeight="1">
      <c r="A178" s="5"/>
      <c r="B178" s="85"/>
      <c r="C178" s="106"/>
      <c r="D178" s="106"/>
      <c r="E178" s="106"/>
      <c r="F178" s="106"/>
      <c r="G178" s="106"/>
      <c r="H178" s="106"/>
      <c r="I178" s="106"/>
      <c r="J178" s="372"/>
      <c r="K178" s="430"/>
      <c r="L178" s="430"/>
      <c r="M178" s="430"/>
      <c r="N178" s="430"/>
      <c r="O178" s="430"/>
      <c r="P178" s="430"/>
      <c r="Q178" s="430"/>
      <c r="R178" s="430"/>
      <c r="S178" s="430"/>
      <c r="T178" s="428"/>
      <c r="U178" s="429"/>
      <c r="V178" s="429"/>
      <c r="W178" s="429"/>
      <c r="X178" s="429"/>
      <c r="Y178" s="354"/>
      <c r="Z178" s="354"/>
      <c r="AA178" s="354"/>
      <c r="AB178" s="85"/>
      <c r="AC178" s="85"/>
      <c r="AD178" s="85"/>
      <c r="AE178" s="85"/>
      <c r="AF178" s="85"/>
      <c r="AG178" s="85"/>
      <c r="AH178" s="106"/>
      <c r="AI178" s="106"/>
      <c r="AJ178" s="106"/>
      <c r="AK178" s="106"/>
      <c r="AL178" s="106"/>
      <c r="AM178" s="106"/>
      <c r="AN178" s="106"/>
    </row>
    <row r="179" ht="12.75" customHeight="1">
      <c r="A179" s="5"/>
      <c r="B179" s="85"/>
      <c r="C179" s="106"/>
      <c r="D179" s="106"/>
      <c r="E179" s="106"/>
      <c r="F179" s="106"/>
      <c r="G179" s="106"/>
      <c r="H179" s="106"/>
      <c r="I179" s="106"/>
      <c r="J179" s="372"/>
      <c r="K179" s="430"/>
      <c r="L179" s="433"/>
      <c r="M179" s="433"/>
      <c r="N179" s="433"/>
      <c r="O179" s="433"/>
      <c r="P179" s="433"/>
      <c r="Q179" s="433"/>
      <c r="R179" s="433"/>
      <c r="S179" s="428"/>
      <c r="T179" s="428"/>
      <c r="U179" s="429"/>
      <c r="V179" s="429"/>
      <c r="W179" s="429"/>
      <c r="X179" s="429"/>
      <c r="Y179" s="354"/>
      <c r="Z179" s="354"/>
      <c r="AA179" s="354"/>
      <c r="AB179" s="85"/>
      <c r="AC179" s="85"/>
      <c r="AD179" s="85"/>
      <c r="AE179" s="85"/>
      <c r="AF179" s="85"/>
      <c r="AG179" s="85"/>
      <c r="AH179" s="106"/>
      <c r="AI179" s="106"/>
      <c r="AJ179" s="106"/>
      <c r="AK179" s="106"/>
      <c r="AL179" s="106"/>
      <c r="AM179" s="106"/>
      <c r="AN179" s="106"/>
    </row>
    <row r="180" ht="12.75" customHeight="1">
      <c r="A180" s="5"/>
      <c r="B180" s="85"/>
      <c r="C180" s="106"/>
      <c r="D180" s="106"/>
      <c r="E180" s="106"/>
      <c r="F180" s="106"/>
      <c r="G180" s="106"/>
      <c r="H180" s="106"/>
      <c r="I180" s="106"/>
      <c r="J180" s="372"/>
      <c r="K180" s="437" t="s">
        <v>3008</v>
      </c>
      <c r="L180" s="434"/>
      <c r="M180" s="434"/>
      <c r="N180" s="434"/>
      <c r="O180" s="434"/>
      <c r="P180" s="434"/>
      <c r="Q180" s="434"/>
      <c r="R180" s="434"/>
      <c r="S180" s="435"/>
      <c r="T180" s="435"/>
      <c r="U180" s="435"/>
      <c r="V180" s="435"/>
      <c r="W180" s="435"/>
      <c r="X180" s="435"/>
      <c r="Y180" s="354"/>
      <c r="Z180" s="354"/>
      <c r="AA180" s="354"/>
      <c r="AB180" s="85"/>
      <c r="AC180" s="85"/>
      <c r="AD180" s="85"/>
      <c r="AE180" s="85"/>
      <c r="AF180" s="85"/>
      <c r="AG180" s="85"/>
      <c r="AH180" s="106"/>
      <c r="AI180" s="106"/>
      <c r="AJ180" s="106"/>
      <c r="AK180" s="106"/>
      <c r="AL180" s="106"/>
      <c r="AM180" s="106"/>
      <c r="AN180" s="106"/>
    </row>
    <row r="181" ht="12.75" customHeight="1">
      <c r="A181" s="5"/>
      <c r="B181" s="85"/>
      <c r="C181" s="106"/>
      <c r="D181" s="106"/>
      <c r="E181" s="106"/>
      <c r="F181" s="106"/>
      <c r="G181" s="106"/>
      <c r="H181" s="106"/>
      <c r="I181" s="106"/>
      <c r="J181" s="372"/>
      <c r="K181" s="430"/>
      <c r="L181" s="430" t="s">
        <v>3235</v>
      </c>
      <c r="M181" s="430"/>
      <c r="N181" s="430"/>
      <c r="O181" s="430"/>
      <c r="P181" s="430"/>
      <c r="Q181" s="430"/>
      <c r="R181" s="430"/>
      <c r="S181" s="430"/>
      <c r="T181" s="431" t="s">
        <v>3236</v>
      </c>
      <c r="U181" s="45"/>
      <c r="V181" s="45"/>
      <c r="W181" s="45"/>
      <c r="X181" s="46"/>
      <c r="Y181" s="354"/>
      <c r="Z181" s="354"/>
      <c r="AA181" s="354"/>
      <c r="AB181" s="85"/>
      <c r="AC181" s="85"/>
      <c r="AD181" s="85"/>
      <c r="AE181" s="85"/>
      <c r="AF181" s="85"/>
      <c r="AG181" s="85"/>
      <c r="AH181" s="106"/>
      <c r="AI181" s="106"/>
      <c r="AJ181" s="106"/>
      <c r="AK181" s="106"/>
      <c r="AL181" s="106"/>
      <c r="AM181" s="106"/>
      <c r="AN181" s="106"/>
    </row>
    <row r="182" ht="12.75" customHeight="1">
      <c r="A182" s="5"/>
      <c r="B182" s="85"/>
      <c r="C182" s="106"/>
      <c r="D182" s="106"/>
      <c r="E182" s="106"/>
      <c r="F182" s="106"/>
      <c r="G182" s="106"/>
      <c r="H182" s="106"/>
      <c r="I182" s="106"/>
      <c r="J182" s="372"/>
      <c r="K182" s="430"/>
      <c r="L182" s="430" t="s">
        <v>3257</v>
      </c>
      <c r="M182" s="430"/>
      <c r="N182" s="430"/>
      <c r="O182" s="430"/>
      <c r="P182" s="430"/>
      <c r="Q182" s="430"/>
      <c r="R182" s="430"/>
      <c r="S182" s="430"/>
      <c r="T182" s="431" t="s">
        <v>3242</v>
      </c>
      <c r="U182" s="45"/>
      <c r="V182" s="45"/>
      <c r="W182" s="45"/>
      <c r="X182" s="46"/>
      <c r="Y182" s="354"/>
      <c r="Z182" s="354"/>
      <c r="AA182" s="354"/>
      <c r="AB182" s="85"/>
      <c r="AC182" s="85"/>
      <c r="AD182" s="85"/>
      <c r="AE182" s="85"/>
      <c r="AF182" s="85"/>
      <c r="AG182" s="85"/>
      <c r="AH182" s="106"/>
      <c r="AI182" s="106"/>
      <c r="AJ182" s="106"/>
      <c r="AK182" s="106"/>
      <c r="AL182" s="106"/>
      <c r="AM182" s="106"/>
      <c r="AN182" s="106"/>
    </row>
    <row r="183" ht="12.75" customHeight="1">
      <c r="A183" s="5"/>
      <c r="B183" s="85"/>
      <c r="C183" s="106"/>
      <c r="D183" s="106"/>
      <c r="E183" s="106"/>
      <c r="F183" s="106"/>
      <c r="G183" s="106"/>
      <c r="H183" s="106"/>
      <c r="I183" s="106"/>
      <c r="J183" s="372"/>
      <c r="K183" s="430"/>
      <c r="L183" s="430" t="s">
        <v>3248</v>
      </c>
      <c r="M183" s="430"/>
      <c r="N183" s="430"/>
      <c r="O183" s="436"/>
      <c r="P183" s="436"/>
      <c r="Q183" s="436"/>
      <c r="R183" s="436"/>
      <c r="S183" s="436"/>
      <c r="T183" s="431" t="s">
        <v>3244</v>
      </c>
      <c r="U183" s="45"/>
      <c r="V183" s="45"/>
      <c r="W183" s="45"/>
      <c r="X183" s="46"/>
      <c r="Y183" s="354"/>
      <c r="Z183" s="354"/>
      <c r="AA183" s="354"/>
      <c r="AB183" s="85"/>
      <c r="AC183" s="85"/>
      <c r="AD183" s="85"/>
      <c r="AE183" s="85"/>
      <c r="AF183" s="85"/>
      <c r="AG183" s="85"/>
      <c r="AH183" s="106"/>
      <c r="AI183" s="106"/>
      <c r="AJ183" s="106"/>
      <c r="AK183" s="106"/>
      <c r="AL183" s="106"/>
      <c r="AM183" s="106"/>
      <c r="AN183" s="106"/>
    </row>
    <row r="184" ht="12.75" customHeight="1">
      <c r="A184" s="5"/>
      <c r="B184" s="85"/>
      <c r="C184" s="106"/>
      <c r="D184" s="106"/>
      <c r="E184" s="106"/>
      <c r="F184" s="106"/>
      <c r="G184" s="106"/>
      <c r="H184" s="106"/>
      <c r="I184" s="106"/>
      <c r="J184" s="372"/>
      <c r="K184" s="430"/>
      <c r="L184" s="430" t="s">
        <v>3258</v>
      </c>
      <c r="M184" s="430"/>
      <c r="N184" s="430"/>
      <c r="O184" s="430"/>
      <c r="P184" s="430"/>
      <c r="Q184" s="430"/>
      <c r="R184" s="430"/>
      <c r="S184" s="430"/>
      <c r="T184" s="431" t="s">
        <v>3238</v>
      </c>
      <c r="U184" s="45"/>
      <c r="V184" s="45"/>
      <c r="W184" s="45"/>
      <c r="X184" s="46"/>
      <c r="Y184" s="354"/>
      <c r="Z184" s="354"/>
      <c r="AA184" s="354"/>
      <c r="AB184" s="85"/>
      <c r="AC184" s="85"/>
      <c r="AD184" s="85"/>
      <c r="AE184" s="85"/>
      <c r="AF184" s="85"/>
      <c r="AG184" s="85"/>
      <c r="AH184" s="106"/>
      <c r="AI184" s="106"/>
      <c r="AJ184" s="106"/>
      <c r="AK184" s="106"/>
      <c r="AL184" s="106"/>
      <c r="AM184" s="106"/>
      <c r="AN184" s="106"/>
    </row>
    <row r="185" ht="12.75" customHeight="1">
      <c r="A185" s="5"/>
      <c r="B185" s="85"/>
      <c r="C185" s="106"/>
      <c r="D185" s="106"/>
      <c r="E185" s="106"/>
      <c r="F185" s="106"/>
      <c r="G185" s="106"/>
      <c r="H185" s="106"/>
      <c r="I185" s="106"/>
      <c r="J185" s="372"/>
      <c r="K185" s="430"/>
      <c r="L185" s="430" t="s">
        <v>3252</v>
      </c>
      <c r="M185" s="430"/>
      <c r="N185" s="430"/>
      <c r="O185" s="430"/>
      <c r="P185" s="430"/>
      <c r="Q185" s="430"/>
      <c r="R185" s="430"/>
      <c r="S185" s="430"/>
      <c r="T185" s="431" t="s">
        <v>3242</v>
      </c>
      <c r="U185" s="45"/>
      <c r="V185" s="45"/>
      <c r="W185" s="45"/>
      <c r="X185" s="46"/>
      <c r="Y185" s="354"/>
      <c r="Z185" s="354"/>
      <c r="AA185" s="354"/>
      <c r="AB185" s="85"/>
      <c r="AC185" s="85"/>
      <c r="AD185" s="85"/>
      <c r="AE185" s="85"/>
      <c r="AF185" s="85"/>
      <c r="AG185" s="85"/>
      <c r="AH185" s="106"/>
      <c r="AI185" s="106"/>
      <c r="AJ185" s="106"/>
      <c r="AK185" s="106"/>
      <c r="AL185" s="106"/>
      <c r="AM185" s="106"/>
      <c r="AN185" s="106"/>
    </row>
    <row r="186" ht="12.75" customHeight="1">
      <c r="A186" s="5"/>
      <c r="B186" s="85"/>
      <c r="C186" s="106"/>
      <c r="D186" s="106"/>
      <c r="E186" s="106"/>
      <c r="F186" s="106"/>
      <c r="G186" s="106"/>
      <c r="H186" s="106"/>
      <c r="I186" s="106"/>
      <c r="J186" s="372"/>
      <c r="K186" s="430"/>
      <c r="L186" s="430" t="s">
        <v>3259</v>
      </c>
      <c r="M186" s="430"/>
      <c r="N186" s="430"/>
      <c r="O186" s="430"/>
      <c r="P186" s="430"/>
      <c r="Q186" s="430"/>
      <c r="R186" s="430"/>
      <c r="S186" s="430"/>
      <c r="T186" s="431" t="s">
        <v>3240</v>
      </c>
      <c r="U186" s="45"/>
      <c r="V186" s="45"/>
      <c r="W186" s="45"/>
      <c r="X186" s="46"/>
      <c r="Y186" s="354"/>
      <c r="Z186" s="354"/>
      <c r="AA186" s="354"/>
      <c r="AB186" s="85"/>
      <c r="AC186" s="85"/>
      <c r="AD186" s="85"/>
      <c r="AE186" s="85"/>
      <c r="AF186" s="85"/>
      <c r="AG186" s="85"/>
      <c r="AH186" s="85"/>
      <c r="AI186" s="85"/>
      <c r="AJ186" s="85"/>
      <c r="AK186" s="85"/>
      <c r="AL186" s="85"/>
      <c r="AM186" s="85"/>
      <c r="AN186" s="85"/>
    </row>
    <row r="187" ht="12.75" customHeight="1">
      <c r="A187" s="5"/>
      <c r="B187" s="85"/>
      <c r="C187" s="106"/>
      <c r="D187" s="106"/>
      <c r="E187" s="106"/>
      <c r="F187" s="106"/>
      <c r="G187" s="106"/>
      <c r="H187" s="106"/>
      <c r="I187" s="106"/>
      <c r="J187" s="372"/>
      <c r="K187" s="430"/>
      <c r="L187" s="433" t="s">
        <v>3245</v>
      </c>
      <c r="M187" s="430"/>
      <c r="N187" s="430"/>
      <c r="O187" s="430"/>
      <c r="P187" s="430"/>
      <c r="Q187" s="430"/>
      <c r="R187" s="430"/>
      <c r="S187" s="430"/>
      <c r="T187" s="431" t="s">
        <v>3251</v>
      </c>
      <c r="U187" s="45"/>
      <c r="V187" s="45"/>
      <c r="W187" s="45"/>
      <c r="X187" s="46"/>
      <c r="Y187" s="354"/>
      <c r="Z187" s="354"/>
      <c r="AA187" s="354"/>
      <c r="AB187" s="85"/>
      <c r="AC187" s="85"/>
      <c r="AD187" s="85"/>
      <c r="AE187" s="85"/>
      <c r="AF187" s="85"/>
      <c r="AG187" s="85"/>
      <c r="AH187" s="85"/>
      <c r="AI187" s="85"/>
      <c r="AJ187" s="85"/>
      <c r="AK187" s="85"/>
      <c r="AL187" s="85"/>
      <c r="AM187" s="85"/>
      <c r="AN187" s="85"/>
    </row>
    <row r="188" ht="12.75" customHeight="1">
      <c r="A188" s="5"/>
      <c r="B188" s="85"/>
      <c r="C188" s="106"/>
      <c r="D188" s="106"/>
      <c r="E188" s="106"/>
      <c r="F188" s="106"/>
      <c r="G188" s="106"/>
      <c r="H188" s="106"/>
      <c r="I188" s="106"/>
      <c r="J188" s="372"/>
      <c r="K188" s="430"/>
      <c r="L188" s="433" t="s">
        <v>3247</v>
      </c>
      <c r="M188" s="430"/>
      <c r="N188" s="430"/>
      <c r="O188" s="430"/>
      <c r="P188" s="430"/>
      <c r="Q188" s="430"/>
      <c r="R188" s="430"/>
      <c r="S188" s="430"/>
      <c r="T188" s="431" t="s">
        <v>3240</v>
      </c>
      <c r="U188" s="45"/>
      <c r="V188" s="45"/>
      <c r="W188" s="45"/>
      <c r="X188" s="46"/>
      <c r="Y188" s="354"/>
      <c r="Z188" s="354"/>
      <c r="AA188" s="354"/>
      <c r="AB188" s="85"/>
      <c r="AC188" s="85"/>
      <c r="AD188" s="85"/>
      <c r="AE188" s="85"/>
      <c r="AF188" s="85"/>
      <c r="AG188" s="85"/>
      <c r="AH188" s="85"/>
      <c r="AI188" s="85"/>
      <c r="AJ188" s="85"/>
      <c r="AK188" s="85"/>
      <c r="AL188" s="85"/>
      <c r="AM188" s="85"/>
      <c r="AN188" s="85"/>
    </row>
    <row r="189" ht="12.75" customHeight="1">
      <c r="A189" s="5"/>
      <c r="B189" s="85"/>
      <c r="C189" s="106"/>
      <c r="D189" s="106"/>
      <c r="E189" s="106"/>
      <c r="F189" s="106"/>
      <c r="G189" s="106"/>
      <c r="H189" s="106"/>
      <c r="I189" s="106"/>
      <c r="J189" s="372"/>
      <c r="K189" s="430"/>
      <c r="L189" s="430"/>
      <c r="M189" s="430"/>
      <c r="N189" s="430"/>
      <c r="O189" s="430"/>
      <c r="P189" s="430"/>
      <c r="Q189" s="430"/>
      <c r="R189" s="430"/>
      <c r="S189" s="430"/>
      <c r="T189" s="431"/>
      <c r="U189" s="45"/>
      <c r="V189" s="45"/>
      <c r="W189" s="45"/>
      <c r="X189" s="46"/>
      <c r="Y189" s="354"/>
      <c r="Z189" s="354"/>
      <c r="AA189" s="354"/>
      <c r="AB189" s="85"/>
      <c r="AC189" s="85"/>
      <c r="AD189" s="85"/>
      <c r="AE189" s="85"/>
      <c r="AF189" s="85"/>
      <c r="AG189" s="85"/>
      <c r="AH189" s="85"/>
      <c r="AI189" s="85"/>
      <c r="AJ189" s="85"/>
      <c r="AK189" s="85"/>
      <c r="AL189" s="85"/>
      <c r="AM189" s="85"/>
      <c r="AN189" s="85"/>
    </row>
    <row r="190" ht="12.75" customHeight="1">
      <c r="A190" s="5"/>
      <c r="B190" s="85"/>
      <c r="C190" s="106"/>
      <c r="D190" s="106"/>
      <c r="E190" s="106"/>
      <c r="F190" s="106"/>
      <c r="G190" s="106"/>
      <c r="H190" s="106"/>
      <c r="I190" s="106"/>
      <c r="J190" s="372"/>
      <c r="K190" s="438"/>
      <c r="L190" s="438"/>
      <c r="M190" s="438"/>
      <c r="N190" s="438"/>
      <c r="O190" s="438"/>
      <c r="P190" s="438"/>
      <c r="Q190" s="438"/>
      <c r="R190" s="438"/>
      <c r="S190" s="438"/>
      <c r="T190" s="439"/>
      <c r="U190" s="103"/>
      <c r="V190" s="103"/>
      <c r="W190" s="103"/>
      <c r="X190" s="103"/>
      <c r="Y190" s="354"/>
      <c r="Z190" s="354"/>
      <c r="AA190" s="354"/>
      <c r="AB190" s="85"/>
      <c r="AC190" s="85"/>
      <c r="AD190" s="85"/>
      <c r="AE190" s="85"/>
      <c r="AF190" s="85"/>
      <c r="AG190" s="85"/>
      <c r="AH190" s="85"/>
      <c r="AI190" s="85"/>
      <c r="AJ190" s="85"/>
      <c r="AK190" s="85"/>
      <c r="AL190" s="85"/>
      <c r="AM190" s="85"/>
      <c r="AN190" s="85"/>
    </row>
    <row r="191" ht="13.5" customHeight="1">
      <c r="A191" s="5"/>
      <c r="B191" s="98"/>
      <c r="C191" s="98"/>
      <c r="D191" s="98"/>
      <c r="E191" s="98"/>
      <c r="F191" s="98"/>
      <c r="G191" s="78"/>
      <c r="H191" s="193" t="s">
        <v>2990</v>
      </c>
      <c r="I191" s="342" t="str">
        <f>"CATI: SI (TIPO_MUESTRA=2) Y (V03_01!=1) Y (U03_10a!=blanco) Y (U03_10a!=PAIS98) ASIGNAR (V03_10a=U03_10a) (V03_10b=U03_10b)"</f>
        <v>CATI: SI (TIPO_MUESTRA=2) Y (V03_01!=1) Y (U03_10a!=blanco) Y (U03_10a!=PAIS98) ASIGNAR (V03_10a=U03_10a) (V03_10b=U03_10b)</v>
      </c>
      <c r="J191" s="343"/>
      <c r="K191" s="343"/>
      <c r="L191" s="343"/>
      <c r="M191" s="343"/>
      <c r="N191" s="343"/>
      <c r="O191" s="343"/>
      <c r="P191" s="343"/>
      <c r="Q191" s="343"/>
      <c r="R191" s="343"/>
      <c r="S191" s="343"/>
      <c r="T191" s="343"/>
      <c r="U191" s="343"/>
      <c r="V191" s="144"/>
      <c r="W191" s="144"/>
      <c r="X191" s="144"/>
      <c r="Y191" s="144"/>
      <c r="Z191" s="144"/>
      <c r="AA191" s="144"/>
      <c r="AB191" s="98"/>
      <c r="AC191" s="98"/>
      <c r="AD191" s="271"/>
      <c r="AE191" s="271"/>
      <c r="AF191" s="271"/>
      <c r="AG191" s="271"/>
      <c r="AH191" s="271"/>
      <c r="AI191" s="98"/>
      <c r="AJ191" s="98"/>
      <c r="AK191" s="98"/>
      <c r="AL191" s="98"/>
      <c r="AM191" s="98"/>
    </row>
    <row r="192" ht="13.5" customHeight="1">
      <c r="A192" s="5"/>
      <c r="B192" s="98"/>
      <c r="C192" s="98"/>
      <c r="D192" s="98"/>
      <c r="E192" s="98"/>
      <c r="F192" s="98"/>
      <c r="G192" s="78"/>
      <c r="H192" s="193"/>
      <c r="I192" s="342" t="str">
        <f>"CATI: SI (TIPO_MUESTRA=2) Y (V03_01!=1) Y (U03_10a)=PAIS98 PASAR A 3,10"</f>
        <v>CATI: SI (TIPO_MUESTRA=2) Y (V03_01!=1) Y (U03_10a)=PAIS98 PASAR A 3,10</v>
      </c>
      <c r="J192" s="343"/>
      <c r="K192" s="343"/>
      <c r="L192" s="343"/>
      <c r="M192" s="343"/>
      <c r="N192" s="343"/>
      <c r="O192" s="343"/>
      <c r="P192" s="343"/>
      <c r="Q192" s="343"/>
      <c r="R192" s="343"/>
      <c r="S192" s="343"/>
      <c r="T192" s="343"/>
      <c r="U192" s="343"/>
      <c r="V192" s="98"/>
      <c r="W192" s="98"/>
      <c r="X192" s="98"/>
      <c r="Y192" s="98"/>
      <c r="Z192" s="98"/>
      <c r="AA192" s="98"/>
      <c r="AB192" s="98"/>
      <c r="AC192" s="98"/>
      <c r="AD192" s="271"/>
      <c r="AE192" s="271"/>
      <c r="AF192" s="271"/>
      <c r="AG192" s="271"/>
      <c r="AH192" s="271"/>
      <c r="AI192" s="98"/>
      <c r="AJ192" s="98"/>
      <c r="AK192" s="98"/>
      <c r="AL192" s="98"/>
      <c r="AM192" s="98"/>
    </row>
    <row r="193" ht="13.5" customHeight="1">
      <c r="A193" s="5"/>
      <c r="B193" s="98"/>
      <c r="C193" s="98"/>
      <c r="D193" s="98"/>
      <c r="E193" s="98"/>
      <c r="F193" s="98"/>
      <c r="G193" s="78"/>
      <c r="H193" s="193"/>
      <c r="I193" s="342" t="str">
        <f>"CATI: SI (TIPO_MUESTRA !=2 ) Y (V03_01=1) PASAR A "&amp;H196 </f>
        <v>CATI: SI (TIPO_MUESTRA !=2 ) Y (V03_01=1) PASAR A 3,1</v>
      </c>
      <c r="J193" s="343"/>
      <c r="K193" s="343"/>
      <c r="L193" s="343"/>
      <c r="M193" s="343"/>
      <c r="N193" s="343"/>
      <c r="O193" s="343"/>
      <c r="P193" s="343"/>
      <c r="Q193" s="343"/>
      <c r="R193" s="343"/>
      <c r="S193" s="343"/>
      <c r="T193" s="343"/>
      <c r="U193" s="343"/>
      <c r="V193" s="98"/>
      <c r="W193" s="98"/>
      <c r="X193" s="98"/>
      <c r="Y193" s="98"/>
      <c r="Z193" s="98"/>
      <c r="AA193" s="98"/>
      <c r="AB193" s="98"/>
      <c r="AC193" s="98"/>
      <c r="AD193" s="271"/>
      <c r="AE193" s="271"/>
      <c r="AF193" s="271"/>
      <c r="AG193" s="271"/>
      <c r="AH193" s="271"/>
      <c r="AI193" s="98"/>
      <c r="AJ193" s="98"/>
      <c r="AK193" s="98"/>
      <c r="AL193" s="98"/>
      <c r="AM193" s="98"/>
    </row>
    <row r="194" ht="13.5" customHeight="1">
      <c r="A194" s="5"/>
      <c r="B194" s="98"/>
      <c r="E194" s="98"/>
      <c r="F194" s="98"/>
      <c r="G194" s="78"/>
      <c r="H194" s="193" t="s">
        <v>2990</v>
      </c>
      <c r="I194" s="342" t="str">
        <f>"CATI: SI (TIPO_MUESTRA !=2 ) Y (V03_01!=1) PASAR A "&amp;H196&amp;"0"</f>
        <v>CATI: SI (TIPO_MUESTRA !=2 ) Y (V03_01!=1) PASAR A 3,10</v>
      </c>
      <c r="J194" s="343"/>
      <c r="K194" s="343"/>
      <c r="L194" s="343"/>
      <c r="M194" s="343"/>
      <c r="N194" s="343"/>
      <c r="O194" s="343"/>
      <c r="P194" s="343"/>
      <c r="Q194" s="343"/>
      <c r="R194" s="343"/>
      <c r="S194" s="343"/>
      <c r="T194" s="343"/>
      <c r="U194" s="343"/>
      <c r="V194" s="98"/>
      <c r="W194" s="98"/>
      <c r="X194" s="98"/>
      <c r="Y194" s="98"/>
      <c r="Z194" s="98"/>
      <c r="AA194" s="98"/>
      <c r="AB194" s="98"/>
      <c r="AC194" s="98"/>
      <c r="AD194" s="271"/>
      <c r="AE194" s="271"/>
      <c r="AF194" s="271"/>
      <c r="AG194" s="271"/>
      <c r="AH194" s="271"/>
      <c r="AI194" s="98"/>
      <c r="AJ194" s="98"/>
      <c r="AK194" s="98"/>
      <c r="AL194" s="98"/>
      <c r="AM194" s="98"/>
    </row>
    <row r="195" ht="13.5" customHeight="1">
      <c r="A195" s="5"/>
      <c r="B195" s="98"/>
      <c r="C195" s="98"/>
      <c r="D195" s="98"/>
      <c r="E195" s="98"/>
      <c r="F195" s="98"/>
      <c r="G195" s="78"/>
      <c r="H195" s="193"/>
      <c r="I195" s="418" t="s">
        <v>3232</v>
      </c>
      <c r="J195" s="419"/>
      <c r="K195" s="419"/>
      <c r="L195" s="419"/>
      <c r="M195" s="419"/>
      <c r="N195" s="419"/>
      <c r="O195" s="419"/>
      <c r="P195" s="422"/>
      <c r="Q195" s="422"/>
      <c r="R195" s="422"/>
      <c r="S195" s="422"/>
      <c r="T195" s="422"/>
      <c r="U195" s="422"/>
      <c r="V195" s="123"/>
      <c r="W195" s="440"/>
      <c r="X195" s="440"/>
      <c r="Y195" s="98"/>
      <c r="Z195" s="98"/>
      <c r="AA195" s="98"/>
      <c r="AB195" s="98"/>
      <c r="AC195" s="98"/>
      <c r="AD195" s="98"/>
      <c r="AE195" s="98"/>
      <c r="AF195" s="98"/>
      <c r="AG195" s="98"/>
      <c r="AH195" s="98"/>
      <c r="AI195" s="98"/>
      <c r="AJ195" s="98"/>
      <c r="AK195" s="98"/>
      <c r="AL195" s="98"/>
      <c r="AM195" s="98"/>
    </row>
    <row r="196" ht="13.5" customHeight="1">
      <c r="A196" s="5"/>
      <c r="B196" s="98"/>
      <c r="C196" s="98"/>
      <c r="D196" s="98"/>
      <c r="E196" s="98"/>
      <c r="F196" s="98"/>
      <c r="G196" s="161"/>
      <c r="H196" s="193">
        <f>H139+0.01</f>
        <v>3.1</v>
      </c>
      <c r="I196" s="98" t="s">
        <v>3260</v>
      </c>
      <c r="J196" s="50"/>
      <c r="K196" s="123"/>
      <c r="L196" s="123"/>
      <c r="M196" s="123"/>
      <c r="N196" s="123"/>
      <c r="O196" s="123"/>
      <c r="P196" s="123"/>
      <c r="Q196" s="123"/>
      <c r="R196" s="123"/>
      <c r="S196" s="123"/>
      <c r="T196" s="123"/>
      <c r="U196" s="123"/>
      <c r="V196" s="123"/>
      <c r="W196" s="32"/>
      <c r="X196" s="32"/>
      <c r="Y196" s="98"/>
      <c r="Z196" s="98"/>
      <c r="AA196" s="98"/>
      <c r="AB196" s="98"/>
      <c r="AC196" s="98"/>
      <c r="AD196" s="98"/>
      <c r="AE196" s="98"/>
      <c r="AF196" s="98"/>
      <c r="AG196" s="98"/>
      <c r="AH196" s="98"/>
      <c r="AI196" s="98"/>
      <c r="AJ196" s="98"/>
      <c r="AK196" s="98"/>
      <c r="AL196" s="98"/>
      <c r="AM196" s="98"/>
      <c r="AN196" s="5"/>
    </row>
    <row r="197" ht="13.5" customHeight="1">
      <c r="A197" s="5"/>
      <c r="B197" s="98"/>
      <c r="C197" s="98"/>
      <c r="D197" s="98"/>
      <c r="E197" s="98"/>
      <c r="F197" s="98"/>
      <c r="G197" s="78"/>
      <c r="H197" s="193"/>
      <c r="I197" s="441"/>
      <c r="J197" s="424"/>
      <c r="K197" s="414"/>
      <c r="L197" s="442"/>
      <c r="M197" s="123"/>
      <c r="N197" s="123"/>
      <c r="O197" s="123"/>
      <c r="P197" s="123"/>
      <c r="Q197" s="123"/>
      <c r="R197" s="123"/>
      <c r="S197" s="123"/>
      <c r="T197" s="123"/>
      <c r="U197" s="123"/>
      <c r="V197" s="123"/>
      <c r="W197" s="123"/>
      <c r="X197" s="123"/>
      <c r="Y197" s="123"/>
      <c r="Z197" s="98"/>
      <c r="AA197" s="98"/>
      <c r="AB197" s="98"/>
      <c r="AC197" s="98"/>
      <c r="AD197" s="98"/>
      <c r="AE197" s="98"/>
      <c r="AF197" s="98"/>
      <c r="AG197" s="98"/>
      <c r="AH197" s="98"/>
      <c r="AI197" s="98"/>
      <c r="AJ197" s="98"/>
      <c r="AK197" s="98"/>
      <c r="AL197" s="98"/>
      <c r="AM197" s="98"/>
    </row>
    <row r="198" ht="13.5" customHeight="1">
      <c r="A198" s="5"/>
      <c r="B198" s="354"/>
      <c r="C198" s="354"/>
      <c r="D198" s="354"/>
      <c r="E198" s="354"/>
      <c r="F198" s="354"/>
      <c r="G198" s="354"/>
      <c r="H198" s="354"/>
      <c r="I198" s="354"/>
      <c r="J198" s="443"/>
      <c r="K198" s="444" t="s">
        <v>3003</v>
      </c>
      <c r="L198" s="428"/>
      <c r="M198" s="428"/>
      <c r="N198" s="428"/>
      <c r="O198" s="428"/>
      <c r="P198" s="428"/>
      <c r="Q198" s="428"/>
      <c r="R198" s="428"/>
      <c r="S198" s="428"/>
      <c r="T198" s="428"/>
      <c r="U198" s="429"/>
      <c r="V198" s="429"/>
      <c r="W198" s="429"/>
      <c r="X198" s="429"/>
      <c r="Y198" s="354"/>
      <c r="Z198" s="354"/>
      <c r="AA198" s="443"/>
      <c r="AB198" s="445"/>
      <c r="AC198" s="445"/>
      <c r="AD198" s="445"/>
      <c r="AE198" s="445"/>
      <c r="AF198" s="445"/>
      <c r="AG198" s="445"/>
      <c r="AH198" s="445"/>
      <c r="AI198" s="445"/>
      <c r="AJ198" s="445"/>
      <c r="AK198" s="445"/>
      <c r="AL198" s="106"/>
      <c r="AM198" s="106"/>
      <c r="AN198" s="106"/>
    </row>
    <row r="199" ht="13.5" customHeight="1">
      <c r="A199" s="5"/>
      <c r="B199" s="354"/>
      <c r="C199" s="354"/>
      <c r="D199" s="354"/>
      <c r="E199" s="354"/>
      <c r="F199" s="354"/>
      <c r="G199" s="354"/>
      <c r="H199" s="354"/>
      <c r="I199" s="354"/>
      <c r="J199" s="443"/>
      <c r="K199" s="433"/>
      <c r="L199" s="433" t="s">
        <v>3235</v>
      </c>
      <c r="M199" s="433"/>
      <c r="N199" s="433"/>
      <c r="O199" s="433"/>
      <c r="P199" s="433"/>
      <c r="Q199" s="433"/>
      <c r="R199" s="433"/>
      <c r="S199" s="433"/>
      <c r="T199" s="446" t="s">
        <v>3236</v>
      </c>
      <c r="U199" s="45"/>
      <c r="V199" s="45"/>
      <c r="W199" s="45"/>
      <c r="X199" s="46"/>
      <c r="Y199" s="354"/>
      <c r="Z199" s="354"/>
      <c r="AA199" s="373"/>
      <c r="AB199" s="373"/>
      <c r="AC199" s="373"/>
      <c r="AD199" s="373"/>
      <c r="AE199" s="373"/>
      <c r="AF199" s="373"/>
      <c r="AG199" s="373"/>
      <c r="AH199" s="373"/>
      <c r="AI199" s="373"/>
      <c r="AJ199" s="373"/>
      <c r="AK199" s="447"/>
    </row>
    <row r="200" ht="13.5" customHeight="1">
      <c r="A200" s="5"/>
      <c r="B200" s="354"/>
      <c r="C200" s="354"/>
      <c r="D200" s="354"/>
      <c r="E200" s="354"/>
      <c r="F200" s="354"/>
      <c r="G200" s="354"/>
      <c r="H200" s="354"/>
      <c r="I200" s="354"/>
      <c r="J200" s="443"/>
      <c r="K200" s="433"/>
      <c r="L200" s="433" t="s">
        <v>3237</v>
      </c>
      <c r="M200" s="433"/>
      <c r="N200" s="433"/>
      <c r="O200" s="433"/>
      <c r="P200" s="433"/>
      <c r="Q200" s="433"/>
      <c r="R200" s="433"/>
      <c r="S200" s="433"/>
      <c r="T200" s="446" t="s">
        <v>3238</v>
      </c>
      <c r="U200" s="45"/>
      <c r="V200" s="45"/>
      <c r="W200" s="45"/>
      <c r="X200" s="46"/>
      <c r="Y200" s="354"/>
      <c r="Z200" s="354"/>
      <c r="AA200" s="373"/>
      <c r="AB200" s="373"/>
      <c r="AC200" s="373"/>
      <c r="AD200" s="373"/>
      <c r="AE200" s="373"/>
      <c r="AF200" s="373"/>
      <c r="AG200" s="373"/>
      <c r="AH200" s="373"/>
      <c r="AI200" s="373"/>
      <c r="AJ200" s="373"/>
      <c r="AK200" s="447"/>
    </row>
    <row r="201" ht="13.5" customHeight="1">
      <c r="A201" s="5"/>
      <c r="B201" s="354"/>
      <c r="C201" s="354"/>
      <c r="D201" s="354"/>
      <c r="E201" s="354"/>
      <c r="F201" s="354"/>
      <c r="G201" s="354"/>
      <c r="H201" s="354"/>
      <c r="I201" s="354"/>
      <c r="J201" s="443"/>
      <c r="K201" s="433"/>
      <c r="L201" s="433" t="s">
        <v>3239</v>
      </c>
      <c r="M201" s="433"/>
      <c r="N201" s="433"/>
      <c r="O201" s="433"/>
      <c r="P201" s="433"/>
      <c r="Q201" s="433"/>
      <c r="R201" s="433"/>
      <c r="S201" s="433"/>
      <c r="T201" s="446" t="s">
        <v>3240</v>
      </c>
      <c r="U201" s="45"/>
      <c r="V201" s="45"/>
      <c r="W201" s="45"/>
      <c r="X201" s="46"/>
      <c r="Y201" s="354"/>
      <c r="Z201" s="354"/>
      <c r="AA201" s="373"/>
      <c r="AB201" s="373"/>
      <c r="AC201" s="373"/>
      <c r="AD201" s="373"/>
      <c r="AE201" s="373"/>
      <c r="AF201" s="373"/>
      <c r="AG201" s="373"/>
      <c r="AH201" s="373"/>
      <c r="AI201" s="373"/>
      <c r="AJ201" s="373"/>
      <c r="AK201" s="447"/>
    </row>
    <row r="202" ht="13.5" customHeight="1">
      <c r="A202" s="5"/>
      <c r="B202" s="354"/>
      <c r="C202" s="354"/>
      <c r="D202" s="354"/>
      <c r="E202" s="354"/>
      <c r="F202" s="354"/>
      <c r="G202" s="354"/>
      <c r="H202" s="354"/>
      <c r="I202" s="354"/>
      <c r="J202" s="443"/>
      <c r="K202" s="433"/>
      <c r="L202" s="433" t="s">
        <v>3241</v>
      </c>
      <c r="M202" s="433"/>
      <c r="N202" s="433"/>
      <c r="O202" s="433"/>
      <c r="P202" s="433"/>
      <c r="Q202" s="433"/>
      <c r="R202" s="433"/>
      <c r="S202" s="433"/>
      <c r="T202" s="446" t="s">
        <v>3242</v>
      </c>
      <c r="U202" s="45"/>
      <c r="V202" s="45"/>
      <c r="W202" s="45"/>
      <c r="X202" s="46"/>
      <c r="Y202" s="354"/>
      <c r="Z202" s="354"/>
      <c r="AA202" s="373"/>
      <c r="AB202" s="373"/>
      <c r="AC202" s="373"/>
      <c r="AD202" s="373"/>
      <c r="AE202" s="373"/>
      <c r="AF202" s="373"/>
      <c r="AG202" s="373"/>
      <c r="AH202" s="373"/>
      <c r="AI202" s="373"/>
      <c r="AJ202" s="373"/>
      <c r="AK202" s="447"/>
    </row>
    <row r="203" ht="13.5" customHeight="1">
      <c r="A203" s="5"/>
      <c r="B203" s="354"/>
      <c r="C203" s="354"/>
      <c r="D203" s="354"/>
      <c r="E203" s="354"/>
      <c r="F203" s="354"/>
      <c r="G203" s="354"/>
      <c r="H203" s="354"/>
      <c r="I203" s="354"/>
      <c r="J203" s="443"/>
      <c r="K203" s="433"/>
      <c r="L203" s="433" t="s">
        <v>3243</v>
      </c>
      <c r="M203" s="433"/>
      <c r="N203" s="433"/>
      <c r="O203" s="433"/>
      <c r="P203" s="433"/>
      <c r="Q203" s="433"/>
      <c r="R203" s="433"/>
      <c r="S203" s="433"/>
      <c r="T203" s="446" t="s">
        <v>3244</v>
      </c>
      <c r="U203" s="45"/>
      <c r="V203" s="45"/>
      <c r="W203" s="45"/>
      <c r="X203" s="46"/>
      <c r="Y203" s="354"/>
      <c r="Z203" s="354"/>
      <c r="AA203" s="373"/>
      <c r="AB203" s="373"/>
      <c r="AC203" s="373"/>
      <c r="AD203" s="373"/>
      <c r="AE203" s="373"/>
      <c r="AF203" s="373"/>
      <c r="AG203" s="373"/>
      <c r="AH203" s="373"/>
      <c r="AI203" s="373"/>
      <c r="AJ203" s="373"/>
      <c r="AK203" s="447"/>
    </row>
    <row r="204" ht="13.5" customHeight="1">
      <c r="A204" s="5"/>
      <c r="B204" s="354"/>
      <c r="C204" s="354"/>
      <c r="D204" s="354"/>
      <c r="E204" s="354"/>
      <c r="F204" s="354"/>
      <c r="G204" s="354"/>
      <c r="H204" s="354"/>
      <c r="I204" s="354"/>
      <c r="J204" s="443"/>
      <c r="K204" s="433"/>
      <c r="L204" s="433" t="s">
        <v>3245</v>
      </c>
      <c r="M204" s="433"/>
      <c r="N204" s="433"/>
      <c r="O204" s="433"/>
      <c r="P204" s="433"/>
      <c r="Q204" s="433"/>
      <c r="R204" s="433"/>
      <c r="S204" s="433"/>
      <c r="T204" s="446" t="s">
        <v>3246</v>
      </c>
      <c r="U204" s="45"/>
      <c r="V204" s="45"/>
      <c r="W204" s="45"/>
      <c r="X204" s="46"/>
      <c r="Y204" s="354"/>
      <c r="Z204" s="354"/>
      <c r="AA204" s="373"/>
      <c r="AB204" s="373"/>
      <c r="AC204" s="372"/>
      <c r="AD204" s="373"/>
      <c r="AE204" s="373"/>
      <c r="AF204" s="373"/>
      <c r="AG204" s="373"/>
      <c r="AH204" s="373"/>
      <c r="AI204" s="373"/>
      <c r="AJ204" s="373"/>
      <c r="AK204" s="447"/>
    </row>
    <row r="205" ht="13.5" customHeight="1">
      <c r="A205" s="5"/>
      <c r="B205" s="354"/>
      <c r="C205" s="354"/>
      <c r="D205" s="354"/>
      <c r="E205" s="354"/>
      <c r="F205" s="354"/>
      <c r="G205" s="354"/>
      <c r="H205" s="354"/>
      <c r="I205" s="354"/>
      <c r="J205" s="443"/>
      <c r="K205" s="433"/>
      <c r="L205" s="433" t="s">
        <v>3247</v>
      </c>
      <c r="M205" s="433"/>
      <c r="N205" s="433"/>
      <c r="O205" s="433"/>
      <c r="P205" s="433"/>
      <c r="Q205" s="433"/>
      <c r="R205" s="433"/>
      <c r="S205" s="433"/>
      <c r="T205" s="446" t="s">
        <v>3246</v>
      </c>
      <c r="U205" s="45"/>
      <c r="V205" s="45"/>
      <c r="W205" s="45"/>
      <c r="X205" s="46"/>
      <c r="Y205" s="354"/>
      <c r="Z205" s="354"/>
      <c r="AA205" s="373"/>
      <c r="AB205" s="373"/>
      <c r="AC205" s="372"/>
      <c r="AD205" s="373"/>
      <c r="AE205" s="373"/>
      <c r="AF205" s="373"/>
      <c r="AG205" s="373"/>
      <c r="AH205" s="373"/>
      <c r="AI205" s="373"/>
      <c r="AJ205" s="373"/>
      <c r="AK205" s="447"/>
    </row>
    <row r="206" ht="13.5" customHeight="1">
      <c r="A206" s="5"/>
      <c r="B206" s="354"/>
      <c r="C206" s="354"/>
      <c r="D206" s="354"/>
      <c r="E206" s="354"/>
      <c r="F206" s="354"/>
      <c r="G206" s="354"/>
      <c r="H206" s="354"/>
      <c r="I206" s="354"/>
      <c r="J206" s="443"/>
      <c r="K206" s="433"/>
      <c r="L206" s="433" t="s">
        <v>3261</v>
      </c>
      <c r="M206" s="433"/>
      <c r="N206" s="433"/>
      <c r="O206" s="433"/>
      <c r="P206" s="433"/>
      <c r="Q206" s="433"/>
      <c r="R206" s="433"/>
      <c r="S206" s="428"/>
      <c r="T206" s="428"/>
      <c r="U206" s="429"/>
      <c r="V206" s="429"/>
      <c r="W206" s="429"/>
      <c r="X206" s="429"/>
      <c r="Y206" s="354"/>
      <c r="Z206" s="354"/>
      <c r="AA206" s="373"/>
      <c r="AB206" s="373"/>
      <c r="AC206" s="373"/>
      <c r="AD206" s="373"/>
      <c r="AE206" s="373"/>
      <c r="AF206" s="373"/>
      <c r="AG206" s="373"/>
      <c r="AH206" s="373"/>
      <c r="AI206" s="373"/>
      <c r="AJ206" s="445"/>
      <c r="AK206" s="445"/>
      <c r="AL206" s="106"/>
      <c r="AM206" s="106"/>
      <c r="AN206" s="106"/>
    </row>
    <row r="207" ht="13.5" customHeight="1">
      <c r="A207" s="5"/>
      <c r="B207" s="354"/>
      <c r="C207" s="354"/>
      <c r="D207" s="354"/>
      <c r="E207" s="354"/>
      <c r="F207" s="354"/>
      <c r="G207" s="354"/>
      <c r="H207" s="354"/>
      <c r="I207" s="354"/>
      <c r="J207" s="443"/>
      <c r="K207" s="444" t="s">
        <v>3005</v>
      </c>
      <c r="L207" s="434"/>
      <c r="M207" s="434"/>
      <c r="N207" s="434"/>
      <c r="O207" s="434"/>
      <c r="P207" s="434"/>
      <c r="Q207" s="434"/>
      <c r="R207" s="434"/>
      <c r="S207" s="435"/>
      <c r="T207" s="435"/>
      <c r="U207" s="435"/>
      <c r="V207" s="435"/>
      <c r="W207" s="435"/>
      <c r="X207" s="435"/>
      <c r="Y207" s="354"/>
      <c r="Z207" s="354"/>
      <c r="AA207" s="443"/>
      <c r="AB207" s="372"/>
      <c r="AC207" s="432"/>
      <c r="AD207" s="432"/>
      <c r="AE207" s="432"/>
      <c r="AF207" s="432"/>
      <c r="AG207" s="432"/>
      <c r="AH207" s="432"/>
      <c r="AI207" s="432"/>
      <c r="AJ207" s="6"/>
      <c r="AK207" s="6"/>
      <c r="AL207" s="6"/>
      <c r="AM207" s="6"/>
      <c r="AN207" s="6"/>
    </row>
    <row r="208" ht="13.5" customHeight="1">
      <c r="A208" s="5"/>
      <c r="B208" s="354"/>
      <c r="C208" s="354"/>
      <c r="D208" s="354"/>
      <c r="E208" s="354"/>
      <c r="F208" s="354"/>
      <c r="G208" s="354"/>
      <c r="H208" s="354"/>
      <c r="I208" s="354"/>
      <c r="J208" s="443"/>
      <c r="K208" s="433"/>
      <c r="L208" s="433" t="s">
        <v>3235</v>
      </c>
      <c r="M208" s="433"/>
      <c r="N208" s="433"/>
      <c r="O208" s="433"/>
      <c r="P208" s="433"/>
      <c r="Q208" s="433"/>
      <c r="R208" s="433"/>
      <c r="S208" s="433"/>
      <c r="T208" s="446" t="s">
        <v>3236</v>
      </c>
      <c r="U208" s="45"/>
      <c r="V208" s="45"/>
      <c r="W208" s="45"/>
      <c r="X208" s="46"/>
      <c r="Y208" s="354"/>
      <c r="Z208" s="354"/>
      <c r="AA208" s="373"/>
      <c r="AB208" s="372"/>
      <c r="AC208" s="372"/>
      <c r="AD208" s="372"/>
      <c r="AE208" s="372"/>
      <c r="AF208" s="372"/>
      <c r="AG208" s="372"/>
      <c r="AH208" s="372"/>
      <c r="AI208" s="372"/>
      <c r="AJ208" s="372"/>
      <c r="AK208" s="447"/>
    </row>
    <row r="209" ht="13.5" customHeight="1">
      <c r="A209" s="5"/>
      <c r="B209" s="354"/>
      <c r="C209" s="354"/>
      <c r="D209" s="354"/>
      <c r="E209" s="354"/>
      <c r="F209" s="354"/>
      <c r="G209" s="354"/>
      <c r="H209" s="354"/>
      <c r="I209" s="354"/>
      <c r="J209" s="443"/>
      <c r="K209" s="433"/>
      <c r="L209" s="433" t="s">
        <v>3248</v>
      </c>
      <c r="M209" s="433"/>
      <c r="N209" s="433"/>
      <c r="O209" s="433"/>
      <c r="P209" s="433"/>
      <c r="Q209" s="433"/>
      <c r="R209" s="433"/>
      <c r="S209" s="433"/>
      <c r="T209" s="446" t="s">
        <v>3249</v>
      </c>
      <c r="U209" s="45"/>
      <c r="V209" s="45"/>
      <c r="W209" s="45"/>
      <c r="X209" s="46"/>
      <c r="Y209" s="354"/>
      <c r="Z209" s="354"/>
      <c r="AA209" s="373"/>
      <c r="AB209" s="372"/>
      <c r="AC209" s="372"/>
      <c r="AD209" s="372"/>
      <c r="AE209" s="372"/>
      <c r="AF209" s="372"/>
      <c r="AG209" s="372"/>
      <c r="AH209" s="372"/>
      <c r="AI209" s="372"/>
      <c r="AJ209" s="372"/>
      <c r="AK209" s="447"/>
    </row>
    <row r="210" ht="13.5" customHeight="1">
      <c r="A210" s="5"/>
      <c r="B210" s="354"/>
      <c r="C210" s="354"/>
      <c r="D210" s="354"/>
      <c r="E210" s="354"/>
      <c r="F210" s="354"/>
      <c r="G210" s="354"/>
      <c r="H210" s="354"/>
      <c r="I210" s="354"/>
      <c r="J210" s="443"/>
      <c r="K210" s="433"/>
      <c r="L210" s="433" t="s">
        <v>3239</v>
      </c>
      <c r="M210" s="433"/>
      <c r="N210" s="433"/>
      <c r="O210" s="433"/>
      <c r="P210" s="433"/>
      <c r="Q210" s="433"/>
      <c r="R210" s="433"/>
      <c r="S210" s="433"/>
      <c r="T210" s="446" t="s">
        <v>3246</v>
      </c>
      <c r="U210" s="45"/>
      <c r="V210" s="45"/>
      <c r="W210" s="45"/>
      <c r="X210" s="46"/>
      <c r="Y210" s="354"/>
      <c r="Z210" s="354"/>
      <c r="AA210" s="373"/>
      <c r="AB210" s="372"/>
      <c r="AC210" s="372"/>
      <c r="AD210" s="372"/>
      <c r="AE210" s="372"/>
      <c r="AF210" s="372"/>
      <c r="AG210" s="372"/>
      <c r="AH210" s="372"/>
      <c r="AI210" s="372"/>
      <c r="AJ210" s="372"/>
      <c r="AK210" s="447"/>
    </row>
    <row r="211" ht="13.5" customHeight="1">
      <c r="A211" s="5"/>
      <c r="B211" s="354"/>
      <c r="C211" s="354"/>
      <c r="D211" s="354"/>
      <c r="E211" s="354"/>
      <c r="F211" s="354"/>
      <c r="G211" s="354"/>
      <c r="H211" s="354"/>
      <c r="I211" s="354"/>
      <c r="J211" s="443"/>
      <c r="K211" s="433"/>
      <c r="L211" s="433" t="s">
        <v>3250</v>
      </c>
      <c r="M211" s="433"/>
      <c r="N211" s="433"/>
      <c r="O211" s="433"/>
      <c r="P211" s="433"/>
      <c r="Q211" s="433"/>
      <c r="R211" s="433"/>
      <c r="S211" s="433"/>
      <c r="T211" s="446" t="s">
        <v>3251</v>
      </c>
      <c r="U211" s="45"/>
      <c r="V211" s="45"/>
      <c r="W211" s="45"/>
      <c r="X211" s="46"/>
      <c r="Y211" s="354"/>
      <c r="Z211" s="354"/>
      <c r="AA211" s="373"/>
      <c r="AB211" s="372"/>
      <c r="AC211" s="372"/>
      <c r="AD211" s="372"/>
      <c r="AE211" s="372"/>
      <c r="AF211" s="372"/>
      <c r="AG211" s="372"/>
      <c r="AH211" s="372"/>
      <c r="AI211" s="372"/>
      <c r="AJ211" s="372"/>
      <c r="AK211" s="447"/>
    </row>
    <row r="212" ht="13.5" customHeight="1">
      <c r="A212" s="5"/>
      <c r="B212" s="354"/>
      <c r="C212" s="354"/>
      <c r="D212" s="354"/>
      <c r="E212" s="354"/>
      <c r="F212" s="354"/>
      <c r="G212" s="354"/>
      <c r="H212" s="354"/>
      <c r="I212" s="354"/>
      <c r="J212" s="443"/>
      <c r="K212" s="433"/>
      <c r="L212" s="433" t="s">
        <v>3252</v>
      </c>
      <c r="M212" s="433"/>
      <c r="N212" s="433"/>
      <c r="O212" s="433"/>
      <c r="P212" s="433"/>
      <c r="Q212" s="433"/>
      <c r="R212" s="433"/>
      <c r="S212" s="433"/>
      <c r="T212" s="446" t="s">
        <v>3251</v>
      </c>
      <c r="U212" s="45"/>
      <c r="V212" s="45"/>
      <c r="W212" s="45"/>
      <c r="X212" s="46"/>
      <c r="Y212" s="354"/>
      <c r="Z212" s="354"/>
      <c r="AA212" s="373"/>
      <c r="AB212" s="372"/>
      <c r="AC212" s="372"/>
      <c r="AD212" s="372"/>
      <c r="AE212" s="372"/>
      <c r="AF212" s="372"/>
      <c r="AG212" s="372"/>
      <c r="AH212" s="372"/>
      <c r="AI212" s="372"/>
      <c r="AJ212" s="372"/>
      <c r="AK212" s="447"/>
    </row>
    <row r="213" ht="13.5" customHeight="1">
      <c r="A213" s="5"/>
      <c r="B213" s="354"/>
      <c r="C213" s="354"/>
      <c r="D213" s="354"/>
      <c r="E213" s="354"/>
      <c r="F213" s="354"/>
      <c r="G213" s="354"/>
      <c r="H213" s="354"/>
      <c r="I213" s="354"/>
      <c r="J213" s="443"/>
      <c r="K213" s="433"/>
      <c r="L213" s="433" t="s">
        <v>3253</v>
      </c>
      <c r="M213" s="433"/>
      <c r="N213" s="433"/>
      <c r="O213" s="433"/>
      <c r="P213" s="433"/>
      <c r="Q213" s="433"/>
      <c r="R213" s="433"/>
      <c r="S213" s="433"/>
      <c r="T213" s="446" t="s">
        <v>3246</v>
      </c>
      <c r="U213" s="45"/>
      <c r="V213" s="45"/>
      <c r="W213" s="45"/>
      <c r="X213" s="46"/>
      <c r="Y213" s="354"/>
      <c r="Z213" s="354"/>
      <c r="AA213" s="373"/>
      <c r="AB213" s="372"/>
      <c r="AC213" s="372"/>
      <c r="AD213" s="372"/>
      <c r="AE213" s="372"/>
      <c r="AF213" s="372"/>
      <c r="AG213" s="372"/>
      <c r="AH213" s="372"/>
      <c r="AI213" s="372"/>
      <c r="AJ213" s="372"/>
      <c r="AK213" s="447"/>
    </row>
    <row r="214" ht="13.5" customHeight="1">
      <c r="A214" s="5"/>
      <c r="B214" s="354"/>
      <c r="C214" s="354"/>
      <c r="D214" s="354"/>
      <c r="E214" s="354"/>
      <c r="F214" s="354"/>
      <c r="G214" s="354"/>
      <c r="H214" s="354"/>
      <c r="I214" s="354"/>
      <c r="J214" s="443"/>
      <c r="K214" s="433"/>
      <c r="L214" s="433" t="s">
        <v>3245</v>
      </c>
      <c r="M214" s="433"/>
      <c r="N214" s="433"/>
      <c r="O214" s="433"/>
      <c r="P214" s="433"/>
      <c r="Q214" s="433"/>
      <c r="R214" s="433"/>
      <c r="S214" s="433"/>
      <c r="T214" s="446" t="s">
        <v>3242</v>
      </c>
      <c r="U214" s="45"/>
      <c r="V214" s="45"/>
      <c r="W214" s="45"/>
      <c r="X214" s="46"/>
      <c r="Y214" s="354"/>
      <c r="Z214" s="354"/>
      <c r="AA214" s="373"/>
      <c r="AB214" s="372"/>
      <c r="AC214" s="372"/>
      <c r="AD214" s="372"/>
      <c r="AE214" s="372"/>
      <c r="AF214" s="372"/>
      <c r="AG214" s="372"/>
      <c r="AH214" s="372"/>
      <c r="AI214" s="372"/>
      <c r="AJ214" s="372"/>
      <c r="AK214" s="447"/>
    </row>
    <row r="215" ht="13.5" customHeight="1">
      <c r="A215" s="5"/>
      <c r="B215" s="354"/>
      <c r="C215" s="354"/>
      <c r="D215" s="354"/>
      <c r="E215" s="354"/>
      <c r="F215" s="354"/>
      <c r="G215" s="354"/>
      <c r="H215" s="354"/>
      <c r="I215" s="354"/>
      <c r="J215" s="443"/>
      <c r="K215" s="433"/>
      <c r="L215" s="433" t="s">
        <v>3247</v>
      </c>
      <c r="M215" s="433"/>
      <c r="N215" s="433"/>
      <c r="O215" s="433"/>
      <c r="P215" s="433"/>
      <c r="Q215" s="433"/>
      <c r="R215" s="433"/>
      <c r="S215" s="433"/>
      <c r="T215" s="446" t="s">
        <v>3240</v>
      </c>
      <c r="U215" s="45"/>
      <c r="V215" s="45"/>
      <c r="W215" s="45"/>
      <c r="X215" s="46"/>
      <c r="Y215" s="354"/>
      <c r="Z215" s="354"/>
      <c r="AA215" s="373"/>
      <c r="AB215" s="372"/>
      <c r="AC215" s="372"/>
      <c r="AD215" s="372"/>
      <c r="AE215" s="372"/>
      <c r="AF215" s="372"/>
      <c r="AG215" s="372"/>
      <c r="AH215" s="372"/>
      <c r="AI215" s="372"/>
      <c r="AJ215" s="372"/>
      <c r="AK215" s="447"/>
    </row>
    <row r="216" ht="13.5" customHeight="1">
      <c r="A216" s="5"/>
      <c r="B216" s="354"/>
      <c r="C216" s="354"/>
      <c r="D216" s="354"/>
      <c r="E216" s="354"/>
      <c r="F216" s="354"/>
      <c r="G216" s="354"/>
      <c r="H216" s="354"/>
      <c r="I216" s="354"/>
      <c r="J216" s="443"/>
      <c r="K216" s="433"/>
      <c r="L216" s="433" t="s">
        <v>3261</v>
      </c>
      <c r="M216" s="433"/>
      <c r="N216" s="433"/>
      <c r="O216" s="433"/>
      <c r="P216" s="433"/>
      <c r="Q216" s="433"/>
      <c r="R216" s="433"/>
      <c r="S216" s="433"/>
      <c r="T216" s="428"/>
      <c r="U216" s="429"/>
      <c r="V216" s="429"/>
      <c r="W216" s="429"/>
      <c r="X216" s="429"/>
      <c r="Y216" s="354"/>
      <c r="Z216" s="354"/>
      <c r="AA216" s="373"/>
      <c r="AB216" s="372"/>
      <c r="AC216" s="372"/>
      <c r="AD216" s="372"/>
      <c r="AE216" s="372"/>
      <c r="AF216" s="372"/>
      <c r="AG216" s="372"/>
      <c r="AH216" s="372"/>
      <c r="AI216" s="372"/>
      <c r="AJ216" s="372"/>
      <c r="AK216" s="445"/>
      <c r="AL216" s="106"/>
      <c r="AM216" s="106"/>
      <c r="AN216" s="106"/>
    </row>
    <row r="217" ht="13.5" customHeight="1">
      <c r="A217" s="5"/>
      <c r="B217" s="354"/>
      <c r="C217" s="354"/>
      <c r="D217" s="354"/>
      <c r="E217" s="354"/>
      <c r="F217" s="354"/>
      <c r="G217" s="354"/>
      <c r="H217" s="354"/>
      <c r="I217" s="354"/>
      <c r="J217" s="443"/>
      <c r="K217" s="444" t="s">
        <v>3006</v>
      </c>
      <c r="L217" s="433"/>
      <c r="M217" s="433"/>
      <c r="N217" s="433"/>
      <c r="O217" s="433"/>
      <c r="P217" s="433"/>
      <c r="Q217" s="433"/>
      <c r="R217" s="433"/>
      <c r="S217" s="428"/>
      <c r="T217" s="428"/>
      <c r="U217" s="429"/>
      <c r="V217" s="429"/>
      <c r="W217" s="429"/>
      <c r="X217" s="429"/>
      <c r="Y217" s="354"/>
      <c r="Z217" s="354"/>
      <c r="AA217" s="443"/>
      <c r="AB217" s="372"/>
      <c r="AC217" s="372"/>
      <c r="AD217" s="372"/>
      <c r="AE217" s="372"/>
      <c r="AF217" s="372"/>
      <c r="AG217" s="372"/>
      <c r="AH217" s="372"/>
      <c r="AI217" s="372"/>
      <c r="AJ217" s="445"/>
      <c r="AK217" s="445"/>
      <c r="AL217" s="106"/>
      <c r="AM217" s="106"/>
      <c r="AN217" s="106"/>
    </row>
    <row r="218" ht="13.5" customHeight="1">
      <c r="A218" s="5"/>
      <c r="B218" s="354"/>
      <c r="C218" s="354"/>
      <c r="D218" s="354"/>
      <c r="E218" s="354"/>
      <c r="F218" s="354"/>
      <c r="G218" s="354"/>
      <c r="H218" s="354"/>
      <c r="I218" s="354"/>
      <c r="J218" s="443"/>
      <c r="K218" s="433"/>
      <c r="L218" s="433" t="s">
        <v>3235</v>
      </c>
      <c r="M218" s="433"/>
      <c r="N218" s="433"/>
      <c r="O218" s="433"/>
      <c r="P218" s="433"/>
      <c r="Q218" s="433"/>
      <c r="R218" s="433"/>
      <c r="S218" s="433"/>
      <c r="T218" s="446" t="s">
        <v>3236</v>
      </c>
      <c r="U218" s="45"/>
      <c r="V218" s="45"/>
      <c r="W218" s="45"/>
      <c r="X218" s="46"/>
      <c r="Y218" s="354"/>
      <c r="Z218" s="354"/>
      <c r="AA218" s="373"/>
      <c r="AB218" s="372"/>
      <c r="AC218" s="372"/>
      <c r="AD218" s="372"/>
      <c r="AE218" s="372"/>
      <c r="AF218" s="372"/>
      <c r="AG218" s="372"/>
      <c r="AH218" s="372"/>
      <c r="AI218" s="372"/>
      <c r="AJ218" s="372"/>
      <c r="AK218" s="447"/>
    </row>
    <row r="219" ht="13.5" customHeight="1">
      <c r="A219" s="5"/>
      <c r="B219" s="354"/>
      <c r="C219" s="354"/>
      <c r="D219" s="354"/>
      <c r="E219" s="354"/>
      <c r="F219" s="354"/>
      <c r="G219" s="354"/>
      <c r="H219" s="354"/>
      <c r="I219" s="354"/>
      <c r="J219" s="443"/>
      <c r="K219" s="433"/>
      <c r="L219" s="433" t="s">
        <v>3248</v>
      </c>
      <c r="M219" s="433"/>
      <c r="N219" s="433"/>
      <c r="O219" s="433"/>
      <c r="P219" s="433"/>
      <c r="Q219" s="433"/>
      <c r="R219" s="433"/>
      <c r="S219" s="433"/>
      <c r="T219" s="446" t="s">
        <v>3238</v>
      </c>
      <c r="U219" s="45"/>
      <c r="V219" s="45"/>
      <c r="W219" s="45"/>
      <c r="X219" s="46"/>
      <c r="Y219" s="354"/>
      <c r="Z219" s="354"/>
      <c r="AA219" s="373"/>
      <c r="AB219" s="372"/>
      <c r="AC219" s="372"/>
      <c r="AD219" s="372"/>
      <c r="AE219" s="372"/>
      <c r="AF219" s="372"/>
      <c r="AG219" s="372"/>
      <c r="AH219" s="372"/>
      <c r="AI219" s="372"/>
      <c r="AJ219" s="372"/>
      <c r="AK219" s="447"/>
    </row>
    <row r="220" ht="13.5" customHeight="1">
      <c r="A220" s="5"/>
      <c r="B220" s="354"/>
      <c r="C220" s="354"/>
      <c r="D220" s="354"/>
      <c r="E220" s="354"/>
      <c r="F220" s="354"/>
      <c r="G220" s="354"/>
      <c r="H220" s="354"/>
      <c r="I220" s="354"/>
      <c r="J220" s="443"/>
      <c r="K220" s="433"/>
      <c r="L220" s="433" t="s">
        <v>3239</v>
      </c>
      <c r="M220" s="433"/>
      <c r="N220" s="433"/>
      <c r="O220" s="433"/>
      <c r="P220" s="433"/>
      <c r="Q220" s="433"/>
      <c r="R220" s="433"/>
      <c r="S220" s="433"/>
      <c r="T220" s="446" t="s">
        <v>3240</v>
      </c>
      <c r="U220" s="45"/>
      <c r="V220" s="45"/>
      <c r="W220" s="45"/>
      <c r="X220" s="46"/>
      <c r="Y220" s="354"/>
      <c r="Z220" s="354"/>
      <c r="AA220" s="373"/>
      <c r="AB220" s="372"/>
      <c r="AC220" s="372"/>
      <c r="AD220" s="372"/>
      <c r="AE220" s="372"/>
      <c r="AF220" s="372"/>
      <c r="AG220" s="372"/>
      <c r="AH220" s="372"/>
      <c r="AI220" s="372"/>
      <c r="AJ220" s="372"/>
      <c r="AK220" s="447"/>
    </row>
    <row r="221" ht="13.5" customHeight="1">
      <c r="A221" s="5"/>
      <c r="B221" s="354"/>
      <c r="C221" s="354"/>
      <c r="D221" s="354"/>
      <c r="E221" s="354"/>
      <c r="F221" s="354"/>
      <c r="G221" s="354"/>
      <c r="H221" s="354"/>
      <c r="I221" s="354"/>
      <c r="J221" s="443"/>
      <c r="K221" s="433"/>
      <c r="L221" s="433" t="s">
        <v>3241</v>
      </c>
      <c r="M221" s="433"/>
      <c r="N221" s="433"/>
      <c r="O221" s="433"/>
      <c r="P221" s="433"/>
      <c r="Q221" s="433"/>
      <c r="R221" s="433"/>
      <c r="S221" s="433"/>
      <c r="T221" s="446" t="s">
        <v>3242</v>
      </c>
      <c r="U221" s="45"/>
      <c r="V221" s="45"/>
      <c r="W221" s="45"/>
      <c r="X221" s="46"/>
      <c r="Y221" s="354"/>
      <c r="Z221" s="354"/>
      <c r="AA221" s="373"/>
      <c r="AB221" s="372"/>
      <c r="AC221" s="373"/>
      <c r="AD221" s="372"/>
      <c r="AE221" s="372"/>
      <c r="AF221" s="372"/>
      <c r="AG221" s="372"/>
      <c r="AH221" s="372"/>
      <c r="AI221" s="372"/>
      <c r="AJ221" s="372"/>
      <c r="AK221" s="447"/>
    </row>
    <row r="222" ht="13.5" customHeight="1">
      <c r="A222" s="5"/>
      <c r="B222" s="354"/>
      <c r="C222" s="354"/>
      <c r="D222" s="354"/>
      <c r="E222" s="354"/>
      <c r="F222" s="354"/>
      <c r="G222" s="354"/>
      <c r="H222" s="354"/>
      <c r="I222" s="354"/>
      <c r="J222" s="443"/>
      <c r="K222" s="433"/>
      <c r="L222" s="433" t="s">
        <v>3243</v>
      </c>
      <c r="M222" s="433"/>
      <c r="N222" s="433"/>
      <c r="O222" s="433"/>
      <c r="P222" s="433"/>
      <c r="Q222" s="433"/>
      <c r="R222" s="433"/>
      <c r="S222" s="433"/>
      <c r="T222" s="446" t="s">
        <v>3244</v>
      </c>
      <c r="U222" s="45"/>
      <c r="V222" s="45"/>
      <c r="W222" s="45"/>
      <c r="X222" s="46"/>
      <c r="Y222" s="354"/>
      <c r="Z222" s="354"/>
      <c r="AA222" s="373"/>
      <c r="AB222" s="372"/>
      <c r="AC222" s="372"/>
      <c r="AD222" s="372"/>
      <c r="AE222" s="372"/>
      <c r="AF222" s="372"/>
      <c r="AG222" s="372"/>
      <c r="AH222" s="372"/>
      <c r="AI222" s="372"/>
      <c r="AJ222" s="372"/>
      <c r="AK222" s="447"/>
    </row>
    <row r="223" ht="13.5" customHeight="1">
      <c r="A223" s="5"/>
      <c r="B223" s="354"/>
      <c r="C223" s="354"/>
      <c r="D223" s="354"/>
      <c r="E223" s="354"/>
      <c r="F223" s="354"/>
      <c r="G223" s="354"/>
      <c r="H223" s="354"/>
      <c r="I223" s="354"/>
      <c r="J223" s="443"/>
      <c r="K223" s="433"/>
      <c r="L223" s="433" t="s">
        <v>3245</v>
      </c>
      <c r="M223" s="433"/>
      <c r="N223" s="433"/>
      <c r="O223" s="433"/>
      <c r="P223" s="433"/>
      <c r="Q223" s="433"/>
      <c r="R223" s="433"/>
      <c r="S223" s="433"/>
      <c r="T223" s="446" t="s">
        <v>3251</v>
      </c>
      <c r="U223" s="45"/>
      <c r="V223" s="45"/>
      <c r="W223" s="45"/>
      <c r="X223" s="46"/>
      <c r="Y223" s="354"/>
      <c r="Z223" s="354"/>
      <c r="AA223" s="373"/>
      <c r="AB223" s="372"/>
      <c r="AC223" s="372"/>
      <c r="AD223" s="372"/>
      <c r="AE223" s="372"/>
      <c r="AF223" s="372"/>
      <c r="AG223" s="372"/>
      <c r="AH223" s="372"/>
      <c r="AI223" s="372"/>
      <c r="AJ223" s="372"/>
      <c r="AK223" s="447"/>
    </row>
    <row r="224" ht="13.5" customHeight="1">
      <c r="A224" s="5"/>
      <c r="B224" s="354"/>
      <c r="C224" s="354"/>
      <c r="D224" s="354"/>
      <c r="E224" s="354"/>
      <c r="F224" s="354"/>
      <c r="G224" s="354"/>
      <c r="H224" s="354"/>
      <c r="I224" s="354"/>
      <c r="J224" s="443"/>
      <c r="K224" s="433"/>
      <c r="L224" s="433" t="s">
        <v>3247</v>
      </c>
      <c r="M224" s="433"/>
      <c r="N224" s="433"/>
      <c r="O224" s="433"/>
      <c r="P224" s="433"/>
      <c r="Q224" s="433"/>
      <c r="R224" s="433"/>
      <c r="S224" s="433"/>
      <c r="T224" s="446" t="s">
        <v>3240</v>
      </c>
      <c r="U224" s="45"/>
      <c r="V224" s="45"/>
      <c r="W224" s="45"/>
      <c r="X224" s="46"/>
      <c r="Y224" s="354"/>
      <c r="Z224" s="354"/>
      <c r="AA224" s="373"/>
      <c r="AB224" s="372"/>
      <c r="AC224" s="372"/>
      <c r="AD224" s="372"/>
      <c r="AE224" s="372"/>
      <c r="AF224" s="372"/>
      <c r="AG224" s="372"/>
      <c r="AH224" s="372"/>
      <c r="AI224" s="372"/>
      <c r="AJ224" s="372"/>
      <c r="AK224" s="447"/>
    </row>
    <row r="225" ht="13.5" customHeight="1">
      <c r="A225" s="5"/>
      <c r="B225" s="354"/>
      <c r="C225" s="354"/>
      <c r="D225" s="354"/>
      <c r="E225" s="354"/>
      <c r="F225" s="354"/>
      <c r="G225" s="354"/>
      <c r="H225" s="354"/>
      <c r="I225" s="354"/>
      <c r="J225" s="443"/>
      <c r="K225" s="433"/>
      <c r="L225" s="433" t="s">
        <v>3261</v>
      </c>
      <c r="M225" s="433"/>
      <c r="N225" s="433"/>
      <c r="O225" s="433"/>
      <c r="P225" s="433"/>
      <c r="Q225" s="433"/>
      <c r="R225" s="433"/>
      <c r="S225" s="433"/>
      <c r="T225" s="428"/>
      <c r="U225" s="429"/>
      <c r="V225" s="429"/>
      <c r="W225" s="429"/>
      <c r="X225" s="429"/>
      <c r="Y225" s="354"/>
      <c r="Z225" s="354"/>
      <c r="AA225" s="373"/>
      <c r="AB225" s="372"/>
      <c r="AC225" s="372"/>
      <c r="AD225" s="372"/>
      <c r="AE225" s="372"/>
      <c r="AF225" s="372"/>
      <c r="AG225" s="372"/>
      <c r="AH225" s="372"/>
      <c r="AI225" s="372"/>
      <c r="AJ225" s="372"/>
      <c r="AK225" s="445"/>
      <c r="AL225" s="106"/>
      <c r="AM225" s="106"/>
      <c r="AN225" s="106"/>
    </row>
    <row r="226" ht="13.5" customHeight="1">
      <c r="A226" s="5"/>
      <c r="B226" s="354"/>
      <c r="C226" s="354"/>
      <c r="D226" s="354"/>
      <c r="E226" s="354"/>
      <c r="F226" s="354"/>
      <c r="G226" s="354"/>
      <c r="H226" s="354"/>
      <c r="I226" s="354"/>
      <c r="J226" s="443"/>
      <c r="K226" s="444" t="s">
        <v>3007</v>
      </c>
      <c r="L226" s="433"/>
      <c r="M226" s="433"/>
      <c r="N226" s="433"/>
      <c r="O226" s="433"/>
      <c r="P226" s="433"/>
      <c r="Q226" s="433"/>
      <c r="R226" s="433"/>
      <c r="S226" s="428"/>
      <c r="T226" s="428"/>
      <c r="U226" s="429"/>
      <c r="V226" s="429"/>
      <c r="W226" s="429"/>
      <c r="X226" s="429"/>
      <c r="Y226" s="354"/>
      <c r="Z226" s="354"/>
      <c r="AA226" s="443"/>
      <c r="AB226" s="372"/>
      <c r="AC226" s="372"/>
      <c r="AD226" s="372"/>
      <c r="AE226" s="372"/>
      <c r="AF226" s="372"/>
      <c r="AG226" s="372"/>
      <c r="AH226" s="372"/>
      <c r="AI226" s="372"/>
      <c r="AJ226" s="445"/>
      <c r="AK226" s="445"/>
      <c r="AL226" s="106"/>
      <c r="AM226" s="106"/>
      <c r="AN226" s="106"/>
    </row>
    <row r="227" ht="13.5" customHeight="1">
      <c r="A227" s="5"/>
      <c r="B227" s="354"/>
      <c r="C227" s="354"/>
      <c r="D227" s="354"/>
      <c r="E227" s="354"/>
      <c r="F227" s="354"/>
      <c r="G227" s="354"/>
      <c r="H227" s="354"/>
      <c r="I227" s="354"/>
      <c r="J227" s="443"/>
      <c r="K227" s="433"/>
      <c r="L227" s="433" t="s">
        <v>3235</v>
      </c>
      <c r="M227" s="433"/>
      <c r="N227" s="433"/>
      <c r="O227" s="433"/>
      <c r="P227" s="433"/>
      <c r="Q227" s="433"/>
      <c r="R227" s="433"/>
      <c r="S227" s="433"/>
      <c r="T227" s="446" t="s">
        <v>3236</v>
      </c>
      <c r="U227" s="45"/>
      <c r="V227" s="45"/>
      <c r="W227" s="45"/>
      <c r="X227" s="46"/>
      <c r="Y227" s="354"/>
      <c r="Z227" s="354"/>
      <c r="AA227" s="373"/>
      <c r="AB227" s="373"/>
      <c r="AC227" s="373"/>
      <c r="AD227" s="373"/>
      <c r="AE227" s="373"/>
      <c r="AF227" s="373"/>
      <c r="AG227" s="373"/>
      <c r="AH227" s="373"/>
      <c r="AI227" s="373"/>
      <c r="AJ227" s="373"/>
      <c r="AK227" s="447"/>
    </row>
    <row r="228" ht="13.5" customHeight="1">
      <c r="A228" s="5"/>
      <c r="B228" s="354"/>
      <c r="C228" s="354"/>
      <c r="D228" s="354"/>
      <c r="E228" s="354"/>
      <c r="F228" s="354"/>
      <c r="G228" s="354"/>
      <c r="H228" s="354"/>
      <c r="I228" s="354"/>
      <c r="J228" s="443"/>
      <c r="K228" s="433"/>
      <c r="L228" s="433" t="s">
        <v>3254</v>
      </c>
      <c r="M228" s="433"/>
      <c r="N228" s="433"/>
      <c r="O228" s="433"/>
      <c r="P228" s="433"/>
      <c r="Q228" s="433"/>
      <c r="R228" s="433"/>
      <c r="S228" s="433"/>
      <c r="T228" s="446" t="s">
        <v>3251</v>
      </c>
      <c r="U228" s="45"/>
      <c r="V228" s="45"/>
      <c r="W228" s="45"/>
      <c r="X228" s="46"/>
      <c r="Y228" s="354"/>
      <c r="Z228" s="354"/>
      <c r="AA228" s="373"/>
      <c r="AB228" s="373"/>
      <c r="AC228" s="373"/>
      <c r="AD228" s="448"/>
      <c r="AE228" s="448"/>
      <c r="AF228" s="448"/>
      <c r="AG228" s="448"/>
      <c r="AH228" s="448"/>
      <c r="AI228" s="448"/>
      <c r="AJ228" s="448"/>
      <c r="AK228" s="449"/>
    </row>
    <row r="229" ht="13.5" customHeight="1">
      <c r="A229" s="5"/>
      <c r="B229" s="354"/>
      <c r="C229" s="354"/>
      <c r="D229" s="354"/>
      <c r="E229" s="354"/>
      <c r="F229" s="354"/>
      <c r="G229" s="354"/>
      <c r="H229" s="354"/>
      <c r="I229" s="354"/>
      <c r="J229" s="443"/>
      <c r="K229" s="433"/>
      <c r="L229" s="433" t="s">
        <v>3237</v>
      </c>
      <c r="M229" s="433"/>
      <c r="N229" s="433"/>
      <c r="O229" s="433"/>
      <c r="P229" s="433"/>
      <c r="Q229" s="433"/>
      <c r="R229" s="433"/>
      <c r="S229" s="433"/>
      <c r="T229" s="446" t="s">
        <v>3244</v>
      </c>
      <c r="U229" s="45"/>
      <c r="V229" s="45"/>
      <c r="W229" s="45"/>
      <c r="X229" s="46"/>
      <c r="Y229" s="354"/>
      <c r="Z229" s="354"/>
      <c r="AA229" s="373"/>
      <c r="AB229" s="373"/>
      <c r="AC229" s="373"/>
      <c r="AD229" s="373"/>
      <c r="AE229" s="373"/>
      <c r="AF229" s="373"/>
      <c r="AG229" s="373"/>
      <c r="AH229" s="373"/>
      <c r="AI229" s="373"/>
      <c r="AJ229" s="373"/>
      <c r="AK229" s="447"/>
    </row>
    <row r="230" ht="13.5" customHeight="1">
      <c r="A230" s="5"/>
      <c r="B230" s="354"/>
      <c r="C230" s="354"/>
      <c r="D230" s="354"/>
      <c r="E230" s="354"/>
      <c r="F230" s="354"/>
      <c r="G230" s="354"/>
      <c r="H230" s="354"/>
      <c r="I230" s="354"/>
      <c r="J230" s="443"/>
      <c r="K230" s="433"/>
      <c r="L230" s="433" t="s">
        <v>3255</v>
      </c>
      <c r="M230" s="433"/>
      <c r="N230" s="433"/>
      <c r="O230" s="433"/>
      <c r="P230" s="433"/>
      <c r="Q230" s="433"/>
      <c r="R230" s="433"/>
      <c r="S230" s="433"/>
      <c r="T230" s="446" t="s">
        <v>3238</v>
      </c>
      <c r="U230" s="45"/>
      <c r="V230" s="45"/>
      <c r="W230" s="45"/>
      <c r="X230" s="46"/>
      <c r="Y230" s="354"/>
      <c r="Z230" s="354"/>
      <c r="AA230" s="373"/>
      <c r="AB230" s="373"/>
      <c r="AC230" s="373"/>
      <c r="AD230" s="373"/>
      <c r="AE230" s="373"/>
      <c r="AF230" s="373"/>
      <c r="AG230" s="373"/>
      <c r="AH230" s="373"/>
      <c r="AI230" s="373"/>
      <c r="AJ230" s="373"/>
      <c r="AK230" s="447"/>
    </row>
    <row r="231" ht="13.5" customHeight="1">
      <c r="A231" s="5"/>
      <c r="B231" s="354"/>
      <c r="C231" s="354"/>
      <c r="D231" s="354"/>
      <c r="E231" s="354"/>
      <c r="F231" s="354"/>
      <c r="G231" s="354"/>
      <c r="H231" s="354"/>
      <c r="I231" s="354"/>
      <c r="J231" s="443"/>
      <c r="K231" s="433"/>
      <c r="L231" s="433" t="s">
        <v>3252</v>
      </c>
      <c r="M231" s="433"/>
      <c r="N231" s="433"/>
      <c r="O231" s="433"/>
      <c r="P231" s="433"/>
      <c r="Q231" s="433"/>
      <c r="R231" s="433"/>
      <c r="S231" s="433"/>
      <c r="T231" s="446" t="s">
        <v>3242</v>
      </c>
      <c r="U231" s="45"/>
      <c r="V231" s="45"/>
      <c r="W231" s="45"/>
      <c r="X231" s="46"/>
      <c r="Y231" s="354"/>
      <c r="Z231" s="354"/>
      <c r="AA231" s="373"/>
      <c r="AB231" s="373"/>
      <c r="AC231" s="373"/>
      <c r="AD231" s="373"/>
      <c r="AE231" s="373"/>
      <c r="AF231" s="373"/>
      <c r="AG231" s="373"/>
      <c r="AH231" s="373"/>
      <c r="AI231" s="373"/>
      <c r="AJ231" s="373"/>
      <c r="AK231" s="447"/>
    </row>
    <row r="232" ht="13.5" customHeight="1">
      <c r="A232" s="5"/>
      <c r="B232" s="354"/>
      <c r="C232" s="354"/>
      <c r="D232" s="354"/>
      <c r="E232" s="354"/>
      <c r="F232" s="354"/>
      <c r="G232" s="354"/>
      <c r="H232" s="354"/>
      <c r="I232" s="354"/>
      <c r="J232" s="443"/>
      <c r="K232" s="433"/>
      <c r="L232" s="433" t="s">
        <v>3256</v>
      </c>
      <c r="M232" s="433"/>
      <c r="N232" s="433"/>
      <c r="O232" s="433"/>
      <c r="P232" s="433"/>
      <c r="Q232" s="433"/>
      <c r="R232" s="433"/>
      <c r="S232" s="433"/>
      <c r="T232" s="446" t="s">
        <v>3238</v>
      </c>
      <c r="U232" s="45"/>
      <c r="V232" s="45"/>
      <c r="W232" s="45"/>
      <c r="X232" s="46"/>
      <c r="Y232" s="354"/>
      <c r="Z232" s="354"/>
      <c r="AA232" s="373"/>
      <c r="AB232" s="373"/>
      <c r="AC232" s="373"/>
      <c r="AD232" s="373"/>
      <c r="AE232" s="373"/>
      <c r="AF232" s="373"/>
      <c r="AG232" s="373"/>
      <c r="AH232" s="373"/>
      <c r="AI232" s="373"/>
      <c r="AJ232" s="373"/>
      <c r="AK232" s="447"/>
    </row>
    <row r="233" ht="13.5" customHeight="1">
      <c r="A233" s="5"/>
      <c r="B233" s="354"/>
      <c r="C233" s="354"/>
      <c r="D233" s="354"/>
      <c r="E233" s="354"/>
      <c r="F233" s="354"/>
      <c r="G233" s="354"/>
      <c r="H233" s="354"/>
      <c r="I233" s="354"/>
      <c r="J233" s="443"/>
      <c r="K233" s="433"/>
      <c r="L233" s="433" t="s">
        <v>3245</v>
      </c>
      <c r="M233" s="433"/>
      <c r="N233" s="433"/>
      <c r="O233" s="433"/>
      <c r="P233" s="433"/>
      <c r="Q233" s="433"/>
      <c r="R233" s="433"/>
      <c r="S233" s="433"/>
      <c r="T233" s="446" t="s">
        <v>3251</v>
      </c>
      <c r="U233" s="45"/>
      <c r="V233" s="45"/>
      <c r="W233" s="45"/>
      <c r="X233" s="46"/>
      <c r="Y233" s="354"/>
      <c r="Z233" s="354"/>
      <c r="AA233" s="373"/>
      <c r="AB233" s="373"/>
      <c r="AC233" s="372"/>
      <c r="AD233" s="373"/>
      <c r="AE233" s="373"/>
      <c r="AF233" s="373"/>
      <c r="AG233" s="373"/>
      <c r="AH233" s="373"/>
      <c r="AI233" s="373"/>
      <c r="AJ233" s="373"/>
      <c r="AK233" s="447"/>
    </row>
    <row r="234" ht="13.5" customHeight="1">
      <c r="A234" s="5"/>
      <c r="B234" s="354"/>
      <c r="C234" s="354"/>
      <c r="D234" s="354"/>
      <c r="E234" s="354"/>
      <c r="F234" s="354"/>
      <c r="G234" s="354"/>
      <c r="H234" s="354"/>
      <c r="I234" s="354"/>
      <c r="J234" s="443"/>
      <c r="K234" s="433"/>
      <c r="L234" s="433" t="s">
        <v>3247</v>
      </c>
      <c r="M234" s="433"/>
      <c r="N234" s="433"/>
      <c r="O234" s="433"/>
      <c r="P234" s="433"/>
      <c r="Q234" s="433"/>
      <c r="R234" s="433"/>
      <c r="S234" s="433"/>
      <c r="T234" s="446" t="s">
        <v>3244</v>
      </c>
      <c r="U234" s="45"/>
      <c r="V234" s="45"/>
      <c r="W234" s="45"/>
      <c r="X234" s="46"/>
      <c r="Y234" s="354"/>
      <c r="Z234" s="354"/>
      <c r="AA234" s="373"/>
      <c r="AB234" s="373"/>
      <c r="AC234" s="372"/>
      <c r="AD234" s="373"/>
      <c r="AE234" s="373"/>
      <c r="AF234" s="373"/>
      <c r="AG234" s="373"/>
      <c r="AH234" s="373"/>
      <c r="AI234" s="373"/>
      <c r="AJ234" s="373"/>
      <c r="AK234" s="447"/>
    </row>
    <row r="235" ht="13.5" customHeight="1">
      <c r="A235" s="5"/>
      <c r="B235" s="354"/>
      <c r="C235" s="354"/>
      <c r="D235" s="354"/>
      <c r="E235" s="354"/>
      <c r="F235" s="354"/>
      <c r="G235" s="354"/>
      <c r="H235" s="354"/>
      <c r="I235" s="354"/>
      <c r="J235" s="443"/>
      <c r="K235" s="433"/>
      <c r="L235" s="433" t="s">
        <v>3261</v>
      </c>
      <c r="M235" s="433"/>
      <c r="N235" s="433"/>
      <c r="O235" s="433"/>
      <c r="P235" s="433"/>
      <c r="Q235" s="433"/>
      <c r="R235" s="433"/>
      <c r="S235" s="433"/>
      <c r="T235" s="428"/>
      <c r="U235" s="429"/>
      <c r="V235" s="429"/>
      <c r="W235" s="429"/>
      <c r="X235" s="429"/>
      <c r="Y235" s="354"/>
      <c r="Z235" s="354"/>
      <c r="AA235" s="373"/>
      <c r="AB235" s="373"/>
      <c r="AC235" s="373"/>
      <c r="AD235" s="373"/>
      <c r="AE235" s="373"/>
      <c r="AF235" s="373"/>
      <c r="AG235" s="373"/>
      <c r="AH235" s="373"/>
      <c r="AI235" s="373"/>
      <c r="AJ235" s="373"/>
      <c r="AK235" s="445"/>
      <c r="AL235" s="106"/>
      <c r="AM235" s="106"/>
      <c r="AN235" s="106"/>
    </row>
    <row r="236" ht="13.5" customHeight="1">
      <c r="A236" s="5"/>
      <c r="B236" s="354"/>
      <c r="C236" s="354"/>
      <c r="D236" s="354"/>
      <c r="E236" s="354"/>
      <c r="F236" s="354"/>
      <c r="G236" s="354"/>
      <c r="H236" s="354"/>
      <c r="I236" s="354"/>
      <c r="J236" s="443"/>
      <c r="K236" s="433"/>
      <c r="L236" s="433"/>
      <c r="M236" s="433"/>
      <c r="N236" s="433"/>
      <c r="O236" s="433"/>
      <c r="P236" s="433"/>
      <c r="Q236" s="433"/>
      <c r="R236" s="433"/>
      <c r="S236" s="428"/>
      <c r="T236" s="428"/>
      <c r="U236" s="429"/>
      <c r="V236" s="429"/>
      <c r="W236" s="429"/>
      <c r="X236" s="429"/>
      <c r="Y236" s="354"/>
      <c r="Z236" s="354"/>
      <c r="AA236" s="373"/>
      <c r="AB236" s="372"/>
      <c r="AC236" s="372"/>
      <c r="AD236" s="372"/>
      <c r="AE236" s="372"/>
      <c r="AF236" s="372"/>
      <c r="AG236" s="372"/>
      <c r="AH236" s="372"/>
      <c r="AI236" s="372"/>
      <c r="AJ236" s="445"/>
      <c r="AK236" s="445"/>
      <c r="AL236" s="106"/>
      <c r="AM236" s="106"/>
      <c r="AN236" s="106"/>
    </row>
    <row r="237" ht="13.5" customHeight="1">
      <c r="A237" s="5"/>
      <c r="B237" s="354"/>
      <c r="C237" s="354"/>
      <c r="D237" s="354"/>
      <c r="E237" s="354"/>
      <c r="F237" s="354"/>
      <c r="G237" s="354"/>
      <c r="H237" s="354"/>
      <c r="I237" s="354"/>
      <c r="J237" s="443"/>
      <c r="K237" s="450" t="s">
        <v>3008</v>
      </c>
      <c r="L237" s="434"/>
      <c r="M237" s="434"/>
      <c r="N237" s="434"/>
      <c r="O237" s="434"/>
      <c r="P237" s="434"/>
      <c r="Q237" s="434"/>
      <c r="R237" s="434"/>
      <c r="S237" s="435"/>
      <c r="T237" s="435"/>
      <c r="U237" s="435"/>
      <c r="V237" s="435"/>
      <c r="W237" s="435"/>
      <c r="X237" s="435"/>
      <c r="Y237" s="354"/>
      <c r="Z237" s="354"/>
      <c r="AA237" s="451"/>
      <c r="AB237" s="432"/>
      <c r="AC237" s="432"/>
      <c r="AD237" s="432"/>
      <c r="AE237" s="432"/>
      <c r="AF237" s="432"/>
      <c r="AG237" s="432"/>
      <c r="AH237" s="432"/>
      <c r="AI237" s="432"/>
      <c r="AJ237" s="6"/>
      <c r="AK237" s="6"/>
      <c r="AL237" s="6"/>
      <c r="AM237" s="6"/>
      <c r="AN237" s="6"/>
    </row>
    <row r="238" ht="13.5" customHeight="1">
      <c r="A238" s="5"/>
      <c r="B238" s="354"/>
      <c r="C238" s="354"/>
      <c r="D238" s="354"/>
      <c r="E238" s="354"/>
      <c r="F238" s="354"/>
      <c r="G238" s="354"/>
      <c r="H238" s="354"/>
      <c r="I238" s="354"/>
      <c r="J238" s="443"/>
      <c r="K238" s="433"/>
      <c r="L238" s="433" t="s">
        <v>3235</v>
      </c>
      <c r="M238" s="433"/>
      <c r="N238" s="433"/>
      <c r="O238" s="433"/>
      <c r="P238" s="433"/>
      <c r="Q238" s="433"/>
      <c r="R238" s="433"/>
      <c r="S238" s="433"/>
      <c r="T238" s="446" t="s">
        <v>3236</v>
      </c>
      <c r="U238" s="45"/>
      <c r="V238" s="45"/>
      <c r="W238" s="45"/>
      <c r="X238" s="46"/>
      <c r="Y238" s="354"/>
      <c r="Z238" s="354"/>
      <c r="AA238" s="373"/>
      <c r="AB238" s="373"/>
      <c r="AC238" s="373"/>
      <c r="AD238" s="373"/>
      <c r="AE238" s="373"/>
      <c r="AF238" s="373"/>
      <c r="AG238" s="373"/>
      <c r="AH238" s="373"/>
      <c r="AI238" s="373"/>
      <c r="AJ238" s="373"/>
      <c r="AK238" s="447"/>
    </row>
    <row r="239" ht="13.5" customHeight="1">
      <c r="A239" s="5"/>
      <c r="B239" s="354"/>
      <c r="C239" s="354"/>
      <c r="D239" s="354"/>
      <c r="E239" s="354"/>
      <c r="F239" s="354"/>
      <c r="G239" s="354"/>
      <c r="H239" s="354"/>
      <c r="I239" s="354"/>
      <c r="J239" s="443"/>
      <c r="K239" s="433"/>
      <c r="L239" s="433" t="s">
        <v>3257</v>
      </c>
      <c r="M239" s="433"/>
      <c r="N239" s="433"/>
      <c r="O239" s="433"/>
      <c r="P239" s="433"/>
      <c r="Q239" s="433"/>
      <c r="R239" s="433"/>
      <c r="S239" s="433"/>
      <c r="T239" s="446" t="s">
        <v>3242</v>
      </c>
      <c r="U239" s="45"/>
      <c r="V239" s="45"/>
      <c r="W239" s="45"/>
      <c r="X239" s="46"/>
      <c r="Y239" s="354"/>
      <c r="Z239" s="354"/>
      <c r="AA239" s="373"/>
      <c r="AB239" s="373"/>
      <c r="AC239" s="373"/>
      <c r="AD239" s="373"/>
      <c r="AE239" s="373"/>
      <c r="AF239" s="373"/>
      <c r="AG239" s="373"/>
      <c r="AH239" s="373"/>
      <c r="AI239" s="373"/>
      <c r="AJ239" s="373"/>
      <c r="AK239" s="447"/>
    </row>
    <row r="240" ht="13.5" customHeight="1">
      <c r="A240" s="5"/>
      <c r="B240" s="354"/>
      <c r="C240" s="354"/>
      <c r="D240" s="354"/>
      <c r="E240" s="354"/>
      <c r="F240" s="354"/>
      <c r="G240" s="354"/>
      <c r="H240" s="354"/>
      <c r="I240" s="354"/>
      <c r="J240" s="443"/>
      <c r="K240" s="433"/>
      <c r="L240" s="433" t="s">
        <v>3248</v>
      </c>
      <c r="M240" s="433"/>
      <c r="N240" s="433"/>
      <c r="O240" s="433"/>
      <c r="P240" s="433"/>
      <c r="Q240" s="433"/>
      <c r="R240" s="433"/>
      <c r="S240" s="433"/>
      <c r="T240" s="446" t="s">
        <v>3244</v>
      </c>
      <c r="U240" s="45"/>
      <c r="V240" s="45"/>
      <c r="W240" s="45"/>
      <c r="X240" s="46"/>
      <c r="Y240" s="354"/>
      <c r="Z240" s="354"/>
      <c r="AA240" s="373"/>
      <c r="AB240" s="373"/>
      <c r="AC240" s="373"/>
      <c r="AD240" s="373"/>
      <c r="AE240" s="373"/>
      <c r="AF240" s="373"/>
      <c r="AG240" s="373"/>
      <c r="AH240" s="373"/>
      <c r="AI240" s="373"/>
      <c r="AJ240" s="373"/>
      <c r="AK240" s="452"/>
    </row>
    <row r="241" ht="13.5" customHeight="1">
      <c r="A241" s="5"/>
      <c r="B241" s="354"/>
      <c r="C241" s="354"/>
      <c r="D241" s="354"/>
      <c r="E241" s="354"/>
      <c r="F241" s="354"/>
      <c r="G241" s="354"/>
      <c r="H241" s="354"/>
      <c r="I241" s="354"/>
      <c r="J241" s="443"/>
      <c r="K241" s="433"/>
      <c r="L241" s="433" t="s">
        <v>3258</v>
      </c>
      <c r="M241" s="433"/>
      <c r="N241" s="433"/>
      <c r="O241" s="433"/>
      <c r="P241" s="433"/>
      <c r="Q241" s="433"/>
      <c r="R241" s="433"/>
      <c r="S241" s="433"/>
      <c r="T241" s="446" t="s">
        <v>3238</v>
      </c>
      <c r="U241" s="45"/>
      <c r="V241" s="45"/>
      <c r="W241" s="45"/>
      <c r="X241" s="46"/>
      <c r="Y241" s="354"/>
      <c r="Z241" s="354"/>
      <c r="AA241" s="373"/>
      <c r="AB241" s="373"/>
      <c r="AC241" s="373"/>
      <c r="AD241" s="373"/>
      <c r="AE241" s="373"/>
      <c r="AF241" s="373"/>
      <c r="AG241" s="373"/>
      <c r="AH241" s="373"/>
      <c r="AI241" s="373"/>
      <c r="AJ241" s="373"/>
      <c r="AK241" s="447"/>
    </row>
    <row r="242" ht="13.5" customHeight="1">
      <c r="A242" s="5"/>
      <c r="B242" s="354"/>
      <c r="C242" s="354"/>
      <c r="D242" s="354"/>
      <c r="E242" s="354"/>
      <c r="F242" s="354"/>
      <c r="G242" s="354"/>
      <c r="H242" s="354"/>
      <c r="I242" s="354"/>
      <c r="J242" s="443"/>
      <c r="K242" s="433"/>
      <c r="L242" s="433" t="s">
        <v>3252</v>
      </c>
      <c r="M242" s="433"/>
      <c r="N242" s="433"/>
      <c r="O242" s="433"/>
      <c r="P242" s="433"/>
      <c r="Q242" s="433"/>
      <c r="R242" s="433"/>
      <c r="S242" s="433"/>
      <c r="T242" s="446" t="s">
        <v>3242</v>
      </c>
      <c r="U242" s="45"/>
      <c r="V242" s="45"/>
      <c r="W242" s="45"/>
      <c r="X242" s="46"/>
      <c r="Y242" s="354"/>
      <c r="Z242" s="354"/>
      <c r="AA242" s="373"/>
      <c r="AB242" s="373"/>
      <c r="AC242" s="373"/>
      <c r="AD242" s="373"/>
      <c r="AE242" s="373"/>
      <c r="AF242" s="373"/>
      <c r="AG242" s="373"/>
      <c r="AH242" s="373"/>
      <c r="AI242" s="373"/>
      <c r="AJ242" s="373"/>
      <c r="AK242" s="447"/>
    </row>
    <row r="243" ht="13.5" customHeight="1">
      <c r="A243" s="5"/>
      <c r="B243" s="354"/>
      <c r="C243" s="354"/>
      <c r="D243" s="354"/>
      <c r="E243" s="354"/>
      <c r="F243" s="354"/>
      <c r="G243" s="354"/>
      <c r="H243" s="354"/>
      <c r="I243" s="354"/>
      <c r="J243" s="443"/>
      <c r="K243" s="433"/>
      <c r="L243" s="433" t="s">
        <v>3259</v>
      </c>
      <c r="M243" s="433"/>
      <c r="N243" s="433"/>
      <c r="O243" s="433"/>
      <c r="P243" s="433"/>
      <c r="Q243" s="433"/>
      <c r="R243" s="433"/>
      <c r="S243" s="433"/>
      <c r="T243" s="446" t="s">
        <v>3240</v>
      </c>
      <c r="U243" s="45"/>
      <c r="V243" s="45"/>
      <c r="W243" s="45"/>
      <c r="X243" s="46"/>
      <c r="Y243" s="354"/>
      <c r="Z243" s="354"/>
      <c r="AA243" s="373"/>
      <c r="AB243" s="373"/>
      <c r="AC243" s="373"/>
      <c r="AD243" s="373"/>
      <c r="AE243" s="373"/>
      <c r="AF243" s="373"/>
      <c r="AG243" s="373"/>
      <c r="AH243" s="373"/>
      <c r="AI243" s="373"/>
      <c r="AJ243" s="373"/>
      <c r="AK243" s="447"/>
    </row>
    <row r="244" ht="13.5" customHeight="1">
      <c r="A244" s="5"/>
      <c r="B244" s="354"/>
      <c r="C244" s="354"/>
      <c r="D244" s="354"/>
      <c r="E244" s="354"/>
      <c r="F244" s="354"/>
      <c r="G244" s="354"/>
      <c r="H244" s="354"/>
      <c r="I244" s="354"/>
      <c r="J244" s="443"/>
      <c r="K244" s="433"/>
      <c r="L244" s="433" t="s">
        <v>3245</v>
      </c>
      <c r="M244" s="433"/>
      <c r="N244" s="433"/>
      <c r="O244" s="433"/>
      <c r="P244" s="433"/>
      <c r="Q244" s="433"/>
      <c r="R244" s="433"/>
      <c r="S244" s="433"/>
      <c r="T244" s="446" t="s">
        <v>3251</v>
      </c>
      <c r="U244" s="45"/>
      <c r="V244" s="45"/>
      <c r="W244" s="45"/>
      <c r="X244" s="46"/>
      <c r="Y244" s="354"/>
      <c r="Z244" s="354"/>
      <c r="AA244" s="373"/>
      <c r="AB244" s="373"/>
      <c r="AC244" s="372"/>
      <c r="AD244" s="373"/>
      <c r="AE244" s="373"/>
      <c r="AF244" s="373"/>
      <c r="AG244" s="373"/>
      <c r="AH244" s="373"/>
      <c r="AI244" s="373"/>
      <c r="AJ244" s="373"/>
      <c r="AK244" s="447"/>
    </row>
    <row r="245" ht="13.5" customHeight="1">
      <c r="A245" s="5"/>
      <c r="B245" s="354"/>
      <c r="C245" s="354"/>
      <c r="D245" s="354"/>
      <c r="E245" s="354"/>
      <c r="F245" s="354"/>
      <c r="G245" s="354"/>
      <c r="H245" s="354"/>
      <c r="I245" s="354"/>
      <c r="J245" s="443"/>
      <c r="K245" s="433"/>
      <c r="L245" s="433" t="s">
        <v>3247</v>
      </c>
      <c r="M245" s="433"/>
      <c r="N245" s="433"/>
      <c r="O245" s="433"/>
      <c r="P245" s="433"/>
      <c r="Q245" s="433"/>
      <c r="R245" s="433"/>
      <c r="S245" s="433"/>
      <c r="T245" s="446" t="s">
        <v>3240</v>
      </c>
      <c r="U245" s="45"/>
      <c r="V245" s="45"/>
      <c r="W245" s="45"/>
      <c r="X245" s="46"/>
      <c r="Y245" s="354"/>
      <c r="Z245" s="354"/>
      <c r="AA245" s="373"/>
      <c r="AB245" s="373"/>
      <c r="AC245" s="372"/>
      <c r="AD245" s="373"/>
      <c r="AE245" s="373"/>
      <c r="AF245" s="373"/>
      <c r="AG245" s="373"/>
      <c r="AH245" s="373"/>
      <c r="AI245" s="373"/>
      <c r="AJ245" s="373"/>
      <c r="AK245" s="447"/>
    </row>
    <row r="246" ht="13.5" customHeight="1">
      <c r="A246" s="5"/>
      <c r="B246" s="354"/>
      <c r="C246" s="354"/>
      <c r="D246" s="354"/>
      <c r="E246" s="354"/>
      <c r="F246" s="354"/>
      <c r="G246" s="354"/>
      <c r="H246" s="354"/>
      <c r="I246" s="354"/>
      <c r="J246" s="443"/>
      <c r="K246" s="433"/>
      <c r="L246" s="433" t="s">
        <v>3261</v>
      </c>
      <c r="M246" s="433"/>
      <c r="N246" s="433"/>
      <c r="O246" s="433"/>
      <c r="P246" s="433"/>
      <c r="Q246" s="433"/>
      <c r="R246" s="433"/>
      <c r="S246" s="433"/>
      <c r="T246" s="446"/>
      <c r="U246" s="45"/>
      <c r="V246" s="45"/>
      <c r="W246" s="45"/>
      <c r="X246" s="46"/>
      <c r="Y246" s="354"/>
      <c r="Z246" s="354"/>
      <c r="AA246" s="373"/>
      <c r="AB246" s="373"/>
      <c r="AC246" s="373"/>
      <c r="AD246" s="373"/>
      <c r="AE246" s="373"/>
      <c r="AF246" s="373"/>
      <c r="AG246" s="373"/>
      <c r="AH246" s="373"/>
      <c r="AI246" s="373"/>
      <c r="AJ246" s="373"/>
      <c r="AK246" s="447"/>
    </row>
    <row r="247" ht="13.5" customHeight="1">
      <c r="A247" s="5"/>
      <c r="B247" s="354"/>
      <c r="C247" s="354"/>
      <c r="D247" s="354"/>
      <c r="E247" s="354"/>
      <c r="F247" s="354"/>
      <c r="G247" s="354"/>
      <c r="H247" s="354"/>
      <c r="I247" s="354"/>
      <c r="J247" s="443"/>
      <c r="K247" s="433"/>
      <c r="L247" s="433"/>
      <c r="M247" s="433"/>
      <c r="N247" s="433"/>
      <c r="O247" s="433"/>
      <c r="P247" s="433"/>
      <c r="Q247" s="433"/>
      <c r="R247" s="433"/>
      <c r="S247" s="433"/>
      <c r="T247" s="428"/>
      <c r="U247" s="429"/>
      <c r="V247" s="429"/>
      <c r="W247" s="429"/>
      <c r="X247" s="429"/>
      <c r="Y247" s="354"/>
      <c r="Z247" s="354"/>
      <c r="AA247" s="373"/>
      <c r="AB247" s="373"/>
      <c r="AC247" s="373"/>
      <c r="AD247" s="373"/>
      <c r="AE247" s="373"/>
      <c r="AF247" s="373"/>
      <c r="AG247" s="373"/>
      <c r="AH247" s="373"/>
      <c r="AI247" s="373"/>
      <c r="AJ247" s="373"/>
      <c r="AK247" s="445"/>
      <c r="AL247" s="106"/>
      <c r="AM247" s="106"/>
      <c r="AN247" s="106"/>
    </row>
    <row r="248" ht="13.5" customHeight="1">
      <c r="A248" s="5"/>
      <c r="B248" s="98"/>
      <c r="C248" s="98"/>
      <c r="D248" s="98"/>
      <c r="E248" s="98"/>
      <c r="F248" s="98"/>
      <c r="G248" s="78"/>
      <c r="H248" s="193"/>
      <c r="I248" s="75"/>
      <c r="J248" s="75"/>
      <c r="K248" s="453"/>
      <c r="L248" s="453"/>
      <c r="M248" s="453"/>
      <c r="N248" s="453"/>
      <c r="O248" s="453"/>
      <c r="P248" s="453"/>
      <c r="Q248" s="453"/>
      <c r="R248" s="453"/>
      <c r="S248" s="453"/>
      <c r="T248" s="453"/>
      <c r="U248" s="453"/>
      <c r="V248" s="165"/>
      <c r="W248" s="165"/>
      <c r="X248" s="216"/>
      <c r="Y248" s="98"/>
      <c r="Z248" s="98"/>
      <c r="AA248" s="98"/>
      <c r="AB248" s="98"/>
      <c r="AC248" s="98"/>
      <c r="AD248" s="98"/>
      <c r="AE248" s="98"/>
      <c r="AF248" s="98"/>
      <c r="AG248" s="98"/>
      <c r="AH248" s="98"/>
      <c r="AI248" s="98"/>
      <c r="AJ248" s="98"/>
      <c r="AK248" s="98"/>
      <c r="AL248" s="98"/>
      <c r="AM248" s="98"/>
      <c r="AN248" s="5"/>
    </row>
    <row r="249" ht="13.5" customHeight="1">
      <c r="A249" s="5"/>
      <c r="B249" s="98"/>
      <c r="C249" s="98"/>
      <c r="D249" s="98"/>
      <c r="E249" s="98"/>
      <c r="F249" s="98"/>
      <c r="G249" s="78"/>
      <c r="H249" s="193"/>
      <c r="I249" s="75"/>
      <c r="J249" s="75"/>
      <c r="K249" s="453"/>
      <c r="L249" s="453"/>
      <c r="M249" s="453"/>
      <c r="N249" s="453"/>
      <c r="O249" s="453"/>
      <c r="P249" s="453"/>
      <c r="Q249" s="453"/>
      <c r="R249" s="453"/>
      <c r="S249" s="453"/>
      <c r="T249" s="453"/>
      <c r="U249" s="453"/>
      <c r="V249" s="165"/>
      <c r="W249" s="165"/>
      <c r="X249" s="216"/>
      <c r="Y249" s="98"/>
      <c r="Z249" s="98"/>
      <c r="AA249" s="98"/>
      <c r="AB249" s="98"/>
      <c r="AC249" s="98"/>
      <c r="AD249" s="98"/>
      <c r="AE249" s="98"/>
      <c r="AF249" s="98"/>
      <c r="AG249" s="98"/>
      <c r="AH249" s="98"/>
      <c r="AI249" s="98"/>
      <c r="AJ249" s="98"/>
      <c r="AK249" s="98"/>
      <c r="AL249" s="98"/>
      <c r="AM249" s="98"/>
      <c r="AN249" s="5"/>
    </row>
    <row r="250" ht="13.5" customHeight="1">
      <c r="A250" s="5"/>
      <c r="B250" s="98"/>
      <c r="C250" s="98"/>
      <c r="D250" s="98"/>
      <c r="E250" s="98"/>
      <c r="F250" s="98"/>
      <c r="G250" s="78"/>
      <c r="H250" s="193"/>
      <c r="I250" s="75"/>
      <c r="J250" s="75"/>
      <c r="K250" s="453"/>
      <c r="L250" s="453"/>
      <c r="M250" s="453"/>
      <c r="N250" s="453"/>
      <c r="O250" s="453"/>
      <c r="P250" s="453"/>
      <c r="Q250" s="453"/>
      <c r="R250" s="453"/>
      <c r="S250" s="453"/>
      <c r="T250" s="453"/>
      <c r="U250" s="453"/>
      <c r="V250" s="165"/>
      <c r="W250" s="165"/>
      <c r="X250" s="216"/>
      <c r="Y250" s="98"/>
      <c r="Z250" s="98"/>
      <c r="AA250" s="98"/>
      <c r="AB250" s="98"/>
      <c r="AC250" s="98"/>
      <c r="AD250" s="98"/>
      <c r="AE250" s="98"/>
      <c r="AF250" s="98"/>
      <c r="AG250" s="98"/>
      <c r="AH250" s="98"/>
      <c r="AI250" s="98"/>
      <c r="AJ250" s="98"/>
      <c r="AK250" s="98"/>
      <c r="AL250" s="98"/>
      <c r="AM250" s="98"/>
      <c r="AN250" s="5"/>
    </row>
    <row r="251" ht="13.5" customHeight="1">
      <c r="A251" s="402"/>
      <c r="B251" s="98"/>
      <c r="C251" s="98"/>
      <c r="D251" s="98"/>
      <c r="E251" s="98"/>
      <c r="F251" s="98"/>
      <c r="G251" s="259" t="s">
        <v>3110</v>
      </c>
      <c r="H251" s="416" t="s">
        <v>3262</v>
      </c>
      <c r="I251" s="216" t="s">
        <v>3263</v>
      </c>
      <c r="J251" s="345"/>
      <c r="K251" s="216"/>
      <c r="L251" s="216"/>
      <c r="M251" s="216"/>
      <c r="N251" s="216"/>
      <c r="O251" s="98"/>
      <c r="P251" s="98"/>
      <c r="Q251" s="98"/>
      <c r="R251" s="98"/>
      <c r="S251" s="98"/>
      <c r="T251" s="75"/>
      <c r="U251" s="91"/>
      <c r="V251" s="440"/>
      <c r="W251" s="440"/>
      <c r="X251" s="98"/>
      <c r="Y251" s="98"/>
      <c r="Z251" s="98"/>
      <c r="AA251" s="98"/>
      <c r="AB251" s="98"/>
      <c r="AC251" s="98"/>
      <c r="AD251" s="98"/>
      <c r="AE251" s="98"/>
      <c r="AF251" s="98"/>
      <c r="AG251" s="98"/>
      <c r="AH251" s="98"/>
      <c r="AI251" s="98"/>
      <c r="AJ251" s="98"/>
      <c r="AK251" s="98"/>
      <c r="AL251" s="98"/>
      <c r="AM251" s="98"/>
    </row>
    <row r="252" ht="13.5" customHeight="1">
      <c r="A252" s="5"/>
      <c r="B252" s="98"/>
      <c r="C252" s="98"/>
      <c r="D252" s="98"/>
      <c r="E252" s="98"/>
      <c r="F252" s="98"/>
      <c r="G252" s="78"/>
      <c r="H252" s="193"/>
      <c r="I252" s="144" t="s">
        <v>3264</v>
      </c>
      <c r="J252" s="376"/>
      <c r="K252" s="377"/>
      <c r="L252" s="377"/>
      <c r="M252" s="377"/>
      <c r="N252" s="377"/>
      <c r="O252" s="377"/>
      <c r="P252" s="377"/>
      <c r="Q252" s="377"/>
      <c r="R252" s="377"/>
      <c r="S252" s="377"/>
      <c r="T252" s="75"/>
      <c r="U252" s="91"/>
      <c r="V252" s="440"/>
      <c r="W252" s="440"/>
      <c r="X252" s="98"/>
      <c r="Y252" s="98"/>
      <c r="Z252" s="98"/>
      <c r="AA252" s="98"/>
      <c r="AB252" s="98"/>
      <c r="AC252" s="98"/>
      <c r="AD252" s="98"/>
      <c r="AE252" s="98"/>
      <c r="AF252" s="98"/>
      <c r="AG252" s="98"/>
      <c r="AH252" s="98"/>
      <c r="AI252" s="98"/>
      <c r="AJ252" s="98"/>
      <c r="AK252" s="98"/>
      <c r="AL252" s="98"/>
      <c r="AM252" s="98"/>
    </row>
    <row r="253" ht="13.5" customHeight="1">
      <c r="A253" s="5"/>
      <c r="B253" s="98"/>
      <c r="C253" s="98"/>
      <c r="D253" s="98"/>
      <c r="E253" s="98"/>
      <c r="F253" s="98"/>
      <c r="G253" s="78"/>
      <c r="H253" s="193"/>
      <c r="I253" s="185"/>
      <c r="J253" s="99"/>
      <c r="K253" s="250"/>
      <c r="L253" s="98"/>
      <c r="M253" s="98"/>
      <c r="N253" s="98"/>
      <c r="O253" s="98"/>
      <c r="P253" s="98"/>
      <c r="Q253" s="98"/>
      <c r="R253" s="98"/>
      <c r="S253" s="98"/>
      <c r="T253" s="75"/>
      <c r="U253" s="91"/>
      <c r="V253" s="440"/>
      <c r="W253" s="440"/>
      <c r="X253" s="98"/>
      <c r="Y253" s="98"/>
      <c r="Z253" s="98"/>
      <c r="AA253" s="98"/>
      <c r="AB253" s="98"/>
      <c r="AC253" s="98"/>
      <c r="AD253" s="98"/>
      <c r="AE253" s="98"/>
      <c r="AF253" s="98"/>
      <c r="AG253" s="98"/>
      <c r="AH253" s="98"/>
      <c r="AI253" s="98"/>
      <c r="AJ253" s="98"/>
      <c r="AK253" s="98"/>
      <c r="AL253" s="98"/>
      <c r="AM253" s="98"/>
    </row>
    <row r="254" ht="13.5" customHeight="1">
      <c r="A254" s="5"/>
      <c r="B254" s="98"/>
      <c r="C254" s="98"/>
      <c r="D254" s="98"/>
      <c r="E254" s="98"/>
      <c r="F254" s="98"/>
      <c r="G254" s="78"/>
      <c r="H254" s="193"/>
      <c r="I254" s="454"/>
      <c r="J254" s="454"/>
      <c r="K254" s="454"/>
      <c r="L254" s="454"/>
      <c r="M254" s="454"/>
      <c r="N254" s="454"/>
      <c r="O254" s="454"/>
      <c r="P254" s="454"/>
      <c r="Q254" s="454"/>
      <c r="R254" s="454"/>
      <c r="S254" s="454"/>
      <c r="T254" s="75"/>
      <c r="U254" s="91"/>
      <c r="V254" s="440"/>
      <c r="W254" s="440"/>
      <c r="X254" s="98"/>
      <c r="Y254" s="98"/>
      <c r="Z254" s="98"/>
      <c r="AA254" s="98"/>
      <c r="AB254" s="98"/>
      <c r="AC254" s="98"/>
      <c r="AD254" s="98"/>
      <c r="AE254" s="98"/>
      <c r="AF254" s="98"/>
      <c r="AG254" s="98"/>
      <c r="AH254" s="98"/>
      <c r="AI254" s="98"/>
      <c r="AJ254" s="98"/>
      <c r="AK254" s="98"/>
      <c r="AL254" s="98"/>
      <c r="AM254" s="98"/>
    </row>
    <row r="255" ht="13.5" customHeight="1">
      <c r="A255" s="5"/>
      <c r="B255" s="98"/>
      <c r="C255" s="98"/>
      <c r="D255" s="98"/>
      <c r="E255" s="98"/>
      <c r="F255" s="98"/>
      <c r="G255" s="78"/>
      <c r="H255" s="193" t="s">
        <v>2990</v>
      </c>
      <c r="I255" s="379" t="s">
        <v>3265</v>
      </c>
      <c r="J255" s="380"/>
      <c r="K255" s="381"/>
      <c r="L255" s="381"/>
      <c r="M255" s="381"/>
      <c r="N255" s="381"/>
      <c r="O255" s="381"/>
      <c r="P255" s="381"/>
      <c r="Q255" s="381"/>
      <c r="R255" s="381"/>
      <c r="S255" s="381"/>
      <c r="T255" s="381"/>
      <c r="U255" s="381"/>
      <c r="V255" s="381"/>
      <c r="W255" s="381"/>
      <c r="X255" s="381"/>
      <c r="Y255" s="381"/>
      <c r="Z255" s="381"/>
      <c r="AA255" s="381"/>
      <c r="AB255" s="381"/>
      <c r="AC255" s="381"/>
      <c r="AD255" s="381"/>
      <c r="AE255" s="381"/>
      <c r="AF255" s="381"/>
      <c r="AG255" s="381"/>
      <c r="AH255" s="381"/>
      <c r="AI255" s="98"/>
      <c r="AJ255" s="98"/>
      <c r="AK255" s="98"/>
      <c r="AL255" s="98"/>
      <c r="AM255" s="98"/>
    </row>
    <row r="256" ht="13.5" customHeight="1">
      <c r="A256" s="5"/>
      <c r="B256" s="98"/>
      <c r="C256" s="98"/>
      <c r="D256" s="98"/>
      <c r="E256" s="98"/>
      <c r="F256" s="98"/>
      <c r="G256" s="78"/>
      <c r="H256" s="193" t="s">
        <v>2990</v>
      </c>
      <c r="I256" s="379" t="s">
        <v>3266</v>
      </c>
      <c r="J256" s="380"/>
      <c r="K256" s="381"/>
      <c r="L256" s="381"/>
      <c r="M256" s="381"/>
      <c r="N256" s="381"/>
      <c r="O256" s="381"/>
      <c r="P256" s="381"/>
      <c r="Q256" s="381"/>
      <c r="R256" s="381"/>
      <c r="S256" s="381"/>
      <c r="T256" s="381"/>
      <c r="U256" s="381"/>
      <c r="V256" s="381"/>
      <c r="W256" s="381"/>
      <c r="X256" s="381"/>
      <c r="Y256" s="381"/>
      <c r="Z256" s="381"/>
      <c r="AA256" s="381"/>
      <c r="AB256" s="381"/>
      <c r="AC256" s="381"/>
      <c r="AD256" s="381"/>
      <c r="AE256" s="381"/>
      <c r="AF256" s="381"/>
      <c r="AG256" s="381"/>
      <c r="AH256" s="381"/>
      <c r="AI256" s="98"/>
      <c r="AJ256" s="98"/>
      <c r="AK256" s="98"/>
      <c r="AL256" s="98"/>
      <c r="AM256" s="98"/>
    </row>
    <row r="257" ht="13.5" customHeight="1">
      <c r="A257" s="5"/>
      <c r="B257" s="98"/>
      <c r="C257" s="98"/>
      <c r="D257" s="98"/>
      <c r="E257" s="98"/>
      <c r="F257" s="98"/>
      <c r="G257" s="78"/>
      <c r="H257" s="193" t="s">
        <v>2990</v>
      </c>
      <c r="I257" s="379" t="s">
        <v>3267</v>
      </c>
      <c r="J257" s="380"/>
      <c r="K257" s="381"/>
      <c r="L257" s="381"/>
      <c r="M257" s="381"/>
      <c r="N257" s="381"/>
      <c r="O257" s="381"/>
      <c r="P257" s="381"/>
      <c r="Q257" s="381"/>
      <c r="R257" s="381"/>
      <c r="S257" s="381"/>
      <c r="T257" s="381"/>
      <c r="U257" s="381"/>
      <c r="V257" s="381"/>
      <c r="W257" s="381"/>
      <c r="X257" s="381"/>
      <c r="Y257" s="381"/>
      <c r="Z257" s="381"/>
      <c r="AA257" s="381"/>
      <c r="AB257" s="381"/>
      <c r="AC257" s="381"/>
      <c r="AD257" s="381"/>
      <c r="AE257" s="381"/>
      <c r="AF257" s="381"/>
      <c r="AG257" s="381"/>
      <c r="AH257" s="381"/>
      <c r="AI257" s="98"/>
      <c r="AJ257" s="98"/>
      <c r="AK257" s="98"/>
      <c r="AL257" s="98"/>
      <c r="AM257" s="98"/>
    </row>
    <row r="258" ht="13.5" customHeight="1">
      <c r="A258" s="5"/>
      <c r="B258" s="98"/>
      <c r="C258" s="98"/>
      <c r="D258" s="98"/>
      <c r="E258" s="98"/>
      <c r="F258" s="98"/>
      <c r="G258" s="78"/>
      <c r="H258" s="193" t="s">
        <v>2990</v>
      </c>
      <c r="I258" s="379" t="s">
        <v>3268</v>
      </c>
      <c r="J258" s="380"/>
      <c r="K258" s="381"/>
      <c r="L258" s="381"/>
      <c r="M258" s="381"/>
      <c r="N258" s="381"/>
      <c r="O258" s="381"/>
      <c r="P258" s="381"/>
      <c r="Q258" s="381"/>
      <c r="R258" s="381"/>
      <c r="S258" s="381"/>
      <c r="T258" s="381"/>
      <c r="U258" s="381"/>
      <c r="V258" s="381"/>
      <c r="W258" s="381"/>
      <c r="X258" s="381"/>
      <c r="Y258" s="381"/>
      <c r="Z258" s="381"/>
      <c r="AA258" s="381"/>
      <c r="AB258" s="381"/>
      <c r="AC258" s="381"/>
      <c r="AD258" s="381"/>
      <c r="AE258" s="381"/>
      <c r="AF258" s="381"/>
      <c r="AG258" s="381"/>
      <c r="AH258" s="381"/>
      <c r="AI258" s="98"/>
      <c r="AJ258" s="98"/>
      <c r="AK258" s="98"/>
      <c r="AL258" s="98"/>
      <c r="AM258" s="98"/>
    </row>
    <row r="259" ht="13.5" customHeight="1">
      <c r="A259" s="5"/>
      <c r="B259" s="98"/>
      <c r="C259" s="98"/>
      <c r="D259" s="98"/>
      <c r="E259" s="98"/>
      <c r="F259" s="98"/>
      <c r="G259" s="78"/>
      <c r="H259" s="193" t="s">
        <v>2990</v>
      </c>
      <c r="I259" s="379" t="s">
        <v>3269</v>
      </c>
      <c r="J259" s="380"/>
      <c r="K259" s="381"/>
      <c r="L259" s="381"/>
      <c r="M259" s="381"/>
      <c r="N259" s="381"/>
      <c r="O259" s="381"/>
      <c r="P259" s="381"/>
      <c r="Q259" s="381"/>
      <c r="R259" s="381"/>
      <c r="S259" s="381"/>
      <c r="T259" s="381"/>
      <c r="U259" s="381"/>
      <c r="V259" s="381"/>
      <c r="W259" s="381"/>
      <c r="X259" s="381"/>
      <c r="Y259" s="381"/>
      <c r="Z259" s="381"/>
      <c r="AA259" s="381"/>
      <c r="AB259" s="381"/>
      <c r="AC259" s="381"/>
      <c r="AD259" s="381"/>
      <c r="AE259" s="381"/>
      <c r="AF259" s="381"/>
      <c r="AG259" s="381"/>
      <c r="AH259" s="381"/>
      <c r="AI259" s="98"/>
      <c r="AJ259" s="98"/>
      <c r="AK259" s="98"/>
      <c r="AL259" s="98"/>
      <c r="AM259" s="98"/>
    </row>
    <row r="260" ht="13.5" customHeight="1">
      <c r="A260" s="5"/>
      <c r="B260" s="98"/>
      <c r="C260" s="98"/>
      <c r="D260" s="98"/>
      <c r="E260" s="98"/>
      <c r="F260" s="98"/>
      <c r="G260" s="78"/>
      <c r="H260" s="193"/>
      <c r="I260" s="383"/>
      <c r="J260" s="45"/>
      <c r="K260" s="45"/>
      <c r="L260" s="45"/>
      <c r="M260" s="45"/>
      <c r="N260" s="45"/>
      <c r="O260" s="45"/>
      <c r="P260" s="45"/>
      <c r="Q260" s="45"/>
      <c r="R260" s="45"/>
      <c r="S260" s="46"/>
      <c r="T260" s="75"/>
      <c r="U260" s="91"/>
      <c r="V260" s="440"/>
      <c r="W260" s="440"/>
      <c r="X260" s="98"/>
      <c r="Y260" s="98"/>
      <c r="Z260" s="98"/>
      <c r="AA260" s="98"/>
      <c r="AB260" s="98"/>
      <c r="AC260" s="98"/>
      <c r="AD260" s="98"/>
      <c r="AE260" s="98"/>
      <c r="AF260" s="98"/>
      <c r="AG260" s="98"/>
      <c r="AH260" s="98"/>
      <c r="AI260" s="98"/>
      <c r="AJ260" s="98"/>
      <c r="AK260" s="98"/>
      <c r="AL260" s="98"/>
      <c r="AM260" s="98"/>
    </row>
    <row r="261" ht="13.5" customHeight="1">
      <c r="A261" s="5"/>
      <c r="B261" s="98"/>
      <c r="C261" s="98"/>
      <c r="D261" s="98"/>
      <c r="E261" s="98"/>
      <c r="F261" s="98"/>
      <c r="G261" s="259" t="s">
        <v>3110</v>
      </c>
      <c r="H261" s="416" t="s">
        <v>3270</v>
      </c>
      <c r="I261" s="455" t="s">
        <v>3271</v>
      </c>
      <c r="J261" s="345"/>
      <c r="K261" s="216"/>
      <c r="L261" s="98"/>
      <c r="M261" s="98"/>
      <c r="N261" s="98"/>
      <c r="O261" s="98"/>
      <c r="P261" s="98"/>
      <c r="Q261" s="98"/>
      <c r="R261" s="98"/>
      <c r="S261" s="98"/>
      <c r="T261" s="75"/>
      <c r="U261" s="91"/>
      <c r="V261" s="440"/>
      <c r="W261" s="440"/>
      <c r="X261" s="98"/>
      <c r="Y261" s="98"/>
      <c r="Z261" s="98"/>
      <c r="AA261" s="98"/>
      <c r="AB261" s="98"/>
      <c r="AC261" s="98"/>
      <c r="AD261" s="98"/>
      <c r="AE261" s="98"/>
      <c r="AF261" s="98"/>
      <c r="AG261" s="98"/>
      <c r="AH261" s="98"/>
      <c r="AI261" s="98"/>
      <c r="AJ261" s="98"/>
      <c r="AK261" s="98"/>
      <c r="AL261" s="98"/>
      <c r="AM261" s="98"/>
    </row>
    <row r="262" ht="13.5" customHeight="1">
      <c r="A262" s="5"/>
      <c r="B262" s="98"/>
      <c r="C262" s="98"/>
      <c r="D262" s="98"/>
      <c r="E262" s="98"/>
      <c r="F262" s="98"/>
      <c r="G262" s="78"/>
      <c r="H262" s="416"/>
      <c r="I262" s="456"/>
      <c r="J262" s="363">
        <v>1.0</v>
      </c>
      <c r="K262" s="216" t="s">
        <v>3272</v>
      </c>
      <c r="L262" s="98"/>
      <c r="M262" s="98"/>
      <c r="N262" s="32"/>
      <c r="O262" s="195"/>
      <c r="P262" s="98"/>
      <c r="Q262" s="98"/>
      <c r="R262" s="98"/>
      <c r="S262" s="98"/>
      <c r="T262" s="75"/>
      <c r="U262" s="91"/>
      <c r="V262" s="440"/>
      <c r="W262" s="440"/>
      <c r="X262" s="98"/>
      <c r="Y262" s="98"/>
      <c r="Z262" s="98"/>
      <c r="AA262" s="98"/>
      <c r="AB262" s="98"/>
      <c r="AC262" s="98"/>
      <c r="AD262" s="98"/>
      <c r="AE262" s="98"/>
      <c r="AF262" s="98"/>
      <c r="AG262" s="98"/>
      <c r="AH262" s="98"/>
      <c r="AI262" s="98"/>
      <c r="AJ262" s="98"/>
      <c r="AK262" s="98"/>
      <c r="AL262" s="98"/>
      <c r="AM262" s="98"/>
    </row>
    <row r="263" ht="13.5" customHeight="1">
      <c r="A263" s="5"/>
      <c r="B263" s="98"/>
      <c r="C263" s="98"/>
      <c r="D263" s="98"/>
      <c r="E263" s="98"/>
      <c r="F263" s="98"/>
      <c r="G263" s="78"/>
      <c r="H263" s="416"/>
      <c r="I263" s="456"/>
      <c r="J263" s="363">
        <v>2.0</v>
      </c>
      <c r="K263" s="216" t="s">
        <v>3273</v>
      </c>
      <c r="L263" s="98"/>
      <c r="M263" s="98"/>
      <c r="N263" s="32"/>
      <c r="O263" s="195"/>
      <c r="P263" s="98"/>
      <c r="Q263" s="98"/>
      <c r="R263" s="98"/>
      <c r="S263" s="98"/>
      <c r="T263" s="75"/>
      <c r="U263" s="91"/>
      <c r="V263" s="440"/>
      <c r="W263" s="440"/>
      <c r="X263" s="98"/>
      <c r="Y263" s="98"/>
      <c r="Z263" s="98"/>
      <c r="AA263" s="98"/>
      <c r="AB263" s="98"/>
      <c r="AC263" s="98"/>
      <c r="AD263" s="98"/>
      <c r="AE263" s="98"/>
      <c r="AF263" s="98"/>
      <c r="AG263" s="98"/>
      <c r="AH263" s="98"/>
      <c r="AI263" s="98"/>
      <c r="AJ263" s="98"/>
      <c r="AK263" s="98"/>
      <c r="AL263" s="98"/>
      <c r="AM263" s="98"/>
    </row>
    <row r="264" ht="13.5" customHeight="1">
      <c r="A264" s="5"/>
      <c r="B264" s="280"/>
      <c r="C264" s="280"/>
      <c r="D264" s="280"/>
      <c r="E264" s="280"/>
      <c r="F264" s="98"/>
      <c r="G264" s="78"/>
      <c r="H264" s="282"/>
      <c r="I264" s="457" t="s">
        <v>3274</v>
      </c>
      <c r="J264" s="458"/>
      <c r="K264" s="458"/>
      <c r="L264" s="458"/>
      <c r="M264" s="458"/>
      <c r="N264" s="458"/>
      <c r="O264" s="458"/>
      <c r="P264" s="458"/>
      <c r="Q264" s="458"/>
      <c r="R264" s="458"/>
      <c r="S264" s="458"/>
      <c r="T264" s="458"/>
      <c r="U264" s="458"/>
      <c r="V264" s="458"/>
      <c r="W264" s="458"/>
      <c r="X264" s="459"/>
      <c r="Y264" s="459"/>
      <c r="Z264" s="280"/>
      <c r="AA264" s="280"/>
      <c r="AB264" s="280"/>
      <c r="AC264" s="280"/>
      <c r="AD264" s="280"/>
      <c r="AE264" s="280"/>
      <c r="AF264" s="280"/>
      <c r="AG264" s="280"/>
      <c r="AH264" s="280"/>
      <c r="AI264" s="280"/>
      <c r="AJ264" s="280"/>
      <c r="AK264" s="280"/>
      <c r="AL264" s="280"/>
      <c r="AM264" s="280"/>
    </row>
    <row r="265" ht="13.5" customHeight="1">
      <c r="A265" s="5"/>
      <c r="B265" s="280"/>
      <c r="C265" s="280"/>
      <c r="D265" s="280"/>
      <c r="E265" s="280"/>
      <c r="F265" s="280"/>
      <c r="G265" s="78"/>
      <c r="H265" s="282"/>
      <c r="I265" s="460"/>
      <c r="J265" s="459"/>
      <c r="K265" s="459"/>
      <c r="L265" s="459"/>
      <c r="M265" s="459"/>
      <c r="N265" s="459"/>
      <c r="O265" s="459"/>
      <c r="P265" s="459"/>
      <c r="Q265" s="459"/>
      <c r="R265" s="459"/>
      <c r="S265" s="459"/>
      <c r="T265" s="459"/>
      <c r="U265" s="459"/>
      <c r="V265" s="459"/>
      <c r="W265" s="459"/>
      <c r="X265" s="459"/>
      <c r="Y265" s="459"/>
      <c r="Z265" s="280"/>
      <c r="AA265" s="280"/>
      <c r="AB265" s="280"/>
      <c r="AC265" s="280"/>
      <c r="AD265" s="280"/>
      <c r="AE265" s="280"/>
      <c r="AF265" s="280"/>
      <c r="AG265" s="280"/>
      <c r="AH265" s="280"/>
      <c r="AI265" s="280"/>
      <c r="AJ265" s="280"/>
      <c r="AK265" s="280"/>
      <c r="AL265" s="280"/>
      <c r="AM265" s="280"/>
    </row>
    <row r="266" ht="13.5" customHeight="1">
      <c r="A266" s="5"/>
      <c r="B266" s="98"/>
      <c r="C266" s="98"/>
      <c r="D266" s="98"/>
      <c r="E266" s="98"/>
      <c r="F266" s="98"/>
      <c r="G266" s="78"/>
      <c r="H266" s="193"/>
      <c r="I266" s="98"/>
      <c r="J266" s="99"/>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c r="AL266" s="98"/>
      <c r="AM266" s="98"/>
    </row>
    <row r="267" ht="13.5" customHeight="1">
      <c r="A267" s="5"/>
      <c r="B267" s="98"/>
      <c r="C267" s="98"/>
      <c r="D267" s="98"/>
      <c r="E267" s="98"/>
      <c r="F267" s="98"/>
      <c r="G267" s="78"/>
      <c r="H267" s="193"/>
      <c r="I267" s="98"/>
      <c r="J267" s="99"/>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c r="AL267" s="98"/>
      <c r="AM267" s="98"/>
    </row>
    <row r="268" ht="13.5" customHeight="1">
      <c r="A268" s="5"/>
      <c r="B268" s="98"/>
      <c r="C268" s="98"/>
      <c r="D268" s="98"/>
      <c r="E268" s="98"/>
      <c r="F268" s="98"/>
      <c r="G268" s="78"/>
      <c r="H268" s="193"/>
      <c r="I268" s="98"/>
      <c r="J268" s="99"/>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c r="AL268" s="98"/>
      <c r="AM268" s="98"/>
    </row>
    <row r="269" ht="13.5" customHeight="1">
      <c r="A269" s="5"/>
      <c r="B269" s="98"/>
      <c r="C269" s="98"/>
      <c r="D269" s="98"/>
      <c r="E269" s="98"/>
      <c r="F269" s="98"/>
      <c r="G269" s="78"/>
      <c r="H269" s="193"/>
      <c r="I269" s="98"/>
      <c r="J269" s="99"/>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c r="AL269" s="98"/>
      <c r="AM269" s="98"/>
    </row>
    <row r="270" ht="13.5" customHeight="1">
      <c r="A270" s="5"/>
      <c r="B270" s="98"/>
      <c r="C270" s="98"/>
      <c r="D270" s="98"/>
      <c r="E270" s="98"/>
      <c r="F270" s="98"/>
      <c r="G270" s="78"/>
      <c r="H270" s="193"/>
      <c r="I270" s="98"/>
      <c r="J270" s="99"/>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c r="AL270" s="98"/>
      <c r="AM270" s="98"/>
    </row>
    <row r="271" ht="13.5" customHeight="1">
      <c r="A271" s="5"/>
      <c r="B271" s="98"/>
      <c r="C271" s="98"/>
      <c r="D271" s="98"/>
      <c r="E271" s="98"/>
      <c r="F271" s="98"/>
      <c r="G271" s="78"/>
      <c r="H271" s="193"/>
      <c r="I271" s="98"/>
      <c r="J271" s="99"/>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c r="AL271" s="98"/>
      <c r="AM271" s="98"/>
    </row>
    <row r="272" ht="13.5" customHeight="1">
      <c r="A272" s="5"/>
      <c r="B272" s="98"/>
      <c r="C272" s="98"/>
      <c r="D272" s="98"/>
      <c r="E272" s="98"/>
      <c r="F272" s="98"/>
      <c r="G272" s="78"/>
      <c r="H272" s="193"/>
      <c r="I272" s="98"/>
      <c r="J272" s="99"/>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c r="AL272" s="98"/>
      <c r="AM272" s="98"/>
    </row>
    <row r="273" ht="13.5" customHeight="1">
      <c r="A273" s="5"/>
      <c r="B273" s="98"/>
      <c r="C273" s="98"/>
      <c r="D273" s="98"/>
      <c r="E273" s="98"/>
      <c r="F273" s="98"/>
      <c r="G273" s="78"/>
      <c r="H273" s="193"/>
      <c r="I273" s="98"/>
      <c r="J273" s="99"/>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c r="AL273" s="98"/>
      <c r="AM273" s="98"/>
    </row>
    <row r="274" ht="13.5" customHeight="1">
      <c r="A274" s="5"/>
      <c r="B274" s="98"/>
      <c r="C274" s="98"/>
      <c r="D274" s="98"/>
      <c r="E274" s="98"/>
      <c r="F274" s="98"/>
      <c r="G274" s="78"/>
      <c r="H274" s="193"/>
      <c r="I274" s="98"/>
      <c r="J274" s="99"/>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c r="AL274" s="98"/>
      <c r="AM274" s="98"/>
    </row>
    <row r="275" ht="13.5" customHeight="1">
      <c r="A275" s="5"/>
      <c r="B275" s="98"/>
      <c r="C275" s="98"/>
      <c r="D275" s="98"/>
      <c r="E275" s="98"/>
      <c r="F275" s="98"/>
      <c r="G275" s="78"/>
      <c r="H275" s="193"/>
      <c r="I275" s="98"/>
      <c r="J275" s="99"/>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c r="AL275" s="98"/>
      <c r="AM275" s="98"/>
    </row>
    <row r="276" ht="13.5" customHeight="1">
      <c r="A276" s="5"/>
      <c r="B276" s="98"/>
      <c r="C276" s="98"/>
      <c r="D276" s="98"/>
      <c r="E276" s="98"/>
      <c r="F276" s="98"/>
      <c r="G276" s="78"/>
      <c r="H276" s="193"/>
      <c r="I276" s="98"/>
      <c r="J276" s="99"/>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c r="AL276" s="98"/>
      <c r="AM276" s="98"/>
    </row>
    <row r="277" ht="13.5" customHeight="1">
      <c r="A277" s="5"/>
      <c r="B277" s="98"/>
      <c r="C277" s="98"/>
      <c r="D277" s="98"/>
      <c r="E277" s="98"/>
      <c r="F277" s="98"/>
      <c r="G277" s="78"/>
      <c r="H277" s="193"/>
      <c r="I277" s="98"/>
      <c r="J277" s="99"/>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c r="AL277" s="98"/>
      <c r="AM277" s="98"/>
    </row>
    <row r="278" ht="13.5" customHeight="1">
      <c r="A278" s="5"/>
      <c r="B278" s="98"/>
      <c r="C278" s="98"/>
      <c r="D278" s="98"/>
      <c r="E278" s="98"/>
      <c r="F278" s="98"/>
      <c r="G278" s="78"/>
      <c r="H278" s="193"/>
      <c r="I278" s="98"/>
      <c r="J278" s="99"/>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c r="AL278" s="98"/>
      <c r="AM278" s="98"/>
    </row>
    <row r="279" ht="13.5" customHeight="1">
      <c r="A279" s="5"/>
      <c r="B279" s="98"/>
      <c r="C279" s="98"/>
      <c r="D279" s="98"/>
      <c r="E279" s="98"/>
      <c r="F279" s="98"/>
      <c r="G279" s="78"/>
      <c r="H279" s="193"/>
      <c r="I279" s="98"/>
      <c r="J279" s="99"/>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c r="AL279" s="98"/>
      <c r="AM279" s="98"/>
    </row>
    <row r="280" ht="13.5" customHeight="1">
      <c r="A280" s="5"/>
      <c r="B280" s="98"/>
      <c r="C280" s="98"/>
      <c r="D280" s="98"/>
      <c r="E280" s="98"/>
      <c r="F280" s="98"/>
      <c r="G280" s="78"/>
      <c r="H280" s="193"/>
      <c r="I280" s="98"/>
      <c r="J280" s="99"/>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c r="AL280" s="98"/>
      <c r="AM280" s="98"/>
    </row>
    <row r="281" ht="13.5" customHeight="1">
      <c r="A281" s="5"/>
      <c r="B281" s="98"/>
      <c r="C281" s="98"/>
      <c r="D281" s="98"/>
      <c r="E281" s="98"/>
      <c r="F281" s="98"/>
      <c r="G281" s="78"/>
      <c r="H281" s="193"/>
      <c r="I281" s="98"/>
      <c r="J281" s="99"/>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c r="AL281" s="98"/>
      <c r="AM281" s="98"/>
    </row>
    <row r="282" ht="13.5" customHeight="1">
      <c r="A282" s="5"/>
      <c r="B282" s="98"/>
      <c r="C282" s="98"/>
      <c r="D282" s="98"/>
      <c r="E282" s="98"/>
      <c r="F282" s="98"/>
      <c r="G282" s="78"/>
      <c r="H282" s="193"/>
      <c r="I282" s="98"/>
      <c r="J282" s="99"/>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c r="AL282" s="98"/>
      <c r="AM282" s="98"/>
    </row>
    <row r="283" ht="13.5" customHeight="1">
      <c r="A283" s="5"/>
      <c r="B283" s="98"/>
      <c r="C283" s="98"/>
      <c r="D283" s="98"/>
      <c r="E283" s="98"/>
      <c r="F283" s="98"/>
      <c r="G283" s="78"/>
      <c r="H283" s="193"/>
      <c r="I283" s="98"/>
      <c r="J283" s="99"/>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c r="AL283" s="98"/>
      <c r="AM283" s="98"/>
    </row>
    <row r="284" ht="13.5" customHeight="1">
      <c r="A284" s="5"/>
      <c r="B284" s="98"/>
      <c r="C284" s="98"/>
      <c r="D284" s="98"/>
      <c r="E284" s="98"/>
      <c r="F284" s="98"/>
      <c r="G284" s="78"/>
      <c r="H284" s="193"/>
      <c r="I284" s="98"/>
      <c r="J284" s="99"/>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c r="AL284" s="98"/>
      <c r="AM284" s="98"/>
    </row>
    <row r="285" ht="13.5" customHeight="1">
      <c r="A285" s="5"/>
      <c r="B285" s="98"/>
      <c r="C285" s="98"/>
      <c r="D285" s="98"/>
      <c r="E285" s="98"/>
      <c r="F285" s="98"/>
      <c r="G285" s="78"/>
      <c r="H285" s="193"/>
      <c r="I285" s="98"/>
      <c r="J285" s="99"/>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c r="AL285" s="98"/>
      <c r="AM285" s="98"/>
    </row>
    <row r="286" ht="13.5" customHeight="1">
      <c r="A286" s="5"/>
      <c r="B286" s="98"/>
      <c r="C286" s="98"/>
      <c r="D286" s="98"/>
      <c r="E286" s="98"/>
      <c r="F286" s="98"/>
      <c r="G286" s="78"/>
      <c r="H286" s="193"/>
      <c r="I286" s="98"/>
      <c r="J286" s="99"/>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c r="AL286" s="98"/>
      <c r="AM286" s="98"/>
    </row>
    <row r="287" ht="13.5" customHeight="1">
      <c r="A287" s="5"/>
      <c r="B287" s="98"/>
      <c r="C287" s="98"/>
      <c r="D287" s="98"/>
      <c r="E287" s="98"/>
      <c r="F287" s="98"/>
      <c r="G287" s="78"/>
      <c r="H287" s="193"/>
      <c r="I287" s="98"/>
      <c r="J287" s="99"/>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c r="AL287" s="98"/>
      <c r="AM287" s="98"/>
    </row>
    <row r="288" ht="13.5" customHeight="1">
      <c r="A288" s="5"/>
      <c r="B288" s="98"/>
      <c r="C288" s="98"/>
      <c r="D288" s="98"/>
      <c r="E288" s="98"/>
      <c r="F288" s="98"/>
      <c r="G288" s="78"/>
      <c r="H288" s="193"/>
      <c r="I288" s="98"/>
      <c r="J288" s="99"/>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c r="AL288" s="98"/>
      <c r="AM288" s="98"/>
    </row>
    <row r="289" ht="13.5" customHeight="1">
      <c r="A289" s="5"/>
      <c r="B289" s="98"/>
      <c r="C289" s="98"/>
      <c r="D289" s="98"/>
      <c r="E289" s="98"/>
      <c r="F289" s="98"/>
      <c r="G289" s="78"/>
      <c r="H289" s="193"/>
      <c r="I289" s="98"/>
      <c r="J289" s="99"/>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c r="AL289" s="98"/>
      <c r="AM289" s="98"/>
    </row>
    <row r="290" ht="13.5" customHeight="1">
      <c r="A290" s="5"/>
      <c r="B290" s="98"/>
      <c r="C290" s="98"/>
      <c r="D290" s="98"/>
      <c r="E290" s="98"/>
      <c r="F290" s="98"/>
      <c r="G290" s="78"/>
      <c r="H290" s="193"/>
      <c r="I290" s="98"/>
      <c r="J290" s="99"/>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c r="AL290" s="98"/>
      <c r="AM290" s="98"/>
    </row>
    <row r="291" ht="13.5" customHeight="1">
      <c r="A291" s="5"/>
      <c r="B291" s="98"/>
      <c r="C291" s="98"/>
      <c r="D291" s="98"/>
      <c r="E291" s="98"/>
      <c r="F291" s="98"/>
      <c r="G291" s="78"/>
      <c r="H291" s="193"/>
      <c r="I291" s="98"/>
      <c r="J291" s="99"/>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c r="AL291" s="98"/>
      <c r="AM291" s="98"/>
    </row>
    <row r="292" ht="13.5" customHeight="1">
      <c r="A292" s="5"/>
      <c r="B292" s="98"/>
      <c r="C292" s="98"/>
      <c r="D292" s="98"/>
      <c r="E292" s="98"/>
      <c r="F292" s="98"/>
      <c r="G292" s="78"/>
      <c r="H292" s="193"/>
      <c r="I292" s="98"/>
      <c r="J292" s="99"/>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c r="AL292" s="98"/>
      <c r="AM292" s="98"/>
    </row>
    <row r="293" ht="13.5" customHeight="1">
      <c r="A293" s="5"/>
      <c r="B293" s="98"/>
      <c r="C293" s="98"/>
      <c r="D293" s="98"/>
      <c r="E293" s="98"/>
      <c r="F293" s="98"/>
      <c r="G293" s="78"/>
      <c r="H293" s="193"/>
      <c r="I293" s="98"/>
      <c r="J293" s="99"/>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c r="AL293" s="98"/>
      <c r="AM293" s="98"/>
    </row>
    <row r="294" ht="13.5" customHeight="1">
      <c r="A294" s="5"/>
      <c r="B294" s="98"/>
      <c r="C294" s="98"/>
      <c r="D294" s="98"/>
      <c r="E294" s="98"/>
      <c r="F294" s="98"/>
      <c r="G294" s="78"/>
      <c r="H294" s="193"/>
      <c r="I294" s="98"/>
      <c r="J294" s="99"/>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c r="AL294" s="98"/>
      <c r="AM294" s="98"/>
    </row>
    <row r="295" ht="13.5" customHeight="1">
      <c r="A295" s="5"/>
      <c r="B295" s="98"/>
      <c r="C295" s="98"/>
      <c r="D295" s="98"/>
      <c r="E295" s="98"/>
      <c r="F295" s="98"/>
      <c r="G295" s="78"/>
      <c r="H295" s="193"/>
      <c r="I295" s="98"/>
      <c r="J295" s="99"/>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c r="AL295" s="98"/>
      <c r="AM295" s="98"/>
    </row>
    <row r="296" ht="13.5" customHeight="1">
      <c r="A296" s="5"/>
      <c r="B296" s="98"/>
      <c r="C296" s="98"/>
      <c r="D296" s="98"/>
      <c r="E296" s="98"/>
      <c r="F296" s="98"/>
      <c r="G296" s="78"/>
      <c r="H296" s="193"/>
      <c r="I296" s="98"/>
      <c r="J296" s="99"/>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c r="AL296" s="98"/>
      <c r="AM296" s="98"/>
    </row>
    <row r="297" ht="13.5" customHeight="1">
      <c r="A297" s="5"/>
      <c r="B297" s="98"/>
      <c r="C297" s="98"/>
      <c r="D297" s="98"/>
      <c r="E297" s="98"/>
      <c r="F297" s="98"/>
      <c r="G297" s="78"/>
      <c r="H297" s="193"/>
      <c r="I297" s="98"/>
      <c r="J297" s="99"/>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c r="AL297" s="98"/>
      <c r="AM297" s="98"/>
    </row>
    <row r="298" ht="13.5" customHeight="1">
      <c r="A298" s="5"/>
      <c r="B298" s="98"/>
      <c r="C298" s="98"/>
      <c r="D298" s="98"/>
      <c r="E298" s="98"/>
      <c r="F298" s="98"/>
      <c r="G298" s="78"/>
      <c r="H298" s="193"/>
      <c r="I298" s="98"/>
      <c r="J298" s="99"/>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c r="AL298" s="98"/>
      <c r="AM298" s="98"/>
    </row>
    <row r="299" ht="13.5" customHeight="1">
      <c r="A299" s="5"/>
      <c r="B299" s="98"/>
      <c r="C299" s="98"/>
      <c r="D299" s="98"/>
      <c r="E299" s="98"/>
      <c r="F299" s="98"/>
      <c r="G299" s="78"/>
      <c r="H299" s="193"/>
      <c r="I299" s="98"/>
      <c r="J299" s="99"/>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c r="AL299" s="98"/>
      <c r="AM299" s="98"/>
    </row>
    <row r="300" ht="13.5" customHeight="1">
      <c r="A300" s="5"/>
      <c r="B300" s="98"/>
      <c r="C300" s="98"/>
      <c r="D300" s="98"/>
      <c r="E300" s="98"/>
      <c r="F300" s="98"/>
      <c r="G300" s="78"/>
      <c r="H300" s="193"/>
      <c r="I300" s="98"/>
      <c r="J300" s="99"/>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c r="AL300" s="98"/>
      <c r="AM300" s="98"/>
    </row>
    <row r="301" ht="13.5" customHeight="1">
      <c r="A301" s="5"/>
      <c r="B301" s="98"/>
      <c r="C301" s="98"/>
      <c r="D301" s="98"/>
      <c r="E301" s="98"/>
      <c r="F301" s="98"/>
      <c r="G301" s="78"/>
      <c r="H301" s="193"/>
      <c r="I301" s="98"/>
      <c r="J301" s="99"/>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c r="AL301" s="98"/>
      <c r="AM301" s="98"/>
    </row>
    <row r="302" ht="13.5" customHeight="1">
      <c r="A302" s="5"/>
      <c r="B302" s="98"/>
      <c r="C302" s="98"/>
      <c r="D302" s="98"/>
      <c r="E302" s="98"/>
      <c r="F302" s="98"/>
      <c r="G302" s="78"/>
      <c r="H302" s="193"/>
      <c r="I302" s="98"/>
      <c r="J302" s="99"/>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c r="AL302" s="98"/>
      <c r="AM302" s="98"/>
    </row>
    <row r="303" ht="13.5" customHeight="1">
      <c r="A303" s="5"/>
      <c r="B303" s="98"/>
      <c r="C303" s="98"/>
      <c r="D303" s="98"/>
      <c r="E303" s="98"/>
      <c r="F303" s="98"/>
      <c r="G303" s="78"/>
      <c r="H303" s="193"/>
      <c r="I303" s="98"/>
      <c r="J303" s="99"/>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c r="AL303" s="98"/>
      <c r="AM303" s="98"/>
    </row>
    <row r="304" ht="13.5" customHeight="1">
      <c r="A304" s="5"/>
      <c r="B304" s="98"/>
      <c r="C304" s="98"/>
      <c r="D304" s="98"/>
      <c r="E304" s="98"/>
      <c r="F304" s="98"/>
      <c r="G304" s="78"/>
      <c r="H304" s="193"/>
      <c r="I304" s="98"/>
      <c r="J304" s="99"/>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c r="AL304" s="98"/>
      <c r="AM304" s="98"/>
    </row>
    <row r="305" ht="13.5" customHeight="1">
      <c r="A305" s="5"/>
      <c r="B305" s="98"/>
      <c r="C305" s="98"/>
      <c r="D305" s="98"/>
      <c r="E305" s="98"/>
      <c r="F305" s="98"/>
      <c r="G305" s="78"/>
      <c r="H305" s="193"/>
      <c r="I305" s="98"/>
      <c r="J305" s="99"/>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c r="AL305" s="98"/>
      <c r="AM305" s="98"/>
    </row>
    <row r="306" ht="13.5" customHeight="1">
      <c r="A306" s="5"/>
      <c r="B306" s="98"/>
      <c r="C306" s="98"/>
      <c r="D306" s="98"/>
      <c r="E306" s="98"/>
      <c r="F306" s="98"/>
      <c r="G306" s="78"/>
      <c r="H306" s="193"/>
      <c r="I306" s="98"/>
      <c r="J306" s="99"/>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c r="AL306" s="98"/>
      <c r="AM306" s="98"/>
    </row>
    <row r="307" ht="13.5" customHeight="1">
      <c r="A307" s="5"/>
      <c r="B307" s="98"/>
      <c r="C307" s="98"/>
      <c r="D307" s="98"/>
      <c r="E307" s="98"/>
      <c r="F307" s="98"/>
      <c r="G307" s="78"/>
      <c r="H307" s="193"/>
      <c r="I307" s="98"/>
      <c r="J307" s="99"/>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c r="AL307" s="98"/>
      <c r="AM307" s="98"/>
    </row>
    <row r="308" ht="13.5" customHeight="1">
      <c r="A308" s="5"/>
      <c r="B308" s="98"/>
      <c r="C308" s="98"/>
      <c r="D308" s="98"/>
      <c r="E308" s="98"/>
      <c r="F308" s="98"/>
      <c r="G308" s="78"/>
      <c r="H308" s="193"/>
      <c r="I308" s="98"/>
      <c r="J308" s="99"/>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c r="AL308" s="98"/>
      <c r="AM308" s="98"/>
    </row>
    <row r="309" ht="13.5" customHeight="1">
      <c r="A309" s="5"/>
      <c r="B309" s="98"/>
      <c r="C309" s="98"/>
      <c r="D309" s="98"/>
      <c r="E309" s="98"/>
      <c r="F309" s="98"/>
      <c r="G309" s="78"/>
      <c r="H309" s="193"/>
      <c r="I309" s="98"/>
      <c r="J309" s="99"/>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c r="AL309" s="98"/>
      <c r="AM309" s="98"/>
    </row>
    <row r="310" ht="13.5" customHeight="1">
      <c r="A310" s="5"/>
      <c r="B310" s="98"/>
      <c r="C310" s="98"/>
      <c r="D310" s="98"/>
      <c r="E310" s="98"/>
      <c r="F310" s="98"/>
      <c r="G310" s="78"/>
      <c r="H310" s="193"/>
      <c r="I310" s="98"/>
      <c r="J310" s="99"/>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c r="AL310" s="98"/>
      <c r="AM310" s="98"/>
    </row>
    <row r="311" ht="13.5" customHeight="1">
      <c r="A311" s="5"/>
      <c r="B311" s="98"/>
      <c r="C311" s="98"/>
      <c r="D311" s="98"/>
      <c r="E311" s="98"/>
      <c r="F311" s="98"/>
      <c r="G311" s="78"/>
      <c r="H311" s="193"/>
      <c r="I311" s="98"/>
      <c r="J311" s="99"/>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c r="AL311" s="98"/>
      <c r="AM311" s="98"/>
    </row>
    <row r="312" ht="13.5" customHeight="1">
      <c r="A312" s="5"/>
      <c r="B312" s="98"/>
      <c r="C312" s="98"/>
      <c r="D312" s="98"/>
      <c r="E312" s="98"/>
      <c r="F312" s="98"/>
      <c r="G312" s="78"/>
      <c r="H312" s="193"/>
      <c r="I312" s="98"/>
      <c r="J312" s="99"/>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c r="AL312" s="98"/>
      <c r="AM312" s="98"/>
    </row>
    <row r="313" ht="13.5" customHeight="1">
      <c r="A313" s="5"/>
      <c r="B313" s="98"/>
      <c r="C313" s="98"/>
      <c r="D313" s="98"/>
      <c r="E313" s="98"/>
      <c r="F313" s="98"/>
      <c r="G313" s="78"/>
      <c r="H313" s="193"/>
      <c r="I313" s="98"/>
      <c r="J313" s="99"/>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c r="AL313" s="98"/>
      <c r="AM313" s="98"/>
    </row>
    <row r="314" ht="13.5" customHeight="1">
      <c r="A314" s="5"/>
      <c r="B314" s="98"/>
      <c r="C314" s="98"/>
      <c r="D314" s="98"/>
      <c r="E314" s="98"/>
      <c r="F314" s="98"/>
      <c r="G314" s="78"/>
      <c r="H314" s="193"/>
      <c r="I314" s="98"/>
      <c r="J314" s="99"/>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c r="AL314" s="98"/>
      <c r="AM314" s="98"/>
    </row>
    <row r="315" ht="13.5" customHeight="1">
      <c r="A315" s="5"/>
      <c r="B315" s="98"/>
      <c r="C315" s="98"/>
      <c r="D315" s="98"/>
      <c r="E315" s="98"/>
      <c r="F315" s="98"/>
      <c r="G315" s="78"/>
      <c r="H315" s="193"/>
      <c r="I315" s="98"/>
      <c r="J315" s="99"/>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c r="AL315" s="98"/>
      <c r="AM315" s="98"/>
    </row>
    <row r="316" ht="13.5" customHeight="1">
      <c r="A316" s="5"/>
      <c r="B316" s="98"/>
      <c r="C316" s="98"/>
      <c r="D316" s="98"/>
      <c r="E316" s="98"/>
      <c r="F316" s="98"/>
      <c r="G316" s="78"/>
      <c r="H316" s="193"/>
      <c r="I316" s="98"/>
      <c r="J316" s="99"/>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c r="AL316" s="98"/>
      <c r="AM316" s="98"/>
    </row>
    <row r="317" ht="13.5" customHeight="1">
      <c r="A317" s="5"/>
      <c r="B317" s="98"/>
      <c r="C317" s="98"/>
      <c r="D317" s="98"/>
      <c r="E317" s="98"/>
      <c r="F317" s="98"/>
      <c r="G317" s="78"/>
      <c r="H317" s="193"/>
      <c r="I317" s="98"/>
      <c r="J317" s="99"/>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c r="AL317" s="98"/>
      <c r="AM317" s="98"/>
    </row>
    <row r="318" ht="13.5" customHeight="1">
      <c r="A318" s="5"/>
      <c r="B318" s="98"/>
      <c r="C318" s="98"/>
      <c r="D318" s="98"/>
      <c r="E318" s="98"/>
      <c r="F318" s="98"/>
      <c r="G318" s="78"/>
      <c r="H318" s="193"/>
      <c r="I318" s="98"/>
      <c r="J318" s="99"/>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c r="AL318" s="98"/>
      <c r="AM318" s="98"/>
    </row>
    <row r="319" ht="13.5" customHeight="1">
      <c r="A319" s="5"/>
      <c r="B319" s="98"/>
      <c r="C319" s="98"/>
      <c r="D319" s="98"/>
      <c r="E319" s="98"/>
      <c r="F319" s="98"/>
      <c r="G319" s="78"/>
      <c r="H319" s="193"/>
      <c r="I319" s="98"/>
      <c r="J319" s="99"/>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c r="AL319" s="98"/>
      <c r="AM319" s="98"/>
    </row>
    <row r="320" ht="13.5" customHeight="1">
      <c r="A320" s="5"/>
      <c r="B320" s="98"/>
      <c r="C320" s="98"/>
      <c r="D320" s="98"/>
      <c r="E320" s="98"/>
      <c r="F320" s="98"/>
      <c r="G320" s="78"/>
      <c r="H320" s="193"/>
      <c r="I320" s="98"/>
      <c r="J320" s="99"/>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c r="AL320" s="98"/>
      <c r="AM320" s="98"/>
    </row>
    <row r="321" ht="13.5" customHeight="1">
      <c r="A321" s="5"/>
      <c r="B321" s="98"/>
      <c r="C321" s="98"/>
      <c r="D321" s="98"/>
      <c r="E321" s="98"/>
      <c r="F321" s="98"/>
      <c r="G321" s="78"/>
      <c r="H321" s="193"/>
      <c r="I321" s="98"/>
      <c r="J321" s="99"/>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c r="AL321" s="98"/>
      <c r="AM321" s="98"/>
    </row>
    <row r="322" ht="13.5" customHeight="1">
      <c r="A322" s="5"/>
      <c r="B322" s="98"/>
      <c r="C322" s="98"/>
      <c r="D322" s="98"/>
      <c r="E322" s="98"/>
      <c r="F322" s="98"/>
      <c r="G322" s="78"/>
      <c r="H322" s="193"/>
      <c r="I322" s="98"/>
      <c r="J322" s="99"/>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c r="AL322" s="98"/>
      <c r="AM322" s="98"/>
    </row>
    <row r="323" ht="13.5" customHeight="1">
      <c r="A323" s="5"/>
      <c r="B323" s="98"/>
      <c r="C323" s="98"/>
      <c r="D323" s="98"/>
      <c r="E323" s="98"/>
      <c r="F323" s="98"/>
      <c r="G323" s="78"/>
      <c r="H323" s="193"/>
      <c r="I323" s="98"/>
      <c r="J323" s="99"/>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c r="AL323" s="98"/>
      <c r="AM323" s="98"/>
    </row>
    <row r="324" ht="13.5" customHeight="1">
      <c r="A324" s="5"/>
      <c r="B324" s="98"/>
      <c r="C324" s="98"/>
      <c r="D324" s="98"/>
      <c r="E324" s="98"/>
      <c r="F324" s="98"/>
      <c r="G324" s="78"/>
      <c r="H324" s="193"/>
      <c r="I324" s="98"/>
      <c r="J324" s="99"/>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c r="AL324" s="98"/>
      <c r="AM324" s="98"/>
    </row>
    <row r="325" ht="13.5" customHeight="1">
      <c r="A325" s="5"/>
      <c r="B325" s="98"/>
      <c r="C325" s="98"/>
      <c r="D325" s="98"/>
      <c r="E325" s="98"/>
      <c r="F325" s="98"/>
      <c r="G325" s="78"/>
      <c r="H325" s="193"/>
      <c r="I325" s="98"/>
      <c r="J325" s="99"/>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c r="AL325" s="98"/>
      <c r="AM325" s="98"/>
    </row>
    <row r="326" ht="13.5" customHeight="1">
      <c r="A326" s="5"/>
      <c r="B326" s="98"/>
      <c r="C326" s="98"/>
      <c r="D326" s="98"/>
      <c r="E326" s="98"/>
      <c r="F326" s="98"/>
      <c r="G326" s="78"/>
      <c r="H326" s="193"/>
      <c r="I326" s="98"/>
      <c r="J326" s="99"/>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c r="AL326" s="98"/>
      <c r="AM326" s="98"/>
    </row>
    <row r="327" ht="13.5" customHeight="1">
      <c r="A327" s="5"/>
      <c r="B327" s="98"/>
      <c r="C327" s="98"/>
      <c r="D327" s="98"/>
      <c r="E327" s="98"/>
      <c r="F327" s="98"/>
      <c r="G327" s="78"/>
      <c r="H327" s="193"/>
      <c r="I327" s="98"/>
      <c r="J327" s="99"/>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c r="AL327" s="98"/>
      <c r="AM327" s="98"/>
    </row>
    <row r="328" ht="13.5" customHeight="1">
      <c r="A328" s="5"/>
      <c r="B328" s="98"/>
      <c r="C328" s="98"/>
      <c r="D328" s="98"/>
      <c r="E328" s="98"/>
      <c r="F328" s="98"/>
      <c r="G328" s="78"/>
      <c r="H328" s="193"/>
      <c r="I328" s="98"/>
      <c r="J328" s="99"/>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c r="AL328" s="98"/>
      <c r="AM328" s="98"/>
    </row>
    <row r="329" ht="13.5" customHeight="1">
      <c r="A329" s="5"/>
      <c r="B329" s="98"/>
      <c r="C329" s="98"/>
      <c r="D329" s="98"/>
      <c r="E329" s="98"/>
      <c r="F329" s="98"/>
      <c r="G329" s="78"/>
      <c r="H329" s="193"/>
      <c r="I329" s="98"/>
      <c r="J329" s="99"/>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c r="AL329" s="98"/>
      <c r="AM329" s="98"/>
    </row>
    <row r="330" ht="13.5" customHeight="1">
      <c r="A330" s="5"/>
      <c r="B330" s="98"/>
      <c r="C330" s="98"/>
      <c r="D330" s="98"/>
      <c r="E330" s="98"/>
      <c r="F330" s="98"/>
      <c r="G330" s="78"/>
      <c r="H330" s="193"/>
      <c r="I330" s="98"/>
      <c r="J330" s="99"/>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c r="AL330" s="98"/>
      <c r="AM330" s="98"/>
    </row>
    <row r="331" ht="13.5" customHeight="1">
      <c r="A331" s="5"/>
      <c r="B331" s="98"/>
      <c r="C331" s="98"/>
      <c r="D331" s="98"/>
      <c r="E331" s="98"/>
      <c r="F331" s="98"/>
      <c r="G331" s="78"/>
      <c r="H331" s="193"/>
      <c r="I331" s="98"/>
      <c r="J331" s="99"/>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c r="AL331" s="98"/>
      <c r="AM331" s="98"/>
    </row>
    <row r="332" ht="13.5" customHeight="1">
      <c r="A332" s="5"/>
      <c r="B332" s="98"/>
      <c r="C332" s="98"/>
      <c r="D332" s="98"/>
      <c r="E332" s="98"/>
      <c r="F332" s="98"/>
      <c r="G332" s="78"/>
      <c r="H332" s="193"/>
      <c r="I332" s="98"/>
      <c r="J332" s="99"/>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c r="AL332" s="98"/>
      <c r="AM332" s="98"/>
    </row>
    <row r="333" ht="13.5" customHeight="1">
      <c r="A333" s="5"/>
      <c r="B333" s="98"/>
      <c r="C333" s="98"/>
      <c r="D333" s="98"/>
      <c r="E333" s="98"/>
      <c r="F333" s="98"/>
      <c r="G333" s="78"/>
      <c r="H333" s="193"/>
      <c r="I333" s="98"/>
      <c r="J333" s="99"/>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c r="AL333" s="98"/>
      <c r="AM333" s="98"/>
    </row>
    <row r="334" ht="13.5" customHeight="1">
      <c r="A334" s="5"/>
      <c r="B334" s="98"/>
      <c r="C334" s="98"/>
      <c r="D334" s="98"/>
      <c r="E334" s="98"/>
      <c r="F334" s="98"/>
      <c r="G334" s="78"/>
      <c r="H334" s="193"/>
      <c r="I334" s="98"/>
      <c r="J334" s="99"/>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c r="AL334" s="98"/>
      <c r="AM334" s="98"/>
    </row>
    <row r="335" ht="13.5" customHeight="1">
      <c r="A335" s="5"/>
      <c r="B335" s="98"/>
      <c r="C335" s="98"/>
      <c r="D335" s="98"/>
      <c r="E335" s="98"/>
      <c r="F335" s="98"/>
      <c r="G335" s="78"/>
      <c r="H335" s="193"/>
      <c r="I335" s="98"/>
      <c r="J335" s="99"/>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c r="AL335" s="98"/>
      <c r="AM335" s="98"/>
    </row>
    <row r="336" ht="13.5" customHeight="1">
      <c r="A336" s="5"/>
      <c r="B336" s="98"/>
      <c r="C336" s="98"/>
      <c r="D336" s="98"/>
      <c r="E336" s="98"/>
      <c r="F336" s="98"/>
      <c r="G336" s="78"/>
      <c r="H336" s="193"/>
      <c r="I336" s="98"/>
      <c r="J336" s="99"/>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c r="AL336" s="98"/>
      <c r="AM336" s="98"/>
    </row>
    <row r="337" ht="13.5" customHeight="1">
      <c r="A337" s="5"/>
      <c r="B337" s="98"/>
      <c r="C337" s="98"/>
      <c r="D337" s="98"/>
      <c r="E337" s="98"/>
      <c r="F337" s="98"/>
      <c r="G337" s="78"/>
      <c r="H337" s="193"/>
      <c r="I337" s="98"/>
      <c r="J337" s="99"/>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c r="AL337" s="98"/>
      <c r="AM337" s="98"/>
    </row>
    <row r="338" ht="13.5" customHeight="1">
      <c r="A338" s="5"/>
      <c r="B338" s="98"/>
      <c r="C338" s="98"/>
      <c r="D338" s="98"/>
      <c r="E338" s="98"/>
      <c r="F338" s="98"/>
      <c r="G338" s="78"/>
      <c r="H338" s="193"/>
      <c r="I338" s="98"/>
      <c r="J338" s="99"/>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c r="AL338" s="98"/>
      <c r="AM338" s="98"/>
    </row>
    <row r="339" ht="13.5" customHeight="1">
      <c r="A339" s="5"/>
      <c r="B339" s="98"/>
      <c r="C339" s="98"/>
      <c r="D339" s="98"/>
      <c r="E339" s="98"/>
      <c r="F339" s="98"/>
      <c r="G339" s="78"/>
      <c r="H339" s="193"/>
      <c r="I339" s="98"/>
      <c r="J339" s="99"/>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c r="AL339" s="98"/>
      <c r="AM339" s="98"/>
    </row>
    <row r="340" ht="13.5" customHeight="1">
      <c r="A340" s="5"/>
      <c r="B340" s="98"/>
      <c r="C340" s="98"/>
      <c r="D340" s="98"/>
      <c r="E340" s="98"/>
      <c r="F340" s="98"/>
      <c r="G340" s="78"/>
      <c r="H340" s="193"/>
      <c r="I340" s="98"/>
      <c r="J340" s="99"/>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c r="AL340" s="98"/>
      <c r="AM340" s="98"/>
    </row>
    <row r="341" ht="13.5" customHeight="1">
      <c r="A341" s="5"/>
      <c r="B341" s="98"/>
      <c r="C341" s="98"/>
      <c r="D341" s="98"/>
      <c r="E341" s="98"/>
      <c r="F341" s="98"/>
      <c r="G341" s="78"/>
      <c r="H341" s="193"/>
      <c r="I341" s="98"/>
      <c r="J341" s="99"/>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c r="AL341" s="98"/>
      <c r="AM341" s="98"/>
    </row>
    <row r="342" ht="13.5" customHeight="1">
      <c r="A342" s="5"/>
      <c r="B342" s="98"/>
      <c r="C342" s="98"/>
      <c r="D342" s="98"/>
      <c r="E342" s="98"/>
      <c r="F342" s="98"/>
      <c r="G342" s="78"/>
      <c r="H342" s="193"/>
      <c r="I342" s="98"/>
      <c r="J342" s="99"/>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c r="AL342" s="98"/>
      <c r="AM342" s="98"/>
    </row>
    <row r="343" ht="13.5" customHeight="1">
      <c r="A343" s="5"/>
      <c r="B343" s="98"/>
      <c r="C343" s="98"/>
      <c r="D343" s="98"/>
      <c r="E343" s="98"/>
      <c r="F343" s="98"/>
      <c r="G343" s="78"/>
      <c r="H343" s="193"/>
      <c r="I343" s="98"/>
      <c r="J343" s="99"/>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c r="AL343" s="98"/>
      <c r="AM343" s="98"/>
    </row>
    <row r="344" ht="13.5" customHeight="1">
      <c r="A344" s="5"/>
      <c r="B344" s="98"/>
      <c r="C344" s="98"/>
      <c r="D344" s="98"/>
      <c r="E344" s="98"/>
      <c r="F344" s="98"/>
      <c r="G344" s="78"/>
      <c r="H344" s="193"/>
      <c r="I344" s="98"/>
      <c r="J344" s="99"/>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c r="AL344" s="98"/>
      <c r="AM344" s="98"/>
    </row>
    <row r="345" ht="13.5" customHeight="1">
      <c r="A345" s="5"/>
      <c r="B345" s="98"/>
      <c r="C345" s="98"/>
      <c r="D345" s="98"/>
      <c r="E345" s="98"/>
      <c r="F345" s="98"/>
      <c r="G345" s="78"/>
      <c r="H345" s="193"/>
      <c r="I345" s="98"/>
      <c r="J345" s="99"/>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c r="AL345" s="98"/>
      <c r="AM345" s="98"/>
    </row>
    <row r="346" ht="13.5" customHeight="1">
      <c r="A346" s="5"/>
      <c r="B346" s="98"/>
      <c r="C346" s="98"/>
      <c r="D346" s="98"/>
      <c r="E346" s="98"/>
      <c r="F346" s="98"/>
      <c r="G346" s="78"/>
      <c r="H346" s="193"/>
      <c r="I346" s="98"/>
      <c r="J346" s="99"/>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c r="AL346" s="98"/>
      <c r="AM346" s="98"/>
    </row>
    <row r="347" ht="13.5" customHeight="1">
      <c r="A347" s="5"/>
      <c r="B347" s="98"/>
      <c r="C347" s="98"/>
      <c r="D347" s="98"/>
      <c r="E347" s="98"/>
      <c r="F347" s="98"/>
      <c r="G347" s="78"/>
      <c r="H347" s="193"/>
      <c r="I347" s="98"/>
      <c r="J347" s="99"/>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c r="AL347" s="98"/>
      <c r="AM347" s="98"/>
    </row>
    <row r="348" ht="13.5" customHeight="1">
      <c r="A348" s="5"/>
      <c r="B348" s="98"/>
      <c r="C348" s="98"/>
      <c r="D348" s="98"/>
      <c r="E348" s="98"/>
      <c r="F348" s="98"/>
      <c r="G348" s="78"/>
      <c r="H348" s="193"/>
      <c r="I348" s="98"/>
      <c r="J348" s="99"/>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c r="AL348" s="98"/>
      <c r="AM348" s="98"/>
    </row>
    <row r="349" ht="13.5" customHeight="1">
      <c r="A349" s="5"/>
      <c r="B349" s="98"/>
      <c r="C349" s="98"/>
      <c r="D349" s="98"/>
      <c r="E349" s="98"/>
      <c r="F349" s="98"/>
      <c r="G349" s="78"/>
      <c r="H349" s="193"/>
      <c r="I349" s="98"/>
      <c r="J349" s="99"/>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c r="AL349" s="98"/>
      <c r="AM349" s="98"/>
    </row>
    <row r="350" ht="13.5" customHeight="1">
      <c r="A350" s="5"/>
      <c r="B350" s="98"/>
      <c r="C350" s="98"/>
      <c r="D350" s="98"/>
      <c r="E350" s="98"/>
      <c r="F350" s="98"/>
      <c r="G350" s="78"/>
      <c r="H350" s="193"/>
      <c r="I350" s="98"/>
      <c r="J350" s="99"/>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c r="AL350" s="98"/>
      <c r="AM350" s="98"/>
    </row>
    <row r="351" ht="13.5" customHeight="1">
      <c r="A351" s="5"/>
      <c r="B351" s="98"/>
      <c r="C351" s="98"/>
      <c r="D351" s="98"/>
      <c r="E351" s="98"/>
      <c r="F351" s="98"/>
      <c r="G351" s="78"/>
      <c r="H351" s="193"/>
      <c r="I351" s="98"/>
      <c r="J351" s="99"/>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c r="AL351" s="98"/>
      <c r="AM351" s="98"/>
    </row>
    <row r="352" ht="13.5" customHeight="1">
      <c r="A352" s="5"/>
      <c r="B352" s="98"/>
      <c r="C352" s="98"/>
      <c r="D352" s="98"/>
      <c r="E352" s="98"/>
      <c r="F352" s="98"/>
      <c r="G352" s="78"/>
      <c r="H352" s="193"/>
      <c r="I352" s="98"/>
      <c r="J352" s="99"/>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c r="AL352" s="98"/>
      <c r="AM352" s="98"/>
    </row>
    <row r="353" ht="13.5" customHeight="1">
      <c r="A353" s="5"/>
      <c r="B353" s="98"/>
      <c r="C353" s="98"/>
      <c r="D353" s="98"/>
      <c r="E353" s="98"/>
      <c r="F353" s="98"/>
      <c r="G353" s="78"/>
      <c r="H353" s="193"/>
      <c r="I353" s="98"/>
      <c r="J353" s="99"/>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c r="AL353" s="98"/>
      <c r="AM353" s="98"/>
    </row>
    <row r="354" ht="13.5" customHeight="1">
      <c r="A354" s="5"/>
      <c r="B354" s="98"/>
      <c r="C354" s="98"/>
      <c r="D354" s="98"/>
      <c r="E354" s="98"/>
      <c r="F354" s="98"/>
      <c r="G354" s="78"/>
      <c r="H354" s="193"/>
      <c r="I354" s="98"/>
      <c r="J354" s="99"/>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c r="AL354" s="98"/>
      <c r="AM354" s="98"/>
    </row>
    <row r="355" ht="13.5" customHeight="1">
      <c r="A355" s="5"/>
      <c r="B355" s="98"/>
      <c r="C355" s="98"/>
      <c r="D355" s="98"/>
      <c r="E355" s="98"/>
      <c r="F355" s="98"/>
      <c r="G355" s="78"/>
      <c r="H355" s="193"/>
      <c r="I355" s="98"/>
      <c r="J355" s="99"/>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c r="AL355" s="98"/>
      <c r="AM355" s="98"/>
    </row>
    <row r="356" ht="13.5" customHeight="1">
      <c r="A356" s="5"/>
      <c r="B356" s="98"/>
      <c r="C356" s="98"/>
      <c r="D356" s="98"/>
      <c r="E356" s="98"/>
      <c r="F356" s="98"/>
      <c r="G356" s="78"/>
      <c r="H356" s="193"/>
      <c r="I356" s="98"/>
      <c r="J356" s="99"/>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c r="AL356" s="98"/>
      <c r="AM356" s="98"/>
    </row>
    <row r="357" ht="13.5" customHeight="1">
      <c r="A357" s="5"/>
      <c r="B357" s="98"/>
      <c r="C357" s="98"/>
      <c r="D357" s="98"/>
      <c r="E357" s="98"/>
      <c r="F357" s="98"/>
      <c r="G357" s="78"/>
      <c r="H357" s="193"/>
      <c r="I357" s="98"/>
      <c r="J357" s="99"/>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c r="AL357" s="98"/>
      <c r="AM357" s="98"/>
    </row>
    <row r="358" ht="13.5" customHeight="1">
      <c r="A358" s="5"/>
      <c r="B358" s="98"/>
      <c r="C358" s="98"/>
      <c r="D358" s="98"/>
      <c r="E358" s="98"/>
      <c r="F358" s="98"/>
      <c r="G358" s="78"/>
      <c r="H358" s="193"/>
      <c r="I358" s="98"/>
      <c r="J358" s="99"/>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c r="AL358" s="98"/>
      <c r="AM358" s="98"/>
    </row>
    <row r="359" ht="13.5" customHeight="1">
      <c r="A359" s="5"/>
      <c r="B359" s="98"/>
      <c r="C359" s="98"/>
      <c r="D359" s="98"/>
      <c r="E359" s="98"/>
      <c r="F359" s="98"/>
      <c r="G359" s="78"/>
      <c r="H359" s="193"/>
      <c r="I359" s="98"/>
      <c r="J359" s="99"/>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c r="AL359" s="98"/>
      <c r="AM359" s="98"/>
    </row>
    <row r="360" ht="13.5" customHeight="1">
      <c r="A360" s="5"/>
      <c r="B360" s="98"/>
      <c r="C360" s="98"/>
      <c r="D360" s="98"/>
      <c r="E360" s="98"/>
      <c r="F360" s="98"/>
      <c r="G360" s="78"/>
      <c r="H360" s="193"/>
      <c r="I360" s="98"/>
      <c r="J360" s="99"/>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c r="AL360" s="98"/>
      <c r="AM360" s="98"/>
    </row>
    <row r="361" ht="13.5" customHeight="1">
      <c r="A361" s="5"/>
      <c r="B361" s="98"/>
      <c r="C361" s="98"/>
      <c r="D361" s="98"/>
      <c r="E361" s="98"/>
      <c r="F361" s="98"/>
      <c r="G361" s="78"/>
      <c r="H361" s="193"/>
      <c r="I361" s="98"/>
      <c r="J361" s="99"/>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c r="AL361" s="98"/>
      <c r="AM361" s="98"/>
    </row>
    <row r="362" ht="13.5" customHeight="1">
      <c r="A362" s="5"/>
      <c r="B362" s="98"/>
      <c r="C362" s="98"/>
      <c r="D362" s="98"/>
      <c r="E362" s="98"/>
      <c r="F362" s="98"/>
      <c r="G362" s="78"/>
      <c r="H362" s="193"/>
      <c r="I362" s="98"/>
      <c r="J362" s="99"/>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c r="AL362" s="98"/>
      <c r="AM362" s="98"/>
    </row>
    <row r="363" ht="13.5" customHeight="1">
      <c r="A363" s="5"/>
      <c r="B363" s="98"/>
      <c r="C363" s="98"/>
      <c r="D363" s="98"/>
      <c r="E363" s="98"/>
      <c r="F363" s="98"/>
      <c r="G363" s="78"/>
      <c r="H363" s="193"/>
      <c r="I363" s="98"/>
      <c r="J363" s="99"/>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c r="AL363" s="98"/>
      <c r="AM363" s="98"/>
    </row>
    <row r="364" ht="13.5" customHeight="1">
      <c r="A364" s="5"/>
      <c r="B364" s="98"/>
      <c r="C364" s="98"/>
      <c r="D364" s="98"/>
      <c r="E364" s="98"/>
      <c r="F364" s="98"/>
      <c r="G364" s="78"/>
      <c r="H364" s="193"/>
      <c r="I364" s="98"/>
      <c r="J364" s="99"/>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c r="AL364" s="98"/>
      <c r="AM364" s="98"/>
    </row>
    <row r="365" ht="13.5" customHeight="1">
      <c r="A365" s="5"/>
      <c r="B365" s="98"/>
      <c r="C365" s="98"/>
      <c r="D365" s="98"/>
      <c r="E365" s="98"/>
      <c r="F365" s="98"/>
      <c r="G365" s="78"/>
      <c r="H365" s="193"/>
      <c r="I365" s="98"/>
      <c r="J365" s="99"/>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c r="AL365" s="98"/>
      <c r="AM365" s="98"/>
    </row>
    <row r="366" ht="13.5" customHeight="1">
      <c r="A366" s="5"/>
      <c r="B366" s="98"/>
      <c r="C366" s="98"/>
      <c r="D366" s="98"/>
      <c r="E366" s="98"/>
      <c r="F366" s="98"/>
      <c r="G366" s="78"/>
      <c r="H366" s="193"/>
      <c r="I366" s="98"/>
      <c r="J366" s="99"/>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c r="AL366" s="98"/>
      <c r="AM366" s="98"/>
    </row>
    <row r="367" ht="13.5" customHeight="1">
      <c r="A367" s="5"/>
      <c r="B367" s="98"/>
      <c r="C367" s="98"/>
      <c r="D367" s="98"/>
      <c r="E367" s="98"/>
      <c r="F367" s="98"/>
      <c r="G367" s="78"/>
      <c r="H367" s="193"/>
      <c r="I367" s="98"/>
      <c r="J367" s="99"/>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c r="AL367" s="98"/>
      <c r="AM367" s="98"/>
    </row>
    <row r="368" ht="13.5" customHeight="1">
      <c r="A368" s="5"/>
      <c r="B368" s="98"/>
      <c r="C368" s="98"/>
      <c r="D368" s="98"/>
      <c r="E368" s="98"/>
      <c r="F368" s="98"/>
      <c r="G368" s="78"/>
      <c r="H368" s="193"/>
      <c r="I368" s="98"/>
      <c r="J368" s="99"/>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c r="AL368" s="98"/>
      <c r="AM368" s="98"/>
    </row>
    <row r="369" ht="13.5" customHeight="1">
      <c r="A369" s="5"/>
      <c r="B369" s="98"/>
      <c r="C369" s="98"/>
      <c r="D369" s="98"/>
      <c r="E369" s="98"/>
      <c r="F369" s="98"/>
      <c r="G369" s="78"/>
      <c r="H369" s="193"/>
      <c r="I369" s="98"/>
      <c r="J369" s="99"/>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c r="AL369" s="98"/>
      <c r="AM369" s="98"/>
    </row>
    <row r="370" ht="13.5" customHeight="1">
      <c r="A370" s="5"/>
      <c r="B370" s="98"/>
      <c r="C370" s="98"/>
      <c r="D370" s="98"/>
      <c r="E370" s="98"/>
      <c r="F370" s="98"/>
      <c r="G370" s="78"/>
      <c r="H370" s="193"/>
      <c r="I370" s="98"/>
      <c r="J370" s="99"/>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c r="AL370" s="98"/>
      <c r="AM370" s="98"/>
    </row>
    <row r="371" ht="13.5" customHeight="1">
      <c r="A371" s="5"/>
      <c r="B371" s="98"/>
      <c r="C371" s="98"/>
      <c r="D371" s="98"/>
      <c r="E371" s="98"/>
      <c r="F371" s="98"/>
      <c r="G371" s="78"/>
      <c r="H371" s="193"/>
      <c r="I371" s="98"/>
      <c r="J371" s="99"/>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c r="AL371" s="98"/>
      <c r="AM371" s="98"/>
    </row>
    <row r="372" ht="13.5" customHeight="1">
      <c r="A372" s="5"/>
      <c r="B372" s="98"/>
      <c r="C372" s="98"/>
      <c r="D372" s="98"/>
      <c r="E372" s="98"/>
      <c r="F372" s="98"/>
      <c r="G372" s="78"/>
      <c r="H372" s="193"/>
      <c r="I372" s="98"/>
      <c r="J372" s="99"/>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c r="AL372" s="98"/>
      <c r="AM372" s="98"/>
    </row>
    <row r="373" ht="13.5" customHeight="1">
      <c r="A373" s="5"/>
      <c r="B373" s="98"/>
      <c r="C373" s="98"/>
      <c r="D373" s="98"/>
      <c r="E373" s="98"/>
      <c r="F373" s="98"/>
      <c r="G373" s="78"/>
      <c r="H373" s="193"/>
      <c r="I373" s="98"/>
      <c r="J373" s="99"/>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c r="AL373" s="98"/>
      <c r="AM373" s="98"/>
    </row>
    <row r="374" ht="13.5" customHeight="1">
      <c r="A374" s="5"/>
      <c r="B374" s="98"/>
      <c r="C374" s="98"/>
      <c r="D374" s="98"/>
      <c r="E374" s="98"/>
      <c r="F374" s="98"/>
      <c r="G374" s="78"/>
      <c r="H374" s="193"/>
      <c r="I374" s="98"/>
      <c r="J374" s="99"/>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c r="AL374" s="98"/>
      <c r="AM374" s="98"/>
    </row>
    <row r="375" ht="13.5" customHeight="1">
      <c r="A375" s="5"/>
      <c r="B375" s="98"/>
      <c r="C375" s="98"/>
      <c r="D375" s="98"/>
      <c r="E375" s="98"/>
      <c r="F375" s="98"/>
      <c r="G375" s="78"/>
      <c r="H375" s="193"/>
      <c r="I375" s="98"/>
      <c r="J375" s="99"/>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c r="AL375" s="98"/>
      <c r="AM375" s="98"/>
    </row>
    <row r="376" ht="13.5" customHeight="1">
      <c r="A376" s="5"/>
      <c r="B376" s="98"/>
      <c r="C376" s="98"/>
      <c r="D376" s="98"/>
      <c r="E376" s="98"/>
      <c r="F376" s="98"/>
      <c r="G376" s="78"/>
      <c r="H376" s="193"/>
      <c r="I376" s="98"/>
      <c r="J376" s="99"/>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c r="AL376" s="98"/>
      <c r="AM376" s="98"/>
    </row>
    <row r="377" ht="13.5" customHeight="1">
      <c r="A377" s="5"/>
      <c r="B377" s="98"/>
      <c r="C377" s="98"/>
      <c r="D377" s="98"/>
      <c r="E377" s="98"/>
      <c r="F377" s="98"/>
      <c r="G377" s="78"/>
      <c r="H377" s="193"/>
      <c r="I377" s="98"/>
      <c r="J377" s="99"/>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c r="AL377" s="98"/>
      <c r="AM377" s="98"/>
    </row>
    <row r="378" ht="13.5" customHeight="1">
      <c r="A378" s="5"/>
      <c r="B378" s="98"/>
      <c r="C378" s="98"/>
      <c r="D378" s="98"/>
      <c r="E378" s="98"/>
      <c r="F378" s="98"/>
      <c r="G378" s="78"/>
      <c r="H378" s="193"/>
      <c r="I378" s="98"/>
      <c r="J378" s="99"/>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c r="AL378" s="98"/>
      <c r="AM378" s="98"/>
    </row>
    <row r="379" ht="13.5" customHeight="1">
      <c r="A379" s="5"/>
      <c r="B379" s="98"/>
      <c r="C379" s="98"/>
      <c r="D379" s="98"/>
      <c r="E379" s="98"/>
      <c r="F379" s="98"/>
      <c r="G379" s="78"/>
      <c r="H379" s="193"/>
      <c r="I379" s="98"/>
      <c r="J379" s="99"/>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c r="AL379" s="98"/>
      <c r="AM379" s="98"/>
    </row>
    <row r="380" ht="13.5" customHeight="1">
      <c r="A380" s="5"/>
      <c r="B380" s="98"/>
      <c r="C380" s="98"/>
      <c r="D380" s="98"/>
      <c r="E380" s="98"/>
      <c r="F380" s="98"/>
      <c r="G380" s="78"/>
      <c r="H380" s="193"/>
      <c r="I380" s="98"/>
      <c r="J380" s="99"/>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c r="AL380" s="98"/>
      <c r="AM380" s="98"/>
    </row>
    <row r="381" ht="13.5" customHeight="1">
      <c r="A381" s="5"/>
      <c r="B381" s="98"/>
      <c r="C381" s="98"/>
      <c r="D381" s="98"/>
      <c r="E381" s="98"/>
      <c r="F381" s="98"/>
      <c r="G381" s="78"/>
      <c r="H381" s="193"/>
      <c r="I381" s="98"/>
      <c r="J381" s="99"/>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c r="AL381" s="98"/>
      <c r="AM381" s="98"/>
    </row>
    <row r="382" ht="13.5" customHeight="1">
      <c r="A382" s="5"/>
      <c r="B382" s="98"/>
      <c r="C382" s="98"/>
      <c r="D382" s="98"/>
      <c r="E382" s="98"/>
      <c r="F382" s="98"/>
      <c r="G382" s="78"/>
      <c r="H382" s="193"/>
      <c r="I382" s="98"/>
      <c r="J382" s="99"/>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c r="AL382" s="98"/>
      <c r="AM382" s="98"/>
    </row>
    <row r="383" ht="13.5" customHeight="1">
      <c r="A383" s="5"/>
      <c r="B383" s="98"/>
      <c r="C383" s="98"/>
      <c r="D383" s="98"/>
      <c r="E383" s="98"/>
      <c r="F383" s="98"/>
      <c r="G383" s="78"/>
      <c r="H383" s="193"/>
      <c r="I383" s="98"/>
      <c r="J383" s="99"/>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c r="AL383" s="98"/>
      <c r="AM383" s="98"/>
    </row>
    <row r="384" ht="13.5" customHeight="1">
      <c r="A384" s="5"/>
      <c r="B384" s="98"/>
      <c r="C384" s="98"/>
      <c r="D384" s="98"/>
      <c r="E384" s="98"/>
      <c r="F384" s="98"/>
      <c r="G384" s="78"/>
      <c r="H384" s="193"/>
      <c r="I384" s="98"/>
      <c r="J384" s="99"/>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c r="AL384" s="98"/>
      <c r="AM384" s="98"/>
    </row>
    <row r="385" ht="13.5" customHeight="1">
      <c r="A385" s="5"/>
      <c r="B385" s="98"/>
      <c r="C385" s="98"/>
      <c r="D385" s="98"/>
      <c r="E385" s="98"/>
      <c r="F385" s="98"/>
      <c r="G385" s="78"/>
      <c r="H385" s="193"/>
      <c r="I385" s="98"/>
      <c r="J385" s="99"/>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c r="AL385" s="98"/>
      <c r="AM385" s="98"/>
    </row>
    <row r="386" ht="13.5" customHeight="1">
      <c r="A386" s="5"/>
      <c r="B386" s="98"/>
      <c r="C386" s="98"/>
      <c r="D386" s="98"/>
      <c r="E386" s="98"/>
      <c r="F386" s="98"/>
      <c r="G386" s="78"/>
      <c r="H386" s="193"/>
      <c r="I386" s="98"/>
      <c r="J386" s="99"/>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c r="AL386" s="98"/>
      <c r="AM386" s="98"/>
    </row>
    <row r="387" ht="13.5" customHeight="1">
      <c r="A387" s="5"/>
      <c r="B387" s="98"/>
      <c r="C387" s="98"/>
      <c r="D387" s="98"/>
      <c r="E387" s="98"/>
      <c r="F387" s="98"/>
      <c r="G387" s="78"/>
      <c r="H387" s="193"/>
      <c r="I387" s="98"/>
      <c r="J387" s="99"/>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c r="AL387" s="98"/>
      <c r="AM387" s="98"/>
    </row>
    <row r="388" ht="13.5" customHeight="1">
      <c r="A388" s="5"/>
      <c r="B388" s="98"/>
      <c r="C388" s="98"/>
      <c r="D388" s="98"/>
      <c r="E388" s="98"/>
      <c r="F388" s="98"/>
      <c r="G388" s="78"/>
      <c r="H388" s="193"/>
      <c r="I388" s="98"/>
      <c r="J388" s="99"/>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c r="AL388" s="98"/>
      <c r="AM388" s="98"/>
    </row>
    <row r="389" ht="13.5" customHeight="1">
      <c r="A389" s="5"/>
      <c r="B389" s="98"/>
      <c r="C389" s="98"/>
      <c r="D389" s="98"/>
      <c r="E389" s="98"/>
      <c r="F389" s="98"/>
      <c r="G389" s="78"/>
      <c r="H389" s="193"/>
      <c r="I389" s="98"/>
      <c r="J389" s="99"/>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c r="AL389" s="98"/>
      <c r="AM389" s="98"/>
    </row>
    <row r="390" ht="13.5" customHeight="1">
      <c r="A390" s="5"/>
      <c r="B390" s="98"/>
      <c r="C390" s="98"/>
      <c r="D390" s="98"/>
      <c r="E390" s="98"/>
      <c r="F390" s="98"/>
      <c r="G390" s="78"/>
      <c r="H390" s="193"/>
      <c r="I390" s="98"/>
      <c r="J390" s="99"/>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c r="AL390" s="98"/>
      <c r="AM390" s="98"/>
    </row>
    <row r="391" ht="13.5" customHeight="1">
      <c r="A391" s="5"/>
      <c r="B391" s="98"/>
      <c r="C391" s="98"/>
      <c r="D391" s="98"/>
      <c r="E391" s="98"/>
      <c r="F391" s="98"/>
      <c r="G391" s="78"/>
      <c r="H391" s="193"/>
      <c r="I391" s="98"/>
      <c r="J391" s="99"/>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c r="AL391" s="98"/>
      <c r="AM391" s="98"/>
    </row>
    <row r="392" ht="13.5" customHeight="1">
      <c r="A392" s="5"/>
      <c r="B392" s="98"/>
      <c r="C392" s="98"/>
      <c r="D392" s="98"/>
      <c r="E392" s="98"/>
      <c r="F392" s="98"/>
      <c r="G392" s="78"/>
      <c r="H392" s="193"/>
      <c r="I392" s="98"/>
      <c r="J392" s="99"/>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c r="AL392" s="98"/>
      <c r="AM392" s="98"/>
    </row>
    <row r="393" ht="13.5" customHeight="1">
      <c r="A393" s="5"/>
      <c r="B393" s="98"/>
      <c r="C393" s="98"/>
      <c r="D393" s="98"/>
      <c r="E393" s="98"/>
      <c r="F393" s="98"/>
      <c r="G393" s="78"/>
      <c r="H393" s="193"/>
      <c r="I393" s="98"/>
      <c r="J393" s="99"/>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c r="AL393" s="98"/>
      <c r="AM393" s="98"/>
    </row>
    <row r="394" ht="13.5" customHeight="1">
      <c r="A394" s="5"/>
      <c r="B394" s="98"/>
      <c r="C394" s="98"/>
      <c r="D394" s="98"/>
      <c r="E394" s="98"/>
      <c r="F394" s="98"/>
      <c r="G394" s="78"/>
      <c r="H394" s="193"/>
      <c r="I394" s="98"/>
      <c r="J394" s="99"/>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c r="AL394" s="98"/>
      <c r="AM394" s="98"/>
    </row>
    <row r="395" ht="13.5" customHeight="1">
      <c r="A395" s="5"/>
      <c r="B395" s="98"/>
      <c r="C395" s="98"/>
      <c r="D395" s="98"/>
      <c r="E395" s="98"/>
      <c r="F395" s="98"/>
      <c r="G395" s="78"/>
      <c r="H395" s="193"/>
      <c r="I395" s="98"/>
      <c r="J395" s="99"/>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c r="AL395" s="98"/>
      <c r="AM395" s="98"/>
    </row>
    <row r="396" ht="13.5" customHeight="1">
      <c r="A396" s="5"/>
      <c r="B396" s="98"/>
      <c r="C396" s="98"/>
      <c r="D396" s="98"/>
      <c r="E396" s="98"/>
      <c r="F396" s="98"/>
      <c r="G396" s="78"/>
      <c r="H396" s="193"/>
      <c r="I396" s="98"/>
      <c r="J396" s="99"/>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c r="AL396" s="98"/>
      <c r="AM396" s="98"/>
    </row>
    <row r="397" ht="13.5" customHeight="1">
      <c r="A397" s="5"/>
      <c r="B397" s="98"/>
      <c r="C397" s="98"/>
      <c r="D397" s="98"/>
      <c r="E397" s="98"/>
      <c r="F397" s="98"/>
      <c r="G397" s="78"/>
      <c r="H397" s="193"/>
      <c r="I397" s="98"/>
      <c r="J397" s="99"/>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c r="AL397" s="98"/>
      <c r="AM397" s="98"/>
    </row>
    <row r="398" ht="13.5" customHeight="1">
      <c r="A398" s="5"/>
      <c r="B398" s="98"/>
      <c r="C398" s="98"/>
      <c r="D398" s="98"/>
      <c r="E398" s="98"/>
      <c r="F398" s="98"/>
      <c r="G398" s="78"/>
      <c r="H398" s="193"/>
      <c r="I398" s="98"/>
      <c r="J398" s="99"/>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c r="AL398" s="98"/>
      <c r="AM398" s="98"/>
    </row>
    <row r="399" ht="13.5" customHeight="1">
      <c r="A399" s="5"/>
      <c r="B399" s="98"/>
      <c r="C399" s="98"/>
      <c r="D399" s="98"/>
      <c r="E399" s="98"/>
      <c r="F399" s="98"/>
      <c r="G399" s="78"/>
      <c r="H399" s="193"/>
      <c r="I399" s="98"/>
      <c r="J399" s="99"/>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c r="AL399" s="98"/>
      <c r="AM399" s="98"/>
    </row>
    <row r="400" ht="13.5" customHeight="1">
      <c r="A400" s="5"/>
      <c r="B400" s="98"/>
      <c r="C400" s="98"/>
      <c r="D400" s="98"/>
      <c r="E400" s="98"/>
      <c r="F400" s="98"/>
      <c r="G400" s="78"/>
      <c r="H400" s="193"/>
      <c r="I400" s="98"/>
      <c r="J400" s="99"/>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c r="AL400" s="98"/>
      <c r="AM400" s="98"/>
    </row>
    <row r="401" ht="13.5" customHeight="1">
      <c r="A401" s="5"/>
      <c r="B401" s="98"/>
      <c r="C401" s="98"/>
      <c r="D401" s="98"/>
      <c r="E401" s="98"/>
      <c r="F401" s="98"/>
      <c r="G401" s="78"/>
      <c r="H401" s="193"/>
      <c r="I401" s="98"/>
      <c r="J401" s="99"/>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c r="AL401" s="98"/>
      <c r="AM401" s="98"/>
    </row>
    <row r="402" ht="13.5" customHeight="1">
      <c r="A402" s="5"/>
      <c r="B402" s="98"/>
      <c r="C402" s="98"/>
      <c r="D402" s="98"/>
      <c r="E402" s="98"/>
      <c r="F402" s="98"/>
      <c r="G402" s="78"/>
      <c r="H402" s="193"/>
      <c r="I402" s="98"/>
      <c r="J402" s="99"/>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c r="AL402" s="98"/>
      <c r="AM402" s="98"/>
    </row>
    <row r="403" ht="13.5" customHeight="1">
      <c r="A403" s="5"/>
      <c r="B403" s="98"/>
      <c r="C403" s="98"/>
      <c r="D403" s="98"/>
      <c r="E403" s="98"/>
      <c r="F403" s="98"/>
      <c r="G403" s="78"/>
      <c r="H403" s="193"/>
      <c r="I403" s="98"/>
      <c r="J403" s="99"/>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c r="AL403" s="98"/>
      <c r="AM403" s="98"/>
    </row>
    <row r="404" ht="13.5" customHeight="1">
      <c r="A404" s="5"/>
      <c r="B404" s="98"/>
      <c r="C404" s="98"/>
      <c r="D404" s="98"/>
      <c r="E404" s="98"/>
      <c r="F404" s="98"/>
      <c r="G404" s="78"/>
      <c r="H404" s="193"/>
      <c r="I404" s="98"/>
      <c r="J404" s="99"/>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c r="AL404" s="98"/>
      <c r="AM404" s="98"/>
    </row>
    <row r="405" ht="13.5" customHeight="1">
      <c r="A405" s="5"/>
      <c r="B405" s="98"/>
      <c r="C405" s="98"/>
      <c r="D405" s="98"/>
      <c r="E405" s="98"/>
      <c r="F405" s="98"/>
      <c r="G405" s="78"/>
      <c r="H405" s="193"/>
      <c r="I405" s="98"/>
      <c r="J405" s="99"/>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c r="AL405" s="98"/>
      <c r="AM405" s="98"/>
    </row>
    <row r="406" ht="13.5" customHeight="1">
      <c r="A406" s="5"/>
      <c r="B406" s="98"/>
      <c r="C406" s="98"/>
      <c r="D406" s="98"/>
      <c r="E406" s="98"/>
      <c r="F406" s="98"/>
      <c r="G406" s="78"/>
      <c r="H406" s="193"/>
      <c r="I406" s="98"/>
      <c r="J406" s="99"/>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c r="AL406" s="98"/>
      <c r="AM406" s="98"/>
    </row>
    <row r="407" ht="13.5" customHeight="1">
      <c r="A407" s="5"/>
      <c r="B407" s="98"/>
      <c r="C407" s="98"/>
      <c r="D407" s="98"/>
      <c r="E407" s="98"/>
      <c r="F407" s="98"/>
      <c r="G407" s="78"/>
      <c r="H407" s="193"/>
      <c r="I407" s="98"/>
      <c r="J407" s="99"/>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c r="AL407" s="98"/>
      <c r="AM407" s="98"/>
    </row>
    <row r="408" ht="13.5" customHeight="1">
      <c r="A408" s="5"/>
      <c r="B408" s="98"/>
      <c r="C408" s="98"/>
      <c r="D408" s="98"/>
      <c r="E408" s="98"/>
      <c r="F408" s="98"/>
      <c r="G408" s="78"/>
      <c r="H408" s="193"/>
      <c r="I408" s="98"/>
      <c r="J408" s="99"/>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c r="AL408" s="98"/>
      <c r="AM408" s="98"/>
    </row>
    <row r="409" ht="13.5" customHeight="1">
      <c r="A409" s="5"/>
      <c r="B409" s="98"/>
      <c r="C409" s="98"/>
      <c r="D409" s="98"/>
      <c r="E409" s="98"/>
      <c r="F409" s="98"/>
      <c r="G409" s="78"/>
      <c r="H409" s="193"/>
      <c r="I409" s="98"/>
      <c r="J409" s="99"/>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c r="AL409" s="98"/>
      <c r="AM409" s="98"/>
    </row>
    <row r="410" ht="13.5" customHeight="1">
      <c r="A410" s="5"/>
      <c r="B410" s="98"/>
      <c r="C410" s="98"/>
      <c r="D410" s="98"/>
      <c r="E410" s="98"/>
      <c r="F410" s="98"/>
      <c r="G410" s="78"/>
      <c r="H410" s="193"/>
      <c r="I410" s="98"/>
      <c r="J410" s="99"/>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c r="AL410" s="98"/>
      <c r="AM410" s="98"/>
    </row>
    <row r="411" ht="13.5" customHeight="1">
      <c r="A411" s="5"/>
      <c r="B411" s="98"/>
      <c r="C411" s="98"/>
      <c r="D411" s="98"/>
      <c r="E411" s="98"/>
      <c r="F411" s="98"/>
      <c r="G411" s="78"/>
      <c r="H411" s="193"/>
      <c r="I411" s="98"/>
      <c r="J411" s="99"/>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c r="AL411" s="98"/>
      <c r="AM411" s="98"/>
    </row>
    <row r="412" ht="13.5" customHeight="1">
      <c r="A412" s="5"/>
      <c r="B412" s="98"/>
      <c r="C412" s="98"/>
      <c r="D412" s="98"/>
      <c r="E412" s="98"/>
      <c r="F412" s="98"/>
      <c r="G412" s="78"/>
      <c r="H412" s="193"/>
      <c r="I412" s="98"/>
      <c r="J412" s="99"/>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c r="AL412" s="98"/>
      <c r="AM412" s="98"/>
    </row>
    <row r="413" ht="13.5" customHeight="1">
      <c r="A413" s="5"/>
      <c r="B413" s="98"/>
      <c r="C413" s="98"/>
      <c r="D413" s="98"/>
      <c r="E413" s="98"/>
      <c r="F413" s="98"/>
      <c r="G413" s="78"/>
      <c r="H413" s="193"/>
      <c r="I413" s="98"/>
      <c r="J413" s="99"/>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c r="AL413" s="98"/>
      <c r="AM413" s="98"/>
    </row>
    <row r="414" ht="13.5" customHeight="1">
      <c r="A414" s="5"/>
      <c r="B414" s="98"/>
      <c r="C414" s="98"/>
      <c r="D414" s="98"/>
      <c r="E414" s="98"/>
      <c r="F414" s="98"/>
      <c r="G414" s="78"/>
      <c r="H414" s="193"/>
      <c r="I414" s="98"/>
      <c r="J414" s="99"/>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c r="AL414" s="98"/>
      <c r="AM414" s="98"/>
    </row>
    <row r="415" ht="13.5" customHeight="1">
      <c r="A415" s="5"/>
      <c r="B415" s="98"/>
      <c r="C415" s="98"/>
      <c r="D415" s="98"/>
      <c r="E415" s="98"/>
      <c r="F415" s="98"/>
      <c r="G415" s="78"/>
      <c r="H415" s="193"/>
      <c r="I415" s="98"/>
      <c r="J415" s="99"/>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c r="AL415" s="98"/>
      <c r="AM415" s="98"/>
    </row>
    <row r="416" ht="13.5" customHeight="1">
      <c r="A416" s="5"/>
      <c r="B416" s="98"/>
      <c r="C416" s="98"/>
      <c r="D416" s="98"/>
      <c r="E416" s="98"/>
      <c r="F416" s="98"/>
      <c r="G416" s="78"/>
      <c r="H416" s="193"/>
      <c r="I416" s="98"/>
      <c r="J416" s="99"/>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c r="AL416" s="98"/>
      <c r="AM416" s="98"/>
    </row>
    <row r="417" ht="13.5" customHeight="1">
      <c r="A417" s="5"/>
      <c r="B417" s="98"/>
      <c r="C417" s="98"/>
      <c r="D417" s="98"/>
      <c r="E417" s="98"/>
      <c r="F417" s="98"/>
      <c r="G417" s="78"/>
      <c r="H417" s="193"/>
      <c r="I417" s="98"/>
      <c r="J417" s="99"/>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c r="AL417" s="98"/>
      <c r="AM417" s="98"/>
    </row>
    <row r="418" ht="13.5" customHeight="1">
      <c r="A418" s="5"/>
      <c r="B418" s="98"/>
      <c r="C418" s="98"/>
      <c r="D418" s="98"/>
      <c r="E418" s="98"/>
      <c r="F418" s="98"/>
      <c r="G418" s="78"/>
      <c r="H418" s="193"/>
      <c r="I418" s="98"/>
      <c r="J418" s="99"/>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c r="AL418" s="98"/>
      <c r="AM418" s="98"/>
    </row>
    <row r="419" ht="13.5" customHeight="1">
      <c r="A419" s="5"/>
      <c r="B419" s="98"/>
      <c r="C419" s="98"/>
      <c r="D419" s="98"/>
      <c r="E419" s="98"/>
      <c r="F419" s="98"/>
      <c r="G419" s="78"/>
      <c r="H419" s="193"/>
      <c r="I419" s="98"/>
      <c r="J419" s="99"/>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c r="AL419" s="98"/>
      <c r="AM419" s="98"/>
    </row>
    <row r="420" ht="13.5" customHeight="1">
      <c r="A420" s="5"/>
      <c r="B420" s="98"/>
      <c r="C420" s="98"/>
      <c r="D420" s="98"/>
      <c r="E420" s="98"/>
      <c r="F420" s="98"/>
      <c r="G420" s="78"/>
      <c r="H420" s="193"/>
      <c r="I420" s="98"/>
      <c r="J420" s="99"/>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c r="AL420" s="98"/>
      <c r="AM420" s="98"/>
    </row>
    <row r="421" ht="13.5" customHeight="1">
      <c r="A421" s="5"/>
      <c r="B421" s="98"/>
      <c r="C421" s="98"/>
      <c r="D421" s="98"/>
      <c r="E421" s="98"/>
      <c r="F421" s="98"/>
      <c r="G421" s="78"/>
      <c r="H421" s="193"/>
      <c r="I421" s="98"/>
      <c r="J421" s="99"/>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c r="AL421" s="98"/>
      <c r="AM421" s="98"/>
    </row>
    <row r="422" ht="13.5" customHeight="1">
      <c r="A422" s="5"/>
      <c r="B422" s="98"/>
      <c r="C422" s="98"/>
      <c r="D422" s="98"/>
      <c r="E422" s="98"/>
      <c r="F422" s="98"/>
      <c r="G422" s="78"/>
      <c r="H422" s="193"/>
      <c r="I422" s="98"/>
      <c r="J422" s="99"/>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c r="AL422" s="98"/>
      <c r="AM422" s="98"/>
    </row>
    <row r="423" ht="13.5" customHeight="1">
      <c r="A423" s="5"/>
      <c r="B423" s="98"/>
      <c r="C423" s="98"/>
      <c r="D423" s="98"/>
      <c r="E423" s="98"/>
      <c r="F423" s="98"/>
      <c r="G423" s="78"/>
      <c r="H423" s="193"/>
      <c r="I423" s="98"/>
      <c r="J423" s="99"/>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c r="AL423" s="98"/>
      <c r="AM423" s="98"/>
    </row>
    <row r="424" ht="13.5" customHeight="1">
      <c r="A424" s="5"/>
      <c r="B424" s="98"/>
      <c r="C424" s="98"/>
      <c r="D424" s="98"/>
      <c r="E424" s="98"/>
      <c r="F424" s="98"/>
      <c r="G424" s="78"/>
      <c r="H424" s="193"/>
      <c r="I424" s="98"/>
      <c r="J424" s="99"/>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c r="AL424" s="98"/>
      <c r="AM424" s="98"/>
    </row>
    <row r="425" ht="13.5" customHeight="1">
      <c r="A425" s="5"/>
      <c r="B425" s="98"/>
      <c r="C425" s="98"/>
      <c r="D425" s="98"/>
      <c r="E425" s="98"/>
      <c r="F425" s="98"/>
      <c r="G425" s="78"/>
      <c r="H425" s="193"/>
      <c r="I425" s="98"/>
      <c r="J425" s="99"/>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c r="AL425" s="98"/>
      <c r="AM425" s="98"/>
    </row>
    <row r="426" ht="13.5" customHeight="1">
      <c r="A426" s="5"/>
      <c r="B426" s="98"/>
      <c r="C426" s="98"/>
      <c r="D426" s="98"/>
      <c r="E426" s="98"/>
      <c r="F426" s="98"/>
      <c r="G426" s="78"/>
      <c r="H426" s="193"/>
      <c r="I426" s="98"/>
      <c r="J426" s="99"/>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c r="AL426" s="98"/>
      <c r="AM426" s="98"/>
    </row>
    <row r="427" ht="13.5" customHeight="1">
      <c r="A427" s="5"/>
      <c r="B427" s="98"/>
      <c r="C427" s="98"/>
      <c r="D427" s="98"/>
      <c r="E427" s="98"/>
      <c r="F427" s="98"/>
      <c r="G427" s="78"/>
      <c r="H427" s="193"/>
      <c r="I427" s="98"/>
      <c r="J427" s="99"/>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c r="AL427" s="98"/>
      <c r="AM427" s="98"/>
    </row>
    <row r="428" ht="13.5" customHeight="1">
      <c r="A428" s="5"/>
      <c r="B428" s="98"/>
      <c r="C428" s="98"/>
      <c r="D428" s="98"/>
      <c r="E428" s="98"/>
      <c r="F428" s="98"/>
      <c r="G428" s="78"/>
      <c r="H428" s="193"/>
      <c r="I428" s="98"/>
      <c r="J428" s="99"/>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c r="AL428" s="98"/>
      <c r="AM428" s="98"/>
    </row>
    <row r="429" ht="13.5" customHeight="1">
      <c r="A429" s="5"/>
      <c r="B429" s="98"/>
      <c r="C429" s="98"/>
      <c r="D429" s="98"/>
      <c r="E429" s="98"/>
      <c r="F429" s="98"/>
      <c r="G429" s="78"/>
      <c r="H429" s="193"/>
      <c r="I429" s="98"/>
      <c r="J429" s="99"/>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c r="AL429" s="98"/>
      <c r="AM429" s="98"/>
    </row>
    <row r="430" ht="13.5" customHeight="1">
      <c r="A430" s="5"/>
      <c r="B430" s="98"/>
      <c r="C430" s="98"/>
      <c r="D430" s="98"/>
      <c r="E430" s="98"/>
      <c r="F430" s="98"/>
      <c r="G430" s="78"/>
      <c r="H430" s="193"/>
      <c r="I430" s="98"/>
      <c r="J430" s="99"/>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c r="AL430" s="98"/>
      <c r="AM430" s="98"/>
    </row>
    <row r="431" ht="13.5" customHeight="1">
      <c r="A431" s="5"/>
      <c r="B431" s="98"/>
      <c r="C431" s="98"/>
      <c r="D431" s="98"/>
      <c r="E431" s="98"/>
      <c r="F431" s="98"/>
      <c r="G431" s="78"/>
      <c r="H431" s="193"/>
      <c r="I431" s="98"/>
      <c r="J431" s="99"/>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c r="AL431" s="98"/>
      <c r="AM431" s="98"/>
    </row>
    <row r="432" ht="13.5" customHeight="1">
      <c r="A432" s="5"/>
      <c r="B432" s="98"/>
      <c r="C432" s="98"/>
      <c r="D432" s="98"/>
      <c r="E432" s="98"/>
      <c r="F432" s="98"/>
      <c r="G432" s="78"/>
      <c r="H432" s="193"/>
      <c r="I432" s="98"/>
      <c r="J432" s="99"/>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c r="AL432" s="98"/>
      <c r="AM432" s="98"/>
    </row>
    <row r="433" ht="13.5" customHeight="1">
      <c r="A433" s="5"/>
      <c r="B433" s="98"/>
      <c r="C433" s="98"/>
      <c r="D433" s="98"/>
      <c r="E433" s="98"/>
      <c r="F433" s="98"/>
      <c r="G433" s="78"/>
      <c r="H433" s="193"/>
      <c r="I433" s="98"/>
      <c r="J433" s="99"/>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c r="AL433" s="98"/>
      <c r="AM433" s="98"/>
    </row>
    <row r="434" ht="13.5" customHeight="1">
      <c r="A434" s="5"/>
      <c r="B434" s="98"/>
      <c r="C434" s="98"/>
      <c r="D434" s="98"/>
      <c r="E434" s="98"/>
      <c r="F434" s="98"/>
      <c r="G434" s="78"/>
      <c r="H434" s="193"/>
      <c r="I434" s="98"/>
      <c r="J434" s="99"/>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c r="AL434" s="98"/>
      <c r="AM434" s="98"/>
    </row>
    <row r="435" ht="13.5" customHeight="1">
      <c r="A435" s="5"/>
      <c r="B435" s="98"/>
      <c r="C435" s="98"/>
      <c r="D435" s="98"/>
      <c r="E435" s="98"/>
      <c r="F435" s="98"/>
      <c r="G435" s="78"/>
      <c r="H435" s="193"/>
      <c r="I435" s="98"/>
      <c r="J435" s="99"/>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c r="AL435" s="98"/>
      <c r="AM435" s="98"/>
    </row>
    <row r="436" ht="13.5" customHeight="1">
      <c r="A436" s="5"/>
      <c r="B436" s="98"/>
      <c r="C436" s="98"/>
      <c r="D436" s="98"/>
      <c r="E436" s="98"/>
      <c r="F436" s="98"/>
      <c r="G436" s="78"/>
      <c r="H436" s="193"/>
      <c r="I436" s="98"/>
      <c r="J436" s="99"/>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c r="AL436" s="98"/>
      <c r="AM436" s="98"/>
    </row>
    <row r="437" ht="13.5" customHeight="1">
      <c r="A437" s="5"/>
      <c r="B437" s="98"/>
      <c r="C437" s="98"/>
      <c r="D437" s="98"/>
      <c r="E437" s="98"/>
      <c r="F437" s="98"/>
      <c r="G437" s="78"/>
      <c r="H437" s="193"/>
      <c r="I437" s="98"/>
      <c r="J437" s="99"/>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c r="AL437" s="98"/>
      <c r="AM437" s="98"/>
    </row>
    <row r="438" ht="13.5" customHeight="1">
      <c r="A438" s="5"/>
      <c r="B438" s="98"/>
      <c r="C438" s="98"/>
      <c r="D438" s="98"/>
      <c r="E438" s="98"/>
      <c r="F438" s="98"/>
      <c r="G438" s="78"/>
      <c r="H438" s="193"/>
      <c r="I438" s="98"/>
      <c r="J438" s="99"/>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c r="AL438" s="98"/>
      <c r="AM438" s="98"/>
    </row>
    <row r="439" ht="13.5" customHeight="1">
      <c r="A439" s="5"/>
      <c r="B439" s="98"/>
      <c r="C439" s="98"/>
      <c r="D439" s="98"/>
      <c r="E439" s="98"/>
      <c r="F439" s="98"/>
      <c r="G439" s="78"/>
      <c r="H439" s="193"/>
      <c r="I439" s="98"/>
      <c r="J439" s="99"/>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c r="AL439" s="98"/>
      <c r="AM439" s="98"/>
    </row>
    <row r="440" ht="13.5" customHeight="1">
      <c r="A440" s="5"/>
      <c r="B440" s="98"/>
      <c r="C440" s="98"/>
      <c r="D440" s="98"/>
      <c r="E440" s="98"/>
      <c r="F440" s="98"/>
      <c r="G440" s="78"/>
      <c r="H440" s="193"/>
      <c r="I440" s="98"/>
      <c r="J440" s="99"/>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c r="AL440" s="98"/>
      <c r="AM440" s="98"/>
    </row>
    <row r="441" ht="13.5" customHeight="1">
      <c r="A441" s="5"/>
      <c r="B441" s="98"/>
      <c r="C441" s="98"/>
      <c r="D441" s="98"/>
      <c r="E441" s="98"/>
      <c r="F441" s="98"/>
      <c r="G441" s="78"/>
      <c r="H441" s="193"/>
      <c r="I441" s="98"/>
      <c r="J441" s="99"/>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c r="AL441" s="98"/>
      <c r="AM441" s="98"/>
    </row>
    <row r="442" ht="13.5" customHeight="1">
      <c r="A442" s="5"/>
      <c r="B442" s="98"/>
      <c r="C442" s="98"/>
      <c r="D442" s="98"/>
      <c r="E442" s="98"/>
      <c r="F442" s="98"/>
      <c r="G442" s="78"/>
      <c r="H442" s="193"/>
      <c r="I442" s="98"/>
      <c r="J442" s="99"/>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c r="AL442" s="98"/>
      <c r="AM442" s="98"/>
    </row>
    <row r="443" ht="13.5" customHeight="1">
      <c r="A443" s="5"/>
      <c r="B443" s="98"/>
      <c r="C443" s="98"/>
      <c r="D443" s="98"/>
      <c r="E443" s="98"/>
      <c r="F443" s="98"/>
      <c r="G443" s="78"/>
      <c r="H443" s="193"/>
      <c r="I443" s="98"/>
      <c r="J443" s="99"/>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c r="AL443" s="98"/>
      <c r="AM443" s="98"/>
    </row>
    <row r="444" ht="13.5" customHeight="1">
      <c r="A444" s="5"/>
      <c r="B444" s="98"/>
      <c r="C444" s="98"/>
      <c r="D444" s="98"/>
      <c r="E444" s="98"/>
      <c r="F444" s="98"/>
      <c r="G444" s="78"/>
      <c r="H444" s="193"/>
      <c r="I444" s="98"/>
      <c r="J444" s="99"/>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c r="AL444" s="98"/>
      <c r="AM444" s="98"/>
    </row>
    <row r="445" ht="13.5" customHeight="1">
      <c r="A445" s="5"/>
      <c r="B445" s="98"/>
      <c r="C445" s="98"/>
      <c r="D445" s="98"/>
      <c r="E445" s="98"/>
      <c r="F445" s="98"/>
      <c r="G445" s="78"/>
      <c r="H445" s="193"/>
      <c r="I445" s="98"/>
      <c r="J445" s="99"/>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c r="AL445" s="98"/>
      <c r="AM445" s="98"/>
    </row>
    <row r="446" ht="13.5" customHeight="1">
      <c r="A446" s="5"/>
      <c r="B446" s="98"/>
      <c r="C446" s="98"/>
      <c r="D446" s="98"/>
      <c r="E446" s="98"/>
      <c r="F446" s="98"/>
      <c r="G446" s="78"/>
      <c r="H446" s="193"/>
      <c r="I446" s="98"/>
      <c r="J446" s="99"/>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c r="AL446" s="98"/>
      <c r="AM446" s="98"/>
    </row>
    <row r="447" ht="13.5" customHeight="1">
      <c r="A447" s="5"/>
      <c r="B447" s="98"/>
      <c r="C447" s="98"/>
      <c r="D447" s="98"/>
      <c r="E447" s="98"/>
      <c r="F447" s="98"/>
      <c r="G447" s="78"/>
      <c r="H447" s="193"/>
      <c r="I447" s="98"/>
      <c r="J447" s="99"/>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c r="AL447" s="98"/>
      <c r="AM447" s="98"/>
    </row>
    <row r="448" ht="13.5" customHeight="1">
      <c r="A448" s="5"/>
      <c r="B448" s="98"/>
      <c r="C448" s="98"/>
      <c r="D448" s="98"/>
      <c r="E448" s="98"/>
      <c r="F448" s="98"/>
      <c r="G448" s="78"/>
      <c r="H448" s="193"/>
      <c r="I448" s="98"/>
      <c r="J448" s="99"/>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c r="AL448" s="98"/>
      <c r="AM448" s="98"/>
    </row>
    <row r="449" ht="13.5" customHeight="1">
      <c r="A449" s="5"/>
      <c r="B449" s="98"/>
      <c r="C449" s="98"/>
      <c r="D449" s="98"/>
      <c r="E449" s="98"/>
      <c r="F449" s="98"/>
      <c r="G449" s="78"/>
      <c r="H449" s="193"/>
      <c r="I449" s="98"/>
      <c r="J449" s="99"/>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c r="AL449" s="98"/>
      <c r="AM449" s="98"/>
    </row>
    <row r="450" ht="13.5" customHeight="1">
      <c r="A450" s="5"/>
      <c r="B450" s="98"/>
      <c r="C450" s="98"/>
      <c r="D450" s="98"/>
      <c r="E450" s="98"/>
      <c r="F450" s="98"/>
      <c r="G450" s="78"/>
      <c r="H450" s="193"/>
      <c r="I450" s="98"/>
      <c r="J450" s="99"/>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c r="AL450" s="98"/>
      <c r="AM450" s="98"/>
    </row>
    <row r="451" ht="13.5" customHeight="1">
      <c r="A451" s="5"/>
      <c r="B451" s="98"/>
      <c r="C451" s="98"/>
      <c r="D451" s="98"/>
      <c r="E451" s="98"/>
      <c r="F451" s="98"/>
      <c r="G451" s="78"/>
      <c r="H451" s="193"/>
      <c r="I451" s="98"/>
      <c r="J451" s="99"/>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c r="AL451" s="98"/>
      <c r="AM451" s="98"/>
    </row>
    <row r="452" ht="13.5" customHeight="1">
      <c r="A452" s="5"/>
      <c r="B452" s="98"/>
      <c r="C452" s="98"/>
      <c r="D452" s="98"/>
      <c r="E452" s="98"/>
      <c r="F452" s="98"/>
      <c r="G452" s="78"/>
      <c r="H452" s="193"/>
      <c r="I452" s="98"/>
      <c r="J452" s="99"/>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c r="AL452" s="98"/>
      <c r="AM452" s="98"/>
    </row>
    <row r="453" ht="13.5" customHeight="1">
      <c r="A453" s="5"/>
      <c r="B453" s="98"/>
      <c r="C453" s="98"/>
      <c r="D453" s="98"/>
      <c r="E453" s="98"/>
      <c r="F453" s="98"/>
      <c r="G453" s="78"/>
      <c r="H453" s="193"/>
      <c r="I453" s="98"/>
      <c r="J453" s="99"/>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c r="AL453" s="98"/>
      <c r="AM453" s="98"/>
    </row>
    <row r="454" ht="13.5" customHeight="1">
      <c r="A454" s="5"/>
      <c r="B454" s="98"/>
      <c r="C454" s="98"/>
      <c r="D454" s="98"/>
      <c r="E454" s="98"/>
      <c r="F454" s="98"/>
      <c r="G454" s="78"/>
      <c r="H454" s="193"/>
      <c r="I454" s="98"/>
      <c r="J454" s="99"/>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c r="AL454" s="98"/>
      <c r="AM454" s="98"/>
    </row>
    <row r="455" ht="13.5" customHeight="1">
      <c r="A455" s="5"/>
      <c r="B455" s="98"/>
      <c r="C455" s="98"/>
      <c r="D455" s="98"/>
      <c r="E455" s="98"/>
      <c r="F455" s="98"/>
      <c r="G455" s="78"/>
      <c r="H455" s="193"/>
      <c r="I455" s="98"/>
      <c r="J455" s="99"/>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c r="AL455" s="98"/>
      <c r="AM455" s="98"/>
    </row>
    <row r="456" ht="13.5" customHeight="1">
      <c r="A456" s="5"/>
      <c r="B456" s="98"/>
      <c r="C456" s="98"/>
      <c r="D456" s="98"/>
      <c r="E456" s="98"/>
      <c r="F456" s="98"/>
      <c r="G456" s="78"/>
      <c r="H456" s="193"/>
      <c r="I456" s="98"/>
      <c r="J456" s="99"/>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c r="AL456" s="98"/>
      <c r="AM456" s="98"/>
    </row>
    <row r="457" ht="13.5" customHeight="1">
      <c r="A457" s="5"/>
      <c r="B457" s="98"/>
      <c r="C457" s="98"/>
      <c r="D457" s="98"/>
      <c r="E457" s="98"/>
      <c r="F457" s="98"/>
      <c r="G457" s="78"/>
      <c r="H457" s="193"/>
      <c r="I457" s="98"/>
      <c r="J457" s="99"/>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c r="AL457" s="98"/>
      <c r="AM457" s="98"/>
    </row>
    <row r="458" ht="13.5" customHeight="1">
      <c r="A458" s="5"/>
      <c r="B458" s="98"/>
      <c r="C458" s="98"/>
      <c r="D458" s="98"/>
      <c r="E458" s="98"/>
      <c r="F458" s="98"/>
      <c r="G458" s="78"/>
      <c r="H458" s="193"/>
      <c r="I458" s="98"/>
      <c r="J458" s="99"/>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c r="AL458" s="98"/>
      <c r="AM458" s="98"/>
    </row>
    <row r="459" ht="13.5" customHeight="1">
      <c r="A459" s="5"/>
      <c r="B459" s="98"/>
      <c r="C459" s="98"/>
      <c r="D459" s="98"/>
      <c r="E459" s="98"/>
      <c r="F459" s="98"/>
      <c r="G459" s="78"/>
      <c r="H459" s="193"/>
      <c r="I459" s="98"/>
      <c r="J459" s="99"/>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c r="AL459" s="98"/>
      <c r="AM459" s="98"/>
    </row>
    <row r="460" ht="13.5" customHeight="1">
      <c r="A460" s="5"/>
      <c r="B460" s="98"/>
      <c r="C460" s="98"/>
      <c r="D460" s="98"/>
      <c r="E460" s="98"/>
      <c r="F460" s="98"/>
      <c r="G460" s="78"/>
      <c r="H460" s="193"/>
      <c r="I460" s="98"/>
      <c r="J460" s="99"/>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c r="AL460" s="98"/>
      <c r="AM460" s="98"/>
    </row>
    <row r="461" ht="13.5" customHeight="1">
      <c r="A461" s="5"/>
      <c r="B461" s="98"/>
      <c r="C461" s="98"/>
      <c r="D461" s="98"/>
      <c r="E461" s="98"/>
      <c r="F461" s="98"/>
      <c r="G461" s="78"/>
      <c r="H461" s="193"/>
      <c r="I461" s="98"/>
      <c r="J461" s="99"/>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c r="AL461" s="98"/>
      <c r="AM461" s="98"/>
    </row>
    <row r="462" ht="13.5" customHeight="1">
      <c r="A462" s="5"/>
      <c r="B462" s="98"/>
      <c r="C462" s="98"/>
      <c r="D462" s="98"/>
      <c r="E462" s="98"/>
      <c r="F462" s="98"/>
      <c r="G462" s="78"/>
      <c r="H462" s="193"/>
      <c r="I462" s="98"/>
      <c r="J462" s="99"/>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c r="AL462" s="98"/>
      <c r="AM462" s="98"/>
    </row>
    <row r="463" ht="13.5" customHeight="1">
      <c r="A463" s="5"/>
      <c r="B463" s="98"/>
      <c r="C463" s="98"/>
      <c r="D463" s="98"/>
      <c r="E463" s="98"/>
      <c r="F463" s="98"/>
      <c r="G463" s="78"/>
      <c r="H463" s="193"/>
      <c r="I463" s="98"/>
      <c r="J463" s="99"/>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c r="AL463" s="98"/>
      <c r="AM463" s="98"/>
    </row>
    <row r="464" ht="13.5" customHeight="1">
      <c r="A464" s="5"/>
      <c r="B464" s="98"/>
      <c r="C464" s="98"/>
      <c r="D464" s="98"/>
      <c r="E464" s="98"/>
      <c r="F464" s="98"/>
      <c r="G464" s="78"/>
      <c r="H464" s="193"/>
      <c r="I464" s="98"/>
      <c r="J464" s="99"/>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c r="AL464" s="98"/>
      <c r="AM464" s="98"/>
    </row>
    <row r="465" ht="13.5" customHeight="1">
      <c r="A465" s="5"/>
      <c r="B465" s="98"/>
      <c r="C465" s="98"/>
      <c r="D465" s="98"/>
      <c r="E465" s="98"/>
      <c r="F465" s="98"/>
      <c r="G465" s="78"/>
      <c r="H465" s="193"/>
      <c r="I465" s="98"/>
      <c r="J465" s="99"/>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c r="AL465" s="98"/>
      <c r="AM465" s="98"/>
    </row>
    <row r="466" ht="13.5" customHeight="1">
      <c r="A466" s="5"/>
      <c r="B466" s="98"/>
      <c r="C466" s="98"/>
      <c r="D466" s="98"/>
      <c r="E466" s="98"/>
      <c r="F466" s="98"/>
      <c r="G466" s="78"/>
      <c r="H466" s="193"/>
      <c r="I466" s="98"/>
      <c r="J466" s="99"/>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c r="AL466" s="98"/>
      <c r="AM466" s="98"/>
    </row>
    <row r="467" ht="13.5" customHeight="1">
      <c r="A467" s="5"/>
      <c r="B467" s="98"/>
      <c r="C467" s="98"/>
      <c r="D467" s="98"/>
      <c r="E467" s="98"/>
      <c r="F467" s="98"/>
      <c r="G467" s="78"/>
      <c r="H467" s="193"/>
      <c r="I467" s="98"/>
      <c r="J467" s="99"/>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c r="AL467" s="98"/>
      <c r="AM467" s="98"/>
    </row>
    <row r="468" ht="13.5" customHeight="1">
      <c r="A468" s="5"/>
      <c r="B468" s="98"/>
      <c r="C468" s="98"/>
      <c r="D468" s="98"/>
      <c r="E468" s="98"/>
      <c r="F468" s="98"/>
      <c r="G468" s="78"/>
      <c r="H468" s="193"/>
      <c r="I468" s="98"/>
      <c r="J468" s="99"/>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c r="AL468" s="98"/>
      <c r="AM468" s="98"/>
    </row>
    <row r="469" ht="13.5" customHeight="1">
      <c r="A469" s="5"/>
      <c r="B469" s="98"/>
      <c r="C469" s="98"/>
      <c r="D469" s="98"/>
      <c r="E469" s="98"/>
      <c r="F469" s="98"/>
      <c r="G469" s="78"/>
      <c r="H469" s="193"/>
      <c r="I469" s="98"/>
      <c r="J469" s="99"/>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c r="AL469" s="98"/>
      <c r="AM469" s="98"/>
    </row>
    <row r="470" ht="13.5" customHeight="1">
      <c r="A470" s="5"/>
      <c r="B470" s="98"/>
      <c r="C470" s="98"/>
      <c r="D470" s="98"/>
      <c r="E470" s="98"/>
      <c r="F470" s="98"/>
      <c r="G470" s="78"/>
      <c r="H470" s="193"/>
      <c r="I470" s="98"/>
      <c r="J470" s="99"/>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c r="AL470" s="98"/>
      <c r="AM470" s="98"/>
    </row>
    <row r="471" ht="13.5" customHeight="1">
      <c r="A471" s="5"/>
      <c r="B471" s="98"/>
      <c r="C471" s="98"/>
      <c r="D471" s="98"/>
      <c r="E471" s="98"/>
      <c r="F471" s="98"/>
      <c r="G471" s="78"/>
      <c r="H471" s="193"/>
      <c r="I471" s="98"/>
      <c r="J471" s="99"/>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c r="AL471" s="98"/>
      <c r="AM471" s="98"/>
    </row>
    <row r="472" ht="13.5" customHeight="1">
      <c r="A472" s="5"/>
      <c r="B472" s="98"/>
      <c r="C472" s="98"/>
      <c r="D472" s="98"/>
      <c r="E472" s="98"/>
      <c r="F472" s="98"/>
      <c r="G472" s="78"/>
      <c r="H472" s="193"/>
      <c r="I472" s="98"/>
      <c r="J472" s="99"/>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c r="AL472" s="98"/>
      <c r="AM472" s="98"/>
    </row>
    <row r="473" ht="13.5" customHeight="1">
      <c r="A473" s="5"/>
      <c r="B473" s="98"/>
      <c r="C473" s="98"/>
      <c r="D473" s="98"/>
      <c r="E473" s="98"/>
      <c r="F473" s="98"/>
      <c r="G473" s="78"/>
      <c r="H473" s="193"/>
      <c r="I473" s="98"/>
      <c r="J473" s="99"/>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c r="AL473" s="98"/>
      <c r="AM473" s="98"/>
    </row>
    <row r="474" ht="13.5" customHeight="1">
      <c r="A474" s="5"/>
      <c r="B474" s="98"/>
      <c r="C474" s="98"/>
      <c r="D474" s="98"/>
      <c r="E474" s="98"/>
      <c r="F474" s="98"/>
      <c r="G474" s="78"/>
      <c r="H474" s="193"/>
      <c r="I474" s="98"/>
      <c r="J474" s="99"/>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c r="AL474" s="98"/>
      <c r="AM474" s="98"/>
    </row>
    <row r="475" ht="13.5" customHeight="1">
      <c r="A475" s="5"/>
      <c r="B475" s="98"/>
      <c r="C475" s="98"/>
      <c r="D475" s="98"/>
      <c r="E475" s="98"/>
      <c r="F475" s="98"/>
      <c r="G475" s="78"/>
      <c r="H475" s="193"/>
      <c r="I475" s="98"/>
      <c r="J475" s="99"/>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c r="AL475" s="98"/>
      <c r="AM475" s="98"/>
    </row>
    <row r="476" ht="13.5" customHeight="1">
      <c r="A476" s="5"/>
      <c r="B476" s="98"/>
      <c r="C476" s="98"/>
      <c r="D476" s="98"/>
      <c r="E476" s="98"/>
      <c r="F476" s="98"/>
      <c r="G476" s="78"/>
      <c r="H476" s="193"/>
      <c r="I476" s="98"/>
      <c r="J476" s="99"/>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c r="AL476" s="98"/>
      <c r="AM476" s="98"/>
    </row>
    <row r="477" ht="13.5" customHeight="1">
      <c r="A477" s="5"/>
      <c r="B477" s="98"/>
      <c r="C477" s="98"/>
      <c r="D477" s="98"/>
      <c r="E477" s="98"/>
      <c r="F477" s="98"/>
      <c r="G477" s="78"/>
      <c r="H477" s="193"/>
      <c r="I477" s="98"/>
      <c r="J477" s="99"/>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c r="AL477" s="98"/>
      <c r="AM477" s="98"/>
    </row>
    <row r="478" ht="13.5" customHeight="1">
      <c r="A478" s="5"/>
      <c r="B478" s="98"/>
      <c r="C478" s="98"/>
      <c r="D478" s="98"/>
      <c r="E478" s="98"/>
      <c r="F478" s="98"/>
      <c r="G478" s="78"/>
      <c r="H478" s="193"/>
      <c r="I478" s="98"/>
      <c r="J478" s="99"/>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c r="AL478" s="98"/>
      <c r="AM478" s="98"/>
    </row>
    <row r="479" ht="13.5" customHeight="1">
      <c r="A479" s="5"/>
      <c r="B479" s="98"/>
      <c r="C479" s="98"/>
      <c r="D479" s="98"/>
      <c r="E479" s="98"/>
      <c r="F479" s="98"/>
      <c r="G479" s="78"/>
      <c r="H479" s="193"/>
      <c r="I479" s="98"/>
      <c r="J479" s="99"/>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c r="AL479" s="98"/>
      <c r="AM479" s="98"/>
    </row>
    <row r="480" ht="13.5" customHeight="1">
      <c r="A480" s="5"/>
      <c r="B480" s="98"/>
      <c r="C480" s="98"/>
      <c r="D480" s="98"/>
      <c r="E480" s="98"/>
      <c r="F480" s="98"/>
      <c r="G480" s="78"/>
      <c r="H480" s="193"/>
      <c r="I480" s="98"/>
      <c r="J480" s="99"/>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c r="AL480" s="98"/>
      <c r="AM480" s="98"/>
    </row>
    <row r="481" ht="13.5" customHeight="1">
      <c r="A481" s="5"/>
      <c r="B481" s="98"/>
      <c r="C481" s="98"/>
      <c r="D481" s="98"/>
      <c r="E481" s="98"/>
      <c r="F481" s="98"/>
      <c r="G481" s="78"/>
      <c r="H481" s="193"/>
      <c r="I481" s="98"/>
      <c r="J481" s="99"/>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c r="AL481" s="98"/>
      <c r="AM481" s="98"/>
    </row>
    <row r="482" ht="13.5" customHeight="1">
      <c r="A482" s="5"/>
      <c r="B482" s="98"/>
      <c r="C482" s="98"/>
      <c r="D482" s="98"/>
      <c r="E482" s="98"/>
      <c r="F482" s="98"/>
      <c r="G482" s="78"/>
      <c r="H482" s="193"/>
      <c r="I482" s="98"/>
      <c r="J482" s="99"/>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c r="AL482" s="98"/>
      <c r="AM482" s="98"/>
    </row>
    <row r="483" ht="13.5" customHeight="1">
      <c r="A483" s="5"/>
      <c r="B483" s="98"/>
      <c r="C483" s="98"/>
      <c r="D483" s="98"/>
      <c r="E483" s="98"/>
      <c r="F483" s="98"/>
      <c r="G483" s="78"/>
      <c r="H483" s="193"/>
      <c r="I483" s="98"/>
      <c r="J483" s="99"/>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c r="AL483" s="98"/>
      <c r="AM483" s="98"/>
    </row>
    <row r="484" ht="13.5" customHeight="1">
      <c r="A484" s="5"/>
      <c r="B484" s="98"/>
      <c r="C484" s="98"/>
      <c r="D484" s="98"/>
      <c r="E484" s="98"/>
      <c r="F484" s="98"/>
      <c r="G484" s="78"/>
      <c r="H484" s="193"/>
      <c r="I484" s="98"/>
      <c r="J484" s="99"/>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c r="AL484" s="98"/>
      <c r="AM484" s="98"/>
    </row>
    <row r="485" ht="13.5" customHeight="1">
      <c r="A485" s="5"/>
      <c r="B485" s="98"/>
      <c r="C485" s="98"/>
      <c r="D485" s="98"/>
      <c r="E485" s="98"/>
      <c r="F485" s="98"/>
      <c r="G485" s="78"/>
      <c r="H485" s="193"/>
      <c r="I485" s="98"/>
      <c r="J485" s="99"/>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c r="AL485" s="98"/>
      <c r="AM485" s="98"/>
    </row>
    <row r="486" ht="13.5" customHeight="1">
      <c r="A486" s="5"/>
      <c r="B486" s="98"/>
      <c r="C486" s="98"/>
      <c r="D486" s="98"/>
      <c r="E486" s="98"/>
      <c r="F486" s="98"/>
      <c r="G486" s="78"/>
      <c r="H486" s="193"/>
      <c r="I486" s="98"/>
      <c r="J486" s="99"/>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c r="AL486" s="98"/>
      <c r="AM486" s="98"/>
    </row>
    <row r="487" ht="13.5" customHeight="1">
      <c r="A487" s="5"/>
      <c r="B487" s="98"/>
      <c r="C487" s="98"/>
      <c r="D487" s="98"/>
      <c r="E487" s="98"/>
      <c r="F487" s="98"/>
      <c r="G487" s="78"/>
      <c r="H487" s="193"/>
      <c r="I487" s="98"/>
      <c r="J487" s="99"/>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c r="AL487" s="98"/>
      <c r="AM487" s="98"/>
    </row>
    <row r="488" ht="13.5" customHeight="1">
      <c r="A488" s="5"/>
      <c r="B488" s="98"/>
      <c r="C488" s="98"/>
      <c r="D488" s="98"/>
      <c r="E488" s="98"/>
      <c r="F488" s="98"/>
      <c r="G488" s="78"/>
      <c r="H488" s="193"/>
      <c r="I488" s="98"/>
      <c r="J488" s="99"/>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c r="AL488" s="98"/>
      <c r="AM488" s="98"/>
    </row>
    <row r="489" ht="13.5" customHeight="1">
      <c r="A489" s="5"/>
      <c r="B489" s="98"/>
      <c r="C489" s="98"/>
      <c r="D489" s="98"/>
      <c r="E489" s="98"/>
      <c r="F489" s="98"/>
      <c r="G489" s="78"/>
      <c r="H489" s="193"/>
      <c r="I489" s="98"/>
      <c r="J489" s="99"/>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c r="AL489" s="98"/>
      <c r="AM489" s="98"/>
    </row>
    <row r="490" ht="13.5" customHeight="1">
      <c r="A490" s="5"/>
      <c r="B490" s="98"/>
      <c r="C490" s="98"/>
      <c r="D490" s="98"/>
      <c r="E490" s="98"/>
      <c r="F490" s="98"/>
      <c r="G490" s="78"/>
      <c r="H490" s="193"/>
      <c r="I490" s="98"/>
      <c r="J490" s="99"/>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c r="AL490" s="98"/>
      <c r="AM490" s="98"/>
    </row>
    <row r="491" ht="13.5" customHeight="1">
      <c r="A491" s="5"/>
      <c r="B491" s="98"/>
      <c r="C491" s="98"/>
      <c r="D491" s="98"/>
      <c r="E491" s="98"/>
      <c r="F491" s="98"/>
      <c r="G491" s="78"/>
      <c r="H491" s="193"/>
      <c r="I491" s="98"/>
      <c r="J491" s="99"/>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c r="AL491" s="98"/>
      <c r="AM491" s="98"/>
    </row>
    <row r="492" ht="13.5" customHeight="1">
      <c r="A492" s="5"/>
      <c r="B492" s="98"/>
      <c r="C492" s="98"/>
      <c r="D492" s="98"/>
      <c r="E492" s="98"/>
      <c r="F492" s="98"/>
      <c r="G492" s="78"/>
      <c r="H492" s="193"/>
      <c r="I492" s="98"/>
      <c r="J492" s="99"/>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c r="AL492" s="98"/>
      <c r="AM492" s="98"/>
    </row>
    <row r="493" ht="13.5" customHeight="1">
      <c r="A493" s="5"/>
      <c r="B493" s="98"/>
      <c r="C493" s="98"/>
      <c r="D493" s="98"/>
      <c r="E493" s="98"/>
      <c r="F493" s="98"/>
      <c r="G493" s="78"/>
      <c r="H493" s="193"/>
      <c r="I493" s="98"/>
      <c r="J493" s="99"/>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c r="AL493" s="98"/>
      <c r="AM493" s="98"/>
    </row>
    <row r="494" ht="13.5" customHeight="1">
      <c r="A494" s="5"/>
      <c r="B494" s="98"/>
      <c r="C494" s="98"/>
      <c r="D494" s="98"/>
      <c r="E494" s="98"/>
      <c r="F494" s="98"/>
      <c r="G494" s="78"/>
      <c r="H494" s="193"/>
      <c r="I494" s="98"/>
      <c r="J494" s="99"/>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c r="AL494" s="98"/>
      <c r="AM494" s="98"/>
    </row>
    <row r="495" ht="13.5" customHeight="1">
      <c r="A495" s="5"/>
      <c r="B495" s="98"/>
      <c r="C495" s="98"/>
      <c r="D495" s="98"/>
      <c r="E495" s="98"/>
      <c r="F495" s="98"/>
      <c r="G495" s="78"/>
      <c r="H495" s="193"/>
      <c r="I495" s="98"/>
      <c r="J495" s="99"/>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c r="AL495" s="98"/>
      <c r="AM495" s="98"/>
    </row>
    <row r="496" ht="13.5" customHeight="1">
      <c r="A496" s="5"/>
      <c r="B496" s="98"/>
      <c r="C496" s="98"/>
      <c r="D496" s="98"/>
      <c r="E496" s="98"/>
      <c r="F496" s="98"/>
      <c r="G496" s="78"/>
      <c r="H496" s="193"/>
      <c r="I496" s="98"/>
      <c r="J496" s="99"/>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c r="AL496" s="98"/>
      <c r="AM496" s="98"/>
    </row>
    <row r="497" ht="13.5" customHeight="1">
      <c r="A497" s="5"/>
      <c r="B497" s="98"/>
      <c r="C497" s="98"/>
      <c r="D497" s="98"/>
      <c r="E497" s="98"/>
      <c r="F497" s="98"/>
      <c r="G497" s="78"/>
      <c r="H497" s="193"/>
      <c r="I497" s="98"/>
      <c r="J497" s="99"/>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c r="AL497" s="98"/>
      <c r="AM497" s="98"/>
    </row>
    <row r="498" ht="13.5" customHeight="1">
      <c r="A498" s="5"/>
      <c r="B498" s="98"/>
      <c r="C498" s="98"/>
      <c r="D498" s="98"/>
      <c r="E498" s="98"/>
      <c r="F498" s="98"/>
      <c r="G498" s="78"/>
      <c r="H498" s="193"/>
      <c r="I498" s="98"/>
      <c r="J498" s="99"/>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c r="AL498" s="98"/>
      <c r="AM498" s="98"/>
    </row>
    <row r="499" ht="13.5" customHeight="1">
      <c r="A499" s="5"/>
      <c r="B499" s="98"/>
      <c r="C499" s="98"/>
      <c r="D499" s="98"/>
      <c r="E499" s="98"/>
      <c r="F499" s="98"/>
      <c r="G499" s="78"/>
      <c r="H499" s="193"/>
      <c r="I499" s="98"/>
      <c r="J499" s="99"/>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c r="AL499" s="98"/>
      <c r="AM499" s="98"/>
    </row>
    <row r="500" ht="13.5" customHeight="1">
      <c r="A500" s="5"/>
      <c r="B500" s="98"/>
      <c r="C500" s="98"/>
      <c r="D500" s="98"/>
      <c r="E500" s="98"/>
      <c r="F500" s="98"/>
      <c r="G500" s="78"/>
      <c r="H500" s="193"/>
      <c r="I500" s="98"/>
      <c r="J500" s="99"/>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c r="AL500" s="98"/>
      <c r="AM500" s="98"/>
    </row>
    <row r="501" ht="13.5" customHeight="1">
      <c r="A501" s="5"/>
      <c r="B501" s="98"/>
      <c r="C501" s="98"/>
      <c r="D501" s="98"/>
      <c r="E501" s="98"/>
      <c r="F501" s="98"/>
      <c r="G501" s="78"/>
      <c r="H501" s="193"/>
      <c r="I501" s="98"/>
      <c r="J501" s="99"/>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c r="AL501" s="98"/>
      <c r="AM501" s="98"/>
    </row>
    <row r="502" ht="13.5" customHeight="1">
      <c r="A502" s="5"/>
      <c r="B502" s="98"/>
      <c r="C502" s="98"/>
      <c r="D502" s="98"/>
      <c r="E502" s="98"/>
      <c r="F502" s="98"/>
      <c r="G502" s="78"/>
      <c r="H502" s="193"/>
      <c r="I502" s="98"/>
      <c r="J502" s="99"/>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c r="AL502" s="98"/>
      <c r="AM502" s="98"/>
    </row>
    <row r="503" ht="13.5" customHeight="1">
      <c r="A503" s="5"/>
      <c r="B503" s="98"/>
      <c r="C503" s="98"/>
      <c r="D503" s="98"/>
      <c r="E503" s="98"/>
      <c r="F503" s="98"/>
      <c r="G503" s="78"/>
      <c r="H503" s="193"/>
      <c r="I503" s="98"/>
      <c r="J503" s="99"/>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c r="AL503" s="98"/>
      <c r="AM503" s="98"/>
    </row>
    <row r="504" ht="13.5" customHeight="1">
      <c r="A504" s="5"/>
      <c r="B504" s="98"/>
      <c r="C504" s="98"/>
      <c r="D504" s="98"/>
      <c r="E504" s="98"/>
      <c r="F504" s="98"/>
      <c r="G504" s="78"/>
      <c r="H504" s="193"/>
      <c r="I504" s="98"/>
      <c r="J504" s="99"/>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c r="AL504" s="98"/>
      <c r="AM504" s="98"/>
    </row>
    <row r="505" ht="13.5" customHeight="1">
      <c r="A505" s="5"/>
      <c r="B505" s="98"/>
      <c r="C505" s="98"/>
      <c r="D505" s="98"/>
      <c r="E505" s="98"/>
      <c r="F505" s="98"/>
      <c r="G505" s="78"/>
      <c r="H505" s="193"/>
      <c r="I505" s="98"/>
      <c r="J505" s="99"/>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c r="AL505" s="98"/>
      <c r="AM505" s="98"/>
    </row>
    <row r="506" ht="13.5" customHeight="1">
      <c r="A506" s="5"/>
      <c r="B506" s="98"/>
      <c r="C506" s="98"/>
      <c r="D506" s="98"/>
      <c r="E506" s="98"/>
      <c r="F506" s="98"/>
      <c r="G506" s="78"/>
      <c r="H506" s="193"/>
      <c r="I506" s="98"/>
      <c r="J506" s="99"/>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c r="AL506" s="98"/>
      <c r="AM506" s="98"/>
    </row>
    <row r="507" ht="13.5" customHeight="1">
      <c r="A507" s="5"/>
      <c r="B507" s="98"/>
      <c r="C507" s="98"/>
      <c r="D507" s="98"/>
      <c r="E507" s="98"/>
      <c r="F507" s="98"/>
      <c r="G507" s="78"/>
      <c r="H507" s="193"/>
      <c r="I507" s="98"/>
      <c r="J507" s="99"/>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c r="AL507" s="98"/>
      <c r="AM507" s="98"/>
    </row>
    <row r="508" ht="13.5" customHeight="1">
      <c r="A508" s="5"/>
      <c r="B508" s="98"/>
      <c r="C508" s="98"/>
      <c r="D508" s="98"/>
      <c r="E508" s="98"/>
      <c r="F508" s="98"/>
      <c r="G508" s="78"/>
      <c r="H508" s="193"/>
      <c r="I508" s="98"/>
      <c r="J508" s="99"/>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c r="AL508" s="98"/>
      <c r="AM508" s="98"/>
    </row>
    <row r="509" ht="13.5" customHeight="1">
      <c r="A509" s="5"/>
      <c r="B509" s="98"/>
      <c r="C509" s="98"/>
      <c r="D509" s="98"/>
      <c r="E509" s="98"/>
      <c r="F509" s="98"/>
      <c r="G509" s="78"/>
      <c r="H509" s="193"/>
      <c r="I509" s="98"/>
      <c r="J509" s="99"/>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c r="AL509" s="98"/>
      <c r="AM509" s="98"/>
    </row>
    <row r="510" ht="13.5" customHeight="1">
      <c r="A510" s="5"/>
      <c r="B510" s="98"/>
      <c r="C510" s="98"/>
      <c r="D510" s="98"/>
      <c r="E510" s="98"/>
      <c r="F510" s="98"/>
      <c r="G510" s="78"/>
      <c r="H510" s="193"/>
      <c r="I510" s="98"/>
      <c r="J510" s="99"/>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c r="AL510" s="98"/>
      <c r="AM510" s="98"/>
    </row>
    <row r="511" ht="13.5" customHeight="1">
      <c r="A511" s="5"/>
      <c r="B511" s="98"/>
      <c r="C511" s="98"/>
      <c r="D511" s="98"/>
      <c r="E511" s="98"/>
      <c r="F511" s="98"/>
      <c r="G511" s="78"/>
      <c r="H511" s="193"/>
      <c r="I511" s="98"/>
      <c r="J511" s="99"/>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c r="AL511" s="98"/>
      <c r="AM511" s="98"/>
    </row>
    <row r="512" ht="13.5" customHeight="1">
      <c r="A512" s="5"/>
      <c r="B512" s="98"/>
      <c r="C512" s="98"/>
      <c r="D512" s="98"/>
      <c r="E512" s="98"/>
      <c r="F512" s="98"/>
      <c r="G512" s="78"/>
      <c r="H512" s="193"/>
      <c r="I512" s="98"/>
      <c r="J512" s="99"/>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c r="AL512" s="98"/>
      <c r="AM512" s="98"/>
    </row>
    <row r="513" ht="13.5" customHeight="1">
      <c r="A513" s="5"/>
      <c r="B513" s="98"/>
      <c r="C513" s="98"/>
      <c r="D513" s="98"/>
      <c r="E513" s="98"/>
      <c r="F513" s="98"/>
      <c r="G513" s="78"/>
      <c r="H513" s="193"/>
      <c r="I513" s="98"/>
      <c r="J513" s="99"/>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c r="AL513" s="98"/>
      <c r="AM513" s="98"/>
    </row>
    <row r="514" ht="13.5" customHeight="1">
      <c r="A514" s="5"/>
      <c r="B514" s="98"/>
      <c r="C514" s="98"/>
      <c r="D514" s="98"/>
      <c r="E514" s="98"/>
      <c r="F514" s="98"/>
      <c r="G514" s="78"/>
      <c r="H514" s="193"/>
      <c r="I514" s="98"/>
      <c r="J514" s="99"/>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c r="AL514" s="98"/>
      <c r="AM514" s="98"/>
    </row>
    <row r="515" ht="13.5" customHeight="1">
      <c r="A515" s="5"/>
      <c r="B515" s="98"/>
      <c r="C515" s="98"/>
      <c r="D515" s="98"/>
      <c r="E515" s="98"/>
      <c r="F515" s="98"/>
      <c r="G515" s="78"/>
      <c r="H515" s="193"/>
      <c r="I515" s="98"/>
      <c r="J515" s="99"/>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c r="AL515" s="98"/>
      <c r="AM515" s="98"/>
    </row>
    <row r="516" ht="13.5" customHeight="1">
      <c r="A516" s="5"/>
      <c r="B516" s="98"/>
      <c r="C516" s="98"/>
      <c r="D516" s="98"/>
      <c r="E516" s="98"/>
      <c r="F516" s="98"/>
      <c r="G516" s="78"/>
      <c r="H516" s="193"/>
      <c r="I516" s="98"/>
      <c r="J516" s="99"/>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c r="AL516" s="98"/>
      <c r="AM516" s="98"/>
    </row>
    <row r="517" ht="13.5" customHeight="1">
      <c r="A517" s="5"/>
      <c r="B517" s="98"/>
      <c r="C517" s="98"/>
      <c r="D517" s="98"/>
      <c r="E517" s="98"/>
      <c r="F517" s="98"/>
      <c r="G517" s="78"/>
      <c r="H517" s="193"/>
      <c r="I517" s="98"/>
      <c r="J517" s="99"/>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c r="AL517" s="98"/>
      <c r="AM517" s="98"/>
    </row>
    <row r="518" ht="13.5" customHeight="1">
      <c r="A518" s="5"/>
      <c r="B518" s="98"/>
      <c r="C518" s="98"/>
      <c r="D518" s="98"/>
      <c r="E518" s="98"/>
      <c r="F518" s="98"/>
      <c r="G518" s="78"/>
      <c r="H518" s="193"/>
      <c r="I518" s="98"/>
      <c r="J518" s="99"/>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c r="AL518" s="98"/>
      <c r="AM518" s="98"/>
    </row>
    <row r="519" ht="13.5" customHeight="1">
      <c r="A519" s="5"/>
      <c r="B519" s="98"/>
      <c r="C519" s="98"/>
      <c r="D519" s="98"/>
      <c r="E519" s="98"/>
      <c r="F519" s="98"/>
      <c r="G519" s="78"/>
      <c r="H519" s="193"/>
      <c r="I519" s="98"/>
      <c r="J519" s="99"/>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c r="AL519" s="98"/>
      <c r="AM519" s="98"/>
    </row>
    <row r="520" ht="13.5" customHeight="1">
      <c r="A520" s="5"/>
      <c r="B520" s="98"/>
      <c r="C520" s="98"/>
      <c r="D520" s="98"/>
      <c r="E520" s="98"/>
      <c r="F520" s="98"/>
      <c r="G520" s="78"/>
      <c r="H520" s="193"/>
      <c r="I520" s="98"/>
      <c r="J520" s="99"/>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c r="AL520" s="98"/>
      <c r="AM520" s="98"/>
    </row>
    <row r="521" ht="13.5" customHeight="1">
      <c r="A521" s="5"/>
      <c r="B521" s="98"/>
      <c r="C521" s="98"/>
      <c r="D521" s="98"/>
      <c r="E521" s="98"/>
      <c r="F521" s="98"/>
      <c r="G521" s="78"/>
      <c r="H521" s="193"/>
      <c r="I521" s="98"/>
      <c r="J521" s="99"/>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c r="AL521" s="98"/>
      <c r="AM521" s="98"/>
    </row>
    <row r="522" ht="13.5" customHeight="1">
      <c r="A522" s="5"/>
      <c r="B522" s="98"/>
      <c r="C522" s="98"/>
      <c r="D522" s="98"/>
      <c r="E522" s="98"/>
      <c r="F522" s="98"/>
      <c r="G522" s="78"/>
      <c r="H522" s="193"/>
      <c r="I522" s="98"/>
      <c r="J522" s="99"/>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c r="AL522" s="98"/>
      <c r="AM522" s="98"/>
    </row>
    <row r="523" ht="13.5" customHeight="1">
      <c r="A523" s="5"/>
      <c r="B523" s="98"/>
      <c r="C523" s="98"/>
      <c r="D523" s="98"/>
      <c r="E523" s="98"/>
      <c r="F523" s="98"/>
      <c r="G523" s="78"/>
      <c r="H523" s="193"/>
      <c r="I523" s="98"/>
      <c r="J523" s="99"/>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c r="AL523" s="98"/>
      <c r="AM523" s="98"/>
    </row>
    <row r="524" ht="13.5" customHeight="1">
      <c r="A524" s="5"/>
      <c r="B524" s="98"/>
      <c r="C524" s="98"/>
      <c r="D524" s="98"/>
      <c r="E524" s="98"/>
      <c r="F524" s="98"/>
      <c r="G524" s="78"/>
      <c r="H524" s="193"/>
      <c r="I524" s="98"/>
      <c r="J524" s="99"/>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c r="AL524" s="98"/>
      <c r="AM524" s="98"/>
    </row>
    <row r="525" ht="13.5" customHeight="1">
      <c r="A525" s="5"/>
      <c r="B525" s="98"/>
      <c r="C525" s="98"/>
      <c r="D525" s="98"/>
      <c r="E525" s="98"/>
      <c r="F525" s="98"/>
      <c r="G525" s="78"/>
      <c r="H525" s="193"/>
      <c r="I525" s="98"/>
      <c r="J525" s="99"/>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c r="AL525" s="98"/>
      <c r="AM525" s="98"/>
    </row>
    <row r="526" ht="13.5" customHeight="1">
      <c r="A526" s="5"/>
      <c r="B526" s="98"/>
      <c r="C526" s="98"/>
      <c r="D526" s="98"/>
      <c r="E526" s="98"/>
      <c r="F526" s="98"/>
      <c r="G526" s="78"/>
      <c r="H526" s="193"/>
      <c r="I526" s="98"/>
      <c r="J526" s="99"/>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c r="AL526" s="98"/>
      <c r="AM526" s="98"/>
    </row>
    <row r="527" ht="13.5" customHeight="1">
      <c r="A527" s="5"/>
      <c r="B527" s="98"/>
      <c r="C527" s="98"/>
      <c r="D527" s="98"/>
      <c r="E527" s="98"/>
      <c r="F527" s="98"/>
      <c r="G527" s="78"/>
      <c r="H527" s="193"/>
      <c r="I527" s="98"/>
      <c r="J527" s="99"/>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c r="AL527" s="98"/>
      <c r="AM527" s="98"/>
    </row>
    <row r="528" ht="13.5" customHeight="1">
      <c r="A528" s="5"/>
      <c r="B528" s="98"/>
      <c r="C528" s="98"/>
      <c r="D528" s="98"/>
      <c r="E528" s="98"/>
      <c r="F528" s="98"/>
      <c r="G528" s="78"/>
      <c r="H528" s="193"/>
      <c r="I528" s="98"/>
      <c r="J528" s="99"/>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c r="AL528" s="98"/>
      <c r="AM528" s="98"/>
    </row>
    <row r="529" ht="13.5" customHeight="1">
      <c r="A529" s="5"/>
      <c r="B529" s="98"/>
      <c r="C529" s="98"/>
      <c r="D529" s="98"/>
      <c r="E529" s="98"/>
      <c r="F529" s="98"/>
      <c r="G529" s="78"/>
      <c r="H529" s="193"/>
      <c r="I529" s="98"/>
      <c r="J529" s="99"/>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c r="AL529" s="98"/>
      <c r="AM529" s="98"/>
    </row>
    <row r="530" ht="13.5" customHeight="1">
      <c r="A530" s="5"/>
      <c r="B530" s="98"/>
      <c r="C530" s="98"/>
      <c r="D530" s="98"/>
      <c r="E530" s="98"/>
      <c r="F530" s="98"/>
      <c r="G530" s="78"/>
      <c r="H530" s="193"/>
      <c r="I530" s="98"/>
      <c r="J530" s="99"/>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c r="AL530" s="98"/>
      <c r="AM530" s="98"/>
    </row>
    <row r="531" ht="13.5" customHeight="1">
      <c r="A531" s="5"/>
      <c r="B531" s="98"/>
      <c r="C531" s="98"/>
      <c r="D531" s="98"/>
      <c r="E531" s="98"/>
      <c r="F531" s="98"/>
      <c r="G531" s="78"/>
      <c r="H531" s="193"/>
      <c r="I531" s="98"/>
      <c r="J531" s="99"/>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c r="AL531" s="98"/>
      <c r="AM531" s="98"/>
    </row>
    <row r="532" ht="13.5" customHeight="1">
      <c r="A532" s="5"/>
      <c r="B532" s="98"/>
      <c r="C532" s="98"/>
      <c r="D532" s="98"/>
      <c r="E532" s="98"/>
      <c r="F532" s="98"/>
      <c r="G532" s="78"/>
      <c r="H532" s="193"/>
      <c r="I532" s="98"/>
      <c r="J532" s="99"/>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c r="AL532" s="98"/>
      <c r="AM532" s="98"/>
    </row>
    <row r="533" ht="13.5" customHeight="1">
      <c r="A533" s="5"/>
      <c r="B533" s="98"/>
      <c r="C533" s="98"/>
      <c r="D533" s="98"/>
      <c r="E533" s="98"/>
      <c r="F533" s="98"/>
      <c r="G533" s="78"/>
      <c r="H533" s="193"/>
      <c r="I533" s="98"/>
      <c r="J533" s="99"/>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c r="AL533" s="98"/>
      <c r="AM533" s="98"/>
    </row>
    <row r="534" ht="13.5" customHeight="1">
      <c r="A534" s="5"/>
      <c r="B534" s="98"/>
      <c r="C534" s="98"/>
      <c r="D534" s="98"/>
      <c r="E534" s="98"/>
      <c r="F534" s="98"/>
      <c r="G534" s="78"/>
      <c r="H534" s="193"/>
      <c r="I534" s="98"/>
      <c r="J534" s="99"/>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c r="AL534" s="98"/>
      <c r="AM534" s="98"/>
    </row>
    <row r="535" ht="13.5" customHeight="1">
      <c r="A535" s="5"/>
      <c r="B535" s="98"/>
      <c r="C535" s="98"/>
      <c r="D535" s="98"/>
      <c r="E535" s="98"/>
      <c r="F535" s="98"/>
      <c r="G535" s="78"/>
      <c r="H535" s="193"/>
      <c r="I535" s="98"/>
      <c r="J535" s="99"/>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c r="AL535" s="98"/>
      <c r="AM535" s="98"/>
    </row>
    <row r="536" ht="13.5" customHeight="1">
      <c r="A536" s="5"/>
      <c r="B536" s="98"/>
      <c r="C536" s="98"/>
      <c r="D536" s="98"/>
      <c r="E536" s="98"/>
      <c r="F536" s="98"/>
      <c r="G536" s="78"/>
      <c r="H536" s="193"/>
      <c r="I536" s="98"/>
      <c r="J536" s="99"/>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c r="AL536" s="98"/>
      <c r="AM536" s="98"/>
    </row>
    <row r="537" ht="13.5" customHeight="1">
      <c r="A537" s="5"/>
      <c r="B537" s="98"/>
      <c r="C537" s="98"/>
      <c r="D537" s="98"/>
      <c r="E537" s="98"/>
      <c r="F537" s="98"/>
      <c r="G537" s="78"/>
      <c r="H537" s="193"/>
      <c r="I537" s="98"/>
      <c r="J537" s="99"/>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c r="AL537" s="98"/>
      <c r="AM537" s="98"/>
    </row>
    <row r="538" ht="13.5" customHeight="1">
      <c r="A538" s="5"/>
      <c r="B538" s="98"/>
      <c r="C538" s="98"/>
      <c r="D538" s="98"/>
      <c r="E538" s="98"/>
      <c r="F538" s="98"/>
      <c r="G538" s="78"/>
      <c r="H538" s="193"/>
      <c r="I538" s="98"/>
      <c r="J538" s="99"/>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c r="AL538" s="98"/>
      <c r="AM538" s="98"/>
    </row>
    <row r="539" ht="13.5" customHeight="1">
      <c r="A539" s="5"/>
      <c r="B539" s="98"/>
      <c r="C539" s="98"/>
      <c r="D539" s="98"/>
      <c r="E539" s="98"/>
      <c r="F539" s="98"/>
      <c r="G539" s="78"/>
      <c r="H539" s="193"/>
      <c r="I539" s="98"/>
      <c r="J539" s="99"/>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c r="AL539" s="98"/>
      <c r="AM539" s="98"/>
    </row>
    <row r="540" ht="13.5" customHeight="1">
      <c r="A540" s="5"/>
      <c r="B540" s="98"/>
      <c r="C540" s="98"/>
      <c r="D540" s="98"/>
      <c r="E540" s="98"/>
      <c r="F540" s="98"/>
      <c r="G540" s="78"/>
      <c r="H540" s="193"/>
      <c r="I540" s="98"/>
      <c r="J540" s="99"/>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c r="AL540" s="98"/>
      <c r="AM540" s="98"/>
    </row>
    <row r="541" ht="13.5" customHeight="1">
      <c r="A541" s="5"/>
      <c r="B541" s="98"/>
      <c r="C541" s="98"/>
      <c r="D541" s="98"/>
      <c r="E541" s="98"/>
      <c r="F541" s="98"/>
      <c r="G541" s="78"/>
      <c r="H541" s="193"/>
      <c r="I541" s="98"/>
      <c r="J541" s="99"/>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c r="AL541" s="98"/>
      <c r="AM541" s="98"/>
    </row>
    <row r="542" ht="13.5" customHeight="1">
      <c r="A542" s="5"/>
      <c r="B542" s="98"/>
      <c r="C542" s="98"/>
      <c r="D542" s="98"/>
      <c r="E542" s="98"/>
      <c r="F542" s="98"/>
      <c r="G542" s="78"/>
      <c r="H542" s="193"/>
      <c r="I542" s="98"/>
      <c r="J542" s="99"/>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c r="AL542" s="98"/>
      <c r="AM542" s="98"/>
    </row>
    <row r="543" ht="13.5" customHeight="1">
      <c r="A543" s="5"/>
      <c r="B543" s="98"/>
      <c r="C543" s="98"/>
      <c r="D543" s="98"/>
      <c r="E543" s="98"/>
      <c r="F543" s="98"/>
      <c r="G543" s="78"/>
      <c r="H543" s="193"/>
      <c r="I543" s="98"/>
      <c r="J543" s="99"/>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c r="AL543" s="98"/>
      <c r="AM543" s="98"/>
    </row>
    <row r="544" ht="13.5" customHeight="1">
      <c r="A544" s="5"/>
      <c r="B544" s="98"/>
      <c r="C544" s="98"/>
      <c r="D544" s="98"/>
      <c r="E544" s="98"/>
      <c r="F544" s="98"/>
      <c r="G544" s="78"/>
      <c r="H544" s="193"/>
      <c r="I544" s="98"/>
      <c r="J544" s="99"/>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c r="AL544" s="98"/>
      <c r="AM544" s="98"/>
    </row>
    <row r="545" ht="13.5" customHeight="1">
      <c r="A545" s="5"/>
      <c r="B545" s="98"/>
      <c r="C545" s="98"/>
      <c r="D545" s="98"/>
      <c r="E545" s="98"/>
      <c r="F545" s="98"/>
      <c r="G545" s="78"/>
      <c r="H545" s="193"/>
      <c r="I545" s="98"/>
      <c r="J545" s="99"/>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c r="AL545" s="98"/>
      <c r="AM545" s="98"/>
    </row>
    <row r="546" ht="13.5" customHeight="1">
      <c r="A546" s="5"/>
      <c r="B546" s="98"/>
      <c r="C546" s="98"/>
      <c r="D546" s="98"/>
      <c r="E546" s="98"/>
      <c r="F546" s="98"/>
      <c r="G546" s="78"/>
      <c r="H546" s="193"/>
      <c r="I546" s="98"/>
      <c r="J546" s="99"/>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c r="AL546" s="98"/>
      <c r="AM546" s="98"/>
    </row>
    <row r="547" ht="13.5" customHeight="1">
      <c r="A547" s="5"/>
      <c r="B547" s="98"/>
      <c r="C547" s="98"/>
      <c r="D547" s="98"/>
      <c r="E547" s="98"/>
      <c r="F547" s="98"/>
      <c r="G547" s="78"/>
      <c r="H547" s="193"/>
      <c r="I547" s="98"/>
      <c r="J547" s="99"/>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c r="AL547" s="98"/>
      <c r="AM547" s="98"/>
    </row>
    <row r="548" ht="13.5" customHeight="1">
      <c r="A548" s="5"/>
      <c r="B548" s="98"/>
      <c r="C548" s="98"/>
      <c r="D548" s="98"/>
      <c r="E548" s="98"/>
      <c r="F548" s="98"/>
      <c r="G548" s="78"/>
      <c r="H548" s="193"/>
      <c r="I548" s="98"/>
      <c r="J548" s="99"/>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c r="AL548" s="98"/>
      <c r="AM548" s="98"/>
    </row>
    <row r="549" ht="13.5" customHeight="1">
      <c r="A549" s="5"/>
      <c r="B549" s="98"/>
      <c r="C549" s="98"/>
      <c r="D549" s="98"/>
      <c r="E549" s="98"/>
      <c r="F549" s="98"/>
      <c r="G549" s="78"/>
      <c r="H549" s="193"/>
      <c r="I549" s="98"/>
      <c r="J549" s="99"/>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c r="AL549" s="98"/>
      <c r="AM549" s="98"/>
    </row>
    <row r="550" ht="13.5" customHeight="1">
      <c r="A550" s="5"/>
      <c r="B550" s="98"/>
      <c r="C550" s="98"/>
      <c r="D550" s="98"/>
      <c r="E550" s="98"/>
      <c r="F550" s="98"/>
      <c r="G550" s="78"/>
      <c r="H550" s="193"/>
      <c r="I550" s="98"/>
      <c r="J550" s="99"/>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c r="AL550" s="98"/>
      <c r="AM550" s="98"/>
    </row>
    <row r="551" ht="13.5" customHeight="1">
      <c r="A551" s="5"/>
      <c r="B551" s="98"/>
      <c r="C551" s="98"/>
      <c r="D551" s="98"/>
      <c r="E551" s="98"/>
      <c r="F551" s="98"/>
      <c r="G551" s="78"/>
      <c r="H551" s="193"/>
      <c r="I551" s="98"/>
      <c r="J551" s="99"/>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c r="AL551" s="98"/>
      <c r="AM551" s="98"/>
    </row>
    <row r="552" ht="13.5" customHeight="1">
      <c r="A552" s="5"/>
      <c r="B552" s="98"/>
      <c r="C552" s="98"/>
      <c r="D552" s="98"/>
      <c r="E552" s="98"/>
      <c r="F552" s="98"/>
      <c r="G552" s="78"/>
      <c r="H552" s="193"/>
      <c r="I552" s="98"/>
      <c r="J552" s="99"/>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c r="AL552" s="98"/>
      <c r="AM552" s="98"/>
    </row>
    <row r="553" ht="13.5" customHeight="1">
      <c r="A553" s="5"/>
      <c r="B553" s="98"/>
      <c r="C553" s="98"/>
      <c r="D553" s="98"/>
      <c r="E553" s="98"/>
      <c r="F553" s="98"/>
      <c r="G553" s="78"/>
      <c r="H553" s="193"/>
      <c r="I553" s="98"/>
      <c r="J553" s="99"/>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c r="AL553" s="98"/>
      <c r="AM553" s="98"/>
    </row>
    <row r="554" ht="13.5" customHeight="1">
      <c r="A554" s="5"/>
      <c r="B554" s="98"/>
      <c r="C554" s="98"/>
      <c r="D554" s="98"/>
      <c r="E554" s="98"/>
      <c r="F554" s="98"/>
      <c r="G554" s="78"/>
      <c r="H554" s="193"/>
      <c r="I554" s="98"/>
      <c r="J554" s="99"/>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c r="AL554" s="98"/>
      <c r="AM554" s="98"/>
    </row>
    <row r="555" ht="13.5" customHeight="1">
      <c r="A555" s="5"/>
      <c r="B555" s="98"/>
      <c r="C555" s="98"/>
      <c r="D555" s="98"/>
      <c r="E555" s="98"/>
      <c r="F555" s="98"/>
      <c r="G555" s="78"/>
      <c r="H555" s="193"/>
      <c r="I555" s="98"/>
      <c r="J555" s="99"/>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c r="AL555" s="98"/>
      <c r="AM555" s="98"/>
    </row>
    <row r="556" ht="13.5" customHeight="1">
      <c r="A556" s="5"/>
      <c r="B556" s="98"/>
      <c r="C556" s="98"/>
      <c r="D556" s="98"/>
      <c r="E556" s="98"/>
      <c r="F556" s="98"/>
      <c r="G556" s="78"/>
      <c r="H556" s="193"/>
      <c r="I556" s="98"/>
      <c r="J556" s="99"/>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c r="AL556" s="98"/>
      <c r="AM556" s="98"/>
    </row>
    <row r="557" ht="13.5" customHeight="1">
      <c r="A557" s="5"/>
      <c r="B557" s="98"/>
      <c r="C557" s="98"/>
      <c r="D557" s="98"/>
      <c r="E557" s="98"/>
      <c r="F557" s="98"/>
      <c r="G557" s="78"/>
      <c r="H557" s="193"/>
      <c r="I557" s="98"/>
      <c r="J557" s="99"/>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c r="AL557" s="98"/>
      <c r="AM557" s="98"/>
    </row>
    <row r="558" ht="13.5" customHeight="1">
      <c r="A558" s="5"/>
      <c r="B558" s="98"/>
      <c r="C558" s="98"/>
      <c r="D558" s="98"/>
      <c r="E558" s="98"/>
      <c r="F558" s="98"/>
      <c r="G558" s="78"/>
      <c r="H558" s="193"/>
      <c r="I558" s="98"/>
      <c r="J558" s="99"/>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c r="AL558" s="98"/>
      <c r="AM558" s="98"/>
    </row>
    <row r="559" ht="13.5" customHeight="1">
      <c r="A559" s="5"/>
      <c r="B559" s="98"/>
      <c r="C559" s="98"/>
      <c r="D559" s="98"/>
      <c r="E559" s="98"/>
      <c r="F559" s="98"/>
      <c r="G559" s="78"/>
      <c r="H559" s="193"/>
      <c r="I559" s="98"/>
      <c r="J559" s="99"/>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c r="AL559" s="98"/>
      <c r="AM559" s="98"/>
    </row>
    <row r="560" ht="13.5" customHeight="1">
      <c r="A560" s="5"/>
      <c r="B560" s="98"/>
      <c r="C560" s="98"/>
      <c r="D560" s="98"/>
      <c r="E560" s="98"/>
      <c r="F560" s="98"/>
      <c r="G560" s="78"/>
      <c r="H560" s="193"/>
      <c r="I560" s="98"/>
      <c r="J560" s="99"/>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c r="AL560" s="98"/>
      <c r="AM560" s="98"/>
    </row>
    <row r="561" ht="13.5" customHeight="1">
      <c r="A561" s="5"/>
      <c r="B561" s="98"/>
      <c r="C561" s="98"/>
      <c r="D561" s="98"/>
      <c r="E561" s="98"/>
      <c r="F561" s="98"/>
      <c r="G561" s="78"/>
      <c r="H561" s="193"/>
      <c r="I561" s="98"/>
      <c r="J561" s="99"/>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c r="AL561" s="98"/>
      <c r="AM561" s="98"/>
    </row>
    <row r="562" ht="13.5" customHeight="1">
      <c r="A562" s="5"/>
      <c r="B562" s="98"/>
      <c r="C562" s="98"/>
      <c r="D562" s="98"/>
      <c r="E562" s="98"/>
      <c r="F562" s="98"/>
      <c r="G562" s="78"/>
      <c r="H562" s="193"/>
      <c r="I562" s="98"/>
      <c r="J562" s="99"/>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c r="AL562" s="98"/>
      <c r="AM562" s="98"/>
    </row>
    <row r="563" ht="13.5" customHeight="1">
      <c r="A563" s="5"/>
      <c r="B563" s="98"/>
      <c r="C563" s="98"/>
      <c r="D563" s="98"/>
      <c r="E563" s="98"/>
      <c r="F563" s="98"/>
      <c r="G563" s="78"/>
      <c r="H563" s="193"/>
      <c r="I563" s="98"/>
      <c r="J563" s="99"/>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c r="AL563" s="98"/>
      <c r="AM563" s="98"/>
    </row>
    <row r="564" ht="13.5" customHeight="1">
      <c r="A564" s="5"/>
      <c r="B564" s="98"/>
      <c r="C564" s="98"/>
      <c r="D564" s="98"/>
      <c r="E564" s="98"/>
      <c r="F564" s="98"/>
      <c r="G564" s="78"/>
      <c r="H564" s="193"/>
      <c r="I564" s="98"/>
      <c r="J564" s="99"/>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c r="AL564" s="98"/>
      <c r="AM564" s="98"/>
    </row>
    <row r="565" ht="13.5" customHeight="1">
      <c r="A565" s="5"/>
      <c r="B565" s="98"/>
      <c r="C565" s="98"/>
      <c r="D565" s="98"/>
      <c r="E565" s="98"/>
      <c r="F565" s="98"/>
      <c r="G565" s="78"/>
      <c r="H565" s="193"/>
      <c r="I565" s="98"/>
      <c r="J565" s="99"/>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c r="AL565" s="98"/>
      <c r="AM565" s="98"/>
    </row>
    <row r="566" ht="13.5" customHeight="1">
      <c r="A566" s="5"/>
      <c r="B566" s="98"/>
      <c r="C566" s="98"/>
      <c r="D566" s="98"/>
      <c r="E566" s="98"/>
      <c r="F566" s="98"/>
      <c r="G566" s="78"/>
      <c r="H566" s="193"/>
      <c r="I566" s="98"/>
      <c r="J566" s="99"/>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c r="AL566" s="98"/>
      <c r="AM566" s="98"/>
    </row>
    <row r="567" ht="13.5" customHeight="1">
      <c r="A567" s="5"/>
      <c r="B567" s="98"/>
      <c r="C567" s="98"/>
      <c r="D567" s="98"/>
      <c r="E567" s="98"/>
      <c r="F567" s="98"/>
      <c r="G567" s="78"/>
      <c r="H567" s="193"/>
      <c r="I567" s="98"/>
      <c r="J567" s="99"/>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c r="AL567" s="98"/>
      <c r="AM567" s="98"/>
    </row>
    <row r="568" ht="13.5" customHeight="1">
      <c r="A568" s="5"/>
      <c r="B568" s="98"/>
      <c r="C568" s="98"/>
      <c r="D568" s="98"/>
      <c r="E568" s="98"/>
      <c r="F568" s="98"/>
      <c r="G568" s="78"/>
      <c r="H568" s="193"/>
      <c r="I568" s="98"/>
      <c r="J568" s="99"/>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c r="AL568" s="98"/>
      <c r="AM568" s="98"/>
    </row>
    <row r="569" ht="13.5" customHeight="1">
      <c r="A569" s="5"/>
      <c r="B569" s="98"/>
      <c r="C569" s="98"/>
      <c r="D569" s="98"/>
      <c r="E569" s="98"/>
      <c r="F569" s="98"/>
      <c r="G569" s="78"/>
      <c r="H569" s="193"/>
      <c r="I569" s="98"/>
      <c r="J569" s="99"/>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c r="AL569" s="98"/>
      <c r="AM569" s="98"/>
    </row>
    <row r="570" ht="13.5" customHeight="1">
      <c r="A570" s="5"/>
      <c r="B570" s="98"/>
      <c r="C570" s="98"/>
      <c r="D570" s="98"/>
      <c r="E570" s="98"/>
      <c r="F570" s="98"/>
      <c r="G570" s="78"/>
      <c r="H570" s="193"/>
      <c r="I570" s="98"/>
      <c r="J570" s="99"/>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c r="AL570" s="98"/>
      <c r="AM570" s="98"/>
    </row>
    <row r="571" ht="13.5" customHeight="1">
      <c r="A571" s="5"/>
      <c r="B571" s="98"/>
      <c r="C571" s="98"/>
      <c r="D571" s="98"/>
      <c r="E571" s="98"/>
      <c r="F571" s="98"/>
      <c r="G571" s="78"/>
      <c r="H571" s="193"/>
      <c r="I571" s="98"/>
      <c r="J571" s="99"/>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c r="AL571" s="98"/>
      <c r="AM571" s="98"/>
    </row>
    <row r="572" ht="13.5" customHeight="1">
      <c r="A572" s="5"/>
      <c r="B572" s="98"/>
      <c r="C572" s="98"/>
      <c r="D572" s="98"/>
      <c r="E572" s="98"/>
      <c r="F572" s="98"/>
      <c r="G572" s="78"/>
      <c r="H572" s="193"/>
      <c r="I572" s="98"/>
      <c r="J572" s="99"/>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c r="AL572" s="98"/>
      <c r="AM572" s="98"/>
    </row>
    <row r="573" ht="13.5" customHeight="1">
      <c r="A573" s="5"/>
      <c r="B573" s="98"/>
      <c r="C573" s="98"/>
      <c r="D573" s="98"/>
      <c r="E573" s="98"/>
      <c r="F573" s="98"/>
      <c r="G573" s="78"/>
      <c r="H573" s="193"/>
      <c r="I573" s="98"/>
      <c r="J573" s="99"/>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c r="AL573" s="98"/>
      <c r="AM573" s="98"/>
    </row>
    <row r="574" ht="13.5" customHeight="1">
      <c r="A574" s="5"/>
      <c r="B574" s="98"/>
      <c r="C574" s="98"/>
      <c r="D574" s="98"/>
      <c r="E574" s="98"/>
      <c r="F574" s="98"/>
      <c r="G574" s="78"/>
      <c r="H574" s="193"/>
      <c r="I574" s="98"/>
      <c r="J574" s="99"/>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c r="AL574" s="98"/>
      <c r="AM574" s="98"/>
    </row>
    <row r="575" ht="13.5" customHeight="1">
      <c r="A575" s="5"/>
      <c r="B575" s="98"/>
      <c r="C575" s="98"/>
      <c r="D575" s="98"/>
      <c r="E575" s="98"/>
      <c r="F575" s="98"/>
      <c r="G575" s="78"/>
      <c r="H575" s="193"/>
      <c r="I575" s="98"/>
      <c r="J575" s="99"/>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c r="AL575" s="98"/>
      <c r="AM575" s="98"/>
    </row>
    <row r="576" ht="13.5" customHeight="1">
      <c r="A576" s="5"/>
      <c r="B576" s="98"/>
      <c r="C576" s="98"/>
      <c r="D576" s="98"/>
      <c r="E576" s="98"/>
      <c r="F576" s="98"/>
      <c r="G576" s="78"/>
      <c r="H576" s="193"/>
      <c r="I576" s="98"/>
      <c r="J576" s="99"/>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c r="AL576" s="98"/>
      <c r="AM576" s="98"/>
    </row>
    <row r="577" ht="13.5" customHeight="1">
      <c r="A577" s="5"/>
      <c r="B577" s="98"/>
      <c r="C577" s="98"/>
      <c r="D577" s="98"/>
      <c r="E577" s="98"/>
      <c r="F577" s="98"/>
      <c r="G577" s="78"/>
      <c r="H577" s="193"/>
      <c r="I577" s="98"/>
      <c r="J577" s="99"/>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c r="AL577" s="98"/>
      <c r="AM577" s="98"/>
    </row>
    <row r="578" ht="13.5" customHeight="1">
      <c r="A578" s="5"/>
      <c r="B578" s="98"/>
      <c r="C578" s="98"/>
      <c r="D578" s="98"/>
      <c r="E578" s="98"/>
      <c r="F578" s="98"/>
      <c r="G578" s="78"/>
      <c r="H578" s="193"/>
      <c r="I578" s="98"/>
      <c r="J578" s="99"/>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c r="AL578" s="98"/>
      <c r="AM578" s="98"/>
    </row>
    <row r="579" ht="13.5" customHeight="1">
      <c r="A579" s="5"/>
      <c r="B579" s="98"/>
      <c r="C579" s="98"/>
      <c r="D579" s="98"/>
      <c r="E579" s="98"/>
      <c r="F579" s="98"/>
      <c r="G579" s="78"/>
      <c r="H579" s="193"/>
      <c r="I579" s="98"/>
      <c r="J579" s="99"/>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c r="AL579" s="98"/>
      <c r="AM579" s="98"/>
    </row>
    <row r="580" ht="13.5" customHeight="1">
      <c r="A580" s="5"/>
      <c r="B580" s="98"/>
      <c r="C580" s="98"/>
      <c r="D580" s="98"/>
      <c r="E580" s="98"/>
      <c r="F580" s="98"/>
      <c r="G580" s="78"/>
      <c r="H580" s="193"/>
      <c r="I580" s="98"/>
      <c r="J580" s="99"/>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c r="AL580" s="98"/>
      <c r="AM580" s="98"/>
    </row>
    <row r="581" ht="13.5" customHeight="1">
      <c r="A581" s="5"/>
      <c r="B581" s="98"/>
      <c r="C581" s="98"/>
      <c r="D581" s="98"/>
      <c r="E581" s="98"/>
      <c r="F581" s="98"/>
      <c r="G581" s="78"/>
      <c r="H581" s="193"/>
      <c r="I581" s="98"/>
      <c r="J581" s="99"/>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c r="AL581" s="98"/>
      <c r="AM581" s="98"/>
    </row>
    <row r="582" ht="13.5" customHeight="1">
      <c r="A582" s="5"/>
      <c r="B582" s="98"/>
      <c r="C582" s="98"/>
      <c r="D582" s="98"/>
      <c r="E582" s="98"/>
      <c r="F582" s="98"/>
      <c r="G582" s="78"/>
      <c r="H582" s="193"/>
      <c r="I582" s="98"/>
      <c r="J582" s="99"/>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c r="AL582" s="98"/>
      <c r="AM582" s="98"/>
    </row>
    <row r="583" ht="13.5" customHeight="1">
      <c r="A583" s="5"/>
      <c r="B583" s="98"/>
      <c r="C583" s="98"/>
      <c r="D583" s="98"/>
      <c r="E583" s="98"/>
      <c r="F583" s="98"/>
      <c r="G583" s="78"/>
      <c r="H583" s="193"/>
      <c r="I583" s="98"/>
      <c r="J583" s="99"/>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c r="AL583" s="98"/>
      <c r="AM583" s="98"/>
    </row>
    <row r="584" ht="13.5" customHeight="1">
      <c r="A584" s="5"/>
      <c r="B584" s="98"/>
      <c r="C584" s="98"/>
      <c r="D584" s="98"/>
      <c r="E584" s="98"/>
      <c r="F584" s="98"/>
      <c r="G584" s="78"/>
      <c r="H584" s="193"/>
      <c r="I584" s="98"/>
      <c r="J584" s="99"/>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c r="AL584" s="98"/>
      <c r="AM584" s="98"/>
    </row>
    <row r="585" ht="13.5" customHeight="1">
      <c r="A585" s="5"/>
      <c r="B585" s="98"/>
      <c r="C585" s="98"/>
      <c r="D585" s="98"/>
      <c r="E585" s="98"/>
      <c r="F585" s="98"/>
      <c r="G585" s="78"/>
      <c r="H585" s="193"/>
      <c r="I585" s="98"/>
      <c r="J585" s="99"/>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c r="AL585" s="98"/>
      <c r="AM585" s="98"/>
    </row>
    <row r="586" ht="13.5" customHeight="1">
      <c r="A586" s="5"/>
      <c r="B586" s="98"/>
      <c r="C586" s="98"/>
      <c r="D586" s="98"/>
      <c r="E586" s="98"/>
      <c r="F586" s="98"/>
      <c r="G586" s="78"/>
      <c r="H586" s="193"/>
      <c r="I586" s="98"/>
      <c r="J586" s="99"/>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c r="AL586" s="98"/>
      <c r="AM586" s="98"/>
    </row>
    <row r="587" ht="13.5" customHeight="1">
      <c r="A587" s="5"/>
      <c r="B587" s="98"/>
      <c r="C587" s="98"/>
      <c r="D587" s="98"/>
      <c r="E587" s="98"/>
      <c r="F587" s="98"/>
      <c r="G587" s="78"/>
      <c r="H587" s="193"/>
      <c r="I587" s="98"/>
      <c r="J587" s="99"/>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c r="AL587" s="98"/>
      <c r="AM587" s="98"/>
    </row>
    <row r="588" ht="13.5" customHeight="1">
      <c r="A588" s="5"/>
      <c r="B588" s="98"/>
      <c r="C588" s="98"/>
      <c r="D588" s="98"/>
      <c r="E588" s="98"/>
      <c r="F588" s="98"/>
      <c r="G588" s="78"/>
      <c r="H588" s="193"/>
      <c r="I588" s="98"/>
      <c r="J588" s="99"/>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c r="AL588" s="98"/>
      <c r="AM588" s="98"/>
    </row>
    <row r="589" ht="13.5" customHeight="1">
      <c r="A589" s="5"/>
      <c r="B589" s="98"/>
      <c r="C589" s="98"/>
      <c r="D589" s="98"/>
      <c r="E589" s="98"/>
      <c r="F589" s="98"/>
      <c r="G589" s="78"/>
      <c r="H589" s="193"/>
      <c r="I589" s="98"/>
      <c r="J589" s="99"/>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c r="AL589" s="98"/>
      <c r="AM589" s="98"/>
    </row>
    <row r="590" ht="13.5" customHeight="1">
      <c r="A590" s="5"/>
      <c r="B590" s="98"/>
      <c r="C590" s="98"/>
      <c r="D590" s="98"/>
      <c r="E590" s="98"/>
      <c r="F590" s="98"/>
      <c r="G590" s="78"/>
      <c r="H590" s="193"/>
      <c r="I590" s="98"/>
      <c r="J590" s="99"/>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c r="AL590" s="98"/>
      <c r="AM590" s="98"/>
    </row>
    <row r="591" ht="13.5" customHeight="1">
      <c r="A591" s="5"/>
      <c r="B591" s="98"/>
      <c r="C591" s="98"/>
      <c r="D591" s="98"/>
      <c r="E591" s="98"/>
      <c r="F591" s="98"/>
      <c r="G591" s="78"/>
      <c r="H591" s="193"/>
      <c r="I591" s="98"/>
      <c r="J591" s="99"/>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c r="AL591" s="98"/>
      <c r="AM591" s="98"/>
    </row>
    <row r="592" ht="13.5" customHeight="1">
      <c r="A592" s="5"/>
      <c r="B592" s="98"/>
      <c r="C592" s="98"/>
      <c r="D592" s="98"/>
      <c r="E592" s="98"/>
      <c r="F592" s="98"/>
      <c r="G592" s="78"/>
      <c r="H592" s="193"/>
      <c r="I592" s="98"/>
      <c r="J592" s="99"/>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c r="AL592" s="98"/>
      <c r="AM592" s="98"/>
    </row>
    <row r="593" ht="13.5" customHeight="1">
      <c r="A593" s="5"/>
      <c r="B593" s="98"/>
      <c r="C593" s="98"/>
      <c r="D593" s="98"/>
      <c r="E593" s="98"/>
      <c r="F593" s="98"/>
      <c r="G593" s="78"/>
      <c r="H593" s="193"/>
      <c r="I593" s="98"/>
      <c r="J593" s="99"/>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c r="AL593" s="98"/>
      <c r="AM593" s="98"/>
    </row>
    <row r="594" ht="13.5" customHeight="1">
      <c r="A594" s="5"/>
      <c r="B594" s="98"/>
      <c r="C594" s="98"/>
      <c r="D594" s="98"/>
      <c r="E594" s="98"/>
      <c r="F594" s="98"/>
      <c r="G594" s="78"/>
      <c r="H594" s="193"/>
      <c r="I594" s="98"/>
      <c r="J594" s="99"/>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c r="AL594" s="98"/>
      <c r="AM594" s="98"/>
    </row>
    <row r="595" ht="13.5" customHeight="1">
      <c r="A595" s="5"/>
      <c r="B595" s="98"/>
      <c r="C595" s="98"/>
      <c r="D595" s="98"/>
      <c r="E595" s="98"/>
      <c r="F595" s="98"/>
      <c r="G595" s="78"/>
      <c r="H595" s="193"/>
      <c r="I595" s="98"/>
      <c r="J595" s="99"/>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c r="AL595" s="98"/>
      <c r="AM595" s="98"/>
    </row>
    <row r="596" ht="13.5" customHeight="1">
      <c r="A596" s="5"/>
      <c r="B596" s="98"/>
      <c r="C596" s="98"/>
      <c r="D596" s="98"/>
      <c r="E596" s="98"/>
      <c r="F596" s="98"/>
      <c r="G596" s="78"/>
      <c r="H596" s="193"/>
      <c r="I596" s="98"/>
      <c r="J596" s="99"/>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c r="AL596" s="98"/>
      <c r="AM596" s="98"/>
    </row>
    <row r="597" ht="13.5" customHeight="1">
      <c r="A597" s="5"/>
      <c r="B597" s="98"/>
      <c r="C597" s="98"/>
      <c r="D597" s="98"/>
      <c r="E597" s="98"/>
      <c r="F597" s="98"/>
      <c r="G597" s="78"/>
      <c r="H597" s="193"/>
      <c r="I597" s="98"/>
      <c r="J597" s="99"/>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c r="AL597" s="98"/>
      <c r="AM597" s="98"/>
    </row>
    <row r="598" ht="13.5" customHeight="1">
      <c r="A598" s="5"/>
      <c r="B598" s="98"/>
      <c r="C598" s="98"/>
      <c r="D598" s="98"/>
      <c r="E598" s="98"/>
      <c r="F598" s="98"/>
      <c r="G598" s="78"/>
      <c r="H598" s="193"/>
      <c r="I598" s="98"/>
      <c r="J598" s="99"/>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c r="AL598" s="98"/>
      <c r="AM598" s="98"/>
    </row>
    <row r="599" ht="13.5" customHeight="1">
      <c r="A599" s="5"/>
      <c r="B599" s="98"/>
      <c r="C599" s="98"/>
      <c r="D599" s="98"/>
      <c r="E599" s="98"/>
      <c r="F599" s="98"/>
      <c r="G599" s="78"/>
      <c r="H599" s="193"/>
      <c r="I599" s="98"/>
      <c r="J599" s="99"/>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c r="AL599" s="98"/>
      <c r="AM599" s="98"/>
    </row>
    <row r="600" ht="13.5" customHeight="1">
      <c r="A600" s="5"/>
      <c r="B600" s="98"/>
      <c r="C600" s="98"/>
      <c r="D600" s="98"/>
      <c r="E600" s="98"/>
      <c r="F600" s="98"/>
      <c r="G600" s="78"/>
      <c r="H600" s="193"/>
      <c r="I600" s="98"/>
      <c r="J600" s="99"/>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c r="AL600" s="98"/>
      <c r="AM600" s="98"/>
    </row>
    <row r="601" ht="13.5" customHeight="1">
      <c r="A601" s="5"/>
      <c r="B601" s="98"/>
      <c r="C601" s="98"/>
      <c r="D601" s="98"/>
      <c r="E601" s="98"/>
      <c r="F601" s="98"/>
      <c r="G601" s="78"/>
      <c r="H601" s="193"/>
      <c r="I601" s="98"/>
      <c r="J601" s="99"/>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c r="AL601" s="98"/>
      <c r="AM601" s="98"/>
    </row>
    <row r="602" ht="13.5" customHeight="1">
      <c r="A602" s="5"/>
      <c r="B602" s="98"/>
      <c r="C602" s="98"/>
      <c r="D602" s="98"/>
      <c r="E602" s="98"/>
      <c r="F602" s="98"/>
      <c r="G602" s="78"/>
      <c r="H602" s="193"/>
      <c r="I602" s="98"/>
      <c r="J602" s="99"/>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c r="AL602" s="98"/>
      <c r="AM602" s="98"/>
    </row>
    <row r="603" ht="13.5" customHeight="1">
      <c r="A603" s="5"/>
      <c r="B603" s="98"/>
      <c r="C603" s="98"/>
      <c r="D603" s="98"/>
      <c r="E603" s="98"/>
      <c r="F603" s="98"/>
      <c r="G603" s="78"/>
      <c r="H603" s="193"/>
      <c r="I603" s="98"/>
      <c r="J603" s="99"/>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c r="AL603" s="98"/>
      <c r="AM603" s="98"/>
    </row>
    <row r="604" ht="13.5" customHeight="1">
      <c r="A604" s="5"/>
      <c r="B604" s="98"/>
      <c r="C604" s="98"/>
      <c r="D604" s="98"/>
      <c r="E604" s="98"/>
      <c r="F604" s="98"/>
      <c r="G604" s="78"/>
      <c r="H604" s="193"/>
      <c r="I604" s="98"/>
      <c r="J604" s="99"/>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c r="AL604" s="98"/>
      <c r="AM604" s="98"/>
    </row>
    <row r="605" ht="13.5" customHeight="1">
      <c r="A605" s="5"/>
      <c r="B605" s="98"/>
      <c r="C605" s="98"/>
      <c r="D605" s="98"/>
      <c r="E605" s="98"/>
      <c r="F605" s="98"/>
      <c r="G605" s="78"/>
      <c r="H605" s="193"/>
      <c r="I605" s="98"/>
      <c r="J605" s="99"/>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c r="AL605" s="98"/>
      <c r="AM605" s="98"/>
    </row>
    <row r="606" ht="13.5" customHeight="1">
      <c r="A606" s="5"/>
      <c r="B606" s="98"/>
      <c r="C606" s="98"/>
      <c r="D606" s="98"/>
      <c r="E606" s="98"/>
      <c r="F606" s="98"/>
      <c r="G606" s="78"/>
      <c r="H606" s="193"/>
      <c r="I606" s="98"/>
      <c r="J606" s="99"/>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c r="AL606" s="98"/>
      <c r="AM606" s="98"/>
    </row>
    <row r="607" ht="13.5" customHeight="1">
      <c r="A607" s="5"/>
      <c r="B607" s="98"/>
      <c r="C607" s="98"/>
      <c r="D607" s="98"/>
      <c r="E607" s="98"/>
      <c r="F607" s="98"/>
      <c r="G607" s="78"/>
      <c r="H607" s="193"/>
      <c r="I607" s="98"/>
      <c r="J607" s="99"/>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c r="AL607" s="98"/>
      <c r="AM607" s="98"/>
    </row>
    <row r="608" ht="13.5" customHeight="1">
      <c r="A608" s="5"/>
      <c r="B608" s="98"/>
      <c r="C608" s="98"/>
      <c r="D608" s="98"/>
      <c r="E608" s="98"/>
      <c r="F608" s="98"/>
      <c r="G608" s="78"/>
      <c r="H608" s="193"/>
      <c r="I608" s="98"/>
      <c r="J608" s="99"/>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c r="AL608" s="98"/>
      <c r="AM608" s="98"/>
    </row>
    <row r="609" ht="13.5" customHeight="1">
      <c r="A609" s="5"/>
      <c r="B609" s="98"/>
      <c r="C609" s="98"/>
      <c r="D609" s="98"/>
      <c r="E609" s="98"/>
      <c r="F609" s="98"/>
      <c r="G609" s="78"/>
      <c r="H609" s="193"/>
      <c r="I609" s="98"/>
      <c r="J609" s="99"/>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c r="AL609" s="98"/>
      <c r="AM609" s="98"/>
    </row>
    <row r="610" ht="13.5" customHeight="1">
      <c r="A610" s="5"/>
      <c r="B610" s="98"/>
      <c r="C610" s="98"/>
      <c r="D610" s="98"/>
      <c r="E610" s="98"/>
      <c r="F610" s="98"/>
      <c r="G610" s="78"/>
      <c r="H610" s="193"/>
      <c r="I610" s="98"/>
      <c r="J610" s="99"/>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c r="AL610" s="98"/>
      <c r="AM610" s="98"/>
    </row>
    <row r="611" ht="13.5" customHeight="1">
      <c r="A611" s="5"/>
      <c r="B611" s="98"/>
      <c r="C611" s="98"/>
      <c r="D611" s="98"/>
      <c r="E611" s="98"/>
      <c r="F611" s="98"/>
      <c r="G611" s="78"/>
      <c r="H611" s="193"/>
      <c r="I611" s="98"/>
      <c r="J611" s="99"/>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c r="AL611" s="98"/>
      <c r="AM611" s="98"/>
    </row>
    <row r="612" ht="13.5" customHeight="1">
      <c r="A612" s="5"/>
      <c r="B612" s="98"/>
      <c r="C612" s="98"/>
      <c r="D612" s="98"/>
      <c r="E612" s="98"/>
      <c r="F612" s="98"/>
      <c r="G612" s="78"/>
      <c r="H612" s="193"/>
      <c r="I612" s="98"/>
      <c r="J612" s="99"/>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c r="AL612" s="98"/>
      <c r="AM612" s="98"/>
    </row>
    <row r="613" ht="13.5" customHeight="1">
      <c r="A613" s="5"/>
      <c r="B613" s="98"/>
      <c r="C613" s="98"/>
      <c r="D613" s="98"/>
      <c r="E613" s="98"/>
      <c r="F613" s="98"/>
      <c r="G613" s="78"/>
      <c r="H613" s="193"/>
      <c r="I613" s="98"/>
      <c r="J613" s="99"/>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c r="AL613" s="98"/>
      <c r="AM613" s="98"/>
    </row>
    <row r="614" ht="13.5" customHeight="1">
      <c r="A614" s="5"/>
      <c r="B614" s="98"/>
      <c r="C614" s="98"/>
      <c r="D614" s="98"/>
      <c r="E614" s="98"/>
      <c r="F614" s="98"/>
      <c r="G614" s="78"/>
      <c r="H614" s="193"/>
      <c r="I614" s="98"/>
      <c r="J614" s="99"/>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c r="AL614" s="98"/>
      <c r="AM614" s="98"/>
    </row>
    <row r="615" ht="13.5" customHeight="1">
      <c r="A615" s="5"/>
      <c r="B615" s="98"/>
      <c r="C615" s="98"/>
      <c r="D615" s="98"/>
      <c r="E615" s="98"/>
      <c r="F615" s="98"/>
      <c r="G615" s="78"/>
      <c r="H615" s="193"/>
      <c r="I615" s="98"/>
      <c r="J615" s="99"/>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c r="AL615" s="98"/>
      <c r="AM615" s="98"/>
    </row>
    <row r="616" ht="13.5" customHeight="1">
      <c r="A616" s="5"/>
      <c r="B616" s="98"/>
      <c r="C616" s="98"/>
      <c r="D616" s="98"/>
      <c r="E616" s="98"/>
      <c r="F616" s="98"/>
      <c r="G616" s="78"/>
      <c r="H616" s="193"/>
      <c r="I616" s="98"/>
      <c r="J616" s="99"/>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c r="AL616" s="98"/>
      <c r="AM616" s="98"/>
    </row>
    <row r="617" ht="13.5" customHeight="1">
      <c r="A617" s="5"/>
      <c r="B617" s="98"/>
      <c r="C617" s="98"/>
      <c r="D617" s="98"/>
      <c r="E617" s="98"/>
      <c r="F617" s="98"/>
      <c r="G617" s="78"/>
      <c r="H617" s="193"/>
      <c r="I617" s="98"/>
      <c r="J617" s="99"/>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c r="AL617" s="98"/>
      <c r="AM617" s="98"/>
    </row>
    <row r="618" ht="13.5" customHeight="1">
      <c r="A618" s="5"/>
      <c r="B618" s="98"/>
      <c r="C618" s="98"/>
      <c r="D618" s="98"/>
      <c r="E618" s="98"/>
      <c r="F618" s="98"/>
      <c r="G618" s="78"/>
      <c r="H618" s="193"/>
      <c r="I618" s="98"/>
      <c r="J618" s="99"/>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c r="AL618" s="98"/>
      <c r="AM618" s="98"/>
    </row>
    <row r="619" ht="13.5" customHeight="1">
      <c r="A619" s="5"/>
      <c r="B619" s="98"/>
      <c r="C619" s="98"/>
      <c r="D619" s="98"/>
      <c r="E619" s="98"/>
      <c r="F619" s="98"/>
      <c r="G619" s="78"/>
      <c r="H619" s="193"/>
      <c r="I619" s="98"/>
      <c r="J619" s="99"/>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c r="AL619" s="98"/>
      <c r="AM619" s="98"/>
    </row>
    <row r="620" ht="13.5" customHeight="1">
      <c r="A620" s="5"/>
      <c r="B620" s="98"/>
      <c r="C620" s="98"/>
      <c r="D620" s="98"/>
      <c r="E620" s="98"/>
      <c r="F620" s="98"/>
      <c r="G620" s="78"/>
      <c r="H620" s="193"/>
      <c r="I620" s="98"/>
      <c r="J620" s="99"/>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c r="AL620" s="98"/>
      <c r="AM620" s="98"/>
    </row>
    <row r="621" ht="13.5" customHeight="1">
      <c r="A621" s="5"/>
      <c r="B621" s="98"/>
      <c r="C621" s="98"/>
      <c r="D621" s="98"/>
      <c r="E621" s="98"/>
      <c r="F621" s="98"/>
      <c r="G621" s="78"/>
      <c r="H621" s="193"/>
      <c r="I621" s="98"/>
      <c r="J621" s="99"/>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c r="AL621" s="98"/>
      <c r="AM621" s="98"/>
    </row>
    <row r="622" ht="13.5" customHeight="1">
      <c r="A622" s="5"/>
      <c r="B622" s="98"/>
      <c r="C622" s="98"/>
      <c r="D622" s="98"/>
      <c r="E622" s="98"/>
      <c r="F622" s="98"/>
      <c r="G622" s="78"/>
      <c r="H622" s="193"/>
      <c r="I622" s="98"/>
      <c r="J622" s="99"/>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c r="AL622" s="98"/>
      <c r="AM622" s="98"/>
    </row>
    <row r="623" ht="13.5" customHeight="1">
      <c r="A623" s="5"/>
      <c r="B623" s="98"/>
      <c r="C623" s="98"/>
      <c r="D623" s="98"/>
      <c r="E623" s="98"/>
      <c r="F623" s="98"/>
      <c r="G623" s="78"/>
      <c r="H623" s="193"/>
      <c r="I623" s="98"/>
      <c r="J623" s="99"/>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c r="AL623" s="98"/>
      <c r="AM623" s="98"/>
    </row>
    <row r="624" ht="13.5" customHeight="1">
      <c r="A624" s="5"/>
      <c r="B624" s="98"/>
      <c r="C624" s="98"/>
      <c r="D624" s="98"/>
      <c r="E624" s="98"/>
      <c r="F624" s="98"/>
      <c r="G624" s="78"/>
      <c r="H624" s="193"/>
      <c r="I624" s="98"/>
      <c r="J624" s="99"/>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c r="AL624" s="98"/>
      <c r="AM624" s="98"/>
    </row>
    <row r="625" ht="13.5" customHeight="1">
      <c r="A625" s="5"/>
      <c r="B625" s="98"/>
      <c r="C625" s="98"/>
      <c r="D625" s="98"/>
      <c r="E625" s="98"/>
      <c r="F625" s="98"/>
      <c r="G625" s="78"/>
      <c r="H625" s="193"/>
      <c r="I625" s="98"/>
      <c r="J625" s="99"/>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c r="AL625" s="98"/>
      <c r="AM625" s="98"/>
    </row>
    <row r="626" ht="13.5" customHeight="1">
      <c r="A626" s="5"/>
      <c r="B626" s="98"/>
      <c r="C626" s="98"/>
      <c r="D626" s="98"/>
      <c r="E626" s="98"/>
      <c r="F626" s="98"/>
      <c r="G626" s="78"/>
      <c r="H626" s="193"/>
      <c r="I626" s="98"/>
      <c r="J626" s="99"/>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c r="AL626" s="98"/>
      <c r="AM626" s="98"/>
    </row>
    <row r="627" ht="13.5" customHeight="1">
      <c r="A627" s="5"/>
      <c r="B627" s="98"/>
      <c r="C627" s="98"/>
      <c r="D627" s="98"/>
      <c r="E627" s="98"/>
      <c r="F627" s="98"/>
      <c r="G627" s="78"/>
      <c r="H627" s="193"/>
      <c r="I627" s="98"/>
      <c r="J627" s="99"/>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c r="AL627" s="98"/>
      <c r="AM627" s="98"/>
    </row>
    <row r="628" ht="13.5" customHeight="1">
      <c r="A628" s="5"/>
      <c r="B628" s="98"/>
      <c r="C628" s="98"/>
      <c r="D628" s="98"/>
      <c r="E628" s="98"/>
      <c r="F628" s="98"/>
      <c r="G628" s="78"/>
      <c r="H628" s="193"/>
      <c r="I628" s="98"/>
      <c r="J628" s="99"/>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c r="AL628" s="98"/>
      <c r="AM628" s="98"/>
    </row>
    <row r="629" ht="13.5" customHeight="1">
      <c r="A629" s="5"/>
      <c r="B629" s="98"/>
      <c r="C629" s="98"/>
      <c r="D629" s="98"/>
      <c r="E629" s="98"/>
      <c r="F629" s="98"/>
      <c r="G629" s="78"/>
      <c r="H629" s="193"/>
      <c r="I629" s="98"/>
      <c r="J629" s="99"/>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c r="AL629" s="98"/>
      <c r="AM629" s="98"/>
    </row>
    <row r="630" ht="13.5" customHeight="1">
      <c r="A630" s="5"/>
      <c r="B630" s="98"/>
      <c r="C630" s="98"/>
      <c r="D630" s="98"/>
      <c r="E630" s="98"/>
      <c r="F630" s="98"/>
      <c r="G630" s="78"/>
      <c r="H630" s="193"/>
      <c r="I630" s="98"/>
      <c r="J630" s="99"/>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c r="AL630" s="98"/>
      <c r="AM630" s="98"/>
    </row>
    <row r="631" ht="13.5" customHeight="1">
      <c r="A631" s="5"/>
      <c r="B631" s="98"/>
      <c r="C631" s="98"/>
      <c r="D631" s="98"/>
      <c r="E631" s="98"/>
      <c r="F631" s="98"/>
      <c r="G631" s="78"/>
      <c r="H631" s="193"/>
      <c r="I631" s="98"/>
      <c r="J631" s="99"/>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c r="AL631" s="98"/>
      <c r="AM631" s="98"/>
    </row>
    <row r="632" ht="13.5" customHeight="1">
      <c r="A632" s="5"/>
      <c r="B632" s="98"/>
      <c r="C632" s="98"/>
      <c r="D632" s="98"/>
      <c r="E632" s="98"/>
      <c r="F632" s="98"/>
      <c r="G632" s="78"/>
      <c r="H632" s="193"/>
      <c r="I632" s="98"/>
      <c r="J632" s="99"/>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c r="AL632" s="98"/>
      <c r="AM632" s="98"/>
    </row>
    <row r="633" ht="13.5" customHeight="1">
      <c r="A633" s="5"/>
      <c r="B633" s="98"/>
      <c r="C633" s="98"/>
      <c r="D633" s="98"/>
      <c r="E633" s="98"/>
      <c r="F633" s="98"/>
      <c r="G633" s="78"/>
      <c r="H633" s="193"/>
      <c r="I633" s="98"/>
      <c r="J633" s="99"/>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c r="AL633" s="98"/>
      <c r="AM633" s="98"/>
    </row>
    <row r="634" ht="13.5" customHeight="1">
      <c r="A634" s="5"/>
      <c r="B634" s="98"/>
      <c r="C634" s="98"/>
      <c r="D634" s="98"/>
      <c r="E634" s="98"/>
      <c r="F634" s="98"/>
      <c r="G634" s="78"/>
      <c r="H634" s="193"/>
      <c r="I634" s="98"/>
      <c r="J634" s="99"/>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c r="AL634" s="98"/>
      <c r="AM634" s="98"/>
    </row>
    <row r="635" ht="13.5" customHeight="1">
      <c r="A635" s="5"/>
      <c r="B635" s="98"/>
      <c r="C635" s="98"/>
      <c r="D635" s="98"/>
      <c r="E635" s="98"/>
      <c r="F635" s="98"/>
      <c r="G635" s="78"/>
      <c r="H635" s="193"/>
      <c r="I635" s="98"/>
      <c r="J635" s="99"/>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c r="AL635" s="98"/>
      <c r="AM635" s="98"/>
    </row>
    <row r="636" ht="13.5" customHeight="1">
      <c r="A636" s="5"/>
      <c r="B636" s="98"/>
      <c r="C636" s="98"/>
      <c r="D636" s="98"/>
      <c r="E636" s="98"/>
      <c r="F636" s="98"/>
      <c r="G636" s="78"/>
      <c r="H636" s="193"/>
      <c r="I636" s="98"/>
      <c r="J636" s="99"/>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c r="AL636" s="98"/>
      <c r="AM636" s="98"/>
    </row>
    <row r="637" ht="13.5" customHeight="1">
      <c r="A637" s="5"/>
      <c r="B637" s="98"/>
      <c r="C637" s="98"/>
      <c r="D637" s="98"/>
      <c r="E637" s="98"/>
      <c r="F637" s="98"/>
      <c r="G637" s="78"/>
      <c r="H637" s="193"/>
      <c r="I637" s="98"/>
      <c r="J637" s="99"/>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c r="AL637" s="98"/>
      <c r="AM637" s="98"/>
    </row>
    <row r="638" ht="13.5" customHeight="1">
      <c r="A638" s="5"/>
      <c r="B638" s="98"/>
      <c r="C638" s="98"/>
      <c r="D638" s="98"/>
      <c r="E638" s="98"/>
      <c r="F638" s="98"/>
      <c r="G638" s="78"/>
      <c r="H638" s="193"/>
      <c r="I638" s="98"/>
      <c r="J638" s="99"/>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c r="AL638" s="98"/>
      <c r="AM638" s="98"/>
    </row>
    <row r="639" ht="13.5" customHeight="1">
      <c r="A639" s="5"/>
      <c r="B639" s="98"/>
      <c r="C639" s="98"/>
      <c r="D639" s="98"/>
      <c r="E639" s="98"/>
      <c r="F639" s="98"/>
      <c r="G639" s="78"/>
      <c r="H639" s="193"/>
      <c r="I639" s="98"/>
      <c r="J639" s="99"/>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c r="AL639" s="98"/>
      <c r="AM639" s="98"/>
    </row>
    <row r="640" ht="13.5" customHeight="1">
      <c r="A640" s="5"/>
      <c r="B640" s="98"/>
      <c r="C640" s="98"/>
      <c r="D640" s="98"/>
      <c r="E640" s="98"/>
      <c r="F640" s="98"/>
      <c r="G640" s="78"/>
      <c r="H640" s="193"/>
      <c r="I640" s="98"/>
      <c r="J640" s="99"/>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c r="AL640" s="98"/>
      <c r="AM640" s="98"/>
    </row>
    <row r="641" ht="13.5" customHeight="1">
      <c r="A641" s="5"/>
      <c r="B641" s="98"/>
      <c r="C641" s="98"/>
      <c r="D641" s="98"/>
      <c r="E641" s="98"/>
      <c r="F641" s="98"/>
      <c r="G641" s="78"/>
      <c r="H641" s="193"/>
      <c r="I641" s="98"/>
      <c r="J641" s="99"/>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c r="AL641" s="98"/>
      <c r="AM641" s="98"/>
    </row>
    <row r="642" ht="13.5" customHeight="1">
      <c r="A642" s="5"/>
      <c r="B642" s="98"/>
      <c r="C642" s="98"/>
      <c r="D642" s="98"/>
      <c r="E642" s="98"/>
      <c r="F642" s="98"/>
      <c r="G642" s="78"/>
      <c r="H642" s="193"/>
      <c r="I642" s="98"/>
      <c r="J642" s="99"/>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c r="AL642" s="98"/>
      <c r="AM642" s="98"/>
    </row>
    <row r="643" ht="13.5" customHeight="1">
      <c r="A643" s="5"/>
      <c r="B643" s="98"/>
      <c r="C643" s="98"/>
      <c r="D643" s="98"/>
      <c r="E643" s="98"/>
      <c r="F643" s="98"/>
      <c r="G643" s="78"/>
      <c r="H643" s="193"/>
      <c r="I643" s="98"/>
      <c r="J643" s="99"/>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c r="AL643" s="98"/>
      <c r="AM643" s="98"/>
    </row>
    <row r="644" ht="13.5" customHeight="1">
      <c r="A644" s="5"/>
      <c r="B644" s="98"/>
      <c r="C644" s="98"/>
      <c r="D644" s="98"/>
      <c r="E644" s="98"/>
      <c r="F644" s="98"/>
      <c r="G644" s="78"/>
      <c r="H644" s="193"/>
      <c r="I644" s="98"/>
      <c r="J644" s="99"/>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c r="AL644" s="98"/>
      <c r="AM644" s="98"/>
    </row>
    <row r="645" ht="13.5" customHeight="1">
      <c r="A645" s="5"/>
      <c r="B645" s="98"/>
      <c r="C645" s="98"/>
      <c r="D645" s="98"/>
      <c r="E645" s="98"/>
      <c r="F645" s="98"/>
      <c r="G645" s="78"/>
      <c r="H645" s="193"/>
      <c r="I645" s="98"/>
      <c r="J645" s="99"/>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c r="AL645" s="98"/>
      <c r="AM645" s="98"/>
    </row>
    <row r="646" ht="13.5" customHeight="1">
      <c r="A646" s="5"/>
      <c r="B646" s="98"/>
      <c r="C646" s="98"/>
      <c r="D646" s="98"/>
      <c r="E646" s="98"/>
      <c r="F646" s="98"/>
      <c r="G646" s="78"/>
      <c r="H646" s="193"/>
      <c r="I646" s="98"/>
      <c r="J646" s="99"/>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c r="AL646" s="98"/>
      <c r="AM646" s="98"/>
    </row>
    <row r="647" ht="13.5" customHeight="1">
      <c r="A647" s="5"/>
      <c r="B647" s="98"/>
      <c r="C647" s="98"/>
      <c r="D647" s="98"/>
      <c r="E647" s="98"/>
      <c r="F647" s="98"/>
      <c r="G647" s="78"/>
      <c r="H647" s="193"/>
      <c r="I647" s="98"/>
      <c r="J647" s="99"/>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c r="AL647" s="98"/>
      <c r="AM647" s="98"/>
    </row>
    <row r="648" ht="13.5" customHeight="1">
      <c r="A648" s="5"/>
      <c r="B648" s="98"/>
      <c r="C648" s="98"/>
      <c r="D648" s="98"/>
      <c r="E648" s="98"/>
      <c r="F648" s="98"/>
      <c r="G648" s="78"/>
      <c r="H648" s="193"/>
      <c r="I648" s="98"/>
      <c r="J648" s="99"/>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c r="AL648" s="98"/>
      <c r="AM648" s="98"/>
    </row>
    <row r="649" ht="13.5" customHeight="1">
      <c r="A649" s="5"/>
      <c r="B649" s="98"/>
      <c r="C649" s="98"/>
      <c r="D649" s="98"/>
      <c r="E649" s="98"/>
      <c r="F649" s="98"/>
      <c r="G649" s="78"/>
      <c r="H649" s="193"/>
      <c r="I649" s="98"/>
      <c r="J649" s="99"/>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c r="AL649" s="98"/>
      <c r="AM649" s="98"/>
    </row>
    <row r="650" ht="13.5" customHeight="1">
      <c r="A650" s="5"/>
      <c r="B650" s="98"/>
      <c r="C650" s="98"/>
      <c r="D650" s="98"/>
      <c r="E650" s="98"/>
      <c r="F650" s="98"/>
      <c r="G650" s="78"/>
      <c r="H650" s="193"/>
      <c r="I650" s="98"/>
      <c r="J650" s="99"/>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c r="AL650" s="98"/>
      <c r="AM650" s="98"/>
    </row>
    <row r="651" ht="13.5" customHeight="1">
      <c r="A651" s="5"/>
      <c r="B651" s="98"/>
      <c r="C651" s="98"/>
      <c r="D651" s="98"/>
      <c r="E651" s="98"/>
      <c r="F651" s="98"/>
      <c r="G651" s="78"/>
      <c r="H651" s="193"/>
      <c r="I651" s="98"/>
      <c r="J651" s="99"/>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c r="AL651" s="98"/>
      <c r="AM651" s="98"/>
    </row>
    <row r="652" ht="13.5" customHeight="1">
      <c r="A652" s="5"/>
      <c r="B652" s="98"/>
      <c r="C652" s="98"/>
      <c r="D652" s="98"/>
      <c r="E652" s="98"/>
      <c r="F652" s="98"/>
      <c r="G652" s="78"/>
      <c r="H652" s="193"/>
      <c r="I652" s="98"/>
      <c r="J652" s="99"/>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c r="AL652" s="98"/>
      <c r="AM652" s="98"/>
    </row>
    <row r="653" ht="13.5" customHeight="1">
      <c r="A653" s="5"/>
      <c r="B653" s="98"/>
      <c r="C653" s="98"/>
      <c r="D653" s="98"/>
      <c r="E653" s="98"/>
      <c r="F653" s="98"/>
      <c r="G653" s="78"/>
      <c r="H653" s="193"/>
      <c r="I653" s="98"/>
      <c r="J653" s="99"/>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c r="AL653" s="98"/>
      <c r="AM653" s="98"/>
    </row>
    <row r="654" ht="15.0" customHeight="1">
      <c r="A654" s="5"/>
      <c r="G654" s="78"/>
    </row>
    <row r="655" ht="15.0" customHeight="1">
      <c r="A655" s="5"/>
      <c r="G655" s="78"/>
    </row>
    <row r="656" ht="15.0" customHeight="1">
      <c r="A656" s="5"/>
      <c r="G656" s="78"/>
    </row>
    <row r="657" ht="15.0" customHeight="1">
      <c r="A657" s="5"/>
      <c r="G657" s="78"/>
    </row>
    <row r="658">
      <c r="A658" s="5"/>
      <c r="G658" s="129"/>
    </row>
    <row r="659">
      <c r="A659" s="5"/>
      <c r="G659" s="129"/>
    </row>
    <row r="660">
      <c r="A660" s="5"/>
      <c r="G660" s="129"/>
    </row>
    <row r="661">
      <c r="A661" s="5"/>
      <c r="G661" s="129"/>
    </row>
    <row r="662">
      <c r="A662" s="5"/>
      <c r="G662" s="129"/>
    </row>
    <row r="663">
      <c r="A663" s="5"/>
      <c r="G663" s="129"/>
    </row>
    <row r="664">
      <c r="A664" s="5"/>
      <c r="G664" s="129"/>
    </row>
    <row r="665">
      <c r="A665" s="5"/>
      <c r="G665" s="129"/>
    </row>
    <row r="666">
      <c r="A666" s="5"/>
      <c r="G666" s="129"/>
    </row>
    <row r="667">
      <c r="A667" s="5"/>
      <c r="G667" s="129"/>
    </row>
    <row r="668">
      <c r="A668" s="5"/>
      <c r="G668" s="129"/>
    </row>
    <row r="669">
      <c r="A669" s="5"/>
      <c r="G669" s="129"/>
    </row>
    <row r="670">
      <c r="A670" s="5"/>
      <c r="G670" s="129"/>
    </row>
    <row r="671">
      <c r="A671" s="5"/>
      <c r="G671" s="129"/>
    </row>
    <row r="672">
      <c r="A672" s="5"/>
      <c r="G672" s="129"/>
    </row>
    <row r="673">
      <c r="A673" s="5"/>
      <c r="G673" s="129"/>
    </row>
    <row r="674">
      <c r="A674" s="5"/>
      <c r="G674" s="129"/>
    </row>
    <row r="675">
      <c r="A675" s="5"/>
      <c r="G675" s="129"/>
    </row>
    <row r="676">
      <c r="A676" s="5"/>
      <c r="G676" s="129"/>
    </row>
    <row r="677">
      <c r="A677" s="5"/>
      <c r="G677" s="129"/>
    </row>
    <row r="678">
      <c r="A678" s="5"/>
      <c r="G678" s="129"/>
    </row>
    <row r="679">
      <c r="A679" s="5"/>
      <c r="G679" s="129"/>
    </row>
    <row r="680">
      <c r="A680" s="5"/>
      <c r="G680" s="129"/>
    </row>
    <row r="681">
      <c r="A681" s="5"/>
      <c r="G681" s="129"/>
    </row>
    <row r="682">
      <c r="A682" s="5"/>
      <c r="G682" s="129"/>
    </row>
    <row r="683">
      <c r="A683" s="5"/>
      <c r="G683" s="129"/>
    </row>
    <row r="684">
      <c r="A684" s="5"/>
      <c r="G684" s="129"/>
    </row>
    <row r="685">
      <c r="A685" s="5"/>
      <c r="G685" s="129"/>
    </row>
    <row r="686">
      <c r="A686" s="5"/>
      <c r="G686" s="129"/>
    </row>
    <row r="687">
      <c r="A687" s="5"/>
      <c r="G687" s="129"/>
    </row>
    <row r="688">
      <c r="A688" s="5"/>
      <c r="G688" s="129"/>
    </row>
    <row r="689">
      <c r="A689" s="5"/>
      <c r="G689" s="129"/>
    </row>
    <row r="690">
      <c r="A690" s="5"/>
      <c r="G690" s="129"/>
    </row>
    <row r="691">
      <c r="A691" s="5"/>
      <c r="G691" s="129"/>
    </row>
    <row r="692">
      <c r="A692" s="5"/>
      <c r="G692" s="129"/>
    </row>
    <row r="693">
      <c r="A693" s="5"/>
      <c r="G693" s="129"/>
    </row>
    <row r="694">
      <c r="A694" s="5"/>
      <c r="G694" s="129"/>
    </row>
    <row r="695">
      <c r="A695" s="5"/>
      <c r="G695" s="129"/>
    </row>
    <row r="696">
      <c r="A696" s="5"/>
      <c r="G696" s="129"/>
    </row>
    <row r="697">
      <c r="A697" s="5"/>
      <c r="G697" s="129"/>
    </row>
    <row r="698">
      <c r="A698" s="5"/>
      <c r="G698" s="129"/>
    </row>
    <row r="699">
      <c r="A699" s="5"/>
      <c r="G699" s="129"/>
    </row>
    <row r="700">
      <c r="A700" s="5"/>
      <c r="G700" s="129"/>
    </row>
    <row r="701">
      <c r="A701" s="5"/>
      <c r="G701" s="129"/>
    </row>
    <row r="702">
      <c r="A702" s="5"/>
      <c r="G702" s="129"/>
    </row>
    <row r="703">
      <c r="A703" s="5"/>
      <c r="G703" s="129"/>
    </row>
    <row r="704">
      <c r="A704" s="5"/>
      <c r="G704" s="129"/>
    </row>
    <row r="705">
      <c r="A705" s="5"/>
      <c r="G705" s="129"/>
    </row>
    <row r="706">
      <c r="A706" s="5"/>
      <c r="G706" s="129"/>
    </row>
    <row r="707">
      <c r="A707" s="5"/>
      <c r="G707" s="129"/>
    </row>
    <row r="708">
      <c r="A708" s="5"/>
      <c r="G708" s="129"/>
    </row>
    <row r="709">
      <c r="A709" s="5"/>
      <c r="G709" s="129"/>
    </row>
    <row r="710">
      <c r="A710" s="5"/>
      <c r="G710" s="129"/>
    </row>
    <row r="711">
      <c r="A711" s="5"/>
      <c r="G711" s="129"/>
    </row>
    <row r="712">
      <c r="A712" s="5"/>
      <c r="G712" s="129"/>
    </row>
    <row r="713">
      <c r="A713" s="5"/>
      <c r="G713" s="129"/>
    </row>
    <row r="714">
      <c r="A714" s="5"/>
      <c r="G714" s="129"/>
    </row>
    <row r="715">
      <c r="A715" s="5"/>
      <c r="G715" s="129"/>
    </row>
    <row r="716">
      <c r="A716" s="5"/>
      <c r="G716" s="129"/>
    </row>
    <row r="717">
      <c r="A717" s="5"/>
      <c r="G717" s="129"/>
    </row>
    <row r="718">
      <c r="A718" s="5"/>
      <c r="G718" s="129"/>
    </row>
    <row r="719">
      <c r="A719" s="5"/>
      <c r="G719" s="129"/>
    </row>
    <row r="720">
      <c r="A720" s="5"/>
      <c r="G720" s="129"/>
    </row>
    <row r="721">
      <c r="A721" s="5"/>
      <c r="G721" s="129"/>
    </row>
    <row r="722">
      <c r="A722" s="5"/>
      <c r="G722" s="129"/>
    </row>
    <row r="723">
      <c r="A723" s="5"/>
      <c r="G723" s="129"/>
    </row>
    <row r="724">
      <c r="A724" s="5"/>
      <c r="G724" s="129"/>
    </row>
    <row r="725">
      <c r="A725" s="5"/>
      <c r="G725" s="129"/>
    </row>
    <row r="726">
      <c r="A726" s="5"/>
      <c r="G726" s="129"/>
    </row>
    <row r="727">
      <c r="A727" s="5"/>
      <c r="G727" s="129"/>
    </row>
    <row r="728">
      <c r="A728" s="5"/>
      <c r="G728" s="129"/>
    </row>
    <row r="729">
      <c r="A729" s="5"/>
      <c r="G729" s="129"/>
    </row>
    <row r="730">
      <c r="A730" s="5"/>
      <c r="G730" s="129"/>
    </row>
    <row r="731">
      <c r="A731" s="5"/>
      <c r="G731" s="129"/>
    </row>
    <row r="732">
      <c r="A732" s="5"/>
      <c r="G732" s="129"/>
    </row>
    <row r="733">
      <c r="A733" s="5"/>
      <c r="G733" s="129"/>
    </row>
    <row r="734">
      <c r="A734" s="5"/>
      <c r="G734" s="129"/>
    </row>
    <row r="735">
      <c r="A735" s="5"/>
      <c r="G735" s="129"/>
    </row>
    <row r="736">
      <c r="A736" s="5"/>
      <c r="G736" s="129"/>
    </row>
    <row r="737">
      <c r="A737" s="5"/>
      <c r="G737" s="129"/>
    </row>
    <row r="738">
      <c r="A738" s="5"/>
      <c r="G738" s="129"/>
    </row>
    <row r="739">
      <c r="A739" s="5"/>
      <c r="G739" s="129"/>
    </row>
    <row r="740">
      <c r="A740" s="5"/>
      <c r="G740" s="129"/>
    </row>
    <row r="741">
      <c r="A741" s="5"/>
      <c r="G741" s="129"/>
    </row>
    <row r="742">
      <c r="A742" s="5"/>
      <c r="G742" s="129"/>
    </row>
    <row r="743">
      <c r="A743" s="5"/>
      <c r="G743" s="129"/>
    </row>
    <row r="744">
      <c r="A744" s="5"/>
      <c r="G744" s="129"/>
    </row>
    <row r="745">
      <c r="A745" s="5"/>
      <c r="G745" s="129"/>
    </row>
    <row r="746">
      <c r="A746" s="5"/>
      <c r="G746" s="129"/>
    </row>
    <row r="747">
      <c r="A747" s="5"/>
      <c r="G747" s="129"/>
    </row>
    <row r="748">
      <c r="A748" s="5"/>
      <c r="G748" s="129"/>
    </row>
    <row r="749">
      <c r="A749" s="5"/>
      <c r="G749" s="129"/>
    </row>
    <row r="750">
      <c r="A750" s="5"/>
      <c r="G750" s="129"/>
    </row>
    <row r="751">
      <c r="A751" s="5"/>
      <c r="G751" s="129"/>
    </row>
    <row r="752">
      <c r="A752" s="5"/>
      <c r="G752" s="129"/>
    </row>
    <row r="753">
      <c r="A753" s="5"/>
      <c r="G753" s="129"/>
    </row>
    <row r="754">
      <c r="A754" s="5"/>
      <c r="G754" s="129"/>
    </row>
    <row r="755">
      <c r="A755" s="5"/>
      <c r="G755" s="129"/>
    </row>
    <row r="756">
      <c r="A756" s="5"/>
      <c r="G756" s="129"/>
    </row>
    <row r="757">
      <c r="A757" s="5"/>
      <c r="G757" s="129"/>
    </row>
    <row r="758">
      <c r="A758" s="5"/>
      <c r="G758" s="129"/>
    </row>
    <row r="759">
      <c r="A759" s="5"/>
      <c r="G759" s="129"/>
    </row>
    <row r="760">
      <c r="A760" s="5"/>
      <c r="G760" s="129"/>
    </row>
    <row r="761">
      <c r="A761" s="5"/>
      <c r="G761" s="129"/>
    </row>
    <row r="762">
      <c r="A762" s="5"/>
      <c r="G762" s="129"/>
    </row>
    <row r="763">
      <c r="A763" s="5"/>
      <c r="G763" s="129"/>
    </row>
    <row r="764">
      <c r="A764" s="5"/>
      <c r="G764" s="129"/>
    </row>
    <row r="765">
      <c r="A765" s="5"/>
      <c r="G765" s="129"/>
    </row>
    <row r="766">
      <c r="A766" s="5"/>
      <c r="G766" s="129"/>
    </row>
    <row r="767">
      <c r="A767" s="5"/>
      <c r="G767" s="129"/>
    </row>
    <row r="768">
      <c r="A768" s="5"/>
      <c r="G768" s="129"/>
    </row>
    <row r="769">
      <c r="A769" s="5"/>
      <c r="G769" s="129"/>
    </row>
    <row r="770">
      <c r="A770" s="5"/>
      <c r="G770" s="129"/>
    </row>
    <row r="771">
      <c r="A771" s="5"/>
      <c r="G771" s="129"/>
    </row>
    <row r="772">
      <c r="A772" s="5"/>
      <c r="G772" s="129"/>
    </row>
    <row r="773">
      <c r="A773" s="5"/>
      <c r="G773" s="129"/>
    </row>
    <row r="774">
      <c r="A774" s="5"/>
      <c r="G774" s="129"/>
    </row>
    <row r="775">
      <c r="A775" s="5"/>
      <c r="G775" s="129"/>
    </row>
    <row r="776">
      <c r="A776" s="5"/>
      <c r="G776" s="129"/>
    </row>
    <row r="777">
      <c r="A777" s="5"/>
      <c r="G777" s="129"/>
    </row>
    <row r="778">
      <c r="A778" s="5"/>
      <c r="G778" s="129"/>
    </row>
    <row r="779">
      <c r="A779" s="5"/>
      <c r="G779" s="129"/>
    </row>
    <row r="780">
      <c r="A780" s="5"/>
      <c r="G780" s="129"/>
    </row>
    <row r="781">
      <c r="A781" s="5"/>
      <c r="G781" s="129"/>
    </row>
    <row r="782">
      <c r="A782" s="5"/>
      <c r="G782" s="129"/>
    </row>
    <row r="783">
      <c r="A783" s="5"/>
      <c r="G783" s="129"/>
    </row>
    <row r="784">
      <c r="A784" s="5"/>
      <c r="G784" s="129"/>
    </row>
    <row r="785">
      <c r="A785" s="5"/>
      <c r="G785" s="129"/>
    </row>
    <row r="786">
      <c r="A786" s="5"/>
      <c r="G786" s="129"/>
    </row>
    <row r="787">
      <c r="A787" s="5"/>
      <c r="G787" s="129"/>
    </row>
    <row r="788">
      <c r="A788" s="5"/>
      <c r="G788" s="129"/>
    </row>
    <row r="789">
      <c r="A789" s="5"/>
      <c r="G789" s="129"/>
    </row>
    <row r="790">
      <c r="A790" s="5"/>
      <c r="G790" s="129"/>
    </row>
    <row r="791">
      <c r="A791" s="5"/>
      <c r="G791" s="129"/>
    </row>
    <row r="792">
      <c r="A792" s="5"/>
      <c r="G792" s="129"/>
    </row>
    <row r="793">
      <c r="A793" s="5"/>
      <c r="G793" s="129"/>
    </row>
    <row r="794">
      <c r="A794" s="5"/>
      <c r="G794" s="129"/>
    </row>
    <row r="795">
      <c r="A795" s="5"/>
      <c r="G795" s="129"/>
    </row>
    <row r="796">
      <c r="A796" s="5"/>
      <c r="G796" s="129"/>
    </row>
    <row r="797">
      <c r="A797" s="5"/>
      <c r="G797" s="129"/>
    </row>
    <row r="798">
      <c r="A798" s="5"/>
      <c r="G798" s="129"/>
    </row>
    <row r="799">
      <c r="A799" s="5"/>
      <c r="G799" s="129"/>
    </row>
    <row r="800">
      <c r="A800" s="5"/>
      <c r="G800" s="129"/>
    </row>
    <row r="801">
      <c r="A801" s="5"/>
      <c r="G801" s="129"/>
    </row>
    <row r="802">
      <c r="A802" s="5"/>
      <c r="G802" s="129"/>
    </row>
    <row r="803">
      <c r="A803" s="5"/>
      <c r="G803" s="129"/>
    </row>
    <row r="804">
      <c r="A804" s="5"/>
      <c r="G804" s="129"/>
    </row>
    <row r="805">
      <c r="A805" s="5"/>
      <c r="G805" s="129"/>
    </row>
    <row r="806">
      <c r="A806" s="5"/>
      <c r="G806" s="129"/>
    </row>
    <row r="807">
      <c r="A807" s="5"/>
      <c r="G807" s="129"/>
    </row>
    <row r="808">
      <c r="A808" s="5"/>
      <c r="G808" s="129"/>
    </row>
    <row r="809">
      <c r="A809" s="5"/>
      <c r="G809" s="129"/>
    </row>
    <row r="810">
      <c r="A810" s="5"/>
      <c r="G810" s="129"/>
    </row>
    <row r="811">
      <c r="A811" s="5"/>
      <c r="G811" s="129"/>
    </row>
    <row r="812">
      <c r="A812" s="5"/>
      <c r="G812" s="129"/>
    </row>
    <row r="813">
      <c r="A813" s="5"/>
      <c r="G813" s="129"/>
    </row>
    <row r="814">
      <c r="A814" s="5"/>
      <c r="G814" s="129"/>
    </row>
    <row r="815">
      <c r="A815" s="5"/>
      <c r="G815" s="129"/>
    </row>
    <row r="816">
      <c r="A816" s="5"/>
      <c r="G816" s="129"/>
    </row>
    <row r="817">
      <c r="A817" s="5"/>
      <c r="G817" s="129"/>
    </row>
    <row r="818">
      <c r="A818" s="5"/>
      <c r="G818" s="129"/>
    </row>
    <row r="819">
      <c r="A819" s="5"/>
      <c r="G819" s="129"/>
    </row>
    <row r="820">
      <c r="A820" s="5"/>
      <c r="G820" s="129"/>
    </row>
    <row r="821">
      <c r="A821" s="5"/>
      <c r="G821" s="129"/>
    </row>
    <row r="822">
      <c r="A822" s="5"/>
      <c r="G822" s="129"/>
    </row>
    <row r="823">
      <c r="A823" s="5"/>
      <c r="G823" s="129"/>
    </row>
    <row r="824">
      <c r="A824" s="5"/>
      <c r="G824" s="129"/>
    </row>
    <row r="825">
      <c r="A825" s="5"/>
      <c r="G825" s="129"/>
    </row>
    <row r="826">
      <c r="A826" s="5"/>
      <c r="G826" s="129"/>
    </row>
    <row r="827">
      <c r="A827" s="5"/>
      <c r="G827" s="129"/>
    </row>
    <row r="828">
      <c r="A828" s="5"/>
      <c r="G828" s="129"/>
    </row>
    <row r="829">
      <c r="A829" s="5"/>
      <c r="G829" s="129"/>
    </row>
    <row r="830">
      <c r="A830" s="5"/>
      <c r="G830" s="129"/>
    </row>
    <row r="831">
      <c r="A831" s="5"/>
      <c r="G831" s="129"/>
    </row>
    <row r="832">
      <c r="A832" s="5"/>
      <c r="G832" s="129"/>
    </row>
    <row r="833">
      <c r="A833" s="5"/>
      <c r="G833" s="129"/>
    </row>
    <row r="834">
      <c r="A834" s="5"/>
      <c r="G834" s="129"/>
    </row>
    <row r="835">
      <c r="A835" s="5"/>
      <c r="G835" s="129"/>
    </row>
    <row r="836">
      <c r="A836" s="5"/>
      <c r="G836" s="129"/>
    </row>
    <row r="837">
      <c r="A837" s="5"/>
      <c r="G837" s="129"/>
    </row>
    <row r="838">
      <c r="A838" s="5"/>
      <c r="G838" s="129"/>
    </row>
    <row r="839">
      <c r="A839" s="5"/>
      <c r="G839" s="129"/>
    </row>
    <row r="840">
      <c r="A840" s="5"/>
      <c r="G840" s="129"/>
    </row>
    <row r="841">
      <c r="A841" s="5"/>
      <c r="G841" s="129"/>
    </row>
    <row r="842">
      <c r="A842" s="5"/>
      <c r="G842" s="129"/>
    </row>
    <row r="843">
      <c r="A843" s="5"/>
      <c r="G843" s="129"/>
    </row>
    <row r="844">
      <c r="A844" s="5"/>
      <c r="G844" s="129"/>
    </row>
    <row r="845">
      <c r="A845" s="5"/>
      <c r="G845" s="129"/>
    </row>
    <row r="846">
      <c r="A846" s="5"/>
      <c r="G846" s="129"/>
    </row>
    <row r="847">
      <c r="A847" s="5"/>
      <c r="G847" s="129"/>
    </row>
    <row r="848">
      <c r="A848" s="5"/>
      <c r="G848" s="129"/>
    </row>
    <row r="849">
      <c r="A849" s="5"/>
      <c r="G849" s="129"/>
    </row>
    <row r="850">
      <c r="A850" s="5"/>
      <c r="G850" s="129"/>
    </row>
    <row r="851">
      <c r="A851" s="5"/>
      <c r="G851" s="129"/>
    </row>
    <row r="852">
      <c r="A852" s="5"/>
      <c r="G852" s="129"/>
    </row>
    <row r="853">
      <c r="A853" s="5"/>
      <c r="G853" s="129"/>
    </row>
    <row r="854">
      <c r="A854" s="5"/>
      <c r="G854" s="129"/>
    </row>
    <row r="855">
      <c r="A855" s="5"/>
      <c r="G855" s="129"/>
    </row>
    <row r="856">
      <c r="A856" s="5"/>
      <c r="G856" s="129"/>
    </row>
    <row r="857">
      <c r="A857" s="5"/>
      <c r="G857" s="129"/>
    </row>
    <row r="858">
      <c r="A858" s="5"/>
      <c r="G858" s="129"/>
    </row>
    <row r="859">
      <c r="A859" s="5"/>
      <c r="G859" s="129"/>
    </row>
    <row r="860">
      <c r="A860" s="5"/>
      <c r="G860" s="129"/>
    </row>
    <row r="861">
      <c r="A861" s="5"/>
      <c r="G861" s="129"/>
    </row>
    <row r="862">
      <c r="A862" s="5"/>
      <c r="G862" s="129"/>
    </row>
    <row r="863">
      <c r="A863" s="5"/>
      <c r="G863" s="129"/>
    </row>
    <row r="864">
      <c r="A864" s="5"/>
      <c r="G864" s="129"/>
    </row>
    <row r="865">
      <c r="A865" s="5"/>
      <c r="G865" s="129"/>
    </row>
    <row r="866">
      <c r="A866" s="5"/>
      <c r="G866" s="129"/>
    </row>
    <row r="867">
      <c r="A867" s="5"/>
      <c r="G867" s="129"/>
    </row>
    <row r="868">
      <c r="A868" s="5"/>
      <c r="G868" s="129"/>
    </row>
    <row r="869">
      <c r="A869" s="5"/>
      <c r="G869" s="129"/>
    </row>
    <row r="870">
      <c r="A870" s="5"/>
      <c r="G870" s="129"/>
    </row>
    <row r="871">
      <c r="A871" s="5"/>
      <c r="G871" s="129"/>
    </row>
    <row r="872">
      <c r="A872" s="5"/>
      <c r="G872" s="129"/>
    </row>
    <row r="873">
      <c r="A873" s="5"/>
      <c r="G873" s="129"/>
    </row>
    <row r="874">
      <c r="A874" s="5"/>
      <c r="G874" s="129"/>
    </row>
    <row r="875">
      <c r="A875" s="5"/>
      <c r="G875" s="129"/>
    </row>
    <row r="876">
      <c r="A876" s="5"/>
      <c r="G876" s="129"/>
    </row>
    <row r="877">
      <c r="A877" s="5"/>
      <c r="G877" s="129"/>
    </row>
    <row r="878">
      <c r="A878" s="5"/>
      <c r="G878" s="129"/>
    </row>
    <row r="879">
      <c r="A879" s="5"/>
      <c r="G879" s="129"/>
    </row>
    <row r="880">
      <c r="A880" s="5"/>
      <c r="G880" s="129"/>
    </row>
    <row r="881">
      <c r="A881" s="5"/>
      <c r="G881" s="129"/>
    </row>
    <row r="882">
      <c r="A882" s="5"/>
      <c r="G882" s="129"/>
    </row>
    <row r="883">
      <c r="A883" s="5"/>
      <c r="G883" s="129"/>
    </row>
    <row r="884">
      <c r="A884" s="5"/>
      <c r="G884" s="129"/>
    </row>
    <row r="885">
      <c r="A885" s="5"/>
      <c r="G885" s="129"/>
    </row>
    <row r="886">
      <c r="A886" s="5"/>
      <c r="G886" s="129"/>
    </row>
    <row r="887">
      <c r="A887" s="5"/>
      <c r="G887" s="129"/>
    </row>
    <row r="888">
      <c r="A888" s="5"/>
      <c r="G888" s="129"/>
    </row>
    <row r="889">
      <c r="A889" s="5"/>
      <c r="G889" s="129"/>
    </row>
    <row r="890">
      <c r="A890" s="5"/>
      <c r="G890" s="129"/>
    </row>
    <row r="891">
      <c r="A891" s="5"/>
      <c r="G891" s="129"/>
    </row>
    <row r="892">
      <c r="A892" s="5"/>
      <c r="G892" s="129"/>
    </row>
    <row r="893">
      <c r="A893" s="5"/>
      <c r="G893" s="129"/>
    </row>
    <row r="894">
      <c r="A894" s="5"/>
      <c r="G894" s="129"/>
    </row>
    <row r="895">
      <c r="A895" s="5"/>
      <c r="G895" s="129"/>
    </row>
    <row r="896">
      <c r="A896" s="5"/>
      <c r="G896" s="129"/>
    </row>
    <row r="897">
      <c r="A897" s="5"/>
      <c r="G897" s="129"/>
    </row>
    <row r="898">
      <c r="A898" s="5"/>
      <c r="G898" s="129"/>
    </row>
    <row r="899">
      <c r="A899" s="5"/>
      <c r="G899" s="129"/>
    </row>
    <row r="900">
      <c r="A900" s="5"/>
      <c r="G900" s="129"/>
    </row>
    <row r="901">
      <c r="A901" s="5"/>
      <c r="G901" s="129"/>
    </row>
    <row r="902">
      <c r="A902" s="5"/>
      <c r="G902" s="129"/>
    </row>
    <row r="903">
      <c r="A903" s="5"/>
      <c r="G903" s="129"/>
    </row>
    <row r="904">
      <c r="A904" s="5"/>
      <c r="G904" s="129"/>
    </row>
    <row r="905">
      <c r="A905" s="5"/>
      <c r="G905" s="129"/>
    </row>
    <row r="906">
      <c r="A906" s="5"/>
      <c r="G906" s="129"/>
    </row>
    <row r="907">
      <c r="A907" s="5"/>
      <c r="G907" s="129"/>
    </row>
    <row r="908">
      <c r="A908" s="5"/>
      <c r="G908" s="129"/>
    </row>
    <row r="909">
      <c r="A909" s="5"/>
      <c r="G909" s="129"/>
    </row>
    <row r="910">
      <c r="A910" s="5"/>
      <c r="G910" s="129"/>
    </row>
    <row r="911">
      <c r="A911" s="5"/>
      <c r="G911" s="129"/>
    </row>
    <row r="912">
      <c r="A912" s="5"/>
      <c r="G912" s="129"/>
    </row>
    <row r="913">
      <c r="A913" s="5"/>
      <c r="G913" s="129"/>
    </row>
    <row r="914">
      <c r="A914" s="5"/>
      <c r="G914" s="129"/>
    </row>
    <row r="915">
      <c r="A915" s="5"/>
      <c r="G915" s="129"/>
    </row>
    <row r="916">
      <c r="A916" s="5"/>
      <c r="G916" s="129"/>
    </row>
    <row r="917">
      <c r="A917" s="5"/>
      <c r="G917" s="129"/>
    </row>
    <row r="918">
      <c r="A918" s="5"/>
      <c r="G918" s="129"/>
    </row>
    <row r="919">
      <c r="A919" s="5"/>
      <c r="G919" s="129"/>
    </row>
    <row r="920">
      <c r="A920" s="5"/>
      <c r="G920" s="129"/>
    </row>
    <row r="921">
      <c r="A921" s="5"/>
      <c r="G921" s="129"/>
    </row>
    <row r="922">
      <c r="A922" s="5"/>
      <c r="G922" s="129"/>
    </row>
    <row r="923">
      <c r="A923" s="5"/>
      <c r="G923" s="129"/>
    </row>
    <row r="924">
      <c r="A924" s="5"/>
      <c r="G924" s="129"/>
    </row>
    <row r="925">
      <c r="A925" s="5"/>
      <c r="G925" s="129"/>
    </row>
    <row r="926">
      <c r="A926" s="5"/>
      <c r="G926" s="129"/>
    </row>
    <row r="927">
      <c r="A927" s="5"/>
      <c r="G927" s="129"/>
    </row>
    <row r="928">
      <c r="A928" s="5"/>
      <c r="G928" s="129"/>
    </row>
    <row r="929">
      <c r="A929" s="5"/>
      <c r="G929" s="129"/>
    </row>
    <row r="930">
      <c r="A930" s="5"/>
      <c r="G930" s="129"/>
    </row>
    <row r="931">
      <c r="A931" s="5"/>
      <c r="G931" s="129"/>
    </row>
    <row r="932">
      <c r="A932" s="5"/>
      <c r="G932" s="129"/>
    </row>
    <row r="933">
      <c r="A933" s="5"/>
      <c r="G933" s="129"/>
    </row>
    <row r="934">
      <c r="A934" s="5"/>
      <c r="G934" s="129"/>
    </row>
    <row r="935">
      <c r="A935" s="5"/>
      <c r="G935" s="129"/>
    </row>
    <row r="936">
      <c r="A936" s="5"/>
      <c r="G936" s="129"/>
    </row>
    <row r="937">
      <c r="A937" s="5"/>
      <c r="G937" s="129"/>
    </row>
    <row r="938">
      <c r="A938" s="5"/>
      <c r="G938" s="129"/>
    </row>
    <row r="939">
      <c r="A939" s="5"/>
      <c r="G939" s="129"/>
    </row>
    <row r="940">
      <c r="A940" s="5"/>
      <c r="G940" s="129"/>
    </row>
    <row r="941">
      <c r="A941" s="5"/>
      <c r="G941" s="129"/>
    </row>
    <row r="942">
      <c r="A942" s="5"/>
      <c r="G942" s="129"/>
    </row>
    <row r="943">
      <c r="A943" s="5"/>
      <c r="G943" s="129"/>
    </row>
    <row r="944">
      <c r="A944" s="5"/>
      <c r="G944" s="129"/>
    </row>
    <row r="945">
      <c r="A945" s="5"/>
      <c r="G945" s="129"/>
    </row>
    <row r="946">
      <c r="A946" s="5"/>
      <c r="G946" s="129"/>
    </row>
    <row r="947">
      <c r="A947" s="5"/>
      <c r="G947" s="129"/>
    </row>
    <row r="948">
      <c r="A948" s="5"/>
      <c r="G948" s="129"/>
    </row>
    <row r="949">
      <c r="A949" s="5"/>
      <c r="G949" s="129"/>
    </row>
    <row r="950">
      <c r="A950" s="5"/>
      <c r="G950" s="129"/>
    </row>
    <row r="951">
      <c r="A951" s="5"/>
      <c r="G951" s="129"/>
    </row>
    <row r="952">
      <c r="A952" s="5"/>
      <c r="G952" s="129"/>
    </row>
    <row r="953">
      <c r="A953" s="5"/>
      <c r="G953" s="129"/>
    </row>
    <row r="954">
      <c r="A954" s="5"/>
      <c r="G954" s="129"/>
    </row>
    <row r="955">
      <c r="A955" s="5"/>
      <c r="G955" s="129"/>
    </row>
    <row r="956">
      <c r="A956" s="5"/>
      <c r="G956" s="129"/>
    </row>
    <row r="957">
      <c r="A957" s="5"/>
      <c r="G957" s="129"/>
    </row>
    <row r="958">
      <c r="A958" s="5"/>
      <c r="G958" s="129"/>
    </row>
    <row r="959">
      <c r="A959" s="5"/>
      <c r="G959" s="129"/>
    </row>
    <row r="960">
      <c r="A960" s="5"/>
      <c r="G960" s="129"/>
    </row>
    <row r="961">
      <c r="A961" s="5"/>
      <c r="G961" s="129"/>
    </row>
    <row r="962">
      <c r="A962" s="5"/>
      <c r="G962" s="129"/>
    </row>
    <row r="963">
      <c r="A963" s="5"/>
      <c r="G963" s="129"/>
    </row>
    <row r="964">
      <c r="A964" s="5"/>
      <c r="G964" s="129"/>
    </row>
    <row r="965">
      <c r="A965" s="5"/>
      <c r="G965" s="129"/>
    </row>
    <row r="966">
      <c r="A966" s="5"/>
      <c r="G966" s="129"/>
    </row>
    <row r="967">
      <c r="A967" s="5"/>
      <c r="G967" s="129"/>
    </row>
    <row r="968">
      <c r="A968" s="5"/>
      <c r="G968" s="129"/>
    </row>
    <row r="969">
      <c r="A969" s="5"/>
      <c r="G969" s="129"/>
    </row>
    <row r="970">
      <c r="A970" s="5"/>
      <c r="G970" s="129"/>
    </row>
    <row r="971">
      <c r="A971" s="5"/>
      <c r="G971" s="129"/>
    </row>
    <row r="972">
      <c r="A972" s="5"/>
      <c r="G972" s="129"/>
    </row>
    <row r="973">
      <c r="A973" s="5"/>
      <c r="G973" s="129"/>
    </row>
    <row r="974">
      <c r="A974" s="5"/>
      <c r="G974" s="129"/>
    </row>
    <row r="975">
      <c r="A975" s="5"/>
      <c r="G975" s="129"/>
    </row>
    <row r="976">
      <c r="A976" s="5"/>
      <c r="G976" s="129"/>
    </row>
    <row r="977">
      <c r="A977" s="5"/>
      <c r="G977" s="129"/>
    </row>
    <row r="978">
      <c r="A978" s="5"/>
      <c r="G978" s="129"/>
    </row>
    <row r="979">
      <c r="A979" s="5"/>
      <c r="G979" s="129"/>
    </row>
    <row r="980">
      <c r="A980" s="5"/>
      <c r="G980" s="129"/>
    </row>
    <row r="981">
      <c r="A981" s="5"/>
      <c r="G981" s="129"/>
    </row>
    <row r="982">
      <c r="A982" s="5"/>
      <c r="G982" s="129"/>
    </row>
    <row r="983">
      <c r="A983" s="5"/>
      <c r="G983" s="129"/>
    </row>
    <row r="984">
      <c r="A984" s="5"/>
      <c r="G984" s="129"/>
    </row>
    <row r="985">
      <c r="A985" s="5"/>
      <c r="G985" s="129"/>
    </row>
    <row r="986">
      <c r="A986" s="5"/>
      <c r="G986" s="129"/>
    </row>
    <row r="987">
      <c r="A987" s="5"/>
      <c r="G987" s="129"/>
    </row>
    <row r="988">
      <c r="A988" s="5"/>
      <c r="G988" s="129"/>
    </row>
    <row r="989">
      <c r="A989" s="5"/>
      <c r="G989" s="129"/>
    </row>
    <row r="990">
      <c r="A990" s="5"/>
      <c r="G990" s="129"/>
    </row>
    <row r="991">
      <c r="A991" s="5"/>
      <c r="G991" s="129"/>
    </row>
    <row r="992">
      <c r="A992" s="5"/>
      <c r="G992" s="129"/>
    </row>
    <row r="993">
      <c r="A993" s="5"/>
      <c r="G993" s="129"/>
    </row>
    <row r="994">
      <c r="A994" s="5"/>
      <c r="G994" s="129"/>
    </row>
    <row r="995">
      <c r="A995" s="5"/>
      <c r="G995" s="129"/>
    </row>
    <row r="996">
      <c r="A996" s="5"/>
      <c r="G996" s="129"/>
    </row>
    <row r="997">
      <c r="A997" s="5"/>
      <c r="G997" s="129"/>
    </row>
    <row r="998">
      <c r="A998" s="5"/>
      <c r="G998" s="129"/>
    </row>
    <row r="999">
      <c r="A999" s="5"/>
      <c r="G999" s="129"/>
    </row>
    <row r="1000">
      <c r="A1000" s="5"/>
      <c r="G1000" s="129"/>
    </row>
    <row r="1001">
      <c r="A1001" s="5"/>
      <c r="G1001" s="129"/>
    </row>
    <row r="1002">
      <c r="A1002" s="5"/>
      <c r="G1002" s="129"/>
    </row>
    <row r="1003">
      <c r="A1003" s="5"/>
      <c r="G1003" s="129"/>
    </row>
    <row r="1004">
      <c r="A1004" s="5"/>
      <c r="G1004" s="129"/>
    </row>
    <row r="1005">
      <c r="A1005" s="5"/>
      <c r="G1005" s="129"/>
    </row>
    <row r="1006">
      <c r="A1006" s="5"/>
      <c r="G1006" s="129"/>
    </row>
    <row r="1007">
      <c r="A1007" s="5"/>
      <c r="G1007" s="129"/>
    </row>
    <row r="1008">
      <c r="A1008" s="5"/>
      <c r="G1008" s="129"/>
    </row>
    <row r="1009">
      <c r="A1009" s="5"/>
      <c r="G1009" s="129"/>
    </row>
    <row r="1010">
      <c r="A1010" s="5"/>
      <c r="G1010" s="129"/>
    </row>
    <row r="1011">
      <c r="A1011" s="5"/>
      <c r="G1011" s="129"/>
    </row>
    <row r="1012">
      <c r="A1012" s="5"/>
      <c r="G1012" s="129"/>
    </row>
    <row r="1013">
      <c r="A1013" s="5"/>
      <c r="G1013" s="129"/>
    </row>
    <row r="1014">
      <c r="A1014" s="5"/>
      <c r="G1014" s="129"/>
    </row>
    <row r="1015">
      <c r="A1015" s="5"/>
      <c r="G1015" s="129"/>
    </row>
    <row r="1016">
      <c r="A1016" s="5"/>
      <c r="G1016" s="129"/>
    </row>
    <row r="1017">
      <c r="A1017" s="5"/>
      <c r="G1017" s="129"/>
    </row>
    <row r="1018">
      <c r="A1018" s="5"/>
      <c r="G1018" s="129"/>
    </row>
    <row r="1019">
      <c r="A1019" s="5"/>
      <c r="G1019" s="129"/>
    </row>
    <row r="1020">
      <c r="A1020" s="5"/>
      <c r="G1020" s="129"/>
    </row>
    <row r="1021">
      <c r="A1021" s="5"/>
      <c r="G1021" s="129"/>
    </row>
    <row r="1022">
      <c r="A1022" s="5"/>
      <c r="G1022" s="129"/>
    </row>
    <row r="1023">
      <c r="A1023" s="5"/>
      <c r="G1023" s="129"/>
    </row>
    <row r="1024">
      <c r="A1024" s="5"/>
      <c r="G1024" s="129"/>
    </row>
    <row r="1025">
      <c r="A1025" s="5"/>
      <c r="G1025" s="129"/>
    </row>
    <row r="1026">
      <c r="A1026" s="5"/>
      <c r="G1026" s="129"/>
    </row>
    <row r="1027">
      <c r="A1027" s="5"/>
      <c r="G1027" s="129"/>
    </row>
    <row r="1028">
      <c r="A1028" s="5"/>
      <c r="G1028" s="129"/>
    </row>
    <row r="1029">
      <c r="A1029" s="5"/>
      <c r="G1029" s="129"/>
    </row>
    <row r="1030">
      <c r="A1030" s="5"/>
      <c r="G1030" s="129"/>
    </row>
    <row r="1031">
      <c r="A1031" s="5"/>
      <c r="G1031" s="129"/>
    </row>
    <row r="1032">
      <c r="A1032" s="5"/>
      <c r="G1032" s="129"/>
    </row>
    <row r="1033">
      <c r="A1033" s="5"/>
      <c r="G1033" s="129"/>
    </row>
    <row r="1034">
      <c r="A1034" s="5"/>
      <c r="G1034" s="129"/>
    </row>
    <row r="1035">
      <c r="A1035" s="5"/>
      <c r="G1035" s="129"/>
    </row>
    <row r="1036">
      <c r="A1036" s="5"/>
      <c r="G1036" s="129"/>
    </row>
    <row r="1037">
      <c r="A1037" s="5"/>
      <c r="G1037" s="129"/>
    </row>
    <row r="1038">
      <c r="A1038" s="5"/>
      <c r="G1038" s="129"/>
    </row>
    <row r="1039">
      <c r="A1039" s="5"/>
      <c r="G1039" s="129"/>
    </row>
  </sheetData>
  <mergeCells count="136">
    <mergeCell ref="I11:U11"/>
    <mergeCell ref="I27:R27"/>
    <mergeCell ref="I28:R28"/>
    <mergeCell ref="I41:AH41"/>
    <mergeCell ref="I46:V47"/>
    <mergeCell ref="I54:S54"/>
    <mergeCell ref="I61:V61"/>
    <mergeCell ref="I62:V62"/>
    <mergeCell ref="I67:AB67"/>
    <mergeCell ref="I86:Y86"/>
    <mergeCell ref="I87:Y87"/>
    <mergeCell ref="I88:V88"/>
    <mergeCell ref="I104:Y104"/>
    <mergeCell ref="I105:Y105"/>
    <mergeCell ref="I106:V106"/>
    <mergeCell ref="I121:Y121"/>
    <mergeCell ref="I122:Y122"/>
    <mergeCell ref="I123:V123"/>
    <mergeCell ref="T142:X142"/>
    <mergeCell ref="T143:X143"/>
    <mergeCell ref="T144:X144"/>
    <mergeCell ref="T145:X145"/>
    <mergeCell ref="T146:X146"/>
    <mergeCell ref="T147:X147"/>
    <mergeCell ref="T148:X148"/>
    <mergeCell ref="T151:X151"/>
    <mergeCell ref="T152:X152"/>
    <mergeCell ref="T153:X153"/>
    <mergeCell ref="T154:X154"/>
    <mergeCell ref="T155:X155"/>
    <mergeCell ref="T156:X156"/>
    <mergeCell ref="T157:X157"/>
    <mergeCell ref="T158:X158"/>
    <mergeCell ref="T161:X161"/>
    <mergeCell ref="T162:X162"/>
    <mergeCell ref="T163:X163"/>
    <mergeCell ref="T164:X164"/>
    <mergeCell ref="T165:X165"/>
    <mergeCell ref="T166:X166"/>
    <mergeCell ref="T167:X167"/>
    <mergeCell ref="T170:X170"/>
    <mergeCell ref="T171:X171"/>
    <mergeCell ref="T172:X172"/>
    <mergeCell ref="T173:X173"/>
    <mergeCell ref="T174:X174"/>
    <mergeCell ref="T175:X175"/>
    <mergeCell ref="T176:X176"/>
    <mergeCell ref="T177:X177"/>
    <mergeCell ref="T181:X181"/>
    <mergeCell ref="AK210:AN210"/>
    <mergeCell ref="AK211:AN211"/>
    <mergeCell ref="AK212:AN212"/>
    <mergeCell ref="AK213:AN213"/>
    <mergeCell ref="AK214:AN214"/>
    <mergeCell ref="AK215:AN215"/>
    <mergeCell ref="AK218:AN218"/>
    <mergeCell ref="AK219:AN219"/>
    <mergeCell ref="AK220:AN220"/>
    <mergeCell ref="AK227:AN227"/>
    <mergeCell ref="AK228:AN228"/>
    <mergeCell ref="AK229:AN229"/>
    <mergeCell ref="AK230:AN230"/>
    <mergeCell ref="AK231:AN231"/>
    <mergeCell ref="AK242:AN242"/>
    <mergeCell ref="AK243:AN243"/>
    <mergeCell ref="AK244:AN244"/>
    <mergeCell ref="AK245:AN245"/>
    <mergeCell ref="AK246:AN246"/>
    <mergeCell ref="AK232:AN232"/>
    <mergeCell ref="AK233:AN233"/>
    <mergeCell ref="AK234:AN234"/>
    <mergeCell ref="AK238:AN238"/>
    <mergeCell ref="AK239:AN239"/>
    <mergeCell ref="AK240:AN240"/>
    <mergeCell ref="AK241:AN241"/>
    <mergeCell ref="T209:X209"/>
    <mergeCell ref="T210:X210"/>
    <mergeCell ref="T211:X211"/>
    <mergeCell ref="T212:X212"/>
    <mergeCell ref="T213:X213"/>
    <mergeCell ref="T214:X214"/>
    <mergeCell ref="T215:X215"/>
    <mergeCell ref="T218:X218"/>
    <mergeCell ref="T219:X219"/>
    <mergeCell ref="T220:X220"/>
    <mergeCell ref="T221:X221"/>
    <mergeCell ref="T222:X222"/>
    <mergeCell ref="T223:X223"/>
    <mergeCell ref="T224:X224"/>
    <mergeCell ref="T227:X227"/>
    <mergeCell ref="T228:X228"/>
    <mergeCell ref="T229:X229"/>
    <mergeCell ref="T230:X230"/>
    <mergeCell ref="T231:X231"/>
    <mergeCell ref="T232:X232"/>
    <mergeCell ref="T233:X233"/>
    <mergeCell ref="T244:X244"/>
    <mergeCell ref="T245:X245"/>
    <mergeCell ref="T246:X246"/>
    <mergeCell ref="I260:S260"/>
    <mergeCell ref="T234:X234"/>
    <mergeCell ref="T238:X238"/>
    <mergeCell ref="T239:X239"/>
    <mergeCell ref="T240:X240"/>
    <mergeCell ref="T241:X241"/>
    <mergeCell ref="T242:X242"/>
    <mergeCell ref="T243:X243"/>
    <mergeCell ref="T182:X182"/>
    <mergeCell ref="T183:X183"/>
    <mergeCell ref="T184:X184"/>
    <mergeCell ref="T185:X185"/>
    <mergeCell ref="T186:X186"/>
    <mergeCell ref="T187:X187"/>
    <mergeCell ref="T188:X188"/>
    <mergeCell ref="AK201:AN201"/>
    <mergeCell ref="AK202:AN202"/>
    <mergeCell ref="AK200:AN200"/>
    <mergeCell ref="AK203:AN203"/>
    <mergeCell ref="T189:X189"/>
    <mergeCell ref="T199:X199"/>
    <mergeCell ref="AK199:AN199"/>
    <mergeCell ref="T200:X200"/>
    <mergeCell ref="T201:X201"/>
    <mergeCell ref="T202:X202"/>
    <mergeCell ref="T203:X203"/>
    <mergeCell ref="T204:X204"/>
    <mergeCell ref="AK204:AN204"/>
    <mergeCell ref="T205:X205"/>
    <mergeCell ref="AK205:AN205"/>
    <mergeCell ref="T208:X208"/>
    <mergeCell ref="AK208:AN208"/>
    <mergeCell ref="AK209:AN209"/>
    <mergeCell ref="AK222:AN222"/>
    <mergeCell ref="AK223:AN223"/>
    <mergeCell ref="AK221:AN221"/>
    <mergeCell ref="AK224:AN224"/>
  </mergeCells>
  <printOptions/>
  <pageMargins bottom="0.75" footer="0.0" header="0.0" left="0.25" right="0.25" top="0.75"/>
  <pageSetup orientation="portrait"/>
  <drawing r:id="rId2"/>
  <legacyDrawing r:id="rId3"/>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5" width="4.71"/>
    <col customWidth="1" min="6" max="6" width="8.57"/>
    <col customWidth="1" min="7" max="30" width="4.71"/>
  </cols>
  <sheetData>
    <row r="1" ht="13.5" customHeight="1">
      <c r="A1" s="461" t="s">
        <v>2936</v>
      </c>
      <c r="B1" s="462" t="s">
        <v>2937</v>
      </c>
      <c r="C1" s="463" t="s">
        <v>2938</v>
      </c>
      <c r="D1" s="464" t="s">
        <v>2939</v>
      </c>
      <c r="E1" s="465" t="s">
        <v>189</v>
      </c>
      <c r="F1" s="72" t="s">
        <v>2971</v>
      </c>
      <c r="G1" s="78">
        <v>4.0</v>
      </c>
      <c r="H1" s="466" t="str">
        <f>"SECTION "&amp;G1&amp;". FOOD INSECURITY"</f>
        <v>SECTION 4. FOOD INSECURITY</v>
      </c>
      <c r="I1" s="27"/>
      <c r="J1" s="27"/>
      <c r="K1" s="27"/>
      <c r="L1" s="27"/>
      <c r="M1" s="27"/>
      <c r="N1" s="27"/>
      <c r="O1" s="27"/>
      <c r="P1" s="27"/>
      <c r="Q1" s="27"/>
      <c r="R1" s="27"/>
      <c r="S1" s="27"/>
      <c r="T1" s="27"/>
      <c r="U1" s="27"/>
      <c r="V1" s="27"/>
      <c r="W1" s="27"/>
      <c r="X1" s="27"/>
      <c r="Y1" s="27"/>
      <c r="Z1" s="27"/>
      <c r="AA1" s="27"/>
      <c r="AB1" s="27"/>
      <c r="AC1" s="27"/>
      <c r="AD1" s="27"/>
    </row>
    <row r="2" ht="13.5" customHeight="1">
      <c r="A2" s="27"/>
      <c r="B2" s="27"/>
      <c r="C2" s="27"/>
      <c r="D2" s="27"/>
      <c r="E2" s="27"/>
      <c r="F2" s="78"/>
      <c r="G2" s="126"/>
      <c r="H2" s="27"/>
      <c r="I2" s="30"/>
      <c r="J2" s="30"/>
      <c r="K2" s="30"/>
      <c r="L2" s="30"/>
      <c r="M2" s="30"/>
      <c r="N2" s="30"/>
      <c r="O2" s="30"/>
      <c r="P2" s="30"/>
      <c r="Q2" s="30"/>
      <c r="R2" s="30"/>
      <c r="S2" s="30"/>
      <c r="T2" s="30"/>
      <c r="U2" s="30"/>
      <c r="V2" s="30"/>
      <c r="W2" s="30"/>
      <c r="X2" s="30"/>
      <c r="Y2" s="27"/>
      <c r="Z2" s="27"/>
      <c r="AA2" s="27"/>
      <c r="AB2" s="27"/>
      <c r="AC2" s="27"/>
      <c r="AD2" s="27"/>
    </row>
    <row r="3" ht="13.5" customHeight="1">
      <c r="A3" s="27"/>
      <c r="B3" s="27"/>
      <c r="C3" s="27"/>
      <c r="D3" s="27"/>
      <c r="E3" s="27"/>
      <c r="F3" s="78"/>
      <c r="G3" s="27"/>
      <c r="H3" s="27" t="s">
        <v>3275</v>
      </c>
      <c r="I3" s="27"/>
      <c r="J3" s="27"/>
      <c r="K3" s="27"/>
      <c r="L3" s="27"/>
      <c r="M3" s="27"/>
      <c r="N3" s="27"/>
      <c r="O3" s="27"/>
      <c r="P3" s="27"/>
      <c r="Q3" s="27"/>
      <c r="R3" s="27"/>
      <c r="S3" s="27"/>
      <c r="T3" s="27"/>
      <c r="U3" s="30"/>
      <c r="V3" s="30"/>
    </row>
    <row r="4" ht="13.5" customHeight="1">
      <c r="A4" s="27"/>
      <c r="B4" s="27"/>
      <c r="C4" s="27"/>
      <c r="D4" s="27"/>
      <c r="E4" s="27"/>
      <c r="F4" s="78"/>
      <c r="G4" s="467">
        <f>G1+0.01</f>
        <v>4.01</v>
      </c>
      <c r="H4" s="271" t="s">
        <v>3276</v>
      </c>
      <c r="U4" s="27"/>
      <c r="V4" s="27"/>
    </row>
    <row r="5" ht="13.5" customHeight="1">
      <c r="A5" s="27"/>
      <c r="B5" s="27"/>
      <c r="C5" s="27"/>
      <c r="D5" s="27"/>
      <c r="E5" s="27"/>
      <c r="F5" s="78"/>
      <c r="G5" s="467"/>
      <c r="U5" s="27"/>
      <c r="V5" s="27"/>
    </row>
    <row r="6" ht="13.5" customHeight="1">
      <c r="A6" s="27"/>
      <c r="B6" s="27"/>
      <c r="C6" s="27"/>
      <c r="D6" s="27"/>
      <c r="E6" s="27"/>
      <c r="F6" s="78"/>
      <c r="G6" s="467"/>
      <c r="H6" s="27"/>
      <c r="I6" s="27">
        <v>1.0</v>
      </c>
      <c r="J6" s="27" t="s">
        <v>2974</v>
      </c>
      <c r="K6" s="27"/>
      <c r="L6" s="27"/>
      <c r="M6" s="27"/>
      <c r="N6" s="27"/>
      <c r="O6" s="27"/>
      <c r="P6" s="27"/>
      <c r="Q6" s="27"/>
      <c r="R6" s="27"/>
      <c r="S6" s="27"/>
      <c r="T6" s="27"/>
      <c r="U6" s="27"/>
      <c r="V6" s="27"/>
    </row>
    <row r="7" ht="13.5" customHeight="1">
      <c r="A7" s="27"/>
      <c r="B7" s="27"/>
      <c r="C7" s="27"/>
      <c r="D7" s="27"/>
      <c r="E7" s="27"/>
      <c r="F7" s="78"/>
      <c r="G7" s="467"/>
      <c r="H7" s="27"/>
      <c r="I7" s="27">
        <v>2.0</v>
      </c>
      <c r="J7" s="27" t="s">
        <v>2975</v>
      </c>
      <c r="K7" s="27"/>
      <c r="L7" s="27"/>
      <c r="M7" s="27"/>
      <c r="N7" s="27"/>
      <c r="O7" s="27"/>
      <c r="P7" s="27"/>
      <c r="Q7" s="27"/>
      <c r="R7" s="27"/>
      <c r="S7" s="27"/>
      <c r="T7" s="27"/>
      <c r="U7" s="27"/>
      <c r="V7" s="27"/>
    </row>
    <row r="8" ht="13.5" customHeight="1">
      <c r="A8" s="27"/>
      <c r="B8" s="27"/>
      <c r="C8" s="27"/>
      <c r="D8" s="27"/>
      <c r="E8" s="27"/>
      <c r="F8" s="78"/>
      <c r="G8" s="467"/>
      <c r="H8" s="27"/>
      <c r="I8" s="27"/>
      <c r="J8" s="27"/>
      <c r="K8" s="27"/>
      <c r="L8" s="27"/>
      <c r="M8" s="27"/>
      <c r="N8" s="27"/>
      <c r="O8" s="27"/>
      <c r="P8" s="27"/>
      <c r="Q8" s="27"/>
      <c r="R8" s="27"/>
      <c r="S8" s="27"/>
      <c r="T8" s="27"/>
      <c r="U8" s="27"/>
      <c r="V8" s="27"/>
    </row>
    <row r="9" ht="13.5" customHeight="1">
      <c r="A9" s="50"/>
      <c r="B9" s="50"/>
      <c r="C9" s="50"/>
      <c r="D9" s="50"/>
      <c r="E9" s="50"/>
      <c r="F9" s="78"/>
      <c r="G9" s="467">
        <f>G4+0.01</f>
        <v>4.02</v>
      </c>
      <c r="H9" s="32" t="s">
        <v>3277</v>
      </c>
      <c r="U9" s="27"/>
      <c r="V9" s="468"/>
    </row>
    <row r="10" ht="13.5" customHeight="1">
      <c r="A10" s="50"/>
      <c r="B10" s="50"/>
      <c r="C10" s="50"/>
      <c r="D10" s="50"/>
      <c r="E10" s="50"/>
      <c r="F10" s="78"/>
      <c r="G10" s="467"/>
      <c r="U10" s="27"/>
    </row>
    <row r="11" ht="13.5" customHeight="1">
      <c r="A11" s="50"/>
      <c r="B11" s="50"/>
      <c r="C11" s="50"/>
      <c r="D11" s="50"/>
      <c r="E11" s="50"/>
      <c r="F11" s="78"/>
      <c r="G11" s="467"/>
      <c r="H11" s="99"/>
      <c r="I11" s="27">
        <v>1.0</v>
      </c>
      <c r="J11" s="27" t="s">
        <v>2974</v>
      </c>
      <c r="K11" s="27"/>
      <c r="L11" s="27"/>
      <c r="M11" s="27"/>
      <c r="N11" s="27"/>
      <c r="O11" s="27"/>
      <c r="P11" s="27"/>
      <c r="Q11" s="27"/>
      <c r="R11" s="27"/>
      <c r="S11" s="27"/>
      <c r="T11" s="27"/>
      <c r="U11" s="27"/>
      <c r="V11" s="122"/>
    </row>
    <row r="12" ht="13.5" customHeight="1">
      <c r="A12" s="50"/>
      <c r="B12" s="50"/>
      <c r="C12" s="50"/>
      <c r="D12" s="50"/>
      <c r="E12" s="50"/>
      <c r="F12" s="78"/>
      <c r="G12" s="467"/>
      <c r="I12" s="27">
        <v>2.0</v>
      </c>
      <c r="J12" s="27" t="s">
        <v>2975</v>
      </c>
      <c r="K12" s="27"/>
      <c r="L12" s="27"/>
      <c r="M12" s="27"/>
      <c r="N12" s="27"/>
      <c r="O12" s="27"/>
      <c r="P12" s="27"/>
      <c r="Q12" s="27"/>
      <c r="R12" s="27"/>
      <c r="S12" s="27"/>
      <c r="T12" s="27"/>
      <c r="U12" s="27"/>
    </row>
    <row r="13" ht="13.5" customHeight="1">
      <c r="A13" s="27"/>
      <c r="B13" s="27"/>
      <c r="C13" s="27"/>
      <c r="D13" s="27"/>
      <c r="E13" s="27"/>
      <c r="F13" s="78"/>
      <c r="G13" s="467"/>
      <c r="H13" s="27"/>
      <c r="I13" s="27"/>
      <c r="J13" s="27"/>
      <c r="K13" s="27"/>
      <c r="L13" s="27"/>
      <c r="M13" s="27"/>
      <c r="N13" s="27"/>
      <c r="O13" s="27"/>
      <c r="P13" s="27"/>
      <c r="Q13" s="27"/>
      <c r="R13" s="27"/>
      <c r="S13" s="27"/>
      <c r="T13" s="27"/>
      <c r="U13" s="27"/>
      <c r="V13" s="27"/>
    </row>
    <row r="14" ht="21.0" customHeight="1">
      <c r="A14" s="50"/>
      <c r="B14" s="50"/>
      <c r="C14" s="50"/>
      <c r="D14" s="50"/>
      <c r="E14" s="50"/>
      <c r="F14" s="78"/>
      <c r="G14" s="467">
        <f>G9+0.01</f>
        <v>4.03</v>
      </c>
      <c r="H14" s="32" t="s">
        <v>3278</v>
      </c>
    </row>
    <row r="15" ht="13.5" customHeight="1">
      <c r="A15" s="50"/>
      <c r="B15" s="50"/>
      <c r="C15" s="50"/>
      <c r="D15" s="50"/>
      <c r="E15" s="50"/>
      <c r="F15" s="78"/>
      <c r="G15" s="467"/>
    </row>
    <row r="16" ht="13.5" customHeight="1">
      <c r="A16" s="50"/>
      <c r="B16" s="50"/>
      <c r="C16" s="50"/>
      <c r="D16" s="50"/>
      <c r="E16" s="50"/>
      <c r="F16" s="78"/>
      <c r="G16" s="467"/>
      <c r="H16" s="99"/>
      <c r="I16" s="27">
        <v>1.0</v>
      </c>
      <c r="J16" s="27" t="s">
        <v>2974</v>
      </c>
      <c r="K16" s="27"/>
      <c r="L16" s="27"/>
      <c r="M16" s="27"/>
      <c r="N16" s="27"/>
      <c r="O16" s="27"/>
      <c r="P16" s="27"/>
      <c r="Q16" s="27"/>
      <c r="R16" s="27"/>
      <c r="S16" s="27"/>
      <c r="T16" s="27"/>
      <c r="U16" s="27"/>
      <c r="V16" s="27"/>
    </row>
    <row r="17" ht="13.5" customHeight="1">
      <c r="A17" s="50"/>
      <c r="B17" s="50"/>
      <c r="C17" s="50"/>
      <c r="D17" s="50"/>
      <c r="E17" s="50"/>
      <c r="F17" s="78"/>
      <c r="G17" s="467"/>
      <c r="I17" s="27">
        <v>2.0</v>
      </c>
      <c r="J17" s="27" t="s">
        <v>2975</v>
      </c>
      <c r="K17" s="27"/>
      <c r="L17" s="27"/>
      <c r="M17" s="27"/>
      <c r="N17" s="27"/>
      <c r="O17" s="27"/>
      <c r="P17" s="27"/>
      <c r="Q17" s="27"/>
      <c r="R17" s="27"/>
      <c r="S17" s="27"/>
      <c r="T17" s="27"/>
      <c r="U17" s="27"/>
      <c r="V17" s="27"/>
      <c r="W17" s="27"/>
      <c r="X17" s="27"/>
      <c r="Y17" s="27"/>
      <c r="Z17" s="27"/>
      <c r="AA17" s="27"/>
      <c r="AB17" s="27"/>
      <c r="AC17" s="27"/>
      <c r="AD17" s="27"/>
    </row>
    <row r="18" ht="13.5" customHeight="1">
      <c r="A18" s="32"/>
      <c r="B18" s="32"/>
      <c r="C18" s="32"/>
      <c r="D18" s="32"/>
      <c r="E18" s="32"/>
      <c r="F18" s="78"/>
      <c r="G18" s="469"/>
      <c r="H18" s="470"/>
      <c r="I18" s="470"/>
      <c r="J18" s="470"/>
      <c r="K18" s="470"/>
      <c r="L18" s="470"/>
      <c r="M18" s="470"/>
      <c r="N18" s="470"/>
      <c r="O18" s="470"/>
      <c r="P18" s="470"/>
      <c r="Q18" s="470"/>
      <c r="R18" s="470"/>
      <c r="S18" s="470"/>
      <c r="T18" s="470"/>
      <c r="U18" s="470"/>
      <c r="V18" s="470"/>
      <c r="W18" s="470"/>
      <c r="X18" s="470"/>
      <c r="Y18" s="470"/>
      <c r="Z18" s="470"/>
      <c r="AA18" s="470"/>
      <c r="AB18" s="470"/>
      <c r="AC18" s="27"/>
      <c r="AD18" s="27"/>
    </row>
    <row r="19" ht="13.5" customHeight="1">
      <c r="A19" s="32"/>
      <c r="B19" s="32"/>
      <c r="C19" s="32"/>
      <c r="D19" s="32"/>
      <c r="E19" s="32"/>
      <c r="F19" s="78"/>
      <c r="G19" s="469"/>
      <c r="H19" s="471" t="str">
        <f>"CATI: SI (TIPO_MUESTRA=2) PASAR A SIGUIENTE SECCIÓN"</f>
        <v>CATI: SI (TIPO_MUESTRA=2) PASAR A SIGUIENTE SECCIÓN</v>
      </c>
      <c r="I19" s="45"/>
      <c r="J19" s="45"/>
      <c r="K19" s="45"/>
      <c r="L19" s="45"/>
      <c r="M19" s="45"/>
      <c r="N19" s="45"/>
      <c r="O19" s="45"/>
      <c r="P19" s="45"/>
      <c r="Q19" s="45"/>
      <c r="R19" s="45"/>
      <c r="S19" s="45"/>
      <c r="T19" s="45"/>
      <c r="U19" s="45"/>
      <c r="V19" s="45"/>
      <c r="W19" s="46"/>
      <c r="X19" s="470"/>
      <c r="Y19" s="470"/>
      <c r="Z19" s="470"/>
      <c r="AA19" s="470"/>
      <c r="AB19" s="470"/>
      <c r="AC19" s="27"/>
      <c r="AD19" s="27"/>
    </row>
    <row r="20" ht="13.5" customHeight="1">
      <c r="A20" s="32"/>
      <c r="B20" s="32"/>
      <c r="C20" s="32"/>
      <c r="D20" s="32"/>
      <c r="E20" s="32"/>
      <c r="F20" s="78"/>
      <c r="G20" s="469"/>
      <c r="H20" s="471" t="str">
        <f>"CATI: SI (TIPO_MUESTRA !=2 ) PASAR A "&amp;G21</f>
        <v>CATI: SI (TIPO_MUESTRA !=2 ) PASAR A 4,04</v>
      </c>
      <c r="I20" s="45"/>
      <c r="J20" s="45"/>
      <c r="K20" s="45"/>
      <c r="L20" s="45"/>
      <c r="M20" s="45"/>
      <c r="N20" s="45"/>
      <c r="O20" s="45"/>
      <c r="P20" s="45"/>
      <c r="Q20" s="45"/>
      <c r="R20" s="45"/>
      <c r="S20" s="45"/>
      <c r="T20" s="45"/>
      <c r="U20" s="45"/>
      <c r="V20" s="45"/>
      <c r="W20" s="46"/>
      <c r="X20" s="470"/>
      <c r="Y20" s="470"/>
      <c r="Z20" s="470"/>
      <c r="AA20" s="470"/>
      <c r="AB20" s="470"/>
      <c r="AC20" s="27"/>
      <c r="AD20" s="27"/>
    </row>
    <row r="21" ht="13.5" customHeight="1">
      <c r="A21" s="275"/>
      <c r="B21" s="32"/>
      <c r="C21" s="32"/>
      <c r="D21" s="32"/>
      <c r="E21" s="32"/>
      <c r="F21" s="78"/>
      <c r="G21" s="472">
        <v>4.039999999999999</v>
      </c>
      <c r="H21" s="161" t="s">
        <v>3279</v>
      </c>
      <c r="I21" s="291"/>
      <c r="J21" s="473"/>
      <c r="K21" s="30"/>
      <c r="L21" s="30"/>
      <c r="M21" s="30"/>
      <c r="N21" s="27"/>
      <c r="O21" s="27"/>
      <c r="P21" s="138"/>
      <c r="Q21" s="138"/>
      <c r="R21" s="459"/>
      <c r="S21" s="459"/>
      <c r="T21" s="459"/>
      <c r="U21" s="459"/>
      <c r="V21" s="138"/>
      <c r="W21" s="138"/>
      <c r="X21" s="138"/>
      <c r="Y21" s="138"/>
      <c r="Z21" s="138"/>
      <c r="AA21" s="474"/>
      <c r="AB21" s="470"/>
      <c r="AC21" s="27"/>
      <c r="AD21" s="27"/>
    </row>
    <row r="22" ht="13.5" customHeight="1">
      <c r="A22" s="32"/>
      <c r="B22" s="32"/>
      <c r="C22" s="32"/>
      <c r="D22" s="32"/>
      <c r="E22" s="32"/>
      <c r="F22" s="78"/>
      <c r="G22" s="472"/>
      <c r="H22" s="291"/>
      <c r="I22" s="161">
        <v>1.0</v>
      </c>
      <c r="J22" s="161" t="s">
        <v>2974</v>
      </c>
      <c r="K22" s="30"/>
      <c r="L22" s="30"/>
      <c r="M22" s="30"/>
      <c r="N22" s="27"/>
      <c r="O22" s="27"/>
      <c r="P22" s="138"/>
      <c r="Q22" s="138"/>
      <c r="R22" s="459"/>
      <c r="S22" s="459"/>
      <c r="T22" s="459"/>
      <c r="U22" s="459"/>
      <c r="V22" s="138"/>
      <c r="W22" s="138"/>
      <c r="X22" s="138"/>
      <c r="Y22" s="138"/>
      <c r="Z22" s="138"/>
      <c r="AA22" s="27"/>
      <c r="AB22" s="470"/>
      <c r="AC22" s="27"/>
      <c r="AD22" s="27"/>
    </row>
    <row r="23" ht="13.5" customHeight="1">
      <c r="A23" s="50"/>
      <c r="B23" s="50"/>
      <c r="C23" s="50"/>
      <c r="D23" s="50"/>
      <c r="E23" s="50"/>
      <c r="F23" s="78"/>
      <c r="G23" s="475"/>
      <c r="H23" s="291"/>
      <c r="I23" s="161">
        <v>2.0</v>
      </c>
      <c r="J23" s="161" t="s">
        <v>2975</v>
      </c>
      <c r="K23" s="30"/>
      <c r="L23" s="30"/>
      <c r="M23" s="30"/>
      <c r="N23" s="30"/>
      <c r="O23" s="30"/>
      <c r="P23" s="30"/>
      <c r="Q23" s="30"/>
      <c r="R23" s="30"/>
      <c r="S23" s="30"/>
      <c r="T23" s="30"/>
      <c r="U23" s="30"/>
      <c r="V23" s="27"/>
      <c r="W23" s="27"/>
      <c r="X23" s="27"/>
      <c r="Y23" s="27"/>
      <c r="Z23" s="27"/>
      <c r="AA23" s="27"/>
      <c r="AB23" s="470"/>
      <c r="AC23" s="27"/>
      <c r="AD23" s="27"/>
    </row>
    <row r="24" ht="13.5" customHeight="1">
      <c r="A24" s="27"/>
      <c r="B24" s="27"/>
      <c r="C24" s="27"/>
      <c r="D24" s="27"/>
      <c r="E24" s="27"/>
      <c r="F24" s="78"/>
      <c r="G24" s="120"/>
      <c r="H24" s="27"/>
      <c r="I24" s="27"/>
      <c r="J24" s="27"/>
      <c r="K24" s="27"/>
      <c r="L24" s="27"/>
      <c r="M24" s="27"/>
      <c r="N24" s="27"/>
      <c r="O24" s="27"/>
      <c r="P24" s="27"/>
      <c r="Q24" s="27"/>
      <c r="R24" s="27"/>
      <c r="S24" s="27"/>
      <c r="T24" s="27"/>
      <c r="U24" s="27"/>
      <c r="V24" s="27"/>
      <c r="W24" s="27"/>
      <c r="X24" s="27"/>
      <c r="Y24" s="27"/>
      <c r="Z24" s="27"/>
      <c r="AA24" s="27"/>
      <c r="AB24" s="27"/>
      <c r="AC24" s="27"/>
      <c r="AD24" s="27"/>
    </row>
    <row r="25" ht="13.5" customHeight="1">
      <c r="A25" s="27"/>
      <c r="B25" s="27"/>
      <c r="C25" s="27"/>
      <c r="D25" s="27"/>
      <c r="E25" s="27"/>
      <c r="F25" s="78"/>
      <c r="G25" s="120"/>
      <c r="H25" s="27"/>
      <c r="I25" s="27"/>
      <c r="J25" s="27"/>
      <c r="K25" s="27"/>
      <c r="L25" s="27"/>
      <c r="M25" s="27"/>
      <c r="N25" s="27"/>
      <c r="O25" s="27"/>
      <c r="P25" s="27"/>
      <c r="Q25" s="27"/>
      <c r="R25" s="27"/>
      <c r="S25" s="27"/>
      <c r="T25" s="27"/>
      <c r="U25" s="27"/>
      <c r="V25" s="27"/>
      <c r="W25" s="27"/>
      <c r="X25" s="27"/>
      <c r="Y25" s="27"/>
      <c r="Z25" s="27"/>
      <c r="AA25" s="27"/>
      <c r="AB25" s="27"/>
      <c r="AC25" s="27"/>
      <c r="AD25" s="27"/>
    </row>
    <row r="26" ht="13.5" customHeight="1">
      <c r="A26" s="27"/>
      <c r="B26" s="27"/>
      <c r="C26" s="27"/>
      <c r="D26" s="27"/>
      <c r="E26" s="27"/>
      <c r="F26" s="78"/>
      <c r="G26" s="120"/>
      <c r="H26" s="27"/>
      <c r="I26" s="27"/>
      <c r="J26" s="27"/>
      <c r="K26" s="27"/>
      <c r="L26" s="27"/>
      <c r="M26" s="27"/>
      <c r="N26" s="27"/>
      <c r="O26" s="27"/>
      <c r="P26" s="27"/>
      <c r="Q26" s="27"/>
      <c r="R26" s="27"/>
      <c r="S26" s="27"/>
      <c r="T26" s="27"/>
      <c r="U26" s="27"/>
      <c r="V26" s="27"/>
      <c r="W26" s="27"/>
      <c r="X26" s="27"/>
      <c r="Y26" s="27"/>
      <c r="Z26" s="27"/>
      <c r="AA26" s="27"/>
      <c r="AB26" s="27"/>
      <c r="AC26" s="27"/>
      <c r="AD26" s="27"/>
    </row>
    <row r="27" ht="13.5" customHeight="1">
      <c r="A27" s="27"/>
      <c r="B27" s="27"/>
      <c r="C27" s="27"/>
      <c r="D27" s="27"/>
      <c r="E27" s="27"/>
      <c r="F27" s="78"/>
      <c r="G27" s="120"/>
      <c r="H27" s="27"/>
      <c r="I27" s="27"/>
      <c r="J27" s="27"/>
      <c r="K27" s="27"/>
      <c r="L27" s="27"/>
      <c r="M27" s="27"/>
      <c r="N27" s="27"/>
      <c r="O27" s="27"/>
      <c r="P27" s="27"/>
      <c r="Q27" s="27"/>
      <c r="R27" s="27"/>
      <c r="S27" s="27"/>
      <c r="T27" s="27"/>
      <c r="U27" s="27"/>
      <c r="V27" s="27"/>
      <c r="W27" s="27"/>
      <c r="X27" s="27"/>
      <c r="Y27" s="27"/>
      <c r="Z27" s="27"/>
      <c r="AA27" s="27"/>
      <c r="AB27" s="27"/>
      <c r="AC27" s="27"/>
      <c r="AD27" s="27"/>
    </row>
    <row r="28" ht="13.5" customHeight="1">
      <c r="A28" s="27"/>
      <c r="B28" s="27"/>
      <c r="C28" s="27"/>
      <c r="D28" s="27"/>
      <c r="E28" s="27"/>
      <c r="F28" s="78"/>
      <c r="G28" s="120"/>
      <c r="H28" s="27"/>
      <c r="I28" s="27"/>
      <c r="J28" s="27"/>
      <c r="K28" s="27"/>
      <c r="L28" s="27"/>
      <c r="M28" s="27"/>
      <c r="N28" s="27"/>
      <c r="O28" s="27"/>
      <c r="P28" s="27"/>
      <c r="Q28" s="27"/>
      <c r="R28" s="27"/>
      <c r="S28" s="27"/>
      <c r="T28" s="27"/>
      <c r="U28" s="27"/>
      <c r="V28" s="27"/>
      <c r="W28" s="27"/>
      <c r="X28" s="27"/>
      <c r="Y28" s="27"/>
      <c r="Z28" s="27"/>
      <c r="AA28" s="27"/>
      <c r="AB28" s="27"/>
      <c r="AC28" s="27"/>
      <c r="AD28" s="27"/>
    </row>
    <row r="29" ht="13.5" customHeight="1">
      <c r="A29" s="27"/>
      <c r="B29" s="27"/>
      <c r="C29" s="27"/>
      <c r="D29" s="27"/>
      <c r="E29" s="27"/>
      <c r="F29" s="78"/>
      <c r="G29" s="120"/>
      <c r="H29" s="27"/>
      <c r="I29" s="27"/>
      <c r="J29" s="27"/>
      <c r="K29" s="27"/>
      <c r="L29" s="27"/>
      <c r="M29" s="27"/>
      <c r="N29" s="27"/>
      <c r="O29" s="27"/>
      <c r="P29" s="27"/>
      <c r="Q29" s="27"/>
      <c r="R29" s="27"/>
      <c r="S29" s="27"/>
      <c r="T29" s="27"/>
      <c r="U29" s="27"/>
      <c r="V29" s="27"/>
      <c r="W29" s="27"/>
      <c r="X29" s="27"/>
      <c r="Y29" s="27"/>
      <c r="Z29" s="27"/>
      <c r="AA29" s="27"/>
      <c r="AB29" s="27"/>
      <c r="AC29" s="27"/>
      <c r="AD29" s="27"/>
    </row>
    <row r="30" ht="13.5" customHeight="1">
      <c r="A30" s="27"/>
      <c r="B30" s="27"/>
      <c r="C30" s="27"/>
      <c r="D30" s="27"/>
      <c r="E30" s="27"/>
      <c r="F30" s="78"/>
      <c r="G30" s="120"/>
      <c r="H30" s="27"/>
      <c r="I30" s="27"/>
      <c r="J30" s="27"/>
      <c r="K30" s="27"/>
      <c r="L30" s="27"/>
      <c r="M30" s="27"/>
      <c r="N30" s="27"/>
      <c r="O30" s="27"/>
      <c r="P30" s="27"/>
      <c r="Q30" s="27"/>
      <c r="R30" s="27"/>
      <c r="S30" s="27"/>
      <c r="T30" s="27"/>
      <c r="U30" s="27"/>
      <c r="V30" s="27"/>
      <c r="W30" s="27"/>
      <c r="X30" s="27"/>
      <c r="Y30" s="27"/>
      <c r="Z30" s="27"/>
      <c r="AA30" s="27"/>
      <c r="AB30" s="27"/>
      <c r="AC30" s="27"/>
      <c r="AD30" s="27"/>
    </row>
    <row r="31" ht="13.5" customHeight="1">
      <c r="A31" s="27"/>
      <c r="B31" s="27"/>
      <c r="C31" s="27"/>
      <c r="D31" s="27"/>
      <c r="E31" s="27"/>
      <c r="F31" s="78"/>
      <c r="G31" s="120"/>
      <c r="H31" s="27"/>
      <c r="I31" s="27"/>
      <c r="J31" s="27"/>
      <c r="K31" s="27"/>
      <c r="L31" s="27"/>
      <c r="M31" s="27"/>
      <c r="N31" s="27"/>
      <c r="O31" s="27"/>
      <c r="P31" s="27"/>
      <c r="Q31" s="27"/>
      <c r="R31" s="27"/>
      <c r="S31" s="27"/>
      <c r="T31" s="27"/>
      <c r="U31" s="27"/>
      <c r="V31" s="27"/>
      <c r="W31" s="27"/>
      <c r="X31" s="27"/>
      <c r="Y31" s="27"/>
      <c r="Z31" s="27"/>
      <c r="AA31" s="27"/>
      <c r="AB31" s="27"/>
      <c r="AC31" s="27"/>
      <c r="AD31" s="27"/>
    </row>
    <row r="32" ht="13.5" customHeight="1">
      <c r="A32" s="27"/>
      <c r="B32" s="27"/>
      <c r="C32" s="27"/>
      <c r="D32" s="27"/>
      <c r="E32" s="27"/>
      <c r="F32" s="78"/>
      <c r="G32" s="120"/>
      <c r="H32" s="27"/>
      <c r="I32" s="27"/>
      <c r="J32" s="27"/>
      <c r="K32" s="27"/>
      <c r="L32" s="27"/>
      <c r="M32" s="27"/>
      <c r="N32" s="27"/>
      <c r="O32" s="27"/>
      <c r="P32" s="27"/>
      <c r="Q32" s="27"/>
      <c r="R32" s="27"/>
      <c r="S32" s="27"/>
      <c r="T32" s="27"/>
      <c r="U32" s="27"/>
      <c r="V32" s="27"/>
      <c r="W32" s="27"/>
      <c r="X32" s="27"/>
      <c r="Y32" s="27"/>
      <c r="Z32" s="27"/>
      <c r="AA32" s="27"/>
      <c r="AB32" s="27"/>
      <c r="AC32" s="27"/>
      <c r="AD32" s="27"/>
    </row>
    <row r="33" ht="13.5" customHeight="1">
      <c r="A33" s="27"/>
      <c r="B33" s="27"/>
      <c r="C33" s="27"/>
      <c r="D33" s="27"/>
      <c r="E33" s="27"/>
      <c r="F33" s="78"/>
      <c r="G33" s="120"/>
      <c r="H33" s="27"/>
      <c r="I33" s="27"/>
      <c r="J33" s="27"/>
      <c r="K33" s="27"/>
      <c r="L33" s="27"/>
      <c r="M33" s="27"/>
      <c r="N33" s="27"/>
      <c r="O33" s="27"/>
      <c r="P33" s="27"/>
      <c r="Q33" s="27"/>
      <c r="R33" s="27"/>
      <c r="S33" s="27"/>
      <c r="T33" s="27"/>
      <c r="U33" s="27"/>
      <c r="V33" s="27"/>
      <c r="W33" s="27"/>
      <c r="X33" s="27"/>
      <c r="Y33" s="27"/>
      <c r="Z33" s="27"/>
      <c r="AA33" s="27"/>
      <c r="AB33" s="27"/>
      <c r="AC33" s="27"/>
      <c r="AD33" s="27"/>
    </row>
    <row r="34" ht="13.5" customHeight="1">
      <c r="A34" s="27"/>
      <c r="B34" s="27"/>
      <c r="C34" s="27"/>
      <c r="D34" s="27"/>
      <c r="E34" s="27"/>
      <c r="F34" s="78"/>
      <c r="G34" s="120"/>
      <c r="H34" s="27"/>
      <c r="I34" s="27"/>
      <c r="J34" s="27"/>
      <c r="K34" s="27"/>
      <c r="L34" s="27"/>
      <c r="M34" s="27"/>
      <c r="N34" s="27"/>
      <c r="O34" s="27"/>
      <c r="P34" s="27"/>
      <c r="Q34" s="27"/>
      <c r="R34" s="27"/>
      <c r="S34" s="27"/>
      <c r="T34" s="27"/>
      <c r="U34" s="27"/>
      <c r="V34" s="27"/>
      <c r="W34" s="27"/>
      <c r="X34" s="27"/>
      <c r="Y34" s="27"/>
      <c r="Z34" s="27"/>
      <c r="AA34" s="27"/>
      <c r="AB34" s="27"/>
      <c r="AC34" s="27"/>
      <c r="AD34" s="27"/>
    </row>
    <row r="35" ht="13.5" customHeight="1">
      <c r="A35" s="27"/>
      <c r="B35" s="27"/>
      <c r="C35" s="27"/>
      <c r="D35" s="27"/>
      <c r="E35" s="27"/>
      <c r="F35" s="78"/>
      <c r="G35" s="120"/>
      <c r="H35" s="27"/>
      <c r="I35" s="27"/>
      <c r="J35" s="27"/>
      <c r="K35" s="27"/>
      <c r="L35" s="27"/>
      <c r="M35" s="27"/>
      <c r="N35" s="27"/>
      <c r="O35" s="27"/>
      <c r="P35" s="27"/>
      <c r="Q35" s="27"/>
      <c r="R35" s="27"/>
      <c r="S35" s="27"/>
      <c r="T35" s="27"/>
      <c r="U35" s="27"/>
      <c r="V35" s="27"/>
      <c r="W35" s="27"/>
      <c r="X35" s="27"/>
      <c r="Y35" s="27"/>
      <c r="Z35" s="27"/>
      <c r="AA35" s="27"/>
      <c r="AB35" s="27"/>
      <c r="AC35" s="27"/>
      <c r="AD35" s="27"/>
    </row>
    <row r="36" ht="13.5" customHeight="1">
      <c r="A36" s="27"/>
      <c r="B36" s="27"/>
      <c r="C36" s="27"/>
      <c r="D36" s="27"/>
      <c r="E36" s="27"/>
      <c r="F36" s="78"/>
      <c r="G36" s="120"/>
      <c r="H36" s="27"/>
      <c r="I36" s="27"/>
      <c r="J36" s="27"/>
      <c r="K36" s="27"/>
      <c r="L36" s="27"/>
      <c r="M36" s="27"/>
      <c r="N36" s="27"/>
      <c r="O36" s="27"/>
      <c r="P36" s="27"/>
      <c r="Q36" s="27"/>
      <c r="R36" s="27"/>
      <c r="S36" s="27"/>
      <c r="T36" s="27"/>
      <c r="U36" s="27"/>
      <c r="V36" s="27"/>
      <c r="W36" s="27"/>
      <c r="X36" s="27"/>
      <c r="Y36" s="27"/>
      <c r="Z36" s="27"/>
      <c r="AA36" s="27"/>
      <c r="AB36" s="27"/>
      <c r="AC36" s="27"/>
      <c r="AD36" s="27"/>
    </row>
    <row r="37" ht="13.5" customHeight="1">
      <c r="A37" s="27"/>
      <c r="B37" s="27"/>
      <c r="C37" s="27"/>
      <c r="D37" s="27"/>
      <c r="E37" s="27"/>
      <c r="F37" s="78"/>
      <c r="G37" s="120"/>
      <c r="H37" s="27"/>
      <c r="I37" s="27"/>
      <c r="J37" s="27"/>
      <c r="K37" s="27"/>
      <c r="L37" s="27"/>
      <c r="M37" s="27"/>
      <c r="N37" s="27"/>
      <c r="O37" s="27"/>
      <c r="P37" s="27"/>
      <c r="Q37" s="27"/>
      <c r="R37" s="27"/>
      <c r="S37" s="27"/>
      <c r="T37" s="27"/>
      <c r="U37" s="27"/>
      <c r="V37" s="27"/>
      <c r="W37" s="27"/>
      <c r="X37" s="27"/>
      <c r="Y37" s="27"/>
      <c r="Z37" s="27"/>
      <c r="AA37" s="27"/>
      <c r="AB37" s="27"/>
      <c r="AC37" s="27"/>
      <c r="AD37" s="27"/>
    </row>
    <row r="38" ht="13.5" customHeight="1">
      <c r="A38" s="27"/>
      <c r="B38" s="27"/>
      <c r="C38" s="27"/>
      <c r="D38" s="27"/>
      <c r="E38" s="27"/>
      <c r="F38" s="78"/>
      <c r="G38" s="120"/>
      <c r="H38" s="27"/>
      <c r="I38" s="27"/>
      <c r="J38" s="27"/>
      <c r="K38" s="27"/>
      <c r="L38" s="27"/>
      <c r="M38" s="27"/>
      <c r="N38" s="27"/>
      <c r="O38" s="27"/>
      <c r="P38" s="27"/>
      <c r="Q38" s="27"/>
      <c r="R38" s="27"/>
      <c r="S38" s="27"/>
      <c r="T38" s="27"/>
      <c r="U38" s="27"/>
      <c r="V38" s="27"/>
      <c r="W38" s="27"/>
      <c r="X38" s="27"/>
      <c r="Y38" s="27"/>
      <c r="Z38" s="27"/>
      <c r="AA38" s="27"/>
      <c r="AB38" s="27"/>
      <c r="AC38" s="27"/>
      <c r="AD38" s="27"/>
    </row>
    <row r="39" ht="13.5" customHeight="1">
      <c r="A39" s="27"/>
      <c r="B39" s="27"/>
      <c r="C39" s="27"/>
      <c r="D39" s="27"/>
      <c r="E39" s="27"/>
      <c r="F39" s="78"/>
      <c r="G39" s="120"/>
      <c r="H39" s="27"/>
      <c r="I39" s="27"/>
      <c r="J39" s="27"/>
      <c r="K39" s="27"/>
      <c r="L39" s="27"/>
      <c r="M39" s="27"/>
      <c r="N39" s="27"/>
      <c r="O39" s="27"/>
      <c r="P39" s="27"/>
      <c r="Q39" s="27"/>
      <c r="R39" s="27"/>
      <c r="S39" s="27"/>
      <c r="T39" s="27"/>
      <c r="U39" s="27"/>
      <c r="V39" s="27"/>
      <c r="W39" s="27"/>
      <c r="X39" s="27"/>
      <c r="Y39" s="27"/>
      <c r="Z39" s="27"/>
      <c r="AA39" s="27"/>
      <c r="AB39" s="27"/>
      <c r="AC39" s="27"/>
      <c r="AD39" s="27"/>
    </row>
    <row r="40" ht="13.5" customHeight="1">
      <c r="A40" s="27"/>
      <c r="B40" s="27"/>
      <c r="C40" s="27"/>
      <c r="D40" s="27"/>
      <c r="E40" s="27"/>
      <c r="F40" s="78"/>
      <c r="G40" s="120"/>
      <c r="H40" s="27"/>
      <c r="I40" s="27"/>
      <c r="J40" s="27"/>
      <c r="K40" s="27"/>
      <c r="L40" s="27"/>
      <c r="M40" s="27"/>
      <c r="N40" s="27"/>
      <c r="O40" s="27"/>
      <c r="P40" s="27"/>
      <c r="Q40" s="27"/>
      <c r="R40" s="27"/>
      <c r="S40" s="27"/>
      <c r="T40" s="27"/>
      <c r="U40" s="27"/>
      <c r="V40" s="27"/>
      <c r="W40" s="27"/>
      <c r="X40" s="27"/>
      <c r="Y40" s="27"/>
      <c r="Z40" s="27"/>
      <c r="AA40" s="27"/>
      <c r="AB40" s="27"/>
      <c r="AC40" s="27"/>
      <c r="AD40" s="27"/>
    </row>
    <row r="41" ht="13.5" customHeight="1">
      <c r="A41" s="27"/>
      <c r="B41" s="27"/>
      <c r="C41" s="27"/>
      <c r="D41" s="27"/>
      <c r="E41" s="27"/>
      <c r="F41" s="78"/>
      <c r="G41" s="120"/>
      <c r="H41" s="27"/>
      <c r="I41" s="27"/>
      <c r="J41" s="27"/>
      <c r="K41" s="27"/>
      <c r="L41" s="27"/>
      <c r="M41" s="27"/>
      <c r="N41" s="27"/>
      <c r="O41" s="27"/>
      <c r="P41" s="27"/>
      <c r="Q41" s="27"/>
      <c r="R41" s="27"/>
      <c r="S41" s="27"/>
      <c r="T41" s="27"/>
      <c r="U41" s="27"/>
      <c r="V41" s="27"/>
      <c r="W41" s="27"/>
      <c r="X41" s="27"/>
      <c r="Y41" s="27"/>
      <c r="Z41" s="27"/>
      <c r="AA41" s="27"/>
      <c r="AB41" s="27"/>
      <c r="AC41" s="27"/>
      <c r="AD41" s="27"/>
    </row>
    <row r="42" ht="13.5" customHeight="1">
      <c r="A42" s="27"/>
      <c r="B42" s="27"/>
      <c r="C42" s="27"/>
      <c r="D42" s="27"/>
      <c r="E42" s="27"/>
      <c r="F42" s="78"/>
      <c r="G42" s="120"/>
      <c r="H42" s="27"/>
      <c r="I42" s="27"/>
      <c r="J42" s="27"/>
      <c r="K42" s="27"/>
      <c r="L42" s="27"/>
      <c r="M42" s="27"/>
      <c r="N42" s="27"/>
      <c r="O42" s="27"/>
      <c r="P42" s="27"/>
      <c r="Q42" s="27"/>
      <c r="R42" s="27"/>
      <c r="S42" s="27"/>
      <c r="T42" s="27"/>
      <c r="U42" s="27"/>
      <c r="V42" s="27"/>
      <c r="W42" s="27"/>
      <c r="X42" s="27"/>
      <c r="Y42" s="27"/>
      <c r="Z42" s="27"/>
      <c r="AA42" s="27"/>
      <c r="AB42" s="27"/>
      <c r="AC42" s="27"/>
      <c r="AD42" s="27"/>
    </row>
    <row r="43" ht="13.5" customHeight="1">
      <c r="A43" s="27"/>
      <c r="B43" s="27"/>
      <c r="C43" s="27"/>
      <c r="D43" s="27"/>
      <c r="E43" s="27"/>
      <c r="F43" s="78"/>
      <c r="G43" s="120"/>
      <c r="H43" s="27"/>
      <c r="I43" s="27"/>
      <c r="J43" s="27"/>
      <c r="K43" s="27"/>
      <c r="L43" s="27"/>
      <c r="M43" s="27"/>
      <c r="N43" s="27"/>
      <c r="O43" s="27"/>
      <c r="P43" s="27"/>
      <c r="Q43" s="27"/>
      <c r="R43" s="27"/>
      <c r="S43" s="27"/>
      <c r="T43" s="27"/>
      <c r="U43" s="27"/>
      <c r="V43" s="27"/>
      <c r="W43" s="27"/>
      <c r="X43" s="27"/>
      <c r="Y43" s="27"/>
      <c r="Z43" s="27"/>
      <c r="AA43" s="27"/>
      <c r="AB43" s="27"/>
      <c r="AC43" s="27"/>
      <c r="AD43" s="27"/>
    </row>
    <row r="44" ht="13.5" customHeight="1">
      <c r="A44" s="27"/>
      <c r="B44" s="27"/>
      <c r="C44" s="27"/>
      <c r="D44" s="27"/>
      <c r="E44" s="27"/>
      <c r="F44" s="78"/>
      <c r="G44" s="120"/>
      <c r="H44" s="27"/>
      <c r="I44" s="27"/>
      <c r="J44" s="27"/>
      <c r="K44" s="27"/>
      <c r="L44" s="27"/>
      <c r="M44" s="27"/>
      <c r="N44" s="27"/>
      <c r="O44" s="27"/>
      <c r="P44" s="27"/>
      <c r="Q44" s="27"/>
      <c r="R44" s="27"/>
      <c r="S44" s="27"/>
      <c r="T44" s="27"/>
      <c r="U44" s="27"/>
      <c r="V44" s="27"/>
      <c r="W44" s="27"/>
      <c r="X44" s="27"/>
      <c r="Y44" s="27"/>
      <c r="Z44" s="27"/>
      <c r="AA44" s="27"/>
      <c r="AB44" s="27"/>
      <c r="AC44" s="27"/>
      <c r="AD44" s="27"/>
    </row>
    <row r="45" ht="13.5" customHeight="1">
      <c r="A45" s="27"/>
      <c r="B45" s="27"/>
      <c r="C45" s="27"/>
      <c r="D45" s="27"/>
      <c r="E45" s="27"/>
      <c r="F45" s="78"/>
      <c r="G45" s="120"/>
      <c r="H45" s="27"/>
      <c r="I45" s="27"/>
      <c r="J45" s="27"/>
      <c r="K45" s="27"/>
      <c r="L45" s="27"/>
      <c r="M45" s="27"/>
      <c r="N45" s="27"/>
      <c r="O45" s="27"/>
      <c r="P45" s="27"/>
      <c r="Q45" s="27"/>
      <c r="R45" s="27"/>
      <c r="S45" s="27"/>
      <c r="T45" s="27"/>
      <c r="U45" s="27"/>
      <c r="V45" s="27"/>
      <c r="W45" s="27"/>
      <c r="X45" s="27"/>
      <c r="Y45" s="27"/>
      <c r="Z45" s="27"/>
      <c r="AA45" s="27"/>
      <c r="AB45" s="27"/>
      <c r="AC45" s="27"/>
      <c r="AD45" s="27"/>
    </row>
    <row r="46" ht="13.5" customHeight="1">
      <c r="A46" s="27"/>
      <c r="B46" s="27"/>
      <c r="C46" s="27"/>
      <c r="D46" s="27"/>
      <c r="E46" s="27"/>
      <c r="F46" s="78"/>
      <c r="G46" s="120"/>
      <c r="H46" s="27"/>
      <c r="I46" s="27"/>
      <c r="J46" s="27"/>
      <c r="K46" s="27"/>
      <c r="L46" s="27"/>
      <c r="M46" s="27"/>
      <c r="N46" s="27"/>
      <c r="O46" s="27"/>
      <c r="P46" s="27"/>
      <c r="Q46" s="27"/>
      <c r="R46" s="27"/>
      <c r="S46" s="27"/>
      <c r="T46" s="27"/>
      <c r="U46" s="27"/>
      <c r="V46" s="27"/>
      <c r="W46" s="27"/>
      <c r="X46" s="27"/>
      <c r="Y46" s="27"/>
      <c r="Z46" s="27"/>
      <c r="AA46" s="27"/>
      <c r="AB46" s="27"/>
      <c r="AC46" s="27"/>
      <c r="AD46" s="27"/>
    </row>
    <row r="47" ht="13.5" customHeight="1">
      <c r="A47" s="27"/>
      <c r="B47" s="27"/>
      <c r="C47" s="27"/>
      <c r="D47" s="27"/>
      <c r="E47" s="27"/>
      <c r="F47" s="78"/>
      <c r="G47" s="120"/>
      <c r="H47" s="27"/>
      <c r="I47" s="27"/>
      <c r="J47" s="27"/>
      <c r="K47" s="27"/>
      <c r="L47" s="27"/>
      <c r="M47" s="27"/>
      <c r="N47" s="27"/>
      <c r="O47" s="27"/>
      <c r="P47" s="27"/>
      <c r="Q47" s="27"/>
      <c r="R47" s="27"/>
      <c r="S47" s="27"/>
      <c r="T47" s="27"/>
      <c r="U47" s="27"/>
      <c r="V47" s="27"/>
      <c r="W47" s="27"/>
      <c r="X47" s="27"/>
      <c r="Y47" s="27"/>
      <c r="Z47" s="27"/>
      <c r="AA47" s="27"/>
      <c r="AB47" s="27"/>
      <c r="AC47" s="27"/>
      <c r="AD47" s="27"/>
    </row>
    <row r="48" ht="13.5" customHeight="1">
      <c r="A48" s="27"/>
      <c r="B48" s="27"/>
      <c r="C48" s="27"/>
      <c r="D48" s="27"/>
      <c r="E48" s="27"/>
      <c r="F48" s="78"/>
      <c r="G48" s="120"/>
      <c r="H48" s="27"/>
      <c r="I48" s="27"/>
      <c r="J48" s="27"/>
      <c r="K48" s="27"/>
      <c r="L48" s="27"/>
      <c r="M48" s="27"/>
      <c r="N48" s="27"/>
      <c r="O48" s="27"/>
      <c r="P48" s="27"/>
      <c r="Q48" s="27"/>
      <c r="R48" s="27"/>
      <c r="S48" s="27"/>
      <c r="T48" s="27"/>
      <c r="U48" s="27"/>
      <c r="V48" s="27"/>
      <c r="W48" s="27"/>
      <c r="X48" s="27"/>
      <c r="Y48" s="27"/>
      <c r="Z48" s="27"/>
      <c r="AA48" s="27"/>
      <c r="AB48" s="27"/>
      <c r="AC48" s="27"/>
      <c r="AD48" s="27"/>
    </row>
    <row r="49" ht="13.5" customHeight="1">
      <c r="A49" s="27"/>
      <c r="B49" s="27"/>
      <c r="C49" s="27"/>
      <c r="D49" s="27"/>
      <c r="E49" s="27"/>
      <c r="F49" s="78"/>
      <c r="G49" s="120"/>
      <c r="H49" s="27"/>
      <c r="I49" s="27"/>
      <c r="J49" s="27"/>
      <c r="K49" s="27"/>
      <c r="L49" s="27"/>
      <c r="M49" s="27"/>
      <c r="N49" s="27"/>
      <c r="O49" s="27"/>
      <c r="P49" s="27"/>
      <c r="Q49" s="27"/>
      <c r="R49" s="27"/>
      <c r="S49" s="27"/>
      <c r="T49" s="27"/>
      <c r="U49" s="27"/>
      <c r="V49" s="27"/>
      <c r="W49" s="27"/>
      <c r="X49" s="27"/>
      <c r="Y49" s="27"/>
      <c r="Z49" s="27"/>
      <c r="AA49" s="27"/>
      <c r="AB49" s="27"/>
      <c r="AC49" s="27"/>
      <c r="AD49" s="27"/>
    </row>
    <row r="50" ht="13.5" customHeight="1">
      <c r="A50" s="27"/>
      <c r="B50" s="27"/>
      <c r="C50" s="27"/>
      <c r="D50" s="27"/>
      <c r="E50" s="27"/>
      <c r="F50" s="78"/>
      <c r="G50" s="120"/>
      <c r="H50" s="27"/>
      <c r="I50" s="27"/>
      <c r="J50" s="27"/>
      <c r="K50" s="27"/>
      <c r="L50" s="27"/>
      <c r="M50" s="27"/>
      <c r="N50" s="27"/>
      <c r="O50" s="27"/>
      <c r="P50" s="27"/>
      <c r="Q50" s="27"/>
      <c r="R50" s="27"/>
      <c r="S50" s="27"/>
      <c r="T50" s="27"/>
      <c r="U50" s="27"/>
      <c r="V50" s="27"/>
      <c r="W50" s="27"/>
      <c r="X50" s="27"/>
      <c r="Y50" s="27"/>
      <c r="Z50" s="27"/>
      <c r="AA50" s="27"/>
      <c r="AB50" s="27"/>
      <c r="AC50" s="27"/>
      <c r="AD50" s="27"/>
    </row>
    <row r="51" ht="13.5" customHeight="1">
      <c r="A51" s="27"/>
      <c r="B51" s="27"/>
      <c r="C51" s="27"/>
      <c r="D51" s="27"/>
      <c r="E51" s="27"/>
      <c r="F51" s="78"/>
      <c r="G51" s="120"/>
      <c r="H51" s="27"/>
      <c r="I51" s="27"/>
      <c r="J51" s="27"/>
      <c r="K51" s="27"/>
      <c r="L51" s="27"/>
      <c r="M51" s="27"/>
      <c r="N51" s="27"/>
      <c r="O51" s="27"/>
      <c r="P51" s="27"/>
      <c r="Q51" s="27"/>
      <c r="R51" s="27"/>
      <c r="S51" s="27"/>
      <c r="T51" s="27"/>
      <c r="U51" s="27"/>
      <c r="V51" s="27"/>
      <c r="W51" s="27"/>
      <c r="X51" s="27"/>
      <c r="Y51" s="27"/>
      <c r="Z51" s="27"/>
      <c r="AA51" s="27"/>
      <c r="AB51" s="27"/>
      <c r="AC51" s="27"/>
      <c r="AD51" s="27"/>
    </row>
    <row r="52" ht="13.5" customHeight="1">
      <c r="A52" s="27"/>
      <c r="B52" s="27"/>
      <c r="C52" s="27"/>
      <c r="D52" s="27"/>
      <c r="E52" s="27"/>
      <c r="F52" s="78"/>
      <c r="G52" s="120"/>
      <c r="H52" s="27"/>
      <c r="I52" s="27"/>
      <c r="J52" s="27"/>
      <c r="K52" s="27"/>
      <c r="L52" s="27"/>
      <c r="M52" s="27"/>
      <c r="N52" s="27"/>
      <c r="O52" s="27"/>
      <c r="P52" s="27"/>
      <c r="Q52" s="27"/>
      <c r="R52" s="27"/>
      <c r="S52" s="27"/>
      <c r="T52" s="27"/>
      <c r="U52" s="27"/>
      <c r="V52" s="27"/>
      <c r="W52" s="27"/>
      <c r="X52" s="27"/>
      <c r="Y52" s="27"/>
      <c r="Z52" s="27"/>
      <c r="AA52" s="27"/>
      <c r="AB52" s="27"/>
      <c r="AC52" s="27"/>
      <c r="AD52" s="27"/>
    </row>
    <row r="53" ht="13.5" customHeight="1">
      <c r="A53" s="27"/>
      <c r="B53" s="27"/>
      <c r="C53" s="27"/>
      <c r="D53" s="27"/>
      <c r="E53" s="27"/>
      <c r="F53" s="78"/>
      <c r="G53" s="120"/>
      <c r="H53" s="27"/>
      <c r="I53" s="27"/>
      <c r="J53" s="27"/>
      <c r="K53" s="27"/>
      <c r="L53" s="27"/>
      <c r="M53" s="27"/>
      <c r="N53" s="27"/>
      <c r="O53" s="27"/>
      <c r="P53" s="27"/>
      <c r="Q53" s="27"/>
      <c r="R53" s="27"/>
      <c r="S53" s="27"/>
      <c r="T53" s="27"/>
      <c r="U53" s="27"/>
      <c r="V53" s="27"/>
      <c r="W53" s="27"/>
      <c r="X53" s="27"/>
      <c r="Y53" s="27"/>
      <c r="Z53" s="27"/>
      <c r="AA53" s="27"/>
      <c r="AB53" s="27"/>
      <c r="AC53" s="27"/>
      <c r="AD53" s="27"/>
    </row>
    <row r="54" ht="13.5" customHeight="1">
      <c r="A54" s="27"/>
      <c r="B54" s="27"/>
      <c r="C54" s="27"/>
      <c r="D54" s="27"/>
      <c r="E54" s="27"/>
      <c r="F54" s="78"/>
      <c r="G54" s="120"/>
      <c r="H54" s="27"/>
      <c r="I54" s="27"/>
      <c r="J54" s="27"/>
      <c r="K54" s="27"/>
      <c r="L54" s="27"/>
      <c r="M54" s="27"/>
      <c r="N54" s="27"/>
      <c r="O54" s="27"/>
      <c r="P54" s="27"/>
      <c r="Q54" s="27"/>
      <c r="R54" s="27"/>
      <c r="S54" s="27"/>
      <c r="T54" s="27"/>
      <c r="U54" s="27"/>
      <c r="V54" s="27"/>
      <c r="W54" s="27"/>
      <c r="X54" s="27"/>
      <c r="Y54" s="27"/>
      <c r="Z54" s="27"/>
      <c r="AA54" s="27"/>
      <c r="AB54" s="27"/>
      <c r="AC54" s="27"/>
      <c r="AD54" s="27"/>
    </row>
    <row r="55" ht="13.5" customHeight="1">
      <c r="A55" s="27"/>
      <c r="B55" s="27"/>
      <c r="C55" s="27"/>
      <c r="D55" s="27"/>
      <c r="E55" s="27"/>
      <c r="F55" s="78"/>
      <c r="G55" s="120"/>
      <c r="H55" s="27"/>
      <c r="I55" s="27"/>
      <c r="J55" s="27"/>
      <c r="K55" s="27"/>
      <c r="L55" s="27"/>
      <c r="M55" s="27"/>
      <c r="N55" s="27"/>
      <c r="O55" s="27"/>
      <c r="P55" s="27"/>
      <c r="Q55" s="27"/>
      <c r="R55" s="27"/>
      <c r="S55" s="27"/>
      <c r="T55" s="27"/>
      <c r="U55" s="27"/>
      <c r="V55" s="27"/>
      <c r="W55" s="27"/>
      <c r="X55" s="27"/>
      <c r="Y55" s="27"/>
      <c r="Z55" s="27"/>
      <c r="AA55" s="27"/>
      <c r="AB55" s="27"/>
      <c r="AC55" s="27"/>
      <c r="AD55" s="27"/>
    </row>
    <row r="56" ht="13.5" customHeight="1">
      <c r="A56" s="27"/>
      <c r="B56" s="27"/>
      <c r="C56" s="27"/>
      <c r="D56" s="27"/>
      <c r="E56" s="27"/>
      <c r="F56" s="78"/>
      <c r="G56" s="120"/>
      <c r="H56" s="27"/>
      <c r="I56" s="27"/>
      <c r="J56" s="27"/>
      <c r="K56" s="27"/>
      <c r="L56" s="27"/>
      <c r="M56" s="27"/>
      <c r="N56" s="27"/>
      <c r="O56" s="27"/>
      <c r="P56" s="27"/>
      <c r="Q56" s="27"/>
      <c r="R56" s="27"/>
      <c r="S56" s="27"/>
      <c r="T56" s="27"/>
      <c r="U56" s="27"/>
      <c r="V56" s="27"/>
      <c r="W56" s="27"/>
      <c r="X56" s="27"/>
      <c r="Y56" s="27"/>
      <c r="Z56" s="27"/>
      <c r="AA56" s="27"/>
      <c r="AB56" s="27"/>
      <c r="AC56" s="27"/>
      <c r="AD56" s="27"/>
    </row>
    <row r="57" ht="13.5" customHeight="1">
      <c r="A57" s="27"/>
      <c r="B57" s="27"/>
      <c r="C57" s="27"/>
      <c r="D57" s="27"/>
      <c r="E57" s="27"/>
      <c r="F57" s="78"/>
      <c r="G57" s="120"/>
      <c r="H57" s="27"/>
      <c r="I57" s="27"/>
      <c r="J57" s="27"/>
      <c r="K57" s="27"/>
      <c r="L57" s="27"/>
      <c r="M57" s="27"/>
      <c r="N57" s="27"/>
      <c r="O57" s="27"/>
      <c r="P57" s="27"/>
      <c r="Q57" s="27"/>
      <c r="R57" s="27"/>
      <c r="S57" s="27"/>
      <c r="T57" s="27"/>
      <c r="U57" s="27"/>
      <c r="V57" s="27"/>
      <c r="W57" s="27"/>
      <c r="X57" s="27"/>
      <c r="Y57" s="27"/>
      <c r="Z57" s="27"/>
      <c r="AA57" s="27"/>
      <c r="AB57" s="27"/>
      <c r="AC57" s="27"/>
      <c r="AD57" s="27"/>
    </row>
    <row r="58" ht="13.5" customHeight="1">
      <c r="A58" s="27"/>
      <c r="B58" s="27"/>
      <c r="C58" s="27"/>
      <c r="D58" s="27"/>
      <c r="E58" s="27"/>
      <c r="F58" s="78"/>
      <c r="G58" s="120"/>
      <c r="H58" s="27"/>
      <c r="I58" s="27"/>
      <c r="J58" s="27"/>
      <c r="K58" s="27"/>
      <c r="L58" s="27"/>
      <c r="M58" s="27"/>
      <c r="N58" s="27"/>
      <c r="O58" s="27"/>
      <c r="P58" s="27"/>
      <c r="Q58" s="27"/>
      <c r="R58" s="27"/>
      <c r="S58" s="27"/>
      <c r="T58" s="27"/>
      <c r="U58" s="27"/>
      <c r="V58" s="27"/>
      <c r="W58" s="27"/>
      <c r="X58" s="27"/>
      <c r="Y58" s="27"/>
      <c r="Z58" s="27"/>
      <c r="AA58" s="27"/>
      <c r="AB58" s="27"/>
      <c r="AC58" s="27"/>
      <c r="AD58" s="27"/>
    </row>
    <row r="59" ht="13.5" customHeight="1">
      <c r="A59" s="27"/>
      <c r="B59" s="27"/>
      <c r="C59" s="27"/>
      <c r="D59" s="27"/>
      <c r="E59" s="27"/>
      <c r="F59" s="78"/>
      <c r="G59" s="120"/>
      <c r="H59" s="27"/>
      <c r="I59" s="27"/>
      <c r="J59" s="27"/>
      <c r="K59" s="27"/>
      <c r="L59" s="27"/>
      <c r="M59" s="27"/>
      <c r="N59" s="27"/>
      <c r="O59" s="27"/>
      <c r="P59" s="27"/>
      <c r="Q59" s="27"/>
      <c r="R59" s="27"/>
      <c r="S59" s="27"/>
      <c r="T59" s="27"/>
      <c r="U59" s="27"/>
      <c r="V59" s="27"/>
      <c r="W59" s="27"/>
      <c r="X59" s="27"/>
      <c r="Y59" s="27"/>
      <c r="Z59" s="27"/>
      <c r="AA59" s="27"/>
      <c r="AB59" s="27"/>
      <c r="AC59" s="27"/>
      <c r="AD59" s="27"/>
    </row>
    <row r="60" ht="13.5" customHeight="1">
      <c r="A60" s="27"/>
      <c r="B60" s="27"/>
      <c r="C60" s="27"/>
      <c r="D60" s="27"/>
      <c r="E60" s="27"/>
      <c r="F60" s="78"/>
      <c r="G60" s="120"/>
      <c r="H60" s="27"/>
      <c r="I60" s="27"/>
      <c r="J60" s="27"/>
      <c r="K60" s="27"/>
      <c r="L60" s="27"/>
      <c r="M60" s="27"/>
      <c r="N60" s="27"/>
      <c r="O60" s="27"/>
      <c r="P60" s="27"/>
      <c r="Q60" s="27"/>
      <c r="R60" s="27"/>
      <c r="S60" s="27"/>
      <c r="T60" s="27"/>
      <c r="U60" s="27"/>
      <c r="V60" s="27"/>
      <c r="W60" s="27"/>
      <c r="X60" s="27"/>
      <c r="Y60" s="27"/>
      <c r="Z60" s="27"/>
      <c r="AA60" s="27"/>
      <c r="AB60" s="27"/>
      <c r="AC60" s="27"/>
      <c r="AD60" s="27"/>
    </row>
    <row r="61" ht="13.5" customHeight="1">
      <c r="A61" s="27"/>
      <c r="B61" s="27"/>
      <c r="C61" s="27"/>
      <c r="D61" s="27"/>
      <c r="E61" s="27"/>
      <c r="F61" s="78"/>
      <c r="G61" s="120"/>
      <c r="H61" s="27"/>
      <c r="I61" s="27"/>
      <c r="J61" s="27"/>
      <c r="K61" s="27"/>
      <c r="L61" s="27"/>
      <c r="M61" s="27"/>
      <c r="N61" s="27"/>
      <c r="O61" s="27"/>
      <c r="P61" s="27"/>
      <c r="Q61" s="27"/>
      <c r="R61" s="27"/>
      <c r="S61" s="27"/>
      <c r="T61" s="27"/>
      <c r="U61" s="27"/>
      <c r="V61" s="27"/>
      <c r="W61" s="27"/>
      <c r="X61" s="27"/>
      <c r="Y61" s="27"/>
      <c r="Z61" s="27"/>
      <c r="AA61" s="27"/>
      <c r="AB61" s="27"/>
      <c r="AC61" s="27"/>
      <c r="AD61" s="27"/>
    </row>
    <row r="62" ht="13.5" customHeight="1">
      <c r="A62" s="27"/>
      <c r="B62" s="27"/>
      <c r="C62" s="27"/>
      <c r="D62" s="27"/>
      <c r="E62" s="27"/>
      <c r="F62" s="78"/>
      <c r="G62" s="120"/>
      <c r="H62" s="27"/>
      <c r="I62" s="27"/>
      <c r="J62" s="27"/>
      <c r="K62" s="27"/>
      <c r="L62" s="27"/>
      <c r="M62" s="27"/>
      <c r="N62" s="27"/>
      <c r="O62" s="27"/>
      <c r="P62" s="27"/>
      <c r="Q62" s="27"/>
      <c r="R62" s="27"/>
      <c r="S62" s="27"/>
      <c r="T62" s="27"/>
      <c r="U62" s="27"/>
      <c r="V62" s="27"/>
      <c r="W62" s="27"/>
      <c r="X62" s="27"/>
      <c r="Y62" s="27"/>
      <c r="Z62" s="27"/>
      <c r="AA62" s="27"/>
      <c r="AB62" s="27"/>
      <c r="AC62" s="27"/>
      <c r="AD62" s="27"/>
    </row>
    <row r="63" ht="13.5" customHeight="1">
      <c r="A63" s="27"/>
      <c r="B63" s="27"/>
      <c r="C63" s="27"/>
      <c r="D63" s="27"/>
      <c r="E63" s="27"/>
      <c r="F63" s="78"/>
      <c r="G63" s="120"/>
      <c r="H63" s="27"/>
      <c r="I63" s="27"/>
      <c r="J63" s="27"/>
      <c r="K63" s="27"/>
      <c r="L63" s="27"/>
      <c r="M63" s="27"/>
      <c r="N63" s="27"/>
      <c r="O63" s="27"/>
      <c r="P63" s="27"/>
      <c r="Q63" s="27"/>
      <c r="R63" s="27"/>
      <c r="S63" s="27"/>
      <c r="T63" s="27"/>
      <c r="U63" s="27"/>
      <c r="V63" s="27"/>
      <c r="W63" s="27"/>
      <c r="X63" s="27"/>
      <c r="Y63" s="27"/>
      <c r="Z63" s="27"/>
      <c r="AA63" s="27"/>
      <c r="AB63" s="27"/>
      <c r="AC63" s="27"/>
      <c r="AD63" s="27"/>
    </row>
    <row r="64" ht="13.5" customHeight="1">
      <c r="A64" s="27"/>
      <c r="B64" s="27"/>
      <c r="C64" s="27"/>
      <c r="D64" s="27"/>
      <c r="E64" s="27"/>
      <c r="F64" s="78"/>
      <c r="G64" s="120"/>
      <c r="H64" s="27"/>
      <c r="I64" s="27"/>
      <c r="J64" s="27"/>
      <c r="K64" s="27"/>
      <c r="L64" s="27"/>
      <c r="M64" s="27"/>
      <c r="N64" s="27"/>
      <c r="O64" s="27"/>
      <c r="P64" s="27"/>
      <c r="Q64" s="27"/>
      <c r="R64" s="27"/>
      <c r="S64" s="27"/>
      <c r="T64" s="27"/>
      <c r="U64" s="27"/>
      <c r="V64" s="27"/>
      <c r="W64" s="27"/>
      <c r="X64" s="27"/>
      <c r="Y64" s="27"/>
      <c r="Z64" s="27"/>
      <c r="AA64" s="27"/>
      <c r="AB64" s="27"/>
      <c r="AC64" s="27"/>
      <c r="AD64" s="27"/>
    </row>
    <row r="65" ht="13.5" customHeight="1">
      <c r="A65" s="27"/>
      <c r="B65" s="27"/>
      <c r="C65" s="27"/>
      <c r="D65" s="27"/>
      <c r="E65" s="27"/>
      <c r="F65" s="78"/>
      <c r="G65" s="120"/>
      <c r="H65" s="27"/>
      <c r="I65" s="27"/>
      <c r="J65" s="27"/>
      <c r="K65" s="27"/>
      <c r="L65" s="27"/>
      <c r="M65" s="27"/>
      <c r="N65" s="27"/>
      <c r="O65" s="27"/>
      <c r="P65" s="27"/>
      <c r="Q65" s="27"/>
      <c r="R65" s="27"/>
      <c r="S65" s="27"/>
      <c r="T65" s="27"/>
      <c r="U65" s="27"/>
      <c r="V65" s="27"/>
      <c r="W65" s="27"/>
      <c r="X65" s="27"/>
      <c r="Y65" s="27"/>
      <c r="Z65" s="27"/>
      <c r="AA65" s="27"/>
      <c r="AB65" s="27"/>
      <c r="AC65" s="27"/>
      <c r="AD65" s="27"/>
    </row>
    <row r="66" ht="13.5" customHeight="1">
      <c r="A66" s="27"/>
      <c r="B66" s="27"/>
      <c r="C66" s="27"/>
      <c r="D66" s="27"/>
      <c r="E66" s="27"/>
      <c r="F66" s="78"/>
      <c r="G66" s="120"/>
      <c r="H66" s="27"/>
      <c r="I66" s="27"/>
      <c r="J66" s="27"/>
      <c r="K66" s="27"/>
      <c r="L66" s="27"/>
      <c r="M66" s="27"/>
      <c r="N66" s="27"/>
      <c r="O66" s="27"/>
      <c r="P66" s="27"/>
      <c r="Q66" s="27"/>
      <c r="R66" s="27"/>
      <c r="S66" s="27"/>
      <c r="T66" s="27"/>
      <c r="U66" s="27"/>
      <c r="V66" s="27"/>
      <c r="W66" s="27"/>
      <c r="X66" s="27"/>
      <c r="Y66" s="27"/>
      <c r="Z66" s="27"/>
      <c r="AA66" s="27"/>
      <c r="AB66" s="27"/>
      <c r="AC66" s="27"/>
      <c r="AD66" s="27"/>
    </row>
    <row r="67" ht="13.5" customHeight="1">
      <c r="A67" s="27"/>
      <c r="B67" s="27"/>
      <c r="C67" s="27"/>
      <c r="D67" s="27"/>
      <c r="E67" s="27"/>
      <c r="F67" s="78"/>
      <c r="G67" s="120"/>
      <c r="H67" s="27"/>
      <c r="I67" s="27"/>
      <c r="J67" s="27"/>
      <c r="K67" s="27"/>
      <c r="L67" s="27"/>
      <c r="M67" s="27"/>
      <c r="N67" s="27"/>
      <c r="O67" s="27"/>
      <c r="P67" s="27"/>
      <c r="Q67" s="27"/>
      <c r="R67" s="27"/>
      <c r="S67" s="27"/>
      <c r="T67" s="27"/>
      <c r="U67" s="27"/>
      <c r="V67" s="27"/>
      <c r="W67" s="27"/>
      <c r="X67" s="27"/>
      <c r="Y67" s="27"/>
      <c r="Z67" s="27"/>
      <c r="AA67" s="27"/>
      <c r="AB67" s="27"/>
      <c r="AC67" s="27"/>
      <c r="AD67" s="27"/>
    </row>
    <row r="68" ht="13.5" customHeight="1">
      <c r="A68" s="27"/>
      <c r="B68" s="27"/>
      <c r="C68" s="27"/>
      <c r="D68" s="27"/>
      <c r="E68" s="27"/>
      <c r="F68" s="78"/>
      <c r="G68" s="120"/>
      <c r="H68" s="27"/>
      <c r="I68" s="27"/>
      <c r="J68" s="27"/>
      <c r="K68" s="27"/>
      <c r="L68" s="27"/>
      <c r="M68" s="27"/>
      <c r="N68" s="27"/>
      <c r="O68" s="27"/>
      <c r="P68" s="27"/>
      <c r="Q68" s="27"/>
      <c r="R68" s="27"/>
      <c r="S68" s="27"/>
      <c r="T68" s="27"/>
      <c r="U68" s="27"/>
      <c r="V68" s="27"/>
      <c r="W68" s="27"/>
      <c r="X68" s="27"/>
      <c r="Y68" s="27"/>
      <c r="Z68" s="27"/>
      <c r="AA68" s="27"/>
      <c r="AB68" s="27"/>
      <c r="AC68" s="27"/>
      <c r="AD68" s="27"/>
    </row>
    <row r="69" ht="13.5" customHeight="1">
      <c r="A69" s="27"/>
      <c r="B69" s="27"/>
      <c r="C69" s="27"/>
      <c r="D69" s="27"/>
      <c r="E69" s="27"/>
      <c r="F69" s="78"/>
      <c r="G69" s="120"/>
      <c r="H69" s="27"/>
      <c r="I69" s="27"/>
      <c r="J69" s="27"/>
      <c r="K69" s="27"/>
      <c r="L69" s="27"/>
      <c r="M69" s="27"/>
      <c r="N69" s="27"/>
      <c r="O69" s="27"/>
      <c r="P69" s="27"/>
      <c r="Q69" s="27"/>
      <c r="R69" s="27"/>
      <c r="S69" s="27"/>
      <c r="T69" s="27"/>
      <c r="U69" s="27"/>
      <c r="V69" s="27"/>
      <c r="W69" s="27"/>
      <c r="X69" s="27"/>
      <c r="Y69" s="27"/>
      <c r="Z69" s="27"/>
      <c r="AA69" s="27"/>
      <c r="AB69" s="27"/>
      <c r="AC69" s="27"/>
      <c r="AD69" s="27"/>
    </row>
    <row r="70" ht="13.5" customHeight="1">
      <c r="A70" s="27"/>
      <c r="B70" s="27"/>
      <c r="C70" s="27"/>
      <c r="D70" s="27"/>
      <c r="E70" s="27"/>
      <c r="F70" s="78"/>
      <c r="G70" s="120"/>
      <c r="H70" s="27"/>
      <c r="I70" s="27"/>
      <c r="J70" s="27"/>
      <c r="K70" s="27"/>
      <c r="L70" s="27"/>
      <c r="M70" s="27"/>
      <c r="N70" s="27"/>
      <c r="O70" s="27"/>
      <c r="P70" s="27"/>
      <c r="Q70" s="27"/>
      <c r="R70" s="27"/>
      <c r="S70" s="27"/>
      <c r="T70" s="27"/>
      <c r="U70" s="27"/>
      <c r="V70" s="27"/>
      <c r="W70" s="27"/>
      <c r="X70" s="27"/>
      <c r="Y70" s="27"/>
      <c r="Z70" s="27"/>
      <c r="AA70" s="27"/>
      <c r="AB70" s="27"/>
      <c r="AC70" s="27"/>
      <c r="AD70" s="27"/>
    </row>
    <row r="71" ht="13.5" customHeight="1">
      <c r="A71" s="27"/>
      <c r="B71" s="27"/>
      <c r="C71" s="27"/>
      <c r="D71" s="27"/>
      <c r="E71" s="27"/>
      <c r="F71" s="78"/>
      <c r="G71" s="120"/>
      <c r="H71" s="27"/>
      <c r="I71" s="27"/>
      <c r="J71" s="27"/>
      <c r="K71" s="27"/>
      <c r="L71" s="27"/>
      <c r="M71" s="27"/>
      <c r="N71" s="27"/>
      <c r="O71" s="27"/>
      <c r="P71" s="27"/>
      <c r="Q71" s="27"/>
      <c r="R71" s="27"/>
      <c r="S71" s="27"/>
      <c r="T71" s="27"/>
      <c r="U71" s="27"/>
      <c r="V71" s="27"/>
      <c r="W71" s="27"/>
      <c r="X71" s="27"/>
      <c r="Y71" s="27"/>
      <c r="Z71" s="27"/>
      <c r="AA71" s="27"/>
      <c r="AB71" s="27"/>
      <c r="AC71" s="27"/>
      <c r="AD71" s="27"/>
    </row>
    <row r="72" ht="13.5" customHeight="1">
      <c r="A72" s="27"/>
      <c r="B72" s="27"/>
      <c r="C72" s="27"/>
      <c r="D72" s="27"/>
      <c r="E72" s="27"/>
      <c r="F72" s="78"/>
      <c r="G72" s="120"/>
      <c r="H72" s="27"/>
      <c r="I72" s="27"/>
      <c r="J72" s="27"/>
      <c r="K72" s="27"/>
      <c r="L72" s="27"/>
      <c r="M72" s="27"/>
      <c r="N72" s="27"/>
      <c r="O72" s="27"/>
      <c r="P72" s="27"/>
      <c r="Q72" s="27"/>
      <c r="R72" s="27"/>
      <c r="S72" s="27"/>
      <c r="T72" s="27"/>
      <c r="U72" s="27"/>
      <c r="V72" s="27"/>
      <c r="W72" s="27"/>
      <c r="X72" s="27"/>
      <c r="Y72" s="27"/>
      <c r="Z72" s="27"/>
      <c r="AA72" s="27"/>
      <c r="AB72" s="27"/>
      <c r="AC72" s="27"/>
      <c r="AD72" s="27"/>
    </row>
    <row r="73" ht="13.5" customHeight="1">
      <c r="A73" s="27"/>
      <c r="B73" s="27"/>
      <c r="C73" s="27"/>
      <c r="D73" s="27"/>
      <c r="E73" s="27"/>
      <c r="F73" s="78"/>
      <c r="G73" s="120"/>
      <c r="H73" s="27"/>
      <c r="I73" s="27"/>
      <c r="J73" s="27"/>
      <c r="K73" s="27"/>
      <c r="L73" s="27"/>
      <c r="M73" s="27"/>
      <c r="N73" s="27"/>
      <c r="O73" s="27"/>
      <c r="P73" s="27"/>
      <c r="Q73" s="27"/>
      <c r="R73" s="27"/>
      <c r="S73" s="27"/>
      <c r="T73" s="27"/>
      <c r="U73" s="27"/>
      <c r="V73" s="27"/>
      <c r="W73" s="27"/>
      <c r="X73" s="27"/>
      <c r="Y73" s="27"/>
      <c r="Z73" s="27"/>
      <c r="AA73" s="27"/>
      <c r="AB73" s="27"/>
      <c r="AC73" s="27"/>
      <c r="AD73" s="27"/>
    </row>
    <row r="74" ht="13.5" customHeight="1">
      <c r="A74" s="27"/>
      <c r="B74" s="27"/>
      <c r="C74" s="27"/>
      <c r="D74" s="27"/>
      <c r="E74" s="27"/>
      <c r="F74" s="78"/>
      <c r="G74" s="120"/>
      <c r="H74" s="27"/>
      <c r="I74" s="27"/>
      <c r="J74" s="27"/>
      <c r="K74" s="27"/>
      <c r="L74" s="27"/>
      <c r="M74" s="27"/>
      <c r="N74" s="27"/>
      <c r="O74" s="27"/>
      <c r="P74" s="27"/>
      <c r="Q74" s="27"/>
      <c r="R74" s="27"/>
      <c r="S74" s="27"/>
      <c r="T74" s="27"/>
      <c r="U74" s="27"/>
      <c r="V74" s="27"/>
      <c r="W74" s="27"/>
      <c r="X74" s="27"/>
      <c r="Y74" s="27"/>
      <c r="Z74" s="27"/>
      <c r="AA74" s="27"/>
      <c r="AB74" s="27"/>
      <c r="AC74" s="27"/>
      <c r="AD74" s="27"/>
    </row>
    <row r="75" ht="13.5" customHeight="1">
      <c r="A75" s="27"/>
      <c r="B75" s="27"/>
      <c r="C75" s="27"/>
      <c r="D75" s="27"/>
      <c r="E75" s="27"/>
      <c r="F75" s="78"/>
      <c r="G75" s="120"/>
      <c r="H75" s="27"/>
      <c r="I75" s="27"/>
      <c r="J75" s="27"/>
      <c r="K75" s="27"/>
      <c r="L75" s="27"/>
      <c r="M75" s="27"/>
      <c r="N75" s="27"/>
      <c r="O75" s="27"/>
      <c r="P75" s="27"/>
      <c r="Q75" s="27"/>
      <c r="R75" s="27"/>
      <c r="S75" s="27"/>
      <c r="T75" s="27"/>
      <c r="U75" s="27"/>
      <c r="V75" s="27"/>
      <c r="W75" s="27"/>
      <c r="X75" s="27"/>
      <c r="Y75" s="27"/>
      <c r="Z75" s="27"/>
      <c r="AA75" s="27"/>
      <c r="AB75" s="27"/>
      <c r="AC75" s="27"/>
      <c r="AD75" s="27"/>
    </row>
    <row r="76" ht="13.5" customHeight="1">
      <c r="A76" s="27"/>
      <c r="B76" s="27"/>
      <c r="C76" s="27"/>
      <c r="D76" s="27"/>
      <c r="E76" s="27"/>
      <c r="F76" s="78"/>
      <c r="G76" s="120"/>
      <c r="H76" s="27"/>
      <c r="I76" s="27"/>
      <c r="J76" s="27"/>
      <c r="K76" s="27"/>
      <c r="L76" s="27"/>
      <c r="M76" s="27"/>
      <c r="N76" s="27"/>
      <c r="O76" s="27"/>
      <c r="P76" s="27"/>
      <c r="Q76" s="27"/>
      <c r="R76" s="27"/>
      <c r="S76" s="27"/>
      <c r="T76" s="27"/>
      <c r="U76" s="27"/>
      <c r="V76" s="27"/>
      <c r="W76" s="27"/>
      <c r="X76" s="27"/>
      <c r="Y76" s="27"/>
      <c r="Z76" s="27"/>
      <c r="AA76" s="27"/>
      <c r="AB76" s="27"/>
      <c r="AC76" s="27"/>
      <c r="AD76" s="27"/>
    </row>
    <row r="77" ht="13.5" customHeight="1">
      <c r="A77" s="27"/>
      <c r="B77" s="27"/>
      <c r="C77" s="27"/>
      <c r="D77" s="27"/>
      <c r="E77" s="27"/>
      <c r="F77" s="78"/>
      <c r="G77" s="120"/>
      <c r="H77" s="27"/>
      <c r="I77" s="27"/>
      <c r="J77" s="27"/>
      <c r="K77" s="27"/>
      <c r="L77" s="27"/>
      <c r="M77" s="27"/>
      <c r="N77" s="27"/>
      <c r="O77" s="27"/>
      <c r="P77" s="27"/>
      <c r="Q77" s="27"/>
      <c r="R77" s="27"/>
      <c r="S77" s="27"/>
      <c r="T77" s="27"/>
      <c r="U77" s="27"/>
      <c r="V77" s="27"/>
      <c r="W77" s="27"/>
      <c r="X77" s="27"/>
      <c r="Y77" s="27"/>
      <c r="Z77" s="27"/>
      <c r="AA77" s="27"/>
      <c r="AB77" s="27"/>
      <c r="AC77" s="27"/>
      <c r="AD77" s="27"/>
    </row>
    <row r="78" ht="13.5" customHeight="1">
      <c r="A78" s="27"/>
      <c r="B78" s="27"/>
      <c r="C78" s="27"/>
      <c r="D78" s="27"/>
      <c r="E78" s="27"/>
      <c r="F78" s="78"/>
      <c r="G78" s="120"/>
      <c r="H78" s="27"/>
      <c r="I78" s="27"/>
      <c r="J78" s="27"/>
      <c r="K78" s="27"/>
      <c r="L78" s="27"/>
      <c r="M78" s="27"/>
      <c r="N78" s="27"/>
      <c r="O78" s="27"/>
      <c r="P78" s="27"/>
      <c r="Q78" s="27"/>
      <c r="R78" s="27"/>
      <c r="S78" s="27"/>
      <c r="T78" s="27"/>
      <c r="U78" s="27"/>
      <c r="V78" s="27"/>
      <c r="W78" s="27"/>
      <c r="X78" s="27"/>
      <c r="Y78" s="27"/>
      <c r="Z78" s="27"/>
      <c r="AA78" s="27"/>
      <c r="AB78" s="27"/>
      <c r="AC78" s="27"/>
      <c r="AD78" s="27"/>
    </row>
    <row r="79" ht="13.5" customHeight="1">
      <c r="A79" s="27"/>
      <c r="B79" s="27"/>
      <c r="C79" s="27"/>
      <c r="D79" s="27"/>
      <c r="E79" s="27"/>
      <c r="F79" s="78"/>
      <c r="G79" s="120"/>
      <c r="H79" s="27"/>
      <c r="I79" s="27"/>
      <c r="J79" s="27"/>
      <c r="K79" s="27"/>
      <c r="L79" s="27"/>
      <c r="M79" s="27"/>
      <c r="N79" s="27"/>
      <c r="O79" s="27"/>
      <c r="P79" s="27"/>
      <c r="Q79" s="27"/>
      <c r="R79" s="27"/>
      <c r="S79" s="27"/>
      <c r="T79" s="27"/>
      <c r="U79" s="27"/>
      <c r="V79" s="27"/>
      <c r="W79" s="27"/>
      <c r="X79" s="27"/>
      <c r="Y79" s="27"/>
      <c r="Z79" s="27"/>
      <c r="AA79" s="27"/>
      <c r="AB79" s="27"/>
      <c r="AC79" s="27"/>
      <c r="AD79" s="27"/>
    </row>
    <row r="80" ht="13.5" customHeight="1">
      <c r="A80" s="27"/>
      <c r="B80" s="27"/>
      <c r="C80" s="27"/>
      <c r="D80" s="27"/>
      <c r="E80" s="27"/>
      <c r="F80" s="78"/>
      <c r="G80" s="120"/>
      <c r="H80" s="27"/>
      <c r="I80" s="27"/>
      <c r="J80" s="27"/>
      <c r="K80" s="27"/>
      <c r="L80" s="27"/>
      <c r="M80" s="27"/>
      <c r="N80" s="27"/>
      <c r="O80" s="27"/>
      <c r="P80" s="27"/>
      <c r="Q80" s="27"/>
      <c r="R80" s="27"/>
      <c r="S80" s="27"/>
      <c r="T80" s="27"/>
      <c r="U80" s="27"/>
      <c r="V80" s="27"/>
      <c r="W80" s="27"/>
      <c r="X80" s="27"/>
      <c r="Y80" s="27"/>
      <c r="Z80" s="27"/>
      <c r="AA80" s="27"/>
      <c r="AB80" s="27"/>
      <c r="AC80" s="27"/>
      <c r="AD80" s="27"/>
    </row>
    <row r="81" ht="13.5" customHeight="1">
      <c r="A81" s="27"/>
      <c r="B81" s="27"/>
      <c r="C81" s="27"/>
      <c r="D81" s="27"/>
      <c r="E81" s="27"/>
      <c r="F81" s="78"/>
      <c r="G81" s="120"/>
      <c r="H81" s="27"/>
      <c r="I81" s="27"/>
      <c r="J81" s="27"/>
      <c r="K81" s="27"/>
      <c r="L81" s="27"/>
      <c r="M81" s="27"/>
      <c r="N81" s="27"/>
      <c r="O81" s="27"/>
      <c r="P81" s="27"/>
      <c r="Q81" s="27"/>
      <c r="R81" s="27"/>
      <c r="S81" s="27"/>
      <c r="T81" s="27"/>
      <c r="U81" s="27"/>
      <c r="V81" s="27"/>
      <c r="W81" s="27"/>
      <c r="X81" s="27"/>
      <c r="Y81" s="27"/>
      <c r="Z81" s="27"/>
      <c r="AA81" s="27"/>
      <c r="AB81" s="27"/>
      <c r="AC81" s="27"/>
      <c r="AD81" s="27"/>
    </row>
    <row r="82" ht="13.5" customHeight="1">
      <c r="A82" s="27"/>
      <c r="B82" s="27"/>
      <c r="C82" s="27"/>
      <c r="D82" s="27"/>
      <c r="E82" s="27"/>
      <c r="F82" s="78"/>
      <c r="G82" s="120"/>
      <c r="H82" s="27"/>
      <c r="I82" s="27"/>
      <c r="J82" s="27"/>
      <c r="K82" s="27"/>
      <c r="L82" s="27"/>
      <c r="M82" s="27"/>
      <c r="N82" s="27"/>
      <c r="O82" s="27"/>
      <c r="P82" s="27"/>
      <c r="Q82" s="27"/>
      <c r="R82" s="27"/>
      <c r="S82" s="27"/>
      <c r="T82" s="27"/>
      <c r="U82" s="27"/>
      <c r="V82" s="27"/>
      <c r="W82" s="27"/>
      <c r="X82" s="27"/>
      <c r="Y82" s="27"/>
      <c r="Z82" s="27"/>
      <c r="AA82" s="27"/>
      <c r="AB82" s="27"/>
      <c r="AC82" s="27"/>
      <c r="AD82" s="27"/>
    </row>
    <row r="83" ht="13.5" customHeight="1">
      <c r="A83" s="27"/>
      <c r="B83" s="27"/>
      <c r="C83" s="27"/>
      <c r="D83" s="27"/>
      <c r="E83" s="27"/>
      <c r="F83" s="78"/>
      <c r="G83" s="120"/>
      <c r="H83" s="27"/>
      <c r="I83" s="27"/>
      <c r="J83" s="27"/>
      <c r="K83" s="27"/>
      <c r="L83" s="27"/>
      <c r="M83" s="27"/>
      <c r="N83" s="27"/>
      <c r="O83" s="27"/>
      <c r="P83" s="27"/>
      <c r="Q83" s="27"/>
      <c r="R83" s="27"/>
      <c r="S83" s="27"/>
      <c r="T83" s="27"/>
      <c r="U83" s="27"/>
      <c r="V83" s="27"/>
      <c r="W83" s="27"/>
      <c r="X83" s="27"/>
      <c r="Y83" s="27"/>
      <c r="Z83" s="27"/>
      <c r="AA83" s="27"/>
      <c r="AB83" s="27"/>
      <c r="AC83" s="27"/>
      <c r="AD83" s="27"/>
    </row>
    <row r="84" ht="13.5" customHeight="1">
      <c r="A84" s="27"/>
      <c r="B84" s="27"/>
      <c r="C84" s="27"/>
      <c r="D84" s="27"/>
      <c r="E84" s="27"/>
      <c r="F84" s="78"/>
      <c r="G84" s="120"/>
      <c r="H84" s="27"/>
      <c r="I84" s="27"/>
      <c r="J84" s="27"/>
      <c r="K84" s="27"/>
      <c r="L84" s="27"/>
      <c r="M84" s="27"/>
      <c r="N84" s="27"/>
      <c r="O84" s="27"/>
      <c r="P84" s="27"/>
      <c r="Q84" s="27"/>
      <c r="R84" s="27"/>
      <c r="S84" s="27"/>
      <c r="T84" s="27"/>
      <c r="U84" s="27"/>
      <c r="V84" s="27"/>
      <c r="W84" s="27"/>
      <c r="X84" s="27"/>
      <c r="Y84" s="27"/>
      <c r="Z84" s="27"/>
      <c r="AA84" s="27"/>
      <c r="AB84" s="27"/>
      <c r="AC84" s="27"/>
      <c r="AD84" s="27"/>
    </row>
    <row r="85" ht="13.5" customHeight="1">
      <c r="A85" s="27"/>
      <c r="B85" s="27"/>
      <c r="C85" s="27"/>
      <c r="D85" s="27"/>
      <c r="E85" s="27"/>
      <c r="F85" s="78"/>
      <c r="G85" s="120"/>
      <c r="H85" s="27"/>
      <c r="I85" s="27"/>
      <c r="J85" s="27"/>
      <c r="K85" s="27"/>
      <c r="L85" s="27"/>
      <c r="M85" s="27"/>
      <c r="N85" s="27"/>
      <c r="O85" s="27"/>
      <c r="P85" s="27"/>
      <c r="Q85" s="27"/>
      <c r="R85" s="27"/>
      <c r="S85" s="27"/>
      <c r="T85" s="27"/>
      <c r="U85" s="27"/>
      <c r="V85" s="27"/>
      <c r="W85" s="27"/>
      <c r="X85" s="27"/>
      <c r="Y85" s="27"/>
      <c r="Z85" s="27"/>
      <c r="AA85" s="27"/>
      <c r="AB85" s="27"/>
      <c r="AC85" s="27"/>
      <c r="AD85" s="27"/>
    </row>
    <row r="86" ht="13.5" customHeight="1">
      <c r="A86" s="27"/>
      <c r="B86" s="27"/>
      <c r="C86" s="27"/>
      <c r="D86" s="27"/>
      <c r="E86" s="27"/>
      <c r="F86" s="78"/>
      <c r="G86" s="120"/>
      <c r="H86" s="27"/>
      <c r="I86" s="27"/>
      <c r="J86" s="27"/>
      <c r="K86" s="27"/>
      <c r="L86" s="27"/>
      <c r="M86" s="27"/>
      <c r="N86" s="27"/>
      <c r="O86" s="27"/>
      <c r="P86" s="27"/>
      <c r="Q86" s="27"/>
      <c r="R86" s="27"/>
      <c r="S86" s="27"/>
      <c r="T86" s="27"/>
      <c r="U86" s="27"/>
      <c r="V86" s="27"/>
      <c r="W86" s="27"/>
      <c r="X86" s="27"/>
      <c r="Y86" s="27"/>
      <c r="Z86" s="27"/>
      <c r="AA86" s="27"/>
      <c r="AB86" s="27"/>
      <c r="AC86" s="27"/>
      <c r="AD86" s="27"/>
    </row>
    <row r="87" ht="13.5" customHeight="1">
      <c r="A87" s="27"/>
      <c r="B87" s="27"/>
      <c r="C87" s="27"/>
      <c r="D87" s="27"/>
      <c r="E87" s="27"/>
      <c r="F87" s="78"/>
      <c r="G87" s="120"/>
      <c r="H87" s="27"/>
      <c r="I87" s="27"/>
      <c r="J87" s="27"/>
      <c r="K87" s="27"/>
      <c r="L87" s="27"/>
      <c r="M87" s="27"/>
      <c r="N87" s="27"/>
      <c r="O87" s="27"/>
      <c r="P87" s="27"/>
      <c r="Q87" s="27"/>
      <c r="R87" s="27"/>
      <c r="S87" s="27"/>
      <c r="T87" s="27"/>
      <c r="U87" s="27"/>
      <c r="V87" s="27"/>
      <c r="W87" s="27"/>
      <c r="X87" s="27"/>
      <c r="Y87" s="27"/>
      <c r="Z87" s="27"/>
      <c r="AA87" s="27"/>
      <c r="AB87" s="27"/>
      <c r="AC87" s="27"/>
      <c r="AD87" s="27"/>
    </row>
    <row r="88" ht="13.5" customHeight="1">
      <c r="A88" s="27"/>
      <c r="B88" s="27"/>
      <c r="C88" s="27"/>
      <c r="D88" s="27"/>
      <c r="E88" s="27"/>
      <c r="F88" s="78"/>
      <c r="G88" s="120"/>
      <c r="H88" s="27"/>
      <c r="I88" s="27"/>
      <c r="J88" s="27"/>
      <c r="K88" s="27"/>
      <c r="L88" s="27"/>
      <c r="M88" s="27"/>
      <c r="N88" s="27"/>
      <c r="O88" s="27"/>
      <c r="P88" s="27"/>
      <c r="Q88" s="27"/>
      <c r="R88" s="27"/>
      <c r="S88" s="27"/>
      <c r="T88" s="27"/>
      <c r="U88" s="27"/>
      <c r="V88" s="27"/>
      <c r="W88" s="27"/>
      <c r="X88" s="27"/>
      <c r="Y88" s="27"/>
      <c r="Z88" s="27"/>
      <c r="AA88" s="27"/>
      <c r="AB88" s="27"/>
      <c r="AC88" s="27"/>
      <c r="AD88" s="27"/>
    </row>
    <row r="89" ht="13.5" customHeight="1">
      <c r="A89" s="27"/>
      <c r="B89" s="27"/>
      <c r="C89" s="27"/>
      <c r="D89" s="27"/>
      <c r="E89" s="27"/>
      <c r="F89" s="78"/>
      <c r="G89" s="120"/>
      <c r="H89" s="27"/>
      <c r="I89" s="27"/>
      <c r="J89" s="27"/>
      <c r="K89" s="27"/>
      <c r="L89" s="27"/>
      <c r="M89" s="27"/>
      <c r="N89" s="27"/>
      <c r="O89" s="27"/>
      <c r="P89" s="27"/>
      <c r="Q89" s="27"/>
      <c r="R89" s="27"/>
      <c r="S89" s="27"/>
      <c r="T89" s="27"/>
      <c r="U89" s="27"/>
      <c r="V89" s="27"/>
      <c r="W89" s="27"/>
      <c r="X89" s="27"/>
      <c r="Y89" s="27"/>
      <c r="Z89" s="27"/>
      <c r="AA89" s="27"/>
      <c r="AB89" s="27"/>
      <c r="AC89" s="27"/>
      <c r="AD89" s="27"/>
    </row>
    <row r="90" ht="13.5" customHeight="1">
      <c r="A90" s="27"/>
      <c r="B90" s="27"/>
      <c r="C90" s="27"/>
      <c r="D90" s="27"/>
      <c r="E90" s="27"/>
      <c r="F90" s="78"/>
      <c r="G90" s="120"/>
      <c r="H90" s="27"/>
      <c r="I90" s="27"/>
      <c r="J90" s="27"/>
      <c r="K90" s="27"/>
      <c r="L90" s="27"/>
      <c r="M90" s="27"/>
      <c r="N90" s="27"/>
      <c r="O90" s="27"/>
      <c r="P90" s="27"/>
      <c r="Q90" s="27"/>
      <c r="R90" s="27"/>
      <c r="S90" s="27"/>
      <c r="T90" s="27"/>
      <c r="U90" s="27"/>
      <c r="V90" s="27"/>
      <c r="W90" s="27"/>
      <c r="X90" s="27"/>
      <c r="Y90" s="27"/>
      <c r="Z90" s="27"/>
      <c r="AA90" s="27"/>
      <c r="AB90" s="27"/>
      <c r="AC90" s="27"/>
      <c r="AD90" s="27"/>
    </row>
    <row r="91" ht="13.5" customHeight="1">
      <c r="A91" s="27"/>
      <c r="B91" s="27"/>
      <c r="C91" s="27"/>
      <c r="D91" s="27"/>
      <c r="E91" s="27"/>
      <c r="F91" s="78"/>
      <c r="G91" s="120"/>
      <c r="H91" s="27"/>
      <c r="I91" s="27"/>
      <c r="J91" s="27"/>
      <c r="K91" s="27"/>
      <c r="L91" s="27"/>
      <c r="M91" s="27"/>
      <c r="N91" s="27"/>
      <c r="O91" s="27"/>
      <c r="P91" s="27"/>
      <c r="Q91" s="27"/>
      <c r="R91" s="27"/>
      <c r="S91" s="27"/>
      <c r="T91" s="27"/>
      <c r="U91" s="27"/>
      <c r="V91" s="27"/>
      <c r="W91" s="27"/>
      <c r="X91" s="27"/>
      <c r="Y91" s="27"/>
      <c r="Z91" s="27"/>
      <c r="AA91" s="27"/>
      <c r="AB91" s="27"/>
      <c r="AC91" s="27"/>
      <c r="AD91" s="27"/>
    </row>
    <row r="92" ht="13.5" customHeight="1">
      <c r="A92" s="27"/>
      <c r="B92" s="27"/>
      <c r="C92" s="27"/>
      <c r="D92" s="27"/>
      <c r="E92" s="27"/>
      <c r="F92" s="78"/>
      <c r="G92" s="120"/>
      <c r="H92" s="27"/>
      <c r="I92" s="27"/>
      <c r="J92" s="27"/>
      <c r="K92" s="27"/>
      <c r="L92" s="27"/>
      <c r="M92" s="27"/>
      <c r="N92" s="27"/>
      <c r="O92" s="27"/>
      <c r="P92" s="27"/>
      <c r="Q92" s="27"/>
      <c r="R92" s="27"/>
      <c r="S92" s="27"/>
      <c r="T92" s="27"/>
      <c r="U92" s="27"/>
      <c r="V92" s="27"/>
      <c r="W92" s="27"/>
      <c r="X92" s="27"/>
      <c r="Y92" s="27"/>
      <c r="Z92" s="27"/>
      <c r="AA92" s="27"/>
      <c r="AB92" s="27"/>
      <c r="AC92" s="27"/>
      <c r="AD92" s="27"/>
    </row>
    <row r="93" ht="13.5" customHeight="1">
      <c r="A93" s="27"/>
      <c r="B93" s="27"/>
      <c r="C93" s="27"/>
      <c r="D93" s="27"/>
      <c r="E93" s="27"/>
      <c r="F93" s="78"/>
      <c r="G93" s="120"/>
      <c r="H93" s="27"/>
      <c r="I93" s="27"/>
      <c r="J93" s="27"/>
      <c r="K93" s="27"/>
      <c r="L93" s="27"/>
      <c r="M93" s="27"/>
      <c r="N93" s="27"/>
      <c r="O93" s="27"/>
      <c r="P93" s="27"/>
      <c r="Q93" s="27"/>
      <c r="R93" s="27"/>
      <c r="S93" s="27"/>
      <c r="T93" s="27"/>
      <c r="U93" s="27"/>
      <c r="V93" s="27"/>
      <c r="W93" s="27"/>
      <c r="X93" s="27"/>
      <c r="Y93" s="27"/>
      <c r="Z93" s="27"/>
      <c r="AA93" s="27"/>
      <c r="AB93" s="27"/>
      <c r="AC93" s="27"/>
      <c r="AD93" s="27"/>
    </row>
    <row r="94" ht="13.5" customHeight="1">
      <c r="A94" s="27"/>
      <c r="B94" s="27"/>
      <c r="C94" s="27"/>
      <c r="D94" s="27"/>
      <c r="E94" s="27"/>
      <c r="F94" s="78"/>
      <c r="G94" s="120"/>
      <c r="H94" s="27"/>
      <c r="I94" s="27"/>
      <c r="J94" s="27"/>
      <c r="K94" s="27"/>
      <c r="L94" s="27"/>
      <c r="M94" s="27"/>
      <c r="N94" s="27"/>
      <c r="O94" s="27"/>
      <c r="P94" s="27"/>
      <c r="Q94" s="27"/>
      <c r="R94" s="27"/>
      <c r="S94" s="27"/>
      <c r="T94" s="27"/>
      <c r="U94" s="27"/>
      <c r="V94" s="27"/>
      <c r="W94" s="27"/>
      <c r="X94" s="27"/>
      <c r="Y94" s="27"/>
      <c r="Z94" s="27"/>
      <c r="AA94" s="27"/>
      <c r="AB94" s="27"/>
      <c r="AC94" s="27"/>
      <c r="AD94" s="27"/>
    </row>
    <row r="95" ht="13.5" customHeight="1">
      <c r="A95" s="27"/>
      <c r="B95" s="27"/>
      <c r="C95" s="27"/>
      <c r="D95" s="27"/>
      <c r="E95" s="27"/>
      <c r="F95" s="476"/>
      <c r="G95" s="120"/>
      <c r="H95" s="27"/>
      <c r="I95" s="27"/>
      <c r="J95" s="27"/>
      <c r="K95" s="27"/>
      <c r="L95" s="27"/>
      <c r="M95" s="27"/>
      <c r="N95" s="27"/>
      <c r="O95" s="27"/>
      <c r="P95" s="27"/>
      <c r="Q95" s="27"/>
      <c r="R95" s="27"/>
      <c r="S95" s="27"/>
      <c r="T95" s="27"/>
      <c r="U95" s="27"/>
      <c r="V95" s="27"/>
      <c r="W95" s="27"/>
      <c r="X95" s="27"/>
      <c r="Y95" s="27"/>
      <c r="Z95" s="27"/>
      <c r="AA95" s="27"/>
      <c r="AB95" s="27"/>
      <c r="AC95" s="27"/>
      <c r="AD95" s="27"/>
    </row>
    <row r="96" ht="13.5" customHeight="1">
      <c r="A96" s="27"/>
      <c r="B96" s="27"/>
      <c r="C96" s="27"/>
      <c r="D96" s="27"/>
      <c r="E96" s="27"/>
      <c r="F96" s="78"/>
      <c r="G96" s="125"/>
      <c r="H96" s="27"/>
      <c r="I96" s="27"/>
      <c r="J96" s="27"/>
      <c r="K96" s="27"/>
      <c r="L96" s="27"/>
      <c r="M96" s="27"/>
      <c r="N96" s="27"/>
      <c r="O96" s="27"/>
      <c r="P96" s="27"/>
      <c r="Q96" s="27"/>
      <c r="R96" s="27"/>
      <c r="S96" s="27"/>
      <c r="T96" s="27"/>
      <c r="U96" s="27"/>
      <c r="V96" s="27"/>
      <c r="W96" s="27"/>
      <c r="X96" s="27"/>
      <c r="Y96" s="27"/>
      <c r="Z96" s="27"/>
      <c r="AA96" s="27"/>
      <c r="AB96" s="27"/>
      <c r="AC96" s="27"/>
      <c r="AD96" s="27"/>
    </row>
    <row r="97" ht="13.5" customHeight="1">
      <c r="A97" s="27"/>
      <c r="B97" s="27"/>
      <c r="C97" s="27"/>
      <c r="D97" s="27"/>
      <c r="E97" s="27"/>
      <c r="F97" s="78"/>
      <c r="G97" s="125"/>
      <c r="H97" s="27"/>
      <c r="I97" s="27"/>
      <c r="J97" s="27"/>
      <c r="K97" s="27"/>
      <c r="L97" s="27"/>
      <c r="M97" s="27"/>
      <c r="N97" s="27"/>
      <c r="O97" s="27"/>
      <c r="P97" s="27"/>
      <c r="Q97" s="27"/>
      <c r="R97" s="27"/>
      <c r="S97" s="27"/>
      <c r="T97" s="27"/>
      <c r="U97" s="27"/>
      <c r="V97" s="27"/>
      <c r="W97" s="27"/>
      <c r="X97" s="27"/>
      <c r="Y97" s="27"/>
      <c r="Z97" s="27"/>
      <c r="AA97" s="27"/>
      <c r="AB97" s="27"/>
      <c r="AC97" s="27"/>
      <c r="AD97" s="27"/>
    </row>
    <row r="98" ht="13.5" customHeight="1">
      <c r="A98" s="27"/>
      <c r="B98" s="27"/>
      <c r="C98" s="27"/>
      <c r="D98" s="27"/>
      <c r="E98" s="27"/>
      <c r="F98" s="78"/>
      <c r="G98" s="125"/>
      <c r="H98" s="27"/>
      <c r="I98" s="27"/>
      <c r="J98" s="27"/>
      <c r="K98" s="27"/>
      <c r="L98" s="27"/>
      <c r="M98" s="27"/>
      <c r="N98" s="27"/>
      <c r="O98" s="27"/>
      <c r="P98" s="27"/>
      <c r="Q98" s="27"/>
      <c r="R98" s="27"/>
      <c r="S98" s="27"/>
      <c r="T98" s="27"/>
      <c r="U98" s="27"/>
      <c r="V98" s="27"/>
      <c r="W98" s="27"/>
      <c r="X98" s="27"/>
      <c r="Y98" s="27"/>
      <c r="Z98" s="27"/>
      <c r="AA98" s="27"/>
      <c r="AB98" s="27"/>
      <c r="AC98" s="27"/>
      <c r="AD98" s="27"/>
    </row>
    <row r="99" ht="13.5" customHeight="1">
      <c r="A99" s="27"/>
      <c r="B99" s="27"/>
      <c r="C99" s="27"/>
      <c r="D99" s="27"/>
      <c r="E99" s="27"/>
      <c r="F99" s="78"/>
      <c r="G99" s="125"/>
      <c r="H99" s="27"/>
      <c r="I99" s="27"/>
      <c r="J99" s="27"/>
      <c r="K99" s="27"/>
      <c r="L99" s="27"/>
      <c r="M99" s="27"/>
      <c r="N99" s="27"/>
      <c r="O99" s="27"/>
      <c r="P99" s="27"/>
      <c r="Q99" s="27"/>
      <c r="R99" s="27"/>
      <c r="S99" s="27"/>
      <c r="T99" s="27"/>
      <c r="U99" s="27"/>
      <c r="V99" s="27"/>
      <c r="W99" s="27"/>
      <c r="X99" s="27"/>
      <c r="Y99" s="27"/>
      <c r="Z99" s="27"/>
      <c r="AA99" s="27"/>
      <c r="AB99" s="27"/>
      <c r="AC99" s="27"/>
      <c r="AD99" s="27"/>
    </row>
    <row r="100" ht="13.5" customHeight="1">
      <c r="A100" s="27"/>
      <c r="B100" s="27"/>
      <c r="C100" s="27"/>
      <c r="D100" s="27"/>
      <c r="E100" s="27"/>
      <c r="F100" s="78"/>
      <c r="G100" s="125"/>
      <c r="H100" s="27"/>
      <c r="I100" s="27"/>
      <c r="J100" s="27"/>
      <c r="K100" s="27"/>
      <c r="L100" s="27"/>
      <c r="M100" s="27"/>
      <c r="N100" s="27"/>
      <c r="O100" s="27"/>
      <c r="P100" s="27"/>
      <c r="Q100" s="27"/>
      <c r="R100" s="27"/>
      <c r="S100" s="27"/>
      <c r="T100" s="27"/>
      <c r="U100" s="27"/>
      <c r="V100" s="27"/>
      <c r="W100" s="27"/>
      <c r="X100" s="27"/>
      <c r="Y100" s="27"/>
      <c r="Z100" s="27"/>
      <c r="AA100" s="27"/>
      <c r="AB100" s="27"/>
      <c r="AC100" s="27"/>
      <c r="AD100" s="27"/>
    </row>
    <row r="101" ht="13.5" customHeight="1">
      <c r="A101" s="27"/>
      <c r="B101" s="27"/>
      <c r="C101" s="27"/>
      <c r="D101" s="27"/>
      <c r="E101" s="27"/>
      <c r="F101" s="78"/>
      <c r="G101" s="125"/>
      <c r="H101" s="27"/>
      <c r="I101" s="27"/>
      <c r="J101" s="27"/>
      <c r="K101" s="27"/>
      <c r="L101" s="27"/>
      <c r="M101" s="27"/>
      <c r="N101" s="27"/>
      <c r="O101" s="27"/>
      <c r="P101" s="27"/>
      <c r="Q101" s="27"/>
      <c r="R101" s="27"/>
      <c r="S101" s="27"/>
      <c r="T101" s="27"/>
      <c r="U101" s="27"/>
      <c r="V101" s="27"/>
      <c r="W101" s="27"/>
      <c r="X101" s="27"/>
      <c r="Y101" s="27"/>
      <c r="Z101" s="27"/>
      <c r="AA101" s="27"/>
      <c r="AB101" s="27"/>
      <c r="AC101" s="27"/>
      <c r="AD101" s="27"/>
    </row>
    <row r="102" ht="13.5" customHeight="1">
      <c r="A102" s="27"/>
      <c r="B102" s="27"/>
      <c r="C102" s="27"/>
      <c r="D102" s="27"/>
      <c r="E102" s="27"/>
      <c r="F102" s="78"/>
      <c r="G102" s="125"/>
      <c r="H102" s="27"/>
      <c r="I102" s="27"/>
      <c r="J102" s="27"/>
      <c r="K102" s="27"/>
      <c r="L102" s="27"/>
      <c r="M102" s="27"/>
      <c r="N102" s="27"/>
      <c r="O102" s="27"/>
      <c r="P102" s="27"/>
      <c r="Q102" s="27"/>
      <c r="R102" s="27"/>
      <c r="S102" s="27"/>
      <c r="T102" s="27"/>
      <c r="U102" s="27"/>
      <c r="V102" s="27"/>
      <c r="W102" s="27"/>
      <c r="X102" s="27"/>
      <c r="Y102" s="27"/>
      <c r="Z102" s="27"/>
      <c r="AA102" s="27"/>
      <c r="AB102" s="27"/>
      <c r="AC102" s="27"/>
      <c r="AD102" s="27"/>
    </row>
    <row r="103" ht="13.5" customHeight="1">
      <c r="A103" s="27"/>
      <c r="B103" s="27"/>
      <c r="C103" s="27"/>
      <c r="D103" s="27"/>
      <c r="E103" s="27"/>
      <c r="F103" s="78"/>
      <c r="G103" s="125"/>
      <c r="H103" s="27"/>
      <c r="I103" s="27"/>
      <c r="J103" s="27"/>
      <c r="K103" s="27"/>
      <c r="L103" s="27"/>
      <c r="M103" s="27"/>
      <c r="N103" s="27"/>
      <c r="O103" s="27"/>
      <c r="P103" s="27"/>
      <c r="Q103" s="27"/>
      <c r="R103" s="27"/>
      <c r="S103" s="27"/>
      <c r="T103" s="27"/>
      <c r="U103" s="27"/>
      <c r="V103" s="27"/>
      <c r="W103" s="27"/>
      <c r="X103" s="27"/>
      <c r="Y103" s="27"/>
      <c r="Z103" s="27"/>
      <c r="AA103" s="27"/>
      <c r="AB103" s="27"/>
      <c r="AC103" s="27"/>
      <c r="AD103" s="27"/>
    </row>
    <row r="104" ht="13.5" customHeight="1">
      <c r="A104" s="27"/>
      <c r="B104" s="27"/>
      <c r="C104" s="27"/>
      <c r="D104" s="27"/>
      <c r="E104" s="27"/>
      <c r="F104" s="78"/>
      <c r="G104" s="125"/>
      <c r="H104" s="27"/>
      <c r="I104" s="27"/>
      <c r="J104" s="27"/>
      <c r="K104" s="27"/>
      <c r="L104" s="27"/>
      <c r="M104" s="27"/>
      <c r="N104" s="27"/>
      <c r="O104" s="27"/>
      <c r="P104" s="27"/>
      <c r="Q104" s="27"/>
      <c r="R104" s="27"/>
      <c r="S104" s="27"/>
      <c r="T104" s="27"/>
      <c r="U104" s="27"/>
      <c r="V104" s="27"/>
      <c r="W104" s="27"/>
      <c r="X104" s="27"/>
      <c r="Y104" s="27"/>
      <c r="Z104" s="27"/>
      <c r="AA104" s="27"/>
      <c r="AB104" s="27"/>
      <c r="AC104" s="27"/>
      <c r="AD104" s="27"/>
    </row>
    <row r="105" ht="13.5" customHeight="1">
      <c r="A105" s="27"/>
      <c r="B105" s="27"/>
      <c r="C105" s="27"/>
      <c r="D105" s="27"/>
      <c r="E105" s="27"/>
      <c r="F105" s="78"/>
      <c r="G105" s="125"/>
      <c r="H105" s="27"/>
      <c r="I105" s="27"/>
      <c r="J105" s="27"/>
      <c r="K105" s="27"/>
      <c r="L105" s="27"/>
      <c r="M105" s="27"/>
      <c r="N105" s="27"/>
      <c r="O105" s="27"/>
      <c r="P105" s="27"/>
      <c r="Q105" s="27"/>
      <c r="R105" s="27"/>
      <c r="S105" s="27"/>
      <c r="T105" s="27"/>
      <c r="U105" s="27"/>
      <c r="V105" s="27"/>
      <c r="W105" s="27"/>
      <c r="X105" s="27"/>
      <c r="Y105" s="27"/>
      <c r="Z105" s="27"/>
      <c r="AA105" s="27"/>
      <c r="AB105" s="27"/>
      <c r="AC105" s="27"/>
      <c r="AD105" s="27"/>
    </row>
    <row r="106" ht="13.5" customHeight="1">
      <c r="A106" s="27"/>
      <c r="B106" s="27"/>
      <c r="C106" s="27"/>
      <c r="D106" s="27"/>
      <c r="E106" s="27"/>
      <c r="F106" s="78"/>
      <c r="G106" s="125"/>
      <c r="H106" s="27"/>
      <c r="I106" s="27"/>
      <c r="J106" s="27"/>
      <c r="K106" s="27"/>
      <c r="L106" s="27"/>
      <c r="M106" s="27"/>
      <c r="N106" s="27"/>
      <c r="O106" s="27"/>
      <c r="P106" s="27"/>
      <c r="Q106" s="27"/>
      <c r="R106" s="27"/>
      <c r="S106" s="27"/>
      <c r="T106" s="27"/>
      <c r="U106" s="27"/>
      <c r="V106" s="27"/>
      <c r="W106" s="27"/>
      <c r="X106" s="27"/>
      <c r="Y106" s="27"/>
      <c r="Z106" s="27"/>
      <c r="AA106" s="27"/>
      <c r="AB106" s="27"/>
      <c r="AC106" s="27"/>
      <c r="AD106" s="27"/>
    </row>
    <row r="107" ht="13.5" customHeight="1">
      <c r="A107" s="27"/>
      <c r="B107" s="27"/>
      <c r="C107" s="27"/>
      <c r="D107" s="27"/>
      <c r="E107" s="27"/>
      <c r="F107" s="78"/>
      <c r="G107" s="125"/>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row>
    <row r="108" ht="13.5" customHeight="1">
      <c r="A108" s="27"/>
      <c r="B108" s="27"/>
      <c r="C108" s="27"/>
      <c r="D108" s="27"/>
      <c r="E108" s="27"/>
      <c r="F108" s="78"/>
      <c r="G108" s="125"/>
      <c r="H108" s="27"/>
      <c r="I108" s="27"/>
      <c r="J108" s="27"/>
      <c r="K108" s="27"/>
      <c r="L108" s="27"/>
      <c r="M108" s="27"/>
      <c r="N108" s="27"/>
      <c r="O108" s="27"/>
      <c r="P108" s="27"/>
      <c r="Q108" s="27"/>
      <c r="R108" s="27"/>
      <c r="S108" s="27"/>
      <c r="T108" s="27"/>
      <c r="U108" s="27"/>
      <c r="V108" s="27"/>
      <c r="W108" s="27"/>
      <c r="X108" s="27"/>
      <c r="Y108" s="27"/>
      <c r="Z108" s="27"/>
      <c r="AA108" s="27"/>
      <c r="AB108" s="27"/>
      <c r="AC108" s="27"/>
      <c r="AD108" s="27"/>
    </row>
    <row r="109" ht="13.5" customHeight="1">
      <c r="A109" s="27"/>
      <c r="B109" s="27"/>
      <c r="C109" s="27"/>
      <c r="D109" s="27"/>
      <c r="E109" s="27"/>
      <c r="F109" s="78"/>
      <c r="G109" s="125"/>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row>
    <row r="110" ht="13.5" customHeight="1">
      <c r="A110" s="27"/>
      <c r="B110" s="27"/>
      <c r="C110" s="27"/>
      <c r="D110" s="27"/>
      <c r="E110" s="27"/>
      <c r="F110" s="78"/>
      <c r="G110" s="125"/>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row>
    <row r="111" ht="13.5" customHeight="1">
      <c r="A111" s="27"/>
      <c r="B111" s="27"/>
      <c r="C111" s="27"/>
      <c r="D111" s="27"/>
      <c r="E111" s="27"/>
      <c r="F111" s="78"/>
      <c r="G111" s="125"/>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row>
    <row r="112" ht="13.5" customHeight="1">
      <c r="A112" s="27"/>
      <c r="B112" s="27"/>
      <c r="C112" s="27"/>
      <c r="D112" s="27"/>
      <c r="E112" s="27"/>
      <c r="F112" s="78"/>
      <c r="G112" s="125"/>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row>
    <row r="113" ht="13.5" customHeight="1">
      <c r="A113" s="27"/>
      <c r="B113" s="27"/>
      <c r="C113" s="27"/>
      <c r="D113" s="27"/>
      <c r="E113" s="27"/>
      <c r="F113" s="78"/>
      <c r="G113" s="125"/>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row>
    <row r="114" ht="13.5" customHeight="1">
      <c r="A114" s="27"/>
      <c r="B114" s="27"/>
      <c r="C114" s="27"/>
      <c r="D114" s="27"/>
      <c r="E114" s="27"/>
      <c r="F114" s="78"/>
      <c r="G114" s="125"/>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row>
    <row r="115" ht="13.5" customHeight="1">
      <c r="A115" s="27"/>
      <c r="B115" s="27"/>
      <c r="C115" s="27"/>
      <c r="D115" s="27"/>
      <c r="E115" s="27"/>
      <c r="F115" s="78"/>
      <c r="G115" s="125"/>
      <c r="H115" s="27"/>
      <c r="I115" s="27"/>
      <c r="J115" s="27"/>
      <c r="K115" s="27"/>
      <c r="L115" s="27"/>
      <c r="M115" s="27"/>
      <c r="N115" s="27"/>
      <c r="O115" s="27"/>
      <c r="P115" s="27"/>
      <c r="Q115" s="27"/>
      <c r="R115" s="27"/>
      <c r="S115" s="27"/>
      <c r="T115" s="27"/>
      <c r="U115" s="27"/>
      <c r="V115" s="27"/>
      <c r="W115" s="27"/>
      <c r="X115" s="27"/>
      <c r="Y115" s="27"/>
      <c r="Z115" s="27"/>
      <c r="AA115" s="27"/>
      <c r="AB115" s="27"/>
      <c r="AC115" s="27"/>
      <c r="AD115" s="27"/>
    </row>
    <row r="116" ht="13.5" customHeight="1">
      <c r="A116" s="27"/>
      <c r="B116" s="27"/>
      <c r="C116" s="27"/>
      <c r="D116" s="27"/>
      <c r="E116" s="27"/>
      <c r="F116" s="78"/>
      <c r="G116" s="125"/>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row>
    <row r="117" ht="13.5" customHeight="1">
      <c r="A117" s="27"/>
      <c r="B117" s="27"/>
      <c r="C117" s="27"/>
      <c r="D117" s="27"/>
      <c r="E117" s="27"/>
      <c r="F117" s="78"/>
      <c r="G117" s="125"/>
      <c r="H117" s="27"/>
      <c r="I117" s="27"/>
      <c r="J117" s="27"/>
      <c r="K117" s="27"/>
      <c r="L117" s="27"/>
      <c r="M117" s="27"/>
      <c r="N117" s="27"/>
      <c r="O117" s="27"/>
      <c r="P117" s="27"/>
      <c r="Q117" s="27"/>
      <c r="R117" s="27"/>
      <c r="S117" s="27"/>
      <c r="T117" s="27"/>
      <c r="U117" s="27"/>
      <c r="V117" s="27"/>
      <c r="W117" s="27"/>
      <c r="X117" s="27"/>
      <c r="Y117" s="27"/>
      <c r="Z117" s="27"/>
      <c r="AA117" s="27"/>
      <c r="AB117" s="27"/>
      <c r="AC117" s="27"/>
      <c r="AD117" s="27"/>
    </row>
    <row r="118" ht="13.5" customHeight="1">
      <c r="A118" s="27"/>
      <c r="B118" s="27"/>
      <c r="C118" s="27"/>
      <c r="D118" s="27"/>
      <c r="E118" s="27"/>
      <c r="F118" s="78"/>
      <c r="G118" s="125"/>
      <c r="H118" s="27"/>
      <c r="I118" s="27"/>
      <c r="J118" s="27"/>
      <c r="K118" s="27"/>
      <c r="L118" s="27"/>
      <c r="M118" s="27"/>
      <c r="N118" s="27"/>
      <c r="O118" s="27"/>
      <c r="P118" s="27"/>
      <c r="Q118" s="27"/>
      <c r="R118" s="27"/>
      <c r="S118" s="27"/>
      <c r="T118" s="27"/>
      <c r="U118" s="27"/>
      <c r="V118" s="27"/>
      <c r="W118" s="27"/>
      <c r="X118" s="27"/>
      <c r="Y118" s="27"/>
      <c r="Z118" s="27"/>
      <c r="AA118" s="27"/>
      <c r="AB118" s="27"/>
      <c r="AC118" s="27"/>
      <c r="AD118" s="27"/>
    </row>
    <row r="119" ht="13.5" customHeight="1">
      <c r="A119" s="27"/>
      <c r="B119" s="27"/>
      <c r="C119" s="27"/>
      <c r="D119" s="27"/>
      <c r="E119" s="27"/>
      <c r="F119" s="78"/>
      <c r="G119" s="125"/>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row>
    <row r="120" ht="13.5" customHeight="1">
      <c r="A120" s="27"/>
      <c r="B120" s="27"/>
      <c r="C120" s="27"/>
      <c r="D120" s="27"/>
      <c r="E120" s="27"/>
      <c r="F120" s="78"/>
      <c r="G120" s="125"/>
      <c r="H120" s="27"/>
      <c r="I120" s="27"/>
      <c r="J120" s="27"/>
      <c r="K120" s="27"/>
      <c r="L120" s="27"/>
      <c r="M120" s="27"/>
      <c r="N120" s="27"/>
      <c r="O120" s="27"/>
      <c r="P120" s="27"/>
      <c r="Q120" s="27"/>
      <c r="R120" s="27"/>
      <c r="S120" s="27"/>
      <c r="T120" s="27"/>
      <c r="U120" s="27"/>
      <c r="V120" s="27"/>
      <c r="W120" s="27"/>
      <c r="X120" s="27"/>
      <c r="Y120" s="27"/>
      <c r="Z120" s="27"/>
      <c r="AA120" s="27"/>
      <c r="AB120" s="27"/>
      <c r="AC120" s="27"/>
      <c r="AD120" s="27"/>
    </row>
    <row r="121" ht="13.5" customHeight="1">
      <c r="A121" s="27"/>
      <c r="B121" s="27"/>
      <c r="C121" s="27"/>
      <c r="D121" s="27"/>
      <c r="E121" s="27"/>
      <c r="F121" s="78"/>
      <c r="G121" s="125"/>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row>
    <row r="122" ht="13.5" customHeight="1">
      <c r="A122" s="27"/>
      <c r="B122" s="27"/>
      <c r="C122" s="27"/>
      <c r="D122" s="27"/>
      <c r="E122" s="27"/>
      <c r="F122" s="78"/>
      <c r="G122" s="125"/>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row>
    <row r="123" ht="13.5" customHeight="1">
      <c r="A123" s="27"/>
      <c r="B123" s="27"/>
      <c r="C123" s="27"/>
      <c r="D123" s="27"/>
      <c r="E123" s="27"/>
      <c r="F123" s="78"/>
      <c r="G123" s="125"/>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row>
    <row r="124" ht="13.5" customHeight="1">
      <c r="A124" s="27"/>
      <c r="B124" s="27"/>
      <c r="C124" s="27"/>
      <c r="D124" s="27"/>
      <c r="E124" s="27"/>
      <c r="F124" s="78"/>
      <c r="G124" s="125"/>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row>
    <row r="125" ht="13.5" customHeight="1">
      <c r="A125" s="27"/>
      <c r="B125" s="27"/>
      <c r="C125" s="27"/>
      <c r="D125" s="27"/>
      <c r="E125" s="27"/>
      <c r="F125" s="78"/>
      <c r="G125" s="125"/>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row>
    <row r="126" ht="13.5" customHeight="1">
      <c r="A126" s="27"/>
      <c r="B126" s="27"/>
      <c r="C126" s="27"/>
      <c r="D126" s="27"/>
      <c r="E126" s="27"/>
      <c r="F126" s="78"/>
      <c r="G126" s="125"/>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row>
    <row r="127" ht="13.5" customHeight="1">
      <c r="A127" s="27"/>
      <c r="B127" s="27"/>
      <c r="C127" s="27"/>
      <c r="D127" s="27"/>
      <c r="E127" s="27"/>
      <c r="F127" s="78"/>
      <c r="G127" s="125"/>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row>
    <row r="128" ht="13.5" customHeight="1">
      <c r="A128" s="27"/>
      <c r="B128" s="27"/>
      <c r="C128" s="27"/>
      <c r="D128" s="27"/>
      <c r="E128" s="27"/>
      <c r="F128" s="78"/>
      <c r="G128" s="125"/>
      <c r="H128" s="27"/>
      <c r="I128" s="27"/>
      <c r="J128" s="27"/>
      <c r="K128" s="27"/>
      <c r="L128" s="27"/>
      <c r="M128" s="27"/>
      <c r="N128" s="27"/>
      <c r="O128" s="27"/>
      <c r="P128" s="27"/>
      <c r="Q128" s="27"/>
      <c r="R128" s="27"/>
      <c r="S128" s="27"/>
      <c r="T128" s="27"/>
      <c r="U128" s="27"/>
      <c r="V128" s="27"/>
      <c r="W128" s="27"/>
      <c r="X128" s="27"/>
      <c r="Y128" s="27"/>
      <c r="Z128" s="27"/>
      <c r="AA128" s="27"/>
      <c r="AB128" s="27"/>
      <c r="AC128" s="27"/>
      <c r="AD128" s="27"/>
    </row>
    <row r="129" ht="13.5" customHeight="1">
      <c r="A129" s="27"/>
      <c r="B129" s="27"/>
      <c r="C129" s="27"/>
      <c r="D129" s="27"/>
      <c r="E129" s="27"/>
      <c r="F129" s="78"/>
      <c r="G129" s="125"/>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row>
    <row r="130" ht="13.5" customHeight="1">
      <c r="A130" s="27"/>
      <c r="B130" s="27"/>
      <c r="C130" s="27"/>
      <c r="D130" s="27"/>
      <c r="E130" s="27"/>
      <c r="F130" s="78"/>
      <c r="G130" s="125"/>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row>
    <row r="131" ht="13.5" customHeight="1">
      <c r="A131" s="27"/>
      <c r="B131" s="27"/>
      <c r="C131" s="27"/>
      <c r="D131" s="27"/>
      <c r="E131" s="27"/>
      <c r="F131" s="78"/>
      <c r="G131" s="125"/>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row>
    <row r="132" ht="13.5" customHeight="1">
      <c r="A132" s="27"/>
      <c r="B132" s="27"/>
      <c r="C132" s="27"/>
      <c r="D132" s="27"/>
      <c r="E132" s="27"/>
      <c r="F132" s="78"/>
      <c r="G132" s="125"/>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row>
    <row r="133" ht="13.5" customHeight="1">
      <c r="A133" s="27"/>
      <c r="B133" s="27"/>
      <c r="C133" s="27"/>
      <c r="D133" s="27"/>
      <c r="E133" s="27"/>
      <c r="F133" s="78"/>
      <c r="G133" s="125"/>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row>
    <row r="134" ht="13.5" customHeight="1">
      <c r="A134" s="27"/>
      <c r="B134" s="27"/>
      <c r="C134" s="27"/>
      <c r="D134" s="27"/>
      <c r="E134" s="27"/>
      <c r="F134" s="78"/>
      <c r="G134" s="125"/>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row>
    <row r="135" ht="13.5" customHeight="1">
      <c r="A135" s="27"/>
      <c r="B135" s="27"/>
      <c r="C135" s="27"/>
      <c r="D135" s="27"/>
      <c r="E135" s="27"/>
      <c r="F135" s="78"/>
      <c r="G135" s="125"/>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row>
    <row r="136" ht="13.5" customHeight="1">
      <c r="A136" s="27"/>
      <c r="B136" s="27"/>
      <c r="C136" s="27"/>
      <c r="D136" s="27"/>
      <c r="E136" s="27"/>
      <c r="F136" s="78"/>
      <c r="G136" s="125"/>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row>
    <row r="137" ht="13.5" customHeight="1">
      <c r="A137" s="27"/>
      <c r="B137" s="27"/>
      <c r="C137" s="27"/>
      <c r="D137" s="27"/>
      <c r="E137" s="27"/>
      <c r="F137" s="78"/>
      <c r="G137" s="125"/>
      <c r="H137" s="27"/>
      <c r="I137" s="27"/>
      <c r="J137" s="27"/>
      <c r="K137" s="27"/>
      <c r="L137" s="27"/>
      <c r="M137" s="27"/>
      <c r="N137" s="27"/>
      <c r="O137" s="27"/>
      <c r="P137" s="27"/>
      <c r="Q137" s="27"/>
      <c r="R137" s="27"/>
      <c r="S137" s="27"/>
      <c r="T137" s="27"/>
      <c r="U137" s="27"/>
      <c r="V137" s="27"/>
      <c r="W137" s="27"/>
      <c r="X137" s="27"/>
      <c r="Y137" s="27"/>
      <c r="Z137" s="27"/>
      <c r="AA137" s="27"/>
      <c r="AB137" s="27"/>
      <c r="AC137" s="27"/>
      <c r="AD137" s="27"/>
    </row>
    <row r="138" ht="13.5" customHeight="1">
      <c r="A138" s="27"/>
      <c r="B138" s="27"/>
      <c r="C138" s="27"/>
      <c r="D138" s="27"/>
      <c r="E138" s="27"/>
      <c r="F138" s="78"/>
      <c r="G138" s="125"/>
      <c r="H138" s="27"/>
      <c r="I138" s="27"/>
      <c r="J138" s="27"/>
      <c r="K138" s="27"/>
      <c r="L138" s="27"/>
      <c r="M138" s="27"/>
      <c r="N138" s="27"/>
      <c r="O138" s="27"/>
      <c r="P138" s="27"/>
      <c r="Q138" s="27"/>
      <c r="R138" s="27"/>
      <c r="S138" s="27"/>
      <c r="T138" s="27"/>
      <c r="U138" s="27"/>
      <c r="V138" s="27"/>
      <c r="W138" s="27"/>
      <c r="X138" s="27"/>
      <c r="Y138" s="27"/>
      <c r="Z138" s="27"/>
      <c r="AA138" s="27"/>
      <c r="AB138" s="27"/>
      <c r="AC138" s="27"/>
      <c r="AD138" s="27"/>
    </row>
    <row r="139" ht="13.5" customHeight="1">
      <c r="A139" s="27"/>
      <c r="B139" s="27"/>
      <c r="C139" s="27"/>
      <c r="D139" s="27"/>
      <c r="E139" s="27"/>
      <c r="F139" s="78"/>
      <c r="G139" s="125"/>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row>
    <row r="140" ht="13.5" customHeight="1">
      <c r="A140" s="27"/>
      <c r="B140" s="27"/>
      <c r="C140" s="27"/>
      <c r="D140" s="27"/>
      <c r="E140" s="27"/>
      <c r="F140" s="78"/>
      <c r="G140" s="125"/>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row>
    <row r="141" ht="13.5" customHeight="1">
      <c r="A141" s="27"/>
      <c r="B141" s="27"/>
      <c r="C141" s="27"/>
      <c r="D141" s="27"/>
      <c r="E141" s="27"/>
      <c r="F141" s="78"/>
      <c r="G141" s="125"/>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row>
    <row r="142" ht="13.5" customHeight="1">
      <c r="A142" s="27"/>
      <c r="B142" s="27"/>
      <c r="C142" s="27"/>
      <c r="D142" s="27"/>
      <c r="E142" s="27"/>
      <c r="F142" s="78"/>
      <c r="G142" s="125"/>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row>
    <row r="143" ht="13.5" customHeight="1">
      <c r="A143" s="27"/>
      <c r="B143" s="27"/>
      <c r="C143" s="27"/>
      <c r="D143" s="27"/>
      <c r="E143" s="27"/>
      <c r="F143" s="78"/>
      <c r="G143" s="125"/>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row>
    <row r="144" ht="13.5" customHeight="1">
      <c r="A144" s="27"/>
      <c r="B144" s="27"/>
      <c r="C144" s="27"/>
      <c r="D144" s="27"/>
      <c r="E144" s="27"/>
      <c r="F144" s="78"/>
      <c r="G144" s="125"/>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row>
    <row r="145" ht="13.5" customHeight="1">
      <c r="A145" s="27"/>
      <c r="B145" s="27"/>
      <c r="C145" s="27"/>
      <c r="D145" s="27"/>
      <c r="E145" s="27"/>
      <c r="F145" s="78"/>
      <c r="G145" s="125"/>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row>
    <row r="146" ht="13.5" customHeight="1">
      <c r="A146" s="27"/>
      <c r="B146" s="27"/>
      <c r="C146" s="27"/>
      <c r="D146" s="27"/>
      <c r="E146" s="27"/>
      <c r="F146" s="78"/>
      <c r="G146" s="125"/>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row>
    <row r="147" ht="13.5" customHeight="1">
      <c r="A147" s="27"/>
      <c r="B147" s="27"/>
      <c r="C147" s="27"/>
      <c r="D147" s="27"/>
      <c r="E147" s="27"/>
      <c r="F147" s="78"/>
      <c r="G147" s="125"/>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row>
    <row r="148" ht="13.5" customHeight="1">
      <c r="A148" s="27"/>
      <c r="B148" s="27"/>
      <c r="C148" s="27"/>
      <c r="D148" s="27"/>
      <c r="E148" s="27"/>
      <c r="F148" s="78"/>
      <c r="G148" s="125"/>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row>
    <row r="149" ht="13.5" customHeight="1">
      <c r="A149" s="27"/>
      <c r="B149" s="27"/>
      <c r="C149" s="27"/>
      <c r="D149" s="27"/>
      <c r="E149" s="27"/>
      <c r="F149" s="78"/>
      <c r="G149" s="125"/>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row>
    <row r="150" ht="13.5" customHeight="1">
      <c r="A150" s="27"/>
      <c r="B150" s="27"/>
      <c r="C150" s="27"/>
      <c r="D150" s="27"/>
      <c r="E150" s="27"/>
      <c r="F150" s="78"/>
      <c r="G150" s="125"/>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row>
    <row r="151" ht="13.5" customHeight="1">
      <c r="A151" s="27"/>
      <c r="B151" s="27"/>
      <c r="C151" s="27"/>
      <c r="D151" s="27"/>
      <c r="E151" s="27"/>
      <c r="F151" s="78"/>
      <c r="G151" s="125"/>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row>
    <row r="152" ht="13.5" customHeight="1">
      <c r="A152" s="27"/>
      <c r="B152" s="27"/>
      <c r="C152" s="27"/>
      <c r="D152" s="27"/>
      <c r="E152" s="27"/>
      <c r="F152" s="78"/>
      <c r="G152" s="125"/>
      <c r="H152" s="27"/>
      <c r="I152" s="27"/>
      <c r="J152" s="27"/>
      <c r="K152" s="27"/>
      <c r="L152" s="27"/>
      <c r="M152" s="27"/>
      <c r="N152" s="27"/>
      <c r="O152" s="27"/>
      <c r="P152" s="27"/>
      <c r="Q152" s="27"/>
      <c r="R152" s="27"/>
      <c r="S152" s="27"/>
      <c r="T152" s="27"/>
      <c r="U152" s="27"/>
      <c r="V152" s="27"/>
      <c r="W152" s="27"/>
      <c r="X152" s="27"/>
      <c r="Y152" s="27"/>
      <c r="Z152" s="27"/>
      <c r="AA152" s="27"/>
      <c r="AB152" s="27"/>
      <c r="AC152" s="27"/>
      <c r="AD152" s="27"/>
    </row>
    <row r="153" ht="13.5" customHeight="1">
      <c r="A153" s="27"/>
      <c r="B153" s="27"/>
      <c r="C153" s="27"/>
      <c r="D153" s="27"/>
      <c r="E153" s="27"/>
      <c r="F153" s="78"/>
      <c r="G153" s="125"/>
      <c r="H153" s="27"/>
      <c r="I153" s="27"/>
      <c r="J153" s="27"/>
      <c r="K153" s="27"/>
      <c r="L153" s="27"/>
      <c r="M153" s="27"/>
      <c r="N153" s="27"/>
      <c r="O153" s="27"/>
      <c r="P153" s="27"/>
      <c r="Q153" s="27"/>
      <c r="R153" s="27"/>
      <c r="S153" s="27"/>
      <c r="T153" s="27"/>
      <c r="U153" s="27"/>
      <c r="V153" s="27"/>
      <c r="W153" s="27"/>
      <c r="X153" s="27"/>
      <c r="Y153" s="27"/>
      <c r="Z153" s="27"/>
      <c r="AA153" s="27"/>
      <c r="AB153" s="27"/>
      <c r="AC153" s="27"/>
      <c r="AD153" s="27"/>
    </row>
    <row r="154" ht="13.5" customHeight="1">
      <c r="A154" s="27"/>
      <c r="B154" s="27"/>
      <c r="C154" s="27"/>
      <c r="D154" s="27"/>
      <c r="E154" s="27"/>
      <c r="F154" s="78"/>
      <c r="G154" s="125"/>
      <c r="H154" s="27"/>
      <c r="I154" s="27"/>
      <c r="J154" s="27"/>
      <c r="K154" s="27"/>
      <c r="L154" s="27"/>
      <c r="M154" s="27"/>
      <c r="N154" s="27"/>
      <c r="O154" s="27"/>
      <c r="P154" s="27"/>
      <c r="Q154" s="27"/>
      <c r="R154" s="27"/>
      <c r="S154" s="27"/>
      <c r="T154" s="27"/>
      <c r="U154" s="27"/>
      <c r="V154" s="27"/>
      <c r="W154" s="27"/>
      <c r="X154" s="27"/>
      <c r="Y154" s="27"/>
      <c r="Z154" s="27"/>
      <c r="AA154" s="27"/>
      <c r="AB154" s="27"/>
      <c r="AC154" s="27"/>
      <c r="AD154" s="27"/>
    </row>
    <row r="155" ht="13.5" customHeight="1">
      <c r="A155" s="27"/>
      <c r="B155" s="27"/>
      <c r="C155" s="27"/>
      <c r="D155" s="27"/>
      <c r="E155" s="27"/>
      <c r="F155" s="78"/>
      <c r="G155" s="125"/>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row>
    <row r="156" ht="13.5" customHeight="1">
      <c r="A156" s="27"/>
      <c r="B156" s="27"/>
      <c r="C156" s="27"/>
      <c r="D156" s="27"/>
      <c r="E156" s="27"/>
      <c r="F156" s="78"/>
      <c r="G156" s="125"/>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row>
    <row r="157" ht="13.5" customHeight="1">
      <c r="A157" s="27"/>
      <c r="B157" s="27"/>
      <c r="C157" s="27"/>
      <c r="D157" s="27"/>
      <c r="E157" s="27"/>
      <c r="F157" s="78"/>
      <c r="G157" s="125"/>
      <c r="H157" s="27"/>
      <c r="I157" s="27"/>
      <c r="J157" s="27"/>
      <c r="K157" s="27"/>
      <c r="L157" s="27"/>
      <c r="M157" s="27"/>
      <c r="N157" s="27"/>
      <c r="O157" s="27"/>
      <c r="P157" s="27"/>
      <c r="Q157" s="27"/>
      <c r="R157" s="27"/>
      <c r="S157" s="27"/>
      <c r="T157" s="27"/>
      <c r="U157" s="27"/>
      <c r="V157" s="27"/>
      <c r="W157" s="27"/>
      <c r="X157" s="27"/>
      <c r="Y157" s="27"/>
      <c r="Z157" s="27"/>
      <c r="AA157" s="27"/>
      <c r="AB157" s="27"/>
      <c r="AC157" s="27"/>
      <c r="AD157" s="27"/>
    </row>
    <row r="158" ht="13.5" customHeight="1">
      <c r="A158" s="27"/>
      <c r="B158" s="27"/>
      <c r="C158" s="27"/>
      <c r="D158" s="27"/>
      <c r="E158" s="27"/>
      <c r="F158" s="78"/>
      <c r="G158" s="125"/>
      <c r="H158" s="27"/>
      <c r="I158" s="27"/>
      <c r="J158" s="27"/>
      <c r="K158" s="27"/>
      <c r="L158" s="27"/>
      <c r="M158" s="27"/>
      <c r="N158" s="27"/>
      <c r="O158" s="27"/>
      <c r="P158" s="27"/>
      <c r="Q158" s="27"/>
      <c r="R158" s="27"/>
      <c r="S158" s="27"/>
      <c r="T158" s="27"/>
      <c r="U158" s="27"/>
      <c r="V158" s="27"/>
      <c r="W158" s="27"/>
      <c r="X158" s="27"/>
      <c r="Y158" s="27"/>
      <c r="Z158" s="27"/>
      <c r="AA158" s="27"/>
      <c r="AB158" s="27"/>
      <c r="AC158" s="27"/>
      <c r="AD158" s="27"/>
    </row>
    <row r="159" ht="13.5" customHeight="1">
      <c r="A159" s="27"/>
      <c r="B159" s="27"/>
      <c r="C159" s="27"/>
      <c r="D159" s="27"/>
      <c r="E159" s="27"/>
      <c r="F159" s="78"/>
      <c r="G159" s="125"/>
      <c r="H159" s="27"/>
      <c r="I159" s="27"/>
      <c r="J159" s="27"/>
      <c r="K159" s="27"/>
      <c r="L159" s="27"/>
      <c r="M159" s="27"/>
      <c r="N159" s="27"/>
      <c r="O159" s="27"/>
      <c r="P159" s="27"/>
      <c r="Q159" s="27"/>
      <c r="R159" s="27"/>
      <c r="S159" s="27"/>
      <c r="T159" s="27"/>
      <c r="U159" s="27"/>
      <c r="V159" s="27"/>
      <c r="W159" s="27"/>
      <c r="X159" s="27"/>
      <c r="Y159" s="27"/>
      <c r="Z159" s="27"/>
      <c r="AA159" s="27"/>
      <c r="AB159" s="27"/>
      <c r="AC159" s="27"/>
      <c r="AD159" s="27"/>
    </row>
    <row r="160" ht="13.5" customHeight="1">
      <c r="A160" s="27"/>
      <c r="B160" s="27"/>
      <c r="C160" s="27"/>
      <c r="D160" s="27"/>
      <c r="E160" s="27"/>
      <c r="F160" s="78"/>
      <c r="G160" s="125"/>
      <c r="H160" s="27"/>
      <c r="I160" s="27"/>
      <c r="J160" s="27"/>
      <c r="K160" s="27"/>
      <c r="L160" s="27"/>
      <c r="M160" s="27"/>
      <c r="N160" s="27"/>
      <c r="O160" s="27"/>
      <c r="P160" s="27"/>
      <c r="Q160" s="27"/>
      <c r="R160" s="27"/>
      <c r="S160" s="27"/>
      <c r="T160" s="27"/>
      <c r="U160" s="27"/>
      <c r="V160" s="27"/>
      <c r="W160" s="27"/>
      <c r="X160" s="27"/>
      <c r="Y160" s="27"/>
      <c r="Z160" s="27"/>
      <c r="AA160" s="27"/>
      <c r="AB160" s="27"/>
      <c r="AC160" s="27"/>
      <c r="AD160" s="27"/>
    </row>
    <row r="161" ht="13.5" customHeight="1">
      <c r="A161" s="27"/>
      <c r="B161" s="27"/>
      <c r="C161" s="27"/>
      <c r="D161" s="27"/>
      <c r="E161" s="27"/>
      <c r="F161" s="78"/>
      <c r="G161" s="125"/>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row>
    <row r="162" ht="13.5" customHeight="1">
      <c r="A162" s="27"/>
      <c r="B162" s="27"/>
      <c r="C162" s="27"/>
      <c r="D162" s="27"/>
      <c r="E162" s="27"/>
      <c r="F162" s="78"/>
      <c r="G162" s="125"/>
      <c r="H162" s="27"/>
      <c r="I162" s="27"/>
      <c r="J162" s="27"/>
      <c r="K162" s="27"/>
      <c r="L162" s="27"/>
      <c r="M162" s="27"/>
      <c r="N162" s="27"/>
      <c r="O162" s="27"/>
      <c r="P162" s="27"/>
      <c r="Q162" s="27"/>
      <c r="R162" s="27"/>
      <c r="S162" s="27"/>
      <c r="T162" s="27"/>
      <c r="U162" s="27"/>
      <c r="V162" s="27"/>
      <c r="W162" s="27"/>
      <c r="X162" s="27"/>
      <c r="Y162" s="27"/>
      <c r="Z162" s="27"/>
      <c r="AA162" s="27"/>
      <c r="AB162" s="27"/>
      <c r="AC162" s="27"/>
      <c r="AD162" s="27"/>
    </row>
    <row r="163" ht="13.5" customHeight="1">
      <c r="A163" s="27"/>
      <c r="B163" s="27"/>
      <c r="C163" s="27"/>
      <c r="D163" s="27"/>
      <c r="E163" s="27"/>
      <c r="F163" s="78"/>
      <c r="G163" s="125"/>
      <c r="H163" s="27"/>
      <c r="I163" s="27"/>
      <c r="J163" s="27"/>
      <c r="K163" s="27"/>
      <c r="L163" s="27"/>
      <c r="M163" s="27"/>
      <c r="N163" s="27"/>
      <c r="O163" s="27"/>
      <c r="P163" s="27"/>
      <c r="Q163" s="27"/>
      <c r="R163" s="27"/>
      <c r="S163" s="27"/>
      <c r="T163" s="27"/>
      <c r="U163" s="27"/>
      <c r="V163" s="27"/>
      <c r="W163" s="27"/>
      <c r="X163" s="27"/>
      <c r="Y163" s="27"/>
      <c r="Z163" s="27"/>
      <c r="AA163" s="27"/>
      <c r="AB163" s="27"/>
      <c r="AC163" s="27"/>
      <c r="AD163" s="27"/>
    </row>
    <row r="164" ht="13.5" customHeight="1">
      <c r="A164" s="27"/>
      <c r="B164" s="27"/>
      <c r="C164" s="27"/>
      <c r="D164" s="27"/>
      <c r="E164" s="27"/>
      <c r="F164" s="78"/>
      <c r="G164" s="125"/>
      <c r="H164" s="27"/>
      <c r="I164" s="27"/>
      <c r="J164" s="27"/>
      <c r="K164" s="27"/>
      <c r="L164" s="27"/>
      <c r="M164" s="27"/>
      <c r="N164" s="27"/>
      <c r="O164" s="27"/>
      <c r="P164" s="27"/>
      <c r="Q164" s="27"/>
      <c r="R164" s="27"/>
      <c r="S164" s="27"/>
      <c r="T164" s="27"/>
      <c r="U164" s="27"/>
      <c r="V164" s="27"/>
      <c r="W164" s="27"/>
      <c r="X164" s="27"/>
      <c r="Y164" s="27"/>
      <c r="Z164" s="27"/>
      <c r="AA164" s="27"/>
      <c r="AB164" s="27"/>
      <c r="AC164" s="27"/>
      <c r="AD164" s="27"/>
    </row>
    <row r="165" ht="13.5" customHeight="1">
      <c r="A165" s="27"/>
      <c r="B165" s="27"/>
      <c r="C165" s="27"/>
      <c r="D165" s="27"/>
      <c r="E165" s="27"/>
      <c r="F165" s="78"/>
      <c r="G165" s="125"/>
      <c r="H165" s="27"/>
      <c r="I165" s="27"/>
      <c r="J165" s="27"/>
      <c r="K165" s="27"/>
      <c r="L165" s="27"/>
      <c r="M165" s="27"/>
      <c r="N165" s="27"/>
      <c r="O165" s="27"/>
      <c r="P165" s="27"/>
      <c r="Q165" s="27"/>
      <c r="R165" s="27"/>
      <c r="S165" s="27"/>
      <c r="T165" s="27"/>
      <c r="U165" s="27"/>
      <c r="V165" s="27"/>
      <c r="W165" s="27"/>
      <c r="X165" s="27"/>
      <c r="Y165" s="27"/>
      <c r="Z165" s="27"/>
      <c r="AA165" s="27"/>
      <c r="AB165" s="27"/>
      <c r="AC165" s="27"/>
      <c r="AD165" s="27"/>
    </row>
    <row r="166" ht="13.5" customHeight="1">
      <c r="A166" s="27"/>
      <c r="B166" s="27"/>
      <c r="C166" s="27"/>
      <c r="D166" s="27"/>
      <c r="E166" s="27"/>
      <c r="F166" s="78"/>
      <c r="G166" s="125"/>
      <c r="H166" s="27"/>
      <c r="I166" s="27"/>
      <c r="J166" s="27"/>
      <c r="K166" s="27"/>
      <c r="L166" s="27"/>
      <c r="M166" s="27"/>
      <c r="N166" s="27"/>
      <c r="O166" s="27"/>
      <c r="P166" s="27"/>
      <c r="Q166" s="27"/>
      <c r="R166" s="27"/>
      <c r="S166" s="27"/>
      <c r="T166" s="27"/>
      <c r="U166" s="27"/>
      <c r="V166" s="27"/>
      <c r="W166" s="27"/>
      <c r="X166" s="27"/>
      <c r="Y166" s="27"/>
      <c r="Z166" s="27"/>
      <c r="AA166" s="27"/>
      <c r="AB166" s="27"/>
      <c r="AC166" s="27"/>
      <c r="AD166" s="27"/>
    </row>
    <row r="167" ht="13.5" customHeight="1">
      <c r="A167" s="27"/>
      <c r="B167" s="27"/>
      <c r="C167" s="27"/>
      <c r="D167" s="27"/>
      <c r="E167" s="27"/>
      <c r="F167" s="78"/>
      <c r="G167" s="125"/>
      <c r="H167" s="27"/>
      <c r="I167" s="27"/>
      <c r="J167" s="27"/>
      <c r="K167" s="27"/>
      <c r="L167" s="27"/>
      <c r="M167" s="27"/>
      <c r="N167" s="27"/>
      <c r="O167" s="27"/>
      <c r="P167" s="27"/>
      <c r="Q167" s="27"/>
      <c r="R167" s="27"/>
      <c r="S167" s="27"/>
      <c r="T167" s="27"/>
      <c r="U167" s="27"/>
      <c r="V167" s="27"/>
      <c r="W167" s="27"/>
      <c r="X167" s="27"/>
      <c r="Y167" s="27"/>
      <c r="Z167" s="27"/>
      <c r="AA167" s="27"/>
      <c r="AB167" s="27"/>
      <c r="AC167" s="27"/>
      <c r="AD167" s="27"/>
    </row>
    <row r="168" ht="13.5" customHeight="1">
      <c r="A168" s="27"/>
      <c r="B168" s="27"/>
      <c r="C168" s="27"/>
      <c r="D168" s="27"/>
      <c r="E168" s="27"/>
      <c r="F168" s="78"/>
      <c r="G168" s="125"/>
      <c r="H168" s="27"/>
      <c r="I168" s="27"/>
      <c r="J168" s="27"/>
      <c r="K168" s="27"/>
      <c r="L168" s="27"/>
      <c r="M168" s="27"/>
      <c r="N168" s="27"/>
      <c r="O168" s="27"/>
      <c r="P168" s="27"/>
      <c r="Q168" s="27"/>
      <c r="R168" s="27"/>
      <c r="S168" s="27"/>
      <c r="T168" s="27"/>
      <c r="U168" s="27"/>
      <c r="V168" s="27"/>
      <c r="W168" s="27"/>
      <c r="X168" s="27"/>
      <c r="Y168" s="27"/>
      <c r="Z168" s="27"/>
      <c r="AA168" s="27"/>
      <c r="AB168" s="27"/>
      <c r="AC168" s="27"/>
      <c r="AD168" s="27"/>
    </row>
    <row r="169" ht="13.5" customHeight="1">
      <c r="A169" s="27"/>
      <c r="B169" s="27"/>
      <c r="C169" s="27"/>
      <c r="D169" s="27"/>
      <c r="E169" s="27"/>
      <c r="F169" s="78"/>
      <c r="G169" s="125"/>
      <c r="H169" s="27"/>
      <c r="I169" s="27"/>
      <c r="J169" s="27"/>
      <c r="K169" s="27"/>
      <c r="L169" s="27"/>
      <c r="M169" s="27"/>
      <c r="N169" s="27"/>
      <c r="O169" s="27"/>
      <c r="P169" s="27"/>
      <c r="Q169" s="27"/>
      <c r="R169" s="27"/>
      <c r="S169" s="27"/>
      <c r="T169" s="27"/>
      <c r="U169" s="27"/>
      <c r="V169" s="27"/>
      <c r="W169" s="27"/>
      <c r="X169" s="27"/>
      <c r="Y169" s="27"/>
      <c r="Z169" s="27"/>
      <c r="AA169" s="27"/>
      <c r="AB169" s="27"/>
      <c r="AC169" s="27"/>
      <c r="AD169" s="27"/>
    </row>
    <row r="170" ht="13.5" customHeight="1">
      <c r="A170" s="27"/>
      <c r="B170" s="27"/>
      <c r="C170" s="27"/>
      <c r="D170" s="27"/>
      <c r="E170" s="27"/>
      <c r="F170" s="78"/>
      <c r="G170" s="125"/>
      <c r="H170" s="27"/>
      <c r="I170" s="27"/>
      <c r="J170" s="27"/>
      <c r="K170" s="27"/>
      <c r="L170" s="27"/>
      <c r="M170" s="27"/>
      <c r="N170" s="27"/>
      <c r="O170" s="27"/>
      <c r="P170" s="27"/>
      <c r="Q170" s="27"/>
      <c r="R170" s="27"/>
      <c r="S170" s="27"/>
      <c r="T170" s="27"/>
      <c r="U170" s="27"/>
      <c r="V170" s="27"/>
      <c r="W170" s="27"/>
      <c r="X170" s="27"/>
      <c r="Y170" s="27"/>
      <c r="Z170" s="27"/>
      <c r="AA170" s="27"/>
      <c r="AB170" s="27"/>
      <c r="AC170" s="27"/>
      <c r="AD170" s="27"/>
    </row>
    <row r="171" ht="13.5" customHeight="1">
      <c r="A171" s="27"/>
      <c r="B171" s="27"/>
      <c r="C171" s="27"/>
      <c r="D171" s="27"/>
      <c r="E171" s="27"/>
      <c r="F171" s="78"/>
      <c r="G171" s="125"/>
      <c r="H171" s="27"/>
      <c r="I171" s="27"/>
      <c r="J171" s="27"/>
      <c r="K171" s="27"/>
      <c r="L171" s="27"/>
      <c r="M171" s="27"/>
      <c r="N171" s="27"/>
      <c r="O171" s="27"/>
      <c r="P171" s="27"/>
      <c r="Q171" s="27"/>
      <c r="R171" s="27"/>
      <c r="S171" s="27"/>
      <c r="T171" s="27"/>
      <c r="U171" s="27"/>
      <c r="V171" s="27"/>
      <c r="W171" s="27"/>
      <c r="X171" s="27"/>
      <c r="Y171" s="27"/>
      <c r="Z171" s="27"/>
      <c r="AA171" s="27"/>
      <c r="AB171" s="27"/>
      <c r="AC171" s="27"/>
      <c r="AD171" s="27"/>
    </row>
    <row r="172" ht="13.5" customHeight="1">
      <c r="A172" s="27"/>
      <c r="B172" s="27"/>
      <c r="C172" s="27"/>
      <c r="D172" s="27"/>
      <c r="E172" s="27"/>
      <c r="F172" s="78"/>
      <c r="G172" s="125"/>
      <c r="H172" s="27"/>
      <c r="I172" s="27"/>
      <c r="J172" s="27"/>
      <c r="K172" s="27"/>
      <c r="L172" s="27"/>
      <c r="M172" s="27"/>
      <c r="N172" s="27"/>
      <c r="O172" s="27"/>
      <c r="P172" s="27"/>
      <c r="Q172" s="27"/>
      <c r="R172" s="27"/>
      <c r="S172" s="27"/>
      <c r="T172" s="27"/>
      <c r="U172" s="27"/>
      <c r="V172" s="27"/>
      <c r="W172" s="27"/>
      <c r="X172" s="27"/>
      <c r="Y172" s="27"/>
      <c r="Z172" s="27"/>
      <c r="AA172" s="27"/>
      <c r="AB172" s="27"/>
      <c r="AC172" s="27"/>
      <c r="AD172" s="27"/>
    </row>
    <row r="173" ht="13.5" customHeight="1">
      <c r="A173" s="27"/>
      <c r="B173" s="27"/>
      <c r="C173" s="27"/>
      <c r="D173" s="27"/>
      <c r="E173" s="27"/>
      <c r="F173" s="78"/>
      <c r="G173" s="125"/>
      <c r="H173" s="27"/>
      <c r="I173" s="27"/>
      <c r="J173" s="27"/>
      <c r="K173" s="27"/>
      <c r="L173" s="27"/>
      <c r="M173" s="27"/>
      <c r="N173" s="27"/>
      <c r="O173" s="27"/>
      <c r="P173" s="27"/>
      <c r="Q173" s="27"/>
      <c r="R173" s="27"/>
      <c r="S173" s="27"/>
      <c r="T173" s="27"/>
      <c r="U173" s="27"/>
      <c r="V173" s="27"/>
      <c r="W173" s="27"/>
      <c r="X173" s="27"/>
      <c r="Y173" s="27"/>
      <c r="Z173" s="27"/>
      <c r="AA173" s="27"/>
      <c r="AB173" s="27"/>
      <c r="AC173" s="27"/>
      <c r="AD173" s="27"/>
    </row>
    <row r="174" ht="13.5" customHeight="1">
      <c r="A174" s="27"/>
      <c r="B174" s="27"/>
      <c r="C174" s="27"/>
      <c r="D174" s="27"/>
      <c r="E174" s="27"/>
      <c r="F174" s="78"/>
      <c r="G174" s="125"/>
      <c r="H174" s="27"/>
      <c r="I174" s="27"/>
      <c r="J174" s="27"/>
      <c r="K174" s="27"/>
      <c r="L174" s="27"/>
      <c r="M174" s="27"/>
      <c r="N174" s="27"/>
      <c r="O174" s="27"/>
      <c r="P174" s="27"/>
      <c r="Q174" s="27"/>
      <c r="R174" s="27"/>
      <c r="S174" s="27"/>
      <c r="T174" s="27"/>
      <c r="U174" s="27"/>
      <c r="V174" s="27"/>
      <c r="W174" s="27"/>
      <c r="X174" s="27"/>
      <c r="Y174" s="27"/>
      <c r="Z174" s="27"/>
      <c r="AA174" s="27"/>
      <c r="AB174" s="27"/>
      <c r="AC174" s="27"/>
      <c r="AD174" s="27"/>
    </row>
    <row r="175" ht="13.5" customHeight="1">
      <c r="A175" s="27"/>
      <c r="B175" s="27"/>
      <c r="C175" s="27"/>
      <c r="D175" s="27"/>
      <c r="E175" s="27"/>
      <c r="F175" s="78"/>
      <c r="G175" s="125"/>
      <c r="H175" s="27"/>
      <c r="I175" s="27"/>
      <c r="J175" s="27"/>
      <c r="K175" s="27"/>
      <c r="L175" s="27"/>
      <c r="M175" s="27"/>
      <c r="N175" s="27"/>
      <c r="O175" s="27"/>
      <c r="P175" s="27"/>
      <c r="Q175" s="27"/>
      <c r="R175" s="27"/>
      <c r="S175" s="27"/>
      <c r="T175" s="27"/>
      <c r="U175" s="27"/>
      <c r="V175" s="27"/>
      <c r="W175" s="27"/>
      <c r="X175" s="27"/>
      <c r="Y175" s="27"/>
      <c r="Z175" s="27"/>
      <c r="AA175" s="27"/>
      <c r="AB175" s="27"/>
      <c r="AC175" s="27"/>
      <c r="AD175" s="27"/>
    </row>
    <row r="176" ht="13.5" customHeight="1">
      <c r="A176" s="27"/>
      <c r="B176" s="27"/>
      <c r="C176" s="27"/>
      <c r="D176" s="27"/>
      <c r="E176" s="27"/>
      <c r="F176" s="78"/>
      <c r="G176" s="125"/>
      <c r="H176" s="27"/>
      <c r="I176" s="27"/>
      <c r="J176" s="27"/>
      <c r="K176" s="27"/>
      <c r="L176" s="27"/>
      <c r="M176" s="27"/>
      <c r="N176" s="27"/>
      <c r="O176" s="27"/>
      <c r="P176" s="27"/>
      <c r="Q176" s="27"/>
      <c r="R176" s="27"/>
      <c r="S176" s="27"/>
      <c r="T176" s="27"/>
      <c r="U176" s="27"/>
      <c r="V176" s="27"/>
      <c r="W176" s="27"/>
      <c r="X176" s="27"/>
      <c r="Y176" s="27"/>
      <c r="Z176" s="27"/>
      <c r="AA176" s="27"/>
      <c r="AB176" s="27"/>
      <c r="AC176" s="27"/>
      <c r="AD176" s="27"/>
    </row>
    <row r="177" ht="13.5" customHeight="1">
      <c r="A177" s="27"/>
      <c r="B177" s="27"/>
      <c r="C177" s="27"/>
      <c r="D177" s="27"/>
      <c r="E177" s="27"/>
      <c r="F177" s="78"/>
      <c r="G177" s="125"/>
      <c r="H177" s="27"/>
      <c r="I177" s="27"/>
      <c r="J177" s="27"/>
      <c r="K177" s="27"/>
      <c r="L177" s="27"/>
      <c r="M177" s="27"/>
      <c r="N177" s="27"/>
      <c r="O177" s="27"/>
      <c r="P177" s="27"/>
      <c r="Q177" s="27"/>
      <c r="R177" s="27"/>
      <c r="S177" s="27"/>
      <c r="T177" s="27"/>
      <c r="U177" s="27"/>
      <c r="V177" s="27"/>
      <c r="W177" s="27"/>
      <c r="X177" s="27"/>
      <c r="Y177" s="27"/>
      <c r="Z177" s="27"/>
      <c r="AA177" s="27"/>
      <c r="AB177" s="27"/>
      <c r="AC177" s="27"/>
      <c r="AD177" s="27"/>
    </row>
    <row r="178" ht="13.5" customHeight="1">
      <c r="A178" s="27"/>
      <c r="B178" s="27"/>
      <c r="C178" s="27"/>
      <c r="D178" s="27"/>
      <c r="E178" s="27"/>
      <c r="F178" s="78"/>
      <c r="G178" s="125"/>
      <c r="H178" s="27"/>
      <c r="I178" s="27"/>
      <c r="J178" s="27"/>
      <c r="K178" s="27"/>
      <c r="L178" s="27"/>
      <c r="M178" s="27"/>
      <c r="N178" s="27"/>
      <c r="O178" s="27"/>
      <c r="P178" s="27"/>
      <c r="Q178" s="27"/>
      <c r="R178" s="27"/>
      <c r="S178" s="27"/>
      <c r="T178" s="27"/>
      <c r="U178" s="27"/>
      <c r="V178" s="27"/>
      <c r="W178" s="27"/>
      <c r="X178" s="27"/>
      <c r="Y178" s="27"/>
      <c r="Z178" s="27"/>
      <c r="AA178" s="27"/>
      <c r="AB178" s="27"/>
      <c r="AC178" s="27"/>
      <c r="AD178" s="27"/>
    </row>
    <row r="179" ht="13.5" customHeight="1">
      <c r="A179" s="27"/>
      <c r="B179" s="27"/>
      <c r="C179" s="27"/>
      <c r="D179" s="27"/>
      <c r="E179" s="27"/>
      <c r="F179" s="78"/>
      <c r="G179" s="125"/>
      <c r="H179" s="27"/>
      <c r="I179" s="27"/>
      <c r="J179" s="27"/>
      <c r="K179" s="27"/>
      <c r="L179" s="27"/>
      <c r="M179" s="27"/>
      <c r="N179" s="27"/>
      <c r="O179" s="27"/>
      <c r="P179" s="27"/>
      <c r="Q179" s="27"/>
      <c r="R179" s="27"/>
      <c r="S179" s="27"/>
      <c r="T179" s="27"/>
      <c r="U179" s="27"/>
      <c r="V179" s="27"/>
      <c r="W179" s="27"/>
      <c r="X179" s="27"/>
      <c r="Y179" s="27"/>
      <c r="Z179" s="27"/>
      <c r="AA179" s="27"/>
      <c r="AB179" s="27"/>
      <c r="AC179" s="27"/>
      <c r="AD179" s="27"/>
    </row>
    <row r="180" ht="13.5" customHeight="1">
      <c r="A180" s="27"/>
      <c r="B180" s="27"/>
      <c r="C180" s="27"/>
      <c r="D180" s="27"/>
      <c r="E180" s="27"/>
      <c r="F180" s="78"/>
      <c r="G180" s="125"/>
      <c r="H180" s="27"/>
      <c r="I180" s="27"/>
      <c r="J180" s="27"/>
      <c r="K180" s="27"/>
      <c r="L180" s="27"/>
      <c r="M180" s="27"/>
      <c r="N180" s="27"/>
      <c r="O180" s="27"/>
      <c r="P180" s="27"/>
      <c r="Q180" s="27"/>
      <c r="R180" s="27"/>
      <c r="S180" s="27"/>
      <c r="T180" s="27"/>
      <c r="U180" s="27"/>
      <c r="V180" s="27"/>
      <c r="W180" s="27"/>
      <c r="X180" s="27"/>
      <c r="Y180" s="27"/>
      <c r="Z180" s="27"/>
      <c r="AA180" s="27"/>
      <c r="AB180" s="27"/>
      <c r="AC180" s="27"/>
      <c r="AD180" s="27"/>
    </row>
    <row r="181" ht="13.5" customHeight="1">
      <c r="A181" s="27"/>
      <c r="B181" s="27"/>
      <c r="C181" s="27"/>
      <c r="D181" s="27"/>
      <c r="E181" s="27"/>
      <c r="F181" s="78"/>
      <c r="G181" s="125"/>
      <c r="H181" s="27"/>
      <c r="I181" s="27"/>
      <c r="J181" s="27"/>
      <c r="K181" s="27"/>
      <c r="L181" s="27"/>
      <c r="M181" s="27"/>
      <c r="N181" s="27"/>
      <c r="O181" s="27"/>
      <c r="P181" s="27"/>
      <c r="Q181" s="27"/>
      <c r="R181" s="27"/>
      <c r="S181" s="27"/>
      <c r="T181" s="27"/>
      <c r="U181" s="27"/>
      <c r="V181" s="27"/>
      <c r="W181" s="27"/>
      <c r="X181" s="27"/>
      <c r="Y181" s="27"/>
      <c r="Z181" s="27"/>
      <c r="AA181" s="27"/>
      <c r="AB181" s="27"/>
      <c r="AC181" s="27"/>
      <c r="AD181" s="27"/>
    </row>
    <row r="182" ht="13.5" customHeight="1">
      <c r="A182" s="27"/>
      <c r="B182" s="27"/>
      <c r="C182" s="27"/>
      <c r="D182" s="27"/>
      <c r="E182" s="27"/>
      <c r="F182" s="78"/>
      <c r="G182" s="125"/>
      <c r="H182" s="27"/>
      <c r="I182" s="27"/>
      <c r="J182" s="27"/>
      <c r="K182" s="27"/>
      <c r="L182" s="27"/>
      <c r="M182" s="27"/>
      <c r="N182" s="27"/>
      <c r="O182" s="27"/>
      <c r="P182" s="27"/>
      <c r="Q182" s="27"/>
      <c r="R182" s="27"/>
      <c r="S182" s="27"/>
      <c r="T182" s="27"/>
      <c r="U182" s="27"/>
      <c r="V182" s="27"/>
      <c r="W182" s="27"/>
      <c r="X182" s="27"/>
      <c r="Y182" s="27"/>
      <c r="Z182" s="27"/>
      <c r="AA182" s="27"/>
      <c r="AB182" s="27"/>
      <c r="AC182" s="27"/>
      <c r="AD182" s="27"/>
    </row>
    <row r="183" ht="13.5" customHeight="1">
      <c r="A183" s="27"/>
      <c r="B183" s="27"/>
      <c r="C183" s="27"/>
      <c r="D183" s="27"/>
      <c r="E183" s="27"/>
      <c r="F183" s="78"/>
      <c r="G183" s="125"/>
      <c r="H183" s="27"/>
      <c r="I183" s="27"/>
      <c r="J183" s="27"/>
      <c r="K183" s="27"/>
      <c r="L183" s="27"/>
      <c r="M183" s="27"/>
      <c r="N183" s="27"/>
      <c r="O183" s="27"/>
      <c r="P183" s="27"/>
      <c r="Q183" s="27"/>
      <c r="R183" s="27"/>
      <c r="S183" s="27"/>
      <c r="T183" s="27"/>
      <c r="U183" s="27"/>
      <c r="V183" s="27"/>
      <c r="W183" s="27"/>
      <c r="X183" s="27"/>
      <c r="Y183" s="27"/>
      <c r="Z183" s="27"/>
      <c r="AA183" s="27"/>
      <c r="AB183" s="27"/>
      <c r="AC183" s="27"/>
      <c r="AD183" s="27"/>
    </row>
    <row r="184" ht="13.5" customHeight="1">
      <c r="A184" s="27"/>
      <c r="B184" s="27"/>
      <c r="C184" s="27"/>
      <c r="D184" s="27"/>
      <c r="E184" s="27"/>
      <c r="F184" s="78"/>
      <c r="G184" s="125"/>
      <c r="H184" s="27"/>
      <c r="I184" s="27"/>
      <c r="J184" s="27"/>
      <c r="K184" s="27"/>
      <c r="L184" s="27"/>
      <c r="M184" s="27"/>
      <c r="N184" s="27"/>
      <c r="O184" s="27"/>
      <c r="P184" s="27"/>
      <c r="Q184" s="27"/>
      <c r="R184" s="27"/>
      <c r="S184" s="27"/>
      <c r="T184" s="27"/>
      <c r="U184" s="27"/>
      <c r="V184" s="27"/>
      <c r="W184" s="27"/>
      <c r="X184" s="27"/>
      <c r="Y184" s="27"/>
      <c r="Z184" s="27"/>
      <c r="AA184" s="27"/>
      <c r="AB184" s="27"/>
      <c r="AC184" s="27"/>
      <c r="AD184" s="27"/>
    </row>
    <row r="185" ht="13.5" customHeight="1">
      <c r="A185" s="27"/>
      <c r="B185" s="27"/>
      <c r="C185" s="27"/>
      <c r="D185" s="27"/>
      <c r="E185" s="27"/>
      <c r="F185" s="78"/>
      <c r="G185" s="125"/>
      <c r="H185" s="27"/>
      <c r="I185" s="27"/>
      <c r="J185" s="27"/>
      <c r="K185" s="27"/>
      <c r="L185" s="27"/>
      <c r="M185" s="27"/>
      <c r="N185" s="27"/>
      <c r="O185" s="27"/>
      <c r="P185" s="27"/>
      <c r="Q185" s="27"/>
      <c r="R185" s="27"/>
      <c r="S185" s="27"/>
      <c r="T185" s="27"/>
      <c r="U185" s="27"/>
      <c r="V185" s="27"/>
      <c r="W185" s="27"/>
      <c r="X185" s="27"/>
      <c r="Y185" s="27"/>
      <c r="Z185" s="27"/>
      <c r="AA185" s="27"/>
      <c r="AB185" s="27"/>
      <c r="AC185" s="27"/>
      <c r="AD185" s="27"/>
    </row>
    <row r="186" ht="13.5" customHeight="1">
      <c r="A186" s="27"/>
      <c r="B186" s="27"/>
      <c r="C186" s="27"/>
      <c r="D186" s="27"/>
      <c r="E186" s="27"/>
      <c r="F186" s="78"/>
      <c r="G186" s="125"/>
      <c r="H186" s="27"/>
      <c r="I186" s="27"/>
      <c r="J186" s="27"/>
      <c r="K186" s="27"/>
      <c r="L186" s="27"/>
      <c r="M186" s="27"/>
      <c r="N186" s="27"/>
      <c r="O186" s="27"/>
      <c r="P186" s="27"/>
      <c r="Q186" s="27"/>
      <c r="R186" s="27"/>
      <c r="S186" s="27"/>
      <c r="T186" s="27"/>
      <c r="U186" s="27"/>
      <c r="V186" s="27"/>
      <c r="W186" s="27"/>
      <c r="X186" s="27"/>
      <c r="Y186" s="27"/>
      <c r="Z186" s="27"/>
      <c r="AA186" s="27"/>
      <c r="AB186" s="27"/>
      <c r="AC186" s="27"/>
      <c r="AD186" s="27"/>
    </row>
    <row r="187" ht="13.5" customHeight="1">
      <c r="A187" s="27"/>
      <c r="B187" s="27"/>
      <c r="C187" s="27"/>
      <c r="D187" s="27"/>
      <c r="E187" s="27"/>
      <c r="F187" s="78"/>
      <c r="G187" s="125"/>
      <c r="H187" s="27"/>
      <c r="I187" s="27"/>
      <c r="J187" s="27"/>
      <c r="K187" s="27"/>
      <c r="L187" s="27"/>
      <c r="M187" s="27"/>
      <c r="N187" s="27"/>
      <c r="O187" s="27"/>
      <c r="P187" s="27"/>
      <c r="Q187" s="27"/>
      <c r="R187" s="27"/>
      <c r="S187" s="27"/>
      <c r="T187" s="27"/>
      <c r="U187" s="27"/>
      <c r="V187" s="27"/>
      <c r="W187" s="27"/>
      <c r="X187" s="27"/>
      <c r="Y187" s="27"/>
      <c r="Z187" s="27"/>
      <c r="AA187" s="27"/>
      <c r="AB187" s="27"/>
      <c r="AC187" s="27"/>
      <c r="AD187" s="27"/>
    </row>
    <row r="188" ht="13.5" customHeight="1">
      <c r="A188" s="27"/>
      <c r="B188" s="27"/>
      <c r="C188" s="27"/>
      <c r="D188" s="27"/>
      <c r="E188" s="27"/>
      <c r="F188" s="78"/>
      <c r="G188" s="125"/>
      <c r="H188" s="27"/>
      <c r="I188" s="27"/>
      <c r="J188" s="27"/>
      <c r="K188" s="27"/>
      <c r="L188" s="27"/>
      <c r="M188" s="27"/>
      <c r="N188" s="27"/>
      <c r="O188" s="27"/>
      <c r="P188" s="27"/>
      <c r="Q188" s="27"/>
      <c r="R188" s="27"/>
      <c r="S188" s="27"/>
      <c r="T188" s="27"/>
      <c r="U188" s="27"/>
      <c r="V188" s="27"/>
      <c r="W188" s="27"/>
      <c r="X188" s="27"/>
      <c r="Y188" s="27"/>
      <c r="Z188" s="27"/>
      <c r="AA188" s="27"/>
      <c r="AB188" s="27"/>
      <c r="AC188" s="27"/>
      <c r="AD188" s="27"/>
    </row>
    <row r="189" ht="13.5" customHeight="1">
      <c r="A189" s="27"/>
      <c r="B189" s="27"/>
      <c r="C189" s="27"/>
      <c r="D189" s="27"/>
      <c r="E189" s="27"/>
      <c r="F189" s="78"/>
      <c r="G189" s="125"/>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row>
    <row r="190" ht="13.5" customHeight="1">
      <c r="A190" s="27"/>
      <c r="B190" s="27"/>
      <c r="C190" s="27"/>
      <c r="D190" s="27"/>
      <c r="E190" s="27"/>
      <c r="F190" s="78"/>
      <c r="G190" s="125"/>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row>
    <row r="191" ht="13.5" customHeight="1">
      <c r="A191" s="27"/>
      <c r="B191" s="27"/>
      <c r="C191" s="27"/>
      <c r="D191" s="27"/>
      <c r="E191" s="27"/>
      <c r="F191" s="78"/>
      <c r="G191" s="125"/>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row>
    <row r="192" ht="13.5" customHeight="1">
      <c r="A192" s="27"/>
      <c r="B192" s="27"/>
      <c r="C192" s="27"/>
      <c r="D192" s="27"/>
      <c r="E192" s="27"/>
      <c r="F192" s="78"/>
      <c r="G192" s="125"/>
      <c r="H192" s="27"/>
      <c r="I192" s="27"/>
      <c r="J192" s="27"/>
      <c r="K192" s="27"/>
      <c r="L192" s="27"/>
      <c r="M192" s="27"/>
      <c r="N192" s="27"/>
      <c r="O192" s="27"/>
      <c r="P192" s="27"/>
      <c r="Q192" s="27"/>
      <c r="R192" s="27"/>
      <c r="S192" s="27"/>
      <c r="T192" s="27"/>
      <c r="U192" s="27"/>
      <c r="V192" s="27"/>
      <c r="W192" s="27"/>
      <c r="X192" s="27"/>
      <c r="Y192" s="27"/>
      <c r="Z192" s="27"/>
      <c r="AA192" s="27"/>
      <c r="AB192" s="27"/>
      <c r="AC192" s="27"/>
      <c r="AD192" s="27"/>
    </row>
    <row r="193" ht="13.5" customHeight="1">
      <c r="A193" s="27"/>
      <c r="B193" s="27"/>
      <c r="C193" s="27"/>
      <c r="D193" s="27"/>
      <c r="E193" s="27"/>
      <c r="F193" s="78"/>
      <c r="G193" s="125"/>
      <c r="H193" s="27"/>
      <c r="I193" s="27"/>
      <c r="J193" s="27"/>
      <c r="K193" s="27"/>
      <c r="L193" s="27"/>
      <c r="M193" s="27"/>
      <c r="N193" s="27"/>
      <c r="O193" s="27"/>
      <c r="P193" s="27"/>
      <c r="Q193" s="27"/>
      <c r="R193" s="27"/>
      <c r="S193" s="27"/>
      <c r="T193" s="27"/>
      <c r="U193" s="27"/>
      <c r="V193" s="27"/>
      <c r="W193" s="27"/>
      <c r="X193" s="27"/>
      <c r="Y193" s="27"/>
      <c r="Z193" s="27"/>
      <c r="AA193" s="27"/>
      <c r="AB193" s="27"/>
      <c r="AC193" s="27"/>
      <c r="AD193" s="27"/>
    </row>
    <row r="194" ht="13.5" customHeight="1">
      <c r="A194" s="27"/>
      <c r="B194" s="27"/>
      <c r="C194" s="27"/>
      <c r="D194" s="27"/>
      <c r="E194" s="27"/>
      <c r="F194" s="78"/>
      <c r="G194" s="125"/>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row>
    <row r="195" ht="13.5" customHeight="1">
      <c r="A195" s="27"/>
      <c r="B195" s="27"/>
      <c r="C195" s="27"/>
      <c r="D195" s="27"/>
      <c r="E195" s="27"/>
      <c r="F195" s="78"/>
      <c r="G195" s="125"/>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row>
    <row r="196" ht="13.5" customHeight="1">
      <c r="A196" s="27"/>
      <c r="B196" s="27"/>
      <c r="C196" s="27"/>
      <c r="D196" s="27"/>
      <c r="E196" s="27"/>
      <c r="F196" s="78"/>
      <c r="G196" s="125"/>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row>
    <row r="197" ht="13.5" customHeight="1">
      <c r="A197" s="27"/>
      <c r="B197" s="27"/>
      <c r="C197" s="27"/>
      <c r="D197" s="27"/>
      <c r="E197" s="27"/>
      <c r="F197" s="78"/>
      <c r="G197" s="125"/>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row>
    <row r="198" ht="13.5" customHeight="1">
      <c r="A198" s="27"/>
      <c r="B198" s="27"/>
      <c r="C198" s="27"/>
      <c r="D198" s="27"/>
      <c r="E198" s="27"/>
      <c r="F198" s="78"/>
      <c r="G198" s="125"/>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row>
    <row r="199" ht="13.5" customHeight="1">
      <c r="A199" s="27"/>
      <c r="B199" s="27"/>
      <c r="C199" s="27"/>
      <c r="D199" s="27"/>
      <c r="E199" s="27"/>
      <c r="F199" s="78"/>
      <c r="G199" s="125"/>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row>
    <row r="200" ht="13.5" customHeight="1">
      <c r="A200" s="27"/>
      <c r="B200" s="27"/>
      <c r="C200" s="27"/>
      <c r="D200" s="27"/>
      <c r="E200" s="27"/>
      <c r="F200" s="78"/>
      <c r="G200" s="125"/>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row>
    <row r="201" ht="13.5" customHeight="1">
      <c r="A201" s="27"/>
      <c r="B201" s="27"/>
      <c r="C201" s="27"/>
      <c r="D201" s="27"/>
      <c r="E201" s="27"/>
      <c r="F201" s="78"/>
      <c r="G201" s="125"/>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row>
    <row r="202" ht="13.5" customHeight="1">
      <c r="A202" s="27"/>
      <c r="B202" s="27"/>
      <c r="C202" s="27"/>
      <c r="D202" s="27"/>
      <c r="E202" s="27"/>
      <c r="F202" s="78"/>
      <c r="G202" s="125"/>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row>
    <row r="203" ht="13.5" customHeight="1">
      <c r="A203" s="27"/>
      <c r="B203" s="27"/>
      <c r="C203" s="27"/>
      <c r="D203" s="27"/>
      <c r="E203" s="27"/>
      <c r="F203" s="78"/>
      <c r="G203" s="125"/>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row>
    <row r="204" ht="13.5" customHeight="1">
      <c r="A204" s="27"/>
      <c r="B204" s="27"/>
      <c r="C204" s="27"/>
      <c r="D204" s="27"/>
      <c r="E204" s="27"/>
      <c r="F204" s="78"/>
      <c r="G204" s="125"/>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row>
    <row r="205" ht="13.5" customHeight="1">
      <c r="A205" s="27"/>
      <c r="B205" s="27"/>
      <c r="C205" s="27"/>
      <c r="D205" s="27"/>
      <c r="E205" s="27"/>
      <c r="F205" s="78"/>
      <c r="G205" s="125"/>
      <c r="H205" s="27"/>
      <c r="I205" s="27"/>
      <c r="J205" s="27"/>
      <c r="K205" s="27"/>
      <c r="L205" s="27"/>
      <c r="M205" s="27"/>
      <c r="N205" s="27"/>
      <c r="O205" s="27"/>
      <c r="P205" s="27"/>
      <c r="Q205" s="27"/>
      <c r="R205" s="27"/>
      <c r="S205" s="27"/>
      <c r="T205" s="27"/>
      <c r="U205" s="27"/>
      <c r="V205" s="27"/>
      <c r="W205" s="27"/>
      <c r="X205" s="27"/>
      <c r="Y205" s="27"/>
      <c r="Z205" s="27"/>
      <c r="AA205" s="27"/>
      <c r="AB205" s="27"/>
      <c r="AC205" s="27"/>
      <c r="AD205" s="27"/>
    </row>
    <row r="206" ht="13.5" customHeight="1">
      <c r="A206" s="27"/>
      <c r="B206" s="27"/>
      <c r="C206" s="27"/>
      <c r="D206" s="27"/>
      <c r="E206" s="27"/>
      <c r="F206" s="78"/>
      <c r="G206" s="125"/>
      <c r="H206" s="27"/>
      <c r="I206" s="27"/>
      <c r="J206" s="27"/>
      <c r="K206" s="27"/>
      <c r="L206" s="27"/>
      <c r="M206" s="27"/>
      <c r="N206" s="27"/>
      <c r="O206" s="27"/>
      <c r="P206" s="27"/>
      <c r="Q206" s="27"/>
      <c r="R206" s="27"/>
      <c r="S206" s="27"/>
      <c r="T206" s="27"/>
      <c r="U206" s="27"/>
      <c r="V206" s="27"/>
      <c r="W206" s="27"/>
      <c r="X206" s="27"/>
      <c r="Y206" s="27"/>
      <c r="Z206" s="27"/>
      <c r="AA206" s="27"/>
      <c r="AB206" s="27"/>
      <c r="AC206" s="27"/>
      <c r="AD206" s="27"/>
    </row>
    <row r="207" ht="13.5" customHeight="1">
      <c r="A207" s="27"/>
      <c r="B207" s="27"/>
      <c r="C207" s="27"/>
      <c r="D207" s="27"/>
      <c r="E207" s="27"/>
      <c r="F207" s="78"/>
      <c r="G207" s="125"/>
      <c r="H207" s="27"/>
      <c r="I207" s="27"/>
      <c r="J207" s="27"/>
      <c r="K207" s="27"/>
      <c r="L207" s="27"/>
      <c r="M207" s="27"/>
      <c r="N207" s="27"/>
      <c r="O207" s="27"/>
      <c r="P207" s="27"/>
      <c r="Q207" s="27"/>
      <c r="R207" s="27"/>
      <c r="S207" s="27"/>
      <c r="T207" s="27"/>
      <c r="U207" s="27"/>
      <c r="V207" s="27"/>
      <c r="W207" s="27"/>
      <c r="X207" s="27"/>
      <c r="Y207" s="27"/>
      <c r="Z207" s="27"/>
      <c r="AA207" s="27"/>
      <c r="AB207" s="27"/>
      <c r="AC207" s="27"/>
      <c r="AD207" s="27"/>
    </row>
    <row r="208" ht="13.5" customHeight="1">
      <c r="A208" s="27"/>
      <c r="B208" s="27"/>
      <c r="C208" s="27"/>
      <c r="D208" s="27"/>
      <c r="E208" s="27"/>
      <c r="F208" s="78"/>
      <c r="G208" s="125"/>
      <c r="H208" s="27"/>
      <c r="I208" s="27"/>
      <c r="J208" s="27"/>
      <c r="K208" s="27"/>
      <c r="L208" s="27"/>
      <c r="M208" s="27"/>
      <c r="N208" s="27"/>
      <c r="O208" s="27"/>
      <c r="P208" s="27"/>
      <c r="Q208" s="27"/>
      <c r="R208" s="27"/>
      <c r="S208" s="27"/>
      <c r="T208" s="27"/>
      <c r="U208" s="27"/>
      <c r="V208" s="27"/>
      <c r="W208" s="27"/>
      <c r="X208" s="27"/>
      <c r="Y208" s="27"/>
      <c r="Z208" s="27"/>
      <c r="AA208" s="27"/>
      <c r="AB208" s="27"/>
      <c r="AC208" s="27"/>
      <c r="AD208" s="27"/>
    </row>
    <row r="209" ht="13.5" customHeight="1">
      <c r="A209" s="27"/>
      <c r="B209" s="27"/>
      <c r="C209" s="27"/>
      <c r="D209" s="27"/>
      <c r="E209" s="27"/>
      <c r="F209" s="78"/>
      <c r="G209" s="125"/>
      <c r="H209" s="27"/>
      <c r="I209" s="27"/>
      <c r="J209" s="27"/>
      <c r="K209" s="27"/>
      <c r="L209" s="27"/>
      <c r="M209" s="27"/>
      <c r="N209" s="27"/>
      <c r="O209" s="27"/>
      <c r="P209" s="27"/>
      <c r="Q209" s="27"/>
      <c r="R209" s="27"/>
      <c r="S209" s="27"/>
      <c r="T209" s="27"/>
      <c r="U209" s="27"/>
      <c r="V209" s="27"/>
      <c r="W209" s="27"/>
      <c r="X209" s="27"/>
      <c r="Y209" s="27"/>
      <c r="Z209" s="27"/>
      <c r="AA209" s="27"/>
      <c r="AB209" s="27"/>
      <c r="AC209" s="27"/>
      <c r="AD209" s="27"/>
    </row>
    <row r="210" ht="13.5" customHeight="1">
      <c r="A210" s="27"/>
      <c r="B210" s="27"/>
      <c r="C210" s="27"/>
      <c r="D210" s="27"/>
      <c r="E210" s="27"/>
      <c r="F210" s="78"/>
      <c r="G210" s="125"/>
      <c r="H210" s="27"/>
      <c r="I210" s="27"/>
      <c r="J210" s="27"/>
      <c r="K210" s="27"/>
      <c r="L210" s="27"/>
      <c r="M210" s="27"/>
      <c r="N210" s="27"/>
      <c r="O210" s="27"/>
      <c r="P210" s="27"/>
      <c r="Q210" s="27"/>
      <c r="R210" s="27"/>
      <c r="S210" s="27"/>
      <c r="T210" s="27"/>
      <c r="U210" s="27"/>
      <c r="V210" s="27"/>
      <c r="W210" s="27"/>
      <c r="X210" s="27"/>
      <c r="Y210" s="27"/>
      <c r="Z210" s="27"/>
      <c r="AA210" s="27"/>
      <c r="AB210" s="27"/>
      <c r="AC210" s="27"/>
      <c r="AD210" s="27"/>
    </row>
    <row r="211" ht="13.5" customHeight="1">
      <c r="A211" s="27"/>
      <c r="B211" s="27"/>
      <c r="C211" s="27"/>
      <c r="D211" s="27"/>
      <c r="E211" s="27"/>
      <c r="F211" s="78"/>
      <c r="G211" s="125"/>
      <c r="H211" s="27"/>
      <c r="I211" s="27"/>
      <c r="J211" s="27"/>
      <c r="K211" s="27"/>
      <c r="L211" s="27"/>
      <c r="M211" s="27"/>
      <c r="N211" s="27"/>
      <c r="O211" s="27"/>
      <c r="P211" s="27"/>
      <c r="Q211" s="27"/>
      <c r="R211" s="27"/>
      <c r="S211" s="27"/>
      <c r="T211" s="27"/>
      <c r="U211" s="27"/>
      <c r="V211" s="27"/>
      <c r="W211" s="27"/>
      <c r="X211" s="27"/>
      <c r="Y211" s="27"/>
      <c r="Z211" s="27"/>
      <c r="AA211" s="27"/>
      <c r="AB211" s="27"/>
      <c r="AC211" s="27"/>
      <c r="AD211" s="27"/>
    </row>
    <row r="212" ht="13.5" customHeight="1">
      <c r="A212" s="27"/>
      <c r="B212" s="27"/>
      <c r="C212" s="27"/>
      <c r="D212" s="27"/>
      <c r="E212" s="27"/>
      <c r="F212" s="78"/>
      <c r="G212" s="125"/>
      <c r="H212" s="27"/>
      <c r="I212" s="27"/>
      <c r="J212" s="27"/>
      <c r="K212" s="27"/>
      <c r="L212" s="27"/>
      <c r="M212" s="27"/>
      <c r="N212" s="27"/>
      <c r="O212" s="27"/>
      <c r="P212" s="27"/>
      <c r="Q212" s="27"/>
      <c r="R212" s="27"/>
      <c r="S212" s="27"/>
      <c r="T212" s="27"/>
      <c r="U212" s="27"/>
      <c r="V212" s="27"/>
      <c r="W212" s="27"/>
      <c r="X212" s="27"/>
      <c r="Y212" s="27"/>
      <c r="Z212" s="27"/>
      <c r="AA212" s="27"/>
      <c r="AB212" s="27"/>
      <c r="AC212" s="27"/>
      <c r="AD212" s="27"/>
    </row>
    <row r="213" ht="13.5" customHeight="1">
      <c r="A213" s="27"/>
      <c r="B213" s="27"/>
      <c r="C213" s="27"/>
      <c r="D213" s="27"/>
      <c r="E213" s="27"/>
      <c r="F213" s="78"/>
      <c r="G213" s="125"/>
      <c r="H213" s="27"/>
      <c r="I213" s="27"/>
      <c r="J213" s="27"/>
      <c r="K213" s="27"/>
      <c r="L213" s="27"/>
      <c r="M213" s="27"/>
      <c r="N213" s="27"/>
      <c r="O213" s="27"/>
      <c r="P213" s="27"/>
      <c r="Q213" s="27"/>
      <c r="R213" s="27"/>
      <c r="S213" s="27"/>
      <c r="T213" s="27"/>
      <c r="U213" s="27"/>
      <c r="V213" s="27"/>
      <c r="W213" s="27"/>
      <c r="X213" s="27"/>
      <c r="Y213" s="27"/>
      <c r="Z213" s="27"/>
      <c r="AA213" s="27"/>
      <c r="AB213" s="27"/>
      <c r="AC213" s="27"/>
      <c r="AD213" s="27"/>
    </row>
    <row r="214" ht="13.5" customHeight="1">
      <c r="A214" s="27"/>
      <c r="B214" s="27"/>
      <c r="C214" s="27"/>
      <c r="D214" s="27"/>
      <c r="E214" s="27"/>
      <c r="F214" s="78"/>
      <c r="G214" s="125"/>
      <c r="H214" s="27"/>
      <c r="I214" s="27"/>
      <c r="J214" s="27"/>
      <c r="K214" s="27"/>
      <c r="L214" s="27"/>
      <c r="M214" s="27"/>
      <c r="N214" s="27"/>
      <c r="O214" s="27"/>
      <c r="P214" s="27"/>
      <c r="Q214" s="27"/>
      <c r="R214" s="27"/>
      <c r="S214" s="27"/>
      <c r="T214" s="27"/>
      <c r="U214" s="27"/>
      <c r="V214" s="27"/>
      <c r="W214" s="27"/>
      <c r="X214" s="27"/>
      <c r="Y214" s="27"/>
      <c r="Z214" s="27"/>
      <c r="AA214" s="27"/>
      <c r="AB214" s="27"/>
      <c r="AC214" s="27"/>
      <c r="AD214" s="27"/>
    </row>
    <row r="215" ht="13.5" customHeight="1">
      <c r="A215" s="27"/>
      <c r="B215" s="27"/>
      <c r="C215" s="27"/>
      <c r="D215" s="27"/>
      <c r="E215" s="27"/>
      <c r="F215" s="78"/>
      <c r="G215" s="125"/>
      <c r="H215" s="27"/>
      <c r="I215" s="27"/>
      <c r="J215" s="27"/>
      <c r="K215" s="27"/>
      <c r="L215" s="27"/>
      <c r="M215" s="27"/>
      <c r="N215" s="27"/>
      <c r="O215" s="27"/>
      <c r="P215" s="27"/>
      <c r="Q215" s="27"/>
      <c r="R215" s="27"/>
      <c r="S215" s="27"/>
      <c r="T215" s="27"/>
      <c r="U215" s="27"/>
      <c r="V215" s="27"/>
      <c r="W215" s="27"/>
      <c r="X215" s="27"/>
      <c r="Y215" s="27"/>
      <c r="Z215" s="27"/>
      <c r="AA215" s="27"/>
      <c r="AB215" s="27"/>
      <c r="AC215" s="27"/>
      <c r="AD215" s="27"/>
    </row>
    <row r="216" ht="13.5" customHeight="1">
      <c r="A216" s="27"/>
      <c r="B216" s="27"/>
      <c r="C216" s="27"/>
      <c r="D216" s="27"/>
      <c r="E216" s="27"/>
      <c r="F216" s="78"/>
      <c r="G216" s="125"/>
      <c r="H216" s="27"/>
      <c r="I216" s="27"/>
      <c r="J216" s="27"/>
      <c r="K216" s="27"/>
      <c r="L216" s="27"/>
      <c r="M216" s="27"/>
      <c r="N216" s="27"/>
      <c r="O216" s="27"/>
      <c r="P216" s="27"/>
      <c r="Q216" s="27"/>
      <c r="R216" s="27"/>
      <c r="S216" s="27"/>
      <c r="T216" s="27"/>
      <c r="U216" s="27"/>
      <c r="V216" s="27"/>
      <c r="W216" s="27"/>
      <c r="X216" s="27"/>
      <c r="Y216" s="27"/>
      <c r="Z216" s="27"/>
      <c r="AA216" s="27"/>
      <c r="AB216" s="27"/>
      <c r="AC216" s="27"/>
      <c r="AD216" s="27"/>
    </row>
    <row r="217" ht="13.5" customHeight="1">
      <c r="A217" s="27"/>
      <c r="B217" s="27"/>
      <c r="C217" s="27"/>
      <c r="D217" s="27"/>
      <c r="E217" s="27"/>
      <c r="F217" s="78"/>
      <c r="G217" s="125"/>
      <c r="H217" s="27"/>
      <c r="I217" s="27"/>
      <c r="J217" s="27"/>
      <c r="K217" s="27"/>
      <c r="L217" s="27"/>
      <c r="M217" s="27"/>
      <c r="N217" s="27"/>
      <c r="O217" s="27"/>
      <c r="P217" s="27"/>
      <c r="Q217" s="27"/>
      <c r="R217" s="27"/>
      <c r="S217" s="27"/>
      <c r="T217" s="27"/>
      <c r="U217" s="27"/>
      <c r="V217" s="27"/>
      <c r="W217" s="27"/>
      <c r="X217" s="27"/>
      <c r="Y217" s="27"/>
      <c r="Z217" s="27"/>
      <c r="AA217" s="27"/>
      <c r="AB217" s="27"/>
      <c r="AC217" s="27"/>
      <c r="AD217" s="27"/>
    </row>
    <row r="218" ht="13.5" customHeight="1">
      <c r="A218" s="27"/>
      <c r="B218" s="27"/>
      <c r="C218" s="27"/>
      <c r="D218" s="27"/>
      <c r="E218" s="27"/>
      <c r="F218" s="78"/>
      <c r="G218" s="125"/>
      <c r="H218" s="27"/>
      <c r="I218" s="27"/>
      <c r="J218" s="27"/>
      <c r="K218" s="27"/>
      <c r="L218" s="27"/>
      <c r="M218" s="27"/>
      <c r="N218" s="27"/>
      <c r="O218" s="27"/>
      <c r="P218" s="27"/>
      <c r="Q218" s="27"/>
      <c r="R218" s="27"/>
      <c r="S218" s="27"/>
      <c r="T218" s="27"/>
      <c r="U218" s="27"/>
      <c r="V218" s="27"/>
      <c r="W218" s="27"/>
      <c r="X218" s="27"/>
      <c r="Y218" s="27"/>
      <c r="Z218" s="27"/>
      <c r="AA218" s="27"/>
      <c r="AB218" s="27"/>
      <c r="AC218" s="27"/>
      <c r="AD218" s="27"/>
    </row>
    <row r="219" ht="13.5" customHeight="1">
      <c r="A219" s="27"/>
      <c r="B219" s="27"/>
      <c r="C219" s="27"/>
      <c r="D219" s="27"/>
      <c r="E219" s="27"/>
      <c r="F219" s="78"/>
      <c r="G219" s="125"/>
      <c r="H219" s="27"/>
      <c r="I219" s="27"/>
      <c r="J219" s="27"/>
      <c r="K219" s="27"/>
      <c r="L219" s="27"/>
      <c r="M219" s="27"/>
      <c r="N219" s="27"/>
      <c r="O219" s="27"/>
      <c r="P219" s="27"/>
      <c r="Q219" s="27"/>
      <c r="R219" s="27"/>
      <c r="S219" s="27"/>
      <c r="T219" s="27"/>
      <c r="U219" s="27"/>
      <c r="V219" s="27"/>
      <c r="W219" s="27"/>
      <c r="X219" s="27"/>
      <c r="Y219" s="27"/>
      <c r="Z219" s="27"/>
      <c r="AA219" s="27"/>
      <c r="AB219" s="27"/>
      <c r="AC219" s="27"/>
      <c r="AD219" s="27"/>
    </row>
    <row r="220" ht="13.5" customHeight="1">
      <c r="A220" s="27"/>
      <c r="B220" s="27"/>
      <c r="C220" s="27"/>
      <c r="D220" s="27"/>
      <c r="E220" s="27"/>
      <c r="F220" s="78"/>
      <c r="G220" s="125"/>
      <c r="H220" s="27"/>
      <c r="I220" s="27"/>
      <c r="J220" s="27"/>
      <c r="K220" s="27"/>
      <c r="L220" s="27"/>
      <c r="M220" s="27"/>
      <c r="N220" s="27"/>
      <c r="O220" s="27"/>
      <c r="P220" s="27"/>
      <c r="Q220" s="27"/>
      <c r="R220" s="27"/>
      <c r="S220" s="27"/>
      <c r="T220" s="27"/>
      <c r="U220" s="27"/>
      <c r="V220" s="27"/>
      <c r="W220" s="27"/>
      <c r="X220" s="27"/>
      <c r="Y220" s="27"/>
      <c r="Z220" s="27"/>
      <c r="AA220" s="27"/>
      <c r="AB220" s="27"/>
      <c r="AC220" s="27"/>
      <c r="AD220" s="27"/>
    </row>
    <row r="221" ht="13.5" customHeight="1">
      <c r="A221" s="27"/>
      <c r="B221" s="27"/>
      <c r="C221" s="27"/>
      <c r="D221" s="27"/>
      <c r="E221" s="27"/>
      <c r="F221" s="78"/>
      <c r="G221" s="125"/>
      <c r="H221" s="27"/>
      <c r="I221" s="27"/>
      <c r="J221" s="27"/>
      <c r="K221" s="27"/>
      <c r="L221" s="27"/>
      <c r="M221" s="27"/>
      <c r="N221" s="27"/>
      <c r="O221" s="27"/>
      <c r="P221" s="27"/>
      <c r="Q221" s="27"/>
      <c r="R221" s="27"/>
      <c r="S221" s="27"/>
      <c r="T221" s="27"/>
      <c r="U221" s="27"/>
      <c r="V221" s="27"/>
      <c r="W221" s="27"/>
      <c r="X221" s="27"/>
      <c r="Y221" s="27"/>
      <c r="Z221" s="27"/>
      <c r="AA221" s="27"/>
      <c r="AB221" s="27"/>
      <c r="AC221" s="27"/>
      <c r="AD221" s="27"/>
    </row>
    <row r="222" ht="13.5" customHeight="1">
      <c r="A222" s="27"/>
      <c r="B222" s="27"/>
      <c r="C222" s="27"/>
      <c r="D222" s="27"/>
      <c r="E222" s="27"/>
      <c r="F222" s="78"/>
      <c r="G222" s="125"/>
      <c r="H222" s="27"/>
      <c r="I222" s="27"/>
      <c r="J222" s="27"/>
      <c r="K222" s="27"/>
      <c r="L222" s="27"/>
      <c r="M222" s="27"/>
      <c r="N222" s="27"/>
      <c r="O222" s="27"/>
      <c r="P222" s="27"/>
      <c r="Q222" s="27"/>
      <c r="R222" s="27"/>
      <c r="S222" s="27"/>
      <c r="T222" s="27"/>
      <c r="U222" s="27"/>
      <c r="V222" s="27"/>
      <c r="W222" s="27"/>
      <c r="X222" s="27"/>
      <c r="Y222" s="27"/>
      <c r="Z222" s="27"/>
      <c r="AA222" s="27"/>
      <c r="AB222" s="27"/>
      <c r="AC222" s="27"/>
      <c r="AD222" s="27"/>
    </row>
    <row r="223" ht="13.5" customHeight="1">
      <c r="A223" s="27"/>
      <c r="B223" s="27"/>
      <c r="C223" s="27"/>
      <c r="D223" s="27"/>
      <c r="E223" s="27"/>
      <c r="F223" s="78"/>
      <c r="G223" s="125"/>
      <c r="H223" s="27"/>
      <c r="I223" s="27"/>
      <c r="J223" s="27"/>
      <c r="K223" s="27"/>
      <c r="L223" s="27"/>
      <c r="M223" s="27"/>
      <c r="N223" s="27"/>
      <c r="O223" s="27"/>
      <c r="P223" s="27"/>
      <c r="Q223" s="27"/>
      <c r="R223" s="27"/>
      <c r="S223" s="27"/>
      <c r="T223" s="27"/>
      <c r="U223" s="27"/>
      <c r="V223" s="27"/>
      <c r="W223" s="27"/>
      <c r="X223" s="27"/>
      <c r="Y223" s="27"/>
      <c r="Z223" s="27"/>
      <c r="AA223" s="27"/>
      <c r="AB223" s="27"/>
      <c r="AC223" s="27"/>
      <c r="AD223" s="27"/>
    </row>
    <row r="224" ht="13.5" customHeight="1">
      <c r="A224" s="27"/>
      <c r="B224" s="27"/>
      <c r="C224" s="27"/>
      <c r="D224" s="27"/>
      <c r="E224" s="27"/>
      <c r="F224" s="78"/>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row>
    <row r="225" ht="13.5" customHeight="1">
      <c r="A225" s="27"/>
      <c r="B225" s="27"/>
      <c r="C225" s="27"/>
      <c r="D225" s="27"/>
      <c r="E225" s="27"/>
      <c r="F225" s="78"/>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row>
    <row r="226" ht="13.5" customHeight="1">
      <c r="A226" s="27"/>
      <c r="B226" s="27"/>
      <c r="C226" s="27"/>
      <c r="D226" s="27"/>
      <c r="E226" s="27"/>
      <c r="F226" s="78"/>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row>
    <row r="227" ht="13.5" customHeight="1">
      <c r="A227" s="27"/>
      <c r="B227" s="27"/>
      <c r="C227" s="27"/>
      <c r="D227" s="27"/>
      <c r="E227" s="27"/>
      <c r="F227" s="78"/>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row>
    <row r="228" ht="13.5" customHeight="1">
      <c r="A228" s="27"/>
      <c r="B228" s="27"/>
      <c r="C228" s="27"/>
      <c r="D228" s="27"/>
      <c r="E228" s="27"/>
      <c r="F228" s="78"/>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row>
    <row r="229" ht="13.5" customHeight="1">
      <c r="A229" s="27"/>
      <c r="B229" s="27"/>
      <c r="C229" s="27"/>
      <c r="D229" s="27"/>
      <c r="E229" s="27"/>
      <c r="F229" s="78"/>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row>
    <row r="230" ht="13.5" customHeight="1">
      <c r="A230" s="27"/>
      <c r="B230" s="27"/>
      <c r="C230" s="27"/>
      <c r="D230" s="27"/>
      <c r="E230" s="27"/>
      <c r="F230" s="78"/>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row>
    <row r="231" ht="13.5" customHeight="1">
      <c r="A231" s="27"/>
      <c r="B231" s="27"/>
      <c r="C231" s="27"/>
      <c r="D231" s="27"/>
      <c r="E231" s="27"/>
      <c r="F231" s="78"/>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row>
    <row r="232" ht="13.5" customHeight="1">
      <c r="A232" s="27"/>
      <c r="B232" s="27"/>
      <c r="C232" s="27"/>
      <c r="D232" s="27"/>
      <c r="E232" s="27"/>
      <c r="F232" s="78"/>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row>
    <row r="233" ht="13.5" customHeight="1">
      <c r="A233" s="27"/>
      <c r="B233" s="27"/>
      <c r="C233" s="27"/>
      <c r="D233" s="27"/>
      <c r="E233" s="27"/>
      <c r="F233" s="78"/>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row>
    <row r="234" ht="13.5" customHeight="1">
      <c r="A234" s="27"/>
      <c r="B234" s="27"/>
      <c r="C234" s="27"/>
      <c r="D234" s="27"/>
      <c r="E234" s="27"/>
      <c r="F234" s="78"/>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row>
    <row r="235" ht="13.5" customHeight="1">
      <c r="A235" s="27"/>
      <c r="B235" s="27"/>
      <c r="C235" s="27"/>
      <c r="D235" s="27"/>
      <c r="E235" s="27"/>
      <c r="F235" s="78"/>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row>
    <row r="236" ht="13.5" customHeight="1">
      <c r="A236" s="27"/>
      <c r="B236" s="27"/>
      <c r="C236" s="27"/>
      <c r="D236" s="27"/>
      <c r="E236" s="27"/>
      <c r="F236" s="78"/>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row>
    <row r="237" ht="13.5" customHeight="1">
      <c r="A237" s="27"/>
      <c r="B237" s="27"/>
      <c r="C237" s="27"/>
      <c r="D237" s="27"/>
      <c r="E237" s="27"/>
      <c r="F237" s="78"/>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row>
    <row r="238" ht="13.5" customHeight="1">
      <c r="A238" s="27"/>
      <c r="B238" s="27"/>
      <c r="C238" s="27"/>
      <c r="D238" s="27"/>
      <c r="E238" s="27"/>
      <c r="F238" s="78"/>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row>
    <row r="239" ht="13.5" customHeight="1">
      <c r="A239" s="27"/>
      <c r="B239" s="27"/>
      <c r="C239" s="27"/>
      <c r="D239" s="27"/>
      <c r="E239" s="27"/>
      <c r="F239" s="78"/>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row>
    <row r="240" ht="13.5" customHeight="1">
      <c r="A240" s="27"/>
      <c r="B240" s="27"/>
      <c r="C240" s="27"/>
      <c r="D240" s="27"/>
      <c r="E240" s="27"/>
      <c r="F240" s="78"/>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row>
    <row r="241" ht="13.5" customHeight="1">
      <c r="A241" s="27"/>
      <c r="B241" s="27"/>
      <c r="C241" s="27"/>
      <c r="D241" s="27"/>
      <c r="E241" s="27"/>
      <c r="F241" s="78"/>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row>
    <row r="242" ht="13.5" customHeight="1">
      <c r="A242" s="27"/>
      <c r="B242" s="27"/>
      <c r="C242" s="27"/>
      <c r="D242" s="27"/>
      <c r="E242" s="27"/>
      <c r="F242" s="78"/>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row>
    <row r="243" ht="13.5" customHeight="1">
      <c r="A243" s="27"/>
      <c r="B243" s="27"/>
      <c r="C243" s="27"/>
      <c r="D243" s="27"/>
      <c r="E243" s="27"/>
      <c r="F243" s="78"/>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row>
    <row r="244" ht="13.5" customHeight="1">
      <c r="A244" s="27"/>
      <c r="B244" s="27"/>
      <c r="C244" s="27"/>
      <c r="D244" s="27"/>
      <c r="E244" s="27"/>
      <c r="F244" s="78"/>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row>
    <row r="245" ht="13.5" customHeight="1">
      <c r="A245" s="27"/>
      <c r="B245" s="27"/>
      <c r="C245" s="27"/>
      <c r="D245" s="27"/>
      <c r="E245" s="27"/>
      <c r="F245" s="78"/>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row>
    <row r="246" ht="13.5" customHeight="1">
      <c r="A246" s="27"/>
      <c r="B246" s="27"/>
      <c r="C246" s="27"/>
      <c r="D246" s="27"/>
      <c r="E246" s="27"/>
      <c r="F246" s="78"/>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row>
    <row r="247" ht="13.5" customHeight="1">
      <c r="A247" s="27"/>
      <c r="B247" s="27"/>
      <c r="C247" s="27"/>
      <c r="D247" s="27"/>
      <c r="E247" s="27"/>
      <c r="F247" s="78"/>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row>
    <row r="248" ht="13.5" customHeight="1">
      <c r="A248" s="27"/>
      <c r="B248" s="27"/>
      <c r="C248" s="27"/>
      <c r="D248" s="27"/>
      <c r="E248" s="27"/>
      <c r="F248" s="78"/>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row>
    <row r="249" ht="13.5" customHeight="1">
      <c r="A249" s="27"/>
      <c r="B249" s="27"/>
      <c r="C249" s="27"/>
      <c r="D249" s="27"/>
      <c r="E249" s="27"/>
      <c r="F249" s="78"/>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row>
    <row r="250" ht="13.5" customHeight="1">
      <c r="A250" s="27"/>
      <c r="B250" s="27"/>
      <c r="C250" s="27"/>
      <c r="D250" s="27"/>
      <c r="E250" s="27"/>
      <c r="F250" s="78"/>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row>
    <row r="251" ht="13.5" customHeight="1">
      <c r="A251" s="27"/>
      <c r="B251" s="27"/>
      <c r="C251" s="27"/>
      <c r="D251" s="27"/>
      <c r="E251" s="27"/>
      <c r="F251" s="78"/>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row>
    <row r="252" ht="13.5" customHeight="1">
      <c r="A252" s="27"/>
      <c r="B252" s="27"/>
      <c r="C252" s="27"/>
      <c r="D252" s="27"/>
      <c r="E252" s="27"/>
      <c r="F252" s="78"/>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row>
    <row r="253" ht="13.5" customHeight="1">
      <c r="A253" s="27"/>
      <c r="B253" s="27"/>
      <c r="C253" s="27"/>
      <c r="D253" s="27"/>
      <c r="E253" s="27"/>
      <c r="F253" s="78"/>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row>
    <row r="254" ht="13.5" customHeight="1">
      <c r="A254" s="27"/>
      <c r="B254" s="27"/>
      <c r="C254" s="27"/>
      <c r="D254" s="27"/>
      <c r="E254" s="27"/>
      <c r="F254" s="78"/>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row>
    <row r="255" ht="13.5" customHeight="1">
      <c r="A255" s="27"/>
      <c r="B255" s="27"/>
      <c r="C255" s="27"/>
      <c r="D255" s="27"/>
      <c r="E255" s="27"/>
      <c r="F255" s="78"/>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row>
    <row r="256" ht="13.5" customHeight="1">
      <c r="A256" s="27"/>
      <c r="B256" s="27"/>
      <c r="C256" s="27"/>
      <c r="D256" s="27"/>
      <c r="E256" s="27"/>
      <c r="F256" s="78"/>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row>
    <row r="257" ht="13.5" customHeight="1">
      <c r="A257" s="27"/>
      <c r="B257" s="27"/>
      <c r="C257" s="27"/>
      <c r="D257" s="27"/>
      <c r="E257" s="27"/>
      <c r="F257" s="78"/>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row>
    <row r="258" ht="13.5" customHeight="1">
      <c r="A258" s="27"/>
      <c r="B258" s="27"/>
      <c r="C258" s="27"/>
      <c r="D258" s="27"/>
      <c r="E258" s="27"/>
      <c r="F258" s="78"/>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row>
    <row r="259" ht="13.5" customHeight="1">
      <c r="A259" s="27"/>
      <c r="B259" s="27"/>
      <c r="C259" s="27"/>
      <c r="D259" s="27"/>
      <c r="E259" s="27"/>
      <c r="F259" s="78"/>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row>
    <row r="260" ht="13.5" customHeight="1">
      <c r="A260" s="27"/>
      <c r="B260" s="27"/>
      <c r="C260" s="27"/>
      <c r="D260" s="27"/>
      <c r="E260" s="27"/>
      <c r="F260" s="78"/>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row>
    <row r="261" ht="13.5" customHeight="1">
      <c r="A261" s="27"/>
      <c r="B261" s="27"/>
      <c r="C261" s="27"/>
      <c r="D261" s="27"/>
      <c r="E261" s="27"/>
      <c r="F261" s="78"/>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row>
    <row r="262" ht="13.5" customHeight="1">
      <c r="A262" s="27"/>
      <c r="B262" s="27"/>
      <c r="C262" s="27"/>
      <c r="D262" s="27"/>
      <c r="E262" s="27"/>
      <c r="F262" s="78"/>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row>
    <row r="263" ht="13.5" customHeight="1">
      <c r="A263" s="27"/>
      <c r="B263" s="27"/>
      <c r="C263" s="27"/>
      <c r="D263" s="27"/>
      <c r="E263" s="27"/>
      <c r="F263" s="78"/>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row>
    <row r="264" ht="13.5" customHeight="1">
      <c r="A264" s="27"/>
      <c r="B264" s="27"/>
      <c r="C264" s="27"/>
      <c r="D264" s="27"/>
      <c r="E264" s="27"/>
      <c r="F264" s="78"/>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row>
    <row r="265" ht="13.5" customHeight="1">
      <c r="A265" s="27"/>
      <c r="B265" s="27"/>
      <c r="C265" s="27"/>
      <c r="D265" s="27"/>
      <c r="E265" s="27"/>
      <c r="F265" s="78"/>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row>
    <row r="266" ht="13.5" customHeight="1">
      <c r="A266" s="27"/>
      <c r="B266" s="27"/>
      <c r="C266" s="27"/>
      <c r="D266" s="27"/>
      <c r="E266" s="27"/>
      <c r="F266" s="78"/>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row>
    <row r="267" ht="13.5" customHeight="1">
      <c r="A267" s="27"/>
      <c r="B267" s="27"/>
      <c r="C267" s="27"/>
      <c r="D267" s="27"/>
      <c r="E267" s="27"/>
      <c r="F267" s="78"/>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row>
    <row r="268" ht="13.5" customHeight="1">
      <c r="A268" s="27"/>
      <c r="B268" s="27"/>
      <c r="C268" s="27"/>
      <c r="D268" s="27"/>
      <c r="E268" s="27"/>
      <c r="F268" s="78"/>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row>
    <row r="269" ht="13.5" customHeight="1">
      <c r="A269" s="27"/>
      <c r="B269" s="27"/>
      <c r="C269" s="27"/>
      <c r="D269" s="27"/>
      <c r="E269" s="27"/>
      <c r="F269" s="78"/>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row>
    <row r="270" ht="13.5" customHeight="1">
      <c r="A270" s="27"/>
      <c r="B270" s="27"/>
      <c r="C270" s="27"/>
      <c r="D270" s="27"/>
      <c r="E270" s="27"/>
      <c r="F270" s="78"/>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row>
    <row r="271" ht="13.5" customHeight="1">
      <c r="A271" s="27"/>
      <c r="B271" s="27"/>
      <c r="C271" s="27"/>
      <c r="D271" s="27"/>
      <c r="E271" s="27"/>
      <c r="F271" s="78"/>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row>
    <row r="272" ht="13.5" customHeight="1">
      <c r="A272" s="27"/>
      <c r="B272" s="27"/>
      <c r="C272" s="27"/>
      <c r="D272" s="27"/>
      <c r="E272" s="27"/>
      <c r="F272" s="78"/>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row>
    <row r="273" ht="13.5" customHeight="1">
      <c r="A273" s="27"/>
      <c r="B273" s="27"/>
      <c r="C273" s="27"/>
      <c r="D273" s="27"/>
      <c r="E273" s="27"/>
      <c r="F273" s="78"/>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row>
    <row r="274" ht="13.5" customHeight="1">
      <c r="A274" s="27"/>
      <c r="B274" s="27"/>
      <c r="C274" s="27"/>
      <c r="D274" s="27"/>
      <c r="E274" s="27"/>
      <c r="F274" s="78"/>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row>
    <row r="275" ht="13.5" customHeight="1">
      <c r="A275" s="27"/>
      <c r="B275" s="27"/>
      <c r="C275" s="27"/>
      <c r="D275" s="27"/>
      <c r="E275" s="27"/>
      <c r="F275" s="78"/>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row>
    <row r="276" ht="13.5" customHeight="1">
      <c r="A276" s="27"/>
      <c r="B276" s="27"/>
      <c r="C276" s="27"/>
      <c r="D276" s="27"/>
      <c r="E276" s="27"/>
      <c r="F276" s="78"/>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row>
    <row r="277" ht="13.5" customHeight="1">
      <c r="A277" s="27"/>
      <c r="B277" s="27"/>
      <c r="C277" s="27"/>
      <c r="D277" s="27"/>
      <c r="E277" s="27"/>
      <c r="F277" s="78"/>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row>
    <row r="278" ht="13.5" customHeight="1">
      <c r="A278" s="27"/>
      <c r="B278" s="27"/>
      <c r="C278" s="27"/>
      <c r="D278" s="27"/>
      <c r="E278" s="27"/>
      <c r="F278" s="78"/>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row>
    <row r="279" ht="13.5" customHeight="1">
      <c r="A279" s="27"/>
      <c r="B279" s="27"/>
      <c r="C279" s="27"/>
      <c r="D279" s="27"/>
      <c r="E279" s="27"/>
      <c r="F279" s="78"/>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row>
    <row r="280" ht="13.5" customHeight="1">
      <c r="A280" s="27"/>
      <c r="B280" s="27"/>
      <c r="C280" s="27"/>
      <c r="D280" s="27"/>
      <c r="E280" s="27"/>
      <c r="F280" s="78"/>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row>
    <row r="281" ht="13.5" customHeight="1">
      <c r="A281" s="27"/>
      <c r="B281" s="27"/>
      <c r="C281" s="27"/>
      <c r="D281" s="27"/>
      <c r="E281" s="27"/>
      <c r="F281" s="78"/>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row>
    <row r="282" ht="13.5" customHeight="1">
      <c r="A282" s="27"/>
      <c r="B282" s="27"/>
      <c r="C282" s="27"/>
      <c r="D282" s="27"/>
      <c r="E282" s="27"/>
      <c r="F282" s="78"/>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row>
    <row r="283" ht="13.5" customHeight="1">
      <c r="A283" s="27"/>
      <c r="B283" s="27"/>
      <c r="C283" s="27"/>
      <c r="D283" s="27"/>
      <c r="E283" s="27"/>
      <c r="F283" s="78"/>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row>
    <row r="284" ht="13.5" customHeight="1">
      <c r="A284" s="27"/>
      <c r="B284" s="27"/>
      <c r="C284" s="27"/>
      <c r="D284" s="27"/>
      <c r="E284" s="27"/>
      <c r="F284" s="78"/>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row>
    <row r="285" ht="13.5" customHeight="1">
      <c r="A285" s="27"/>
      <c r="B285" s="27"/>
      <c r="C285" s="27"/>
      <c r="D285" s="27"/>
      <c r="E285" s="27"/>
      <c r="F285" s="78"/>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row>
    <row r="286" ht="13.5" customHeight="1">
      <c r="A286" s="27"/>
      <c r="B286" s="27"/>
      <c r="C286" s="27"/>
      <c r="D286" s="27"/>
      <c r="E286" s="27"/>
      <c r="F286" s="78"/>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row>
    <row r="287" ht="13.5" customHeight="1">
      <c r="A287" s="27"/>
      <c r="B287" s="27"/>
      <c r="C287" s="27"/>
      <c r="D287" s="27"/>
      <c r="E287" s="27"/>
      <c r="F287" s="78"/>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row>
    <row r="288" ht="13.5" customHeight="1">
      <c r="A288" s="27"/>
      <c r="B288" s="27"/>
      <c r="C288" s="27"/>
      <c r="D288" s="27"/>
      <c r="E288" s="27"/>
      <c r="F288" s="78"/>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row>
    <row r="289" ht="13.5" customHeight="1">
      <c r="A289" s="27"/>
      <c r="B289" s="27"/>
      <c r="C289" s="27"/>
      <c r="D289" s="27"/>
      <c r="E289" s="27"/>
      <c r="F289" s="78"/>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row>
    <row r="290" ht="13.5" customHeight="1">
      <c r="A290" s="27"/>
      <c r="B290" s="27"/>
      <c r="C290" s="27"/>
      <c r="D290" s="27"/>
      <c r="E290" s="27"/>
      <c r="F290" s="78"/>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row>
    <row r="291" ht="13.5" customHeight="1">
      <c r="A291" s="27"/>
      <c r="B291" s="27"/>
      <c r="C291" s="27"/>
      <c r="D291" s="27"/>
      <c r="E291" s="27"/>
      <c r="F291" s="78"/>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row>
    <row r="292" ht="13.5" customHeight="1">
      <c r="A292" s="27"/>
      <c r="B292" s="27"/>
      <c r="C292" s="27"/>
      <c r="D292" s="27"/>
      <c r="E292" s="27"/>
      <c r="F292" s="78"/>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row>
    <row r="293" ht="13.5" customHeight="1">
      <c r="A293" s="27"/>
      <c r="B293" s="27"/>
      <c r="C293" s="27"/>
      <c r="D293" s="27"/>
      <c r="E293" s="27"/>
      <c r="F293" s="78"/>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row>
    <row r="294" ht="13.5" customHeight="1">
      <c r="A294" s="27"/>
      <c r="B294" s="27"/>
      <c r="C294" s="27"/>
      <c r="D294" s="27"/>
      <c r="E294" s="27"/>
      <c r="F294" s="78"/>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row>
    <row r="295" ht="13.5" customHeight="1">
      <c r="A295" s="27"/>
      <c r="B295" s="27"/>
      <c r="C295" s="27"/>
      <c r="D295" s="27"/>
      <c r="E295" s="27"/>
      <c r="F295" s="78"/>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row>
    <row r="296" ht="13.5" customHeight="1">
      <c r="A296" s="27"/>
      <c r="B296" s="27"/>
      <c r="C296" s="27"/>
      <c r="D296" s="27"/>
      <c r="E296" s="27"/>
      <c r="F296" s="78"/>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row>
    <row r="297" ht="13.5" customHeight="1">
      <c r="A297" s="27"/>
      <c r="B297" s="27"/>
      <c r="C297" s="27"/>
      <c r="D297" s="27"/>
      <c r="E297" s="27"/>
      <c r="F297" s="78"/>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row>
    <row r="298" ht="13.5" customHeight="1">
      <c r="A298" s="27"/>
      <c r="B298" s="27"/>
      <c r="C298" s="27"/>
      <c r="D298" s="27"/>
      <c r="E298" s="27"/>
      <c r="F298" s="78"/>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row>
    <row r="299" ht="13.5" customHeight="1">
      <c r="A299" s="27"/>
      <c r="B299" s="27"/>
      <c r="C299" s="27"/>
      <c r="D299" s="27"/>
      <c r="E299" s="27"/>
      <c r="F299" s="78"/>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row>
    <row r="300" ht="13.5" customHeight="1">
      <c r="A300" s="27"/>
      <c r="B300" s="27"/>
      <c r="C300" s="27"/>
      <c r="D300" s="27"/>
      <c r="E300" s="27"/>
      <c r="F300" s="78"/>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row>
    <row r="301" ht="13.5" customHeight="1">
      <c r="A301" s="27"/>
      <c r="B301" s="27"/>
      <c r="C301" s="27"/>
      <c r="D301" s="27"/>
      <c r="E301" s="27"/>
      <c r="F301" s="78"/>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row>
    <row r="302" ht="13.5" customHeight="1">
      <c r="A302" s="27"/>
      <c r="B302" s="27"/>
      <c r="C302" s="27"/>
      <c r="D302" s="27"/>
      <c r="E302" s="27"/>
      <c r="F302" s="78"/>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row>
    <row r="303" ht="13.5" customHeight="1">
      <c r="A303" s="27"/>
      <c r="B303" s="27"/>
      <c r="C303" s="27"/>
      <c r="D303" s="27"/>
      <c r="E303" s="27"/>
      <c r="F303" s="78"/>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row>
    <row r="304" ht="13.5" customHeight="1">
      <c r="A304" s="27"/>
      <c r="B304" s="27"/>
      <c r="C304" s="27"/>
      <c r="D304" s="27"/>
      <c r="E304" s="27"/>
      <c r="F304" s="78"/>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row>
    <row r="305" ht="13.5" customHeight="1">
      <c r="A305" s="27"/>
      <c r="B305" s="27"/>
      <c r="C305" s="27"/>
      <c r="D305" s="27"/>
      <c r="E305" s="27"/>
      <c r="F305" s="78"/>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row>
    <row r="306" ht="13.5" customHeight="1">
      <c r="A306" s="27"/>
      <c r="B306" s="27"/>
      <c r="C306" s="27"/>
      <c r="D306" s="27"/>
      <c r="E306" s="27"/>
      <c r="F306" s="78"/>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row>
    <row r="307" ht="13.5" customHeight="1">
      <c r="A307" s="27"/>
      <c r="B307" s="27"/>
      <c r="C307" s="27"/>
      <c r="D307" s="27"/>
      <c r="E307" s="27"/>
      <c r="F307" s="78"/>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row>
    <row r="308" ht="13.5" customHeight="1">
      <c r="A308" s="27"/>
      <c r="B308" s="27"/>
      <c r="C308" s="27"/>
      <c r="D308" s="27"/>
      <c r="E308" s="27"/>
      <c r="F308" s="78"/>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row>
    <row r="309" ht="13.5" customHeight="1">
      <c r="A309" s="27"/>
      <c r="B309" s="27"/>
      <c r="C309" s="27"/>
      <c r="D309" s="27"/>
      <c r="E309" s="27"/>
      <c r="F309" s="78"/>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row>
    <row r="310" ht="13.5" customHeight="1">
      <c r="A310" s="27"/>
      <c r="B310" s="27"/>
      <c r="C310" s="27"/>
      <c r="D310" s="27"/>
      <c r="E310" s="27"/>
      <c r="F310" s="78"/>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row>
    <row r="311" ht="13.5" customHeight="1">
      <c r="A311" s="27"/>
      <c r="B311" s="27"/>
      <c r="C311" s="27"/>
      <c r="D311" s="27"/>
      <c r="E311" s="27"/>
      <c r="F311" s="78"/>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row>
    <row r="312" ht="13.5" customHeight="1">
      <c r="A312" s="27"/>
      <c r="B312" s="27"/>
      <c r="C312" s="27"/>
      <c r="D312" s="27"/>
      <c r="E312" s="27"/>
      <c r="F312" s="78"/>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row>
    <row r="313" ht="13.5" customHeight="1">
      <c r="A313" s="27"/>
      <c r="B313" s="27"/>
      <c r="C313" s="27"/>
      <c r="D313" s="27"/>
      <c r="E313" s="27"/>
      <c r="F313" s="78"/>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row>
    <row r="314" ht="13.5" customHeight="1">
      <c r="A314" s="27"/>
      <c r="B314" s="27"/>
      <c r="C314" s="27"/>
      <c r="D314" s="27"/>
      <c r="E314" s="27"/>
      <c r="F314" s="78"/>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row>
    <row r="315" ht="13.5" customHeight="1">
      <c r="A315" s="27"/>
      <c r="B315" s="27"/>
      <c r="C315" s="27"/>
      <c r="D315" s="27"/>
      <c r="E315" s="27"/>
      <c r="F315" s="78"/>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row>
    <row r="316" ht="13.5" customHeight="1">
      <c r="A316" s="27"/>
      <c r="B316" s="27"/>
      <c r="C316" s="27"/>
      <c r="D316" s="27"/>
      <c r="E316" s="27"/>
      <c r="F316" s="78"/>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row>
    <row r="317" ht="13.5" customHeight="1">
      <c r="A317" s="27"/>
      <c r="B317" s="27"/>
      <c r="C317" s="27"/>
      <c r="D317" s="27"/>
      <c r="E317" s="27"/>
      <c r="F317" s="78"/>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row>
    <row r="318" ht="13.5" customHeight="1">
      <c r="A318" s="27"/>
      <c r="B318" s="27"/>
      <c r="C318" s="27"/>
      <c r="D318" s="27"/>
      <c r="E318" s="27"/>
      <c r="F318" s="78"/>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row>
    <row r="319" ht="13.5" customHeight="1">
      <c r="A319" s="27"/>
      <c r="B319" s="27"/>
      <c r="C319" s="27"/>
      <c r="D319" s="27"/>
      <c r="E319" s="27"/>
      <c r="F319" s="78"/>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row>
    <row r="320" ht="13.5" customHeight="1">
      <c r="A320" s="27"/>
      <c r="B320" s="27"/>
      <c r="C320" s="27"/>
      <c r="D320" s="27"/>
      <c r="E320" s="27"/>
      <c r="F320" s="78"/>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row>
    <row r="321" ht="13.5" customHeight="1">
      <c r="A321" s="27"/>
      <c r="B321" s="27"/>
      <c r="C321" s="27"/>
      <c r="D321" s="27"/>
      <c r="E321" s="27"/>
      <c r="F321" s="78"/>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row>
    <row r="322" ht="13.5" customHeight="1">
      <c r="A322" s="27"/>
      <c r="B322" s="27"/>
      <c r="C322" s="27"/>
      <c r="D322" s="27"/>
      <c r="E322" s="27"/>
      <c r="F322" s="78"/>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row>
    <row r="323" ht="13.5" customHeight="1">
      <c r="A323" s="27"/>
      <c r="B323" s="27"/>
      <c r="C323" s="27"/>
      <c r="D323" s="27"/>
      <c r="E323" s="27"/>
      <c r="F323" s="78"/>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row>
    <row r="324" ht="13.5" customHeight="1">
      <c r="A324" s="27"/>
      <c r="B324" s="27"/>
      <c r="C324" s="27"/>
      <c r="D324" s="27"/>
      <c r="E324" s="27"/>
      <c r="F324" s="78"/>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row>
    <row r="325" ht="13.5" customHeight="1">
      <c r="A325" s="27"/>
      <c r="B325" s="27"/>
      <c r="C325" s="27"/>
      <c r="D325" s="27"/>
      <c r="E325" s="27"/>
      <c r="F325" s="78"/>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row>
    <row r="326" ht="13.5" customHeight="1">
      <c r="A326" s="27"/>
      <c r="B326" s="27"/>
      <c r="C326" s="27"/>
      <c r="D326" s="27"/>
      <c r="E326" s="27"/>
      <c r="F326" s="78"/>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row>
    <row r="327" ht="13.5" customHeight="1">
      <c r="A327" s="27"/>
      <c r="B327" s="27"/>
      <c r="C327" s="27"/>
      <c r="D327" s="27"/>
      <c r="E327" s="27"/>
      <c r="F327" s="78"/>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row>
    <row r="328" ht="13.5" customHeight="1">
      <c r="A328" s="27"/>
      <c r="B328" s="27"/>
      <c r="C328" s="27"/>
      <c r="D328" s="27"/>
      <c r="E328" s="27"/>
      <c r="F328" s="78"/>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row>
    <row r="329" ht="13.5" customHeight="1">
      <c r="A329" s="27"/>
      <c r="B329" s="27"/>
      <c r="C329" s="27"/>
      <c r="D329" s="27"/>
      <c r="E329" s="27"/>
      <c r="F329" s="78"/>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row>
    <row r="330" ht="13.5" customHeight="1">
      <c r="A330" s="27"/>
      <c r="B330" s="27"/>
      <c r="C330" s="27"/>
      <c r="D330" s="27"/>
      <c r="E330" s="27"/>
      <c r="F330" s="78"/>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row>
    <row r="331" ht="13.5" customHeight="1">
      <c r="A331" s="27"/>
      <c r="B331" s="27"/>
      <c r="C331" s="27"/>
      <c r="D331" s="27"/>
      <c r="E331" s="27"/>
      <c r="F331" s="78"/>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row>
    <row r="332" ht="13.5" customHeight="1">
      <c r="A332" s="27"/>
      <c r="B332" s="27"/>
      <c r="C332" s="27"/>
      <c r="D332" s="27"/>
      <c r="E332" s="27"/>
      <c r="F332" s="78"/>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row>
    <row r="333" ht="13.5" customHeight="1">
      <c r="A333" s="27"/>
      <c r="B333" s="27"/>
      <c r="C333" s="27"/>
      <c r="D333" s="27"/>
      <c r="E333" s="27"/>
      <c r="F333" s="78"/>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row>
    <row r="334" ht="13.5" customHeight="1">
      <c r="A334" s="27"/>
      <c r="B334" s="27"/>
      <c r="C334" s="27"/>
      <c r="D334" s="27"/>
      <c r="E334" s="27"/>
      <c r="F334" s="78"/>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row>
    <row r="335" ht="13.5" customHeight="1">
      <c r="A335" s="27"/>
      <c r="B335" s="27"/>
      <c r="C335" s="27"/>
      <c r="D335" s="27"/>
      <c r="E335" s="27"/>
      <c r="F335" s="78"/>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row>
    <row r="336" ht="13.5" customHeight="1">
      <c r="A336" s="27"/>
      <c r="B336" s="27"/>
      <c r="C336" s="27"/>
      <c r="D336" s="27"/>
      <c r="E336" s="27"/>
      <c r="F336" s="78"/>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row>
    <row r="337" ht="13.5" customHeight="1">
      <c r="A337" s="27"/>
      <c r="B337" s="27"/>
      <c r="C337" s="27"/>
      <c r="D337" s="27"/>
      <c r="E337" s="27"/>
      <c r="F337" s="78"/>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row>
    <row r="338" ht="13.5" customHeight="1">
      <c r="A338" s="27"/>
      <c r="B338" s="27"/>
      <c r="C338" s="27"/>
      <c r="D338" s="27"/>
      <c r="E338" s="27"/>
      <c r="F338" s="78"/>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row>
    <row r="339" ht="13.5" customHeight="1">
      <c r="A339" s="27"/>
      <c r="B339" s="27"/>
      <c r="C339" s="27"/>
      <c r="D339" s="27"/>
      <c r="E339" s="27"/>
      <c r="F339" s="78"/>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row>
    <row r="340" ht="13.5" customHeight="1">
      <c r="A340" s="27"/>
      <c r="B340" s="27"/>
      <c r="C340" s="27"/>
      <c r="D340" s="27"/>
      <c r="E340" s="27"/>
      <c r="F340" s="78"/>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row>
    <row r="341" ht="13.5" customHeight="1">
      <c r="A341" s="27"/>
      <c r="B341" s="27"/>
      <c r="C341" s="27"/>
      <c r="D341" s="27"/>
      <c r="E341" s="27"/>
      <c r="F341" s="78"/>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row>
    <row r="342" ht="13.5" customHeight="1">
      <c r="A342" s="27"/>
      <c r="B342" s="27"/>
      <c r="C342" s="27"/>
      <c r="D342" s="27"/>
      <c r="E342" s="27"/>
      <c r="F342" s="78"/>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row>
    <row r="343" ht="13.5" customHeight="1">
      <c r="A343" s="27"/>
      <c r="B343" s="27"/>
      <c r="C343" s="27"/>
      <c r="D343" s="27"/>
      <c r="E343" s="27"/>
      <c r="F343" s="78"/>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row>
    <row r="344" ht="13.5" customHeight="1">
      <c r="A344" s="27"/>
      <c r="B344" s="27"/>
      <c r="C344" s="27"/>
      <c r="D344" s="27"/>
      <c r="E344" s="27"/>
      <c r="F344" s="78"/>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row>
    <row r="345" ht="13.5" customHeight="1">
      <c r="A345" s="27"/>
      <c r="B345" s="27"/>
      <c r="C345" s="27"/>
      <c r="D345" s="27"/>
      <c r="E345" s="27"/>
      <c r="F345" s="78"/>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row>
    <row r="346" ht="13.5" customHeight="1">
      <c r="A346" s="27"/>
      <c r="B346" s="27"/>
      <c r="C346" s="27"/>
      <c r="D346" s="27"/>
      <c r="E346" s="27"/>
      <c r="F346" s="78"/>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row>
    <row r="347" ht="13.5" customHeight="1">
      <c r="A347" s="27"/>
      <c r="B347" s="27"/>
      <c r="C347" s="27"/>
      <c r="D347" s="27"/>
      <c r="E347" s="27"/>
      <c r="F347" s="78"/>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row>
    <row r="348" ht="13.5" customHeight="1">
      <c r="A348" s="27"/>
      <c r="B348" s="27"/>
      <c r="C348" s="27"/>
      <c r="D348" s="27"/>
      <c r="E348" s="27"/>
      <c r="F348" s="78"/>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row>
    <row r="349" ht="13.5" customHeight="1">
      <c r="A349" s="27"/>
      <c r="B349" s="27"/>
      <c r="C349" s="27"/>
      <c r="D349" s="27"/>
      <c r="E349" s="27"/>
      <c r="F349" s="78"/>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row>
    <row r="350" ht="13.5" customHeight="1">
      <c r="A350" s="27"/>
      <c r="B350" s="27"/>
      <c r="C350" s="27"/>
      <c r="D350" s="27"/>
      <c r="E350" s="27"/>
      <c r="F350" s="78"/>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row>
    <row r="351" ht="13.5" customHeight="1">
      <c r="A351" s="27"/>
      <c r="B351" s="27"/>
      <c r="C351" s="27"/>
      <c r="D351" s="27"/>
      <c r="E351" s="27"/>
      <c r="F351" s="78"/>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row>
    <row r="352" ht="13.5" customHeight="1">
      <c r="A352" s="27"/>
      <c r="B352" s="27"/>
      <c r="C352" s="27"/>
      <c r="D352" s="27"/>
      <c r="E352" s="27"/>
      <c r="F352" s="78"/>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row>
    <row r="353" ht="13.5" customHeight="1">
      <c r="A353" s="27"/>
      <c r="B353" s="27"/>
      <c r="C353" s="27"/>
      <c r="D353" s="27"/>
      <c r="E353" s="27"/>
      <c r="F353" s="78"/>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row>
    <row r="354" ht="13.5" customHeight="1">
      <c r="A354" s="27"/>
      <c r="B354" s="27"/>
      <c r="C354" s="27"/>
      <c r="D354" s="27"/>
      <c r="E354" s="27"/>
      <c r="F354" s="78"/>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row>
    <row r="355" ht="13.5" customHeight="1">
      <c r="A355" s="27"/>
      <c r="B355" s="27"/>
      <c r="C355" s="27"/>
      <c r="D355" s="27"/>
      <c r="E355" s="27"/>
      <c r="F355" s="78"/>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row>
    <row r="356" ht="13.5" customHeight="1">
      <c r="A356" s="27"/>
      <c r="B356" s="27"/>
      <c r="C356" s="27"/>
      <c r="D356" s="27"/>
      <c r="E356" s="27"/>
      <c r="F356" s="78"/>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row>
    <row r="357" ht="13.5" customHeight="1">
      <c r="A357" s="27"/>
      <c r="B357" s="27"/>
      <c r="C357" s="27"/>
      <c r="D357" s="27"/>
      <c r="E357" s="27"/>
      <c r="F357" s="78"/>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row>
    <row r="358" ht="13.5" customHeight="1">
      <c r="A358" s="27"/>
      <c r="B358" s="27"/>
      <c r="C358" s="27"/>
      <c r="D358" s="27"/>
      <c r="E358" s="27"/>
      <c r="F358" s="78"/>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row>
    <row r="359" ht="13.5" customHeight="1">
      <c r="A359" s="27"/>
      <c r="B359" s="27"/>
      <c r="C359" s="27"/>
      <c r="D359" s="27"/>
      <c r="E359" s="27"/>
      <c r="F359" s="78"/>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row>
    <row r="360" ht="13.5" customHeight="1">
      <c r="A360" s="27"/>
      <c r="B360" s="27"/>
      <c r="C360" s="27"/>
      <c r="D360" s="27"/>
      <c r="E360" s="27"/>
      <c r="F360" s="78"/>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row>
    <row r="361" ht="13.5" customHeight="1">
      <c r="A361" s="27"/>
      <c r="B361" s="27"/>
      <c r="C361" s="27"/>
      <c r="D361" s="27"/>
      <c r="E361" s="27"/>
      <c r="F361" s="78"/>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row>
    <row r="362" ht="13.5" customHeight="1">
      <c r="A362" s="27"/>
      <c r="B362" s="27"/>
      <c r="C362" s="27"/>
      <c r="D362" s="27"/>
      <c r="E362" s="27"/>
      <c r="F362" s="78"/>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row>
    <row r="363" ht="13.5" customHeight="1">
      <c r="A363" s="27"/>
      <c r="B363" s="27"/>
      <c r="C363" s="27"/>
      <c r="D363" s="27"/>
      <c r="E363" s="27"/>
      <c r="F363" s="78"/>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row>
    <row r="364" ht="13.5" customHeight="1">
      <c r="A364" s="27"/>
      <c r="B364" s="27"/>
      <c r="C364" s="27"/>
      <c r="D364" s="27"/>
      <c r="E364" s="27"/>
      <c r="F364" s="78"/>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row>
    <row r="365" ht="13.5" customHeight="1">
      <c r="A365" s="27"/>
      <c r="B365" s="27"/>
      <c r="C365" s="27"/>
      <c r="D365" s="27"/>
      <c r="E365" s="27"/>
      <c r="F365" s="78"/>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row>
    <row r="366" ht="13.5" customHeight="1">
      <c r="A366" s="27"/>
      <c r="B366" s="27"/>
      <c r="C366" s="27"/>
      <c r="D366" s="27"/>
      <c r="E366" s="27"/>
      <c r="F366" s="78"/>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row>
    <row r="367" ht="13.5" customHeight="1">
      <c r="A367" s="27"/>
      <c r="B367" s="27"/>
      <c r="C367" s="27"/>
      <c r="D367" s="27"/>
      <c r="E367" s="27"/>
      <c r="F367" s="78"/>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row>
    <row r="368" ht="13.5" customHeight="1">
      <c r="A368" s="27"/>
      <c r="B368" s="27"/>
      <c r="C368" s="27"/>
      <c r="D368" s="27"/>
      <c r="E368" s="27"/>
      <c r="F368" s="78"/>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row>
    <row r="369" ht="13.5" customHeight="1">
      <c r="A369" s="27"/>
      <c r="B369" s="27"/>
      <c r="C369" s="27"/>
      <c r="D369" s="27"/>
      <c r="E369" s="27"/>
      <c r="F369" s="78"/>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row>
    <row r="370" ht="13.5" customHeight="1">
      <c r="A370" s="27"/>
      <c r="B370" s="27"/>
      <c r="C370" s="27"/>
      <c r="D370" s="27"/>
      <c r="E370" s="27"/>
      <c r="F370" s="78"/>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row>
    <row r="371" ht="13.5" customHeight="1">
      <c r="A371" s="27"/>
      <c r="B371" s="27"/>
      <c r="C371" s="27"/>
      <c r="D371" s="27"/>
      <c r="E371" s="27"/>
      <c r="F371" s="78"/>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row>
    <row r="372" ht="13.5" customHeight="1">
      <c r="A372" s="27"/>
      <c r="B372" s="27"/>
      <c r="C372" s="27"/>
      <c r="D372" s="27"/>
      <c r="E372" s="27"/>
      <c r="F372" s="78"/>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row>
    <row r="373" ht="13.5" customHeight="1">
      <c r="A373" s="27"/>
      <c r="B373" s="27"/>
      <c r="C373" s="27"/>
      <c r="D373" s="27"/>
      <c r="E373" s="27"/>
      <c r="F373" s="78"/>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row>
    <row r="374" ht="13.5" customHeight="1">
      <c r="A374" s="27"/>
      <c r="B374" s="27"/>
      <c r="C374" s="27"/>
      <c r="D374" s="27"/>
      <c r="E374" s="27"/>
      <c r="F374" s="78"/>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row>
    <row r="375" ht="13.5" customHeight="1">
      <c r="A375" s="27"/>
      <c r="B375" s="27"/>
      <c r="C375" s="27"/>
      <c r="D375" s="27"/>
      <c r="E375" s="27"/>
      <c r="F375" s="78"/>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row>
    <row r="376" ht="13.5" customHeight="1">
      <c r="A376" s="27"/>
      <c r="B376" s="27"/>
      <c r="C376" s="27"/>
      <c r="D376" s="27"/>
      <c r="E376" s="27"/>
      <c r="F376" s="78"/>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row>
    <row r="377" ht="13.5" customHeight="1">
      <c r="A377" s="27"/>
      <c r="B377" s="27"/>
      <c r="C377" s="27"/>
      <c r="D377" s="27"/>
      <c r="E377" s="27"/>
      <c r="F377" s="78"/>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row>
    <row r="378" ht="13.5" customHeight="1">
      <c r="A378" s="27"/>
      <c r="B378" s="27"/>
      <c r="C378" s="27"/>
      <c r="D378" s="27"/>
      <c r="E378" s="27"/>
      <c r="F378" s="78"/>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row>
    <row r="379" ht="13.5" customHeight="1">
      <c r="A379" s="27"/>
      <c r="B379" s="27"/>
      <c r="C379" s="27"/>
      <c r="D379" s="27"/>
      <c r="E379" s="27"/>
      <c r="F379" s="78"/>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row>
    <row r="380" ht="13.5" customHeight="1">
      <c r="A380" s="27"/>
      <c r="B380" s="27"/>
      <c r="C380" s="27"/>
      <c r="D380" s="27"/>
      <c r="E380" s="27"/>
      <c r="F380" s="78"/>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row>
    <row r="381" ht="13.5" customHeight="1">
      <c r="A381" s="27"/>
      <c r="B381" s="27"/>
      <c r="C381" s="27"/>
      <c r="D381" s="27"/>
      <c r="E381" s="27"/>
      <c r="F381" s="78"/>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row>
    <row r="382" ht="13.5" customHeight="1">
      <c r="A382" s="27"/>
      <c r="B382" s="27"/>
      <c r="C382" s="27"/>
      <c r="D382" s="27"/>
      <c r="E382" s="27"/>
      <c r="F382" s="78"/>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row>
    <row r="383" ht="13.5" customHeight="1">
      <c r="A383" s="27"/>
      <c r="B383" s="27"/>
      <c r="C383" s="27"/>
      <c r="D383" s="27"/>
      <c r="E383" s="27"/>
      <c r="F383" s="78"/>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row>
    <row r="384" ht="13.5" customHeight="1">
      <c r="A384" s="27"/>
      <c r="B384" s="27"/>
      <c r="C384" s="27"/>
      <c r="D384" s="27"/>
      <c r="E384" s="27"/>
      <c r="F384" s="78"/>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row>
    <row r="385" ht="13.5" customHeight="1">
      <c r="A385" s="27"/>
      <c r="B385" s="27"/>
      <c r="C385" s="27"/>
      <c r="D385" s="27"/>
      <c r="E385" s="27"/>
      <c r="F385" s="78"/>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row>
    <row r="386" ht="13.5" customHeight="1">
      <c r="A386" s="27"/>
      <c r="B386" s="27"/>
      <c r="C386" s="27"/>
      <c r="D386" s="27"/>
      <c r="E386" s="27"/>
      <c r="F386" s="78"/>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row>
    <row r="387" ht="13.5" customHeight="1">
      <c r="A387" s="27"/>
      <c r="B387" s="27"/>
      <c r="C387" s="27"/>
      <c r="D387" s="27"/>
      <c r="E387" s="27"/>
      <c r="F387" s="78"/>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row>
    <row r="388" ht="13.5" customHeight="1">
      <c r="A388" s="27"/>
      <c r="B388" s="27"/>
      <c r="C388" s="27"/>
      <c r="D388" s="27"/>
      <c r="E388" s="27"/>
      <c r="F388" s="78"/>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row>
    <row r="389" ht="13.5" customHeight="1">
      <c r="A389" s="27"/>
      <c r="B389" s="27"/>
      <c r="C389" s="27"/>
      <c r="D389" s="27"/>
      <c r="E389" s="27"/>
      <c r="F389" s="78"/>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row>
    <row r="390" ht="13.5" customHeight="1">
      <c r="A390" s="27"/>
      <c r="B390" s="27"/>
      <c r="C390" s="27"/>
      <c r="D390" s="27"/>
      <c r="E390" s="27"/>
      <c r="F390" s="78"/>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row>
    <row r="391" ht="13.5" customHeight="1">
      <c r="A391" s="27"/>
      <c r="B391" s="27"/>
      <c r="C391" s="27"/>
      <c r="D391" s="27"/>
      <c r="E391" s="27"/>
      <c r="F391" s="78"/>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row>
    <row r="392" ht="13.5" customHeight="1">
      <c r="A392" s="27"/>
      <c r="B392" s="27"/>
      <c r="C392" s="27"/>
      <c r="D392" s="27"/>
      <c r="E392" s="27"/>
      <c r="F392" s="78"/>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row>
    <row r="393" ht="13.5" customHeight="1">
      <c r="A393" s="27"/>
      <c r="B393" s="27"/>
      <c r="C393" s="27"/>
      <c r="D393" s="27"/>
      <c r="E393" s="27"/>
      <c r="F393" s="78"/>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row>
    <row r="394" ht="13.5" customHeight="1">
      <c r="A394" s="27"/>
      <c r="B394" s="27"/>
      <c r="C394" s="27"/>
      <c r="D394" s="27"/>
      <c r="E394" s="27"/>
      <c r="F394" s="78"/>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row>
    <row r="395" ht="13.5" customHeight="1">
      <c r="A395" s="27"/>
      <c r="B395" s="27"/>
      <c r="C395" s="27"/>
      <c r="D395" s="27"/>
      <c r="E395" s="27"/>
      <c r="F395" s="78"/>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row>
    <row r="396" ht="13.5" customHeight="1">
      <c r="A396" s="27"/>
      <c r="B396" s="27"/>
      <c r="C396" s="27"/>
      <c r="D396" s="27"/>
      <c r="E396" s="27"/>
      <c r="F396" s="78"/>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row>
    <row r="397" ht="13.5" customHeight="1">
      <c r="A397" s="27"/>
      <c r="B397" s="27"/>
      <c r="C397" s="27"/>
      <c r="D397" s="27"/>
      <c r="E397" s="27"/>
      <c r="F397" s="78"/>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row>
    <row r="398" ht="13.5" customHeight="1">
      <c r="A398" s="27"/>
      <c r="B398" s="27"/>
      <c r="C398" s="27"/>
      <c r="D398" s="27"/>
      <c r="E398" s="27"/>
      <c r="F398" s="78"/>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row>
    <row r="399" ht="13.5" customHeight="1">
      <c r="A399" s="27"/>
      <c r="B399" s="27"/>
      <c r="C399" s="27"/>
      <c r="D399" s="27"/>
      <c r="E399" s="27"/>
      <c r="F399" s="78"/>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row>
    <row r="400" ht="13.5" customHeight="1">
      <c r="A400" s="27"/>
      <c r="B400" s="27"/>
      <c r="C400" s="27"/>
      <c r="D400" s="27"/>
      <c r="E400" s="27"/>
      <c r="F400" s="78"/>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row>
    <row r="401" ht="13.5" customHeight="1">
      <c r="A401" s="27"/>
      <c r="B401" s="27"/>
      <c r="C401" s="27"/>
      <c r="D401" s="27"/>
      <c r="E401" s="27"/>
      <c r="F401" s="78"/>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row>
    <row r="402" ht="13.5" customHeight="1">
      <c r="A402" s="27"/>
      <c r="B402" s="27"/>
      <c r="C402" s="27"/>
      <c r="D402" s="27"/>
      <c r="E402" s="27"/>
      <c r="F402" s="78"/>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row>
    <row r="403" ht="13.5" customHeight="1">
      <c r="A403" s="27"/>
      <c r="B403" s="27"/>
      <c r="C403" s="27"/>
      <c r="D403" s="27"/>
      <c r="E403" s="27"/>
      <c r="F403" s="78"/>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row>
    <row r="404" ht="13.5" customHeight="1">
      <c r="A404" s="27"/>
      <c r="B404" s="27"/>
      <c r="C404" s="27"/>
      <c r="D404" s="27"/>
      <c r="E404" s="27"/>
      <c r="F404" s="78"/>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row>
    <row r="405" ht="13.5" customHeight="1">
      <c r="A405" s="27"/>
      <c r="B405" s="27"/>
      <c r="C405" s="27"/>
      <c r="D405" s="27"/>
      <c r="E405" s="27"/>
      <c r="F405" s="78"/>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row>
    <row r="406" ht="13.5" customHeight="1">
      <c r="A406" s="27"/>
      <c r="B406" s="27"/>
      <c r="C406" s="27"/>
      <c r="D406" s="27"/>
      <c r="E406" s="27"/>
      <c r="F406" s="78"/>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row>
    <row r="407" ht="13.5" customHeight="1">
      <c r="A407" s="27"/>
      <c r="B407" s="27"/>
      <c r="C407" s="27"/>
      <c r="D407" s="27"/>
      <c r="E407" s="27"/>
      <c r="F407" s="78"/>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row>
    <row r="408" ht="13.5" customHeight="1">
      <c r="A408" s="27"/>
      <c r="B408" s="27"/>
      <c r="C408" s="27"/>
      <c r="D408" s="27"/>
      <c r="E408" s="27"/>
      <c r="F408" s="78"/>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row>
    <row r="409" ht="13.5" customHeight="1">
      <c r="A409" s="27"/>
      <c r="B409" s="27"/>
      <c r="C409" s="27"/>
      <c r="D409" s="27"/>
      <c r="E409" s="27"/>
      <c r="F409" s="78"/>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row>
    <row r="410" ht="13.5" customHeight="1">
      <c r="A410" s="27"/>
      <c r="B410" s="27"/>
      <c r="C410" s="27"/>
      <c r="D410" s="27"/>
      <c r="E410" s="27"/>
      <c r="F410" s="78"/>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row>
    <row r="411" ht="13.5" customHeight="1">
      <c r="A411" s="27"/>
      <c r="B411" s="27"/>
      <c r="C411" s="27"/>
      <c r="D411" s="27"/>
      <c r="E411" s="27"/>
      <c r="F411" s="78"/>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row>
    <row r="412" ht="13.5" customHeight="1">
      <c r="A412" s="27"/>
      <c r="B412" s="27"/>
      <c r="C412" s="27"/>
      <c r="D412" s="27"/>
      <c r="E412" s="27"/>
      <c r="F412" s="78"/>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row>
    <row r="413" ht="13.5" customHeight="1">
      <c r="A413" s="27"/>
      <c r="B413" s="27"/>
      <c r="C413" s="27"/>
      <c r="D413" s="27"/>
      <c r="E413" s="27"/>
      <c r="F413" s="78"/>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row>
    <row r="414" ht="13.5" customHeight="1">
      <c r="A414" s="27"/>
      <c r="B414" s="27"/>
      <c r="C414" s="27"/>
      <c r="D414" s="27"/>
      <c r="E414" s="27"/>
      <c r="F414" s="78"/>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row>
    <row r="415" ht="13.5" customHeight="1">
      <c r="A415" s="27"/>
      <c r="B415" s="27"/>
      <c r="C415" s="27"/>
      <c r="D415" s="27"/>
      <c r="E415" s="27"/>
      <c r="F415" s="78"/>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row>
    <row r="416" ht="13.5" customHeight="1">
      <c r="A416" s="27"/>
      <c r="B416" s="27"/>
      <c r="C416" s="27"/>
      <c r="D416" s="27"/>
      <c r="E416" s="27"/>
      <c r="F416" s="78"/>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row>
    <row r="417" ht="13.5" customHeight="1">
      <c r="A417" s="27"/>
      <c r="B417" s="27"/>
      <c r="C417" s="27"/>
      <c r="D417" s="27"/>
      <c r="E417" s="27"/>
      <c r="F417" s="78"/>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row>
    <row r="418" ht="13.5" customHeight="1">
      <c r="A418" s="27"/>
      <c r="B418" s="27"/>
      <c r="C418" s="27"/>
      <c r="D418" s="27"/>
      <c r="E418" s="27"/>
      <c r="F418" s="78"/>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row>
    <row r="419" ht="13.5" customHeight="1">
      <c r="A419" s="27"/>
      <c r="B419" s="27"/>
      <c r="C419" s="27"/>
      <c r="D419" s="27"/>
      <c r="E419" s="27"/>
      <c r="F419" s="78"/>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row>
    <row r="420" ht="13.5" customHeight="1">
      <c r="A420" s="27"/>
      <c r="B420" s="27"/>
      <c r="C420" s="27"/>
      <c r="D420" s="27"/>
      <c r="E420" s="27"/>
      <c r="F420" s="78"/>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row>
    <row r="421" ht="13.5" customHeight="1">
      <c r="A421" s="27"/>
      <c r="B421" s="27"/>
      <c r="C421" s="27"/>
      <c r="D421" s="27"/>
      <c r="E421" s="27"/>
      <c r="F421" s="78"/>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row>
    <row r="422" ht="13.5" customHeight="1">
      <c r="A422" s="27"/>
      <c r="B422" s="27"/>
      <c r="C422" s="27"/>
      <c r="D422" s="27"/>
      <c r="E422" s="27"/>
      <c r="F422" s="78"/>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row>
    <row r="423" ht="13.5" customHeight="1">
      <c r="A423" s="27"/>
      <c r="B423" s="27"/>
      <c r="C423" s="27"/>
      <c r="D423" s="27"/>
      <c r="E423" s="27"/>
      <c r="F423" s="78"/>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row>
    <row r="424" ht="13.5" customHeight="1">
      <c r="A424" s="27"/>
      <c r="B424" s="27"/>
      <c r="C424" s="27"/>
      <c r="D424" s="27"/>
      <c r="E424" s="27"/>
      <c r="F424" s="78"/>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row>
    <row r="425" ht="13.5" customHeight="1">
      <c r="A425" s="27"/>
      <c r="B425" s="27"/>
      <c r="C425" s="27"/>
      <c r="D425" s="27"/>
      <c r="E425" s="27"/>
      <c r="F425" s="78"/>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row>
    <row r="426" ht="13.5" customHeight="1">
      <c r="A426" s="27"/>
      <c r="B426" s="27"/>
      <c r="C426" s="27"/>
      <c r="D426" s="27"/>
      <c r="E426" s="27"/>
      <c r="F426" s="78"/>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row>
    <row r="427" ht="13.5" customHeight="1">
      <c r="A427" s="27"/>
      <c r="B427" s="27"/>
      <c r="C427" s="27"/>
      <c r="D427" s="27"/>
      <c r="E427" s="27"/>
      <c r="F427" s="78"/>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row>
    <row r="428" ht="13.5" customHeight="1">
      <c r="A428" s="27"/>
      <c r="B428" s="27"/>
      <c r="C428" s="27"/>
      <c r="D428" s="27"/>
      <c r="E428" s="27"/>
      <c r="F428" s="78"/>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row>
    <row r="429" ht="13.5" customHeight="1">
      <c r="A429" s="27"/>
      <c r="B429" s="27"/>
      <c r="C429" s="27"/>
      <c r="D429" s="27"/>
      <c r="E429" s="27"/>
      <c r="F429" s="78"/>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row>
    <row r="430" ht="13.5" customHeight="1">
      <c r="A430" s="27"/>
      <c r="B430" s="27"/>
      <c r="C430" s="27"/>
      <c r="D430" s="27"/>
      <c r="E430" s="27"/>
      <c r="F430" s="78"/>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row>
    <row r="431" ht="13.5" customHeight="1">
      <c r="A431" s="27"/>
      <c r="B431" s="27"/>
      <c r="C431" s="27"/>
      <c r="D431" s="27"/>
      <c r="E431" s="27"/>
      <c r="F431" s="78"/>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row>
    <row r="432" ht="13.5" customHeight="1">
      <c r="A432" s="27"/>
      <c r="B432" s="27"/>
      <c r="C432" s="27"/>
      <c r="D432" s="27"/>
      <c r="E432" s="27"/>
      <c r="F432" s="78"/>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row>
    <row r="433" ht="13.5" customHeight="1">
      <c r="A433" s="27"/>
      <c r="B433" s="27"/>
      <c r="C433" s="27"/>
      <c r="D433" s="27"/>
      <c r="E433" s="27"/>
      <c r="F433" s="78"/>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row>
    <row r="434" ht="13.5" customHeight="1">
      <c r="A434" s="27"/>
      <c r="B434" s="27"/>
      <c r="C434" s="27"/>
      <c r="D434" s="27"/>
      <c r="E434" s="27"/>
      <c r="F434" s="78"/>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row>
    <row r="435" ht="13.5" customHeight="1">
      <c r="A435" s="27"/>
      <c r="B435" s="27"/>
      <c r="C435" s="27"/>
      <c r="D435" s="27"/>
      <c r="E435" s="27"/>
      <c r="F435" s="78"/>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row>
    <row r="436" ht="13.5" customHeight="1">
      <c r="A436" s="27"/>
      <c r="B436" s="27"/>
      <c r="C436" s="27"/>
      <c r="D436" s="27"/>
      <c r="E436" s="27"/>
      <c r="F436" s="78"/>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row>
    <row r="437" ht="13.5" customHeight="1">
      <c r="A437" s="27"/>
      <c r="B437" s="27"/>
      <c r="C437" s="27"/>
      <c r="D437" s="27"/>
      <c r="E437" s="27"/>
      <c r="F437" s="78"/>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row>
    <row r="438" ht="13.5" customHeight="1">
      <c r="A438" s="27"/>
      <c r="B438" s="27"/>
      <c r="C438" s="27"/>
      <c r="D438" s="27"/>
      <c r="E438" s="27"/>
      <c r="F438" s="78"/>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row>
    <row r="439" ht="13.5" customHeight="1">
      <c r="A439" s="27"/>
      <c r="B439" s="27"/>
      <c r="C439" s="27"/>
      <c r="D439" s="27"/>
      <c r="E439" s="27"/>
      <c r="F439" s="78"/>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row>
    <row r="440" ht="13.5" customHeight="1">
      <c r="A440" s="27"/>
      <c r="B440" s="27"/>
      <c r="C440" s="27"/>
      <c r="D440" s="27"/>
      <c r="E440" s="27"/>
      <c r="F440" s="78"/>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row>
    <row r="441" ht="13.5" customHeight="1">
      <c r="A441" s="27"/>
      <c r="B441" s="27"/>
      <c r="C441" s="27"/>
      <c r="D441" s="27"/>
      <c r="E441" s="27"/>
      <c r="F441" s="78"/>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row>
    <row r="442" ht="13.5" customHeight="1">
      <c r="A442" s="27"/>
      <c r="B442" s="27"/>
      <c r="C442" s="27"/>
      <c r="D442" s="27"/>
      <c r="E442" s="27"/>
      <c r="F442" s="78"/>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row>
    <row r="443" ht="13.5" customHeight="1">
      <c r="A443" s="27"/>
      <c r="B443" s="27"/>
      <c r="C443" s="27"/>
      <c r="D443" s="27"/>
      <c r="E443" s="27"/>
      <c r="F443" s="78"/>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row>
    <row r="444" ht="13.5" customHeight="1">
      <c r="A444" s="27"/>
      <c r="B444" s="27"/>
      <c r="C444" s="27"/>
      <c r="D444" s="27"/>
      <c r="E444" s="27"/>
      <c r="F444" s="78"/>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row>
    <row r="445" ht="13.5" customHeight="1">
      <c r="A445" s="27"/>
      <c r="B445" s="27"/>
      <c r="C445" s="27"/>
      <c r="D445" s="27"/>
      <c r="E445" s="27"/>
      <c r="F445" s="78"/>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row>
    <row r="446" ht="13.5" customHeight="1">
      <c r="A446" s="27"/>
      <c r="B446" s="27"/>
      <c r="C446" s="27"/>
      <c r="D446" s="27"/>
      <c r="E446" s="27"/>
      <c r="F446" s="78"/>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row>
    <row r="447" ht="13.5" customHeight="1">
      <c r="A447" s="27"/>
      <c r="B447" s="27"/>
      <c r="C447" s="27"/>
      <c r="D447" s="27"/>
      <c r="E447" s="27"/>
      <c r="F447" s="78"/>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row>
    <row r="448" ht="13.5" customHeight="1">
      <c r="A448" s="27"/>
      <c r="B448" s="27"/>
      <c r="C448" s="27"/>
      <c r="D448" s="27"/>
      <c r="E448" s="27"/>
      <c r="F448" s="78"/>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row>
    <row r="449" ht="13.5" customHeight="1">
      <c r="A449" s="27"/>
      <c r="B449" s="27"/>
      <c r="C449" s="27"/>
      <c r="D449" s="27"/>
      <c r="E449" s="27"/>
      <c r="F449" s="78"/>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row>
    <row r="450" ht="13.5" customHeight="1">
      <c r="A450" s="27"/>
      <c r="B450" s="27"/>
      <c r="C450" s="27"/>
      <c r="D450" s="27"/>
      <c r="E450" s="27"/>
      <c r="F450" s="78"/>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row>
    <row r="451" ht="13.5" customHeight="1">
      <c r="A451" s="27"/>
      <c r="B451" s="27"/>
      <c r="C451" s="27"/>
      <c r="D451" s="27"/>
      <c r="E451" s="27"/>
      <c r="F451" s="78"/>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row>
    <row r="452" ht="13.5" customHeight="1">
      <c r="A452" s="27"/>
      <c r="B452" s="27"/>
      <c r="C452" s="27"/>
      <c r="D452" s="27"/>
      <c r="E452" s="27"/>
      <c r="F452" s="78"/>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row>
    <row r="453" ht="13.5" customHeight="1">
      <c r="A453" s="27"/>
      <c r="B453" s="27"/>
      <c r="C453" s="27"/>
      <c r="D453" s="27"/>
      <c r="E453" s="27"/>
      <c r="F453" s="78"/>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row>
    <row r="454" ht="13.5" customHeight="1">
      <c r="A454" s="27"/>
      <c r="B454" s="27"/>
      <c r="C454" s="27"/>
      <c r="D454" s="27"/>
      <c r="E454" s="27"/>
      <c r="F454" s="78"/>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row>
    <row r="455" ht="13.5" customHeight="1">
      <c r="A455" s="27"/>
      <c r="B455" s="27"/>
      <c r="C455" s="27"/>
      <c r="D455" s="27"/>
      <c r="E455" s="27"/>
      <c r="F455" s="78"/>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row>
    <row r="456" ht="13.5" customHeight="1">
      <c r="A456" s="27"/>
      <c r="B456" s="27"/>
      <c r="C456" s="27"/>
      <c r="D456" s="27"/>
      <c r="E456" s="27"/>
      <c r="F456" s="78"/>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row>
    <row r="457" ht="13.5" customHeight="1">
      <c r="A457" s="27"/>
      <c r="B457" s="27"/>
      <c r="C457" s="27"/>
      <c r="D457" s="27"/>
      <c r="E457" s="27"/>
      <c r="F457" s="78"/>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row>
    <row r="458" ht="13.5" customHeight="1">
      <c r="A458" s="27"/>
      <c r="B458" s="27"/>
      <c r="C458" s="27"/>
      <c r="D458" s="27"/>
      <c r="E458" s="27"/>
      <c r="F458" s="78"/>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row>
    <row r="459" ht="13.5" customHeight="1">
      <c r="A459" s="27"/>
      <c r="B459" s="27"/>
      <c r="C459" s="27"/>
      <c r="D459" s="27"/>
      <c r="E459" s="27"/>
      <c r="F459" s="78"/>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row>
    <row r="460" ht="13.5" customHeight="1">
      <c r="A460" s="27"/>
      <c r="B460" s="27"/>
      <c r="C460" s="27"/>
      <c r="D460" s="27"/>
      <c r="E460" s="27"/>
      <c r="F460" s="78"/>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row>
    <row r="461" ht="13.5" customHeight="1">
      <c r="A461" s="27"/>
      <c r="B461" s="27"/>
      <c r="C461" s="27"/>
      <c r="D461" s="27"/>
      <c r="E461" s="27"/>
      <c r="F461" s="78"/>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row>
    <row r="462" ht="13.5" customHeight="1">
      <c r="A462" s="27"/>
      <c r="B462" s="27"/>
      <c r="C462" s="27"/>
      <c r="D462" s="27"/>
      <c r="E462" s="27"/>
      <c r="F462" s="78"/>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row>
    <row r="463" ht="13.5" customHeight="1">
      <c r="A463" s="27"/>
      <c r="B463" s="27"/>
      <c r="C463" s="27"/>
      <c r="D463" s="27"/>
      <c r="E463" s="27"/>
      <c r="F463" s="78"/>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row>
    <row r="464" ht="13.5" customHeight="1">
      <c r="A464" s="27"/>
      <c r="B464" s="27"/>
      <c r="C464" s="27"/>
      <c r="D464" s="27"/>
      <c r="E464" s="27"/>
      <c r="F464" s="78"/>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row>
    <row r="465" ht="13.5" customHeight="1">
      <c r="A465" s="27"/>
      <c r="B465" s="27"/>
      <c r="C465" s="27"/>
      <c r="D465" s="27"/>
      <c r="E465" s="27"/>
      <c r="F465" s="78"/>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row>
    <row r="466" ht="13.5" customHeight="1">
      <c r="A466" s="27"/>
      <c r="B466" s="27"/>
      <c r="C466" s="27"/>
      <c r="D466" s="27"/>
      <c r="E466" s="27"/>
      <c r="F466" s="78"/>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row>
    <row r="467" ht="13.5" customHeight="1">
      <c r="A467" s="27"/>
      <c r="B467" s="27"/>
      <c r="C467" s="27"/>
      <c r="D467" s="27"/>
      <c r="E467" s="27"/>
      <c r="F467" s="78"/>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row>
    <row r="468" ht="13.5" customHeight="1">
      <c r="A468" s="27"/>
      <c r="B468" s="27"/>
      <c r="C468" s="27"/>
      <c r="D468" s="27"/>
      <c r="E468" s="27"/>
      <c r="F468" s="78"/>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row>
    <row r="469" ht="13.5" customHeight="1">
      <c r="A469" s="27"/>
      <c r="B469" s="27"/>
      <c r="C469" s="27"/>
      <c r="D469" s="27"/>
      <c r="E469" s="27"/>
      <c r="F469" s="78"/>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row>
    <row r="470" ht="13.5" customHeight="1">
      <c r="A470" s="27"/>
      <c r="B470" s="27"/>
      <c r="C470" s="27"/>
      <c r="D470" s="27"/>
      <c r="E470" s="27"/>
      <c r="F470" s="78"/>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row>
    <row r="471" ht="13.5" customHeight="1">
      <c r="A471" s="27"/>
      <c r="B471" s="27"/>
      <c r="C471" s="27"/>
      <c r="D471" s="27"/>
      <c r="E471" s="27"/>
      <c r="F471" s="78"/>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row>
    <row r="472" ht="13.5" customHeight="1">
      <c r="A472" s="27"/>
      <c r="B472" s="27"/>
      <c r="C472" s="27"/>
      <c r="D472" s="27"/>
      <c r="E472" s="27"/>
      <c r="F472" s="78"/>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row>
    <row r="473" ht="13.5" customHeight="1">
      <c r="A473" s="27"/>
      <c r="B473" s="27"/>
      <c r="C473" s="27"/>
      <c r="D473" s="27"/>
      <c r="E473" s="27"/>
      <c r="F473" s="78"/>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row>
    <row r="474" ht="13.5" customHeight="1">
      <c r="A474" s="27"/>
      <c r="B474" s="27"/>
      <c r="C474" s="27"/>
      <c r="D474" s="27"/>
      <c r="E474" s="27"/>
      <c r="F474" s="78"/>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row>
    <row r="475" ht="13.5" customHeight="1">
      <c r="A475" s="27"/>
      <c r="B475" s="27"/>
      <c r="C475" s="27"/>
      <c r="D475" s="27"/>
      <c r="E475" s="27"/>
      <c r="F475" s="78"/>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row>
    <row r="476" ht="13.5" customHeight="1">
      <c r="A476" s="27"/>
      <c r="B476" s="27"/>
      <c r="C476" s="27"/>
      <c r="D476" s="27"/>
      <c r="E476" s="27"/>
      <c r="F476" s="78"/>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row>
    <row r="477" ht="13.5" customHeight="1">
      <c r="A477" s="27"/>
      <c r="B477" s="27"/>
      <c r="C477" s="27"/>
      <c r="D477" s="27"/>
      <c r="E477" s="27"/>
      <c r="F477" s="78"/>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row>
    <row r="478" ht="13.5" customHeight="1">
      <c r="A478" s="27"/>
      <c r="B478" s="27"/>
      <c r="C478" s="27"/>
      <c r="D478" s="27"/>
      <c r="E478" s="27"/>
      <c r="F478" s="78"/>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row>
    <row r="479" ht="13.5" customHeight="1">
      <c r="A479" s="27"/>
      <c r="B479" s="27"/>
      <c r="C479" s="27"/>
      <c r="D479" s="27"/>
      <c r="E479" s="27"/>
      <c r="F479" s="78"/>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row>
    <row r="480" ht="13.5" customHeight="1">
      <c r="A480" s="27"/>
      <c r="B480" s="27"/>
      <c r="C480" s="27"/>
      <c r="D480" s="27"/>
      <c r="E480" s="27"/>
      <c r="F480" s="78"/>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row>
    <row r="481" ht="13.5" customHeight="1">
      <c r="A481" s="27"/>
      <c r="B481" s="27"/>
      <c r="C481" s="27"/>
      <c r="D481" s="27"/>
      <c r="E481" s="27"/>
      <c r="F481" s="78"/>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row>
    <row r="482" ht="13.5" customHeight="1">
      <c r="A482" s="27"/>
      <c r="B482" s="27"/>
      <c r="C482" s="27"/>
      <c r="D482" s="27"/>
      <c r="E482" s="27"/>
      <c r="F482" s="78"/>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row>
    <row r="483" ht="13.5" customHeight="1">
      <c r="A483" s="27"/>
      <c r="B483" s="27"/>
      <c r="C483" s="27"/>
      <c r="D483" s="27"/>
      <c r="E483" s="27"/>
      <c r="F483" s="78"/>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row>
    <row r="484" ht="13.5" customHeight="1">
      <c r="A484" s="27"/>
      <c r="B484" s="27"/>
      <c r="C484" s="27"/>
      <c r="D484" s="27"/>
      <c r="E484" s="27"/>
      <c r="F484" s="78"/>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row>
    <row r="485" ht="13.5" customHeight="1">
      <c r="A485" s="27"/>
      <c r="B485" s="27"/>
      <c r="C485" s="27"/>
      <c r="D485" s="27"/>
      <c r="E485" s="27"/>
      <c r="F485" s="78"/>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row>
    <row r="486" ht="13.5" customHeight="1">
      <c r="A486" s="27"/>
      <c r="B486" s="27"/>
      <c r="C486" s="27"/>
      <c r="D486" s="27"/>
      <c r="E486" s="27"/>
      <c r="F486" s="78"/>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row>
    <row r="487" ht="13.5" customHeight="1">
      <c r="A487" s="27"/>
      <c r="B487" s="27"/>
      <c r="C487" s="27"/>
      <c r="D487" s="27"/>
      <c r="E487" s="27"/>
      <c r="F487" s="78"/>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row>
    <row r="488" ht="13.5" customHeight="1">
      <c r="A488" s="27"/>
      <c r="B488" s="27"/>
      <c r="C488" s="27"/>
      <c r="D488" s="27"/>
      <c r="E488" s="27"/>
      <c r="F488" s="78"/>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row>
    <row r="489" ht="13.5" customHeight="1">
      <c r="A489" s="27"/>
      <c r="B489" s="27"/>
      <c r="C489" s="27"/>
      <c r="D489" s="27"/>
      <c r="E489" s="27"/>
      <c r="F489" s="78"/>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row>
    <row r="490" ht="13.5" customHeight="1">
      <c r="A490" s="27"/>
      <c r="B490" s="27"/>
      <c r="C490" s="27"/>
      <c r="D490" s="27"/>
      <c r="E490" s="27"/>
      <c r="F490" s="78"/>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row>
    <row r="491" ht="13.5" customHeight="1">
      <c r="A491" s="27"/>
      <c r="B491" s="27"/>
      <c r="C491" s="27"/>
      <c r="D491" s="27"/>
      <c r="E491" s="27"/>
      <c r="F491" s="78"/>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row>
    <row r="492" ht="13.5" customHeight="1">
      <c r="A492" s="27"/>
      <c r="B492" s="27"/>
      <c r="C492" s="27"/>
      <c r="D492" s="27"/>
      <c r="E492" s="27"/>
      <c r="F492" s="78"/>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row>
    <row r="493" ht="13.5" customHeight="1">
      <c r="A493" s="27"/>
      <c r="B493" s="27"/>
      <c r="C493" s="27"/>
      <c r="D493" s="27"/>
      <c r="E493" s="27"/>
      <c r="F493" s="78"/>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row>
    <row r="494" ht="13.5" customHeight="1">
      <c r="A494" s="27"/>
      <c r="B494" s="27"/>
      <c r="C494" s="27"/>
      <c r="D494" s="27"/>
      <c r="E494" s="27"/>
      <c r="F494" s="78"/>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row>
    <row r="495" ht="13.5" customHeight="1">
      <c r="A495" s="27"/>
      <c r="B495" s="27"/>
      <c r="C495" s="27"/>
      <c r="D495" s="27"/>
      <c r="E495" s="27"/>
      <c r="F495" s="78"/>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row>
    <row r="496" ht="13.5" customHeight="1">
      <c r="A496" s="27"/>
      <c r="B496" s="27"/>
      <c r="C496" s="27"/>
      <c r="D496" s="27"/>
      <c r="E496" s="27"/>
      <c r="F496" s="78"/>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row>
    <row r="497" ht="13.5" customHeight="1">
      <c r="A497" s="27"/>
      <c r="B497" s="27"/>
      <c r="C497" s="27"/>
      <c r="D497" s="27"/>
      <c r="E497" s="27"/>
      <c r="F497" s="78"/>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row>
    <row r="498" ht="13.5" customHeight="1">
      <c r="A498" s="27"/>
      <c r="B498" s="27"/>
      <c r="C498" s="27"/>
      <c r="D498" s="27"/>
      <c r="E498" s="27"/>
      <c r="F498" s="78"/>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row>
    <row r="499" ht="13.5" customHeight="1">
      <c r="A499" s="27"/>
      <c r="B499" s="27"/>
      <c r="C499" s="27"/>
      <c r="D499" s="27"/>
      <c r="E499" s="27"/>
      <c r="F499" s="78"/>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row>
    <row r="500" ht="13.5" customHeight="1">
      <c r="A500" s="27"/>
      <c r="B500" s="27"/>
      <c r="C500" s="27"/>
      <c r="D500" s="27"/>
      <c r="E500" s="27"/>
      <c r="F500" s="78"/>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row>
    <row r="501" ht="13.5" customHeight="1">
      <c r="A501" s="27"/>
      <c r="B501" s="27"/>
      <c r="C501" s="27"/>
      <c r="D501" s="27"/>
      <c r="E501" s="27"/>
      <c r="F501" s="78"/>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row>
    <row r="502" ht="13.5" customHeight="1">
      <c r="A502" s="27"/>
      <c r="B502" s="27"/>
      <c r="C502" s="27"/>
      <c r="D502" s="27"/>
      <c r="E502" s="27"/>
      <c r="F502" s="78"/>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row>
    <row r="503" ht="13.5" customHeight="1">
      <c r="A503" s="27"/>
      <c r="B503" s="27"/>
      <c r="C503" s="27"/>
      <c r="D503" s="27"/>
      <c r="E503" s="27"/>
      <c r="F503" s="78"/>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row>
    <row r="504" ht="13.5" customHeight="1">
      <c r="A504" s="27"/>
      <c r="B504" s="27"/>
      <c r="C504" s="27"/>
      <c r="D504" s="27"/>
      <c r="E504" s="27"/>
      <c r="F504" s="78"/>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row>
    <row r="505" ht="13.5" customHeight="1">
      <c r="A505" s="27"/>
      <c r="B505" s="27"/>
      <c r="C505" s="27"/>
      <c r="D505" s="27"/>
      <c r="E505" s="27"/>
      <c r="F505" s="78"/>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row>
    <row r="506" ht="13.5" customHeight="1">
      <c r="A506" s="27"/>
      <c r="B506" s="27"/>
      <c r="C506" s="27"/>
      <c r="D506" s="27"/>
      <c r="E506" s="27"/>
      <c r="F506" s="78"/>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row>
    <row r="507" ht="13.5" customHeight="1">
      <c r="A507" s="27"/>
      <c r="B507" s="27"/>
      <c r="C507" s="27"/>
      <c r="D507" s="27"/>
      <c r="E507" s="27"/>
      <c r="F507" s="78"/>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row>
    <row r="508" ht="13.5" customHeight="1">
      <c r="A508" s="27"/>
      <c r="B508" s="27"/>
      <c r="C508" s="27"/>
      <c r="D508" s="27"/>
      <c r="E508" s="27"/>
      <c r="F508" s="78"/>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row>
    <row r="509" ht="13.5" customHeight="1">
      <c r="A509" s="27"/>
      <c r="B509" s="27"/>
      <c r="C509" s="27"/>
      <c r="D509" s="27"/>
      <c r="E509" s="27"/>
      <c r="F509" s="78"/>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row>
    <row r="510" ht="13.5" customHeight="1">
      <c r="A510" s="27"/>
      <c r="B510" s="27"/>
      <c r="C510" s="27"/>
      <c r="D510" s="27"/>
      <c r="E510" s="27"/>
      <c r="F510" s="78"/>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row>
    <row r="511" ht="13.5" customHeight="1">
      <c r="A511" s="27"/>
      <c r="B511" s="27"/>
      <c r="C511" s="27"/>
      <c r="D511" s="27"/>
      <c r="E511" s="27"/>
      <c r="F511" s="78"/>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row>
    <row r="512" ht="13.5" customHeight="1">
      <c r="A512" s="27"/>
      <c r="B512" s="27"/>
      <c r="C512" s="27"/>
      <c r="D512" s="27"/>
      <c r="E512" s="27"/>
      <c r="F512" s="78"/>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row>
    <row r="513" ht="13.5" customHeight="1">
      <c r="A513" s="27"/>
      <c r="B513" s="27"/>
      <c r="C513" s="27"/>
      <c r="D513" s="27"/>
      <c r="E513" s="27"/>
      <c r="F513" s="78"/>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row>
    <row r="514" ht="13.5" customHeight="1">
      <c r="A514" s="27"/>
      <c r="B514" s="27"/>
      <c r="C514" s="27"/>
      <c r="D514" s="27"/>
      <c r="E514" s="27"/>
      <c r="F514" s="78"/>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row>
    <row r="515" ht="13.5" customHeight="1">
      <c r="A515" s="27"/>
      <c r="B515" s="27"/>
      <c r="C515" s="27"/>
      <c r="D515" s="27"/>
      <c r="E515" s="27"/>
      <c r="F515" s="78"/>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row>
    <row r="516" ht="13.5" customHeight="1">
      <c r="A516" s="27"/>
      <c r="B516" s="27"/>
      <c r="C516" s="27"/>
      <c r="D516" s="27"/>
      <c r="E516" s="27"/>
      <c r="F516" s="78"/>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row>
    <row r="517" ht="13.5" customHeight="1">
      <c r="A517" s="27"/>
      <c r="B517" s="27"/>
      <c r="C517" s="27"/>
      <c r="D517" s="27"/>
      <c r="E517" s="27"/>
      <c r="F517" s="78"/>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row>
    <row r="518" ht="13.5" customHeight="1">
      <c r="A518" s="27"/>
      <c r="B518" s="27"/>
      <c r="C518" s="27"/>
      <c r="D518" s="27"/>
      <c r="E518" s="27"/>
      <c r="F518" s="78"/>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row>
    <row r="519" ht="13.5" customHeight="1">
      <c r="A519" s="27"/>
      <c r="B519" s="27"/>
      <c r="C519" s="27"/>
      <c r="D519" s="27"/>
      <c r="E519" s="27"/>
      <c r="F519" s="78"/>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row>
    <row r="520" ht="13.5" customHeight="1">
      <c r="A520" s="27"/>
      <c r="B520" s="27"/>
      <c r="C520" s="27"/>
      <c r="D520" s="27"/>
      <c r="E520" s="27"/>
      <c r="F520" s="78"/>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row>
    <row r="521" ht="13.5" customHeight="1">
      <c r="A521" s="27"/>
      <c r="B521" s="27"/>
      <c r="C521" s="27"/>
      <c r="D521" s="27"/>
      <c r="E521" s="27"/>
      <c r="F521" s="78"/>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row>
    <row r="522" ht="13.5" customHeight="1">
      <c r="A522" s="27"/>
      <c r="B522" s="27"/>
      <c r="C522" s="27"/>
      <c r="D522" s="27"/>
      <c r="E522" s="27"/>
      <c r="F522" s="78"/>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row>
    <row r="523" ht="13.5" customHeight="1">
      <c r="A523" s="27"/>
      <c r="B523" s="27"/>
      <c r="C523" s="27"/>
      <c r="D523" s="27"/>
      <c r="E523" s="27"/>
      <c r="F523" s="78"/>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row>
    <row r="524" ht="13.5" customHeight="1">
      <c r="A524" s="27"/>
      <c r="B524" s="27"/>
      <c r="C524" s="27"/>
      <c r="D524" s="27"/>
      <c r="E524" s="27"/>
      <c r="F524" s="78"/>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row>
    <row r="525" ht="13.5" customHeight="1">
      <c r="A525" s="27"/>
      <c r="B525" s="27"/>
      <c r="C525" s="27"/>
      <c r="D525" s="27"/>
      <c r="E525" s="27"/>
      <c r="F525" s="78"/>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row>
    <row r="526" ht="13.5" customHeight="1">
      <c r="A526" s="27"/>
      <c r="B526" s="27"/>
      <c r="C526" s="27"/>
      <c r="D526" s="27"/>
      <c r="E526" s="27"/>
      <c r="F526" s="78"/>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row>
    <row r="527" ht="13.5" customHeight="1">
      <c r="A527" s="27"/>
      <c r="B527" s="27"/>
      <c r="C527" s="27"/>
      <c r="D527" s="27"/>
      <c r="E527" s="27"/>
      <c r="F527" s="78"/>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row>
    <row r="528" ht="13.5" customHeight="1">
      <c r="A528" s="27"/>
      <c r="B528" s="27"/>
      <c r="C528" s="27"/>
      <c r="D528" s="27"/>
      <c r="E528" s="27"/>
      <c r="F528" s="78"/>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row>
    <row r="529" ht="13.5" customHeight="1">
      <c r="A529" s="27"/>
      <c r="B529" s="27"/>
      <c r="C529" s="27"/>
      <c r="D529" s="27"/>
      <c r="E529" s="27"/>
      <c r="F529" s="78"/>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row>
    <row r="530" ht="13.5" customHeight="1">
      <c r="A530" s="27"/>
      <c r="B530" s="27"/>
      <c r="C530" s="27"/>
      <c r="D530" s="27"/>
      <c r="E530" s="27"/>
      <c r="F530" s="78"/>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row>
    <row r="531" ht="13.5" customHeight="1">
      <c r="A531" s="27"/>
      <c r="B531" s="27"/>
      <c r="C531" s="27"/>
      <c r="D531" s="27"/>
      <c r="E531" s="27"/>
      <c r="F531" s="78"/>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row>
    <row r="532" ht="13.5" customHeight="1">
      <c r="A532" s="27"/>
      <c r="B532" s="27"/>
      <c r="C532" s="27"/>
      <c r="D532" s="27"/>
      <c r="E532" s="27"/>
      <c r="F532" s="78"/>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row>
    <row r="533" ht="13.5" customHeight="1">
      <c r="A533" s="27"/>
      <c r="B533" s="27"/>
      <c r="C533" s="27"/>
      <c r="D533" s="27"/>
      <c r="E533" s="27"/>
      <c r="F533" s="78"/>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row>
    <row r="534" ht="13.5" customHeight="1">
      <c r="A534" s="27"/>
      <c r="B534" s="27"/>
      <c r="C534" s="27"/>
      <c r="D534" s="27"/>
      <c r="E534" s="27"/>
      <c r="F534" s="78"/>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row>
    <row r="535" ht="13.5" customHeight="1">
      <c r="A535" s="27"/>
      <c r="B535" s="27"/>
      <c r="C535" s="27"/>
      <c r="D535" s="27"/>
      <c r="E535" s="27"/>
      <c r="F535" s="78"/>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row>
    <row r="536" ht="13.5" customHeight="1">
      <c r="A536" s="27"/>
      <c r="B536" s="27"/>
      <c r="C536" s="27"/>
      <c r="D536" s="27"/>
      <c r="E536" s="27"/>
      <c r="F536" s="78"/>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row>
    <row r="537" ht="13.5" customHeight="1">
      <c r="A537" s="27"/>
      <c r="B537" s="27"/>
      <c r="C537" s="27"/>
      <c r="D537" s="27"/>
      <c r="E537" s="27"/>
      <c r="F537" s="78"/>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row>
    <row r="538" ht="13.5" customHeight="1">
      <c r="A538" s="27"/>
      <c r="B538" s="27"/>
      <c r="C538" s="27"/>
      <c r="D538" s="27"/>
      <c r="E538" s="27"/>
      <c r="F538" s="78"/>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row>
    <row r="539" ht="13.5" customHeight="1">
      <c r="A539" s="27"/>
      <c r="B539" s="27"/>
      <c r="C539" s="27"/>
      <c r="D539" s="27"/>
      <c r="E539" s="27"/>
      <c r="F539" s="78"/>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row>
    <row r="540" ht="13.5" customHeight="1">
      <c r="A540" s="27"/>
      <c r="B540" s="27"/>
      <c r="C540" s="27"/>
      <c r="D540" s="27"/>
      <c r="E540" s="27"/>
      <c r="F540" s="78"/>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row>
    <row r="541" ht="13.5" customHeight="1">
      <c r="A541" s="27"/>
      <c r="B541" s="27"/>
      <c r="C541" s="27"/>
      <c r="D541" s="27"/>
      <c r="E541" s="27"/>
      <c r="F541" s="78"/>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row>
    <row r="542" ht="13.5" customHeight="1">
      <c r="A542" s="27"/>
      <c r="B542" s="27"/>
      <c r="C542" s="27"/>
      <c r="D542" s="27"/>
      <c r="E542" s="27"/>
      <c r="F542" s="78"/>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row>
    <row r="543" ht="13.5" customHeight="1">
      <c r="A543" s="27"/>
      <c r="B543" s="27"/>
      <c r="C543" s="27"/>
      <c r="D543" s="27"/>
      <c r="E543" s="27"/>
      <c r="F543" s="78"/>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row>
    <row r="544" ht="13.5" customHeight="1">
      <c r="A544" s="27"/>
      <c r="B544" s="27"/>
      <c r="C544" s="27"/>
      <c r="D544" s="27"/>
      <c r="E544" s="27"/>
      <c r="F544" s="78"/>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row>
    <row r="545" ht="13.5" customHeight="1">
      <c r="A545" s="27"/>
      <c r="B545" s="27"/>
      <c r="C545" s="27"/>
      <c r="D545" s="27"/>
      <c r="E545" s="27"/>
      <c r="F545" s="78"/>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row>
    <row r="546" ht="13.5" customHeight="1">
      <c r="A546" s="27"/>
      <c r="B546" s="27"/>
      <c r="C546" s="27"/>
      <c r="D546" s="27"/>
      <c r="E546" s="27"/>
      <c r="F546" s="78"/>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row>
    <row r="547" ht="13.5" customHeight="1">
      <c r="A547" s="27"/>
      <c r="B547" s="27"/>
      <c r="C547" s="27"/>
      <c r="D547" s="27"/>
      <c r="E547" s="27"/>
      <c r="F547" s="78"/>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row>
    <row r="548" ht="13.5" customHeight="1">
      <c r="A548" s="27"/>
      <c r="B548" s="27"/>
      <c r="C548" s="27"/>
      <c r="D548" s="27"/>
      <c r="E548" s="27"/>
      <c r="F548" s="78"/>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row>
    <row r="549" ht="13.5" customHeight="1">
      <c r="A549" s="27"/>
      <c r="B549" s="27"/>
      <c r="C549" s="27"/>
      <c r="D549" s="27"/>
      <c r="E549" s="27"/>
      <c r="F549" s="78"/>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row>
    <row r="550" ht="13.5" customHeight="1">
      <c r="A550" s="27"/>
      <c r="B550" s="27"/>
      <c r="C550" s="27"/>
      <c r="D550" s="27"/>
      <c r="E550" s="27"/>
      <c r="F550" s="78"/>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row>
    <row r="551" ht="13.5" customHeight="1">
      <c r="A551" s="27"/>
      <c r="B551" s="27"/>
      <c r="C551" s="27"/>
      <c r="D551" s="27"/>
      <c r="E551" s="27"/>
      <c r="F551" s="78"/>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row>
    <row r="552" ht="13.5" customHeight="1">
      <c r="A552" s="27"/>
      <c r="B552" s="27"/>
      <c r="C552" s="27"/>
      <c r="D552" s="27"/>
      <c r="E552" s="27"/>
      <c r="F552" s="78"/>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row>
    <row r="553" ht="13.5" customHeight="1">
      <c r="A553" s="27"/>
      <c r="B553" s="27"/>
      <c r="C553" s="27"/>
      <c r="D553" s="27"/>
      <c r="E553" s="27"/>
      <c r="F553" s="78"/>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row>
    <row r="554" ht="13.5" customHeight="1">
      <c r="A554" s="27"/>
      <c r="B554" s="27"/>
      <c r="C554" s="27"/>
      <c r="D554" s="27"/>
      <c r="E554" s="27"/>
      <c r="F554" s="78"/>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row>
    <row r="555" ht="13.5" customHeight="1">
      <c r="A555" s="27"/>
      <c r="B555" s="27"/>
      <c r="C555" s="27"/>
      <c r="D555" s="27"/>
      <c r="E555" s="27"/>
      <c r="F555" s="78"/>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row>
    <row r="556" ht="13.5" customHeight="1">
      <c r="A556" s="27"/>
      <c r="B556" s="27"/>
      <c r="C556" s="27"/>
      <c r="D556" s="27"/>
      <c r="E556" s="27"/>
      <c r="F556" s="78"/>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row>
    <row r="557" ht="13.5" customHeight="1">
      <c r="A557" s="27"/>
      <c r="B557" s="27"/>
      <c r="C557" s="27"/>
      <c r="D557" s="27"/>
      <c r="E557" s="27"/>
      <c r="F557" s="78"/>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row>
    <row r="558" ht="13.5" customHeight="1">
      <c r="A558" s="27"/>
      <c r="B558" s="27"/>
      <c r="C558" s="27"/>
      <c r="D558" s="27"/>
      <c r="E558" s="27"/>
      <c r="F558" s="78"/>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row>
    <row r="559" ht="13.5" customHeight="1">
      <c r="A559" s="27"/>
      <c r="B559" s="27"/>
      <c r="C559" s="27"/>
      <c r="D559" s="27"/>
      <c r="E559" s="27"/>
      <c r="F559" s="78"/>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row>
    <row r="560" ht="13.5" customHeight="1">
      <c r="A560" s="27"/>
      <c r="B560" s="27"/>
      <c r="C560" s="27"/>
      <c r="D560" s="27"/>
      <c r="E560" s="27"/>
      <c r="F560" s="78"/>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row>
    <row r="561" ht="13.5" customHeight="1">
      <c r="A561" s="27"/>
      <c r="B561" s="27"/>
      <c r="C561" s="27"/>
      <c r="D561" s="27"/>
      <c r="E561" s="27"/>
      <c r="F561" s="78"/>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row>
    <row r="562" ht="13.5" customHeight="1">
      <c r="A562" s="27"/>
      <c r="B562" s="27"/>
      <c r="C562" s="27"/>
      <c r="D562" s="27"/>
      <c r="E562" s="27"/>
      <c r="F562" s="78"/>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row>
    <row r="563" ht="13.5" customHeight="1">
      <c r="A563" s="27"/>
      <c r="B563" s="27"/>
      <c r="C563" s="27"/>
      <c r="D563" s="27"/>
      <c r="E563" s="27"/>
      <c r="F563" s="78"/>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row>
    <row r="564" ht="13.5" customHeight="1">
      <c r="A564" s="27"/>
      <c r="B564" s="27"/>
      <c r="C564" s="27"/>
      <c r="D564" s="27"/>
      <c r="E564" s="27"/>
      <c r="F564" s="78"/>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row>
    <row r="565" ht="13.5" customHeight="1">
      <c r="A565" s="27"/>
      <c r="B565" s="27"/>
      <c r="C565" s="27"/>
      <c r="D565" s="27"/>
      <c r="E565" s="27"/>
      <c r="F565" s="78"/>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row>
    <row r="566" ht="13.5" customHeight="1">
      <c r="A566" s="27"/>
      <c r="B566" s="27"/>
      <c r="C566" s="27"/>
      <c r="D566" s="27"/>
      <c r="E566" s="27"/>
      <c r="F566" s="78"/>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row>
    <row r="567" ht="13.5" customHeight="1">
      <c r="A567" s="27"/>
      <c r="B567" s="27"/>
      <c r="C567" s="27"/>
      <c r="D567" s="27"/>
      <c r="E567" s="27"/>
      <c r="F567" s="78"/>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row>
    <row r="568" ht="13.5" customHeight="1">
      <c r="A568" s="27"/>
      <c r="B568" s="27"/>
      <c r="C568" s="27"/>
      <c r="D568" s="27"/>
      <c r="E568" s="27"/>
      <c r="F568" s="78"/>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row>
    <row r="569" ht="13.5" customHeight="1">
      <c r="A569" s="27"/>
      <c r="B569" s="27"/>
      <c r="C569" s="27"/>
      <c r="D569" s="27"/>
      <c r="E569" s="27"/>
      <c r="F569" s="78"/>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row>
    <row r="570" ht="13.5" customHeight="1">
      <c r="A570" s="27"/>
      <c r="B570" s="27"/>
      <c r="C570" s="27"/>
      <c r="D570" s="27"/>
      <c r="E570" s="27"/>
      <c r="F570" s="78"/>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row>
    <row r="571" ht="13.5" customHeight="1">
      <c r="A571" s="27"/>
      <c r="B571" s="27"/>
      <c r="C571" s="27"/>
      <c r="D571" s="27"/>
      <c r="E571" s="27"/>
      <c r="F571" s="78"/>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row>
    <row r="572" ht="13.5" customHeight="1">
      <c r="A572" s="27"/>
      <c r="B572" s="27"/>
      <c r="C572" s="27"/>
      <c r="D572" s="27"/>
      <c r="E572" s="27"/>
      <c r="F572" s="78"/>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row>
    <row r="573" ht="13.5" customHeight="1">
      <c r="A573" s="27"/>
      <c r="B573" s="27"/>
      <c r="C573" s="27"/>
      <c r="D573" s="27"/>
      <c r="E573" s="27"/>
      <c r="F573" s="78"/>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row>
    <row r="574" ht="13.5" customHeight="1">
      <c r="A574" s="27"/>
      <c r="B574" s="27"/>
      <c r="C574" s="27"/>
      <c r="D574" s="27"/>
      <c r="E574" s="27"/>
      <c r="F574" s="78"/>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row>
    <row r="575" ht="13.5" customHeight="1">
      <c r="A575" s="27"/>
      <c r="B575" s="27"/>
      <c r="C575" s="27"/>
      <c r="D575" s="27"/>
      <c r="E575" s="27"/>
      <c r="F575" s="78"/>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row>
    <row r="576" ht="13.5" customHeight="1">
      <c r="A576" s="27"/>
      <c r="B576" s="27"/>
      <c r="C576" s="27"/>
      <c r="D576" s="27"/>
      <c r="E576" s="27"/>
      <c r="F576" s="78"/>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row>
    <row r="577" ht="13.5" customHeight="1">
      <c r="A577" s="27"/>
      <c r="B577" s="27"/>
      <c r="C577" s="27"/>
      <c r="D577" s="27"/>
      <c r="E577" s="27"/>
      <c r="F577" s="78"/>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row>
    <row r="578" ht="13.5" customHeight="1">
      <c r="A578" s="27"/>
      <c r="B578" s="27"/>
      <c r="C578" s="27"/>
      <c r="D578" s="27"/>
      <c r="E578" s="27"/>
      <c r="F578" s="78"/>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row>
    <row r="579" ht="13.5" customHeight="1">
      <c r="A579" s="27"/>
      <c r="B579" s="27"/>
      <c r="C579" s="27"/>
      <c r="D579" s="27"/>
      <c r="E579" s="27"/>
      <c r="F579" s="78"/>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row>
    <row r="580" ht="13.5" customHeight="1">
      <c r="A580" s="27"/>
      <c r="B580" s="27"/>
      <c r="C580" s="27"/>
      <c r="D580" s="27"/>
      <c r="E580" s="27"/>
      <c r="F580" s="78"/>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row>
    <row r="581" ht="13.5" customHeight="1">
      <c r="A581" s="27"/>
      <c r="B581" s="27"/>
      <c r="C581" s="27"/>
      <c r="D581" s="27"/>
      <c r="E581" s="27"/>
      <c r="F581" s="78"/>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row>
    <row r="582" ht="13.5" customHeight="1">
      <c r="A582" s="27"/>
      <c r="B582" s="27"/>
      <c r="C582" s="27"/>
      <c r="D582" s="27"/>
      <c r="E582" s="27"/>
      <c r="F582" s="78"/>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row>
    <row r="583" ht="13.5" customHeight="1">
      <c r="A583" s="27"/>
      <c r="B583" s="27"/>
      <c r="C583" s="27"/>
      <c r="D583" s="27"/>
      <c r="E583" s="27"/>
      <c r="F583" s="78"/>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row>
    <row r="584" ht="13.5" customHeight="1">
      <c r="A584" s="27"/>
      <c r="B584" s="27"/>
      <c r="C584" s="27"/>
      <c r="D584" s="27"/>
      <c r="E584" s="27"/>
      <c r="F584" s="78"/>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row>
    <row r="585" ht="13.5" customHeight="1">
      <c r="A585" s="27"/>
      <c r="B585" s="27"/>
      <c r="C585" s="27"/>
      <c r="D585" s="27"/>
      <c r="E585" s="27"/>
      <c r="F585" s="78"/>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row>
    <row r="586" ht="13.5" customHeight="1">
      <c r="A586" s="27"/>
      <c r="B586" s="27"/>
      <c r="C586" s="27"/>
      <c r="D586" s="27"/>
      <c r="E586" s="27"/>
      <c r="F586" s="78"/>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row>
    <row r="587" ht="13.5" customHeight="1">
      <c r="A587" s="27"/>
      <c r="B587" s="27"/>
      <c r="C587" s="27"/>
      <c r="D587" s="27"/>
      <c r="E587" s="27"/>
      <c r="F587" s="78"/>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row>
    <row r="588" ht="13.5" customHeight="1">
      <c r="A588" s="27"/>
      <c r="B588" s="27"/>
      <c r="C588" s="27"/>
      <c r="D588" s="27"/>
      <c r="E588" s="27"/>
      <c r="F588" s="78"/>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row>
    <row r="589" ht="13.5" customHeight="1">
      <c r="A589" s="27"/>
      <c r="B589" s="27"/>
      <c r="C589" s="27"/>
      <c r="D589" s="27"/>
      <c r="E589" s="27"/>
      <c r="F589" s="78"/>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row>
    <row r="590" ht="13.5" customHeight="1">
      <c r="A590" s="27"/>
      <c r="B590" s="27"/>
      <c r="C590" s="27"/>
      <c r="D590" s="27"/>
      <c r="E590" s="27"/>
      <c r="F590" s="78"/>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row>
    <row r="591" ht="13.5" customHeight="1">
      <c r="A591" s="27"/>
      <c r="B591" s="27"/>
      <c r="C591" s="27"/>
      <c r="D591" s="27"/>
      <c r="E591" s="27"/>
      <c r="F591" s="78"/>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row>
    <row r="592" ht="13.5" customHeight="1">
      <c r="A592" s="27"/>
      <c r="B592" s="27"/>
      <c r="C592" s="27"/>
      <c r="D592" s="27"/>
      <c r="E592" s="27"/>
      <c r="F592" s="78"/>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row>
    <row r="593" ht="13.5" customHeight="1">
      <c r="A593" s="27"/>
      <c r="B593" s="27"/>
      <c r="C593" s="27"/>
      <c r="D593" s="27"/>
      <c r="E593" s="27"/>
      <c r="F593" s="78"/>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row>
    <row r="594" ht="13.5" customHeight="1">
      <c r="A594" s="27"/>
      <c r="B594" s="27"/>
      <c r="C594" s="27"/>
      <c r="D594" s="27"/>
      <c r="E594" s="27"/>
      <c r="F594" s="78"/>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row>
    <row r="595" ht="13.5" customHeight="1">
      <c r="A595" s="27"/>
      <c r="B595" s="27"/>
      <c r="C595" s="27"/>
      <c r="D595" s="27"/>
      <c r="E595" s="27"/>
      <c r="F595" s="78"/>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row>
    <row r="596" ht="13.5" customHeight="1">
      <c r="A596" s="27"/>
      <c r="B596" s="27"/>
      <c r="C596" s="27"/>
      <c r="D596" s="27"/>
      <c r="E596" s="27"/>
      <c r="F596" s="78"/>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row>
    <row r="597" ht="13.5" customHeight="1">
      <c r="A597" s="27"/>
      <c r="B597" s="27"/>
      <c r="C597" s="27"/>
      <c r="D597" s="27"/>
      <c r="E597" s="27"/>
      <c r="F597" s="78"/>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row>
    <row r="598" ht="13.5" customHeight="1">
      <c r="A598" s="27"/>
      <c r="B598" s="27"/>
      <c r="C598" s="27"/>
      <c r="D598" s="27"/>
      <c r="E598" s="27"/>
      <c r="F598" s="78"/>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row>
    <row r="599" ht="13.5" customHeight="1">
      <c r="A599" s="27"/>
      <c r="B599" s="27"/>
      <c r="C599" s="27"/>
      <c r="D599" s="27"/>
      <c r="E599" s="27"/>
      <c r="F599" s="78"/>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row>
    <row r="600" ht="13.5" customHeight="1">
      <c r="A600" s="27"/>
      <c r="B600" s="27"/>
      <c r="C600" s="27"/>
      <c r="D600" s="27"/>
      <c r="E600" s="27"/>
      <c r="F600" s="78"/>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row>
    <row r="601" ht="13.5" customHeight="1">
      <c r="A601" s="27"/>
      <c r="B601" s="27"/>
      <c r="C601" s="27"/>
      <c r="D601" s="27"/>
      <c r="E601" s="27"/>
      <c r="F601" s="78"/>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row>
    <row r="602" ht="13.5" customHeight="1">
      <c r="A602" s="27"/>
      <c r="B602" s="27"/>
      <c r="C602" s="27"/>
      <c r="D602" s="27"/>
      <c r="E602" s="27"/>
      <c r="F602" s="78"/>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row>
    <row r="603" ht="13.5" customHeight="1">
      <c r="A603" s="27"/>
      <c r="B603" s="27"/>
      <c r="C603" s="27"/>
      <c r="D603" s="27"/>
      <c r="E603" s="27"/>
      <c r="F603" s="78"/>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row>
    <row r="604" ht="13.5" customHeight="1">
      <c r="A604" s="27"/>
      <c r="B604" s="27"/>
      <c r="C604" s="27"/>
      <c r="D604" s="27"/>
      <c r="E604" s="27"/>
      <c r="F604" s="78"/>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row>
    <row r="605" ht="13.5" customHeight="1">
      <c r="A605" s="27"/>
      <c r="B605" s="27"/>
      <c r="C605" s="27"/>
      <c r="D605" s="27"/>
      <c r="E605" s="27"/>
      <c r="F605" s="78"/>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row>
    <row r="606" ht="13.5" customHeight="1">
      <c r="A606" s="27"/>
      <c r="B606" s="27"/>
      <c r="C606" s="27"/>
      <c r="D606" s="27"/>
      <c r="E606" s="27"/>
      <c r="F606" s="78"/>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row>
    <row r="607" ht="13.5" customHeight="1">
      <c r="A607" s="27"/>
      <c r="B607" s="27"/>
      <c r="C607" s="27"/>
      <c r="D607" s="27"/>
      <c r="E607" s="27"/>
      <c r="F607" s="78"/>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row>
    <row r="608" ht="13.5" customHeight="1">
      <c r="A608" s="27"/>
      <c r="B608" s="27"/>
      <c r="C608" s="27"/>
      <c r="D608" s="27"/>
      <c r="E608" s="27"/>
      <c r="F608" s="78"/>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row>
    <row r="609" ht="13.5" customHeight="1">
      <c r="A609" s="27"/>
      <c r="B609" s="27"/>
      <c r="C609" s="27"/>
      <c r="D609" s="27"/>
      <c r="E609" s="27"/>
      <c r="F609" s="78"/>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row>
    <row r="610" ht="13.5" customHeight="1">
      <c r="A610" s="27"/>
      <c r="B610" s="27"/>
      <c r="C610" s="27"/>
      <c r="D610" s="27"/>
      <c r="E610" s="27"/>
      <c r="F610" s="78"/>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row>
    <row r="611" ht="13.5" customHeight="1">
      <c r="A611" s="27"/>
      <c r="B611" s="27"/>
      <c r="C611" s="27"/>
      <c r="D611" s="27"/>
      <c r="E611" s="27"/>
      <c r="F611" s="78"/>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row>
    <row r="612" ht="13.5" customHeight="1">
      <c r="A612" s="27"/>
      <c r="B612" s="27"/>
      <c r="C612" s="27"/>
      <c r="D612" s="27"/>
      <c r="E612" s="27"/>
      <c r="F612" s="78"/>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row>
    <row r="613" ht="13.5" customHeight="1">
      <c r="A613" s="27"/>
      <c r="B613" s="27"/>
      <c r="C613" s="27"/>
      <c r="D613" s="27"/>
      <c r="E613" s="27"/>
      <c r="F613" s="78"/>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row>
    <row r="614" ht="13.5" customHeight="1">
      <c r="A614" s="27"/>
      <c r="B614" s="27"/>
      <c r="C614" s="27"/>
      <c r="D614" s="27"/>
      <c r="E614" s="27"/>
      <c r="F614" s="78"/>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row>
    <row r="615" ht="13.5" customHeight="1">
      <c r="A615" s="27"/>
      <c r="B615" s="27"/>
      <c r="C615" s="27"/>
      <c r="D615" s="27"/>
      <c r="E615" s="27"/>
      <c r="F615" s="78"/>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row>
    <row r="616" ht="13.5" customHeight="1">
      <c r="A616" s="27"/>
      <c r="B616" s="27"/>
      <c r="C616" s="27"/>
      <c r="D616" s="27"/>
      <c r="E616" s="27"/>
      <c r="F616" s="78"/>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row>
    <row r="617" ht="13.5" customHeight="1">
      <c r="A617" s="27"/>
      <c r="B617" s="27"/>
      <c r="C617" s="27"/>
      <c r="D617" s="27"/>
      <c r="E617" s="27"/>
      <c r="F617" s="78"/>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row>
    <row r="618" ht="13.5" customHeight="1">
      <c r="A618" s="27"/>
      <c r="B618" s="27"/>
      <c r="C618" s="27"/>
      <c r="D618" s="27"/>
      <c r="E618" s="27"/>
      <c r="F618" s="78"/>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row>
    <row r="619" ht="13.5" customHeight="1">
      <c r="A619" s="27"/>
      <c r="B619" s="27"/>
      <c r="C619" s="27"/>
      <c r="D619" s="27"/>
      <c r="E619" s="27"/>
      <c r="F619" s="78"/>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row>
    <row r="620" ht="13.5" customHeight="1">
      <c r="A620" s="27"/>
      <c r="B620" s="27"/>
      <c r="C620" s="27"/>
      <c r="D620" s="27"/>
      <c r="E620" s="27"/>
      <c r="F620" s="78"/>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row>
    <row r="621" ht="13.5" customHeight="1">
      <c r="A621" s="27"/>
      <c r="B621" s="27"/>
      <c r="C621" s="27"/>
      <c r="D621" s="27"/>
      <c r="E621" s="27"/>
      <c r="F621" s="78"/>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row>
    <row r="622" ht="13.5" customHeight="1">
      <c r="A622" s="27"/>
      <c r="B622" s="27"/>
      <c r="C622" s="27"/>
      <c r="D622" s="27"/>
      <c r="E622" s="27"/>
      <c r="F622" s="78"/>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row>
    <row r="623" ht="13.5" customHeight="1">
      <c r="A623" s="27"/>
      <c r="B623" s="27"/>
      <c r="C623" s="27"/>
      <c r="D623" s="27"/>
      <c r="E623" s="27"/>
      <c r="F623" s="78"/>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row>
    <row r="624" ht="13.5" customHeight="1">
      <c r="A624" s="27"/>
      <c r="B624" s="27"/>
      <c r="C624" s="27"/>
      <c r="D624" s="27"/>
      <c r="E624" s="27"/>
      <c r="F624" s="78"/>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row>
    <row r="625" ht="13.5" customHeight="1">
      <c r="A625" s="27"/>
      <c r="B625" s="27"/>
      <c r="C625" s="27"/>
      <c r="D625" s="27"/>
      <c r="E625" s="27"/>
      <c r="F625" s="78"/>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row>
    <row r="626" ht="13.5" customHeight="1">
      <c r="A626" s="27"/>
      <c r="B626" s="27"/>
      <c r="C626" s="27"/>
      <c r="D626" s="27"/>
      <c r="E626" s="27"/>
      <c r="F626" s="78"/>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row>
    <row r="627" ht="13.5" customHeight="1">
      <c r="A627" s="27"/>
      <c r="B627" s="27"/>
      <c r="C627" s="27"/>
      <c r="D627" s="27"/>
      <c r="E627" s="27"/>
      <c r="F627" s="78"/>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row>
    <row r="628" ht="13.5" customHeight="1">
      <c r="A628" s="27"/>
      <c r="B628" s="27"/>
      <c r="C628" s="27"/>
      <c r="D628" s="27"/>
      <c r="E628" s="27"/>
      <c r="F628" s="78"/>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row>
    <row r="629" ht="13.5" customHeight="1">
      <c r="A629" s="27"/>
      <c r="B629" s="27"/>
      <c r="C629" s="27"/>
      <c r="D629" s="27"/>
      <c r="E629" s="27"/>
      <c r="F629" s="78"/>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row>
    <row r="630" ht="13.5" customHeight="1">
      <c r="A630" s="27"/>
      <c r="B630" s="27"/>
      <c r="C630" s="27"/>
      <c r="D630" s="27"/>
      <c r="E630" s="27"/>
      <c r="F630" s="78"/>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row>
    <row r="631" ht="13.5" customHeight="1">
      <c r="A631" s="27"/>
      <c r="B631" s="27"/>
      <c r="C631" s="27"/>
      <c r="D631" s="27"/>
      <c r="E631" s="27"/>
      <c r="F631" s="78"/>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row>
    <row r="632" ht="13.5" customHeight="1">
      <c r="A632" s="27"/>
      <c r="B632" s="27"/>
      <c r="C632" s="27"/>
      <c r="D632" s="27"/>
      <c r="E632" s="27"/>
      <c r="F632" s="78"/>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row>
    <row r="633" ht="13.5" customHeight="1">
      <c r="A633" s="27"/>
      <c r="B633" s="27"/>
      <c r="C633" s="27"/>
      <c r="D633" s="27"/>
      <c r="E633" s="27"/>
      <c r="F633" s="78"/>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row>
    <row r="634" ht="13.5" customHeight="1">
      <c r="A634" s="27"/>
      <c r="B634" s="27"/>
      <c r="C634" s="27"/>
      <c r="D634" s="27"/>
      <c r="E634" s="27"/>
      <c r="F634" s="78"/>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row>
    <row r="635" ht="13.5" customHeight="1">
      <c r="A635" s="27"/>
      <c r="B635" s="27"/>
      <c r="C635" s="27"/>
      <c r="D635" s="27"/>
      <c r="E635" s="27"/>
      <c r="F635" s="78"/>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row>
    <row r="636" ht="13.5" customHeight="1">
      <c r="A636" s="27"/>
      <c r="B636" s="27"/>
      <c r="C636" s="27"/>
      <c r="D636" s="27"/>
      <c r="E636" s="27"/>
      <c r="F636" s="78"/>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row>
    <row r="637" ht="13.5" customHeight="1">
      <c r="A637" s="27"/>
      <c r="B637" s="27"/>
      <c r="C637" s="27"/>
      <c r="D637" s="27"/>
      <c r="E637" s="27"/>
      <c r="F637" s="78"/>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row>
    <row r="638" ht="13.5" customHeight="1">
      <c r="A638" s="27"/>
      <c r="B638" s="27"/>
      <c r="C638" s="27"/>
      <c r="D638" s="27"/>
      <c r="E638" s="27"/>
      <c r="F638" s="78"/>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row>
    <row r="639" ht="13.5" customHeight="1">
      <c r="A639" s="27"/>
      <c r="B639" s="27"/>
      <c r="C639" s="27"/>
      <c r="D639" s="27"/>
      <c r="E639" s="27"/>
      <c r="F639" s="78"/>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row>
    <row r="640" ht="13.5" customHeight="1">
      <c r="A640" s="27"/>
      <c r="B640" s="27"/>
      <c r="C640" s="27"/>
      <c r="D640" s="27"/>
      <c r="E640" s="27"/>
      <c r="F640" s="78"/>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row>
    <row r="641" ht="13.5" customHeight="1">
      <c r="A641" s="27"/>
      <c r="B641" s="27"/>
      <c r="C641" s="27"/>
      <c r="D641" s="27"/>
      <c r="E641" s="27"/>
      <c r="F641" s="78"/>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row>
    <row r="642" ht="13.5" customHeight="1">
      <c r="A642" s="27"/>
      <c r="B642" s="27"/>
      <c r="C642" s="27"/>
      <c r="D642" s="27"/>
      <c r="E642" s="27"/>
      <c r="F642" s="78"/>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row>
    <row r="643" ht="13.5" customHeight="1">
      <c r="A643" s="27"/>
      <c r="B643" s="27"/>
      <c r="C643" s="27"/>
      <c r="D643" s="27"/>
      <c r="E643" s="27"/>
      <c r="F643" s="78"/>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row>
    <row r="644" ht="13.5" customHeight="1">
      <c r="A644" s="27"/>
      <c r="B644" s="27"/>
      <c r="C644" s="27"/>
      <c r="D644" s="27"/>
      <c r="E644" s="27"/>
      <c r="F644" s="78"/>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row>
    <row r="645" ht="13.5" customHeight="1">
      <c r="A645" s="27"/>
      <c r="B645" s="27"/>
      <c r="C645" s="27"/>
      <c r="D645" s="27"/>
      <c r="E645" s="27"/>
      <c r="F645" s="78"/>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row>
    <row r="646" ht="13.5" customHeight="1">
      <c r="A646" s="27"/>
      <c r="B646" s="27"/>
      <c r="C646" s="27"/>
      <c r="D646" s="27"/>
      <c r="E646" s="27"/>
      <c r="F646" s="78"/>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row>
    <row r="647" ht="13.5" customHeight="1">
      <c r="A647" s="27"/>
      <c r="B647" s="27"/>
      <c r="C647" s="27"/>
      <c r="D647" s="27"/>
      <c r="E647" s="27"/>
      <c r="F647" s="78"/>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row>
    <row r="648" ht="13.5" customHeight="1">
      <c r="A648" s="27"/>
      <c r="B648" s="27"/>
      <c r="C648" s="27"/>
      <c r="D648" s="27"/>
      <c r="E648" s="27"/>
      <c r="F648" s="78"/>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row>
    <row r="649" ht="13.5" customHeight="1">
      <c r="A649" s="27"/>
      <c r="B649" s="27"/>
      <c r="C649" s="27"/>
      <c r="D649" s="27"/>
      <c r="E649" s="27"/>
      <c r="F649" s="78"/>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row>
    <row r="650" ht="13.5" customHeight="1">
      <c r="A650" s="27"/>
      <c r="B650" s="27"/>
      <c r="C650" s="27"/>
      <c r="D650" s="27"/>
      <c r="E650" s="27"/>
      <c r="F650" s="78"/>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row>
    <row r="651" ht="13.5" customHeight="1">
      <c r="A651" s="27"/>
      <c r="B651" s="27"/>
      <c r="C651" s="27"/>
      <c r="D651" s="27"/>
      <c r="E651" s="27"/>
      <c r="F651" s="78"/>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row>
    <row r="652" ht="13.5" customHeight="1">
      <c r="A652" s="27"/>
      <c r="B652" s="27"/>
      <c r="C652" s="27"/>
      <c r="D652" s="27"/>
      <c r="E652" s="27"/>
      <c r="F652" s="78"/>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row>
    <row r="653" ht="13.5" customHeight="1">
      <c r="A653" s="27"/>
      <c r="B653" s="27"/>
      <c r="C653" s="27"/>
      <c r="D653" s="27"/>
      <c r="E653" s="27"/>
      <c r="F653" s="78"/>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row>
    <row r="654" ht="13.5" customHeight="1">
      <c r="A654" s="27"/>
      <c r="B654" s="27"/>
      <c r="C654" s="27"/>
      <c r="D654" s="27"/>
      <c r="E654" s="27"/>
      <c r="F654" s="78"/>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row>
    <row r="655" ht="13.5" customHeight="1">
      <c r="A655" s="27"/>
      <c r="B655" s="27"/>
      <c r="C655" s="27"/>
      <c r="D655" s="27"/>
      <c r="E655" s="27"/>
      <c r="F655" s="78"/>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row>
    <row r="656" ht="13.5" customHeight="1">
      <c r="A656" s="27"/>
      <c r="B656" s="27"/>
      <c r="C656" s="27"/>
      <c r="D656" s="27"/>
      <c r="E656" s="27"/>
      <c r="F656" s="78"/>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row>
    <row r="657" ht="13.5" customHeight="1">
      <c r="A657" s="27"/>
      <c r="B657" s="27"/>
      <c r="C657" s="27"/>
      <c r="D657" s="27"/>
      <c r="E657" s="27"/>
      <c r="F657" s="78"/>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row>
    <row r="658" ht="13.5" customHeight="1">
      <c r="A658" s="27"/>
      <c r="B658" s="27"/>
      <c r="C658" s="27"/>
      <c r="D658" s="27"/>
      <c r="E658" s="27"/>
      <c r="F658" s="78"/>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row>
    <row r="659" ht="13.5" customHeight="1">
      <c r="A659" s="27"/>
      <c r="B659" s="27"/>
      <c r="C659" s="27"/>
      <c r="D659" s="27"/>
      <c r="E659" s="27"/>
      <c r="F659" s="78"/>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row>
    <row r="660" ht="13.5" customHeight="1">
      <c r="A660" s="27"/>
      <c r="B660" s="27"/>
      <c r="C660" s="27"/>
      <c r="D660" s="27"/>
      <c r="E660" s="27"/>
      <c r="F660" s="78"/>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row>
    <row r="661" ht="13.5" customHeight="1">
      <c r="A661" s="27"/>
      <c r="B661" s="27"/>
      <c r="C661" s="27"/>
      <c r="D661" s="27"/>
      <c r="E661" s="27"/>
      <c r="F661" s="78"/>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row>
    <row r="662" ht="13.5" customHeight="1">
      <c r="A662" s="27"/>
      <c r="B662" s="27"/>
      <c r="C662" s="27"/>
      <c r="D662" s="27"/>
      <c r="E662" s="27"/>
      <c r="F662" s="78"/>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row>
    <row r="663" ht="13.5" customHeight="1">
      <c r="A663" s="27"/>
      <c r="B663" s="27"/>
      <c r="C663" s="27"/>
      <c r="D663" s="27"/>
      <c r="E663" s="27"/>
      <c r="F663" s="78"/>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row>
    <row r="664" ht="13.5" customHeight="1">
      <c r="A664" s="27"/>
      <c r="B664" s="27"/>
      <c r="C664" s="27"/>
      <c r="D664" s="27"/>
      <c r="E664" s="27"/>
      <c r="F664" s="78"/>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row>
    <row r="665" ht="13.5" customHeight="1">
      <c r="A665" s="27"/>
      <c r="B665" s="27"/>
      <c r="C665" s="27"/>
      <c r="D665" s="27"/>
      <c r="E665" s="27"/>
      <c r="F665" s="78"/>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row>
    <row r="666" ht="13.5" customHeight="1">
      <c r="A666" s="27"/>
      <c r="B666" s="27"/>
      <c r="C666" s="27"/>
      <c r="D666" s="27"/>
      <c r="E666" s="27"/>
      <c r="F666" s="78"/>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row>
    <row r="667" ht="13.5" customHeight="1">
      <c r="A667" s="27"/>
      <c r="B667" s="27"/>
      <c r="C667" s="27"/>
      <c r="D667" s="27"/>
      <c r="E667" s="27"/>
      <c r="F667" s="78"/>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row>
    <row r="668" ht="13.5" customHeight="1">
      <c r="A668" s="27"/>
      <c r="B668" s="27"/>
      <c r="C668" s="27"/>
      <c r="D668" s="27"/>
      <c r="E668" s="27"/>
      <c r="F668" s="78"/>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row>
    <row r="669" ht="13.5" customHeight="1">
      <c r="A669" s="27"/>
      <c r="B669" s="27"/>
      <c r="C669" s="27"/>
      <c r="D669" s="27"/>
      <c r="E669" s="27"/>
      <c r="F669" s="78"/>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row>
    <row r="670" ht="13.5" customHeight="1">
      <c r="A670" s="27"/>
      <c r="B670" s="27"/>
      <c r="C670" s="27"/>
      <c r="D670" s="27"/>
      <c r="E670" s="27"/>
      <c r="F670" s="78"/>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row>
    <row r="671" ht="13.5" customHeight="1">
      <c r="A671" s="27"/>
      <c r="B671" s="27"/>
      <c r="C671" s="27"/>
      <c r="D671" s="27"/>
      <c r="E671" s="27"/>
      <c r="F671" s="78"/>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row>
    <row r="672" ht="13.5" customHeight="1">
      <c r="A672" s="27"/>
      <c r="B672" s="27"/>
      <c r="C672" s="27"/>
      <c r="D672" s="27"/>
      <c r="E672" s="27"/>
      <c r="F672" s="78"/>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row>
    <row r="673" ht="13.5" customHeight="1">
      <c r="A673" s="27"/>
      <c r="B673" s="27"/>
      <c r="C673" s="27"/>
      <c r="D673" s="27"/>
      <c r="E673" s="27"/>
      <c r="F673" s="78"/>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row>
    <row r="674" ht="13.5" customHeight="1">
      <c r="A674" s="27"/>
      <c r="B674" s="27"/>
      <c r="C674" s="27"/>
      <c r="D674" s="27"/>
      <c r="E674" s="27"/>
      <c r="F674" s="78"/>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row>
    <row r="675" ht="13.5" customHeight="1">
      <c r="A675" s="27"/>
      <c r="B675" s="27"/>
      <c r="C675" s="27"/>
      <c r="D675" s="27"/>
      <c r="E675" s="27"/>
      <c r="F675" s="78"/>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row>
    <row r="676" ht="13.5" customHeight="1">
      <c r="A676" s="27"/>
      <c r="B676" s="27"/>
      <c r="C676" s="27"/>
      <c r="D676" s="27"/>
      <c r="E676" s="27"/>
      <c r="F676" s="78"/>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row>
    <row r="677" ht="13.5" customHeight="1">
      <c r="A677" s="27"/>
      <c r="B677" s="27"/>
      <c r="C677" s="27"/>
      <c r="D677" s="27"/>
      <c r="E677" s="27"/>
      <c r="F677" s="78"/>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row>
    <row r="678" ht="13.5" customHeight="1">
      <c r="A678" s="27"/>
      <c r="B678" s="27"/>
      <c r="C678" s="27"/>
      <c r="D678" s="27"/>
      <c r="E678" s="27"/>
      <c r="F678" s="78"/>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row>
    <row r="679" ht="13.5" customHeight="1">
      <c r="A679" s="27"/>
      <c r="B679" s="27"/>
      <c r="C679" s="27"/>
      <c r="D679" s="27"/>
      <c r="E679" s="27"/>
      <c r="F679" s="78"/>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row>
    <row r="680" ht="13.5" customHeight="1">
      <c r="A680" s="27"/>
      <c r="B680" s="27"/>
      <c r="C680" s="27"/>
      <c r="D680" s="27"/>
      <c r="E680" s="27"/>
      <c r="F680" s="78"/>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row>
    <row r="681" ht="13.5" customHeight="1">
      <c r="A681" s="27"/>
      <c r="B681" s="27"/>
      <c r="C681" s="27"/>
      <c r="D681" s="27"/>
      <c r="E681" s="27"/>
      <c r="F681" s="78"/>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row>
    <row r="682" ht="13.5" customHeight="1">
      <c r="A682" s="27"/>
      <c r="B682" s="27"/>
      <c r="C682" s="27"/>
      <c r="D682" s="27"/>
      <c r="E682" s="27"/>
      <c r="F682" s="78"/>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row>
    <row r="683" ht="13.5" customHeight="1">
      <c r="A683" s="27"/>
      <c r="B683" s="27"/>
      <c r="C683" s="27"/>
      <c r="D683" s="27"/>
      <c r="E683" s="27"/>
      <c r="F683" s="78"/>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row>
    <row r="684" ht="13.5" customHeight="1">
      <c r="A684" s="27"/>
      <c r="B684" s="27"/>
      <c r="C684" s="27"/>
      <c r="D684" s="27"/>
      <c r="E684" s="27"/>
      <c r="F684" s="78"/>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row>
    <row r="685" ht="13.5" customHeight="1">
      <c r="A685" s="27"/>
      <c r="B685" s="27"/>
      <c r="C685" s="27"/>
      <c r="D685" s="27"/>
      <c r="E685" s="27"/>
      <c r="F685" s="78"/>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row>
    <row r="686" ht="13.5" customHeight="1">
      <c r="A686" s="27"/>
      <c r="B686" s="27"/>
      <c r="C686" s="27"/>
      <c r="D686" s="27"/>
      <c r="E686" s="27"/>
      <c r="F686" s="78"/>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row>
    <row r="687" ht="13.5" customHeight="1">
      <c r="A687" s="27"/>
      <c r="B687" s="27"/>
      <c r="C687" s="27"/>
      <c r="D687" s="27"/>
      <c r="E687" s="27"/>
      <c r="F687" s="78"/>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row>
    <row r="688" ht="13.5" customHeight="1">
      <c r="A688" s="27"/>
      <c r="B688" s="27"/>
      <c r="C688" s="27"/>
      <c r="D688" s="27"/>
      <c r="E688" s="27"/>
      <c r="F688" s="78"/>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row>
    <row r="689" ht="13.5" customHeight="1">
      <c r="A689" s="27"/>
      <c r="B689" s="27"/>
      <c r="C689" s="27"/>
      <c r="D689" s="27"/>
      <c r="E689" s="27"/>
      <c r="F689" s="78"/>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row>
    <row r="690" ht="13.5" customHeight="1">
      <c r="A690" s="27"/>
      <c r="B690" s="27"/>
      <c r="C690" s="27"/>
      <c r="D690" s="27"/>
      <c r="E690" s="27"/>
      <c r="F690" s="78"/>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row>
    <row r="691" ht="13.5" customHeight="1">
      <c r="A691" s="27"/>
      <c r="B691" s="27"/>
      <c r="C691" s="27"/>
      <c r="D691" s="27"/>
      <c r="E691" s="27"/>
      <c r="F691" s="78"/>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row>
    <row r="692" ht="13.5" customHeight="1">
      <c r="A692" s="27"/>
      <c r="B692" s="27"/>
      <c r="C692" s="27"/>
      <c r="D692" s="27"/>
      <c r="E692" s="27"/>
      <c r="F692" s="78"/>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row>
    <row r="693" ht="13.5" customHeight="1">
      <c r="A693" s="27"/>
      <c r="B693" s="27"/>
      <c r="C693" s="27"/>
      <c r="D693" s="27"/>
      <c r="E693" s="27"/>
      <c r="F693" s="78"/>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row>
    <row r="694" ht="13.5" customHeight="1">
      <c r="A694" s="27"/>
      <c r="B694" s="27"/>
      <c r="C694" s="27"/>
      <c r="D694" s="27"/>
      <c r="E694" s="27"/>
      <c r="F694" s="78"/>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row>
    <row r="695" ht="13.5" customHeight="1">
      <c r="A695" s="27"/>
      <c r="B695" s="27"/>
      <c r="C695" s="27"/>
      <c r="D695" s="27"/>
      <c r="E695" s="27"/>
      <c r="F695" s="78"/>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row>
    <row r="696" ht="13.5" customHeight="1">
      <c r="A696" s="27"/>
      <c r="B696" s="27"/>
      <c r="C696" s="27"/>
      <c r="D696" s="27"/>
      <c r="E696" s="27"/>
      <c r="F696" s="78"/>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row>
    <row r="697" ht="13.5" customHeight="1">
      <c r="A697" s="27"/>
      <c r="B697" s="27"/>
      <c r="C697" s="27"/>
      <c r="D697" s="27"/>
      <c r="E697" s="27"/>
      <c r="F697" s="78"/>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row>
    <row r="698" ht="13.5" customHeight="1">
      <c r="A698" s="27"/>
      <c r="B698" s="27"/>
      <c r="C698" s="27"/>
      <c r="D698" s="27"/>
      <c r="E698" s="27"/>
      <c r="F698" s="78"/>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row>
    <row r="699" ht="13.5" customHeight="1">
      <c r="A699" s="27"/>
      <c r="B699" s="27"/>
      <c r="C699" s="27"/>
      <c r="D699" s="27"/>
      <c r="E699" s="27"/>
      <c r="F699" s="78"/>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row>
    <row r="700" ht="13.5" customHeight="1">
      <c r="A700" s="27"/>
      <c r="B700" s="27"/>
      <c r="C700" s="27"/>
      <c r="D700" s="27"/>
      <c r="E700" s="27"/>
      <c r="F700" s="78"/>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row>
    <row r="701" ht="13.5" customHeight="1">
      <c r="A701" s="27"/>
      <c r="B701" s="27"/>
      <c r="C701" s="27"/>
      <c r="D701" s="27"/>
      <c r="E701" s="27"/>
      <c r="F701" s="78"/>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row>
    <row r="702" ht="13.5" customHeight="1">
      <c r="A702" s="27"/>
      <c r="B702" s="27"/>
      <c r="C702" s="27"/>
      <c r="D702" s="27"/>
      <c r="E702" s="27"/>
      <c r="F702" s="78"/>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row>
    <row r="703" ht="13.5" customHeight="1">
      <c r="A703" s="27"/>
      <c r="B703" s="27"/>
      <c r="C703" s="27"/>
      <c r="D703" s="27"/>
      <c r="E703" s="27"/>
      <c r="F703" s="78"/>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row>
    <row r="704" ht="13.5" customHeight="1">
      <c r="A704" s="27"/>
      <c r="B704" s="27"/>
      <c r="C704" s="27"/>
      <c r="D704" s="27"/>
      <c r="E704" s="27"/>
      <c r="F704" s="78"/>
      <c r="G704" s="27"/>
      <c r="H704" s="27"/>
      <c r="I704" s="27"/>
      <c r="J704" s="27"/>
      <c r="K704" s="27"/>
      <c r="L704" s="27"/>
      <c r="M704" s="27"/>
      <c r="N704" s="27"/>
      <c r="O704" s="27"/>
      <c r="P704" s="27"/>
      <c r="Q704" s="27"/>
      <c r="R704" s="27"/>
      <c r="S704" s="27"/>
      <c r="T704" s="27"/>
      <c r="U704" s="27"/>
      <c r="V704" s="27"/>
      <c r="W704" s="27"/>
      <c r="X704" s="27"/>
      <c r="Y704" s="27"/>
      <c r="Z704" s="27"/>
      <c r="AA704" s="27"/>
      <c r="AB704" s="27"/>
      <c r="AC704" s="27"/>
      <c r="AD704" s="27"/>
    </row>
    <row r="705" ht="13.5" customHeight="1">
      <c r="A705" s="27"/>
      <c r="B705" s="27"/>
      <c r="C705" s="27"/>
      <c r="D705" s="27"/>
      <c r="E705" s="27"/>
      <c r="F705" s="78"/>
      <c r="G705" s="27"/>
      <c r="H705" s="27"/>
      <c r="I705" s="27"/>
      <c r="J705" s="27"/>
      <c r="K705" s="27"/>
      <c r="L705" s="27"/>
      <c r="M705" s="27"/>
      <c r="N705" s="27"/>
      <c r="O705" s="27"/>
      <c r="P705" s="27"/>
      <c r="Q705" s="27"/>
      <c r="R705" s="27"/>
      <c r="S705" s="27"/>
      <c r="T705" s="27"/>
      <c r="U705" s="27"/>
      <c r="V705" s="27"/>
      <c r="W705" s="27"/>
      <c r="X705" s="27"/>
      <c r="Y705" s="27"/>
      <c r="Z705" s="27"/>
      <c r="AA705" s="27"/>
      <c r="AB705" s="27"/>
      <c r="AC705" s="27"/>
      <c r="AD705" s="27"/>
    </row>
    <row r="706" ht="13.5" customHeight="1">
      <c r="A706" s="27"/>
      <c r="B706" s="27"/>
      <c r="C706" s="27"/>
      <c r="D706" s="27"/>
      <c r="E706" s="27"/>
      <c r="F706" s="78"/>
      <c r="G706" s="27"/>
      <c r="H706" s="27"/>
      <c r="I706" s="27"/>
      <c r="J706" s="27"/>
      <c r="K706" s="27"/>
      <c r="L706" s="27"/>
      <c r="M706" s="27"/>
      <c r="N706" s="27"/>
      <c r="O706" s="27"/>
      <c r="P706" s="27"/>
      <c r="Q706" s="27"/>
      <c r="R706" s="27"/>
      <c r="S706" s="27"/>
      <c r="T706" s="27"/>
      <c r="U706" s="27"/>
      <c r="V706" s="27"/>
      <c r="W706" s="27"/>
      <c r="X706" s="27"/>
      <c r="Y706" s="27"/>
      <c r="Z706" s="27"/>
      <c r="AA706" s="27"/>
      <c r="AB706" s="27"/>
      <c r="AC706" s="27"/>
      <c r="AD706" s="27"/>
    </row>
    <row r="707" ht="13.5" customHeight="1">
      <c r="A707" s="27"/>
      <c r="B707" s="27"/>
      <c r="C707" s="27"/>
      <c r="D707" s="27"/>
      <c r="E707" s="27"/>
      <c r="F707" s="78"/>
      <c r="G707" s="27"/>
      <c r="H707" s="27"/>
      <c r="I707" s="27"/>
      <c r="J707" s="27"/>
      <c r="K707" s="27"/>
      <c r="L707" s="27"/>
      <c r="M707" s="27"/>
      <c r="N707" s="27"/>
      <c r="O707" s="27"/>
      <c r="P707" s="27"/>
      <c r="Q707" s="27"/>
      <c r="R707" s="27"/>
      <c r="S707" s="27"/>
      <c r="T707" s="27"/>
      <c r="U707" s="27"/>
      <c r="V707" s="27"/>
      <c r="W707" s="27"/>
      <c r="X707" s="27"/>
      <c r="Y707" s="27"/>
      <c r="Z707" s="27"/>
      <c r="AA707" s="27"/>
      <c r="AB707" s="27"/>
      <c r="AC707" s="27"/>
      <c r="AD707" s="27"/>
    </row>
    <row r="708" ht="13.5" customHeight="1">
      <c r="A708" s="27"/>
      <c r="B708" s="27"/>
      <c r="C708" s="27"/>
      <c r="D708" s="27"/>
      <c r="E708" s="27"/>
      <c r="F708" s="78"/>
      <c r="G708" s="27"/>
      <c r="H708" s="27"/>
      <c r="I708" s="27"/>
      <c r="J708" s="27"/>
      <c r="K708" s="27"/>
      <c r="L708" s="27"/>
      <c r="M708" s="27"/>
      <c r="N708" s="27"/>
      <c r="O708" s="27"/>
      <c r="P708" s="27"/>
      <c r="Q708" s="27"/>
      <c r="R708" s="27"/>
      <c r="S708" s="27"/>
      <c r="T708" s="27"/>
      <c r="U708" s="27"/>
      <c r="V708" s="27"/>
      <c r="W708" s="27"/>
      <c r="X708" s="27"/>
      <c r="Y708" s="27"/>
      <c r="Z708" s="27"/>
      <c r="AA708" s="27"/>
      <c r="AB708" s="27"/>
      <c r="AC708" s="27"/>
      <c r="AD708" s="27"/>
    </row>
    <row r="709" ht="13.5" customHeight="1">
      <c r="A709" s="27"/>
      <c r="B709" s="27"/>
      <c r="C709" s="27"/>
      <c r="D709" s="27"/>
      <c r="E709" s="27"/>
      <c r="F709" s="78"/>
      <c r="G709" s="27"/>
      <c r="H709" s="27"/>
      <c r="I709" s="27"/>
      <c r="J709" s="27"/>
      <c r="K709" s="27"/>
      <c r="L709" s="27"/>
      <c r="M709" s="27"/>
      <c r="N709" s="27"/>
      <c r="O709" s="27"/>
      <c r="P709" s="27"/>
      <c r="Q709" s="27"/>
      <c r="R709" s="27"/>
      <c r="S709" s="27"/>
      <c r="T709" s="27"/>
      <c r="U709" s="27"/>
      <c r="V709" s="27"/>
      <c r="W709" s="27"/>
      <c r="X709" s="27"/>
      <c r="Y709" s="27"/>
      <c r="Z709" s="27"/>
      <c r="AA709" s="27"/>
      <c r="AB709" s="27"/>
      <c r="AC709" s="27"/>
      <c r="AD709" s="27"/>
    </row>
    <row r="710" ht="13.5" customHeight="1">
      <c r="A710" s="27"/>
      <c r="B710" s="27"/>
      <c r="C710" s="27"/>
      <c r="D710" s="27"/>
      <c r="E710" s="27"/>
      <c r="F710" s="78"/>
      <c r="G710" s="27"/>
      <c r="H710" s="27"/>
      <c r="I710" s="27"/>
      <c r="J710" s="27"/>
      <c r="K710" s="27"/>
      <c r="L710" s="27"/>
      <c r="M710" s="27"/>
      <c r="N710" s="27"/>
      <c r="O710" s="27"/>
      <c r="P710" s="27"/>
      <c r="Q710" s="27"/>
      <c r="R710" s="27"/>
      <c r="S710" s="27"/>
      <c r="T710" s="27"/>
      <c r="U710" s="27"/>
      <c r="V710" s="27"/>
      <c r="W710" s="27"/>
      <c r="X710" s="27"/>
      <c r="Y710" s="27"/>
      <c r="Z710" s="27"/>
      <c r="AA710" s="27"/>
      <c r="AB710" s="27"/>
      <c r="AC710" s="27"/>
      <c r="AD710" s="27"/>
    </row>
    <row r="711" ht="13.5" customHeight="1">
      <c r="A711" s="27"/>
      <c r="B711" s="27"/>
      <c r="C711" s="27"/>
      <c r="D711" s="27"/>
      <c r="E711" s="27"/>
      <c r="F711" s="78"/>
      <c r="G711" s="27"/>
      <c r="H711" s="27"/>
      <c r="I711" s="27"/>
      <c r="J711" s="27"/>
      <c r="K711" s="27"/>
      <c r="L711" s="27"/>
      <c r="M711" s="27"/>
      <c r="N711" s="27"/>
      <c r="O711" s="27"/>
      <c r="P711" s="27"/>
      <c r="Q711" s="27"/>
      <c r="R711" s="27"/>
      <c r="S711" s="27"/>
      <c r="T711" s="27"/>
      <c r="U711" s="27"/>
      <c r="V711" s="27"/>
      <c r="W711" s="27"/>
      <c r="X711" s="27"/>
      <c r="Y711" s="27"/>
      <c r="Z711" s="27"/>
      <c r="AA711" s="27"/>
      <c r="AB711" s="27"/>
      <c r="AC711" s="27"/>
      <c r="AD711" s="27"/>
    </row>
    <row r="712" ht="13.5" customHeight="1">
      <c r="A712" s="27"/>
      <c r="B712" s="27"/>
      <c r="C712" s="27"/>
      <c r="D712" s="27"/>
      <c r="E712" s="27"/>
      <c r="F712" s="78"/>
      <c r="G712" s="27"/>
      <c r="H712" s="27"/>
      <c r="I712" s="27"/>
      <c r="J712" s="27"/>
      <c r="K712" s="27"/>
      <c r="L712" s="27"/>
      <c r="M712" s="27"/>
      <c r="N712" s="27"/>
      <c r="O712" s="27"/>
      <c r="P712" s="27"/>
      <c r="Q712" s="27"/>
      <c r="R712" s="27"/>
      <c r="S712" s="27"/>
      <c r="T712" s="27"/>
      <c r="U712" s="27"/>
      <c r="V712" s="27"/>
      <c r="W712" s="27"/>
      <c r="X712" s="27"/>
      <c r="Y712" s="27"/>
      <c r="Z712" s="27"/>
      <c r="AA712" s="27"/>
      <c r="AB712" s="27"/>
      <c r="AC712" s="27"/>
      <c r="AD712" s="27"/>
    </row>
    <row r="713" ht="13.5" customHeight="1">
      <c r="A713" s="27"/>
      <c r="B713" s="27"/>
      <c r="C713" s="27"/>
      <c r="D713" s="27"/>
      <c r="E713" s="27"/>
      <c r="F713" s="78"/>
      <c r="G713" s="27"/>
      <c r="H713" s="27"/>
      <c r="I713" s="27"/>
      <c r="J713" s="27"/>
      <c r="K713" s="27"/>
      <c r="L713" s="27"/>
      <c r="M713" s="27"/>
      <c r="N713" s="27"/>
      <c r="O713" s="27"/>
      <c r="P713" s="27"/>
      <c r="Q713" s="27"/>
      <c r="R713" s="27"/>
      <c r="S713" s="27"/>
      <c r="T713" s="27"/>
      <c r="U713" s="27"/>
      <c r="V713" s="27"/>
      <c r="W713" s="27"/>
      <c r="X713" s="27"/>
      <c r="Y713" s="27"/>
      <c r="Z713" s="27"/>
      <c r="AA713" s="27"/>
      <c r="AB713" s="27"/>
      <c r="AC713" s="27"/>
      <c r="AD713" s="27"/>
    </row>
    <row r="714" ht="13.5" customHeight="1">
      <c r="A714" s="27"/>
      <c r="B714" s="27"/>
      <c r="C714" s="27"/>
      <c r="D714" s="27"/>
      <c r="E714" s="27"/>
      <c r="F714" s="78"/>
      <c r="G714" s="27"/>
      <c r="H714" s="27"/>
      <c r="I714" s="27"/>
      <c r="J714" s="27"/>
      <c r="K714" s="27"/>
      <c r="L714" s="27"/>
      <c r="M714" s="27"/>
      <c r="N714" s="27"/>
      <c r="O714" s="27"/>
      <c r="P714" s="27"/>
      <c r="Q714" s="27"/>
      <c r="R714" s="27"/>
      <c r="S714" s="27"/>
      <c r="T714" s="27"/>
      <c r="U714" s="27"/>
      <c r="V714" s="27"/>
      <c r="W714" s="27"/>
      <c r="X714" s="27"/>
      <c r="Y714" s="27"/>
      <c r="Z714" s="27"/>
      <c r="AA714" s="27"/>
      <c r="AB714" s="27"/>
      <c r="AC714" s="27"/>
      <c r="AD714" s="27"/>
    </row>
    <row r="715" ht="13.5" customHeight="1">
      <c r="A715" s="27"/>
      <c r="B715" s="27"/>
      <c r="C715" s="27"/>
      <c r="D715" s="27"/>
      <c r="E715" s="27"/>
      <c r="F715" s="78"/>
      <c r="G715" s="27"/>
      <c r="H715" s="27"/>
      <c r="I715" s="27"/>
      <c r="J715" s="27"/>
      <c r="K715" s="27"/>
      <c r="L715" s="27"/>
      <c r="M715" s="27"/>
      <c r="N715" s="27"/>
      <c r="O715" s="27"/>
      <c r="P715" s="27"/>
      <c r="Q715" s="27"/>
      <c r="R715" s="27"/>
      <c r="S715" s="27"/>
      <c r="T715" s="27"/>
      <c r="U715" s="27"/>
      <c r="V715" s="27"/>
      <c r="W715" s="27"/>
      <c r="X715" s="27"/>
      <c r="Y715" s="27"/>
      <c r="Z715" s="27"/>
      <c r="AA715" s="27"/>
      <c r="AB715" s="27"/>
      <c r="AC715" s="27"/>
      <c r="AD715" s="27"/>
    </row>
    <row r="716" ht="13.5" customHeight="1">
      <c r="A716" s="27"/>
      <c r="B716" s="27"/>
      <c r="C716" s="27"/>
      <c r="D716" s="27"/>
      <c r="E716" s="27"/>
      <c r="F716" s="78"/>
      <c r="G716" s="27"/>
      <c r="H716" s="27"/>
      <c r="I716" s="27"/>
      <c r="J716" s="27"/>
      <c r="K716" s="27"/>
      <c r="L716" s="27"/>
      <c r="M716" s="27"/>
      <c r="N716" s="27"/>
      <c r="O716" s="27"/>
      <c r="P716" s="27"/>
      <c r="Q716" s="27"/>
      <c r="R716" s="27"/>
      <c r="S716" s="27"/>
      <c r="T716" s="27"/>
      <c r="U716" s="27"/>
      <c r="V716" s="27"/>
      <c r="W716" s="27"/>
      <c r="X716" s="27"/>
      <c r="Y716" s="27"/>
      <c r="Z716" s="27"/>
      <c r="AA716" s="27"/>
      <c r="AB716" s="27"/>
      <c r="AC716" s="27"/>
      <c r="AD716" s="27"/>
    </row>
    <row r="717" ht="13.5" customHeight="1">
      <c r="A717" s="27"/>
      <c r="B717" s="27"/>
      <c r="C717" s="27"/>
      <c r="D717" s="27"/>
      <c r="E717" s="27"/>
      <c r="F717" s="78"/>
      <c r="G717" s="27"/>
      <c r="H717" s="27"/>
      <c r="I717" s="27"/>
      <c r="J717" s="27"/>
      <c r="K717" s="27"/>
      <c r="L717" s="27"/>
      <c r="M717" s="27"/>
      <c r="N717" s="27"/>
      <c r="O717" s="27"/>
      <c r="P717" s="27"/>
      <c r="Q717" s="27"/>
      <c r="R717" s="27"/>
      <c r="S717" s="27"/>
      <c r="T717" s="27"/>
      <c r="U717" s="27"/>
      <c r="V717" s="27"/>
      <c r="W717" s="27"/>
      <c r="X717" s="27"/>
      <c r="Y717" s="27"/>
      <c r="Z717" s="27"/>
      <c r="AA717" s="27"/>
      <c r="AB717" s="27"/>
      <c r="AC717" s="27"/>
      <c r="AD717" s="27"/>
    </row>
    <row r="718" ht="13.5" customHeight="1">
      <c r="A718" s="27"/>
      <c r="B718" s="27"/>
      <c r="C718" s="27"/>
      <c r="D718" s="27"/>
      <c r="E718" s="27"/>
      <c r="F718" s="78"/>
      <c r="G718" s="27"/>
      <c r="H718" s="27"/>
      <c r="I718" s="27"/>
      <c r="J718" s="27"/>
      <c r="K718" s="27"/>
      <c r="L718" s="27"/>
      <c r="M718" s="27"/>
      <c r="N718" s="27"/>
      <c r="O718" s="27"/>
      <c r="P718" s="27"/>
      <c r="Q718" s="27"/>
      <c r="R718" s="27"/>
      <c r="S718" s="27"/>
      <c r="T718" s="27"/>
      <c r="U718" s="27"/>
      <c r="V718" s="27"/>
      <c r="W718" s="27"/>
      <c r="X718" s="27"/>
      <c r="Y718" s="27"/>
      <c r="Z718" s="27"/>
      <c r="AA718" s="27"/>
      <c r="AB718" s="27"/>
      <c r="AC718" s="27"/>
      <c r="AD718" s="27"/>
    </row>
    <row r="719" ht="13.5" customHeight="1">
      <c r="A719" s="27"/>
      <c r="B719" s="27"/>
      <c r="C719" s="27"/>
      <c r="D719" s="27"/>
      <c r="E719" s="27"/>
      <c r="F719" s="78"/>
      <c r="G719" s="27"/>
      <c r="H719" s="27"/>
      <c r="I719" s="27"/>
      <c r="J719" s="27"/>
      <c r="K719" s="27"/>
      <c r="L719" s="27"/>
      <c r="M719" s="27"/>
      <c r="N719" s="27"/>
      <c r="O719" s="27"/>
      <c r="P719" s="27"/>
      <c r="Q719" s="27"/>
      <c r="R719" s="27"/>
      <c r="S719" s="27"/>
      <c r="T719" s="27"/>
      <c r="U719" s="27"/>
      <c r="V719" s="27"/>
      <c r="W719" s="27"/>
      <c r="X719" s="27"/>
      <c r="Y719" s="27"/>
      <c r="Z719" s="27"/>
      <c r="AA719" s="27"/>
      <c r="AB719" s="27"/>
      <c r="AC719" s="27"/>
      <c r="AD719" s="27"/>
    </row>
    <row r="720" ht="13.5" customHeight="1">
      <c r="A720" s="27"/>
      <c r="B720" s="27"/>
      <c r="C720" s="27"/>
      <c r="D720" s="27"/>
      <c r="E720" s="27"/>
      <c r="F720" s="78"/>
      <c r="G720" s="27"/>
      <c r="H720" s="27"/>
      <c r="I720" s="27"/>
      <c r="J720" s="27"/>
      <c r="K720" s="27"/>
      <c r="L720" s="27"/>
      <c r="M720" s="27"/>
      <c r="N720" s="27"/>
      <c r="O720" s="27"/>
      <c r="P720" s="27"/>
      <c r="Q720" s="27"/>
      <c r="R720" s="27"/>
      <c r="S720" s="27"/>
      <c r="T720" s="27"/>
      <c r="U720" s="27"/>
      <c r="V720" s="27"/>
      <c r="W720" s="27"/>
      <c r="X720" s="27"/>
      <c r="Y720" s="27"/>
      <c r="Z720" s="27"/>
      <c r="AA720" s="27"/>
      <c r="AB720" s="27"/>
      <c r="AC720" s="27"/>
      <c r="AD720" s="27"/>
    </row>
    <row r="721" ht="13.5" customHeight="1">
      <c r="A721" s="27"/>
      <c r="B721" s="27"/>
      <c r="C721" s="27"/>
      <c r="D721" s="27"/>
      <c r="E721" s="27"/>
      <c r="F721" s="78"/>
      <c r="G721" s="27"/>
      <c r="H721" s="27"/>
      <c r="I721" s="27"/>
      <c r="J721" s="27"/>
      <c r="K721" s="27"/>
      <c r="L721" s="27"/>
      <c r="M721" s="27"/>
      <c r="N721" s="27"/>
      <c r="O721" s="27"/>
      <c r="P721" s="27"/>
      <c r="Q721" s="27"/>
      <c r="R721" s="27"/>
      <c r="S721" s="27"/>
      <c r="T721" s="27"/>
      <c r="U721" s="27"/>
      <c r="V721" s="27"/>
      <c r="W721" s="27"/>
      <c r="X721" s="27"/>
      <c r="Y721" s="27"/>
      <c r="Z721" s="27"/>
      <c r="AA721" s="27"/>
      <c r="AB721" s="27"/>
      <c r="AC721" s="27"/>
      <c r="AD721" s="27"/>
    </row>
    <row r="722" ht="13.5" customHeight="1">
      <c r="A722" s="27"/>
      <c r="B722" s="27"/>
      <c r="C722" s="27"/>
      <c r="D722" s="27"/>
      <c r="E722" s="27"/>
      <c r="F722" s="78"/>
      <c r="G722" s="27"/>
      <c r="H722" s="27"/>
      <c r="I722" s="27"/>
      <c r="J722" s="27"/>
      <c r="K722" s="27"/>
      <c r="L722" s="27"/>
      <c r="M722" s="27"/>
      <c r="N722" s="27"/>
      <c r="O722" s="27"/>
      <c r="P722" s="27"/>
      <c r="Q722" s="27"/>
      <c r="R722" s="27"/>
      <c r="S722" s="27"/>
      <c r="T722" s="27"/>
      <c r="U722" s="27"/>
      <c r="V722" s="27"/>
      <c r="W722" s="27"/>
      <c r="X722" s="27"/>
      <c r="Y722" s="27"/>
      <c r="Z722" s="27"/>
      <c r="AA722" s="27"/>
      <c r="AB722" s="27"/>
      <c r="AC722" s="27"/>
      <c r="AD722" s="27"/>
    </row>
    <row r="723" ht="13.5" customHeight="1">
      <c r="A723" s="27"/>
      <c r="B723" s="27"/>
      <c r="C723" s="27"/>
      <c r="D723" s="27"/>
      <c r="E723" s="27"/>
      <c r="F723" s="78"/>
      <c r="G723" s="27"/>
      <c r="H723" s="27"/>
      <c r="I723" s="27"/>
      <c r="J723" s="27"/>
      <c r="K723" s="27"/>
      <c r="L723" s="27"/>
      <c r="M723" s="27"/>
      <c r="N723" s="27"/>
      <c r="O723" s="27"/>
      <c r="P723" s="27"/>
      <c r="Q723" s="27"/>
      <c r="R723" s="27"/>
      <c r="S723" s="27"/>
      <c r="T723" s="27"/>
      <c r="U723" s="27"/>
      <c r="V723" s="27"/>
      <c r="W723" s="27"/>
      <c r="X723" s="27"/>
      <c r="Y723" s="27"/>
      <c r="Z723" s="27"/>
      <c r="AA723" s="27"/>
      <c r="AB723" s="27"/>
      <c r="AC723" s="27"/>
      <c r="AD723" s="27"/>
    </row>
    <row r="724" ht="13.5" customHeight="1">
      <c r="A724" s="27"/>
      <c r="B724" s="27"/>
      <c r="C724" s="27"/>
      <c r="D724" s="27"/>
      <c r="E724" s="27"/>
      <c r="F724" s="78"/>
      <c r="G724" s="27"/>
      <c r="H724" s="27"/>
      <c r="I724" s="27"/>
      <c r="J724" s="27"/>
      <c r="K724" s="27"/>
      <c r="L724" s="27"/>
      <c r="M724" s="27"/>
      <c r="N724" s="27"/>
      <c r="O724" s="27"/>
      <c r="P724" s="27"/>
      <c r="Q724" s="27"/>
      <c r="R724" s="27"/>
      <c r="S724" s="27"/>
      <c r="T724" s="27"/>
      <c r="U724" s="27"/>
      <c r="V724" s="27"/>
      <c r="W724" s="27"/>
      <c r="X724" s="27"/>
      <c r="Y724" s="27"/>
      <c r="Z724" s="27"/>
      <c r="AA724" s="27"/>
      <c r="AB724" s="27"/>
      <c r="AC724" s="27"/>
      <c r="AD724" s="27"/>
    </row>
    <row r="725" ht="13.5" customHeight="1">
      <c r="A725" s="27"/>
      <c r="B725" s="27"/>
      <c r="C725" s="27"/>
      <c r="D725" s="27"/>
      <c r="E725" s="27"/>
      <c r="F725" s="78"/>
      <c r="G725" s="27"/>
      <c r="H725" s="27"/>
      <c r="I725" s="27"/>
      <c r="J725" s="27"/>
      <c r="K725" s="27"/>
      <c r="L725" s="27"/>
      <c r="M725" s="27"/>
      <c r="N725" s="27"/>
      <c r="O725" s="27"/>
      <c r="P725" s="27"/>
      <c r="Q725" s="27"/>
      <c r="R725" s="27"/>
      <c r="S725" s="27"/>
      <c r="T725" s="27"/>
      <c r="U725" s="27"/>
      <c r="V725" s="27"/>
      <c r="W725" s="27"/>
      <c r="X725" s="27"/>
      <c r="Y725" s="27"/>
      <c r="Z725" s="27"/>
      <c r="AA725" s="27"/>
      <c r="AB725" s="27"/>
      <c r="AC725" s="27"/>
      <c r="AD725" s="27"/>
    </row>
    <row r="726" ht="13.5" customHeight="1">
      <c r="A726" s="27"/>
      <c r="B726" s="27"/>
      <c r="C726" s="27"/>
      <c r="D726" s="27"/>
      <c r="E726" s="27"/>
      <c r="F726" s="78"/>
      <c r="G726" s="27"/>
      <c r="H726" s="27"/>
      <c r="I726" s="27"/>
      <c r="J726" s="27"/>
      <c r="K726" s="27"/>
      <c r="L726" s="27"/>
      <c r="M726" s="27"/>
      <c r="N726" s="27"/>
      <c r="O726" s="27"/>
      <c r="P726" s="27"/>
      <c r="Q726" s="27"/>
      <c r="R726" s="27"/>
      <c r="S726" s="27"/>
      <c r="T726" s="27"/>
      <c r="U726" s="27"/>
      <c r="V726" s="27"/>
      <c r="W726" s="27"/>
      <c r="X726" s="27"/>
      <c r="Y726" s="27"/>
      <c r="Z726" s="27"/>
      <c r="AA726" s="27"/>
      <c r="AB726" s="27"/>
      <c r="AC726" s="27"/>
      <c r="AD726" s="27"/>
    </row>
    <row r="727" ht="13.5" customHeight="1">
      <c r="A727" s="27"/>
      <c r="B727" s="27"/>
      <c r="C727" s="27"/>
      <c r="D727" s="27"/>
      <c r="E727" s="27"/>
      <c r="F727" s="78"/>
      <c r="G727" s="27"/>
      <c r="H727" s="27"/>
      <c r="I727" s="27"/>
      <c r="J727" s="27"/>
      <c r="K727" s="27"/>
      <c r="L727" s="27"/>
      <c r="M727" s="27"/>
      <c r="N727" s="27"/>
      <c r="O727" s="27"/>
      <c r="P727" s="27"/>
      <c r="Q727" s="27"/>
      <c r="R727" s="27"/>
      <c r="S727" s="27"/>
      <c r="T727" s="27"/>
      <c r="U727" s="27"/>
      <c r="V727" s="27"/>
      <c r="W727" s="27"/>
      <c r="X727" s="27"/>
      <c r="Y727" s="27"/>
      <c r="Z727" s="27"/>
      <c r="AA727" s="27"/>
      <c r="AB727" s="27"/>
      <c r="AC727" s="27"/>
      <c r="AD727" s="27"/>
    </row>
    <row r="728" ht="13.5" customHeight="1">
      <c r="A728" s="27"/>
      <c r="B728" s="27"/>
      <c r="C728" s="27"/>
      <c r="D728" s="27"/>
      <c r="E728" s="27"/>
      <c r="F728" s="78"/>
      <c r="G728" s="27"/>
      <c r="H728" s="27"/>
      <c r="I728" s="27"/>
      <c r="J728" s="27"/>
      <c r="K728" s="27"/>
      <c r="L728" s="27"/>
      <c r="M728" s="27"/>
      <c r="N728" s="27"/>
      <c r="O728" s="27"/>
      <c r="P728" s="27"/>
      <c r="Q728" s="27"/>
      <c r="R728" s="27"/>
      <c r="S728" s="27"/>
      <c r="T728" s="27"/>
      <c r="U728" s="27"/>
      <c r="V728" s="27"/>
      <c r="W728" s="27"/>
      <c r="X728" s="27"/>
      <c r="Y728" s="27"/>
      <c r="Z728" s="27"/>
      <c r="AA728" s="27"/>
      <c r="AB728" s="27"/>
      <c r="AC728" s="27"/>
      <c r="AD728" s="27"/>
    </row>
    <row r="729" ht="13.5" customHeight="1">
      <c r="A729" s="27"/>
      <c r="B729" s="27"/>
      <c r="C729" s="27"/>
      <c r="D729" s="27"/>
      <c r="E729" s="27"/>
      <c r="F729" s="78"/>
      <c r="G729" s="27"/>
      <c r="H729" s="27"/>
      <c r="I729" s="27"/>
      <c r="J729" s="27"/>
      <c r="K729" s="27"/>
      <c r="L729" s="27"/>
      <c r="M729" s="27"/>
      <c r="N729" s="27"/>
      <c r="O729" s="27"/>
      <c r="P729" s="27"/>
      <c r="Q729" s="27"/>
      <c r="R729" s="27"/>
      <c r="S729" s="27"/>
      <c r="T729" s="27"/>
      <c r="U729" s="27"/>
      <c r="V729" s="27"/>
      <c r="W729" s="27"/>
      <c r="X729" s="27"/>
      <c r="Y729" s="27"/>
      <c r="Z729" s="27"/>
      <c r="AA729" s="27"/>
      <c r="AB729" s="27"/>
      <c r="AC729" s="27"/>
      <c r="AD729" s="27"/>
    </row>
    <row r="730" ht="13.5" customHeight="1">
      <c r="A730" s="27"/>
      <c r="B730" s="27"/>
      <c r="C730" s="27"/>
      <c r="D730" s="27"/>
      <c r="E730" s="27"/>
      <c r="F730" s="78"/>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row>
    <row r="731" ht="13.5" customHeight="1">
      <c r="A731" s="27"/>
      <c r="B731" s="27"/>
      <c r="C731" s="27"/>
      <c r="D731" s="27"/>
      <c r="E731" s="27"/>
      <c r="F731" s="78"/>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row>
    <row r="732" ht="13.5" customHeight="1">
      <c r="A732" s="27"/>
      <c r="B732" s="27"/>
      <c r="C732" s="27"/>
      <c r="D732" s="27"/>
      <c r="E732" s="27"/>
      <c r="F732" s="78"/>
      <c r="G732" s="27"/>
      <c r="H732" s="27"/>
      <c r="I732" s="27"/>
      <c r="J732" s="27"/>
      <c r="K732" s="27"/>
      <c r="L732" s="27"/>
      <c r="M732" s="27"/>
      <c r="N732" s="27"/>
      <c r="O732" s="27"/>
      <c r="P732" s="27"/>
      <c r="Q732" s="27"/>
      <c r="R732" s="27"/>
      <c r="S732" s="27"/>
      <c r="T732" s="27"/>
      <c r="U732" s="27"/>
      <c r="V732" s="27"/>
      <c r="W732" s="27"/>
      <c r="X732" s="27"/>
      <c r="Y732" s="27"/>
      <c r="Z732" s="27"/>
      <c r="AA732" s="27"/>
      <c r="AB732" s="27"/>
      <c r="AC732" s="27"/>
      <c r="AD732" s="27"/>
    </row>
    <row r="733" ht="13.5" customHeight="1">
      <c r="A733" s="27"/>
      <c r="B733" s="27"/>
      <c r="C733" s="27"/>
      <c r="D733" s="27"/>
      <c r="E733" s="27"/>
      <c r="F733" s="78"/>
      <c r="G733" s="27"/>
      <c r="H733" s="27"/>
      <c r="I733" s="27"/>
      <c r="J733" s="27"/>
      <c r="K733" s="27"/>
      <c r="L733" s="27"/>
      <c r="M733" s="27"/>
      <c r="N733" s="27"/>
      <c r="O733" s="27"/>
      <c r="P733" s="27"/>
      <c r="Q733" s="27"/>
      <c r="R733" s="27"/>
      <c r="S733" s="27"/>
      <c r="T733" s="27"/>
      <c r="U733" s="27"/>
      <c r="V733" s="27"/>
      <c r="W733" s="27"/>
      <c r="X733" s="27"/>
      <c r="Y733" s="27"/>
      <c r="Z733" s="27"/>
      <c r="AA733" s="27"/>
      <c r="AB733" s="27"/>
      <c r="AC733" s="27"/>
      <c r="AD733" s="27"/>
    </row>
    <row r="734" ht="13.5" customHeight="1">
      <c r="A734" s="27"/>
      <c r="B734" s="27"/>
      <c r="C734" s="27"/>
      <c r="D734" s="27"/>
      <c r="E734" s="27"/>
      <c r="F734" s="78"/>
      <c r="G734" s="27"/>
      <c r="H734" s="27"/>
      <c r="I734" s="27"/>
      <c r="J734" s="27"/>
      <c r="K734" s="27"/>
      <c r="L734" s="27"/>
      <c r="M734" s="27"/>
      <c r="N734" s="27"/>
      <c r="O734" s="27"/>
      <c r="P734" s="27"/>
      <c r="Q734" s="27"/>
      <c r="R734" s="27"/>
      <c r="S734" s="27"/>
      <c r="T734" s="27"/>
      <c r="U734" s="27"/>
      <c r="V734" s="27"/>
      <c r="W734" s="27"/>
      <c r="X734" s="27"/>
      <c r="Y734" s="27"/>
      <c r="Z734" s="27"/>
      <c r="AA734" s="27"/>
      <c r="AB734" s="27"/>
      <c r="AC734" s="27"/>
      <c r="AD734" s="27"/>
    </row>
    <row r="735" ht="13.5" customHeight="1">
      <c r="A735" s="27"/>
      <c r="B735" s="27"/>
      <c r="C735" s="27"/>
      <c r="D735" s="27"/>
      <c r="E735" s="27"/>
      <c r="F735" s="78"/>
      <c r="G735" s="27"/>
      <c r="H735" s="27"/>
      <c r="I735" s="27"/>
      <c r="J735" s="27"/>
      <c r="K735" s="27"/>
      <c r="L735" s="27"/>
      <c r="M735" s="27"/>
      <c r="N735" s="27"/>
      <c r="O735" s="27"/>
      <c r="P735" s="27"/>
      <c r="Q735" s="27"/>
      <c r="R735" s="27"/>
      <c r="S735" s="27"/>
      <c r="T735" s="27"/>
      <c r="U735" s="27"/>
      <c r="V735" s="27"/>
      <c r="W735" s="27"/>
      <c r="X735" s="27"/>
      <c r="Y735" s="27"/>
      <c r="Z735" s="27"/>
      <c r="AA735" s="27"/>
      <c r="AB735" s="27"/>
      <c r="AC735" s="27"/>
      <c r="AD735" s="27"/>
    </row>
    <row r="736" ht="13.5" customHeight="1">
      <c r="A736" s="27"/>
      <c r="B736" s="27"/>
      <c r="C736" s="27"/>
      <c r="D736" s="27"/>
      <c r="E736" s="27"/>
      <c r="F736" s="78"/>
      <c r="G736" s="27"/>
      <c r="H736" s="27"/>
      <c r="I736" s="27"/>
      <c r="J736" s="27"/>
      <c r="K736" s="27"/>
      <c r="L736" s="27"/>
      <c r="M736" s="27"/>
      <c r="N736" s="27"/>
      <c r="O736" s="27"/>
      <c r="P736" s="27"/>
      <c r="Q736" s="27"/>
      <c r="R736" s="27"/>
      <c r="S736" s="27"/>
      <c r="T736" s="27"/>
      <c r="U736" s="27"/>
      <c r="V736" s="27"/>
      <c r="W736" s="27"/>
      <c r="X736" s="27"/>
      <c r="Y736" s="27"/>
      <c r="Z736" s="27"/>
      <c r="AA736" s="27"/>
      <c r="AB736" s="27"/>
      <c r="AC736" s="27"/>
      <c r="AD736" s="27"/>
    </row>
    <row r="737" ht="13.5" customHeight="1">
      <c r="A737" s="27"/>
      <c r="B737" s="27"/>
      <c r="C737" s="27"/>
      <c r="D737" s="27"/>
      <c r="E737" s="27"/>
      <c r="F737" s="78"/>
      <c r="G737" s="27"/>
      <c r="H737" s="27"/>
      <c r="I737" s="27"/>
      <c r="J737" s="27"/>
      <c r="K737" s="27"/>
      <c r="L737" s="27"/>
      <c r="M737" s="27"/>
      <c r="N737" s="27"/>
      <c r="O737" s="27"/>
      <c r="P737" s="27"/>
      <c r="Q737" s="27"/>
      <c r="R737" s="27"/>
      <c r="S737" s="27"/>
      <c r="T737" s="27"/>
      <c r="U737" s="27"/>
      <c r="V737" s="27"/>
      <c r="W737" s="27"/>
      <c r="X737" s="27"/>
      <c r="Y737" s="27"/>
      <c r="Z737" s="27"/>
      <c r="AA737" s="27"/>
      <c r="AB737" s="27"/>
      <c r="AC737" s="27"/>
      <c r="AD737" s="27"/>
    </row>
    <row r="738" ht="13.5" customHeight="1">
      <c r="A738" s="27"/>
      <c r="B738" s="27"/>
      <c r="C738" s="27"/>
      <c r="D738" s="27"/>
      <c r="E738" s="27"/>
      <c r="F738" s="78"/>
      <c r="G738" s="27"/>
      <c r="H738" s="27"/>
      <c r="I738" s="27"/>
      <c r="J738" s="27"/>
      <c r="K738" s="27"/>
      <c r="L738" s="27"/>
      <c r="M738" s="27"/>
      <c r="N738" s="27"/>
      <c r="O738" s="27"/>
      <c r="P738" s="27"/>
      <c r="Q738" s="27"/>
      <c r="R738" s="27"/>
      <c r="S738" s="27"/>
      <c r="T738" s="27"/>
      <c r="U738" s="27"/>
      <c r="V738" s="27"/>
      <c r="W738" s="27"/>
      <c r="X738" s="27"/>
      <c r="Y738" s="27"/>
      <c r="Z738" s="27"/>
      <c r="AA738" s="27"/>
      <c r="AB738" s="27"/>
      <c r="AC738" s="27"/>
      <c r="AD738" s="27"/>
    </row>
    <row r="739" ht="13.5" customHeight="1">
      <c r="A739" s="27"/>
      <c r="B739" s="27"/>
      <c r="C739" s="27"/>
      <c r="D739" s="27"/>
      <c r="E739" s="27"/>
      <c r="F739" s="78"/>
      <c r="G739" s="27"/>
      <c r="H739" s="27"/>
      <c r="I739" s="27"/>
      <c r="J739" s="27"/>
      <c r="K739" s="27"/>
      <c r="L739" s="27"/>
      <c r="M739" s="27"/>
      <c r="N739" s="27"/>
      <c r="O739" s="27"/>
      <c r="P739" s="27"/>
      <c r="Q739" s="27"/>
      <c r="R739" s="27"/>
      <c r="S739" s="27"/>
      <c r="T739" s="27"/>
      <c r="U739" s="27"/>
      <c r="V739" s="27"/>
      <c r="W739" s="27"/>
      <c r="X739" s="27"/>
      <c r="Y739" s="27"/>
      <c r="Z739" s="27"/>
      <c r="AA739" s="27"/>
      <c r="AB739" s="27"/>
      <c r="AC739" s="27"/>
      <c r="AD739" s="27"/>
    </row>
    <row r="740" ht="13.5" customHeight="1">
      <c r="A740" s="27"/>
      <c r="B740" s="27"/>
      <c r="C740" s="27"/>
      <c r="D740" s="27"/>
      <c r="E740" s="27"/>
      <c r="F740" s="78"/>
      <c r="G740" s="27"/>
      <c r="H740" s="27"/>
      <c r="I740" s="27"/>
      <c r="J740" s="27"/>
      <c r="K740" s="27"/>
      <c r="L740" s="27"/>
      <c r="M740" s="27"/>
      <c r="N740" s="27"/>
      <c r="O740" s="27"/>
      <c r="P740" s="27"/>
      <c r="Q740" s="27"/>
      <c r="R740" s="27"/>
      <c r="S740" s="27"/>
      <c r="T740" s="27"/>
      <c r="U740" s="27"/>
      <c r="V740" s="27"/>
      <c r="W740" s="27"/>
      <c r="X740" s="27"/>
      <c r="Y740" s="27"/>
      <c r="Z740" s="27"/>
      <c r="AA740" s="27"/>
      <c r="AB740" s="27"/>
      <c r="AC740" s="27"/>
      <c r="AD740" s="27"/>
    </row>
    <row r="741" ht="13.5" customHeight="1">
      <c r="A741" s="27"/>
      <c r="B741" s="27"/>
      <c r="C741" s="27"/>
      <c r="D741" s="27"/>
      <c r="E741" s="27"/>
      <c r="F741" s="78"/>
      <c r="G741" s="27"/>
      <c r="H741" s="27"/>
      <c r="I741" s="27"/>
      <c r="J741" s="27"/>
      <c r="K741" s="27"/>
      <c r="L741" s="27"/>
      <c r="M741" s="27"/>
      <c r="N741" s="27"/>
      <c r="O741" s="27"/>
      <c r="P741" s="27"/>
      <c r="Q741" s="27"/>
      <c r="R741" s="27"/>
      <c r="S741" s="27"/>
      <c r="T741" s="27"/>
      <c r="U741" s="27"/>
      <c r="V741" s="27"/>
      <c r="W741" s="27"/>
      <c r="X741" s="27"/>
      <c r="Y741" s="27"/>
      <c r="Z741" s="27"/>
      <c r="AA741" s="27"/>
      <c r="AB741" s="27"/>
      <c r="AC741" s="27"/>
      <c r="AD741" s="27"/>
    </row>
    <row r="742" ht="13.5" customHeight="1">
      <c r="A742" s="27"/>
      <c r="B742" s="27"/>
      <c r="C742" s="27"/>
      <c r="D742" s="27"/>
      <c r="E742" s="27"/>
      <c r="F742" s="78"/>
      <c r="G742" s="27"/>
      <c r="H742" s="27"/>
      <c r="I742" s="27"/>
      <c r="J742" s="27"/>
      <c r="K742" s="27"/>
      <c r="L742" s="27"/>
      <c r="M742" s="27"/>
      <c r="N742" s="27"/>
      <c r="O742" s="27"/>
      <c r="P742" s="27"/>
      <c r="Q742" s="27"/>
      <c r="R742" s="27"/>
      <c r="S742" s="27"/>
      <c r="T742" s="27"/>
      <c r="U742" s="27"/>
      <c r="V742" s="27"/>
      <c r="W742" s="27"/>
      <c r="X742" s="27"/>
      <c r="Y742" s="27"/>
      <c r="Z742" s="27"/>
      <c r="AA742" s="27"/>
      <c r="AB742" s="27"/>
      <c r="AC742" s="27"/>
      <c r="AD742" s="27"/>
    </row>
    <row r="743" ht="13.5" customHeight="1">
      <c r="A743" s="27"/>
      <c r="B743" s="27"/>
      <c r="C743" s="27"/>
      <c r="D743" s="27"/>
      <c r="E743" s="27"/>
      <c r="F743" s="78"/>
      <c r="G743" s="27"/>
      <c r="H743" s="27"/>
      <c r="I743" s="27"/>
      <c r="J743" s="27"/>
      <c r="K743" s="27"/>
      <c r="L743" s="27"/>
      <c r="M743" s="27"/>
      <c r="N743" s="27"/>
      <c r="O743" s="27"/>
      <c r="P743" s="27"/>
      <c r="Q743" s="27"/>
      <c r="R743" s="27"/>
      <c r="S743" s="27"/>
      <c r="T743" s="27"/>
      <c r="U743" s="27"/>
      <c r="V743" s="27"/>
      <c r="W743" s="27"/>
      <c r="X743" s="27"/>
      <c r="Y743" s="27"/>
      <c r="Z743" s="27"/>
      <c r="AA743" s="27"/>
      <c r="AB743" s="27"/>
      <c r="AC743" s="27"/>
      <c r="AD743" s="27"/>
    </row>
    <row r="744" ht="13.5" customHeight="1">
      <c r="A744" s="27"/>
      <c r="B744" s="27"/>
      <c r="C744" s="27"/>
      <c r="D744" s="27"/>
      <c r="E744" s="27"/>
      <c r="F744" s="78"/>
      <c r="G744" s="27"/>
      <c r="H744" s="27"/>
      <c r="I744" s="27"/>
      <c r="J744" s="27"/>
      <c r="K744" s="27"/>
      <c r="L744" s="27"/>
      <c r="M744" s="27"/>
      <c r="N744" s="27"/>
      <c r="O744" s="27"/>
      <c r="P744" s="27"/>
      <c r="Q744" s="27"/>
      <c r="R744" s="27"/>
      <c r="S744" s="27"/>
      <c r="T744" s="27"/>
      <c r="U744" s="27"/>
      <c r="V744" s="27"/>
      <c r="W744" s="27"/>
      <c r="X744" s="27"/>
      <c r="Y744" s="27"/>
      <c r="Z744" s="27"/>
      <c r="AA744" s="27"/>
      <c r="AB744" s="27"/>
      <c r="AC744" s="27"/>
      <c r="AD744" s="27"/>
    </row>
    <row r="745" ht="13.5" customHeight="1">
      <c r="A745" s="27"/>
      <c r="B745" s="27"/>
      <c r="C745" s="27"/>
      <c r="D745" s="27"/>
      <c r="E745" s="27"/>
      <c r="F745" s="78"/>
      <c r="G745" s="27"/>
      <c r="H745" s="27"/>
      <c r="I745" s="27"/>
      <c r="J745" s="27"/>
      <c r="K745" s="27"/>
      <c r="L745" s="27"/>
      <c r="M745" s="27"/>
      <c r="N745" s="27"/>
      <c r="O745" s="27"/>
      <c r="P745" s="27"/>
      <c r="Q745" s="27"/>
      <c r="R745" s="27"/>
      <c r="S745" s="27"/>
      <c r="T745" s="27"/>
      <c r="U745" s="27"/>
      <c r="V745" s="27"/>
      <c r="W745" s="27"/>
      <c r="X745" s="27"/>
      <c r="Y745" s="27"/>
      <c r="Z745" s="27"/>
      <c r="AA745" s="27"/>
      <c r="AB745" s="27"/>
      <c r="AC745" s="27"/>
      <c r="AD745" s="27"/>
    </row>
    <row r="746" ht="13.5" customHeight="1">
      <c r="A746" s="27"/>
      <c r="B746" s="27"/>
      <c r="C746" s="27"/>
      <c r="D746" s="27"/>
      <c r="E746" s="27"/>
      <c r="F746" s="78"/>
      <c r="G746" s="27"/>
      <c r="H746" s="27"/>
      <c r="I746" s="27"/>
      <c r="J746" s="27"/>
      <c r="K746" s="27"/>
      <c r="L746" s="27"/>
      <c r="M746" s="27"/>
      <c r="N746" s="27"/>
      <c r="O746" s="27"/>
      <c r="P746" s="27"/>
      <c r="Q746" s="27"/>
      <c r="R746" s="27"/>
      <c r="S746" s="27"/>
      <c r="T746" s="27"/>
      <c r="U746" s="27"/>
      <c r="V746" s="27"/>
      <c r="W746" s="27"/>
      <c r="X746" s="27"/>
      <c r="Y746" s="27"/>
      <c r="Z746" s="27"/>
      <c r="AA746" s="27"/>
      <c r="AB746" s="27"/>
      <c r="AC746" s="27"/>
      <c r="AD746" s="27"/>
    </row>
    <row r="747" ht="13.5" customHeight="1">
      <c r="A747" s="27"/>
      <c r="B747" s="27"/>
      <c r="C747" s="27"/>
      <c r="D747" s="27"/>
      <c r="E747" s="27"/>
      <c r="F747" s="78"/>
      <c r="G747" s="27"/>
      <c r="H747" s="27"/>
      <c r="I747" s="27"/>
      <c r="J747" s="27"/>
      <c r="K747" s="27"/>
      <c r="L747" s="27"/>
      <c r="M747" s="27"/>
      <c r="N747" s="27"/>
      <c r="O747" s="27"/>
      <c r="P747" s="27"/>
      <c r="Q747" s="27"/>
      <c r="R747" s="27"/>
      <c r="S747" s="27"/>
      <c r="T747" s="27"/>
      <c r="U747" s="27"/>
      <c r="V747" s="27"/>
      <c r="W747" s="27"/>
      <c r="X747" s="27"/>
      <c r="Y747" s="27"/>
      <c r="Z747" s="27"/>
      <c r="AA747" s="27"/>
      <c r="AB747" s="27"/>
      <c r="AC747" s="27"/>
      <c r="AD747" s="27"/>
    </row>
    <row r="748" ht="13.5" customHeight="1">
      <c r="A748" s="27"/>
      <c r="B748" s="27"/>
      <c r="C748" s="27"/>
      <c r="D748" s="27"/>
      <c r="E748" s="27"/>
      <c r="F748" s="78"/>
      <c r="G748" s="27"/>
      <c r="H748" s="27"/>
      <c r="I748" s="27"/>
      <c r="J748" s="27"/>
      <c r="K748" s="27"/>
      <c r="L748" s="27"/>
      <c r="M748" s="27"/>
      <c r="N748" s="27"/>
      <c r="O748" s="27"/>
      <c r="P748" s="27"/>
      <c r="Q748" s="27"/>
      <c r="R748" s="27"/>
      <c r="S748" s="27"/>
      <c r="T748" s="27"/>
      <c r="U748" s="27"/>
      <c r="V748" s="27"/>
      <c r="W748" s="27"/>
      <c r="X748" s="27"/>
      <c r="Y748" s="27"/>
      <c r="Z748" s="27"/>
      <c r="AA748" s="27"/>
      <c r="AB748" s="27"/>
      <c r="AC748" s="27"/>
      <c r="AD748" s="27"/>
    </row>
    <row r="749" ht="13.5" customHeight="1">
      <c r="A749" s="27"/>
      <c r="B749" s="27"/>
      <c r="C749" s="27"/>
      <c r="D749" s="27"/>
      <c r="E749" s="27"/>
      <c r="F749" s="78"/>
      <c r="G749" s="27"/>
      <c r="H749" s="27"/>
      <c r="I749" s="27"/>
      <c r="J749" s="27"/>
      <c r="K749" s="27"/>
      <c r="L749" s="27"/>
      <c r="M749" s="27"/>
      <c r="N749" s="27"/>
      <c r="O749" s="27"/>
      <c r="P749" s="27"/>
      <c r="Q749" s="27"/>
      <c r="R749" s="27"/>
      <c r="S749" s="27"/>
      <c r="T749" s="27"/>
      <c r="U749" s="27"/>
      <c r="V749" s="27"/>
      <c r="W749" s="27"/>
      <c r="X749" s="27"/>
      <c r="Y749" s="27"/>
      <c r="Z749" s="27"/>
      <c r="AA749" s="27"/>
      <c r="AB749" s="27"/>
      <c r="AC749" s="27"/>
      <c r="AD749" s="27"/>
    </row>
    <row r="750" ht="13.5" customHeight="1">
      <c r="A750" s="27"/>
      <c r="B750" s="27"/>
      <c r="C750" s="27"/>
      <c r="D750" s="27"/>
      <c r="E750" s="27"/>
      <c r="F750" s="78"/>
      <c r="G750" s="27"/>
      <c r="H750" s="27"/>
      <c r="I750" s="27"/>
      <c r="J750" s="27"/>
      <c r="K750" s="27"/>
      <c r="L750" s="27"/>
      <c r="M750" s="27"/>
      <c r="N750" s="27"/>
      <c r="O750" s="27"/>
      <c r="P750" s="27"/>
      <c r="Q750" s="27"/>
      <c r="R750" s="27"/>
      <c r="S750" s="27"/>
      <c r="T750" s="27"/>
      <c r="U750" s="27"/>
      <c r="V750" s="27"/>
      <c r="W750" s="27"/>
      <c r="X750" s="27"/>
      <c r="Y750" s="27"/>
      <c r="Z750" s="27"/>
      <c r="AA750" s="27"/>
      <c r="AB750" s="27"/>
      <c r="AC750" s="27"/>
      <c r="AD750" s="27"/>
    </row>
    <row r="751" ht="13.5" customHeight="1">
      <c r="A751" s="27"/>
      <c r="B751" s="27"/>
      <c r="C751" s="27"/>
      <c r="D751" s="27"/>
      <c r="E751" s="27"/>
      <c r="F751" s="78"/>
      <c r="G751" s="27"/>
      <c r="H751" s="27"/>
      <c r="I751" s="27"/>
      <c r="J751" s="27"/>
      <c r="K751" s="27"/>
      <c r="L751" s="27"/>
      <c r="M751" s="27"/>
      <c r="N751" s="27"/>
      <c r="O751" s="27"/>
      <c r="P751" s="27"/>
      <c r="Q751" s="27"/>
      <c r="R751" s="27"/>
      <c r="S751" s="27"/>
      <c r="T751" s="27"/>
      <c r="U751" s="27"/>
      <c r="V751" s="27"/>
      <c r="W751" s="27"/>
      <c r="X751" s="27"/>
      <c r="Y751" s="27"/>
      <c r="Z751" s="27"/>
      <c r="AA751" s="27"/>
      <c r="AB751" s="27"/>
      <c r="AC751" s="27"/>
      <c r="AD751" s="27"/>
    </row>
    <row r="752" ht="13.5" customHeight="1">
      <c r="A752" s="27"/>
      <c r="B752" s="27"/>
      <c r="C752" s="27"/>
      <c r="D752" s="27"/>
      <c r="E752" s="27"/>
      <c r="F752" s="78"/>
      <c r="G752" s="27"/>
      <c r="H752" s="27"/>
      <c r="I752" s="27"/>
      <c r="J752" s="27"/>
      <c r="K752" s="27"/>
      <c r="L752" s="27"/>
      <c r="M752" s="27"/>
      <c r="N752" s="27"/>
      <c r="O752" s="27"/>
      <c r="P752" s="27"/>
      <c r="Q752" s="27"/>
      <c r="R752" s="27"/>
      <c r="S752" s="27"/>
      <c r="T752" s="27"/>
      <c r="U752" s="27"/>
      <c r="V752" s="27"/>
      <c r="W752" s="27"/>
      <c r="X752" s="27"/>
      <c r="Y752" s="27"/>
      <c r="Z752" s="27"/>
      <c r="AA752" s="27"/>
      <c r="AB752" s="27"/>
      <c r="AC752" s="27"/>
      <c r="AD752" s="27"/>
    </row>
    <row r="753" ht="13.5" customHeight="1">
      <c r="A753" s="27"/>
      <c r="B753" s="27"/>
      <c r="C753" s="27"/>
      <c r="D753" s="27"/>
      <c r="E753" s="27"/>
      <c r="F753" s="78"/>
      <c r="G753" s="27"/>
      <c r="H753" s="27"/>
      <c r="I753" s="27"/>
      <c r="J753" s="27"/>
      <c r="K753" s="27"/>
      <c r="L753" s="27"/>
      <c r="M753" s="27"/>
      <c r="N753" s="27"/>
      <c r="O753" s="27"/>
      <c r="P753" s="27"/>
      <c r="Q753" s="27"/>
      <c r="R753" s="27"/>
      <c r="S753" s="27"/>
      <c r="T753" s="27"/>
      <c r="U753" s="27"/>
      <c r="V753" s="27"/>
      <c r="W753" s="27"/>
      <c r="X753" s="27"/>
      <c r="Y753" s="27"/>
      <c r="Z753" s="27"/>
      <c r="AA753" s="27"/>
      <c r="AB753" s="27"/>
      <c r="AC753" s="27"/>
      <c r="AD753" s="27"/>
    </row>
    <row r="754" ht="13.5" customHeight="1">
      <c r="A754" s="27"/>
      <c r="B754" s="27"/>
      <c r="C754" s="27"/>
      <c r="D754" s="27"/>
      <c r="E754" s="27"/>
      <c r="F754" s="78"/>
      <c r="G754" s="27"/>
      <c r="H754" s="27"/>
      <c r="I754" s="27"/>
      <c r="J754" s="27"/>
      <c r="K754" s="27"/>
      <c r="L754" s="27"/>
      <c r="M754" s="27"/>
      <c r="N754" s="27"/>
      <c r="O754" s="27"/>
      <c r="P754" s="27"/>
      <c r="Q754" s="27"/>
      <c r="R754" s="27"/>
      <c r="S754" s="27"/>
      <c r="T754" s="27"/>
      <c r="U754" s="27"/>
      <c r="V754" s="27"/>
      <c r="W754" s="27"/>
      <c r="X754" s="27"/>
      <c r="Y754" s="27"/>
      <c r="Z754" s="27"/>
      <c r="AA754" s="27"/>
      <c r="AB754" s="27"/>
      <c r="AC754" s="27"/>
      <c r="AD754" s="27"/>
    </row>
    <row r="755" ht="13.5" customHeight="1">
      <c r="A755" s="27"/>
      <c r="B755" s="27"/>
      <c r="C755" s="27"/>
      <c r="D755" s="27"/>
      <c r="E755" s="27"/>
      <c r="F755" s="78"/>
      <c r="G755" s="27"/>
      <c r="H755" s="27"/>
      <c r="I755" s="27"/>
      <c r="J755" s="27"/>
      <c r="K755" s="27"/>
      <c r="L755" s="27"/>
      <c r="M755" s="27"/>
      <c r="N755" s="27"/>
      <c r="O755" s="27"/>
      <c r="P755" s="27"/>
      <c r="Q755" s="27"/>
      <c r="R755" s="27"/>
      <c r="S755" s="27"/>
      <c r="T755" s="27"/>
      <c r="U755" s="27"/>
      <c r="V755" s="27"/>
      <c r="W755" s="27"/>
      <c r="X755" s="27"/>
      <c r="Y755" s="27"/>
      <c r="Z755" s="27"/>
      <c r="AA755" s="27"/>
      <c r="AB755" s="27"/>
      <c r="AC755" s="27"/>
      <c r="AD755" s="27"/>
    </row>
    <row r="756" ht="13.5" customHeight="1">
      <c r="A756" s="27"/>
      <c r="B756" s="27"/>
      <c r="C756" s="27"/>
      <c r="D756" s="27"/>
      <c r="E756" s="27"/>
      <c r="F756" s="78"/>
      <c r="G756" s="27"/>
      <c r="H756" s="27"/>
      <c r="I756" s="27"/>
      <c r="J756" s="27"/>
      <c r="K756" s="27"/>
      <c r="L756" s="27"/>
      <c r="M756" s="27"/>
      <c r="N756" s="27"/>
      <c r="O756" s="27"/>
      <c r="P756" s="27"/>
      <c r="Q756" s="27"/>
      <c r="R756" s="27"/>
      <c r="S756" s="27"/>
      <c r="T756" s="27"/>
      <c r="U756" s="27"/>
      <c r="V756" s="27"/>
      <c r="W756" s="27"/>
      <c r="X756" s="27"/>
      <c r="Y756" s="27"/>
      <c r="Z756" s="27"/>
      <c r="AA756" s="27"/>
      <c r="AB756" s="27"/>
      <c r="AC756" s="27"/>
      <c r="AD756" s="27"/>
    </row>
    <row r="757" ht="13.5" customHeight="1">
      <c r="A757" s="27"/>
      <c r="B757" s="27"/>
      <c r="C757" s="27"/>
      <c r="D757" s="27"/>
      <c r="E757" s="27"/>
      <c r="F757" s="78"/>
      <c r="G757" s="27"/>
      <c r="H757" s="27"/>
      <c r="I757" s="27"/>
      <c r="J757" s="27"/>
      <c r="K757" s="27"/>
      <c r="L757" s="27"/>
      <c r="M757" s="27"/>
      <c r="N757" s="27"/>
      <c r="O757" s="27"/>
      <c r="P757" s="27"/>
      <c r="Q757" s="27"/>
      <c r="R757" s="27"/>
      <c r="S757" s="27"/>
      <c r="T757" s="27"/>
      <c r="U757" s="27"/>
      <c r="V757" s="27"/>
      <c r="W757" s="27"/>
      <c r="X757" s="27"/>
      <c r="Y757" s="27"/>
      <c r="Z757" s="27"/>
      <c r="AA757" s="27"/>
      <c r="AB757" s="27"/>
      <c r="AC757" s="27"/>
      <c r="AD757" s="27"/>
    </row>
    <row r="758" ht="13.5" customHeight="1">
      <c r="A758" s="27"/>
      <c r="B758" s="27"/>
      <c r="C758" s="27"/>
      <c r="D758" s="27"/>
      <c r="E758" s="27"/>
      <c r="F758" s="78"/>
      <c r="G758" s="27"/>
      <c r="H758" s="27"/>
      <c r="I758" s="27"/>
      <c r="J758" s="27"/>
      <c r="K758" s="27"/>
      <c r="L758" s="27"/>
      <c r="M758" s="27"/>
      <c r="N758" s="27"/>
      <c r="O758" s="27"/>
      <c r="P758" s="27"/>
      <c r="Q758" s="27"/>
      <c r="R758" s="27"/>
      <c r="S758" s="27"/>
      <c r="T758" s="27"/>
      <c r="U758" s="27"/>
      <c r="V758" s="27"/>
      <c r="W758" s="27"/>
      <c r="X758" s="27"/>
      <c r="Y758" s="27"/>
      <c r="Z758" s="27"/>
      <c r="AA758" s="27"/>
      <c r="AB758" s="27"/>
      <c r="AC758" s="27"/>
      <c r="AD758" s="27"/>
    </row>
    <row r="759" ht="13.5" customHeight="1">
      <c r="A759" s="27"/>
      <c r="B759" s="27"/>
      <c r="C759" s="27"/>
      <c r="D759" s="27"/>
      <c r="E759" s="27"/>
      <c r="F759" s="78"/>
      <c r="G759" s="27"/>
      <c r="H759" s="27"/>
      <c r="I759" s="27"/>
      <c r="J759" s="27"/>
      <c r="K759" s="27"/>
      <c r="L759" s="27"/>
      <c r="M759" s="27"/>
      <c r="N759" s="27"/>
      <c r="O759" s="27"/>
      <c r="P759" s="27"/>
      <c r="Q759" s="27"/>
      <c r="R759" s="27"/>
      <c r="S759" s="27"/>
      <c r="T759" s="27"/>
      <c r="U759" s="27"/>
      <c r="V759" s="27"/>
      <c r="W759" s="27"/>
      <c r="X759" s="27"/>
      <c r="Y759" s="27"/>
      <c r="Z759" s="27"/>
      <c r="AA759" s="27"/>
      <c r="AB759" s="27"/>
      <c r="AC759" s="27"/>
      <c r="AD759" s="27"/>
    </row>
    <row r="760" ht="13.5" customHeight="1">
      <c r="A760" s="27"/>
      <c r="B760" s="27"/>
      <c r="C760" s="27"/>
      <c r="D760" s="27"/>
      <c r="E760" s="27"/>
      <c r="F760" s="78"/>
      <c r="G760" s="27"/>
      <c r="H760" s="27"/>
      <c r="I760" s="27"/>
      <c r="J760" s="27"/>
      <c r="K760" s="27"/>
      <c r="L760" s="27"/>
      <c r="M760" s="27"/>
      <c r="N760" s="27"/>
      <c r="O760" s="27"/>
      <c r="P760" s="27"/>
      <c r="Q760" s="27"/>
      <c r="R760" s="27"/>
      <c r="S760" s="27"/>
      <c r="T760" s="27"/>
      <c r="U760" s="27"/>
      <c r="V760" s="27"/>
      <c r="W760" s="27"/>
      <c r="X760" s="27"/>
      <c r="Y760" s="27"/>
      <c r="Z760" s="27"/>
      <c r="AA760" s="27"/>
      <c r="AB760" s="27"/>
      <c r="AC760" s="27"/>
      <c r="AD760" s="27"/>
    </row>
    <row r="761" ht="13.5" customHeight="1">
      <c r="A761" s="27"/>
      <c r="B761" s="27"/>
      <c r="C761" s="27"/>
      <c r="D761" s="27"/>
      <c r="E761" s="27"/>
      <c r="F761" s="78"/>
      <c r="G761" s="27"/>
      <c r="H761" s="27"/>
      <c r="I761" s="27"/>
      <c r="J761" s="27"/>
      <c r="K761" s="27"/>
      <c r="L761" s="27"/>
      <c r="M761" s="27"/>
      <c r="N761" s="27"/>
      <c r="O761" s="27"/>
      <c r="P761" s="27"/>
      <c r="Q761" s="27"/>
      <c r="R761" s="27"/>
      <c r="S761" s="27"/>
      <c r="T761" s="27"/>
      <c r="U761" s="27"/>
      <c r="V761" s="27"/>
      <c r="W761" s="27"/>
      <c r="X761" s="27"/>
      <c r="Y761" s="27"/>
      <c r="Z761" s="27"/>
      <c r="AA761" s="27"/>
      <c r="AB761" s="27"/>
      <c r="AC761" s="27"/>
      <c r="AD761" s="27"/>
    </row>
    <row r="762" ht="13.5" customHeight="1">
      <c r="A762" s="27"/>
      <c r="B762" s="27"/>
      <c r="C762" s="27"/>
      <c r="D762" s="27"/>
      <c r="E762" s="27"/>
      <c r="F762" s="78"/>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row>
    <row r="763" ht="13.5" customHeight="1">
      <c r="A763" s="27"/>
      <c r="B763" s="27"/>
      <c r="C763" s="27"/>
      <c r="D763" s="27"/>
      <c r="E763" s="27"/>
      <c r="F763" s="78"/>
      <c r="G763" s="27"/>
      <c r="H763" s="27"/>
      <c r="I763" s="27"/>
      <c r="J763" s="27"/>
      <c r="K763" s="27"/>
      <c r="L763" s="27"/>
      <c r="M763" s="27"/>
      <c r="N763" s="27"/>
      <c r="O763" s="27"/>
      <c r="P763" s="27"/>
      <c r="Q763" s="27"/>
      <c r="R763" s="27"/>
      <c r="S763" s="27"/>
      <c r="T763" s="27"/>
      <c r="U763" s="27"/>
      <c r="V763" s="27"/>
      <c r="W763" s="27"/>
      <c r="X763" s="27"/>
      <c r="Y763" s="27"/>
      <c r="Z763" s="27"/>
      <c r="AA763" s="27"/>
      <c r="AB763" s="27"/>
      <c r="AC763" s="27"/>
      <c r="AD763" s="27"/>
    </row>
    <row r="764" ht="13.5" customHeight="1">
      <c r="A764" s="27"/>
      <c r="B764" s="27"/>
      <c r="C764" s="27"/>
      <c r="D764" s="27"/>
      <c r="E764" s="27"/>
      <c r="F764" s="78"/>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row>
    <row r="765" ht="13.5" customHeight="1">
      <c r="A765" s="27"/>
      <c r="B765" s="27"/>
      <c r="C765" s="27"/>
      <c r="D765" s="27"/>
      <c r="E765" s="27"/>
      <c r="F765" s="78"/>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row>
    <row r="766" ht="13.5" customHeight="1">
      <c r="A766" s="27"/>
      <c r="B766" s="27"/>
      <c r="C766" s="27"/>
      <c r="D766" s="27"/>
      <c r="E766" s="27"/>
      <c r="F766" s="78"/>
      <c r="G766" s="27"/>
      <c r="H766" s="27"/>
      <c r="I766" s="27"/>
      <c r="J766" s="27"/>
      <c r="K766" s="27"/>
      <c r="L766" s="27"/>
      <c r="M766" s="27"/>
      <c r="N766" s="27"/>
      <c r="O766" s="27"/>
      <c r="P766" s="27"/>
      <c r="Q766" s="27"/>
      <c r="R766" s="27"/>
      <c r="S766" s="27"/>
      <c r="T766" s="27"/>
      <c r="U766" s="27"/>
      <c r="V766" s="27"/>
      <c r="W766" s="27"/>
      <c r="X766" s="27"/>
      <c r="Y766" s="27"/>
      <c r="Z766" s="27"/>
      <c r="AA766" s="27"/>
      <c r="AB766" s="27"/>
      <c r="AC766" s="27"/>
      <c r="AD766" s="27"/>
    </row>
    <row r="767" ht="13.5" customHeight="1">
      <c r="A767" s="27"/>
      <c r="B767" s="27"/>
      <c r="C767" s="27"/>
      <c r="D767" s="27"/>
      <c r="E767" s="27"/>
      <c r="F767" s="78"/>
      <c r="G767" s="27"/>
      <c r="H767" s="27"/>
      <c r="I767" s="27"/>
      <c r="J767" s="27"/>
      <c r="K767" s="27"/>
      <c r="L767" s="27"/>
      <c r="M767" s="27"/>
      <c r="N767" s="27"/>
      <c r="O767" s="27"/>
      <c r="P767" s="27"/>
      <c r="Q767" s="27"/>
      <c r="R767" s="27"/>
      <c r="S767" s="27"/>
      <c r="T767" s="27"/>
      <c r="U767" s="27"/>
      <c r="V767" s="27"/>
      <c r="W767" s="27"/>
      <c r="X767" s="27"/>
      <c r="Y767" s="27"/>
      <c r="Z767" s="27"/>
      <c r="AA767" s="27"/>
      <c r="AB767" s="27"/>
      <c r="AC767" s="27"/>
      <c r="AD767" s="27"/>
    </row>
    <row r="768" ht="13.5" customHeight="1">
      <c r="A768" s="27"/>
      <c r="B768" s="27"/>
      <c r="C768" s="27"/>
      <c r="D768" s="27"/>
      <c r="E768" s="27"/>
      <c r="F768" s="78"/>
      <c r="G768" s="27"/>
      <c r="H768" s="27"/>
      <c r="I768" s="27"/>
      <c r="J768" s="27"/>
      <c r="K768" s="27"/>
      <c r="L768" s="27"/>
      <c r="M768" s="27"/>
      <c r="N768" s="27"/>
      <c r="O768" s="27"/>
      <c r="P768" s="27"/>
      <c r="Q768" s="27"/>
      <c r="R768" s="27"/>
      <c r="S768" s="27"/>
      <c r="T768" s="27"/>
      <c r="U768" s="27"/>
      <c r="V768" s="27"/>
      <c r="W768" s="27"/>
      <c r="X768" s="27"/>
      <c r="Y768" s="27"/>
      <c r="Z768" s="27"/>
      <c r="AA768" s="27"/>
      <c r="AB768" s="27"/>
      <c r="AC768" s="27"/>
      <c r="AD768" s="27"/>
    </row>
    <row r="769" ht="13.5" customHeight="1">
      <c r="A769" s="27"/>
      <c r="B769" s="27"/>
      <c r="C769" s="27"/>
      <c r="D769" s="27"/>
      <c r="E769" s="27"/>
      <c r="F769" s="78"/>
      <c r="G769" s="27"/>
      <c r="H769" s="27"/>
      <c r="I769" s="27"/>
      <c r="J769" s="27"/>
      <c r="K769" s="27"/>
      <c r="L769" s="27"/>
      <c r="M769" s="27"/>
      <c r="N769" s="27"/>
      <c r="O769" s="27"/>
      <c r="P769" s="27"/>
      <c r="Q769" s="27"/>
      <c r="R769" s="27"/>
      <c r="S769" s="27"/>
      <c r="T769" s="27"/>
      <c r="U769" s="27"/>
      <c r="V769" s="27"/>
      <c r="W769" s="27"/>
      <c r="X769" s="27"/>
      <c r="Y769" s="27"/>
      <c r="Z769" s="27"/>
      <c r="AA769" s="27"/>
      <c r="AB769" s="27"/>
      <c r="AC769" s="27"/>
      <c r="AD769" s="27"/>
    </row>
    <row r="770" ht="13.5" customHeight="1">
      <c r="A770" s="27"/>
      <c r="B770" s="27"/>
      <c r="C770" s="27"/>
      <c r="D770" s="27"/>
      <c r="E770" s="27"/>
      <c r="F770" s="78"/>
      <c r="G770" s="27"/>
      <c r="H770" s="27"/>
      <c r="I770" s="27"/>
      <c r="J770" s="27"/>
      <c r="K770" s="27"/>
      <c r="L770" s="27"/>
      <c r="M770" s="27"/>
      <c r="N770" s="27"/>
      <c r="O770" s="27"/>
      <c r="P770" s="27"/>
      <c r="Q770" s="27"/>
      <c r="R770" s="27"/>
      <c r="S770" s="27"/>
      <c r="T770" s="27"/>
      <c r="U770" s="27"/>
      <c r="V770" s="27"/>
      <c r="W770" s="27"/>
      <c r="X770" s="27"/>
      <c r="Y770" s="27"/>
      <c r="Z770" s="27"/>
      <c r="AA770" s="27"/>
      <c r="AB770" s="27"/>
      <c r="AC770" s="27"/>
      <c r="AD770" s="27"/>
    </row>
    <row r="771" ht="13.5" customHeight="1">
      <c r="A771" s="27"/>
      <c r="B771" s="27"/>
      <c r="C771" s="27"/>
      <c r="D771" s="27"/>
      <c r="E771" s="27"/>
      <c r="F771" s="78"/>
      <c r="G771" s="27"/>
      <c r="H771" s="27"/>
      <c r="I771" s="27"/>
      <c r="J771" s="27"/>
      <c r="K771" s="27"/>
      <c r="L771" s="27"/>
      <c r="M771" s="27"/>
      <c r="N771" s="27"/>
      <c r="O771" s="27"/>
      <c r="P771" s="27"/>
      <c r="Q771" s="27"/>
      <c r="R771" s="27"/>
      <c r="S771" s="27"/>
      <c r="T771" s="27"/>
      <c r="U771" s="27"/>
      <c r="V771" s="27"/>
      <c r="W771" s="27"/>
      <c r="X771" s="27"/>
      <c r="Y771" s="27"/>
      <c r="Z771" s="27"/>
      <c r="AA771" s="27"/>
      <c r="AB771" s="27"/>
      <c r="AC771" s="27"/>
      <c r="AD771" s="27"/>
    </row>
    <row r="772" ht="13.5" customHeight="1">
      <c r="A772" s="27"/>
      <c r="B772" s="27"/>
      <c r="C772" s="27"/>
      <c r="D772" s="27"/>
      <c r="E772" s="27"/>
      <c r="F772" s="78"/>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row>
    <row r="773" ht="13.5" customHeight="1">
      <c r="A773" s="27"/>
      <c r="B773" s="27"/>
      <c r="C773" s="27"/>
      <c r="D773" s="27"/>
      <c r="E773" s="27"/>
      <c r="F773" s="78"/>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row>
    <row r="774" ht="13.5" customHeight="1">
      <c r="A774" s="27"/>
      <c r="B774" s="27"/>
      <c r="C774" s="27"/>
      <c r="D774" s="27"/>
      <c r="E774" s="27"/>
      <c r="F774" s="78"/>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row>
    <row r="775" ht="13.5" customHeight="1">
      <c r="A775" s="27"/>
      <c r="B775" s="27"/>
      <c r="C775" s="27"/>
      <c r="D775" s="27"/>
      <c r="E775" s="27"/>
      <c r="F775" s="78"/>
      <c r="G775" s="27"/>
      <c r="H775" s="27"/>
      <c r="I775" s="27"/>
      <c r="J775" s="27"/>
      <c r="K775" s="27"/>
      <c r="L775" s="27"/>
      <c r="M775" s="27"/>
      <c r="N775" s="27"/>
      <c r="O775" s="27"/>
      <c r="P775" s="27"/>
      <c r="Q775" s="27"/>
      <c r="R775" s="27"/>
      <c r="S775" s="27"/>
      <c r="T775" s="27"/>
      <c r="U775" s="27"/>
      <c r="V775" s="27"/>
      <c r="W775" s="27"/>
      <c r="X775" s="27"/>
      <c r="Y775" s="27"/>
      <c r="Z775" s="27"/>
      <c r="AA775" s="27"/>
      <c r="AB775" s="27"/>
      <c r="AC775" s="27"/>
      <c r="AD775" s="27"/>
    </row>
    <row r="776" ht="13.5" customHeight="1">
      <c r="A776" s="27"/>
      <c r="B776" s="27"/>
      <c r="C776" s="27"/>
      <c r="D776" s="27"/>
      <c r="E776" s="27"/>
      <c r="F776" s="78"/>
      <c r="G776" s="27"/>
      <c r="H776" s="27"/>
      <c r="I776" s="27"/>
      <c r="J776" s="27"/>
      <c r="K776" s="27"/>
      <c r="L776" s="27"/>
      <c r="M776" s="27"/>
      <c r="N776" s="27"/>
      <c r="O776" s="27"/>
      <c r="P776" s="27"/>
      <c r="Q776" s="27"/>
      <c r="R776" s="27"/>
      <c r="S776" s="27"/>
      <c r="T776" s="27"/>
      <c r="U776" s="27"/>
      <c r="V776" s="27"/>
      <c r="W776" s="27"/>
      <c r="X776" s="27"/>
      <c r="Y776" s="27"/>
      <c r="Z776" s="27"/>
      <c r="AA776" s="27"/>
      <c r="AB776" s="27"/>
      <c r="AC776" s="27"/>
      <c r="AD776" s="27"/>
    </row>
    <row r="777" ht="13.5" customHeight="1">
      <c r="A777" s="27"/>
      <c r="B777" s="27"/>
      <c r="C777" s="27"/>
      <c r="D777" s="27"/>
      <c r="E777" s="27"/>
      <c r="F777" s="78"/>
      <c r="G777" s="27"/>
      <c r="H777" s="27"/>
      <c r="I777" s="27"/>
      <c r="J777" s="27"/>
      <c r="K777" s="27"/>
      <c r="L777" s="27"/>
      <c r="M777" s="27"/>
      <c r="N777" s="27"/>
      <c r="O777" s="27"/>
      <c r="P777" s="27"/>
      <c r="Q777" s="27"/>
      <c r="R777" s="27"/>
      <c r="S777" s="27"/>
      <c r="T777" s="27"/>
      <c r="U777" s="27"/>
      <c r="V777" s="27"/>
      <c r="W777" s="27"/>
      <c r="X777" s="27"/>
      <c r="Y777" s="27"/>
      <c r="Z777" s="27"/>
      <c r="AA777" s="27"/>
      <c r="AB777" s="27"/>
      <c r="AC777" s="27"/>
      <c r="AD777" s="27"/>
    </row>
    <row r="778" ht="13.5" customHeight="1">
      <c r="A778" s="27"/>
      <c r="B778" s="27"/>
      <c r="C778" s="27"/>
      <c r="D778" s="27"/>
      <c r="E778" s="27"/>
      <c r="F778" s="78"/>
      <c r="G778" s="27"/>
      <c r="H778" s="27"/>
      <c r="I778" s="27"/>
      <c r="J778" s="27"/>
      <c r="K778" s="27"/>
      <c r="L778" s="27"/>
      <c r="M778" s="27"/>
      <c r="N778" s="27"/>
      <c r="O778" s="27"/>
      <c r="P778" s="27"/>
      <c r="Q778" s="27"/>
      <c r="R778" s="27"/>
      <c r="S778" s="27"/>
      <c r="T778" s="27"/>
      <c r="U778" s="27"/>
      <c r="V778" s="27"/>
      <c r="W778" s="27"/>
      <c r="X778" s="27"/>
      <c r="Y778" s="27"/>
      <c r="Z778" s="27"/>
      <c r="AA778" s="27"/>
      <c r="AB778" s="27"/>
      <c r="AC778" s="27"/>
      <c r="AD778" s="27"/>
    </row>
    <row r="779" ht="13.5" customHeight="1">
      <c r="A779" s="27"/>
      <c r="B779" s="27"/>
      <c r="C779" s="27"/>
      <c r="D779" s="27"/>
      <c r="E779" s="27"/>
      <c r="F779" s="78"/>
      <c r="G779" s="27"/>
      <c r="H779" s="27"/>
      <c r="I779" s="27"/>
      <c r="J779" s="27"/>
      <c r="K779" s="27"/>
      <c r="L779" s="27"/>
      <c r="M779" s="27"/>
      <c r="N779" s="27"/>
      <c r="O779" s="27"/>
      <c r="P779" s="27"/>
      <c r="Q779" s="27"/>
      <c r="R779" s="27"/>
      <c r="S779" s="27"/>
      <c r="T779" s="27"/>
      <c r="U779" s="27"/>
      <c r="V779" s="27"/>
      <c r="W779" s="27"/>
      <c r="X779" s="27"/>
      <c r="Y779" s="27"/>
      <c r="Z779" s="27"/>
      <c r="AA779" s="27"/>
      <c r="AB779" s="27"/>
      <c r="AC779" s="27"/>
      <c r="AD779" s="27"/>
    </row>
    <row r="780" ht="13.5" customHeight="1">
      <c r="A780" s="27"/>
      <c r="B780" s="27"/>
      <c r="C780" s="27"/>
      <c r="D780" s="27"/>
      <c r="E780" s="27"/>
      <c r="F780" s="78"/>
      <c r="G780" s="27"/>
      <c r="H780" s="27"/>
      <c r="I780" s="27"/>
      <c r="J780" s="27"/>
      <c r="K780" s="27"/>
      <c r="L780" s="27"/>
      <c r="M780" s="27"/>
      <c r="N780" s="27"/>
      <c r="O780" s="27"/>
      <c r="P780" s="27"/>
      <c r="Q780" s="27"/>
      <c r="R780" s="27"/>
      <c r="S780" s="27"/>
      <c r="T780" s="27"/>
      <c r="U780" s="27"/>
      <c r="V780" s="27"/>
      <c r="W780" s="27"/>
      <c r="X780" s="27"/>
      <c r="Y780" s="27"/>
      <c r="Z780" s="27"/>
      <c r="AA780" s="27"/>
      <c r="AB780" s="27"/>
      <c r="AC780" s="27"/>
      <c r="AD780" s="27"/>
    </row>
    <row r="781" ht="13.5" customHeight="1">
      <c r="A781" s="27"/>
      <c r="B781" s="27"/>
      <c r="C781" s="27"/>
      <c r="D781" s="27"/>
      <c r="E781" s="27"/>
      <c r="F781" s="78"/>
      <c r="G781" s="27"/>
      <c r="H781" s="27"/>
      <c r="I781" s="27"/>
      <c r="J781" s="27"/>
      <c r="K781" s="27"/>
      <c r="L781" s="27"/>
      <c r="M781" s="27"/>
      <c r="N781" s="27"/>
      <c r="O781" s="27"/>
      <c r="P781" s="27"/>
      <c r="Q781" s="27"/>
      <c r="R781" s="27"/>
      <c r="S781" s="27"/>
      <c r="T781" s="27"/>
      <c r="U781" s="27"/>
      <c r="V781" s="27"/>
      <c r="W781" s="27"/>
      <c r="X781" s="27"/>
      <c r="Y781" s="27"/>
      <c r="Z781" s="27"/>
      <c r="AA781" s="27"/>
      <c r="AB781" s="27"/>
      <c r="AC781" s="27"/>
      <c r="AD781" s="27"/>
    </row>
    <row r="782" ht="13.5" customHeight="1">
      <c r="A782" s="27"/>
      <c r="B782" s="27"/>
      <c r="C782" s="27"/>
      <c r="D782" s="27"/>
      <c r="E782" s="27"/>
      <c r="F782" s="78"/>
      <c r="G782" s="27"/>
      <c r="H782" s="27"/>
      <c r="I782" s="27"/>
      <c r="J782" s="27"/>
      <c r="K782" s="27"/>
      <c r="L782" s="27"/>
      <c r="M782" s="27"/>
      <c r="N782" s="27"/>
      <c r="O782" s="27"/>
      <c r="P782" s="27"/>
      <c r="Q782" s="27"/>
      <c r="R782" s="27"/>
      <c r="S782" s="27"/>
      <c r="T782" s="27"/>
      <c r="U782" s="27"/>
      <c r="V782" s="27"/>
      <c r="W782" s="27"/>
      <c r="X782" s="27"/>
      <c r="Y782" s="27"/>
      <c r="Z782" s="27"/>
      <c r="AA782" s="27"/>
      <c r="AB782" s="27"/>
      <c r="AC782" s="27"/>
      <c r="AD782" s="27"/>
    </row>
    <row r="783" ht="13.5" customHeight="1">
      <c r="A783" s="27"/>
      <c r="B783" s="27"/>
      <c r="C783" s="27"/>
      <c r="D783" s="27"/>
      <c r="E783" s="27"/>
      <c r="F783" s="78"/>
      <c r="G783" s="27"/>
      <c r="H783" s="27"/>
      <c r="I783" s="27"/>
      <c r="J783" s="27"/>
      <c r="K783" s="27"/>
      <c r="L783" s="27"/>
      <c r="M783" s="27"/>
      <c r="N783" s="27"/>
      <c r="O783" s="27"/>
      <c r="P783" s="27"/>
      <c r="Q783" s="27"/>
      <c r="R783" s="27"/>
      <c r="S783" s="27"/>
      <c r="T783" s="27"/>
      <c r="U783" s="27"/>
      <c r="V783" s="27"/>
      <c r="W783" s="27"/>
      <c r="X783" s="27"/>
      <c r="Y783" s="27"/>
      <c r="Z783" s="27"/>
      <c r="AA783" s="27"/>
      <c r="AB783" s="27"/>
      <c r="AC783" s="27"/>
      <c r="AD783" s="27"/>
    </row>
    <row r="784" ht="13.5" customHeight="1">
      <c r="A784" s="27"/>
      <c r="B784" s="27"/>
      <c r="C784" s="27"/>
      <c r="D784" s="27"/>
      <c r="E784" s="27"/>
      <c r="F784" s="78"/>
      <c r="G784" s="27"/>
      <c r="H784" s="27"/>
      <c r="I784" s="27"/>
      <c r="J784" s="27"/>
      <c r="K784" s="27"/>
      <c r="L784" s="27"/>
      <c r="M784" s="27"/>
      <c r="N784" s="27"/>
      <c r="O784" s="27"/>
      <c r="P784" s="27"/>
      <c r="Q784" s="27"/>
      <c r="R784" s="27"/>
      <c r="S784" s="27"/>
      <c r="T784" s="27"/>
      <c r="U784" s="27"/>
      <c r="V784" s="27"/>
      <c r="W784" s="27"/>
      <c r="X784" s="27"/>
      <c r="Y784" s="27"/>
      <c r="Z784" s="27"/>
      <c r="AA784" s="27"/>
      <c r="AB784" s="27"/>
      <c r="AC784" s="27"/>
      <c r="AD784" s="27"/>
    </row>
    <row r="785" ht="13.5" customHeight="1">
      <c r="A785" s="27"/>
      <c r="B785" s="27"/>
      <c r="C785" s="27"/>
      <c r="D785" s="27"/>
      <c r="E785" s="27"/>
      <c r="F785" s="78"/>
      <c r="G785" s="27"/>
      <c r="H785" s="27"/>
      <c r="I785" s="27"/>
      <c r="J785" s="27"/>
      <c r="K785" s="27"/>
      <c r="L785" s="27"/>
      <c r="M785" s="27"/>
      <c r="N785" s="27"/>
      <c r="O785" s="27"/>
      <c r="P785" s="27"/>
      <c r="Q785" s="27"/>
      <c r="R785" s="27"/>
      <c r="S785" s="27"/>
      <c r="T785" s="27"/>
      <c r="U785" s="27"/>
      <c r="V785" s="27"/>
      <c r="W785" s="27"/>
      <c r="X785" s="27"/>
      <c r="Y785" s="27"/>
      <c r="Z785" s="27"/>
      <c r="AA785" s="27"/>
      <c r="AB785" s="27"/>
      <c r="AC785" s="27"/>
      <c r="AD785" s="27"/>
    </row>
    <row r="786" ht="13.5" customHeight="1">
      <c r="A786" s="27"/>
      <c r="B786" s="27"/>
      <c r="C786" s="27"/>
      <c r="D786" s="27"/>
      <c r="E786" s="27"/>
      <c r="F786" s="78"/>
      <c r="G786" s="27"/>
      <c r="H786" s="27"/>
      <c r="I786" s="27"/>
      <c r="J786" s="27"/>
      <c r="K786" s="27"/>
      <c r="L786" s="27"/>
      <c r="M786" s="27"/>
      <c r="N786" s="27"/>
      <c r="O786" s="27"/>
      <c r="P786" s="27"/>
      <c r="Q786" s="27"/>
      <c r="R786" s="27"/>
      <c r="S786" s="27"/>
      <c r="T786" s="27"/>
      <c r="U786" s="27"/>
      <c r="V786" s="27"/>
      <c r="W786" s="27"/>
      <c r="X786" s="27"/>
      <c r="Y786" s="27"/>
      <c r="Z786" s="27"/>
      <c r="AA786" s="27"/>
      <c r="AB786" s="27"/>
      <c r="AC786" s="27"/>
      <c r="AD786" s="27"/>
    </row>
    <row r="787" ht="13.5" customHeight="1">
      <c r="A787" s="27"/>
      <c r="B787" s="27"/>
      <c r="C787" s="27"/>
      <c r="D787" s="27"/>
      <c r="E787" s="27"/>
      <c r="F787" s="78"/>
      <c r="G787" s="27"/>
      <c r="H787" s="27"/>
      <c r="I787" s="27"/>
      <c r="J787" s="27"/>
      <c r="K787" s="27"/>
      <c r="L787" s="27"/>
      <c r="M787" s="27"/>
      <c r="N787" s="27"/>
      <c r="O787" s="27"/>
      <c r="P787" s="27"/>
      <c r="Q787" s="27"/>
      <c r="R787" s="27"/>
      <c r="S787" s="27"/>
      <c r="T787" s="27"/>
      <c r="U787" s="27"/>
      <c r="V787" s="27"/>
      <c r="W787" s="27"/>
      <c r="X787" s="27"/>
      <c r="Y787" s="27"/>
      <c r="Z787" s="27"/>
      <c r="AA787" s="27"/>
      <c r="AB787" s="27"/>
      <c r="AC787" s="27"/>
      <c r="AD787" s="27"/>
    </row>
    <row r="788" ht="13.5" customHeight="1">
      <c r="A788" s="27"/>
      <c r="B788" s="27"/>
      <c r="C788" s="27"/>
      <c r="D788" s="27"/>
      <c r="E788" s="27"/>
      <c r="F788" s="78"/>
      <c r="G788" s="27"/>
      <c r="H788" s="27"/>
      <c r="I788" s="27"/>
      <c r="J788" s="27"/>
      <c r="K788" s="27"/>
      <c r="L788" s="27"/>
      <c r="M788" s="27"/>
      <c r="N788" s="27"/>
      <c r="O788" s="27"/>
      <c r="P788" s="27"/>
      <c r="Q788" s="27"/>
      <c r="R788" s="27"/>
      <c r="S788" s="27"/>
      <c r="T788" s="27"/>
      <c r="U788" s="27"/>
      <c r="V788" s="27"/>
      <c r="W788" s="27"/>
      <c r="X788" s="27"/>
      <c r="Y788" s="27"/>
      <c r="Z788" s="27"/>
      <c r="AA788" s="27"/>
      <c r="AB788" s="27"/>
      <c r="AC788" s="27"/>
      <c r="AD788" s="27"/>
    </row>
    <row r="789" ht="13.5" customHeight="1">
      <c r="A789" s="27"/>
      <c r="B789" s="27"/>
      <c r="C789" s="27"/>
      <c r="D789" s="27"/>
      <c r="E789" s="27"/>
      <c r="F789" s="78"/>
      <c r="G789" s="27"/>
      <c r="H789" s="27"/>
      <c r="I789" s="27"/>
      <c r="J789" s="27"/>
      <c r="K789" s="27"/>
      <c r="L789" s="27"/>
      <c r="M789" s="27"/>
      <c r="N789" s="27"/>
      <c r="O789" s="27"/>
      <c r="P789" s="27"/>
      <c r="Q789" s="27"/>
      <c r="R789" s="27"/>
      <c r="S789" s="27"/>
      <c r="T789" s="27"/>
      <c r="U789" s="27"/>
      <c r="V789" s="27"/>
      <c r="W789" s="27"/>
      <c r="X789" s="27"/>
      <c r="Y789" s="27"/>
      <c r="Z789" s="27"/>
      <c r="AA789" s="27"/>
      <c r="AB789" s="27"/>
      <c r="AC789" s="27"/>
      <c r="AD789" s="27"/>
    </row>
    <row r="790" ht="13.5" customHeight="1">
      <c r="A790" s="27"/>
      <c r="B790" s="27"/>
      <c r="C790" s="27"/>
      <c r="D790" s="27"/>
      <c r="E790" s="27"/>
      <c r="F790" s="78"/>
      <c r="G790" s="27"/>
      <c r="H790" s="27"/>
      <c r="I790" s="27"/>
      <c r="J790" s="27"/>
      <c r="K790" s="27"/>
      <c r="L790" s="27"/>
      <c r="M790" s="27"/>
      <c r="N790" s="27"/>
      <c r="O790" s="27"/>
      <c r="P790" s="27"/>
      <c r="Q790" s="27"/>
      <c r="R790" s="27"/>
      <c r="S790" s="27"/>
      <c r="T790" s="27"/>
      <c r="U790" s="27"/>
      <c r="V790" s="27"/>
      <c r="W790" s="27"/>
      <c r="X790" s="27"/>
      <c r="Y790" s="27"/>
      <c r="Z790" s="27"/>
      <c r="AA790" s="27"/>
      <c r="AB790" s="27"/>
      <c r="AC790" s="27"/>
      <c r="AD790" s="27"/>
    </row>
    <row r="791" ht="13.5" customHeight="1">
      <c r="A791" s="27"/>
      <c r="B791" s="27"/>
      <c r="C791" s="27"/>
      <c r="D791" s="27"/>
      <c r="E791" s="27"/>
      <c r="F791" s="78"/>
      <c r="G791" s="27"/>
      <c r="H791" s="27"/>
      <c r="I791" s="27"/>
      <c r="J791" s="27"/>
      <c r="K791" s="27"/>
      <c r="L791" s="27"/>
      <c r="M791" s="27"/>
      <c r="N791" s="27"/>
      <c r="O791" s="27"/>
      <c r="P791" s="27"/>
      <c r="Q791" s="27"/>
      <c r="R791" s="27"/>
      <c r="S791" s="27"/>
      <c r="T791" s="27"/>
      <c r="U791" s="27"/>
      <c r="V791" s="27"/>
      <c r="W791" s="27"/>
      <c r="X791" s="27"/>
      <c r="Y791" s="27"/>
      <c r="Z791" s="27"/>
      <c r="AA791" s="27"/>
      <c r="AB791" s="27"/>
      <c r="AC791" s="27"/>
      <c r="AD791" s="27"/>
    </row>
    <row r="792" ht="13.5" customHeight="1">
      <c r="A792" s="27"/>
      <c r="B792" s="27"/>
      <c r="C792" s="27"/>
      <c r="D792" s="27"/>
      <c r="E792" s="27"/>
      <c r="F792" s="78"/>
      <c r="G792" s="27"/>
      <c r="H792" s="27"/>
      <c r="I792" s="27"/>
      <c r="J792" s="27"/>
      <c r="K792" s="27"/>
      <c r="L792" s="27"/>
      <c r="M792" s="27"/>
      <c r="N792" s="27"/>
      <c r="O792" s="27"/>
      <c r="P792" s="27"/>
      <c r="Q792" s="27"/>
      <c r="R792" s="27"/>
      <c r="S792" s="27"/>
      <c r="T792" s="27"/>
      <c r="U792" s="27"/>
      <c r="V792" s="27"/>
      <c r="W792" s="27"/>
      <c r="X792" s="27"/>
      <c r="Y792" s="27"/>
      <c r="Z792" s="27"/>
      <c r="AA792" s="27"/>
      <c r="AB792" s="27"/>
      <c r="AC792" s="27"/>
      <c r="AD792" s="27"/>
    </row>
    <row r="793" ht="13.5" customHeight="1">
      <c r="A793" s="27"/>
      <c r="B793" s="27"/>
      <c r="C793" s="27"/>
      <c r="D793" s="27"/>
      <c r="E793" s="27"/>
      <c r="F793" s="78"/>
      <c r="G793" s="27"/>
      <c r="H793" s="27"/>
      <c r="I793" s="27"/>
      <c r="J793" s="27"/>
      <c r="K793" s="27"/>
      <c r="L793" s="27"/>
      <c r="M793" s="27"/>
      <c r="N793" s="27"/>
      <c r="O793" s="27"/>
      <c r="P793" s="27"/>
      <c r="Q793" s="27"/>
      <c r="R793" s="27"/>
      <c r="S793" s="27"/>
      <c r="T793" s="27"/>
      <c r="U793" s="27"/>
      <c r="V793" s="27"/>
      <c r="W793" s="27"/>
      <c r="X793" s="27"/>
      <c r="Y793" s="27"/>
      <c r="Z793" s="27"/>
      <c r="AA793" s="27"/>
      <c r="AB793" s="27"/>
      <c r="AC793" s="27"/>
      <c r="AD793" s="27"/>
    </row>
    <row r="794" ht="13.5" customHeight="1">
      <c r="A794" s="27"/>
      <c r="B794" s="27"/>
      <c r="C794" s="27"/>
      <c r="D794" s="27"/>
      <c r="E794" s="27"/>
      <c r="F794" s="78"/>
      <c r="G794" s="27"/>
      <c r="H794" s="27"/>
      <c r="I794" s="27"/>
      <c r="J794" s="27"/>
      <c r="K794" s="27"/>
      <c r="L794" s="27"/>
      <c r="M794" s="27"/>
      <c r="N794" s="27"/>
      <c r="O794" s="27"/>
      <c r="P794" s="27"/>
      <c r="Q794" s="27"/>
      <c r="R794" s="27"/>
      <c r="S794" s="27"/>
      <c r="T794" s="27"/>
      <c r="U794" s="27"/>
      <c r="V794" s="27"/>
      <c r="W794" s="27"/>
      <c r="X794" s="27"/>
      <c r="Y794" s="27"/>
      <c r="Z794" s="27"/>
      <c r="AA794" s="27"/>
      <c r="AB794" s="27"/>
      <c r="AC794" s="27"/>
      <c r="AD794" s="27"/>
    </row>
    <row r="795" ht="13.5" customHeight="1">
      <c r="A795" s="27"/>
      <c r="B795" s="27"/>
      <c r="C795" s="27"/>
      <c r="D795" s="27"/>
      <c r="E795" s="27"/>
      <c r="F795" s="78"/>
      <c r="G795" s="27"/>
      <c r="H795" s="27"/>
      <c r="I795" s="27"/>
      <c r="J795" s="27"/>
      <c r="K795" s="27"/>
      <c r="L795" s="27"/>
      <c r="M795" s="27"/>
      <c r="N795" s="27"/>
      <c r="O795" s="27"/>
      <c r="P795" s="27"/>
      <c r="Q795" s="27"/>
      <c r="R795" s="27"/>
      <c r="S795" s="27"/>
      <c r="T795" s="27"/>
      <c r="U795" s="27"/>
      <c r="V795" s="27"/>
      <c r="W795" s="27"/>
      <c r="X795" s="27"/>
      <c r="Y795" s="27"/>
      <c r="Z795" s="27"/>
      <c r="AA795" s="27"/>
      <c r="AB795" s="27"/>
      <c r="AC795" s="27"/>
      <c r="AD795" s="27"/>
    </row>
    <row r="796" ht="13.5" customHeight="1">
      <c r="A796" s="27"/>
      <c r="B796" s="27"/>
      <c r="C796" s="27"/>
      <c r="D796" s="27"/>
      <c r="E796" s="27"/>
      <c r="F796" s="78"/>
      <c r="G796" s="27"/>
      <c r="H796" s="27"/>
      <c r="I796" s="27"/>
      <c r="J796" s="27"/>
      <c r="K796" s="27"/>
      <c r="L796" s="27"/>
      <c r="M796" s="27"/>
      <c r="N796" s="27"/>
      <c r="O796" s="27"/>
      <c r="P796" s="27"/>
      <c r="Q796" s="27"/>
      <c r="R796" s="27"/>
      <c r="S796" s="27"/>
      <c r="T796" s="27"/>
      <c r="U796" s="27"/>
      <c r="V796" s="27"/>
      <c r="W796" s="27"/>
      <c r="X796" s="27"/>
      <c r="Y796" s="27"/>
      <c r="Z796" s="27"/>
      <c r="AA796" s="27"/>
      <c r="AB796" s="27"/>
      <c r="AC796" s="27"/>
      <c r="AD796" s="27"/>
    </row>
    <row r="797" ht="13.5" customHeight="1">
      <c r="A797" s="27"/>
      <c r="B797" s="27"/>
      <c r="C797" s="27"/>
      <c r="D797" s="27"/>
      <c r="E797" s="27"/>
      <c r="F797" s="78"/>
      <c r="G797" s="27"/>
      <c r="H797" s="27"/>
      <c r="I797" s="27"/>
      <c r="J797" s="27"/>
      <c r="K797" s="27"/>
      <c r="L797" s="27"/>
      <c r="M797" s="27"/>
      <c r="N797" s="27"/>
      <c r="O797" s="27"/>
      <c r="P797" s="27"/>
      <c r="Q797" s="27"/>
      <c r="R797" s="27"/>
      <c r="S797" s="27"/>
      <c r="T797" s="27"/>
      <c r="U797" s="27"/>
      <c r="V797" s="27"/>
      <c r="W797" s="27"/>
      <c r="X797" s="27"/>
      <c r="Y797" s="27"/>
      <c r="Z797" s="27"/>
      <c r="AA797" s="27"/>
      <c r="AB797" s="27"/>
      <c r="AC797" s="27"/>
      <c r="AD797" s="27"/>
    </row>
    <row r="798" ht="13.5" customHeight="1">
      <c r="A798" s="27"/>
      <c r="B798" s="27"/>
      <c r="C798" s="27"/>
      <c r="D798" s="27"/>
      <c r="E798" s="27"/>
      <c r="F798" s="78"/>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row>
    <row r="799" ht="13.5" customHeight="1">
      <c r="A799" s="27"/>
      <c r="B799" s="27"/>
      <c r="C799" s="27"/>
      <c r="D799" s="27"/>
      <c r="E799" s="27"/>
      <c r="F799" s="78"/>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row>
    <row r="800" ht="13.5" customHeight="1">
      <c r="A800" s="27"/>
      <c r="B800" s="27"/>
      <c r="C800" s="27"/>
      <c r="D800" s="27"/>
      <c r="E800" s="27"/>
      <c r="F800" s="78"/>
      <c r="G800" s="27"/>
      <c r="H800" s="27"/>
      <c r="I800" s="27"/>
      <c r="J800" s="27"/>
      <c r="K800" s="27"/>
      <c r="L800" s="27"/>
      <c r="M800" s="27"/>
      <c r="N800" s="27"/>
      <c r="O800" s="27"/>
      <c r="P800" s="27"/>
      <c r="Q800" s="27"/>
      <c r="R800" s="27"/>
      <c r="S800" s="27"/>
      <c r="T800" s="27"/>
      <c r="U800" s="27"/>
      <c r="V800" s="27"/>
      <c r="W800" s="27"/>
      <c r="X800" s="27"/>
      <c r="Y800" s="27"/>
      <c r="Z800" s="27"/>
      <c r="AA800" s="27"/>
      <c r="AB800" s="27"/>
      <c r="AC800" s="27"/>
      <c r="AD800" s="27"/>
    </row>
    <row r="801" ht="13.5" customHeight="1">
      <c r="A801" s="27"/>
      <c r="B801" s="27"/>
      <c r="C801" s="27"/>
      <c r="D801" s="27"/>
      <c r="E801" s="27"/>
      <c r="F801" s="78"/>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row>
    <row r="802" ht="13.5" customHeight="1">
      <c r="A802" s="27"/>
      <c r="B802" s="27"/>
      <c r="C802" s="27"/>
      <c r="D802" s="27"/>
      <c r="E802" s="27"/>
      <c r="F802" s="78"/>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row>
    <row r="803" ht="13.5" customHeight="1">
      <c r="A803" s="27"/>
      <c r="B803" s="27"/>
      <c r="C803" s="27"/>
      <c r="D803" s="27"/>
      <c r="E803" s="27"/>
      <c r="F803" s="78"/>
      <c r="G803" s="27"/>
      <c r="H803" s="27"/>
      <c r="I803" s="27"/>
      <c r="J803" s="27"/>
      <c r="K803" s="27"/>
      <c r="L803" s="27"/>
      <c r="M803" s="27"/>
      <c r="N803" s="27"/>
      <c r="O803" s="27"/>
      <c r="P803" s="27"/>
      <c r="Q803" s="27"/>
      <c r="R803" s="27"/>
      <c r="S803" s="27"/>
      <c r="T803" s="27"/>
      <c r="U803" s="27"/>
      <c r="V803" s="27"/>
      <c r="W803" s="27"/>
      <c r="X803" s="27"/>
      <c r="Y803" s="27"/>
      <c r="Z803" s="27"/>
      <c r="AA803" s="27"/>
      <c r="AB803" s="27"/>
      <c r="AC803" s="27"/>
      <c r="AD803" s="27"/>
    </row>
    <row r="804" ht="13.5" customHeight="1">
      <c r="A804" s="27"/>
      <c r="B804" s="27"/>
      <c r="C804" s="27"/>
      <c r="D804" s="27"/>
      <c r="E804" s="27"/>
      <c r="F804" s="78"/>
      <c r="G804" s="27"/>
      <c r="H804" s="27"/>
      <c r="I804" s="27"/>
      <c r="J804" s="27"/>
      <c r="K804" s="27"/>
      <c r="L804" s="27"/>
      <c r="M804" s="27"/>
      <c r="N804" s="27"/>
      <c r="O804" s="27"/>
      <c r="P804" s="27"/>
      <c r="Q804" s="27"/>
      <c r="R804" s="27"/>
      <c r="S804" s="27"/>
      <c r="T804" s="27"/>
      <c r="U804" s="27"/>
      <c r="V804" s="27"/>
      <c r="W804" s="27"/>
      <c r="X804" s="27"/>
      <c r="Y804" s="27"/>
      <c r="Z804" s="27"/>
      <c r="AA804" s="27"/>
      <c r="AB804" s="27"/>
      <c r="AC804" s="27"/>
      <c r="AD804" s="27"/>
    </row>
    <row r="805" ht="13.5" customHeight="1">
      <c r="A805" s="27"/>
      <c r="B805" s="27"/>
      <c r="C805" s="27"/>
      <c r="D805" s="27"/>
      <c r="E805" s="27"/>
      <c r="F805" s="78"/>
      <c r="G805" s="27"/>
      <c r="H805" s="27"/>
      <c r="I805" s="27"/>
      <c r="J805" s="27"/>
      <c r="K805" s="27"/>
      <c r="L805" s="27"/>
      <c r="M805" s="27"/>
      <c r="N805" s="27"/>
      <c r="O805" s="27"/>
      <c r="P805" s="27"/>
      <c r="Q805" s="27"/>
      <c r="R805" s="27"/>
      <c r="S805" s="27"/>
      <c r="T805" s="27"/>
      <c r="U805" s="27"/>
      <c r="V805" s="27"/>
      <c r="W805" s="27"/>
      <c r="X805" s="27"/>
      <c r="Y805" s="27"/>
      <c r="Z805" s="27"/>
      <c r="AA805" s="27"/>
      <c r="AB805" s="27"/>
      <c r="AC805" s="27"/>
      <c r="AD805" s="27"/>
    </row>
    <row r="806" ht="13.5" customHeight="1">
      <c r="A806" s="27"/>
      <c r="B806" s="27"/>
      <c r="C806" s="27"/>
      <c r="D806" s="27"/>
      <c r="E806" s="27"/>
      <c r="F806" s="78"/>
      <c r="G806" s="27"/>
      <c r="H806" s="27"/>
      <c r="I806" s="27"/>
      <c r="J806" s="27"/>
      <c r="K806" s="27"/>
      <c r="L806" s="27"/>
      <c r="M806" s="27"/>
      <c r="N806" s="27"/>
      <c r="O806" s="27"/>
      <c r="P806" s="27"/>
      <c r="Q806" s="27"/>
      <c r="R806" s="27"/>
      <c r="S806" s="27"/>
      <c r="T806" s="27"/>
      <c r="U806" s="27"/>
      <c r="V806" s="27"/>
      <c r="W806" s="27"/>
      <c r="X806" s="27"/>
      <c r="Y806" s="27"/>
      <c r="Z806" s="27"/>
      <c r="AA806" s="27"/>
      <c r="AB806" s="27"/>
      <c r="AC806" s="27"/>
      <c r="AD806" s="27"/>
    </row>
    <row r="807" ht="13.5" customHeight="1">
      <c r="A807" s="27"/>
      <c r="B807" s="27"/>
      <c r="C807" s="27"/>
      <c r="D807" s="27"/>
      <c r="E807" s="27"/>
      <c r="F807" s="78"/>
      <c r="G807" s="27"/>
      <c r="H807" s="27"/>
      <c r="I807" s="27"/>
      <c r="J807" s="27"/>
      <c r="K807" s="27"/>
      <c r="L807" s="27"/>
      <c r="M807" s="27"/>
      <c r="N807" s="27"/>
      <c r="O807" s="27"/>
      <c r="P807" s="27"/>
      <c r="Q807" s="27"/>
      <c r="R807" s="27"/>
      <c r="S807" s="27"/>
      <c r="T807" s="27"/>
      <c r="U807" s="27"/>
      <c r="V807" s="27"/>
      <c r="W807" s="27"/>
      <c r="X807" s="27"/>
      <c r="Y807" s="27"/>
      <c r="Z807" s="27"/>
      <c r="AA807" s="27"/>
      <c r="AB807" s="27"/>
      <c r="AC807" s="27"/>
      <c r="AD807" s="27"/>
    </row>
    <row r="808" ht="13.5" customHeight="1">
      <c r="A808" s="27"/>
      <c r="B808" s="27"/>
      <c r="C808" s="27"/>
      <c r="D808" s="27"/>
      <c r="E808" s="27"/>
      <c r="F808" s="78"/>
      <c r="G808" s="27"/>
      <c r="H808" s="27"/>
      <c r="I808" s="27"/>
      <c r="J808" s="27"/>
      <c r="K808" s="27"/>
      <c r="L808" s="27"/>
      <c r="M808" s="27"/>
      <c r="N808" s="27"/>
      <c r="O808" s="27"/>
      <c r="P808" s="27"/>
      <c r="Q808" s="27"/>
      <c r="R808" s="27"/>
      <c r="S808" s="27"/>
      <c r="T808" s="27"/>
      <c r="U808" s="27"/>
      <c r="V808" s="27"/>
      <c r="W808" s="27"/>
      <c r="X808" s="27"/>
      <c r="Y808" s="27"/>
      <c r="Z808" s="27"/>
      <c r="AA808" s="27"/>
      <c r="AB808" s="27"/>
      <c r="AC808" s="27"/>
      <c r="AD808" s="27"/>
    </row>
    <row r="809" ht="13.5" customHeight="1">
      <c r="A809" s="27"/>
      <c r="B809" s="27"/>
      <c r="C809" s="27"/>
      <c r="D809" s="27"/>
      <c r="E809" s="27"/>
      <c r="F809" s="78"/>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row>
    <row r="810" ht="13.5" customHeight="1">
      <c r="A810" s="27"/>
      <c r="B810" s="27"/>
      <c r="C810" s="27"/>
      <c r="D810" s="27"/>
      <c r="E810" s="27"/>
      <c r="F810" s="78"/>
      <c r="G810" s="27"/>
      <c r="H810" s="27"/>
      <c r="I810" s="27"/>
      <c r="J810" s="27"/>
      <c r="K810" s="27"/>
      <c r="L810" s="27"/>
      <c r="M810" s="27"/>
      <c r="N810" s="27"/>
      <c r="O810" s="27"/>
      <c r="P810" s="27"/>
      <c r="Q810" s="27"/>
      <c r="R810" s="27"/>
      <c r="S810" s="27"/>
      <c r="T810" s="27"/>
      <c r="U810" s="27"/>
      <c r="V810" s="27"/>
      <c r="W810" s="27"/>
      <c r="X810" s="27"/>
      <c r="Y810" s="27"/>
      <c r="Z810" s="27"/>
      <c r="AA810" s="27"/>
      <c r="AB810" s="27"/>
      <c r="AC810" s="27"/>
      <c r="AD810" s="27"/>
    </row>
    <row r="811" ht="13.5" customHeight="1">
      <c r="A811" s="27"/>
      <c r="B811" s="27"/>
      <c r="C811" s="27"/>
      <c r="D811" s="27"/>
      <c r="E811" s="27"/>
      <c r="F811" s="78"/>
      <c r="G811" s="27"/>
      <c r="H811" s="27"/>
      <c r="I811" s="27"/>
      <c r="J811" s="27"/>
      <c r="K811" s="27"/>
      <c r="L811" s="27"/>
      <c r="M811" s="27"/>
      <c r="N811" s="27"/>
      <c r="O811" s="27"/>
      <c r="P811" s="27"/>
      <c r="Q811" s="27"/>
      <c r="R811" s="27"/>
      <c r="S811" s="27"/>
      <c r="T811" s="27"/>
      <c r="U811" s="27"/>
      <c r="V811" s="27"/>
      <c r="W811" s="27"/>
      <c r="X811" s="27"/>
      <c r="Y811" s="27"/>
      <c r="Z811" s="27"/>
      <c r="AA811" s="27"/>
      <c r="AB811" s="27"/>
      <c r="AC811" s="27"/>
      <c r="AD811" s="27"/>
    </row>
    <row r="812" ht="13.5" customHeight="1">
      <c r="A812" s="27"/>
      <c r="B812" s="27"/>
      <c r="C812" s="27"/>
      <c r="D812" s="27"/>
      <c r="E812" s="27"/>
      <c r="F812" s="78"/>
      <c r="G812" s="27"/>
      <c r="H812" s="27"/>
      <c r="I812" s="27"/>
      <c r="J812" s="27"/>
      <c r="K812" s="27"/>
      <c r="L812" s="27"/>
      <c r="M812" s="27"/>
      <c r="N812" s="27"/>
      <c r="O812" s="27"/>
      <c r="P812" s="27"/>
      <c r="Q812" s="27"/>
      <c r="R812" s="27"/>
      <c r="S812" s="27"/>
      <c r="T812" s="27"/>
      <c r="U812" s="27"/>
      <c r="V812" s="27"/>
      <c r="W812" s="27"/>
      <c r="X812" s="27"/>
      <c r="Y812" s="27"/>
      <c r="Z812" s="27"/>
      <c r="AA812" s="27"/>
      <c r="AB812" s="27"/>
      <c r="AC812" s="27"/>
      <c r="AD812" s="27"/>
    </row>
    <row r="813" ht="13.5" customHeight="1">
      <c r="A813" s="27"/>
      <c r="B813" s="27"/>
      <c r="C813" s="27"/>
      <c r="D813" s="27"/>
      <c r="E813" s="27"/>
      <c r="F813" s="78"/>
      <c r="G813" s="27"/>
      <c r="H813" s="27"/>
      <c r="I813" s="27"/>
      <c r="J813" s="27"/>
      <c r="K813" s="27"/>
      <c r="L813" s="27"/>
      <c r="M813" s="27"/>
      <c r="N813" s="27"/>
      <c r="O813" s="27"/>
      <c r="P813" s="27"/>
      <c r="Q813" s="27"/>
      <c r="R813" s="27"/>
      <c r="S813" s="27"/>
      <c r="T813" s="27"/>
      <c r="U813" s="27"/>
      <c r="V813" s="27"/>
      <c r="W813" s="27"/>
      <c r="X813" s="27"/>
      <c r="Y813" s="27"/>
      <c r="Z813" s="27"/>
      <c r="AA813" s="27"/>
      <c r="AB813" s="27"/>
      <c r="AC813" s="27"/>
      <c r="AD813" s="27"/>
    </row>
    <row r="814" ht="13.5" customHeight="1">
      <c r="A814" s="27"/>
      <c r="B814" s="27"/>
      <c r="C814" s="27"/>
      <c r="D814" s="27"/>
      <c r="E814" s="27"/>
      <c r="F814" s="78"/>
      <c r="G814" s="27"/>
      <c r="H814" s="27"/>
      <c r="I814" s="27"/>
      <c r="J814" s="27"/>
      <c r="K814" s="27"/>
      <c r="L814" s="27"/>
      <c r="M814" s="27"/>
      <c r="N814" s="27"/>
      <c r="O814" s="27"/>
      <c r="P814" s="27"/>
      <c r="Q814" s="27"/>
      <c r="R814" s="27"/>
      <c r="S814" s="27"/>
      <c r="T814" s="27"/>
      <c r="U814" s="27"/>
      <c r="V814" s="27"/>
      <c r="W814" s="27"/>
      <c r="X814" s="27"/>
      <c r="Y814" s="27"/>
      <c r="Z814" s="27"/>
      <c r="AA814" s="27"/>
      <c r="AB814" s="27"/>
      <c r="AC814" s="27"/>
      <c r="AD814" s="27"/>
    </row>
    <row r="815" ht="13.5" customHeight="1">
      <c r="A815" s="27"/>
      <c r="B815" s="27"/>
      <c r="C815" s="27"/>
      <c r="D815" s="27"/>
      <c r="E815" s="27"/>
      <c r="F815" s="78"/>
      <c r="G815" s="27"/>
      <c r="H815" s="27"/>
      <c r="I815" s="27"/>
      <c r="J815" s="27"/>
      <c r="K815" s="27"/>
      <c r="L815" s="27"/>
      <c r="M815" s="27"/>
      <c r="N815" s="27"/>
      <c r="O815" s="27"/>
      <c r="P815" s="27"/>
      <c r="Q815" s="27"/>
      <c r="R815" s="27"/>
      <c r="S815" s="27"/>
      <c r="T815" s="27"/>
      <c r="U815" s="27"/>
      <c r="V815" s="27"/>
      <c r="W815" s="27"/>
      <c r="X815" s="27"/>
      <c r="Y815" s="27"/>
      <c r="Z815" s="27"/>
      <c r="AA815" s="27"/>
      <c r="AB815" s="27"/>
      <c r="AC815" s="27"/>
      <c r="AD815" s="27"/>
    </row>
    <row r="816" ht="13.5" customHeight="1">
      <c r="A816" s="27"/>
      <c r="B816" s="27"/>
      <c r="C816" s="27"/>
      <c r="D816" s="27"/>
      <c r="E816" s="27"/>
      <c r="F816" s="78"/>
      <c r="G816" s="27"/>
      <c r="H816" s="27"/>
      <c r="I816" s="27"/>
      <c r="J816" s="27"/>
      <c r="K816" s="27"/>
      <c r="L816" s="27"/>
      <c r="M816" s="27"/>
      <c r="N816" s="27"/>
      <c r="O816" s="27"/>
      <c r="P816" s="27"/>
      <c r="Q816" s="27"/>
      <c r="R816" s="27"/>
      <c r="S816" s="27"/>
      <c r="T816" s="27"/>
      <c r="U816" s="27"/>
      <c r="V816" s="27"/>
      <c r="W816" s="27"/>
      <c r="X816" s="27"/>
      <c r="Y816" s="27"/>
      <c r="Z816" s="27"/>
      <c r="AA816" s="27"/>
      <c r="AB816" s="27"/>
      <c r="AC816" s="27"/>
      <c r="AD816" s="27"/>
    </row>
    <row r="817" ht="13.5" customHeight="1">
      <c r="A817" s="27"/>
      <c r="B817" s="27"/>
      <c r="C817" s="27"/>
      <c r="D817" s="27"/>
      <c r="E817" s="27"/>
      <c r="F817" s="78"/>
      <c r="G817" s="27"/>
      <c r="H817" s="27"/>
      <c r="I817" s="27"/>
      <c r="J817" s="27"/>
      <c r="K817" s="27"/>
      <c r="L817" s="27"/>
      <c r="M817" s="27"/>
      <c r="N817" s="27"/>
      <c r="O817" s="27"/>
      <c r="P817" s="27"/>
      <c r="Q817" s="27"/>
      <c r="R817" s="27"/>
      <c r="S817" s="27"/>
      <c r="T817" s="27"/>
      <c r="U817" s="27"/>
      <c r="V817" s="27"/>
      <c r="W817" s="27"/>
      <c r="X817" s="27"/>
      <c r="Y817" s="27"/>
      <c r="Z817" s="27"/>
      <c r="AA817" s="27"/>
      <c r="AB817" s="27"/>
      <c r="AC817" s="27"/>
      <c r="AD817" s="27"/>
    </row>
    <row r="818" ht="13.5" customHeight="1">
      <c r="A818" s="27"/>
      <c r="B818" s="27"/>
      <c r="C818" s="27"/>
      <c r="D818" s="27"/>
      <c r="E818" s="27"/>
      <c r="F818" s="78"/>
      <c r="G818" s="27"/>
      <c r="H818" s="27"/>
      <c r="I818" s="27"/>
      <c r="J818" s="27"/>
      <c r="K818" s="27"/>
      <c r="L818" s="27"/>
      <c r="M818" s="27"/>
      <c r="N818" s="27"/>
      <c r="O818" s="27"/>
      <c r="P818" s="27"/>
      <c r="Q818" s="27"/>
      <c r="R818" s="27"/>
      <c r="S818" s="27"/>
      <c r="T818" s="27"/>
      <c r="U818" s="27"/>
      <c r="V818" s="27"/>
      <c r="W818" s="27"/>
      <c r="X818" s="27"/>
      <c r="Y818" s="27"/>
      <c r="Z818" s="27"/>
      <c r="AA818" s="27"/>
      <c r="AB818" s="27"/>
      <c r="AC818" s="27"/>
      <c r="AD818" s="27"/>
    </row>
    <row r="819" ht="13.5" customHeight="1">
      <c r="A819" s="27"/>
      <c r="B819" s="27"/>
      <c r="C819" s="27"/>
      <c r="D819" s="27"/>
      <c r="E819" s="27"/>
      <c r="F819" s="78"/>
      <c r="G819" s="27"/>
      <c r="H819" s="27"/>
      <c r="I819" s="27"/>
      <c r="J819" s="27"/>
      <c r="K819" s="27"/>
      <c r="L819" s="27"/>
      <c r="M819" s="27"/>
      <c r="N819" s="27"/>
      <c r="O819" s="27"/>
      <c r="P819" s="27"/>
      <c r="Q819" s="27"/>
      <c r="R819" s="27"/>
      <c r="S819" s="27"/>
      <c r="T819" s="27"/>
      <c r="U819" s="27"/>
      <c r="V819" s="27"/>
      <c r="W819" s="27"/>
      <c r="X819" s="27"/>
      <c r="Y819" s="27"/>
      <c r="Z819" s="27"/>
      <c r="AA819" s="27"/>
      <c r="AB819" s="27"/>
      <c r="AC819" s="27"/>
      <c r="AD819" s="27"/>
    </row>
    <row r="820" ht="13.5" customHeight="1">
      <c r="A820" s="27"/>
      <c r="B820" s="27"/>
      <c r="C820" s="27"/>
      <c r="D820" s="27"/>
      <c r="E820" s="27"/>
      <c r="F820" s="78"/>
      <c r="G820" s="27"/>
      <c r="H820" s="27"/>
      <c r="I820" s="27"/>
      <c r="J820" s="27"/>
      <c r="K820" s="27"/>
      <c r="L820" s="27"/>
      <c r="M820" s="27"/>
      <c r="N820" s="27"/>
      <c r="O820" s="27"/>
      <c r="P820" s="27"/>
      <c r="Q820" s="27"/>
      <c r="R820" s="27"/>
      <c r="S820" s="27"/>
      <c r="T820" s="27"/>
      <c r="U820" s="27"/>
      <c r="V820" s="27"/>
      <c r="W820" s="27"/>
      <c r="X820" s="27"/>
      <c r="Y820" s="27"/>
      <c r="Z820" s="27"/>
      <c r="AA820" s="27"/>
      <c r="AB820" s="27"/>
      <c r="AC820" s="27"/>
      <c r="AD820" s="27"/>
    </row>
    <row r="821" ht="13.5" customHeight="1">
      <c r="A821" s="27"/>
      <c r="B821" s="27"/>
      <c r="C821" s="27"/>
      <c r="D821" s="27"/>
      <c r="E821" s="27"/>
      <c r="F821" s="78"/>
      <c r="G821" s="27"/>
      <c r="H821" s="27"/>
      <c r="I821" s="27"/>
      <c r="J821" s="27"/>
      <c r="K821" s="27"/>
      <c r="L821" s="27"/>
      <c r="M821" s="27"/>
      <c r="N821" s="27"/>
      <c r="O821" s="27"/>
      <c r="P821" s="27"/>
      <c r="Q821" s="27"/>
      <c r="R821" s="27"/>
      <c r="S821" s="27"/>
      <c r="T821" s="27"/>
      <c r="U821" s="27"/>
      <c r="V821" s="27"/>
      <c r="W821" s="27"/>
      <c r="X821" s="27"/>
      <c r="Y821" s="27"/>
      <c r="Z821" s="27"/>
      <c r="AA821" s="27"/>
      <c r="AB821" s="27"/>
      <c r="AC821" s="27"/>
      <c r="AD821" s="27"/>
    </row>
    <row r="822" ht="13.5" customHeight="1">
      <c r="A822" s="27"/>
      <c r="B822" s="27"/>
      <c r="C822" s="27"/>
      <c r="D822" s="27"/>
      <c r="E822" s="27"/>
      <c r="F822" s="78"/>
      <c r="G822" s="27"/>
      <c r="H822" s="27"/>
      <c r="I822" s="27"/>
      <c r="J822" s="27"/>
      <c r="K822" s="27"/>
      <c r="L822" s="27"/>
      <c r="M822" s="27"/>
      <c r="N822" s="27"/>
      <c r="O822" s="27"/>
      <c r="P822" s="27"/>
      <c r="Q822" s="27"/>
      <c r="R822" s="27"/>
      <c r="S822" s="27"/>
      <c r="T822" s="27"/>
      <c r="U822" s="27"/>
      <c r="V822" s="27"/>
      <c r="W822" s="27"/>
      <c r="X822" s="27"/>
      <c r="Y822" s="27"/>
      <c r="Z822" s="27"/>
      <c r="AA822" s="27"/>
      <c r="AB822" s="27"/>
      <c r="AC822" s="27"/>
      <c r="AD822" s="27"/>
    </row>
    <row r="823" ht="13.5" customHeight="1">
      <c r="A823" s="27"/>
      <c r="B823" s="27"/>
      <c r="C823" s="27"/>
      <c r="D823" s="27"/>
      <c r="E823" s="27"/>
      <c r="F823" s="78"/>
      <c r="G823" s="27"/>
      <c r="H823" s="27"/>
      <c r="I823" s="27"/>
      <c r="J823" s="27"/>
      <c r="K823" s="27"/>
      <c r="L823" s="27"/>
      <c r="M823" s="27"/>
      <c r="N823" s="27"/>
      <c r="O823" s="27"/>
      <c r="P823" s="27"/>
      <c r="Q823" s="27"/>
      <c r="R823" s="27"/>
      <c r="S823" s="27"/>
      <c r="T823" s="27"/>
      <c r="U823" s="27"/>
      <c r="V823" s="27"/>
      <c r="W823" s="27"/>
      <c r="X823" s="27"/>
      <c r="Y823" s="27"/>
      <c r="Z823" s="27"/>
      <c r="AA823" s="27"/>
      <c r="AB823" s="27"/>
      <c r="AC823" s="27"/>
      <c r="AD823" s="27"/>
    </row>
    <row r="824" ht="13.5" customHeight="1">
      <c r="A824" s="27"/>
      <c r="B824" s="27"/>
      <c r="C824" s="27"/>
      <c r="D824" s="27"/>
      <c r="E824" s="27"/>
      <c r="F824" s="78"/>
      <c r="G824" s="27"/>
      <c r="H824" s="27"/>
      <c r="I824" s="27"/>
      <c r="J824" s="27"/>
      <c r="K824" s="27"/>
      <c r="L824" s="27"/>
      <c r="M824" s="27"/>
      <c r="N824" s="27"/>
      <c r="O824" s="27"/>
      <c r="P824" s="27"/>
      <c r="Q824" s="27"/>
      <c r="R824" s="27"/>
      <c r="S824" s="27"/>
      <c r="T824" s="27"/>
      <c r="U824" s="27"/>
      <c r="V824" s="27"/>
      <c r="W824" s="27"/>
      <c r="X824" s="27"/>
      <c r="Y824" s="27"/>
      <c r="Z824" s="27"/>
      <c r="AA824" s="27"/>
      <c r="AB824" s="27"/>
      <c r="AC824" s="27"/>
      <c r="AD824" s="27"/>
    </row>
    <row r="825" ht="13.5" customHeight="1">
      <c r="A825" s="27"/>
      <c r="B825" s="27"/>
      <c r="C825" s="27"/>
      <c r="D825" s="27"/>
      <c r="E825" s="27"/>
      <c r="F825" s="78"/>
      <c r="G825" s="27"/>
      <c r="H825" s="27"/>
      <c r="I825" s="27"/>
      <c r="J825" s="27"/>
      <c r="K825" s="27"/>
      <c r="L825" s="27"/>
      <c r="M825" s="27"/>
      <c r="N825" s="27"/>
      <c r="O825" s="27"/>
      <c r="P825" s="27"/>
      <c r="Q825" s="27"/>
      <c r="R825" s="27"/>
      <c r="S825" s="27"/>
      <c r="T825" s="27"/>
      <c r="U825" s="27"/>
      <c r="V825" s="27"/>
      <c r="W825" s="27"/>
      <c r="X825" s="27"/>
      <c r="Y825" s="27"/>
      <c r="Z825" s="27"/>
      <c r="AA825" s="27"/>
      <c r="AB825" s="27"/>
      <c r="AC825" s="27"/>
      <c r="AD825" s="27"/>
    </row>
    <row r="826" ht="13.5" customHeight="1">
      <c r="A826" s="27"/>
      <c r="B826" s="27"/>
      <c r="C826" s="27"/>
      <c r="D826" s="27"/>
      <c r="E826" s="27"/>
      <c r="F826" s="78"/>
      <c r="G826" s="27"/>
      <c r="H826" s="27"/>
      <c r="I826" s="27"/>
      <c r="J826" s="27"/>
      <c r="K826" s="27"/>
      <c r="L826" s="27"/>
      <c r="M826" s="27"/>
      <c r="N826" s="27"/>
      <c r="O826" s="27"/>
      <c r="P826" s="27"/>
      <c r="Q826" s="27"/>
      <c r="R826" s="27"/>
      <c r="S826" s="27"/>
      <c r="T826" s="27"/>
      <c r="U826" s="27"/>
      <c r="V826" s="27"/>
      <c r="W826" s="27"/>
      <c r="X826" s="27"/>
      <c r="Y826" s="27"/>
      <c r="Z826" s="27"/>
      <c r="AA826" s="27"/>
      <c r="AB826" s="27"/>
      <c r="AC826" s="27"/>
      <c r="AD826" s="27"/>
    </row>
    <row r="827" ht="13.5" customHeight="1">
      <c r="A827" s="27"/>
      <c r="B827" s="27"/>
      <c r="C827" s="27"/>
      <c r="D827" s="27"/>
      <c r="E827" s="27"/>
      <c r="F827" s="78"/>
      <c r="G827" s="27"/>
      <c r="H827" s="27"/>
      <c r="I827" s="27"/>
      <c r="J827" s="27"/>
      <c r="K827" s="27"/>
      <c r="L827" s="27"/>
      <c r="M827" s="27"/>
      <c r="N827" s="27"/>
      <c r="O827" s="27"/>
      <c r="P827" s="27"/>
      <c r="Q827" s="27"/>
      <c r="R827" s="27"/>
      <c r="S827" s="27"/>
      <c r="T827" s="27"/>
      <c r="U827" s="27"/>
      <c r="V827" s="27"/>
      <c r="W827" s="27"/>
      <c r="X827" s="27"/>
      <c r="Y827" s="27"/>
      <c r="Z827" s="27"/>
      <c r="AA827" s="27"/>
      <c r="AB827" s="27"/>
      <c r="AC827" s="27"/>
      <c r="AD827" s="27"/>
    </row>
    <row r="828" ht="13.5" customHeight="1">
      <c r="A828" s="27"/>
      <c r="B828" s="27"/>
      <c r="C828" s="27"/>
      <c r="D828" s="27"/>
      <c r="E828" s="27"/>
      <c r="F828" s="78"/>
      <c r="G828" s="27"/>
      <c r="H828" s="27"/>
      <c r="I828" s="27"/>
      <c r="J828" s="27"/>
      <c r="K828" s="27"/>
      <c r="L828" s="27"/>
      <c r="M828" s="27"/>
      <c r="N828" s="27"/>
      <c r="O828" s="27"/>
      <c r="P828" s="27"/>
      <c r="Q828" s="27"/>
      <c r="R828" s="27"/>
      <c r="S828" s="27"/>
      <c r="T828" s="27"/>
      <c r="U828" s="27"/>
      <c r="V828" s="27"/>
      <c r="W828" s="27"/>
      <c r="X828" s="27"/>
      <c r="Y828" s="27"/>
      <c r="Z828" s="27"/>
      <c r="AA828" s="27"/>
      <c r="AB828" s="27"/>
      <c r="AC828" s="27"/>
      <c r="AD828" s="27"/>
    </row>
    <row r="829" ht="13.5" customHeight="1">
      <c r="A829" s="27"/>
      <c r="B829" s="27"/>
      <c r="C829" s="27"/>
      <c r="D829" s="27"/>
      <c r="E829" s="27"/>
      <c r="F829" s="78"/>
      <c r="G829" s="27"/>
      <c r="H829" s="27"/>
      <c r="I829" s="27"/>
      <c r="J829" s="27"/>
      <c r="K829" s="27"/>
      <c r="L829" s="27"/>
      <c r="M829" s="27"/>
      <c r="N829" s="27"/>
      <c r="O829" s="27"/>
      <c r="P829" s="27"/>
      <c r="Q829" s="27"/>
      <c r="R829" s="27"/>
      <c r="S829" s="27"/>
      <c r="T829" s="27"/>
      <c r="U829" s="27"/>
      <c r="V829" s="27"/>
      <c r="W829" s="27"/>
      <c r="X829" s="27"/>
      <c r="Y829" s="27"/>
      <c r="Z829" s="27"/>
      <c r="AA829" s="27"/>
      <c r="AB829" s="27"/>
      <c r="AC829" s="27"/>
      <c r="AD829" s="27"/>
    </row>
    <row r="830" ht="13.5" customHeight="1">
      <c r="A830" s="27"/>
      <c r="B830" s="27"/>
      <c r="C830" s="27"/>
      <c r="D830" s="27"/>
      <c r="E830" s="27"/>
      <c r="F830" s="78"/>
      <c r="G830" s="27"/>
      <c r="H830" s="27"/>
      <c r="I830" s="27"/>
      <c r="J830" s="27"/>
      <c r="K830" s="27"/>
      <c r="L830" s="27"/>
      <c r="M830" s="27"/>
      <c r="N830" s="27"/>
      <c r="O830" s="27"/>
      <c r="P830" s="27"/>
      <c r="Q830" s="27"/>
      <c r="R830" s="27"/>
      <c r="S830" s="27"/>
      <c r="T830" s="27"/>
      <c r="U830" s="27"/>
      <c r="V830" s="27"/>
      <c r="W830" s="27"/>
      <c r="X830" s="27"/>
      <c r="Y830" s="27"/>
      <c r="Z830" s="27"/>
      <c r="AA830" s="27"/>
      <c r="AB830" s="27"/>
      <c r="AC830" s="27"/>
      <c r="AD830" s="27"/>
    </row>
    <row r="831" ht="13.5" customHeight="1">
      <c r="A831" s="27"/>
      <c r="B831" s="27"/>
      <c r="C831" s="27"/>
      <c r="D831" s="27"/>
      <c r="E831" s="27"/>
      <c r="F831" s="78"/>
      <c r="G831" s="27"/>
      <c r="H831" s="27"/>
      <c r="I831" s="27"/>
      <c r="J831" s="27"/>
      <c r="K831" s="27"/>
      <c r="L831" s="27"/>
      <c r="M831" s="27"/>
      <c r="N831" s="27"/>
      <c r="O831" s="27"/>
      <c r="P831" s="27"/>
      <c r="Q831" s="27"/>
      <c r="R831" s="27"/>
      <c r="S831" s="27"/>
      <c r="T831" s="27"/>
      <c r="U831" s="27"/>
      <c r="V831" s="27"/>
      <c r="W831" s="27"/>
      <c r="X831" s="27"/>
      <c r="Y831" s="27"/>
      <c r="Z831" s="27"/>
      <c r="AA831" s="27"/>
      <c r="AB831" s="27"/>
      <c r="AC831" s="27"/>
      <c r="AD831" s="27"/>
    </row>
    <row r="832" ht="13.5" customHeight="1">
      <c r="A832" s="27"/>
      <c r="B832" s="27"/>
      <c r="C832" s="27"/>
      <c r="D832" s="27"/>
      <c r="E832" s="27"/>
      <c r="F832" s="78"/>
      <c r="G832" s="27"/>
      <c r="H832" s="27"/>
      <c r="I832" s="27"/>
      <c r="J832" s="27"/>
      <c r="K832" s="27"/>
      <c r="L832" s="27"/>
      <c r="M832" s="27"/>
      <c r="N832" s="27"/>
      <c r="O832" s="27"/>
      <c r="P832" s="27"/>
      <c r="Q832" s="27"/>
      <c r="R832" s="27"/>
      <c r="S832" s="27"/>
      <c r="T832" s="27"/>
      <c r="U832" s="27"/>
      <c r="V832" s="27"/>
      <c r="W832" s="27"/>
      <c r="X832" s="27"/>
      <c r="Y832" s="27"/>
      <c r="Z832" s="27"/>
      <c r="AA832" s="27"/>
      <c r="AB832" s="27"/>
      <c r="AC832" s="27"/>
      <c r="AD832" s="27"/>
    </row>
    <row r="833" ht="13.5" customHeight="1">
      <c r="A833" s="27"/>
      <c r="B833" s="27"/>
      <c r="C833" s="27"/>
      <c r="D833" s="27"/>
      <c r="E833" s="27"/>
      <c r="F833" s="78"/>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row>
    <row r="834" ht="13.5" customHeight="1">
      <c r="A834" s="27"/>
      <c r="B834" s="27"/>
      <c r="C834" s="27"/>
      <c r="D834" s="27"/>
      <c r="E834" s="27"/>
      <c r="F834" s="78"/>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row>
    <row r="835" ht="13.5" customHeight="1">
      <c r="A835" s="27"/>
      <c r="B835" s="27"/>
      <c r="C835" s="27"/>
      <c r="D835" s="27"/>
      <c r="E835" s="27"/>
      <c r="F835" s="78"/>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row>
    <row r="836" ht="13.5" customHeight="1">
      <c r="A836" s="27"/>
      <c r="B836" s="27"/>
      <c r="C836" s="27"/>
      <c r="D836" s="27"/>
      <c r="E836" s="27"/>
      <c r="F836" s="78"/>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row>
    <row r="837" ht="13.5" customHeight="1">
      <c r="A837" s="27"/>
      <c r="B837" s="27"/>
      <c r="C837" s="27"/>
      <c r="D837" s="27"/>
      <c r="E837" s="27"/>
      <c r="F837" s="78"/>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row>
    <row r="838" ht="13.5" customHeight="1">
      <c r="A838" s="27"/>
      <c r="B838" s="27"/>
      <c r="C838" s="27"/>
      <c r="D838" s="27"/>
      <c r="E838" s="27"/>
      <c r="F838" s="78"/>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row>
    <row r="839" ht="13.5" customHeight="1">
      <c r="A839" s="27"/>
      <c r="B839" s="27"/>
      <c r="C839" s="27"/>
      <c r="D839" s="27"/>
      <c r="E839" s="27"/>
      <c r="F839" s="78"/>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row>
    <row r="840" ht="13.5" customHeight="1">
      <c r="A840" s="27"/>
      <c r="B840" s="27"/>
      <c r="C840" s="27"/>
      <c r="D840" s="27"/>
      <c r="E840" s="27"/>
      <c r="F840" s="78"/>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row>
    <row r="841" ht="13.5" customHeight="1">
      <c r="A841" s="27"/>
      <c r="B841" s="27"/>
      <c r="C841" s="27"/>
      <c r="D841" s="27"/>
      <c r="E841" s="27"/>
      <c r="F841" s="78"/>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row>
    <row r="842" ht="13.5" customHeight="1">
      <c r="A842" s="27"/>
      <c r="B842" s="27"/>
      <c r="C842" s="27"/>
      <c r="D842" s="27"/>
      <c r="E842" s="27"/>
      <c r="F842" s="78"/>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row>
    <row r="843" ht="13.5" customHeight="1">
      <c r="A843" s="27"/>
      <c r="B843" s="27"/>
      <c r="C843" s="27"/>
      <c r="D843" s="27"/>
      <c r="E843" s="27"/>
      <c r="F843" s="78"/>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row>
    <row r="844" ht="13.5" customHeight="1">
      <c r="A844" s="27"/>
      <c r="B844" s="27"/>
      <c r="C844" s="27"/>
      <c r="D844" s="27"/>
      <c r="E844" s="27"/>
      <c r="F844" s="78"/>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row>
    <row r="845" ht="13.5" customHeight="1">
      <c r="A845" s="27"/>
      <c r="B845" s="27"/>
      <c r="C845" s="27"/>
      <c r="D845" s="27"/>
      <c r="E845" s="27"/>
      <c r="F845" s="78"/>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row>
    <row r="846" ht="13.5" customHeight="1">
      <c r="A846" s="27"/>
      <c r="B846" s="27"/>
      <c r="C846" s="27"/>
      <c r="D846" s="27"/>
      <c r="E846" s="27"/>
      <c r="F846" s="78"/>
      <c r="G846" s="27"/>
      <c r="H846" s="27"/>
      <c r="I846" s="27"/>
      <c r="J846" s="27"/>
      <c r="K846" s="27"/>
      <c r="L846" s="27"/>
      <c r="M846" s="27"/>
      <c r="N846" s="27"/>
      <c r="O846" s="27"/>
      <c r="P846" s="27"/>
      <c r="Q846" s="27"/>
      <c r="R846" s="27"/>
      <c r="S846" s="27"/>
      <c r="T846" s="27"/>
      <c r="U846" s="27"/>
      <c r="V846" s="27"/>
      <c r="W846" s="27"/>
      <c r="X846" s="27"/>
      <c r="Y846" s="27"/>
      <c r="Z846" s="27"/>
      <c r="AA846" s="27"/>
      <c r="AB846" s="27"/>
      <c r="AC846" s="27"/>
      <c r="AD846" s="27"/>
    </row>
    <row r="847" ht="13.5" customHeight="1">
      <c r="A847" s="27"/>
      <c r="B847" s="27"/>
      <c r="C847" s="27"/>
      <c r="D847" s="27"/>
      <c r="E847" s="27"/>
      <c r="F847" s="78"/>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row>
    <row r="848" ht="13.5" customHeight="1">
      <c r="A848" s="27"/>
      <c r="B848" s="27"/>
      <c r="C848" s="27"/>
      <c r="D848" s="27"/>
      <c r="E848" s="27"/>
      <c r="F848" s="78"/>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row>
    <row r="849" ht="13.5" customHeight="1">
      <c r="A849" s="27"/>
      <c r="B849" s="27"/>
      <c r="C849" s="27"/>
      <c r="D849" s="27"/>
      <c r="E849" s="27"/>
      <c r="F849" s="78"/>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row>
    <row r="850" ht="13.5" customHeight="1">
      <c r="A850" s="27"/>
      <c r="B850" s="27"/>
      <c r="C850" s="27"/>
      <c r="D850" s="27"/>
      <c r="E850" s="27"/>
      <c r="F850" s="78"/>
      <c r="G850" s="27"/>
      <c r="H850" s="27"/>
      <c r="I850" s="27"/>
      <c r="J850" s="27"/>
      <c r="K850" s="27"/>
      <c r="L850" s="27"/>
      <c r="M850" s="27"/>
      <c r="N850" s="27"/>
      <c r="O850" s="27"/>
      <c r="P850" s="27"/>
      <c r="Q850" s="27"/>
      <c r="R850" s="27"/>
      <c r="S850" s="27"/>
      <c r="T850" s="27"/>
      <c r="U850" s="27"/>
      <c r="V850" s="27"/>
      <c r="W850" s="27"/>
      <c r="X850" s="27"/>
      <c r="Y850" s="27"/>
      <c r="Z850" s="27"/>
      <c r="AA850" s="27"/>
      <c r="AB850" s="27"/>
      <c r="AC850" s="27"/>
      <c r="AD850" s="27"/>
    </row>
    <row r="851" ht="13.5" customHeight="1">
      <c r="A851" s="27"/>
      <c r="B851" s="27"/>
      <c r="C851" s="27"/>
      <c r="D851" s="27"/>
      <c r="E851" s="27"/>
      <c r="F851" s="78"/>
      <c r="G851" s="27"/>
      <c r="H851" s="27"/>
      <c r="I851" s="27"/>
      <c r="J851" s="27"/>
      <c r="K851" s="27"/>
      <c r="L851" s="27"/>
      <c r="M851" s="27"/>
      <c r="N851" s="27"/>
      <c r="O851" s="27"/>
      <c r="P851" s="27"/>
      <c r="Q851" s="27"/>
      <c r="R851" s="27"/>
      <c r="S851" s="27"/>
      <c r="T851" s="27"/>
      <c r="U851" s="27"/>
      <c r="V851" s="27"/>
      <c r="W851" s="27"/>
      <c r="X851" s="27"/>
      <c r="Y851" s="27"/>
      <c r="Z851" s="27"/>
      <c r="AA851" s="27"/>
      <c r="AB851" s="27"/>
      <c r="AC851" s="27"/>
      <c r="AD851" s="27"/>
    </row>
    <row r="852" ht="13.5" customHeight="1">
      <c r="A852" s="27"/>
      <c r="B852" s="27"/>
      <c r="C852" s="27"/>
      <c r="D852" s="27"/>
      <c r="E852" s="27"/>
      <c r="F852" s="78"/>
      <c r="G852" s="27"/>
      <c r="H852" s="27"/>
      <c r="I852" s="27"/>
      <c r="J852" s="27"/>
      <c r="K852" s="27"/>
      <c r="L852" s="27"/>
      <c r="M852" s="27"/>
      <c r="N852" s="27"/>
      <c r="O852" s="27"/>
      <c r="P852" s="27"/>
      <c r="Q852" s="27"/>
      <c r="R852" s="27"/>
      <c r="S852" s="27"/>
      <c r="T852" s="27"/>
      <c r="U852" s="27"/>
      <c r="V852" s="27"/>
      <c r="W852" s="27"/>
      <c r="X852" s="27"/>
      <c r="Y852" s="27"/>
      <c r="Z852" s="27"/>
      <c r="AA852" s="27"/>
      <c r="AB852" s="27"/>
      <c r="AC852" s="27"/>
      <c r="AD852" s="27"/>
    </row>
    <row r="853" ht="13.5" customHeight="1">
      <c r="A853" s="27"/>
      <c r="B853" s="27"/>
      <c r="C853" s="27"/>
      <c r="D853" s="27"/>
      <c r="E853" s="27"/>
      <c r="F853" s="78"/>
      <c r="G853" s="27"/>
      <c r="H853" s="27"/>
      <c r="I853" s="27"/>
      <c r="J853" s="27"/>
      <c r="K853" s="27"/>
      <c r="L853" s="27"/>
      <c r="M853" s="27"/>
      <c r="N853" s="27"/>
      <c r="O853" s="27"/>
      <c r="P853" s="27"/>
      <c r="Q853" s="27"/>
      <c r="R853" s="27"/>
      <c r="S853" s="27"/>
      <c r="T853" s="27"/>
      <c r="U853" s="27"/>
      <c r="V853" s="27"/>
      <c r="W853" s="27"/>
      <c r="X853" s="27"/>
      <c r="Y853" s="27"/>
      <c r="Z853" s="27"/>
      <c r="AA853" s="27"/>
      <c r="AB853" s="27"/>
      <c r="AC853" s="27"/>
      <c r="AD853" s="27"/>
    </row>
    <row r="854" ht="13.5" customHeight="1">
      <c r="A854" s="27"/>
      <c r="B854" s="27"/>
      <c r="C854" s="27"/>
      <c r="D854" s="27"/>
      <c r="E854" s="27"/>
      <c r="F854" s="78"/>
      <c r="G854" s="27"/>
      <c r="H854" s="27"/>
      <c r="I854" s="27"/>
      <c r="J854" s="27"/>
      <c r="K854" s="27"/>
      <c r="L854" s="27"/>
      <c r="M854" s="27"/>
      <c r="N854" s="27"/>
      <c r="O854" s="27"/>
      <c r="P854" s="27"/>
      <c r="Q854" s="27"/>
      <c r="R854" s="27"/>
      <c r="S854" s="27"/>
      <c r="T854" s="27"/>
      <c r="U854" s="27"/>
      <c r="V854" s="27"/>
      <c r="W854" s="27"/>
      <c r="X854" s="27"/>
      <c r="Y854" s="27"/>
      <c r="Z854" s="27"/>
      <c r="AA854" s="27"/>
      <c r="AB854" s="27"/>
      <c r="AC854" s="27"/>
      <c r="AD854" s="27"/>
    </row>
    <row r="855" ht="13.5" customHeight="1">
      <c r="A855" s="27"/>
      <c r="B855" s="27"/>
      <c r="C855" s="27"/>
      <c r="D855" s="27"/>
      <c r="E855" s="27"/>
      <c r="F855" s="78"/>
      <c r="G855" s="27"/>
      <c r="H855" s="27"/>
      <c r="I855" s="27"/>
      <c r="J855" s="27"/>
      <c r="K855" s="27"/>
      <c r="L855" s="27"/>
      <c r="M855" s="27"/>
      <c r="N855" s="27"/>
      <c r="O855" s="27"/>
      <c r="P855" s="27"/>
      <c r="Q855" s="27"/>
      <c r="R855" s="27"/>
      <c r="S855" s="27"/>
      <c r="T855" s="27"/>
      <c r="U855" s="27"/>
      <c r="V855" s="27"/>
      <c r="W855" s="27"/>
      <c r="X855" s="27"/>
      <c r="Y855" s="27"/>
      <c r="Z855" s="27"/>
      <c r="AA855" s="27"/>
      <c r="AB855" s="27"/>
      <c r="AC855" s="27"/>
      <c r="AD855" s="27"/>
    </row>
    <row r="856" ht="13.5" customHeight="1">
      <c r="A856" s="27"/>
      <c r="B856" s="27"/>
      <c r="C856" s="27"/>
      <c r="D856" s="27"/>
      <c r="E856" s="27"/>
      <c r="F856" s="78"/>
      <c r="G856" s="27"/>
      <c r="H856" s="27"/>
      <c r="I856" s="27"/>
      <c r="J856" s="27"/>
      <c r="K856" s="27"/>
      <c r="L856" s="27"/>
      <c r="M856" s="27"/>
      <c r="N856" s="27"/>
      <c r="O856" s="27"/>
      <c r="P856" s="27"/>
      <c r="Q856" s="27"/>
      <c r="R856" s="27"/>
      <c r="S856" s="27"/>
      <c r="T856" s="27"/>
      <c r="U856" s="27"/>
      <c r="V856" s="27"/>
      <c r="W856" s="27"/>
      <c r="X856" s="27"/>
      <c r="Y856" s="27"/>
      <c r="Z856" s="27"/>
      <c r="AA856" s="27"/>
      <c r="AB856" s="27"/>
      <c r="AC856" s="27"/>
      <c r="AD856" s="27"/>
    </row>
    <row r="857" ht="13.5" customHeight="1">
      <c r="A857" s="27"/>
      <c r="B857" s="27"/>
      <c r="C857" s="27"/>
      <c r="D857" s="27"/>
      <c r="E857" s="27"/>
      <c r="F857" s="78"/>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row>
    <row r="858" ht="13.5" customHeight="1">
      <c r="A858" s="27"/>
      <c r="B858" s="27"/>
      <c r="C858" s="27"/>
      <c r="D858" s="27"/>
      <c r="E858" s="27"/>
      <c r="F858" s="78"/>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row>
    <row r="859" ht="13.5" customHeight="1">
      <c r="A859" s="27"/>
      <c r="B859" s="27"/>
      <c r="C859" s="27"/>
      <c r="D859" s="27"/>
      <c r="E859" s="27"/>
      <c r="F859" s="78"/>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row>
    <row r="860" ht="13.5" customHeight="1">
      <c r="A860" s="27"/>
      <c r="B860" s="27"/>
      <c r="C860" s="27"/>
      <c r="D860" s="27"/>
      <c r="E860" s="27"/>
      <c r="F860" s="78"/>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row>
    <row r="861" ht="13.5" customHeight="1">
      <c r="A861" s="27"/>
      <c r="B861" s="27"/>
      <c r="C861" s="27"/>
      <c r="D861" s="27"/>
      <c r="E861" s="27"/>
      <c r="F861" s="78"/>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row>
    <row r="862" ht="13.5" customHeight="1">
      <c r="A862" s="27"/>
      <c r="B862" s="27"/>
      <c r="C862" s="27"/>
      <c r="D862" s="27"/>
      <c r="E862" s="27"/>
      <c r="F862" s="78"/>
      <c r="G862" s="27"/>
      <c r="H862" s="27"/>
      <c r="I862" s="27"/>
      <c r="J862" s="27"/>
      <c r="K862" s="27"/>
      <c r="L862" s="27"/>
      <c r="M862" s="27"/>
      <c r="N862" s="27"/>
      <c r="O862" s="27"/>
      <c r="P862" s="27"/>
      <c r="Q862" s="27"/>
      <c r="R862" s="27"/>
      <c r="S862" s="27"/>
      <c r="T862" s="27"/>
      <c r="U862" s="27"/>
      <c r="V862" s="27"/>
      <c r="W862" s="27"/>
      <c r="X862" s="27"/>
      <c r="Y862" s="27"/>
      <c r="Z862" s="27"/>
      <c r="AA862" s="27"/>
      <c r="AB862" s="27"/>
      <c r="AC862" s="27"/>
      <c r="AD862" s="27"/>
    </row>
    <row r="863" ht="13.5" customHeight="1">
      <c r="A863" s="27"/>
      <c r="B863" s="27"/>
      <c r="C863" s="27"/>
      <c r="D863" s="27"/>
      <c r="E863" s="27"/>
      <c r="F863" s="78"/>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row>
    <row r="864" ht="13.5" customHeight="1">
      <c r="A864" s="27"/>
      <c r="B864" s="27"/>
      <c r="C864" s="27"/>
      <c r="D864" s="27"/>
      <c r="E864" s="27"/>
      <c r="F864" s="78"/>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row>
    <row r="865" ht="13.5" customHeight="1">
      <c r="A865" s="27"/>
      <c r="B865" s="27"/>
      <c r="C865" s="27"/>
      <c r="D865" s="27"/>
      <c r="E865" s="27"/>
      <c r="F865" s="78"/>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row>
    <row r="866" ht="13.5" customHeight="1">
      <c r="A866" s="27"/>
      <c r="B866" s="27"/>
      <c r="C866" s="27"/>
      <c r="D866" s="27"/>
      <c r="E866" s="27"/>
      <c r="F866" s="78"/>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row>
    <row r="867" ht="13.5" customHeight="1">
      <c r="A867" s="27"/>
      <c r="B867" s="27"/>
      <c r="C867" s="27"/>
      <c r="D867" s="27"/>
      <c r="E867" s="27"/>
      <c r="F867" s="78"/>
      <c r="G867" s="27"/>
      <c r="H867" s="27"/>
      <c r="I867" s="27"/>
      <c r="J867" s="27"/>
      <c r="K867" s="27"/>
      <c r="L867" s="27"/>
      <c r="M867" s="27"/>
      <c r="N867" s="27"/>
      <c r="O867" s="27"/>
      <c r="P867" s="27"/>
      <c r="Q867" s="27"/>
      <c r="R867" s="27"/>
      <c r="S867" s="27"/>
      <c r="T867" s="27"/>
      <c r="U867" s="27"/>
      <c r="V867" s="27"/>
      <c r="W867" s="27"/>
      <c r="X867" s="27"/>
      <c r="Y867" s="27"/>
      <c r="Z867" s="27"/>
      <c r="AA867" s="27"/>
      <c r="AB867" s="27"/>
      <c r="AC867" s="27"/>
      <c r="AD867" s="27"/>
    </row>
    <row r="868" ht="13.5" customHeight="1">
      <c r="A868" s="27"/>
      <c r="B868" s="27"/>
      <c r="C868" s="27"/>
      <c r="D868" s="27"/>
      <c r="E868" s="27"/>
      <c r="F868" s="78"/>
      <c r="G868" s="27"/>
      <c r="H868" s="27"/>
      <c r="I868" s="27"/>
      <c r="J868" s="27"/>
      <c r="K868" s="27"/>
      <c r="L868" s="27"/>
      <c r="M868" s="27"/>
      <c r="N868" s="27"/>
      <c r="O868" s="27"/>
      <c r="P868" s="27"/>
      <c r="Q868" s="27"/>
      <c r="R868" s="27"/>
      <c r="S868" s="27"/>
      <c r="T868" s="27"/>
      <c r="U868" s="27"/>
      <c r="V868" s="27"/>
      <c r="W868" s="27"/>
      <c r="X868" s="27"/>
      <c r="Y868" s="27"/>
      <c r="Z868" s="27"/>
      <c r="AA868" s="27"/>
      <c r="AB868" s="27"/>
      <c r="AC868" s="27"/>
      <c r="AD868" s="27"/>
    </row>
    <row r="869" ht="13.5" customHeight="1">
      <c r="A869" s="27"/>
      <c r="B869" s="27"/>
      <c r="C869" s="27"/>
      <c r="D869" s="27"/>
      <c r="E869" s="27"/>
      <c r="F869" s="78"/>
      <c r="G869" s="27"/>
      <c r="H869" s="27"/>
      <c r="I869" s="27"/>
      <c r="J869" s="27"/>
      <c r="K869" s="27"/>
      <c r="L869" s="27"/>
      <c r="M869" s="27"/>
      <c r="N869" s="27"/>
      <c r="O869" s="27"/>
      <c r="P869" s="27"/>
      <c r="Q869" s="27"/>
      <c r="R869" s="27"/>
      <c r="S869" s="27"/>
      <c r="T869" s="27"/>
      <c r="U869" s="27"/>
      <c r="V869" s="27"/>
      <c r="W869" s="27"/>
      <c r="X869" s="27"/>
      <c r="Y869" s="27"/>
      <c r="Z869" s="27"/>
      <c r="AA869" s="27"/>
      <c r="AB869" s="27"/>
      <c r="AC869" s="27"/>
      <c r="AD869" s="27"/>
    </row>
    <row r="870" ht="13.5" customHeight="1">
      <c r="A870" s="27"/>
      <c r="B870" s="27"/>
      <c r="C870" s="27"/>
      <c r="D870" s="27"/>
      <c r="E870" s="27"/>
      <c r="F870" s="78"/>
      <c r="G870" s="27"/>
      <c r="H870" s="27"/>
      <c r="I870" s="27"/>
      <c r="J870" s="27"/>
      <c r="K870" s="27"/>
      <c r="L870" s="27"/>
      <c r="M870" s="27"/>
      <c r="N870" s="27"/>
      <c r="O870" s="27"/>
      <c r="P870" s="27"/>
      <c r="Q870" s="27"/>
      <c r="R870" s="27"/>
      <c r="S870" s="27"/>
      <c r="T870" s="27"/>
      <c r="U870" s="27"/>
      <c r="V870" s="27"/>
      <c r="W870" s="27"/>
      <c r="X870" s="27"/>
      <c r="Y870" s="27"/>
      <c r="Z870" s="27"/>
      <c r="AA870" s="27"/>
      <c r="AB870" s="27"/>
      <c r="AC870" s="27"/>
      <c r="AD870" s="27"/>
    </row>
    <row r="871" ht="13.5" customHeight="1">
      <c r="A871" s="27"/>
      <c r="B871" s="27"/>
      <c r="C871" s="27"/>
      <c r="D871" s="27"/>
      <c r="E871" s="27"/>
      <c r="F871" s="78"/>
      <c r="G871" s="27"/>
      <c r="H871" s="27"/>
      <c r="I871" s="27"/>
      <c r="J871" s="27"/>
      <c r="K871" s="27"/>
      <c r="L871" s="27"/>
      <c r="M871" s="27"/>
      <c r="N871" s="27"/>
      <c r="O871" s="27"/>
      <c r="P871" s="27"/>
      <c r="Q871" s="27"/>
      <c r="R871" s="27"/>
      <c r="S871" s="27"/>
      <c r="T871" s="27"/>
      <c r="U871" s="27"/>
      <c r="V871" s="27"/>
      <c r="W871" s="27"/>
      <c r="X871" s="27"/>
      <c r="Y871" s="27"/>
      <c r="Z871" s="27"/>
      <c r="AA871" s="27"/>
      <c r="AB871" s="27"/>
      <c r="AC871" s="27"/>
      <c r="AD871" s="27"/>
    </row>
    <row r="872" ht="13.5" customHeight="1">
      <c r="A872" s="27"/>
      <c r="B872" s="27"/>
      <c r="C872" s="27"/>
      <c r="D872" s="27"/>
      <c r="E872" s="27"/>
      <c r="F872" s="78"/>
      <c r="G872" s="27"/>
      <c r="H872" s="27"/>
      <c r="I872" s="27"/>
      <c r="J872" s="27"/>
      <c r="K872" s="27"/>
      <c r="L872" s="27"/>
      <c r="M872" s="27"/>
      <c r="N872" s="27"/>
      <c r="O872" s="27"/>
      <c r="P872" s="27"/>
      <c r="Q872" s="27"/>
      <c r="R872" s="27"/>
      <c r="S872" s="27"/>
      <c r="T872" s="27"/>
      <c r="U872" s="27"/>
      <c r="V872" s="27"/>
      <c r="W872" s="27"/>
      <c r="X872" s="27"/>
      <c r="Y872" s="27"/>
      <c r="Z872" s="27"/>
      <c r="AA872" s="27"/>
      <c r="AB872" s="27"/>
      <c r="AC872" s="27"/>
      <c r="AD872" s="27"/>
    </row>
    <row r="873" ht="13.5" customHeight="1">
      <c r="A873" s="27"/>
      <c r="B873" s="27"/>
      <c r="C873" s="27"/>
      <c r="D873" s="27"/>
      <c r="E873" s="27"/>
      <c r="F873" s="78"/>
      <c r="G873" s="27"/>
      <c r="H873" s="27"/>
      <c r="I873" s="27"/>
      <c r="J873" s="27"/>
      <c r="K873" s="27"/>
      <c r="L873" s="27"/>
      <c r="M873" s="27"/>
      <c r="N873" s="27"/>
      <c r="O873" s="27"/>
      <c r="P873" s="27"/>
      <c r="Q873" s="27"/>
      <c r="R873" s="27"/>
      <c r="S873" s="27"/>
      <c r="T873" s="27"/>
      <c r="U873" s="27"/>
      <c r="V873" s="27"/>
      <c r="W873" s="27"/>
      <c r="X873" s="27"/>
      <c r="Y873" s="27"/>
      <c r="Z873" s="27"/>
      <c r="AA873" s="27"/>
      <c r="AB873" s="27"/>
      <c r="AC873" s="27"/>
      <c r="AD873" s="27"/>
    </row>
    <row r="874" ht="13.5" customHeight="1">
      <c r="A874" s="27"/>
      <c r="B874" s="27"/>
      <c r="C874" s="27"/>
      <c r="D874" s="27"/>
      <c r="E874" s="27"/>
      <c r="F874" s="78"/>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row>
    <row r="875" ht="13.5" customHeight="1">
      <c r="A875" s="27"/>
      <c r="B875" s="27"/>
      <c r="C875" s="27"/>
      <c r="D875" s="27"/>
      <c r="E875" s="27"/>
      <c r="F875" s="78"/>
      <c r="G875" s="27"/>
      <c r="H875" s="27"/>
      <c r="I875" s="27"/>
      <c r="J875" s="27"/>
      <c r="K875" s="27"/>
      <c r="L875" s="27"/>
      <c r="M875" s="27"/>
      <c r="N875" s="27"/>
      <c r="O875" s="27"/>
      <c r="P875" s="27"/>
      <c r="Q875" s="27"/>
      <c r="R875" s="27"/>
      <c r="S875" s="27"/>
      <c r="T875" s="27"/>
      <c r="U875" s="27"/>
      <c r="V875" s="27"/>
      <c r="W875" s="27"/>
      <c r="X875" s="27"/>
      <c r="Y875" s="27"/>
      <c r="Z875" s="27"/>
      <c r="AA875" s="27"/>
      <c r="AB875" s="27"/>
      <c r="AC875" s="27"/>
      <c r="AD875" s="27"/>
    </row>
    <row r="876" ht="13.5" customHeight="1">
      <c r="A876" s="27"/>
      <c r="B876" s="27"/>
      <c r="C876" s="27"/>
      <c r="D876" s="27"/>
      <c r="E876" s="27"/>
      <c r="F876" s="78"/>
      <c r="G876" s="27"/>
      <c r="H876" s="27"/>
      <c r="I876" s="27"/>
      <c r="J876" s="27"/>
      <c r="K876" s="27"/>
      <c r="L876" s="27"/>
      <c r="M876" s="27"/>
      <c r="N876" s="27"/>
      <c r="O876" s="27"/>
      <c r="P876" s="27"/>
      <c r="Q876" s="27"/>
      <c r="R876" s="27"/>
      <c r="S876" s="27"/>
      <c r="T876" s="27"/>
      <c r="U876" s="27"/>
      <c r="V876" s="27"/>
      <c r="W876" s="27"/>
      <c r="X876" s="27"/>
      <c r="Y876" s="27"/>
      <c r="Z876" s="27"/>
      <c r="AA876" s="27"/>
      <c r="AB876" s="27"/>
      <c r="AC876" s="27"/>
      <c r="AD876" s="27"/>
    </row>
    <row r="877" ht="13.5" customHeight="1">
      <c r="A877" s="27"/>
      <c r="B877" s="27"/>
      <c r="C877" s="27"/>
      <c r="D877" s="27"/>
      <c r="E877" s="27"/>
      <c r="F877" s="78"/>
      <c r="G877" s="27"/>
      <c r="H877" s="27"/>
      <c r="I877" s="27"/>
      <c r="J877" s="27"/>
      <c r="K877" s="27"/>
      <c r="L877" s="27"/>
      <c r="M877" s="27"/>
      <c r="N877" s="27"/>
      <c r="O877" s="27"/>
      <c r="P877" s="27"/>
      <c r="Q877" s="27"/>
      <c r="R877" s="27"/>
      <c r="S877" s="27"/>
      <c r="T877" s="27"/>
      <c r="U877" s="27"/>
      <c r="V877" s="27"/>
      <c r="W877" s="27"/>
      <c r="X877" s="27"/>
      <c r="Y877" s="27"/>
      <c r="Z877" s="27"/>
      <c r="AA877" s="27"/>
      <c r="AB877" s="27"/>
      <c r="AC877" s="27"/>
      <c r="AD877" s="27"/>
    </row>
    <row r="878" ht="13.5" customHeight="1">
      <c r="A878" s="27"/>
      <c r="B878" s="27"/>
      <c r="C878" s="27"/>
      <c r="D878" s="27"/>
      <c r="E878" s="27"/>
      <c r="F878" s="78"/>
      <c r="G878" s="27"/>
      <c r="H878" s="27"/>
      <c r="I878" s="27"/>
      <c r="J878" s="27"/>
      <c r="K878" s="27"/>
      <c r="L878" s="27"/>
      <c r="M878" s="27"/>
      <c r="N878" s="27"/>
      <c r="O878" s="27"/>
      <c r="P878" s="27"/>
      <c r="Q878" s="27"/>
      <c r="R878" s="27"/>
      <c r="S878" s="27"/>
      <c r="T878" s="27"/>
      <c r="U878" s="27"/>
      <c r="V878" s="27"/>
      <c r="W878" s="27"/>
      <c r="X878" s="27"/>
      <c r="Y878" s="27"/>
      <c r="Z878" s="27"/>
      <c r="AA878" s="27"/>
      <c r="AB878" s="27"/>
      <c r="AC878" s="27"/>
      <c r="AD878" s="27"/>
    </row>
    <row r="879" ht="13.5" customHeight="1">
      <c r="A879" s="27"/>
      <c r="B879" s="27"/>
      <c r="C879" s="27"/>
      <c r="D879" s="27"/>
      <c r="E879" s="27"/>
      <c r="F879" s="78"/>
      <c r="G879" s="27"/>
      <c r="H879" s="27"/>
      <c r="I879" s="27"/>
      <c r="J879" s="27"/>
      <c r="K879" s="27"/>
      <c r="L879" s="27"/>
      <c r="M879" s="27"/>
      <c r="N879" s="27"/>
      <c r="O879" s="27"/>
      <c r="P879" s="27"/>
      <c r="Q879" s="27"/>
      <c r="R879" s="27"/>
      <c r="S879" s="27"/>
      <c r="T879" s="27"/>
      <c r="U879" s="27"/>
      <c r="V879" s="27"/>
      <c r="W879" s="27"/>
      <c r="X879" s="27"/>
      <c r="Y879" s="27"/>
      <c r="Z879" s="27"/>
      <c r="AA879" s="27"/>
      <c r="AB879" s="27"/>
      <c r="AC879" s="27"/>
      <c r="AD879" s="27"/>
    </row>
    <row r="880" ht="13.5" customHeight="1">
      <c r="A880" s="27"/>
      <c r="B880" s="27"/>
      <c r="C880" s="27"/>
      <c r="D880" s="27"/>
      <c r="E880" s="27"/>
      <c r="F880" s="78"/>
      <c r="G880" s="27"/>
      <c r="H880" s="27"/>
      <c r="I880" s="27"/>
      <c r="J880" s="27"/>
      <c r="K880" s="27"/>
      <c r="L880" s="27"/>
      <c r="M880" s="27"/>
      <c r="N880" s="27"/>
      <c r="O880" s="27"/>
      <c r="P880" s="27"/>
      <c r="Q880" s="27"/>
      <c r="R880" s="27"/>
      <c r="S880" s="27"/>
      <c r="T880" s="27"/>
      <c r="U880" s="27"/>
      <c r="V880" s="27"/>
      <c r="W880" s="27"/>
      <c r="X880" s="27"/>
      <c r="Y880" s="27"/>
      <c r="Z880" s="27"/>
      <c r="AA880" s="27"/>
      <c r="AB880" s="27"/>
      <c r="AC880" s="27"/>
      <c r="AD880" s="27"/>
    </row>
    <row r="881" ht="13.5" customHeight="1">
      <c r="A881" s="27"/>
      <c r="B881" s="27"/>
      <c r="C881" s="27"/>
      <c r="D881" s="27"/>
      <c r="E881" s="27"/>
      <c r="F881" s="78"/>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row>
    <row r="882" ht="13.5" customHeight="1">
      <c r="A882" s="27"/>
      <c r="B882" s="27"/>
      <c r="C882" s="27"/>
      <c r="D882" s="27"/>
      <c r="E882" s="27"/>
      <c r="F882" s="78"/>
      <c r="G882" s="27"/>
      <c r="H882" s="27"/>
      <c r="I882" s="27"/>
      <c r="J882" s="27"/>
      <c r="K882" s="27"/>
      <c r="L882" s="27"/>
      <c r="M882" s="27"/>
      <c r="N882" s="27"/>
      <c r="O882" s="27"/>
      <c r="P882" s="27"/>
      <c r="Q882" s="27"/>
      <c r="R882" s="27"/>
      <c r="S882" s="27"/>
      <c r="T882" s="27"/>
      <c r="U882" s="27"/>
      <c r="V882" s="27"/>
      <c r="W882" s="27"/>
      <c r="X882" s="27"/>
      <c r="Y882" s="27"/>
      <c r="Z882" s="27"/>
      <c r="AA882" s="27"/>
      <c r="AB882" s="27"/>
      <c r="AC882" s="27"/>
      <c r="AD882" s="27"/>
    </row>
    <row r="883" ht="13.5" customHeight="1">
      <c r="A883" s="27"/>
      <c r="B883" s="27"/>
      <c r="C883" s="27"/>
      <c r="D883" s="27"/>
      <c r="E883" s="27"/>
      <c r="F883" s="78"/>
      <c r="G883" s="27"/>
      <c r="H883" s="27"/>
      <c r="I883" s="27"/>
      <c r="J883" s="27"/>
      <c r="K883" s="27"/>
      <c r="L883" s="27"/>
      <c r="M883" s="27"/>
      <c r="N883" s="27"/>
      <c r="O883" s="27"/>
      <c r="P883" s="27"/>
      <c r="Q883" s="27"/>
      <c r="R883" s="27"/>
      <c r="S883" s="27"/>
      <c r="T883" s="27"/>
      <c r="U883" s="27"/>
      <c r="V883" s="27"/>
      <c r="W883" s="27"/>
      <c r="X883" s="27"/>
      <c r="Y883" s="27"/>
      <c r="Z883" s="27"/>
      <c r="AA883" s="27"/>
      <c r="AB883" s="27"/>
      <c r="AC883" s="27"/>
      <c r="AD883" s="27"/>
    </row>
    <row r="884" ht="13.5" customHeight="1">
      <c r="A884" s="27"/>
      <c r="B884" s="27"/>
      <c r="C884" s="27"/>
      <c r="D884" s="27"/>
      <c r="E884" s="27"/>
      <c r="F884" s="78"/>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row>
    <row r="885" ht="13.5" customHeight="1">
      <c r="A885" s="27"/>
      <c r="B885" s="27"/>
      <c r="C885" s="27"/>
      <c r="D885" s="27"/>
      <c r="E885" s="27"/>
      <c r="F885" s="78"/>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row>
    <row r="886" ht="13.5" customHeight="1">
      <c r="A886" s="27"/>
      <c r="B886" s="27"/>
      <c r="C886" s="27"/>
      <c r="D886" s="27"/>
      <c r="E886" s="27"/>
      <c r="F886" s="78"/>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row>
    <row r="887" ht="13.5" customHeight="1">
      <c r="A887" s="27"/>
      <c r="B887" s="27"/>
      <c r="C887" s="27"/>
      <c r="D887" s="27"/>
      <c r="E887" s="27"/>
      <c r="F887" s="78"/>
      <c r="G887" s="27"/>
      <c r="H887" s="27"/>
      <c r="I887" s="27"/>
      <c r="J887" s="27"/>
      <c r="K887" s="27"/>
      <c r="L887" s="27"/>
      <c r="M887" s="27"/>
      <c r="N887" s="27"/>
      <c r="O887" s="27"/>
      <c r="P887" s="27"/>
      <c r="Q887" s="27"/>
      <c r="R887" s="27"/>
      <c r="S887" s="27"/>
      <c r="T887" s="27"/>
      <c r="U887" s="27"/>
      <c r="V887" s="27"/>
      <c r="W887" s="27"/>
      <c r="X887" s="27"/>
      <c r="Y887" s="27"/>
      <c r="Z887" s="27"/>
      <c r="AA887" s="27"/>
      <c r="AB887" s="27"/>
      <c r="AC887" s="27"/>
      <c r="AD887" s="27"/>
    </row>
    <row r="888" ht="13.5" customHeight="1">
      <c r="A888" s="27"/>
      <c r="B888" s="27"/>
      <c r="C888" s="27"/>
      <c r="D888" s="27"/>
      <c r="E888" s="27"/>
      <c r="F888" s="78"/>
      <c r="G888" s="27"/>
      <c r="H888" s="27"/>
      <c r="I888" s="27"/>
      <c r="J888" s="27"/>
      <c r="K888" s="27"/>
      <c r="L888" s="27"/>
      <c r="M888" s="27"/>
      <c r="N888" s="27"/>
      <c r="O888" s="27"/>
      <c r="P888" s="27"/>
      <c r="Q888" s="27"/>
      <c r="R888" s="27"/>
      <c r="S888" s="27"/>
      <c r="T888" s="27"/>
      <c r="U888" s="27"/>
      <c r="V888" s="27"/>
      <c r="W888" s="27"/>
      <c r="X888" s="27"/>
      <c r="Y888" s="27"/>
      <c r="Z888" s="27"/>
      <c r="AA888" s="27"/>
      <c r="AB888" s="27"/>
      <c r="AC888" s="27"/>
      <c r="AD888" s="27"/>
    </row>
    <row r="889" ht="13.5" customHeight="1">
      <c r="A889" s="27"/>
      <c r="B889" s="27"/>
      <c r="C889" s="27"/>
      <c r="D889" s="27"/>
      <c r="E889" s="27"/>
      <c r="F889" s="78"/>
      <c r="G889" s="27"/>
      <c r="H889" s="27"/>
      <c r="I889" s="27"/>
      <c r="J889" s="27"/>
      <c r="K889" s="27"/>
      <c r="L889" s="27"/>
      <c r="M889" s="27"/>
      <c r="N889" s="27"/>
      <c r="O889" s="27"/>
      <c r="P889" s="27"/>
      <c r="Q889" s="27"/>
      <c r="R889" s="27"/>
      <c r="S889" s="27"/>
      <c r="T889" s="27"/>
      <c r="U889" s="27"/>
      <c r="V889" s="27"/>
      <c r="W889" s="27"/>
      <c r="X889" s="27"/>
      <c r="Y889" s="27"/>
      <c r="Z889" s="27"/>
      <c r="AA889" s="27"/>
      <c r="AB889" s="27"/>
      <c r="AC889" s="27"/>
      <c r="AD889" s="27"/>
    </row>
    <row r="890" ht="13.5" customHeight="1">
      <c r="A890" s="27"/>
      <c r="B890" s="27"/>
      <c r="C890" s="27"/>
      <c r="D890" s="27"/>
      <c r="E890" s="27"/>
      <c r="F890" s="78"/>
      <c r="G890" s="27"/>
      <c r="H890" s="27"/>
      <c r="I890" s="27"/>
      <c r="J890" s="27"/>
      <c r="K890" s="27"/>
      <c r="L890" s="27"/>
      <c r="M890" s="27"/>
      <c r="N890" s="27"/>
      <c r="O890" s="27"/>
      <c r="P890" s="27"/>
      <c r="Q890" s="27"/>
      <c r="R890" s="27"/>
      <c r="S890" s="27"/>
      <c r="T890" s="27"/>
      <c r="U890" s="27"/>
      <c r="V890" s="27"/>
      <c r="W890" s="27"/>
      <c r="X890" s="27"/>
      <c r="Y890" s="27"/>
      <c r="Z890" s="27"/>
      <c r="AA890" s="27"/>
      <c r="AB890" s="27"/>
      <c r="AC890" s="27"/>
      <c r="AD890" s="27"/>
    </row>
    <row r="891" ht="13.5" customHeight="1">
      <c r="A891" s="27"/>
      <c r="B891" s="27"/>
      <c r="C891" s="27"/>
      <c r="D891" s="27"/>
      <c r="E891" s="27"/>
      <c r="F891" s="78"/>
      <c r="G891" s="27"/>
      <c r="H891" s="27"/>
      <c r="I891" s="27"/>
      <c r="J891" s="27"/>
      <c r="K891" s="27"/>
      <c r="L891" s="27"/>
      <c r="M891" s="27"/>
      <c r="N891" s="27"/>
      <c r="O891" s="27"/>
      <c r="P891" s="27"/>
      <c r="Q891" s="27"/>
      <c r="R891" s="27"/>
      <c r="S891" s="27"/>
      <c r="T891" s="27"/>
      <c r="U891" s="27"/>
      <c r="V891" s="27"/>
      <c r="W891" s="27"/>
      <c r="X891" s="27"/>
      <c r="Y891" s="27"/>
      <c r="Z891" s="27"/>
      <c r="AA891" s="27"/>
      <c r="AB891" s="27"/>
      <c r="AC891" s="27"/>
      <c r="AD891" s="27"/>
    </row>
    <row r="892" ht="13.5" customHeight="1">
      <c r="A892" s="27"/>
      <c r="B892" s="27"/>
      <c r="C892" s="27"/>
      <c r="D892" s="27"/>
      <c r="E892" s="27"/>
      <c r="F892" s="78"/>
      <c r="G892" s="27"/>
      <c r="H892" s="27"/>
      <c r="I892" s="27"/>
      <c r="J892" s="27"/>
      <c r="K892" s="27"/>
      <c r="L892" s="27"/>
      <c r="M892" s="27"/>
      <c r="N892" s="27"/>
      <c r="O892" s="27"/>
      <c r="P892" s="27"/>
      <c r="Q892" s="27"/>
      <c r="R892" s="27"/>
      <c r="S892" s="27"/>
      <c r="T892" s="27"/>
      <c r="U892" s="27"/>
      <c r="V892" s="27"/>
      <c r="W892" s="27"/>
      <c r="X892" s="27"/>
      <c r="Y892" s="27"/>
      <c r="Z892" s="27"/>
      <c r="AA892" s="27"/>
      <c r="AB892" s="27"/>
      <c r="AC892" s="27"/>
      <c r="AD892" s="27"/>
    </row>
    <row r="893" ht="13.5" customHeight="1">
      <c r="A893" s="27"/>
      <c r="B893" s="27"/>
      <c r="C893" s="27"/>
      <c r="D893" s="27"/>
      <c r="E893" s="27"/>
      <c r="F893" s="78"/>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row>
    <row r="894" ht="13.5" customHeight="1">
      <c r="A894" s="27"/>
      <c r="B894" s="27"/>
      <c r="C894" s="27"/>
      <c r="D894" s="27"/>
      <c r="E894" s="27"/>
      <c r="F894" s="78"/>
      <c r="G894" s="27"/>
      <c r="H894" s="27"/>
      <c r="I894" s="27"/>
      <c r="J894" s="27"/>
      <c r="K894" s="27"/>
      <c r="L894" s="27"/>
      <c r="M894" s="27"/>
      <c r="N894" s="27"/>
      <c r="O894" s="27"/>
      <c r="P894" s="27"/>
      <c r="Q894" s="27"/>
      <c r="R894" s="27"/>
      <c r="S894" s="27"/>
      <c r="T894" s="27"/>
      <c r="U894" s="27"/>
      <c r="V894" s="27"/>
      <c r="W894" s="27"/>
      <c r="X894" s="27"/>
      <c r="Y894" s="27"/>
      <c r="Z894" s="27"/>
      <c r="AA894" s="27"/>
      <c r="AB894" s="27"/>
      <c r="AC894" s="27"/>
      <c r="AD894" s="27"/>
    </row>
    <row r="895" ht="13.5" customHeight="1">
      <c r="A895" s="27"/>
      <c r="B895" s="27"/>
      <c r="C895" s="27"/>
      <c r="D895" s="27"/>
      <c r="E895" s="27"/>
      <c r="F895" s="78"/>
      <c r="G895" s="27"/>
      <c r="H895" s="27"/>
      <c r="I895" s="27"/>
      <c r="J895" s="27"/>
      <c r="K895" s="27"/>
      <c r="L895" s="27"/>
      <c r="M895" s="27"/>
      <c r="N895" s="27"/>
      <c r="O895" s="27"/>
      <c r="P895" s="27"/>
      <c r="Q895" s="27"/>
      <c r="R895" s="27"/>
      <c r="S895" s="27"/>
      <c r="T895" s="27"/>
      <c r="U895" s="27"/>
      <c r="V895" s="27"/>
      <c r="W895" s="27"/>
      <c r="X895" s="27"/>
      <c r="Y895" s="27"/>
      <c r="Z895" s="27"/>
      <c r="AA895" s="27"/>
      <c r="AB895" s="27"/>
      <c r="AC895" s="27"/>
      <c r="AD895" s="27"/>
    </row>
    <row r="896" ht="13.5" customHeight="1">
      <c r="A896" s="27"/>
      <c r="B896" s="27"/>
      <c r="C896" s="27"/>
      <c r="D896" s="27"/>
      <c r="E896" s="27"/>
      <c r="F896" s="78"/>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row>
    <row r="897" ht="13.5" customHeight="1">
      <c r="A897" s="27"/>
      <c r="B897" s="27"/>
      <c r="C897" s="27"/>
      <c r="D897" s="27"/>
      <c r="E897" s="27"/>
      <c r="F897" s="78"/>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row>
    <row r="898" ht="13.5" customHeight="1">
      <c r="A898" s="27"/>
      <c r="B898" s="27"/>
      <c r="C898" s="27"/>
      <c r="D898" s="27"/>
      <c r="E898" s="27"/>
      <c r="F898" s="78"/>
      <c r="G898" s="27"/>
      <c r="H898" s="27"/>
      <c r="I898" s="27"/>
      <c r="J898" s="27"/>
      <c r="K898" s="27"/>
      <c r="L898" s="27"/>
      <c r="M898" s="27"/>
      <c r="N898" s="27"/>
      <c r="O898" s="27"/>
      <c r="P898" s="27"/>
      <c r="Q898" s="27"/>
      <c r="R898" s="27"/>
      <c r="S898" s="27"/>
      <c r="T898" s="27"/>
      <c r="U898" s="27"/>
      <c r="V898" s="27"/>
      <c r="W898" s="27"/>
      <c r="X898" s="27"/>
      <c r="Y898" s="27"/>
      <c r="Z898" s="27"/>
      <c r="AA898" s="27"/>
      <c r="AB898" s="27"/>
      <c r="AC898" s="27"/>
      <c r="AD898" s="27"/>
    </row>
    <row r="899" ht="13.5" customHeight="1">
      <c r="A899" s="27"/>
      <c r="B899" s="27"/>
      <c r="C899" s="27"/>
      <c r="D899" s="27"/>
      <c r="E899" s="27"/>
      <c r="F899" s="78"/>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row>
    <row r="900" ht="13.5" customHeight="1">
      <c r="A900" s="27"/>
      <c r="B900" s="27"/>
      <c r="C900" s="27"/>
      <c r="D900" s="27"/>
      <c r="E900" s="27"/>
      <c r="F900" s="78"/>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row>
    <row r="901" ht="13.5" customHeight="1">
      <c r="A901" s="27"/>
      <c r="B901" s="27"/>
      <c r="C901" s="27"/>
      <c r="D901" s="27"/>
      <c r="E901" s="27"/>
      <c r="F901" s="78"/>
      <c r="G901" s="27"/>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row>
    <row r="902" ht="13.5" customHeight="1">
      <c r="A902" s="27"/>
      <c r="B902" s="27"/>
      <c r="C902" s="27"/>
      <c r="D902" s="27"/>
      <c r="E902" s="27"/>
      <c r="F902" s="78"/>
      <c r="G902" s="27"/>
      <c r="H902" s="27"/>
      <c r="I902" s="27"/>
      <c r="J902" s="27"/>
      <c r="K902" s="27"/>
      <c r="L902" s="27"/>
      <c r="M902" s="27"/>
      <c r="N902" s="27"/>
      <c r="O902" s="27"/>
      <c r="P902" s="27"/>
      <c r="Q902" s="27"/>
      <c r="R902" s="27"/>
      <c r="S902" s="27"/>
      <c r="T902" s="27"/>
      <c r="U902" s="27"/>
      <c r="V902" s="27"/>
      <c r="W902" s="27"/>
      <c r="X902" s="27"/>
      <c r="Y902" s="27"/>
      <c r="Z902" s="27"/>
      <c r="AA902" s="27"/>
      <c r="AB902" s="27"/>
      <c r="AC902" s="27"/>
      <c r="AD902" s="27"/>
    </row>
    <row r="903" ht="13.5" customHeight="1">
      <c r="A903" s="27"/>
      <c r="B903" s="27"/>
      <c r="C903" s="27"/>
      <c r="D903" s="27"/>
      <c r="E903" s="27"/>
      <c r="F903" s="78"/>
      <c r="G903" s="27"/>
      <c r="H903" s="27"/>
      <c r="I903" s="27"/>
      <c r="J903" s="27"/>
      <c r="K903" s="27"/>
      <c r="L903" s="27"/>
      <c r="M903" s="27"/>
      <c r="N903" s="27"/>
      <c r="O903" s="27"/>
      <c r="P903" s="27"/>
      <c r="Q903" s="27"/>
      <c r="R903" s="27"/>
      <c r="S903" s="27"/>
      <c r="T903" s="27"/>
      <c r="U903" s="27"/>
      <c r="V903" s="27"/>
      <c r="W903" s="27"/>
      <c r="X903" s="27"/>
      <c r="Y903" s="27"/>
      <c r="Z903" s="27"/>
      <c r="AA903" s="27"/>
      <c r="AB903" s="27"/>
      <c r="AC903" s="27"/>
      <c r="AD903" s="27"/>
    </row>
    <row r="904" ht="13.5" customHeight="1">
      <c r="A904" s="27"/>
      <c r="B904" s="27"/>
      <c r="C904" s="27"/>
      <c r="D904" s="27"/>
      <c r="E904" s="27"/>
      <c r="F904" s="78"/>
      <c r="G904" s="27"/>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row>
    <row r="905" ht="13.5" customHeight="1">
      <c r="A905" s="27"/>
      <c r="B905" s="27"/>
      <c r="C905" s="27"/>
      <c r="D905" s="27"/>
      <c r="E905" s="27"/>
      <c r="F905" s="78"/>
      <c r="G905" s="27"/>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row>
    <row r="906" ht="13.5" customHeight="1">
      <c r="A906" s="27"/>
      <c r="B906" s="27"/>
      <c r="C906" s="27"/>
      <c r="D906" s="27"/>
      <c r="E906" s="27"/>
      <c r="F906" s="78"/>
      <c r="G906" s="27"/>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row>
    <row r="907" ht="13.5" customHeight="1">
      <c r="A907" s="27"/>
      <c r="B907" s="27"/>
      <c r="C907" s="27"/>
      <c r="D907" s="27"/>
      <c r="E907" s="27"/>
      <c r="F907" s="78"/>
      <c r="G907" s="27"/>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row>
    <row r="908" ht="13.5" customHeight="1">
      <c r="A908" s="27"/>
      <c r="B908" s="27"/>
      <c r="C908" s="27"/>
      <c r="D908" s="27"/>
      <c r="E908" s="27"/>
      <c r="F908" s="78"/>
      <c r="G908" s="27"/>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row>
    <row r="909" ht="13.5" customHeight="1">
      <c r="A909" s="27"/>
      <c r="B909" s="27"/>
      <c r="C909" s="27"/>
      <c r="D909" s="27"/>
      <c r="E909" s="27"/>
      <c r="F909" s="78"/>
      <c r="G909" s="27"/>
      <c r="H909" s="27"/>
      <c r="I909" s="27"/>
      <c r="J909" s="27"/>
      <c r="K909" s="27"/>
      <c r="L909" s="27"/>
      <c r="M909" s="27"/>
      <c r="N909" s="27"/>
      <c r="O909" s="27"/>
      <c r="P909" s="27"/>
      <c r="Q909" s="27"/>
      <c r="R909" s="27"/>
      <c r="S909" s="27"/>
      <c r="T909" s="27"/>
      <c r="U909" s="27"/>
      <c r="V909" s="27"/>
      <c r="W909" s="27"/>
      <c r="X909" s="27"/>
      <c r="Y909" s="27"/>
      <c r="Z909" s="27"/>
      <c r="AA909" s="27"/>
      <c r="AB909" s="27"/>
      <c r="AC909" s="27"/>
      <c r="AD909" s="27"/>
    </row>
    <row r="910" ht="13.5" customHeight="1">
      <c r="A910" s="27"/>
      <c r="B910" s="27"/>
      <c r="C910" s="27"/>
      <c r="D910" s="27"/>
      <c r="E910" s="27"/>
      <c r="F910" s="78"/>
      <c r="G910" s="27"/>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row>
    <row r="911" ht="13.5" customHeight="1">
      <c r="A911" s="27"/>
      <c r="B911" s="27"/>
      <c r="C911" s="27"/>
      <c r="D911" s="27"/>
      <c r="E911" s="27"/>
      <c r="F911" s="78"/>
      <c r="G911" s="27"/>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row>
    <row r="912" ht="13.5" customHeight="1">
      <c r="A912" s="27"/>
      <c r="B912" s="27"/>
      <c r="C912" s="27"/>
      <c r="D912" s="27"/>
      <c r="E912" s="27"/>
      <c r="F912" s="78"/>
      <c r="G912" s="27"/>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row>
    <row r="913" ht="13.5" customHeight="1">
      <c r="A913" s="27"/>
      <c r="B913" s="27"/>
      <c r="C913" s="27"/>
      <c r="D913" s="27"/>
      <c r="E913" s="27"/>
      <c r="F913" s="78"/>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row>
    <row r="914" ht="13.5" customHeight="1">
      <c r="A914" s="27"/>
      <c r="B914" s="27"/>
      <c r="C914" s="27"/>
      <c r="D914" s="27"/>
      <c r="E914" s="27"/>
      <c r="F914" s="78"/>
      <c r="G914" s="27"/>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row>
    <row r="915" ht="13.5" customHeight="1">
      <c r="A915" s="27"/>
      <c r="B915" s="27"/>
      <c r="C915" s="27"/>
      <c r="D915" s="27"/>
      <c r="E915" s="27"/>
      <c r="F915" s="78"/>
      <c r="G915" s="27"/>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row>
    <row r="916" ht="13.5" customHeight="1">
      <c r="A916" s="27"/>
      <c r="B916" s="27"/>
      <c r="C916" s="27"/>
      <c r="D916" s="27"/>
      <c r="E916" s="27"/>
      <c r="F916" s="78"/>
      <c r="G916" s="27"/>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row>
    <row r="917" ht="13.5" customHeight="1">
      <c r="A917" s="27"/>
      <c r="B917" s="27"/>
      <c r="C917" s="27"/>
      <c r="D917" s="27"/>
      <c r="E917" s="27"/>
      <c r="F917" s="78"/>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row>
    <row r="918" ht="13.5" customHeight="1">
      <c r="A918" s="27"/>
      <c r="B918" s="27"/>
      <c r="C918" s="27"/>
      <c r="D918" s="27"/>
      <c r="E918" s="27"/>
      <c r="F918" s="78"/>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row>
    <row r="919" ht="13.5" customHeight="1">
      <c r="A919" s="27"/>
      <c r="B919" s="27"/>
      <c r="C919" s="27"/>
      <c r="D919" s="27"/>
      <c r="E919" s="27"/>
      <c r="F919" s="78"/>
      <c r="G919" s="27"/>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row>
    <row r="920" ht="13.5" customHeight="1">
      <c r="A920" s="27"/>
      <c r="B920" s="27"/>
      <c r="C920" s="27"/>
      <c r="D920" s="27"/>
      <c r="E920" s="27"/>
      <c r="F920" s="78"/>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row>
    <row r="921" ht="13.5" customHeight="1">
      <c r="A921" s="27"/>
      <c r="B921" s="27"/>
      <c r="C921" s="27"/>
      <c r="D921" s="27"/>
      <c r="E921" s="27"/>
      <c r="F921" s="78"/>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row>
    <row r="922" ht="13.5" customHeight="1">
      <c r="A922" s="27"/>
      <c r="B922" s="27"/>
      <c r="C922" s="27"/>
      <c r="D922" s="27"/>
      <c r="E922" s="27"/>
      <c r="F922" s="78"/>
      <c r="G922" s="27"/>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row>
    <row r="923" ht="13.5" customHeight="1">
      <c r="A923" s="27"/>
      <c r="B923" s="27"/>
      <c r="C923" s="27"/>
      <c r="D923" s="27"/>
      <c r="E923" s="27"/>
      <c r="F923" s="78"/>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row>
    <row r="924" ht="13.5" customHeight="1">
      <c r="A924" s="27"/>
      <c r="B924" s="27"/>
      <c r="C924" s="27"/>
      <c r="D924" s="27"/>
      <c r="E924" s="27"/>
      <c r="F924" s="78"/>
      <c r="G924" s="27"/>
      <c r="H924" s="27"/>
      <c r="I924" s="27"/>
      <c r="J924" s="27"/>
      <c r="K924" s="27"/>
      <c r="L924" s="27"/>
      <c r="M924" s="27"/>
      <c r="N924" s="27"/>
      <c r="O924" s="27"/>
      <c r="P924" s="27"/>
      <c r="Q924" s="27"/>
      <c r="R924" s="27"/>
      <c r="S924" s="27"/>
      <c r="T924" s="27"/>
      <c r="U924" s="27"/>
      <c r="V924" s="27"/>
      <c r="W924" s="27"/>
      <c r="X924" s="27"/>
      <c r="Y924" s="27"/>
      <c r="Z924" s="27"/>
      <c r="AA924" s="27"/>
      <c r="AB924" s="27"/>
      <c r="AC924" s="27"/>
      <c r="AD924" s="27"/>
    </row>
    <row r="925" ht="13.5" customHeight="1">
      <c r="A925" s="27"/>
      <c r="B925" s="27"/>
      <c r="C925" s="27"/>
      <c r="D925" s="27"/>
      <c r="E925" s="27"/>
      <c r="F925" s="78"/>
      <c r="G925" s="27"/>
      <c r="H925" s="27"/>
      <c r="I925" s="27"/>
      <c r="J925" s="27"/>
      <c r="K925" s="27"/>
      <c r="L925" s="27"/>
      <c r="M925" s="27"/>
      <c r="N925" s="27"/>
      <c r="O925" s="27"/>
      <c r="P925" s="27"/>
      <c r="Q925" s="27"/>
      <c r="R925" s="27"/>
      <c r="S925" s="27"/>
      <c r="T925" s="27"/>
      <c r="U925" s="27"/>
      <c r="V925" s="27"/>
      <c r="W925" s="27"/>
      <c r="X925" s="27"/>
      <c r="Y925" s="27"/>
      <c r="Z925" s="27"/>
      <c r="AA925" s="27"/>
      <c r="AB925" s="27"/>
      <c r="AC925" s="27"/>
      <c r="AD925" s="27"/>
    </row>
    <row r="926" ht="13.5" customHeight="1">
      <c r="A926" s="27"/>
      <c r="B926" s="27"/>
      <c r="C926" s="27"/>
      <c r="D926" s="27"/>
      <c r="E926" s="27"/>
      <c r="F926" s="78"/>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row>
    <row r="927" ht="13.5" customHeight="1">
      <c r="A927" s="27"/>
      <c r="B927" s="27"/>
      <c r="C927" s="27"/>
      <c r="D927" s="27"/>
      <c r="E927" s="27"/>
      <c r="F927" s="78"/>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row>
    <row r="928" ht="13.5" customHeight="1">
      <c r="A928" s="27"/>
      <c r="B928" s="27"/>
      <c r="C928" s="27"/>
      <c r="D928" s="27"/>
      <c r="E928" s="27"/>
      <c r="F928" s="78"/>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row>
    <row r="929" ht="13.5" customHeight="1">
      <c r="A929" s="27"/>
      <c r="B929" s="27"/>
      <c r="C929" s="27"/>
      <c r="D929" s="27"/>
      <c r="E929" s="27"/>
      <c r="F929" s="78"/>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row>
    <row r="930" ht="13.5" customHeight="1">
      <c r="A930" s="27"/>
      <c r="B930" s="27"/>
      <c r="C930" s="27"/>
      <c r="D930" s="27"/>
      <c r="E930" s="27"/>
      <c r="F930" s="78"/>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row>
    <row r="931" ht="13.5" customHeight="1">
      <c r="A931" s="27"/>
      <c r="B931" s="27"/>
      <c r="C931" s="27"/>
      <c r="D931" s="27"/>
      <c r="E931" s="27"/>
      <c r="F931" s="78"/>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row>
    <row r="932" ht="13.5" customHeight="1">
      <c r="A932" s="27"/>
      <c r="B932" s="27"/>
      <c r="C932" s="27"/>
      <c r="D932" s="27"/>
      <c r="E932" s="27"/>
      <c r="F932" s="78"/>
      <c r="G932" s="27"/>
      <c r="H932" s="27"/>
      <c r="I932" s="27"/>
      <c r="J932" s="27"/>
      <c r="K932" s="27"/>
      <c r="L932" s="27"/>
      <c r="M932" s="27"/>
      <c r="N932" s="27"/>
      <c r="O932" s="27"/>
      <c r="P932" s="27"/>
      <c r="Q932" s="27"/>
      <c r="R932" s="27"/>
      <c r="S932" s="27"/>
      <c r="T932" s="27"/>
      <c r="U932" s="27"/>
      <c r="V932" s="27"/>
      <c r="W932" s="27"/>
      <c r="X932" s="27"/>
      <c r="Y932" s="27"/>
      <c r="Z932" s="27"/>
      <c r="AA932" s="27"/>
      <c r="AB932" s="27"/>
      <c r="AC932" s="27"/>
      <c r="AD932" s="27"/>
    </row>
    <row r="933" ht="13.5" customHeight="1">
      <c r="A933" s="27"/>
      <c r="B933" s="27"/>
      <c r="C933" s="27"/>
      <c r="D933" s="27"/>
      <c r="E933" s="27"/>
      <c r="F933" s="78"/>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row>
    <row r="934" ht="13.5" customHeight="1">
      <c r="A934" s="27"/>
      <c r="B934" s="27"/>
      <c r="C934" s="27"/>
      <c r="D934" s="27"/>
      <c r="E934" s="27"/>
      <c r="F934" s="78"/>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row>
    <row r="935" ht="13.5" customHeight="1">
      <c r="A935" s="27"/>
      <c r="B935" s="27"/>
      <c r="C935" s="27"/>
      <c r="D935" s="27"/>
      <c r="E935" s="27"/>
      <c r="F935" s="78"/>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row>
    <row r="936" ht="13.5" customHeight="1">
      <c r="A936" s="27"/>
      <c r="B936" s="27"/>
      <c r="C936" s="27"/>
      <c r="D936" s="27"/>
      <c r="E936" s="27"/>
      <c r="F936" s="78"/>
      <c r="G936" s="27"/>
      <c r="H936" s="27"/>
      <c r="I936" s="27"/>
      <c r="J936" s="27"/>
      <c r="K936" s="27"/>
      <c r="L936" s="27"/>
      <c r="M936" s="27"/>
      <c r="N936" s="27"/>
      <c r="O936" s="27"/>
      <c r="P936" s="27"/>
      <c r="Q936" s="27"/>
      <c r="R936" s="27"/>
      <c r="S936" s="27"/>
      <c r="T936" s="27"/>
      <c r="U936" s="27"/>
      <c r="V936" s="27"/>
      <c r="W936" s="27"/>
      <c r="X936" s="27"/>
      <c r="Y936" s="27"/>
      <c r="Z936" s="27"/>
      <c r="AA936" s="27"/>
      <c r="AB936" s="27"/>
      <c r="AC936" s="27"/>
      <c r="AD936" s="27"/>
    </row>
    <row r="937" ht="13.5" customHeight="1">
      <c r="A937" s="27"/>
      <c r="B937" s="27"/>
      <c r="C937" s="27"/>
      <c r="D937" s="27"/>
      <c r="E937" s="27"/>
      <c r="F937" s="78"/>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row>
    <row r="938" ht="13.5" customHeight="1">
      <c r="A938" s="27"/>
      <c r="B938" s="27"/>
      <c r="C938" s="27"/>
      <c r="D938" s="27"/>
      <c r="E938" s="27"/>
      <c r="F938" s="78"/>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row>
    <row r="939" ht="13.5" customHeight="1">
      <c r="A939" s="27"/>
      <c r="B939" s="27"/>
      <c r="C939" s="27"/>
      <c r="D939" s="27"/>
      <c r="E939" s="27"/>
      <c r="F939" s="78"/>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row>
    <row r="940" ht="13.5" customHeight="1">
      <c r="A940" s="27"/>
      <c r="B940" s="27"/>
      <c r="C940" s="27"/>
      <c r="D940" s="27"/>
      <c r="E940" s="27"/>
      <c r="F940" s="78"/>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row>
    <row r="941" ht="13.5" customHeight="1">
      <c r="A941" s="27"/>
      <c r="B941" s="27"/>
      <c r="C941" s="27"/>
      <c r="D941" s="27"/>
      <c r="E941" s="27"/>
      <c r="F941" s="78"/>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row>
    <row r="942" ht="13.5" customHeight="1">
      <c r="A942" s="27"/>
      <c r="B942" s="27"/>
      <c r="C942" s="27"/>
      <c r="D942" s="27"/>
      <c r="E942" s="27"/>
      <c r="F942" s="78"/>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row>
    <row r="943" ht="13.5" customHeight="1">
      <c r="A943" s="27"/>
      <c r="B943" s="27"/>
      <c r="C943" s="27"/>
      <c r="D943" s="27"/>
      <c r="E943" s="27"/>
      <c r="F943" s="78"/>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row>
    <row r="944" ht="13.5" customHeight="1">
      <c r="A944" s="27"/>
      <c r="B944" s="27"/>
      <c r="C944" s="27"/>
      <c r="D944" s="27"/>
      <c r="E944" s="27"/>
      <c r="F944" s="78"/>
      <c r="G944" s="27"/>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row>
    <row r="945" ht="13.5" customHeight="1">
      <c r="A945" s="27"/>
      <c r="B945" s="27"/>
      <c r="C945" s="27"/>
      <c r="D945" s="27"/>
      <c r="E945" s="27"/>
      <c r="F945" s="78"/>
      <c r="G945" s="27"/>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row>
    <row r="946" ht="13.5" customHeight="1">
      <c r="A946" s="27"/>
      <c r="B946" s="27"/>
      <c r="C946" s="27"/>
      <c r="D946" s="27"/>
      <c r="E946" s="27"/>
      <c r="F946" s="78"/>
      <c r="G946" s="27"/>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row>
    <row r="947" ht="13.5" customHeight="1">
      <c r="A947" s="27"/>
      <c r="B947" s="27"/>
      <c r="C947" s="27"/>
      <c r="D947" s="27"/>
      <c r="E947" s="27"/>
      <c r="F947" s="78"/>
      <c r="G947" s="27"/>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row>
    <row r="948" ht="13.5" customHeight="1">
      <c r="A948" s="27"/>
      <c r="B948" s="27"/>
      <c r="C948" s="27"/>
      <c r="D948" s="27"/>
      <c r="E948" s="27"/>
      <c r="F948" s="78"/>
      <c r="G948" s="27"/>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row>
    <row r="949" ht="13.5" customHeight="1">
      <c r="A949" s="27"/>
      <c r="B949" s="27"/>
      <c r="C949" s="27"/>
      <c r="D949" s="27"/>
      <c r="E949" s="27"/>
      <c r="F949" s="78"/>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row>
    <row r="950" ht="13.5" customHeight="1">
      <c r="A950" s="27"/>
      <c r="B950" s="27"/>
      <c r="C950" s="27"/>
      <c r="D950" s="27"/>
      <c r="E950" s="27"/>
      <c r="F950" s="78"/>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row>
    <row r="951" ht="13.5" customHeight="1">
      <c r="A951" s="27"/>
      <c r="B951" s="27"/>
      <c r="C951" s="27"/>
      <c r="D951" s="27"/>
      <c r="E951" s="27"/>
      <c r="F951" s="78"/>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row>
    <row r="952" ht="13.5" customHeight="1">
      <c r="A952" s="27"/>
      <c r="B952" s="27"/>
      <c r="C952" s="27"/>
      <c r="D952" s="27"/>
      <c r="E952" s="27"/>
      <c r="F952" s="78"/>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row>
    <row r="953" ht="13.5" customHeight="1">
      <c r="A953" s="27"/>
      <c r="B953" s="27"/>
      <c r="C953" s="27"/>
      <c r="D953" s="27"/>
      <c r="E953" s="27"/>
      <c r="F953" s="78"/>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row>
    <row r="954" ht="13.5" customHeight="1">
      <c r="A954" s="27"/>
      <c r="B954" s="27"/>
      <c r="C954" s="27"/>
      <c r="D954" s="27"/>
      <c r="E954" s="27"/>
      <c r="F954" s="78"/>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row>
    <row r="955" ht="13.5" customHeight="1">
      <c r="A955" s="27"/>
      <c r="B955" s="27"/>
      <c r="C955" s="27"/>
      <c r="D955" s="27"/>
      <c r="E955" s="27"/>
      <c r="F955" s="78"/>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row>
    <row r="956" ht="13.5" customHeight="1">
      <c r="A956" s="27"/>
      <c r="B956" s="27"/>
      <c r="C956" s="27"/>
      <c r="D956" s="27"/>
      <c r="E956" s="27"/>
      <c r="F956" s="78"/>
      <c r="G956" s="27"/>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row>
    <row r="957" ht="13.5" customHeight="1">
      <c r="A957" s="27"/>
      <c r="B957" s="27"/>
      <c r="C957" s="27"/>
      <c r="D957" s="27"/>
      <c r="E957" s="27"/>
      <c r="F957" s="78"/>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row>
    <row r="958" ht="13.5" customHeight="1">
      <c r="A958" s="27"/>
      <c r="B958" s="27"/>
      <c r="C958" s="27"/>
      <c r="D958" s="27"/>
      <c r="E958" s="27"/>
      <c r="F958" s="78"/>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row>
    <row r="959" ht="13.5" customHeight="1">
      <c r="A959" s="27"/>
      <c r="B959" s="27"/>
      <c r="C959" s="27"/>
      <c r="D959" s="27"/>
      <c r="E959" s="27"/>
      <c r="F959" s="78"/>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row>
    <row r="960" ht="13.5" customHeight="1">
      <c r="A960" s="27"/>
      <c r="B960" s="27"/>
      <c r="C960" s="27"/>
      <c r="D960" s="27"/>
      <c r="E960" s="27"/>
      <c r="F960" s="78"/>
      <c r="G960" s="27"/>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row>
    <row r="961" ht="13.5" customHeight="1">
      <c r="A961" s="27"/>
      <c r="B961" s="27"/>
      <c r="C961" s="27"/>
      <c r="D961" s="27"/>
      <c r="E961" s="27"/>
      <c r="F961" s="78"/>
      <c r="G961" s="27"/>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row>
    <row r="962" ht="13.5" customHeight="1">
      <c r="A962" s="27"/>
      <c r="B962" s="27"/>
      <c r="C962" s="27"/>
      <c r="D962" s="27"/>
      <c r="E962" s="27"/>
      <c r="F962" s="78"/>
      <c r="G962" s="27"/>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row>
    <row r="963" ht="13.5" customHeight="1">
      <c r="A963" s="27"/>
      <c r="B963" s="27"/>
      <c r="C963" s="27"/>
      <c r="D963" s="27"/>
      <c r="E963" s="27"/>
      <c r="F963" s="78"/>
      <c r="G963" s="27"/>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row>
    <row r="964" ht="13.5" customHeight="1">
      <c r="A964" s="27"/>
      <c r="B964" s="27"/>
      <c r="C964" s="27"/>
      <c r="D964" s="27"/>
      <c r="E964" s="27"/>
      <c r="F964" s="78"/>
      <c r="G964" s="27"/>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row>
    <row r="965" ht="13.5" customHeight="1">
      <c r="A965" s="27"/>
      <c r="B965" s="27"/>
      <c r="C965" s="27"/>
      <c r="D965" s="27"/>
      <c r="E965" s="27"/>
      <c r="F965" s="78"/>
      <c r="G965" s="27"/>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row>
    <row r="966" ht="13.5" customHeight="1">
      <c r="A966" s="27"/>
      <c r="B966" s="27"/>
      <c r="C966" s="27"/>
      <c r="D966" s="27"/>
      <c r="E966" s="27"/>
      <c r="F966" s="78"/>
      <c r="G966" s="27"/>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row>
    <row r="967" ht="13.5" customHeight="1">
      <c r="A967" s="27"/>
      <c r="B967" s="27"/>
      <c r="C967" s="27"/>
      <c r="D967" s="27"/>
      <c r="E967" s="27"/>
      <c r="F967" s="78"/>
      <c r="G967" s="27"/>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row>
    <row r="968" ht="13.5" customHeight="1">
      <c r="A968" s="27"/>
      <c r="B968" s="27"/>
      <c r="C968" s="27"/>
      <c r="D968" s="27"/>
      <c r="E968" s="27"/>
      <c r="F968" s="78"/>
      <c r="G968" s="27"/>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row>
    <row r="969" ht="13.5" customHeight="1">
      <c r="A969" s="27"/>
      <c r="B969" s="27"/>
      <c r="C969" s="27"/>
      <c r="D969" s="27"/>
      <c r="E969" s="27"/>
      <c r="F969" s="78"/>
      <c r="G969" s="27"/>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row>
    <row r="970" ht="13.5" customHeight="1">
      <c r="A970" s="27"/>
      <c r="B970" s="27"/>
      <c r="C970" s="27"/>
      <c r="D970" s="27"/>
      <c r="E970" s="27"/>
      <c r="F970" s="78"/>
      <c r="G970" s="27"/>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row>
    <row r="971" ht="13.5" customHeight="1">
      <c r="A971" s="27"/>
      <c r="B971" s="27"/>
      <c r="C971" s="27"/>
      <c r="D971" s="27"/>
      <c r="E971" s="27"/>
      <c r="F971" s="78"/>
      <c r="G971" s="27"/>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row>
    <row r="972" ht="13.5" customHeight="1">
      <c r="A972" s="27"/>
      <c r="B972" s="27"/>
      <c r="C972" s="27"/>
      <c r="D972" s="27"/>
      <c r="E972" s="27"/>
      <c r="F972" s="78"/>
      <c r="G972" s="27"/>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row>
    <row r="973" ht="13.5" customHeight="1">
      <c r="A973" s="27"/>
      <c r="B973" s="27"/>
      <c r="C973" s="27"/>
      <c r="D973" s="27"/>
      <c r="E973" s="27"/>
      <c r="F973" s="78"/>
      <c r="G973" s="27"/>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row>
    <row r="974" ht="13.5" customHeight="1">
      <c r="A974" s="27"/>
      <c r="B974" s="27"/>
      <c r="C974" s="27"/>
      <c r="D974" s="27"/>
      <c r="E974" s="27"/>
      <c r="F974" s="78"/>
      <c r="G974" s="27"/>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row>
    <row r="975" ht="13.5" customHeight="1">
      <c r="A975" s="27"/>
      <c r="B975" s="27"/>
      <c r="C975" s="27"/>
      <c r="D975" s="27"/>
      <c r="E975" s="27"/>
      <c r="F975" s="78"/>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row>
    <row r="976" ht="13.5" customHeight="1">
      <c r="A976" s="27"/>
      <c r="B976" s="27"/>
      <c r="C976" s="27"/>
      <c r="D976" s="27"/>
      <c r="E976" s="27"/>
      <c r="F976" s="78"/>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row>
    <row r="977" ht="13.5" customHeight="1">
      <c r="A977" s="27"/>
      <c r="B977" s="27"/>
      <c r="C977" s="27"/>
      <c r="D977" s="27"/>
      <c r="E977" s="27"/>
      <c r="F977" s="78"/>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row>
    <row r="978" ht="13.5" customHeight="1">
      <c r="A978" s="27"/>
      <c r="B978" s="27"/>
      <c r="C978" s="27"/>
      <c r="D978" s="27"/>
      <c r="E978" s="27"/>
      <c r="F978" s="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row>
    <row r="979" ht="13.5" customHeight="1">
      <c r="A979" s="27"/>
      <c r="B979" s="27"/>
      <c r="C979" s="27"/>
      <c r="D979" s="27"/>
      <c r="E979" s="27"/>
      <c r="F979" s="78"/>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row>
    <row r="980" ht="13.5" customHeight="1">
      <c r="A980" s="27"/>
      <c r="B980" s="27"/>
      <c r="C980" s="27"/>
      <c r="D980" s="27"/>
      <c r="E980" s="27"/>
      <c r="F980" s="78"/>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row>
    <row r="981" ht="13.5" customHeight="1">
      <c r="A981" s="27"/>
      <c r="B981" s="27"/>
      <c r="C981" s="27"/>
      <c r="D981" s="27"/>
      <c r="E981" s="27"/>
      <c r="F981" s="78"/>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row>
    <row r="982" ht="13.5" customHeight="1">
      <c r="A982" s="27"/>
      <c r="B982" s="27"/>
      <c r="C982" s="27"/>
      <c r="D982" s="27"/>
      <c r="E982" s="27"/>
      <c r="F982" s="78"/>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row>
    <row r="983" ht="13.5" customHeight="1">
      <c r="A983" s="27"/>
      <c r="B983" s="27"/>
      <c r="C983" s="27"/>
      <c r="D983" s="27"/>
      <c r="E983" s="27"/>
      <c r="F983" s="78"/>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row>
    <row r="984" ht="13.5" customHeight="1">
      <c r="A984" s="27"/>
      <c r="B984" s="27"/>
      <c r="C984" s="27"/>
      <c r="D984" s="27"/>
      <c r="E984" s="27"/>
      <c r="F984" s="78"/>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row>
    <row r="985" ht="13.5" customHeight="1">
      <c r="A985" s="27"/>
      <c r="B985" s="27"/>
      <c r="C985" s="27"/>
      <c r="D985" s="27"/>
      <c r="E985" s="27"/>
      <c r="F985" s="78"/>
      <c r="G985" s="27"/>
      <c r="H985" s="27"/>
      <c r="I985" s="27"/>
      <c r="J985" s="27"/>
      <c r="K985" s="27"/>
      <c r="L985" s="27"/>
      <c r="M985" s="27"/>
      <c r="N985" s="27"/>
      <c r="O985" s="27"/>
      <c r="P985" s="27"/>
      <c r="Q985" s="27"/>
      <c r="R985" s="27"/>
      <c r="S985" s="27"/>
      <c r="T985" s="27"/>
      <c r="U985" s="27"/>
      <c r="V985" s="27"/>
      <c r="W985" s="27"/>
      <c r="X985" s="27"/>
      <c r="Y985" s="27"/>
      <c r="Z985" s="27"/>
      <c r="AA985" s="27"/>
      <c r="AB985" s="27"/>
      <c r="AC985" s="27"/>
      <c r="AD985" s="27"/>
    </row>
    <row r="986" ht="13.5" customHeight="1">
      <c r="A986" s="27"/>
      <c r="B986" s="27"/>
      <c r="C986" s="27"/>
      <c r="D986" s="27"/>
      <c r="E986" s="27"/>
      <c r="F986" s="78"/>
      <c r="G986" s="27"/>
      <c r="H986" s="27"/>
      <c r="I986" s="27"/>
      <c r="J986" s="27"/>
      <c r="K986" s="27"/>
      <c r="L986" s="27"/>
      <c r="M986" s="27"/>
      <c r="N986" s="27"/>
      <c r="O986" s="27"/>
      <c r="P986" s="27"/>
      <c r="Q986" s="27"/>
      <c r="R986" s="27"/>
      <c r="S986" s="27"/>
      <c r="T986" s="27"/>
      <c r="U986" s="27"/>
      <c r="V986" s="27"/>
      <c r="W986" s="27"/>
      <c r="X986" s="27"/>
      <c r="Y986" s="27"/>
      <c r="Z986" s="27"/>
      <c r="AA986" s="27"/>
      <c r="AB986" s="27"/>
      <c r="AC986" s="27"/>
      <c r="AD986" s="27"/>
    </row>
    <row r="987" ht="13.5" customHeight="1">
      <c r="A987" s="27"/>
      <c r="B987" s="27"/>
      <c r="C987" s="27"/>
      <c r="D987" s="27"/>
      <c r="E987" s="27"/>
      <c r="F987" s="78"/>
      <c r="G987" s="27"/>
      <c r="H987" s="27"/>
      <c r="I987" s="27"/>
      <c r="J987" s="27"/>
      <c r="K987" s="27"/>
      <c r="L987" s="27"/>
      <c r="M987" s="27"/>
      <c r="N987" s="27"/>
      <c r="O987" s="27"/>
      <c r="P987" s="27"/>
      <c r="Q987" s="27"/>
      <c r="R987" s="27"/>
      <c r="S987" s="27"/>
      <c r="T987" s="27"/>
      <c r="U987" s="27"/>
      <c r="V987" s="27"/>
      <c r="W987" s="27"/>
      <c r="X987" s="27"/>
      <c r="Y987" s="27"/>
      <c r="Z987" s="27"/>
      <c r="AA987" s="27"/>
      <c r="AB987" s="27"/>
      <c r="AC987" s="27"/>
      <c r="AD987" s="27"/>
    </row>
    <row r="988" ht="13.5" customHeight="1">
      <c r="A988" s="27"/>
      <c r="B988" s="27"/>
      <c r="C988" s="27"/>
      <c r="D988" s="27"/>
      <c r="E988" s="27"/>
      <c r="F988" s="78"/>
      <c r="G988" s="27"/>
      <c r="H988" s="27"/>
      <c r="I988" s="27"/>
      <c r="J988" s="27"/>
      <c r="K988" s="27"/>
      <c r="L988" s="27"/>
      <c r="M988" s="27"/>
      <c r="N988" s="27"/>
      <c r="O988" s="27"/>
      <c r="P988" s="27"/>
      <c r="Q988" s="27"/>
      <c r="R988" s="27"/>
      <c r="S988" s="27"/>
      <c r="T988" s="27"/>
      <c r="U988" s="27"/>
      <c r="V988" s="27"/>
      <c r="W988" s="27"/>
      <c r="X988" s="27"/>
      <c r="Y988" s="27"/>
      <c r="Z988" s="27"/>
      <c r="AA988" s="27"/>
      <c r="AB988" s="27"/>
      <c r="AC988" s="27"/>
      <c r="AD988" s="27"/>
    </row>
    <row r="989" ht="13.5" customHeight="1">
      <c r="A989" s="27"/>
      <c r="B989" s="27"/>
      <c r="C989" s="27"/>
      <c r="D989" s="27"/>
      <c r="E989" s="27"/>
      <c r="F989" s="78"/>
      <c r="G989" s="27"/>
      <c r="H989" s="27"/>
      <c r="I989" s="27"/>
      <c r="J989" s="27"/>
      <c r="K989" s="27"/>
      <c r="L989" s="27"/>
      <c r="M989" s="27"/>
      <c r="N989" s="27"/>
      <c r="O989" s="27"/>
      <c r="P989" s="27"/>
      <c r="Q989" s="27"/>
      <c r="R989" s="27"/>
      <c r="S989" s="27"/>
      <c r="T989" s="27"/>
      <c r="U989" s="27"/>
      <c r="V989" s="27"/>
      <c r="W989" s="27"/>
      <c r="X989" s="27"/>
      <c r="Y989" s="27"/>
      <c r="Z989" s="27"/>
      <c r="AA989" s="27"/>
      <c r="AB989" s="27"/>
      <c r="AC989" s="27"/>
      <c r="AD989" s="27"/>
    </row>
    <row r="990" ht="13.5" customHeight="1">
      <c r="A990" s="27"/>
      <c r="B990" s="27"/>
      <c r="C990" s="27"/>
      <c r="D990" s="27"/>
      <c r="E990" s="27"/>
      <c r="F990" s="78"/>
      <c r="G990" s="27"/>
      <c r="H990" s="27"/>
      <c r="I990" s="27"/>
      <c r="J990" s="27"/>
      <c r="K990" s="27"/>
      <c r="L990" s="27"/>
      <c r="M990" s="27"/>
      <c r="N990" s="27"/>
      <c r="O990" s="27"/>
      <c r="P990" s="27"/>
      <c r="Q990" s="27"/>
      <c r="R990" s="27"/>
      <c r="S990" s="27"/>
      <c r="T990" s="27"/>
      <c r="U990" s="27"/>
      <c r="V990" s="27"/>
      <c r="W990" s="27"/>
      <c r="X990" s="27"/>
      <c r="Y990" s="27"/>
      <c r="Z990" s="27"/>
      <c r="AA990" s="27"/>
      <c r="AB990" s="27"/>
      <c r="AC990" s="27"/>
      <c r="AD990" s="27"/>
    </row>
    <row r="991" ht="13.5" customHeight="1">
      <c r="A991" s="27"/>
      <c r="B991" s="27"/>
      <c r="C991" s="27"/>
      <c r="D991" s="27"/>
      <c r="E991" s="27"/>
      <c r="F991" s="78"/>
      <c r="G991" s="27"/>
      <c r="H991" s="27"/>
      <c r="I991" s="27"/>
      <c r="J991" s="27"/>
      <c r="K991" s="27"/>
      <c r="L991" s="27"/>
      <c r="M991" s="27"/>
      <c r="N991" s="27"/>
      <c r="O991" s="27"/>
      <c r="P991" s="27"/>
      <c r="Q991" s="27"/>
      <c r="R991" s="27"/>
      <c r="S991" s="27"/>
      <c r="T991" s="27"/>
      <c r="U991" s="27"/>
      <c r="V991" s="27"/>
      <c r="W991" s="27"/>
      <c r="X991" s="27"/>
      <c r="Y991" s="27"/>
      <c r="Z991" s="27"/>
      <c r="AA991" s="27"/>
      <c r="AB991" s="27"/>
      <c r="AC991" s="27"/>
      <c r="AD991" s="27"/>
    </row>
    <row r="992" ht="13.5" customHeight="1">
      <c r="A992" s="27"/>
      <c r="B992" s="27"/>
      <c r="C992" s="27"/>
      <c r="D992" s="27"/>
      <c r="E992" s="27"/>
      <c r="F992" s="78"/>
      <c r="G992" s="27"/>
      <c r="H992" s="27"/>
      <c r="I992" s="27"/>
      <c r="J992" s="27"/>
      <c r="K992" s="27"/>
      <c r="L992" s="27"/>
      <c r="M992" s="27"/>
      <c r="N992" s="27"/>
      <c r="O992" s="27"/>
      <c r="P992" s="27"/>
      <c r="Q992" s="27"/>
      <c r="R992" s="27"/>
      <c r="S992" s="27"/>
      <c r="T992" s="27"/>
      <c r="U992" s="27"/>
      <c r="V992" s="27"/>
      <c r="W992" s="27"/>
      <c r="X992" s="27"/>
      <c r="Y992" s="27"/>
      <c r="Z992" s="27"/>
      <c r="AA992" s="27"/>
      <c r="AB992" s="27"/>
      <c r="AC992" s="27"/>
      <c r="AD992" s="27"/>
    </row>
    <row r="993" ht="13.5" customHeight="1">
      <c r="A993" s="27"/>
      <c r="B993" s="27"/>
      <c r="C993" s="27"/>
      <c r="D993" s="27"/>
      <c r="E993" s="27"/>
      <c r="F993" s="78"/>
      <c r="G993" s="27"/>
      <c r="H993" s="27"/>
      <c r="I993" s="27"/>
      <c r="J993" s="27"/>
      <c r="K993" s="27"/>
      <c r="L993" s="27"/>
      <c r="M993" s="27"/>
      <c r="N993" s="27"/>
      <c r="O993" s="27"/>
      <c r="P993" s="27"/>
      <c r="Q993" s="27"/>
      <c r="R993" s="27"/>
      <c r="S993" s="27"/>
      <c r="T993" s="27"/>
      <c r="U993" s="27"/>
      <c r="V993" s="27"/>
      <c r="W993" s="27"/>
      <c r="X993" s="27"/>
      <c r="Y993" s="27"/>
      <c r="Z993" s="27"/>
      <c r="AA993" s="27"/>
      <c r="AB993" s="27"/>
      <c r="AC993" s="27"/>
      <c r="AD993" s="27"/>
    </row>
    <row r="994" ht="13.5" customHeight="1">
      <c r="A994" s="27"/>
      <c r="B994" s="27"/>
      <c r="C994" s="27"/>
      <c r="D994" s="27"/>
      <c r="E994" s="27"/>
      <c r="F994" s="78"/>
      <c r="G994" s="27"/>
      <c r="H994" s="27"/>
      <c r="I994" s="27"/>
      <c r="J994" s="27"/>
      <c r="K994" s="27"/>
      <c r="L994" s="27"/>
      <c r="M994" s="27"/>
      <c r="N994" s="27"/>
      <c r="O994" s="27"/>
      <c r="P994" s="27"/>
      <c r="Q994" s="27"/>
      <c r="R994" s="27"/>
      <c r="S994" s="27"/>
      <c r="T994" s="27"/>
      <c r="U994" s="27"/>
      <c r="V994" s="27"/>
      <c r="W994" s="27"/>
      <c r="X994" s="27"/>
      <c r="Y994" s="27"/>
      <c r="Z994" s="27"/>
      <c r="AA994" s="27"/>
      <c r="AB994" s="27"/>
      <c r="AC994" s="27"/>
      <c r="AD994" s="27"/>
    </row>
    <row r="995" ht="13.5" customHeight="1">
      <c r="A995" s="27"/>
      <c r="B995" s="27"/>
      <c r="C995" s="27"/>
      <c r="D995" s="27"/>
      <c r="E995" s="27"/>
      <c r="F995" s="78"/>
      <c r="G995" s="27"/>
      <c r="H995" s="27"/>
      <c r="I995" s="27"/>
      <c r="J995" s="27"/>
      <c r="K995" s="27"/>
      <c r="L995" s="27"/>
      <c r="M995" s="27"/>
      <c r="N995" s="27"/>
      <c r="O995" s="27"/>
      <c r="P995" s="27"/>
      <c r="Q995" s="27"/>
      <c r="R995" s="27"/>
      <c r="S995" s="27"/>
      <c r="T995" s="27"/>
      <c r="U995" s="27"/>
      <c r="V995" s="27"/>
      <c r="W995" s="27"/>
      <c r="X995" s="27"/>
      <c r="Y995" s="27"/>
      <c r="Z995" s="27"/>
      <c r="AA995" s="27"/>
      <c r="AB995" s="27"/>
      <c r="AC995" s="27"/>
      <c r="AD995" s="27"/>
    </row>
    <row r="996" ht="13.5" customHeight="1">
      <c r="A996" s="27"/>
      <c r="B996" s="27"/>
      <c r="C996" s="27"/>
      <c r="D996" s="27"/>
      <c r="E996" s="27"/>
      <c r="F996" s="78"/>
      <c r="G996" s="27"/>
      <c r="H996" s="27"/>
      <c r="I996" s="27"/>
      <c r="J996" s="27"/>
      <c r="K996" s="27"/>
      <c r="L996" s="27"/>
      <c r="M996" s="27"/>
      <c r="N996" s="27"/>
      <c r="O996" s="27"/>
      <c r="P996" s="27"/>
      <c r="Q996" s="27"/>
      <c r="R996" s="27"/>
      <c r="S996" s="27"/>
      <c r="T996" s="27"/>
      <c r="U996" s="27"/>
      <c r="V996" s="27"/>
      <c r="W996" s="27"/>
      <c r="X996" s="27"/>
      <c r="Y996" s="27"/>
      <c r="Z996" s="27"/>
      <c r="AA996" s="27"/>
      <c r="AB996" s="27"/>
      <c r="AC996" s="27"/>
      <c r="AD996" s="27"/>
    </row>
    <row r="997" ht="13.5" customHeight="1">
      <c r="A997" s="27"/>
      <c r="B997" s="27"/>
      <c r="C997" s="27"/>
      <c r="D997" s="27"/>
      <c r="E997" s="27"/>
      <c r="F997" s="78"/>
      <c r="G997" s="27"/>
      <c r="H997" s="27"/>
      <c r="I997" s="27"/>
      <c r="J997" s="27"/>
      <c r="K997" s="27"/>
      <c r="L997" s="27"/>
      <c r="M997" s="27"/>
      <c r="N997" s="27"/>
      <c r="O997" s="27"/>
      <c r="P997" s="27"/>
      <c r="Q997" s="27"/>
      <c r="R997" s="27"/>
      <c r="S997" s="27"/>
      <c r="T997" s="27"/>
      <c r="U997" s="27"/>
      <c r="V997" s="27"/>
      <c r="W997" s="27"/>
      <c r="X997" s="27"/>
      <c r="Y997" s="27"/>
      <c r="Z997" s="27"/>
      <c r="AA997" s="27"/>
      <c r="AB997" s="27"/>
      <c r="AC997" s="27"/>
      <c r="AD997" s="27"/>
    </row>
    <row r="998" ht="13.5" customHeight="1">
      <c r="A998" s="27"/>
      <c r="B998" s="27"/>
      <c r="C998" s="27"/>
      <c r="D998" s="27"/>
      <c r="E998" s="27"/>
      <c r="F998" s="78"/>
      <c r="G998" s="27"/>
      <c r="H998" s="27"/>
      <c r="I998" s="27"/>
      <c r="J998" s="27"/>
      <c r="K998" s="27"/>
      <c r="L998" s="27"/>
      <c r="M998" s="27"/>
      <c r="N998" s="27"/>
      <c r="O998" s="27"/>
      <c r="P998" s="27"/>
      <c r="Q998" s="27"/>
      <c r="R998" s="27"/>
      <c r="S998" s="27"/>
      <c r="T998" s="27"/>
      <c r="U998" s="27"/>
      <c r="V998" s="27"/>
      <c r="W998" s="27"/>
      <c r="X998" s="27"/>
      <c r="Y998" s="27"/>
      <c r="Z998" s="27"/>
      <c r="AA998" s="27"/>
      <c r="AB998" s="27"/>
      <c r="AC998" s="27"/>
      <c r="AD998" s="27"/>
    </row>
    <row r="999" ht="13.5" customHeight="1">
      <c r="A999" s="27"/>
      <c r="B999" s="27"/>
      <c r="C999" s="27"/>
      <c r="D999" s="27"/>
      <c r="E999" s="27"/>
      <c r="F999" s="78"/>
      <c r="G999" s="27"/>
      <c r="H999" s="27"/>
      <c r="I999" s="27"/>
      <c r="J999" s="27"/>
      <c r="K999" s="27"/>
      <c r="L999" s="27"/>
      <c r="M999" s="27"/>
      <c r="N999" s="27"/>
      <c r="O999" s="27"/>
      <c r="P999" s="27"/>
      <c r="Q999" s="27"/>
      <c r="R999" s="27"/>
      <c r="S999" s="27"/>
      <c r="T999" s="27"/>
      <c r="U999" s="27"/>
      <c r="V999" s="27"/>
      <c r="W999" s="27"/>
      <c r="X999" s="27"/>
      <c r="Y999" s="27"/>
      <c r="Z999" s="27"/>
      <c r="AA999" s="27"/>
      <c r="AB999" s="27"/>
      <c r="AC999" s="27"/>
      <c r="AD999" s="27"/>
    </row>
    <row r="1000" ht="13.5" customHeight="1">
      <c r="A1000" s="27"/>
      <c r="B1000" s="27"/>
      <c r="C1000" s="27"/>
      <c r="D1000" s="27"/>
      <c r="E1000" s="27"/>
      <c r="F1000" s="78"/>
      <c r="G1000" s="27"/>
      <c r="H1000" s="27"/>
      <c r="I1000" s="27"/>
      <c r="J1000" s="27"/>
      <c r="K1000" s="27"/>
      <c r="L1000" s="27"/>
      <c r="M1000" s="27"/>
      <c r="N1000" s="27"/>
      <c r="O1000" s="27"/>
      <c r="P1000" s="27"/>
      <c r="Q1000" s="27"/>
      <c r="R1000" s="27"/>
      <c r="S1000" s="27"/>
      <c r="T1000" s="27"/>
      <c r="U1000" s="27"/>
      <c r="V1000" s="27"/>
      <c r="W1000" s="27"/>
      <c r="X1000" s="27"/>
      <c r="Y1000" s="27"/>
      <c r="Z1000" s="27"/>
      <c r="AA1000" s="27"/>
      <c r="AB1000" s="27"/>
      <c r="AC1000" s="27"/>
      <c r="AD1000" s="27"/>
    </row>
    <row r="1001" ht="13.5" customHeight="1">
      <c r="A1001" s="27"/>
      <c r="B1001" s="27"/>
      <c r="C1001" s="27"/>
      <c r="D1001" s="27"/>
      <c r="E1001" s="27"/>
      <c r="F1001" s="78"/>
      <c r="G1001" s="27"/>
      <c r="H1001" s="27"/>
      <c r="I1001" s="27"/>
      <c r="J1001" s="27"/>
      <c r="K1001" s="27"/>
      <c r="L1001" s="27"/>
      <c r="M1001" s="27"/>
      <c r="N1001" s="27"/>
      <c r="O1001" s="27"/>
      <c r="P1001" s="27"/>
      <c r="Q1001" s="27"/>
      <c r="R1001" s="27"/>
      <c r="S1001" s="27"/>
      <c r="T1001" s="27"/>
      <c r="U1001" s="27"/>
      <c r="V1001" s="27"/>
      <c r="W1001" s="27"/>
      <c r="X1001" s="27"/>
      <c r="Y1001" s="27"/>
      <c r="Z1001" s="27"/>
      <c r="AA1001" s="27"/>
      <c r="AB1001" s="27"/>
      <c r="AC1001" s="27"/>
      <c r="AD1001" s="27"/>
    </row>
    <row r="1002" ht="15.0" customHeight="1">
      <c r="F1002" s="78"/>
    </row>
    <row r="1003" ht="15.0" customHeight="1">
      <c r="F1003" s="78"/>
    </row>
    <row r="1004" ht="15.0" customHeight="1">
      <c r="F1004" s="78"/>
    </row>
    <row r="1005" ht="15.0" customHeight="1">
      <c r="F1005" s="78"/>
    </row>
    <row r="1006" ht="15.0" customHeight="1">
      <c r="F1006" s="78"/>
    </row>
    <row r="1007" ht="15.0" customHeight="1">
      <c r="F1007" s="78"/>
    </row>
    <row r="1008" ht="15.0" customHeight="1">
      <c r="F1008" s="78"/>
    </row>
    <row r="1009" ht="15.0" customHeight="1">
      <c r="F1009" s="78"/>
    </row>
    <row r="1010" ht="15.0" customHeight="1">
      <c r="F1010" s="78"/>
    </row>
    <row r="1011" ht="15.0" customHeight="1">
      <c r="F1011" s="78"/>
    </row>
    <row r="1012" ht="15.0" customHeight="1">
      <c r="F1012" s="78"/>
    </row>
    <row r="1013" ht="15.0" customHeight="1">
      <c r="F1013" s="78"/>
    </row>
    <row r="1014" ht="15.0" customHeight="1">
      <c r="F1014" s="78"/>
    </row>
    <row r="1015" ht="15.0" customHeight="1">
      <c r="F1015" s="78"/>
    </row>
    <row r="1016" ht="15.0" customHeight="1">
      <c r="F1016" s="78"/>
    </row>
    <row r="1017" ht="15.0" customHeight="1">
      <c r="F1017" s="78"/>
    </row>
    <row r="1018" ht="15.0" customHeight="1">
      <c r="F1018" s="78"/>
    </row>
    <row r="1019" ht="15.0" customHeight="1">
      <c r="F1019" s="78"/>
    </row>
    <row r="1020" ht="15.0" customHeight="1">
      <c r="F1020" s="78"/>
    </row>
    <row r="1021" ht="15.0" customHeight="1">
      <c r="F1021" s="78"/>
    </row>
    <row r="1022" ht="15.0" customHeight="1">
      <c r="F1022" s="78"/>
    </row>
    <row r="1023" ht="15.0" customHeight="1">
      <c r="F1023" s="78"/>
    </row>
    <row r="1024" ht="15.0" customHeight="1">
      <c r="F1024" s="78"/>
    </row>
    <row r="1025" ht="15.0" customHeight="1">
      <c r="F1025" s="78"/>
    </row>
    <row r="1026" ht="15.0" customHeight="1">
      <c r="F1026" s="78"/>
    </row>
    <row r="1027" ht="15.0" customHeight="1">
      <c r="F1027" s="78"/>
    </row>
    <row r="1028" ht="15.0" customHeight="1">
      <c r="F1028" s="78"/>
    </row>
    <row r="1029" ht="15.0" customHeight="1">
      <c r="F1029" s="78"/>
    </row>
    <row r="1030" ht="15.0" customHeight="1">
      <c r="F1030" s="78"/>
    </row>
    <row r="1031" ht="15.0" customHeight="1">
      <c r="F1031" s="78"/>
    </row>
    <row r="1032" ht="15.0" customHeight="1">
      <c r="F1032" s="78"/>
    </row>
    <row r="1033" ht="15.0" customHeight="1">
      <c r="F1033" s="78"/>
    </row>
    <row r="1034" ht="15.0" customHeight="1">
      <c r="F1034" s="78"/>
    </row>
    <row r="1035" ht="15.0" customHeight="1">
      <c r="F1035" s="78"/>
    </row>
    <row r="1036" ht="15.0" customHeight="1">
      <c r="F1036" s="78"/>
    </row>
    <row r="1037" ht="15.0" customHeight="1">
      <c r="F1037" s="78"/>
    </row>
    <row r="1038" ht="15.0" customHeight="1">
      <c r="F1038" s="78"/>
    </row>
    <row r="1039" ht="15.0" customHeight="1">
      <c r="F1039" s="78"/>
    </row>
    <row r="1040" ht="15.0" customHeight="1">
      <c r="F1040" s="78"/>
    </row>
    <row r="1041" ht="15.0" customHeight="1">
      <c r="F1041" s="78"/>
    </row>
    <row r="1042" ht="15.0" customHeight="1">
      <c r="F1042" s="78"/>
    </row>
    <row r="1043" ht="15.0" customHeight="1">
      <c r="F1043" s="78"/>
    </row>
    <row r="1044" ht="15.0" customHeight="1">
      <c r="F1044" s="78"/>
    </row>
    <row r="1045" ht="15.0" customHeight="1">
      <c r="F1045" s="78"/>
    </row>
    <row r="1046" ht="15.0" customHeight="1">
      <c r="F1046" s="78"/>
    </row>
    <row r="1047" ht="15.0" customHeight="1">
      <c r="F1047" s="78"/>
    </row>
    <row r="1048" ht="15.0" customHeight="1">
      <c r="F1048" s="78"/>
    </row>
    <row r="1049" ht="15.0" customHeight="1">
      <c r="F1049" s="78"/>
    </row>
    <row r="1050" ht="15.0" customHeight="1">
      <c r="F1050" s="78"/>
    </row>
    <row r="1051" ht="15.0" customHeight="1">
      <c r="F1051" s="78"/>
    </row>
    <row r="1052" ht="15.0" customHeight="1">
      <c r="F1052" s="78"/>
    </row>
    <row r="1053" ht="15.0" customHeight="1">
      <c r="F1053" s="78"/>
    </row>
    <row r="1054" ht="15.0" customHeight="1">
      <c r="F1054" s="78"/>
    </row>
    <row r="1055" ht="15.0" customHeight="1">
      <c r="F1055" s="78"/>
    </row>
    <row r="1056" ht="15.0" customHeight="1">
      <c r="F1056" s="78"/>
    </row>
    <row r="1057" ht="15.0" customHeight="1">
      <c r="F1057" s="78"/>
    </row>
    <row r="1058" ht="15.0" customHeight="1">
      <c r="F1058" s="78"/>
    </row>
    <row r="1059" ht="15.0" customHeight="1">
      <c r="F1059" s="78"/>
    </row>
    <row r="1060" ht="15.0" customHeight="1">
      <c r="F1060" s="78"/>
    </row>
  </sheetData>
  <mergeCells count="9">
    <mergeCell ref="H19:W19"/>
    <mergeCell ref="H20:W20"/>
    <mergeCell ref="H4:T5"/>
    <mergeCell ref="H9:T10"/>
    <mergeCell ref="V9:V10"/>
    <mergeCell ref="H11:H12"/>
    <mergeCell ref="V11:V12"/>
    <mergeCell ref="H14:V15"/>
    <mergeCell ref="H16:H17"/>
  </mergeCells>
  <printOptions/>
  <pageMargins bottom="0.75" footer="0.0" header="0.0" left="0.25" right="0.25" top="0.75"/>
  <pageSetup scale="95"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7.29"/>
    <col customWidth="1" min="2" max="6" width="4.71"/>
    <col customWidth="1" min="7" max="7" width="8.57"/>
    <col customWidth="1" min="8" max="46" width="4.71"/>
  </cols>
  <sheetData>
    <row r="1" ht="13.5" customHeight="1">
      <c r="A1" s="477" t="s">
        <v>3058</v>
      </c>
      <c r="B1" s="335" t="s">
        <v>2936</v>
      </c>
      <c r="C1" s="336" t="s">
        <v>2937</v>
      </c>
      <c r="D1" s="337" t="s">
        <v>2938</v>
      </c>
      <c r="E1" s="338" t="s">
        <v>2939</v>
      </c>
      <c r="F1" s="339" t="s">
        <v>189</v>
      </c>
      <c r="G1" s="72" t="s">
        <v>2971</v>
      </c>
      <c r="H1" s="478">
        <v>5.0</v>
      </c>
      <c r="I1" s="213" t="str">
        <f>CONCATENATE("SECTION ",H1, ". EMPLOYMENT")</f>
        <v>SECTION 5. EMPLOYMENT</v>
      </c>
      <c r="J1" s="99"/>
      <c r="K1" s="98"/>
      <c r="L1" s="98"/>
      <c r="M1" s="98"/>
      <c r="N1" s="98"/>
      <c r="O1" s="123"/>
      <c r="P1" s="98"/>
      <c r="Q1" s="98"/>
      <c r="R1" s="98"/>
      <c r="S1" s="98"/>
      <c r="T1" s="98"/>
      <c r="U1" s="98"/>
      <c r="V1" s="98"/>
      <c r="W1" s="98"/>
      <c r="X1" s="98"/>
      <c r="Y1" s="98"/>
      <c r="Z1" s="98"/>
      <c r="AA1" s="98"/>
      <c r="AB1" s="98"/>
      <c r="AC1" s="98"/>
      <c r="AD1" s="98"/>
      <c r="AE1" s="98"/>
      <c r="AF1" s="98"/>
      <c r="AG1" s="98"/>
      <c r="AH1" s="98"/>
      <c r="AI1" s="98"/>
      <c r="AJ1" s="98"/>
    </row>
    <row r="2" ht="13.5" customHeight="1">
      <c r="A2" s="5"/>
      <c r="B2" s="347"/>
      <c r="C2" s="347"/>
      <c r="D2" s="347"/>
      <c r="E2" s="347"/>
      <c r="F2" s="347"/>
      <c r="G2" s="78"/>
      <c r="H2" s="213"/>
      <c r="I2" s="98"/>
      <c r="J2" s="99"/>
      <c r="K2" s="98"/>
      <c r="L2" s="98"/>
      <c r="M2" s="98"/>
      <c r="N2" s="98"/>
      <c r="O2" s="98"/>
      <c r="P2" s="98"/>
      <c r="Q2" s="98"/>
      <c r="R2" s="98"/>
      <c r="S2" s="98"/>
      <c r="T2" s="98"/>
      <c r="U2" s="98"/>
      <c r="V2" s="98"/>
      <c r="W2" s="98"/>
      <c r="X2" s="98"/>
      <c r="Y2" s="98"/>
      <c r="Z2" s="98"/>
      <c r="AA2" s="98"/>
      <c r="AB2" s="98"/>
      <c r="AC2" s="98"/>
      <c r="AD2" s="98"/>
      <c r="AE2" s="98"/>
      <c r="AF2" s="98"/>
      <c r="AG2" s="98"/>
      <c r="AH2" s="98"/>
      <c r="AI2" s="98"/>
      <c r="AJ2" s="98"/>
    </row>
    <row r="3" ht="13.5" customHeight="1">
      <c r="A3" s="5"/>
      <c r="B3" s="98"/>
      <c r="C3" s="98"/>
      <c r="D3" s="98"/>
      <c r="E3" s="98"/>
      <c r="F3" s="98"/>
      <c r="G3" s="78"/>
      <c r="H3" s="98"/>
      <c r="I3" s="98" t="s">
        <v>3280</v>
      </c>
      <c r="J3" s="99"/>
      <c r="K3" s="98"/>
      <c r="L3" s="98"/>
      <c r="M3" s="347"/>
      <c r="N3" s="98"/>
      <c r="O3" s="98"/>
      <c r="P3" s="98"/>
      <c r="Q3" s="98"/>
      <c r="R3" s="98"/>
      <c r="S3" s="98"/>
      <c r="T3" s="98"/>
      <c r="U3" s="98"/>
      <c r="V3" s="98"/>
      <c r="W3" s="98"/>
      <c r="X3" s="98"/>
      <c r="Y3" s="98"/>
      <c r="Z3" s="98"/>
      <c r="AA3" s="98"/>
      <c r="AB3" s="98"/>
      <c r="AC3" s="98"/>
      <c r="AD3" s="98"/>
      <c r="AE3" s="98"/>
      <c r="AF3" s="98"/>
      <c r="AG3" s="98"/>
      <c r="AH3" s="98"/>
      <c r="AI3" s="98"/>
      <c r="AJ3" s="98"/>
    </row>
    <row r="4" ht="13.5" customHeight="1">
      <c r="A4" s="5"/>
      <c r="B4" s="123"/>
      <c r="C4" s="123"/>
      <c r="D4" s="123"/>
      <c r="E4" s="123"/>
      <c r="F4" s="123"/>
      <c r="G4" s="78"/>
      <c r="H4" s="479"/>
      <c r="I4" s="480" t="s">
        <v>3281</v>
      </c>
      <c r="J4" s="34"/>
      <c r="K4" s="34"/>
      <c r="L4" s="34"/>
      <c r="M4" s="34"/>
      <c r="N4" s="34"/>
      <c r="O4" s="34"/>
      <c r="P4" s="34"/>
      <c r="Q4" s="34"/>
      <c r="R4" s="34"/>
      <c r="S4" s="34"/>
      <c r="T4" s="34"/>
      <c r="U4" s="34"/>
      <c r="V4" s="34"/>
      <c r="W4" s="34"/>
      <c r="X4" s="34"/>
      <c r="Y4" s="35"/>
      <c r="Z4" s="98"/>
      <c r="AA4" s="98"/>
      <c r="AB4" s="98"/>
      <c r="AC4" s="98"/>
      <c r="AD4" s="98"/>
      <c r="AE4" s="98"/>
      <c r="AF4" s="98"/>
      <c r="AG4" s="98"/>
      <c r="AH4" s="98"/>
      <c r="AI4" s="98"/>
      <c r="AJ4" s="98"/>
    </row>
    <row r="5" ht="13.5" customHeight="1">
      <c r="A5" s="5"/>
      <c r="B5" s="123"/>
      <c r="C5" s="123"/>
      <c r="D5" s="123"/>
      <c r="E5" s="123"/>
      <c r="F5" s="123"/>
      <c r="G5" s="78"/>
      <c r="H5" s="479"/>
      <c r="I5" s="36"/>
      <c r="J5" s="37"/>
      <c r="K5" s="37"/>
      <c r="L5" s="37"/>
      <c r="M5" s="37"/>
      <c r="N5" s="37"/>
      <c r="O5" s="37"/>
      <c r="P5" s="37"/>
      <c r="Q5" s="37"/>
      <c r="R5" s="37"/>
      <c r="S5" s="37"/>
      <c r="T5" s="37"/>
      <c r="U5" s="37"/>
      <c r="V5" s="37"/>
      <c r="W5" s="37"/>
      <c r="X5" s="37"/>
      <c r="Y5" s="38"/>
      <c r="Z5" s="98"/>
      <c r="AA5" s="98"/>
      <c r="AB5" s="98"/>
      <c r="AC5" s="98"/>
      <c r="AD5" s="98"/>
      <c r="AE5" s="98"/>
      <c r="AF5" s="98"/>
      <c r="AG5" s="98"/>
      <c r="AH5" s="98"/>
      <c r="AI5" s="98"/>
      <c r="AJ5" s="98"/>
    </row>
    <row r="6" ht="13.5" customHeight="1">
      <c r="A6" s="402"/>
      <c r="B6" s="123"/>
      <c r="C6" s="123"/>
      <c r="D6" s="123"/>
      <c r="E6" s="123"/>
      <c r="F6" s="123"/>
      <c r="G6" s="481">
        <v>0.0</v>
      </c>
      <c r="H6" s="196">
        <f>H1+0.01</f>
        <v>5.01</v>
      </c>
      <c r="I6" s="164" t="s">
        <v>3282</v>
      </c>
      <c r="Z6" s="98"/>
      <c r="AA6" s="98"/>
      <c r="AB6" s="98"/>
      <c r="AC6" s="98"/>
      <c r="AD6" s="98"/>
      <c r="AE6" s="98"/>
      <c r="AF6" s="98"/>
      <c r="AG6" s="98"/>
      <c r="AH6" s="98"/>
      <c r="AI6" s="98"/>
      <c r="AJ6" s="98"/>
    </row>
    <row r="7" ht="13.5" customHeight="1">
      <c r="A7" s="5"/>
      <c r="B7" s="123"/>
      <c r="C7" s="123"/>
      <c r="D7" s="123"/>
      <c r="E7" s="123"/>
      <c r="F7" s="123"/>
      <c r="G7" s="78"/>
      <c r="H7" s="479"/>
      <c r="Z7" s="98"/>
      <c r="AA7" s="98"/>
      <c r="AB7" s="98"/>
      <c r="AC7" s="98"/>
      <c r="AD7" s="98"/>
      <c r="AE7" s="98"/>
      <c r="AF7" s="98"/>
      <c r="AG7" s="98"/>
      <c r="AH7" s="98"/>
      <c r="AI7" s="98"/>
      <c r="AJ7" s="98"/>
    </row>
    <row r="8" ht="13.5" customHeight="1">
      <c r="A8" s="5"/>
      <c r="B8" s="123"/>
      <c r="C8" s="123"/>
      <c r="D8" s="123"/>
      <c r="E8" s="123"/>
      <c r="F8" s="123"/>
      <c r="G8" s="78"/>
      <c r="H8" s="479"/>
      <c r="I8" s="98"/>
      <c r="J8" s="50">
        <v>1.0</v>
      </c>
      <c r="K8" s="123" t="s">
        <v>2974</v>
      </c>
      <c r="L8" s="123"/>
      <c r="M8" s="123"/>
      <c r="N8" s="123"/>
      <c r="O8" s="123"/>
      <c r="P8" s="123"/>
      <c r="Q8" s="123"/>
      <c r="R8" s="123"/>
      <c r="S8" s="123"/>
      <c r="T8" s="123"/>
      <c r="U8" s="123"/>
      <c r="V8" s="123"/>
      <c r="W8" s="123"/>
      <c r="X8" s="123"/>
      <c r="Y8" s="123"/>
      <c r="Z8" s="98"/>
      <c r="AA8" s="98"/>
      <c r="AB8" s="98"/>
      <c r="AC8" s="98"/>
      <c r="AD8" s="98"/>
      <c r="AE8" s="98"/>
      <c r="AF8" s="98"/>
      <c r="AG8" s="98"/>
      <c r="AH8" s="98"/>
      <c r="AI8" s="98"/>
      <c r="AJ8" s="98"/>
    </row>
    <row r="9" ht="13.5" customHeight="1">
      <c r="A9" s="5"/>
      <c r="B9" s="123"/>
      <c r="C9" s="123"/>
      <c r="D9" s="123"/>
      <c r="E9" s="123"/>
      <c r="F9" s="123"/>
      <c r="G9" s="78"/>
      <c r="H9" s="479"/>
      <c r="I9" s="98"/>
      <c r="J9" s="50">
        <v>2.0</v>
      </c>
      <c r="K9" s="123" t="s">
        <v>2975</v>
      </c>
      <c r="L9" s="482" t="s">
        <v>2976</v>
      </c>
      <c r="M9" s="123">
        <f>H39</f>
        <v>5.06</v>
      </c>
      <c r="N9" s="123"/>
      <c r="O9" s="123"/>
      <c r="P9" s="123"/>
      <c r="Q9" s="123"/>
      <c r="R9" s="123"/>
      <c r="S9" s="123"/>
      <c r="T9" s="123"/>
      <c r="U9" s="123"/>
      <c r="V9" s="123"/>
      <c r="W9" s="123"/>
      <c r="X9" s="123"/>
      <c r="Y9" s="123"/>
      <c r="Z9" s="98"/>
      <c r="AA9" s="98"/>
      <c r="AB9" s="98"/>
      <c r="AC9" s="98"/>
      <c r="AD9" s="98"/>
      <c r="AE9" s="98"/>
      <c r="AF9" s="98"/>
      <c r="AG9" s="98"/>
      <c r="AH9" s="98"/>
      <c r="AI9" s="98"/>
      <c r="AJ9" s="98"/>
    </row>
    <row r="10" ht="13.5" customHeight="1">
      <c r="A10" s="5"/>
      <c r="B10" s="123"/>
      <c r="C10" s="123"/>
      <c r="D10" s="123"/>
      <c r="E10" s="123"/>
      <c r="F10" s="123"/>
      <c r="G10" s="78"/>
      <c r="H10" s="479"/>
      <c r="I10" s="98"/>
      <c r="J10" s="50"/>
      <c r="K10" s="123"/>
      <c r="L10" s="123"/>
      <c r="M10" s="50"/>
      <c r="N10" s="50"/>
      <c r="O10" s="123"/>
      <c r="P10" s="123"/>
      <c r="Q10" s="123"/>
      <c r="R10" s="123"/>
      <c r="S10" s="123"/>
      <c r="T10" s="123"/>
      <c r="U10" s="123"/>
      <c r="V10" s="123"/>
      <c r="W10" s="123"/>
      <c r="X10" s="123"/>
      <c r="Y10" s="123"/>
      <c r="Z10" s="98"/>
      <c r="AA10" s="98"/>
      <c r="AB10" s="98"/>
      <c r="AC10" s="98"/>
      <c r="AD10" s="98"/>
      <c r="AE10" s="98"/>
      <c r="AF10" s="98"/>
      <c r="AG10" s="98"/>
      <c r="AH10" s="98"/>
      <c r="AI10" s="98"/>
      <c r="AJ10" s="98"/>
    </row>
    <row r="11" ht="13.5" customHeight="1">
      <c r="A11" s="5"/>
      <c r="B11" s="123"/>
      <c r="C11" s="123"/>
      <c r="D11" s="123"/>
      <c r="E11" s="123"/>
      <c r="F11" s="123"/>
      <c r="G11" s="78"/>
      <c r="H11" s="196">
        <f>H6+0.01</f>
        <v>5.02</v>
      </c>
      <c r="I11" s="98" t="s">
        <v>3283</v>
      </c>
      <c r="J11" s="50"/>
      <c r="K11" s="123"/>
      <c r="L11" s="123"/>
      <c r="M11" s="123"/>
      <c r="N11" s="123"/>
      <c r="O11" s="123"/>
      <c r="P11" s="123"/>
      <c r="Q11" s="123"/>
      <c r="R11" s="123"/>
      <c r="S11" s="123"/>
      <c r="T11" s="123"/>
      <c r="U11" s="123"/>
      <c r="V11" s="123"/>
      <c r="W11" s="123"/>
      <c r="X11" s="123"/>
      <c r="Y11" s="123"/>
      <c r="Z11" s="98"/>
      <c r="AA11" s="98"/>
      <c r="AB11" s="98"/>
      <c r="AC11" s="98"/>
      <c r="AD11" s="98"/>
      <c r="AE11" s="98"/>
      <c r="AF11" s="98"/>
      <c r="AG11" s="98"/>
      <c r="AH11" s="98"/>
      <c r="AI11" s="98"/>
      <c r="AJ11" s="98"/>
    </row>
    <row r="12" ht="13.5" customHeight="1">
      <c r="A12" s="5"/>
      <c r="B12" s="123"/>
      <c r="C12" s="123"/>
      <c r="D12" s="123"/>
      <c r="E12" s="123"/>
      <c r="F12" s="123"/>
      <c r="G12" s="78"/>
      <c r="H12" s="479"/>
      <c r="I12" s="98" t="s">
        <v>3284</v>
      </c>
      <c r="J12" s="50"/>
      <c r="K12" s="123"/>
      <c r="L12" s="123"/>
      <c r="M12" s="123"/>
      <c r="N12" s="123"/>
      <c r="O12" s="123"/>
      <c r="P12" s="123"/>
      <c r="Q12" s="123"/>
      <c r="R12" s="123"/>
      <c r="S12" s="123"/>
      <c r="T12" s="123"/>
      <c r="U12" s="123"/>
      <c r="V12" s="123"/>
      <c r="W12" s="123"/>
      <c r="X12" s="123"/>
      <c r="Y12" s="123"/>
      <c r="Z12" s="98"/>
      <c r="AA12" s="98"/>
      <c r="AB12" s="98"/>
      <c r="AC12" s="98"/>
      <c r="AD12" s="98"/>
      <c r="AE12" s="98"/>
      <c r="AF12" s="98"/>
      <c r="AG12" s="98"/>
      <c r="AH12" s="98"/>
      <c r="AI12" s="98"/>
      <c r="AJ12" s="98"/>
    </row>
    <row r="13" ht="13.5" customHeight="1">
      <c r="A13" s="5"/>
      <c r="B13" s="123"/>
      <c r="C13" s="123"/>
      <c r="D13" s="123"/>
      <c r="E13" s="123"/>
      <c r="F13" s="123"/>
      <c r="G13" s="78"/>
      <c r="H13" s="98"/>
      <c r="I13" s="32" t="s">
        <v>3285</v>
      </c>
      <c r="Z13" s="98"/>
      <c r="AA13" s="98"/>
      <c r="AB13" s="98"/>
      <c r="AC13" s="98"/>
      <c r="AD13" s="98"/>
      <c r="AE13" s="98"/>
      <c r="AF13" s="98"/>
      <c r="AG13" s="98"/>
      <c r="AH13" s="98"/>
      <c r="AI13" s="98"/>
      <c r="AJ13" s="98"/>
    </row>
    <row r="14" ht="13.5" customHeight="1">
      <c r="A14" s="5"/>
      <c r="B14" s="123"/>
      <c r="C14" s="123"/>
      <c r="D14" s="123"/>
      <c r="E14" s="123"/>
      <c r="F14" s="123"/>
      <c r="G14" s="78"/>
      <c r="H14" s="98"/>
      <c r="Z14" s="98"/>
      <c r="AA14" s="98"/>
      <c r="AB14" s="98"/>
      <c r="AC14" s="98"/>
      <c r="AD14" s="98"/>
      <c r="AE14" s="98"/>
      <c r="AF14" s="98"/>
      <c r="AG14" s="98"/>
      <c r="AH14" s="98"/>
      <c r="AI14" s="98"/>
      <c r="AJ14" s="98"/>
    </row>
    <row r="15" ht="13.5" customHeight="1">
      <c r="A15" s="5"/>
      <c r="B15" s="123"/>
      <c r="C15" s="123"/>
      <c r="D15" s="123"/>
      <c r="E15" s="123"/>
      <c r="F15" s="123"/>
      <c r="G15" s="78"/>
      <c r="H15" s="479" t="s">
        <v>2990</v>
      </c>
      <c r="I15" s="123"/>
      <c r="J15" s="483"/>
      <c r="K15" s="484"/>
      <c r="L15" s="485"/>
      <c r="M15" s="98"/>
      <c r="N15" s="123"/>
      <c r="O15" s="144" t="s">
        <v>3286</v>
      </c>
      <c r="P15" s="377"/>
      <c r="Q15" s="377"/>
      <c r="R15" s="377"/>
      <c r="S15" s="377"/>
      <c r="T15" s="377"/>
      <c r="U15" s="144"/>
      <c r="V15" s="98"/>
      <c r="W15" s="123"/>
      <c r="X15" s="98"/>
      <c r="Y15" s="98"/>
      <c r="Z15" s="98"/>
      <c r="AA15" s="98"/>
      <c r="AB15" s="98"/>
      <c r="AC15" s="98"/>
      <c r="AD15" s="98"/>
      <c r="AE15" s="98"/>
      <c r="AF15" s="98"/>
      <c r="AG15" s="98"/>
      <c r="AH15" s="98"/>
      <c r="AI15" s="98"/>
      <c r="AJ15" s="98"/>
    </row>
    <row r="16" ht="13.5" customHeight="1">
      <c r="A16" s="5"/>
      <c r="B16" s="123"/>
      <c r="C16" s="123"/>
      <c r="D16" s="123"/>
      <c r="E16" s="123"/>
      <c r="F16" s="123"/>
      <c r="G16" s="78"/>
      <c r="H16" s="479"/>
      <c r="I16" s="123"/>
      <c r="J16" s="50"/>
      <c r="K16" s="123"/>
      <c r="L16" s="123"/>
      <c r="M16" s="123"/>
      <c r="N16" s="123"/>
      <c r="O16" s="471" t="s">
        <v>3287</v>
      </c>
      <c r="P16" s="45"/>
      <c r="Q16" s="45"/>
      <c r="R16" s="45"/>
      <c r="S16" s="45"/>
      <c r="T16" s="45"/>
      <c r="U16" s="46"/>
      <c r="V16" s="123"/>
      <c r="W16" s="123"/>
      <c r="X16" s="123"/>
      <c r="Y16" s="123"/>
      <c r="Z16" s="98"/>
      <c r="AA16" s="98"/>
      <c r="AB16" s="98"/>
      <c r="AC16" s="98"/>
      <c r="AD16" s="98"/>
      <c r="AE16" s="98"/>
      <c r="AF16" s="98"/>
      <c r="AG16" s="98"/>
      <c r="AH16" s="98"/>
      <c r="AI16" s="98"/>
      <c r="AJ16" s="98"/>
    </row>
    <row r="17" ht="13.5" customHeight="1">
      <c r="A17" s="5"/>
      <c r="B17" s="123"/>
      <c r="C17" s="123"/>
      <c r="D17" s="123"/>
      <c r="E17" s="123"/>
      <c r="F17" s="123"/>
      <c r="G17" s="78"/>
      <c r="H17" s="479"/>
      <c r="I17" s="123"/>
      <c r="J17" s="50"/>
      <c r="K17" s="123"/>
      <c r="L17" s="123"/>
      <c r="M17" s="123"/>
      <c r="N17" s="123"/>
      <c r="O17" s="51"/>
      <c r="P17" s="51"/>
      <c r="Q17" s="51"/>
      <c r="R17" s="51"/>
      <c r="S17" s="51"/>
      <c r="T17" s="51"/>
      <c r="U17" s="51"/>
      <c r="V17" s="123"/>
      <c r="W17" s="123"/>
      <c r="X17" s="123"/>
      <c r="Y17" s="123"/>
      <c r="Z17" s="98"/>
      <c r="AA17" s="98"/>
      <c r="AB17" s="98"/>
      <c r="AC17" s="98"/>
      <c r="AD17" s="98"/>
      <c r="AE17" s="98"/>
      <c r="AF17" s="98"/>
      <c r="AG17" s="98"/>
      <c r="AH17" s="98"/>
      <c r="AI17" s="98"/>
      <c r="AJ17" s="98"/>
    </row>
    <row r="18" ht="13.5" customHeight="1">
      <c r="A18" s="5"/>
      <c r="B18" s="123"/>
      <c r="C18" s="123"/>
      <c r="D18" s="123"/>
      <c r="E18" s="123"/>
      <c r="F18" s="123"/>
      <c r="G18" s="78"/>
      <c r="H18" s="479"/>
      <c r="I18" s="486" t="s">
        <v>3288</v>
      </c>
      <c r="J18" s="34"/>
      <c r="K18" s="34"/>
      <c r="L18" s="34"/>
      <c r="M18" s="34"/>
      <c r="N18" s="34"/>
      <c r="O18" s="34"/>
      <c r="P18" s="34"/>
      <c r="Q18" s="34"/>
      <c r="R18" s="34"/>
      <c r="S18" s="34"/>
      <c r="T18" s="34"/>
      <c r="U18" s="34"/>
      <c r="V18" s="34"/>
      <c r="W18" s="34"/>
      <c r="X18" s="34"/>
      <c r="Y18" s="35"/>
      <c r="Z18" s="98"/>
      <c r="AA18" s="98"/>
      <c r="AB18" s="98"/>
      <c r="AC18" s="98"/>
      <c r="AD18" s="98"/>
      <c r="AE18" s="98"/>
      <c r="AF18" s="98"/>
      <c r="AG18" s="98"/>
      <c r="AH18" s="98"/>
      <c r="AI18" s="98"/>
      <c r="AJ18" s="98"/>
    </row>
    <row r="19" ht="13.5" customHeight="1">
      <c r="A19" s="5"/>
      <c r="B19" s="123"/>
      <c r="C19" s="123"/>
      <c r="D19" s="123"/>
      <c r="E19" s="123"/>
      <c r="F19" s="123"/>
      <c r="G19" s="78"/>
      <c r="H19" s="479"/>
      <c r="I19" s="36"/>
      <c r="J19" s="37"/>
      <c r="K19" s="37"/>
      <c r="L19" s="37"/>
      <c r="M19" s="37"/>
      <c r="N19" s="37"/>
      <c r="O19" s="37"/>
      <c r="P19" s="37"/>
      <c r="Q19" s="37"/>
      <c r="R19" s="37"/>
      <c r="S19" s="37"/>
      <c r="T19" s="37"/>
      <c r="U19" s="37"/>
      <c r="V19" s="37"/>
      <c r="W19" s="37"/>
      <c r="X19" s="37"/>
      <c r="Y19" s="38"/>
      <c r="Z19" s="98"/>
      <c r="AA19" s="98"/>
      <c r="AB19" s="98"/>
      <c r="AC19" s="98"/>
      <c r="AD19" s="98"/>
      <c r="AE19" s="98"/>
      <c r="AF19" s="98"/>
      <c r="AG19" s="98"/>
      <c r="AH19" s="98"/>
      <c r="AI19" s="98"/>
      <c r="AJ19" s="98"/>
    </row>
    <row r="20" ht="13.5" customHeight="1">
      <c r="A20" s="5"/>
      <c r="B20" s="123"/>
      <c r="C20" s="123"/>
      <c r="D20" s="123"/>
      <c r="E20" s="123"/>
      <c r="F20" s="123"/>
      <c r="G20" s="78"/>
      <c r="H20" s="479"/>
      <c r="I20" s="487" t="s">
        <v>3289</v>
      </c>
      <c r="J20" s="34"/>
      <c r="K20" s="34"/>
      <c r="L20" s="34"/>
      <c r="M20" s="34"/>
      <c r="N20" s="34"/>
      <c r="O20" s="34"/>
      <c r="P20" s="34"/>
      <c r="Q20" s="34"/>
      <c r="R20" s="34"/>
      <c r="S20" s="34"/>
      <c r="T20" s="34"/>
      <c r="U20" s="34"/>
      <c r="V20" s="34"/>
      <c r="W20" s="34"/>
      <c r="X20" s="34"/>
      <c r="Y20" s="35"/>
      <c r="Z20" s="98"/>
      <c r="AA20" s="98"/>
      <c r="AB20" s="98"/>
      <c r="AC20" s="98"/>
      <c r="AD20" s="98"/>
      <c r="AE20" s="98"/>
      <c r="AF20" s="98"/>
      <c r="AG20" s="98"/>
      <c r="AH20" s="98"/>
      <c r="AI20" s="98"/>
      <c r="AJ20" s="98"/>
    </row>
    <row r="21" ht="13.5" customHeight="1">
      <c r="A21" s="5"/>
      <c r="B21" s="123"/>
      <c r="C21" s="123"/>
      <c r="D21" s="123"/>
      <c r="E21" s="123"/>
      <c r="F21" s="123"/>
      <c r="G21" s="78"/>
      <c r="H21" s="479"/>
      <c r="I21" s="36"/>
      <c r="J21" s="37"/>
      <c r="K21" s="37"/>
      <c r="L21" s="37"/>
      <c r="M21" s="37"/>
      <c r="N21" s="37"/>
      <c r="O21" s="37"/>
      <c r="P21" s="37"/>
      <c r="Q21" s="37"/>
      <c r="R21" s="37"/>
      <c r="S21" s="37"/>
      <c r="T21" s="37"/>
      <c r="U21" s="37"/>
      <c r="V21" s="37"/>
      <c r="W21" s="37"/>
      <c r="X21" s="37"/>
      <c r="Y21" s="38"/>
      <c r="Z21" s="98"/>
      <c r="AA21" s="98"/>
      <c r="AB21" s="98"/>
      <c r="AC21" s="98"/>
      <c r="AD21" s="98"/>
      <c r="AE21" s="98"/>
      <c r="AF21" s="98"/>
      <c r="AG21" s="98"/>
      <c r="AH21" s="98"/>
      <c r="AI21" s="98"/>
      <c r="AJ21" s="98"/>
    </row>
    <row r="22" ht="13.5" customHeight="1">
      <c r="A22" s="5"/>
      <c r="B22" s="422"/>
      <c r="C22" s="422"/>
      <c r="D22" s="422"/>
      <c r="E22" s="422"/>
      <c r="F22" s="422"/>
      <c r="G22" s="78"/>
      <c r="H22" s="488"/>
      <c r="I22" s="489"/>
      <c r="J22" s="489"/>
      <c r="K22" s="489"/>
      <c r="L22" s="489"/>
      <c r="M22" s="489"/>
      <c r="N22" s="489"/>
      <c r="O22" s="489"/>
      <c r="P22" s="489"/>
      <c r="Q22" s="489"/>
      <c r="R22" s="489"/>
      <c r="S22" s="489"/>
      <c r="T22" s="489"/>
      <c r="U22" s="489"/>
      <c r="V22" s="489"/>
      <c r="W22" s="489"/>
      <c r="X22" s="489"/>
      <c r="Y22" s="489"/>
      <c r="Z22" s="280"/>
      <c r="AA22" s="280"/>
      <c r="AB22" s="280"/>
      <c r="AC22" s="280"/>
      <c r="AD22" s="280"/>
      <c r="AE22" s="280"/>
      <c r="AF22" s="280"/>
      <c r="AG22" s="280"/>
      <c r="AH22" s="280"/>
      <c r="AI22" s="280"/>
      <c r="AJ22" s="280"/>
    </row>
    <row r="23" ht="13.5" customHeight="1">
      <c r="A23" s="5"/>
      <c r="B23" s="123"/>
      <c r="C23" s="123"/>
      <c r="D23" s="123"/>
      <c r="E23" s="123"/>
      <c r="F23" s="123"/>
      <c r="G23" s="78"/>
      <c r="H23" s="479"/>
      <c r="I23" s="378" t="s">
        <v>3290</v>
      </c>
      <c r="J23" s="34"/>
      <c r="K23" s="34"/>
      <c r="L23" s="34"/>
      <c r="M23" s="34"/>
      <c r="N23" s="34"/>
      <c r="O23" s="34"/>
      <c r="P23" s="34"/>
      <c r="Q23" s="34"/>
      <c r="R23" s="34"/>
      <c r="S23" s="34"/>
      <c r="T23" s="34"/>
      <c r="U23" s="34"/>
      <c r="V23" s="34"/>
      <c r="W23" s="34"/>
      <c r="X23" s="34"/>
      <c r="Y23" s="35"/>
      <c r="Z23" s="98"/>
      <c r="AA23" s="98"/>
      <c r="AB23" s="98"/>
      <c r="AC23" s="98"/>
      <c r="AD23" s="98"/>
      <c r="AE23" s="98"/>
      <c r="AF23" s="98"/>
      <c r="AG23" s="98"/>
      <c r="AH23" s="98"/>
      <c r="AI23" s="98"/>
      <c r="AJ23" s="98"/>
    </row>
    <row r="24" ht="13.5" customHeight="1">
      <c r="A24" s="5"/>
      <c r="B24" s="123"/>
      <c r="C24" s="123"/>
      <c r="D24" s="123"/>
      <c r="E24" s="123"/>
      <c r="F24" s="123"/>
      <c r="G24" s="78"/>
      <c r="H24" s="479"/>
      <c r="I24" s="36"/>
      <c r="J24" s="37"/>
      <c r="K24" s="37"/>
      <c r="L24" s="37"/>
      <c r="M24" s="37"/>
      <c r="N24" s="37"/>
      <c r="O24" s="37"/>
      <c r="P24" s="37"/>
      <c r="Q24" s="37"/>
      <c r="R24" s="37"/>
      <c r="S24" s="37"/>
      <c r="T24" s="37"/>
      <c r="U24" s="37"/>
      <c r="V24" s="37"/>
      <c r="W24" s="37"/>
      <c r="X24" s="37"/>
      <c r="Y24" s="38"/>
      <c r="Z24" s="98"/>
      <c r="AA24" s="98"/>
      <c r="AB24" s="98"/>
      <c r="AC24" s="98"/>
      <c r="AD24" s="98"/>
      <c r="AE24" s="98"/>
      <c r="AF24" s="98"/>
      <c r="AG24" s="98"/>
      <c r="AH24" s="98"/>
      <c r="AI24" s="98"/>
      <c r="AJ24" s="98"/>
    </row>
    <row r="25" ht="13.5" customHeight="1">
      <c r="A25" s="130"/>
      <c r="B25" s="123"/>
      <c r="C25" s="123"/>
      <c r="D25" s="123"/>
      <c r="E25" s="123"/>
      <c r="F25" s="123"/>
      <c r="G25" s="78"/>
      <c r="H25" s="196">
        <f>H11+0.01</f>
        <v>5.03</v>
      </c>
      <c r="I25" s="490" t="s">
        <v>3291</v>
      </c>
      <c r="Z25" s="98"/>
      <c r="AA25" s="98"/>
      <c r="AB25" s="98"/>
      <c r="AC25" s="98"/>
      <c r="AD25" s="98"/>
      <c r="AE25" s="98"/>
      <c r="AF25" s="98"/>
      <c r="AG25" s="98"/>
      <c r="AH25" s="98"/>
      <c r="AI25" s="98"/>
      <c r="AJ25" s="98"/>
    </row>
    <row r="26" ht="13.5" customHeight="1">
      <c r="A26" s="5"/>
      <c r="B26" s="123"/>
      <c r="C26" s="123"/>
      <c r="D26" s="123"/>
      <c r="E26" s="123"/>
      <c r="F26" s="123"/>
      <c r="G26" s="78"/>
      <c r="H26" s="479"/>
      <c r="I26" s="123" t="s">
        <v>3292</v>
      </c>
      <c r="Z26" s="98"/>
      <c r="AA26" s="98"/>
      <c r="AB26" s="98"/>
      <c r="AC26" s="98"/>
      <c r="AD26" s="98"/>
      <c r="AE26" s="98"/>
      <c r="AF26" s="98"/>
      <c r="AG26" s="98"/>
      <c r="AH26" s="98"/>
      <c r="AI26" s="98"/>
      <c r="AJ26" s="98"/>
    </row>
    <row r="27" ht="13.5" customHeight="1">
      <c r="A27" s="5"/>
      <c r="B27" s="123"/>
      <c r="C27" s="123"/>
      <c r="D27" s="123"/>
      <c r="E27" s="123"/>
      <c r="F27" s="123"/>
      <c r="G27" s="78"/>
      <c r="H27" s="479"/>
      <c r="Z27" s="98"/>
      <c r="AA27" s="98"/>
      <c r="AB27" s="98"/>
      <c r="AC27" s="98"/>
      <c r="AD27" s="98"/>
      <c r="AE27" s="98"/>
      <c r="AF27" s="98"/>
      <c r="AG27" s="98"/>
      <c r="AH27" s="98"/>
      <c r="AI27" s="98"/>
      <c r="AJ27" s="98"/>
    </row>
    <row r="28" ht="13.5" customHeight="1">
      <c r="A28" s="5"/>
      <c r="B28" s="123"/>
      <c r="C28" s="123"/>
      <c r="D28" s="123"/>
      <c r="E28" s="123"/>
      <c r="F28" s="123"/>
      <c r="G28" s="78"/>
      <c r="H28" s="479"/>
      <c r="I28" s="98"/>
      <c r="J28" s="483"/>
      <c r="K28" s="484"/>
      <c r="L28" s="485"/>
      <c r="M28" s="98" t="s">
        <v>3293</v>
      </c>
      <c r="N28" s="123"/>
      <c r="O28" s="123"/>
      <c r="P28" s="144" t="s">
        <v>3294</v>
      </c>
      <c r="Q28" s="144"/>
      <c r="R28" s="144"/>
      <c r="S28" s="377"/>
      <c r="T28" s="144"/>
      <c r="U28" s="144"/>
      <c r="V28" s="377"/>
      <c r="W28" s="377"/>
      <c r="X28" s="377"/>
      <c r="Y28" s="377"/>
      <c r="Z28" s="98"/>
      <c r="AA28" s="98"/>
      <c r="AB28" s="98"/>
      <c r="AC28" s="98"/>
      <c r="AD28" s="98"/>
      <c r="AE28" s="98"/>
      <c r="AF28" s="98"/>
      <c r="AG28" s="98"/>
      <c r="AH28" s="98"/>
      <c r="AI28" s="98"/>
      <c r="AJ28" s="98"/>
    </row>
    <row r="29" ht="13.5" customHeight="1">
      <c r="A29" s="5"/>
      <c r="B29" s="123"/>
      <c r="C29" s="123"/>
      <c r="D29" s="123"/>
      <c r="E29" s="123"/>
      <c r="F29" s="123"/>
      <c r="G29" s="78"/>
      <c r="H29" s="479"/>
      <c r="I29" s="381" t="s">
        <v>3295</v>
      </c>
      <c r="J29" s="491"/>
      <c r="K29" s="492"/>
      <c r="L29" s="492"/>
      <c r="M29" s="492"/>
      <c r="N29" s="492"/>
      <c r="O29" s="492"/>
      <c r="P29" s="493"/>
      <c r="Q29" s="493"/>
      <c r="R29" s="493"/>
      <c r="S29" s="493"/>
      <c r="T29" s="493"/>
      <c r="U29" s="493"/>
      <c r="V29" s="493"/>
      <c r="W29" s="493"/>
      <c r="X29" s="493"/>
      <c r="Y29" s="493"/>
      <c r="Z29" s="98"/>
      <c r="AA29" s="98"/>
      <c r="AB29" s="98"/>
      <c r="AC29" s="98"/>
      <c r="AD29" s="98"/>
      <c r="AE29" s="98"/>
      <c r="AF29" s="98"/>
      <c r="AG29" s="98"/>
      <c r="AH29" s="98"/>
      <c r="AI29" s="98"/>
      <c r="AJ29" s="98"/>
    </row>
    <row r="30" ht="13.5" customHeight="1">
      <c r="A30" s="5"/>
      <c r="B30" s="123"/>
      <c r="C30" s="123"/>
      <c r="D30" s="123"/>
      <c r="E30" s="123"/>
      <c r="F30" s="123"/>
      <c r="G30" s="78"/>
      <c r="H30" s="479"/>
      <c r="I30" s="123"/>
      <c r="J30" s="50"/>
      <c r="K30" s="123"/>
      <c r="L30" s="123"/>
      <c r="M30" s="123"/>
      <c r="N30" s="123"/>
      <c r="O30" s="123"/>
      <c r="P30" s="32"/>
      <c r="Q30" s="32"/>
      <c r="R30" s="32"/>
      <c r="S30" s="32"/>
      <c r="T30" s="32"/>
      <c r="U30" s="32"/>
      <c r="V30" s="32"/>
      <c r="W30" s="32"/>
      <c r="X30" s="32"/>
      <c r="Y30" s="32"/>
      <c r="Z30" s="98"/>
      <c r="AA30" s="98"/>
      <c r="AB30" s="98"/>
      <c r="AC30" s="98"/>
      <c r="AD30" s="98"/>
      <c r="AE30" s="98"/>
      <c r="AF30" s="98"/>
      <c r="AG30" s="98"/>
      <c r="AH30" s="98"/>
      <c r="AI30" s="98"/>
      <c r="AJ30" s="98"/>
    </row>
    <row r="31" ht="13.5" customHeight="1">
      <c r="A31" s="5"/>
      <c r="B31" s="123"/>
      <c r="C31" s="123"/>
      <c r="D31" s="123"/>
      <c r="E31" s="123"/>
      <c r="F31" s="123"/>
      <c r="G31" s="78"/>
      <c r="H31" s="196">
        <f>H25+0.01</f>
        <v>5.04</v>
      </c>
      <c r="I31" s="494" t="s">
        <v>3296</v>
      </c>
      <c r="Z31" s="98"/>
      <c r="AA31" s="98"/>
      <c r="AB31" s="98"/>
      <c r="AC31" s="98"/>
      <c r="AD31" s="98"/>
      <c r="AE31" s="98"/>
      <c r="AF31" s="98"/>
      <c r="AG31" s="98"/>
      <c r="AH31" s="98"/>
      <c r="AI31" s="98"/>
      <c r="AJ31" s="98"/>
    </row>
    <row r="32" ht="13.5" customHeight="1">
      <c r="A32" s="5"/>
      <c r="B32" s="123"/>
      <c r="C32" s="123"/>
      <c r="D32" s="123"/>
      <c r="E32" s="123"/>
      <c r="F32" s="123"/>
      <c r="G32" s="78"/>
      <c r="H32" s="479"/>
      <c r="Z32" s="98"/>
      <c r="AA32" s="98"/>
      <c r="AB32" s="98"/>
      <c r="AC32" s="98"/>
      <c r="AD32" s="98"/>
      <c r="AE32" s="98"/>
      <c r="AF32" s="98"/>
      <c r="AG32" s="98"/>
      <c r="AH32" s="98"/>
      <c r="AI32" s="98"/>
      <c r="AJ32" s="98"/>
    </row>
    <row r="33" ht="13.5" customHeight="1">
      <c r="A33" s="5"/>
      <c r="B33" s="123"/>
      <c r="C33" s="123"/>
      <c r="D33" s="123"/>
      <c r="E33" s="123"/>
      <c r="F33" s="123"/>
      <c r="G33" s="78"/>
      <c r="H33" s="479"/>
      <c r="I33" s="495" t="s">
        <v>3297</v>
      </c>
      <c r="J33" s="489"/>
      <c r="K33" s="489"/>
      <c r="L33" s="489"/>
      <c r="M33" s="489"/>
      <c r="N33" s="489"/>
      <c r="O33" s="489"/>
      <c r="P33" s="489"/>
      <c r="Q33" s="489"/>
      <c r="R33" s="489"/>
      <c r="S33" s="489"/>
      <c r="T33" s="489"/>
      <c r="U33" s="489"/>
      <c r="V33" s="489"/>
      <c r="W33" s="489"/>
      <c r="X33" s="98"/>
      <c r="Y33" s="123"/>
      <c r="Z33" s="98"/>
      <c r="AA33" s="98"/>
      <c r="AB33" s="98"/>
      <c r="AC33" s="98"/>
      <c r="AD33" s="98"/>
      <c r="AE33" s="98"/>
      <c r="AF33" s="98"/>
      <c r="AG33" s="98"/>
      <c r="AH33" s="98"/>
      <c r="AI33" s="98"/>
      <c r="AJ33" s="98"/>
    </row>
    <row r="34" ht="13.5" customHeight="1">
      <c r="A34" s="5"/>
      <c r="B34" s="123"/>
      <c r="C34" s="123"/>
      <c r="D34" s="123"/>
      <c r="E34" s="123"/>
      <c r="F34" s="123"/>
      <c r="G34" s="78"/>
      <c r="H34" s="479"/>
      <c r="I34" s="495" t="s">
        <v>3298</v>
      </c>
      <c r="J34" s="50"/>
      <c r="K34" s="123"/>
      <c r="L34" s="123"/>
      <c r="M34" s="98"/>
      <c r="N34" s="123"/>
      <c r="O34" s="123"/>
      <c r="P34" s="280"/>
      <c r="Q34" s="280"/>
      <c r="R34" s="280"/>
      <c r="S34" s="422"/>
      <c r="T34" s="280"/>
      <c r="U34" s="280"/>
      <c r="V34" s="489"/>
      <c r="W34" s="489"/>
      <c r="X34" s="280"/>
      <c r="Y34" s="422"/>
      <c r="Z34" s="280"/>
      <c r="AA34" s="280"/>
      <c r="AB34" s="98"/>
      <c r="AC34" s="98"/>
      <c r="AD34" s="98"/>
      <c r="AE34" s="98"/>
      <c r="AF34" s="98"/>
      <c r="AG34" s="98"/>
      <c r="AH34" s="98"/>
      <c r="AI34" s="98"/>
      <c r="AJ34" s="98"/>
    </row>
    <row r="35" ht="13.5" customHeight="1">
      <c r="A35" s="5"/>
      <c r="B35" s="123"/>
      <c r="C35" s="123"/>
      <c r="D35" s="123"/>
      <c r="E35" s="123"/>
      <c r="F35" s="123"/>
      <c r="G35" s="78"/>
      <c r="H35" s="479"/>
      <c r="I35" s="489"/>
      <c r="J35" s="483"/>
      <c r="K35" s="484"/>
      <c r="L35" s="485"/>
      <c r="M35" s="98" t="s">
        <v>3293</v>
      </c>
      <c r="N35" s="123"/>
      <c r="O35" s="123"/>
      <c r="P35" s="144" t="s">
        <v>3299</v>
      </c>
      <c r="Q35" s="144"/>
      <c r="R35" s="144"/>
      <c r="S35" s="377"/>
      <c r="T35" s="144"/>
      <c r="U35" s="144"/>
      <c r="V35" s="496"/>
      <c r="W35" s="496"/>
      <c r="X35" s="144"/>
      <c r="Y35" s="377"/>
      <c r="Z35" s="98"/>
      <c r="AA35" s="98"/>
      <c r="AB35" s="98"/>
      <c r="AC35" s="98"/>
      <c r="AD35" s="98"/>
      <c r="AE35" s="98"/>
      <c r="AF35" s="98"/>
      <c r="AG35" s="98"/>
      <c r="AH35" s="98"/>
      <c r="AI35" s="98"/>
      <c r="AJ35" s="98"/>
    </row>
    <row r="36" ht="13.5" customHeight="1">
      <c r="A36" s="5"/>
      <c r="B36" s="123"/>
      <c r="C36" s="123"/>
      <c r="D36" s="123"/>
      <c r="E36" s="123"/>
      <c r="F36" s="123"/>
      <c r="G36" s="78"/>
      <c r="H36" s="479" t="s">
        <v>2990</v>
      </c>
      <c r="I36" s="98"/>
      <c r="J36" s="98"/>
      <c r="K36" s="98"/>
      <c r="L36" s="98"/>
      <c r="M36" s="98"/>
      <c r="N36" s="98"/>
      <c r="O36" s="98"/>
      <c r="P36" s="487" t="str">
        <f>"CATI VALIDACION: SI "&amp; H25&amp; " &lt; "&amp;H31&amp;" MENSAJE BLOQUEO Las horas de trabajo remoto no pueden ser mayores al total de horas"</f>
        <v>CATI VALIDACION: SI 5,03 &lt; 5,04 MENSAJE BLOQUEO Las horas de trabajo remoto no pueden ser mayores al total de horas</v>
      </c>
      <c r="Q36" s="34"/>
      <c r="R36" s="34"/>
      <c r="S36" s="34"/>
      <c r="T36" s="34"/>
      <c r="U36" s="34"/>
      <c r="V36" s="34"/>
      <c r="W36" s="34"/>
      <c r="X36" s="34"/>
      <c r="Y36" s="35"/>
      <c r="Z36" s="98"/>
      <c r="AA36" s="98"/>
      <c r="AB36" s="98"/>
      <c r="AC36" s="98"/>
      <c r="AD36" s="98"/>
      <c r="AE36" s="98"/>
      <c r="AF36" s="98"/>
      <c r="AG36" s="98"/>
      <c r="AH36" s="98"/>
      <c r="AI36" s="98"/>
      <c r="AJ36" s="98"/>
    </row>
    <row r="37" ht="13.5" customHeight="1">
      <c r="A37" s="5"/>
      <c r="B37" s="123"/>
      <c r="C37" s="123"/>
      <c r="D37" s="123"/>
      <c r="E37" s="123"/>
      <c r="F37" s="123"/>
      <c r="G37" s="78"/>
      <c r="H37" s="98"/>
      <c r="I37" s="98"/>
      <c r="J37" s="482" t="s">
        <v>2976</v>
      </c>
      <c r="K37" s="367">
        <f>H53</f>
        <v>5.08</v>
      </c>
      <c r="M37" s="98"/>
      <c r="N37" s="98"/>
      <c r="O37" s="98"/>
      <c r="P37" s="36"/>
      <c r="Q37" s="37"/>
      <c r="R37" s="37"/>
      <c r="S37" s="37"/>
      <c r="T37" s="37"/>
      <c r="U37" s="37"/>
      <c r="V37" s="37"/>
      <c r="W37" s="37"/>
      <c r="X37" s="37"/>
      <c r="Y37" s="38"/>
      <c r="Z37" s="98"/>
      <c r="AA37" s="98"/>
      <c r="AB37" s="98"/>
      <c r="AC37" s="98"/>
      <c r="AD37" s="98"/>
      <c r="AE37" s="98"/>
      <c r="AF37" s="98"/>
      <c r="AG37" s="98"/>
      <c r="AH37" s="98"/>
      <c r="AI37" s="98"/>
      <c r="AJ37" s="98"/>
    </row>
    <row r="38" ht="13.5" customHeight="1">
      <c r="A38" s="5"/>
      <c r="B38" s="123"/>
      <c r="C38" s="123"/>
      <c r="D38" s="123"/>
      <c r="E38" s="123"/>
      <c r="F38" s="123"/>
      <c r="G38" s="78"/>
      <c r="H38" s="98"/>
      <c r="I38" s="99"/>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row>
    <row r="39" ht="13.5" customHeight="1">
      <c r="A39" s="5"/>
      <c r="B39" s="123"/>
      <c r="C39" s="123"/>
      <c r="D39" s="123"/>
      <c r="E39" s="123"/>
      <c r="F39" s="123"/>
      <c r="G39" s="78"/>
      <c r="H39" s="479">
        <v>5.06</v>
      </c>
      <c r="I39" s="497" t="s">
        <v>3300</v>
      </c>
      <c r="J39" s="50"/>
      <c r="K39" s="123"/>
      <c r="L39" s="123"/>
      <c r="M39" s="123"/>
      <c r="N39" s="123"/>
      <c r="O39" s="123"/>
      <c r="P39" s="123"/>
      <c r="Q39" s="123"/>
      <c r="R39" s="123"/>
      <c r="S39" s="123"/>
      <c r="T39" s="123"/>
      <c r="U39" s="123"/>
      <c r="V39" s="123"/>
      <c r="W39" s="123"/>
      <c r="X39" s="123"/>
      <c r="Y39" s="123"/>
      <c r="Z39" s="98"/>
      <c r="AA39" s="98"/>
      <c r="AB39" s="98"/>
      <c r="AC39" s="98"/>
      <c r="AD39" s="98"/>
      <c r="AE39" s="98"/>
      <c r="AF39" s="98"/>
      <c r="AG39" s="98"/>
      <c r="AH39" s="98"/>
      <c r="AI39" s="98"/>
      <c r="AJ39" s="98"/>
    </row>
    <row r="40" ht="13.5" customHeight="1">
      <c r="A40" s="5"/>
      <c r="B40" s="123"/>
      <c r="C40" s="123"/>
      <c r="D40" s="123"/>
      <c r="E40" s="123"/>
      <c r="F40" s="123"/>
      <c r="G40" s="78"/>
      <c r="H40" s="479"/>
      <c r="I40" s="98"/>
      <c r="J40" s="50">
        <v>1.0</v>
      </c>
      <c r="K40" s="123" t="s">
        <v>2974</v>
      </c>
      <c r="L40" s="98"/>
      <c r="M40" s="98"/>
      <c r="N40" s="98"/>
      <c r="O40" s="123"/>
      <c r="P40" s="123"/>
      <c r="Q40" s="123"/>
      <c r="R40" s="123"/>
      <c r="S40" s="123"/>
      <c r="T40" s="123"/>
      <c r="U40" s="123"/>
      <c r="V40" s="123"/>
      <c r="W40" s="123"/>
      <c r="X40" s="123"/>
      <c r="Y40" s="123"/>
      <c r="Z40" s="98"/>
      <c r="AA40" s="98"/>
      <c r="AB40" s="98"/>
      <c r="AC40" s="98"/>
      <c r="AD40" s="98"/>
      <c r="AE40" s="98"/>
      <c r="AF40" s="98"/>
      <c r="AG40" s="98"/>
      <c r="AH40" s="98"/>
      <c r="AI40" s="98"/>
      <c r="AJ40" s="98"/>
    </row>
    <row r="41" ht="13.5" customHeight="1">
      <c r="A41" s="5"/>
      <c r="B41" s="123"/>
      <c r="C41" s="123"/>
      <c r="D41" s="123"/>
      <c r="E41" s="123"/>
      <c r="F41" s="123"/>
      <c r="G41" s="78"/>
      <c r="H41" s="479"/>
      <c r="I41" s="98"/>
      <c r="J41" s="50">
        <v>2.0</v>
      </c>
      <c r="K41" s="123" t="s">
        <v>2975</v>
      </c>
      <c r="L41" s="482" t="s">
        <v>2976</v>
      </c>
      <c r="M41" s="367">
        <f>H124</f>
        <v>5.12</v>
      </c>
      <c r="O41" s="123"/>
      <c r="P41" s="123"/>
      <c r="Q41" s="123"/>
      <c r="R41" s="123"/>
      <c r="S41" s="123"/>
      <c r="T41" s="123"/>
      <c r="U41" s="123"/>
      <c r="V41" s="123"/>
      <c r="W41" s="123"/>
      <c r="X41" s="123"/>
      <c r="Y41" s="123"/>
      <c r="Z41" s="98"/>
      <c r="AA41" s="98"/>
      <c r="AB41" s="98"/>
      <c r="AC41" s="98"/>
      <c r="AD41" s="98"/>
      <c r="AE41" s="98"/>
      <c r="AF41" s="98"/>
      <c r="AG41" s="98"/>
      <c r="AH41" s="98"/>
      <c r="AI41" s="98"/>
      <c r="AJ41" s="98"/>
    </row>
    <row r="42" ht="13.5" customHeight="1">
      <c r="A42" s="5"/>
      <c r="B42" s="123"/>
      <c r="C42" s="123"/>
      <c r="D42" s="123"/>
      <c r="E42" s="123"/>
      <c r="F42" s="123"/>
      <c r="G42" s="78"/>
      <c r="H42" s="479"/>
      <c r="I42" s="98"/>
      <c r="J42" s="50">
        <v>3.0</v>
      </c>
      <c r="K42" s="98" t="s">
        <v>3301</v>
      </c>
      <c r="L42" s="482"/>
      <c r="M42" s="367"/>
      <c r="N42" s="367"/>
      <c r="O42" s="123"/>
      <c r="P42" s="123"/>
      <c r="Q42" s="123"/>
      <c r="R42" s="123"/>
      <c r="S42" s="123"/>
      <c r="T42" s="123"/>
      <c r="U42" s="123"/>
      <c r="V42" s="123"/>
      <c r="W42" s="123"/>
      <c r="X42" s="123"/>
      <c r="Y42" s="123"/>
      <c r="Z42" s="98"/>
      <c r="AA42" s="98"/>
      <c r="AB42" s="98"/>
      <c r="AC42" s="98"/>
      <c r="AD42" s="98"/>
      <c r="AE42" s="98"/>
      <c r="AF42" s="98"/>
      <c r="AG42" s="98"/>
      <c r="AH42" s="98"/>
      <c r="AI42" s="98"/>
      <c r="AJ42" s="98"/>
    </row>
    <row r="43" ht="13.5" customHeight="1">
      <c r="A43" s="5"/>
      <c r="B43" s="123"/>
      <c r="C43" s="123"/>
      <c r="D43" s="123"/>
      <c r="E43" s="123"/>
      <c r="F43" s="123"/>
      <c r="G43" s="78"/>
      <c r="H43" s="479"/>
      <c r="I43" s="479"/>
      <c r="J43" s="479"/>
      <c r="K43" s="123"/>
      <c r="L43" s="123"/>
      <c r="M43" s="123"/>
      <c r="N43" s="123"/>
      <c r="O43" s="123"/>
      <c r="P43" s="123"/>
      <c r="Q43" s="123"/>
      <c r="R43" s="123"/>
      <c r="S43" s="123"/>
      <c r="T43" s="123"/>
      <c r="U43" s="123"/>
      <c r="V43" s="123"/>
      <c r="W43" s="123"/>
      <c r="X43" s="123"/>
      <c r="Y43" s="123"/>
      <c r="Z43" s="98"/>
      <c r="AA43" s="98"/>
      <c r="AB43" s="98"/>
      <c r="AC43" s="98"/>
      <c r="AD43" s="98"/>
      <c r="AE43" s="98"/>
      <c r="AF43" s="98"/>
      <c r="AG43" s="98"/>
      <c r="AH43" s="98"/>
      <c r="AI43" s="98"/>
      <c r="AJ43" s="98"/>
    </row>
    <row r="44" ht="13.5" customHeight="1">
      <c r="A44" s="5"/>
      <c r="B44" s="123"/>
      <c r="C44" s="123"/>
      <c r="D44" s="123"/>
      <c r="E44" s="123"/>
      <c r="F44" s="123"/>
      <c r="G44" s="78"/>
      <c r="H44" s="479">
        <f>H39+0.01</f>
        <v>5.07</v>
      </c>
      <c r="I44" s="353" t="s">
        <v>3302</v>
      </c>
      <c r="J44" s="50"/>
      <c r="K44" s="123"/>
      <c r="L44" s="123"/>
      <c r="M44" s="123"/>
      <c r="N44" s="123"/>
      <c r="O44" s="123"/>
      <c r="P44" s="123"/>
      <c r="Q44" s="123"/>
      <c r="R44" s="123"/>
      <c r="S44" s="123"/>
      <c r="T44" s="123"/>
      <c r="U44" s="123"/>
      <c r="V44" s="123"/>
      <c r="W44" s="123"/>
      <c r="X44" s="123"/>
      <c r="Y44" s="123"/>
      <c r="Z44" s="98"/>
      <c r="AA44" s="98"/>
      <c r="AB44" s="98"/>
      <c r="AC44" s="98"/>
      <c r="AD44" s="98"/>
      <c r="AE44" s="98"/>
      <c r="AF44" s="98"/>
      <c r="AG44" s="98"/>
      <c r="AH44" s="98"/>
      <c r="AI44" s="98"/>
      <c r="AJ44" s="98"/>
    </row>
    <row r="45" ht="13.5" customHeight="1">
      <c r="A45" s="5"/>
      <c r="B45" s="123"/>
      <c r="C45" s="123"/>
      <c r="D45" s="123"/>
      <c r="E45" s="123"/>
      <c r="F45" s="123"/>
      <c r="G45" s="78"/>
      <c r="H45" s="479"/>
      <c r="I45" s="123"/>
      <c r="J45" s="483"/>
      <c r="K45" s="484"/>
      <c r="L45" s="485"/>
      <c r="M45" s="98"/>
      <c r="N45" s="123"/>
      <c r="O45" s="144" t="s">
        <v>3286</v>
      </c>
      <c r="P45" s="377"/>
      <c r="Q45" s="377"/>
      <c r="R45" s="377"/>
      <c r="S45" s="377"/>
      <c r="T45" s="377"/>
      <c r="U45" s="144"/>
      <c r="V45" s="377"/>
      <c r="W45" s="123"/>
      <c r="X45" s="123"/>
      <c r="Y45" s="123"/>
      <c r="Z45" s="98"/>
      <c r="AA45" s="98"/>
      <c r="AB45" s="98"/>
      <c r="AC45" s="98"/>
      <c r="AD45" s="98"/>
      <c r="AE45" s="98"/>
      <c r="AF45" s="98"/>
      <c r="AG45" s="98"/>
      <c r="AH45" s="98"/>
      <c r="AI45" s="98"/>
      <c r="AJ45" s="98"/>
    </row>
    <row r="46" ht="13.5" customHeight="1">
      <c r="A46" s="5"/>
      <c r="B46" s="123"/>
      <c r="C46" s="123"/>
      <c r="D46" s="123"/>
      <c r="E46" s="123"/>
      <c r="F46" s="123"/>
      <c r="G46" s="78"/>
      <c r="H46" s="123"/>
      <c r="I46" s="123"/>
      <c r="J46" s="50"/>
      <c r="K46" s="123"/>
      <c r="L46" s="123"/>
      <c r="M46" s="123"/>
      <c r="N46" s="123"/>
      <c r="O46" s="471" t="s">
        <v>3303</v>
      </c>
      <c r="P46" s="45"/>
      <c r="Q46" s="45"/>
      <c r="R46" s="45"/>
      <c r="S46" s="45"/>
      <c r="T46" s="45"/>
      <c r="U46" s="46"/>
      <c r="V46" s="377"/>
      <c r="W46" s="123"/>
      <c r="X46" s="123"/>
      <c r="Y46" s="123"/>
      <c r="Z46" s="98"/>
      <c r="AA46" s="98"/>
      <c r="AB46" s="98"/>
      <c r="AC46" s="98"/>
      <c r="AD46" s="98"/>
      <c r="AE46" s="98"/>
      <c r="AF46" s="98"/>
      <c r="AG46" s="98"/>
      <c r="AH46" s="98"/>
      <c r="AI46" s="98"/>
      <c r="AJ46" s="98"/>
    </row>
    <row r="47" ht="13.5" customHeight="1">
      <c r="A47" s="5"/>
      <c r="B47" s="123"/>
      <c r="C47" s="123"/>
      <c r="D47" s="123"/>
      <c r="E47" s="123"/>
      <c r="F47" s="123"/>
      <c r="G47" s="78"/>
      <c r="H47" s="479"/>
      <c r="I47" s="486" t="s">
        <v>3304</v>
      </c>
      <c r="J47" s="34"/>
      <c r="K47" s="34"/>
      <c r="L47" s="34"/>
      <c r="M47" s="34"/>
      <c r="N47" s="34"/>
      <c r="O47" s="34"/>
      <c r="P47" s="34"/>
      <c r="Q47" s="34"/>
      <c r="R47" s="34"/>
      <c r="S47" s="34"/>
      <c r="T47" s="34"/>
      <c r="U47" s="34"/>
      <c r="V47" s="34"/>
      <c r="W47" s="34"/>
      <c r="X47" s="34"/>
      <c r="Y47" s="35"/>
      <c r="Z47" s="98"/>
      <c r="AA47" s="98"/>
      <c r="AB47" s="98"/>
      <c r="AC47" s="98"/>
      <c r="AD47" s="98"/>
      <c r="AE47" s="98"/>
      <c r="AF47" s="98"/>
      <c r="AG47" s="98"/>
      <c r="AH47" s="98"/>
      <c r="AI47" s="98"/>
      <c r="AJ47" s="98"/>
    </row>
    <row r="48" ht="13.5" customHeight="1">
      <c r="A48" s="5"/>
      <c r="B48" s="123"/>
      <c r="C48" s="123"/>
      <c r="D48" s="123"/>
      <c r="E48" s="123"/>
      <c r="F48" s="123"/>
      <c r="G48" s="78"/>
      <c r="H48" s="479"/>
      <c r="I48" s="36"/>
      <c r="J48" s="37"/>
      <c r="K48" s="37"/>
      <c r="L48" s="37"/>
      <c r="M48" s="37"/>
      <c r="N48" s="37"/>
      <c r="O48" s="37"/>
      <c r="P48" s="37"/>
      <c r="Q48" s="37"/>
      <c r="R48" s="37"/>
      <c r="S48" s="37"/>
      <c r="T48" s="37"/>
      <c r="U48" s="37"/>
      <c r="V48" s="37"/>
      <c r="W48" s="37"/>
      <c r="X48" s="37"/>
      <c r="Y48" s="38"/>
      <c r="Z48" s="98"/>
      <c r="AA48" s="98"/>
      <c r="AB48" s="98"/>
      <c r="AC48" s="98"/>
      <c r="AD48" s="98"/>
      <c r="AE48" s="98"/>
      <c r="AF48" s="98"/>
      <c r="AG48" s="98"/>
      <c r="AH48" s="98"/>
      <c r="AI48" s="98"/>
      <c r="AJ48" s="98"/>
    </row>
    <row r="49" ht="13.5" customHeight="1">
      <c r="A49" s="5"/>
      <c r="B49" s="123"/>
      <c r="C49" s="123"/>
      <c r="D49" s="123"/>
      <c r="E49" s="123"/>
      <c r="F49" s="123"/>
      <c r="G49" s="78"/>
      <c r="H49" s="123"/>
      <c r="I49" s="487" t="s">
        <v>3305</v>
      </c>
      <c r="J49" s="34"/>
      <c r="K49" s="34"/>
      <c r="L49" s="34"/>
      <c r="M49" s="34"/>
      <c r="N49" s="34"/>
      <c r="O49" s="34"/>
      <c r="P49" s="34"/>
      <c r="Q49" s="34"/>
      <c r="R49" s="34"/>
      <c r="S49" s="34"/>
      <c r="T49" s="34"/>
      <c r="U49" s="34"/>
      <c r="V49" s="34"/>
      <c r="W49" s="34"/>
      <c r="X49" s="34"/>
      <c r="Y49" s="35"/>
      <c r="Z49" s="98"/>
      <c r="AA49" s="98"/>
      <c r="AB49" s="98"/>
      <c r="AC49" s="98"/>
      <c r="AD49" s="98"/>
      <c r="AE49" s="98"/>
      <c r="AF49" s="98"/>
      <c r="AG49" s="98"/>
      <c r="AH49" s="98"/>
      <c r="AI49" s="98"/>
      <c r="AJ49" s="98"/>
    </row>
    <row r="50" ht="13.5" customHeight="1">
      <c r="A50" s="5"/>
      <c r="B50" s="123"/>
      <c r="C50" s="123"/>
      <c r="D50" s="123"/>
      <c r="E50" s="123"/>
      <c r="F50" s="123"/>
      <c r="G50" s="78"/>
      <c r="H50" s="123"/>
      <c r="I50" s="36"/>
      <c r="J50" s="37"/>
      <c r="K50" s="37"/>
      <c r="L50" s="37"/>
      <c r="M50" s="37"/>
      <c r="N50" s="37"/>
      <c r="O50" s="37"/>
      <c r="P50" s="37"/>
      <c r="Q50" s="37"/>
      <c r="R50" s="37"/>
      <c r="S50" s="37"/>
      <c r="T50" s="37"/>
      <c r="U50" s="37"/>
      <c r="V50" s="37"/>
      <c r="W50" s="37"/>
      <c r="X50" s="37"/>
      <c r="Y50" s="38"/>
      <c r="Z50" s="98"/>
      <c r="AA50" s="98"/>
      <c r="AB50" s="98"/>
      <c r="AC50" s="98"/>
      <c r="AD50" s="98"/>
      <c r="AE50" s="98"/>
      <c r="AF50" s="98"/>
      <c r="AG50" s="98"/>
      <c r="AH50" s="98"/>
      <c r="AI50" s="98"/>
      <c r="AJ50" s="98"/>
    </row>
    <row r="51" ht="13.5" customHeight="1">
      <c r="A51" s="5"/>
      <c r="B51" s="123"/>
      <c r="C51" s="123"/>
      <c r="D51" s="123"/>
      <c r="E51" s="123"/>
      <c r="F51" s="123"/>
      <c r="G51" s="78"/>
      <c r="H51" s="123"/>
      <c r="I51" s="123"/>
      <c r="J51" s="50"/>
      <c r="K51" s="123"/>
      <c r="L51" s="123"/>
      <c r="M51" s="123"/>
      <c r="N51" s="123"/>
      <c r="O51" s="123"/>
      <c r="P51" s="123"/>
      <c r="Q51" s="123"/>
      <c r="R51" s="123"/>
      <c r="S51" s="123"/>
      <c r="T51" s="123"/>
      <c r="U51" s="123"/>
      <c r="V51" s="123"/>
      <c r="W51" s="123"/>
      <c r="X51" s="123"/>
      <c r="Y51" s="123"/>
      <c r="Z51" s="98"/>
      <c r="AA51" s="98"/>
      <c r="AB51" s="98"/>
      <c r="AC51" s="98"/>
      <c r="AD51" s="98"/>
      <c r="AE51" s="98"/>
      <c r="AF51" s="98"/>
      <c r="AG51" s="98"/>
      <c r="AH51" s="98"/>
      <c r="AI51" s="98"/>
      <c r="AJ51" s="98"/>
    </row>
    <row r="52" ht="13.5" customHeight="1">
      <c r="A52" s="5"/>
      <c r="B52" s="123"/>
      <c r="C52" s="123"/>
      <c r="D52" s="123"/>
      <c r="E52" s="123"/>
      <c r="F52" s="123"/>
      <c r="G52" s="78"/>
      <c r="H52" s="196"/>
      <c r="I52" s="498" t="s">
        <v>3306</v>
      </c>
      <c r="J52" s="499"/>
      <c r="K52" s="419"/>
      <c r="L52" s="419"/>
      <c r="M52" s="419"/>
      <c r="N52" s="419"/>
      <c r="O52" s="419"/>
      <c r="P52" s="419"/>
      <c r="Q52" s="419"/>
      <c r="R52" s="419"/>
      <c r="S52" s="123"/>
      <c r="T52" s="123"/>
      <c r="U52" s="123"/>
      <c r="V52" s="123"/>
      <c r="W52" s="123"/>
      <c r="X52" s="123"/>
      <c r="Y52" s="123"/>
      <c r="Z52" s="98"/>
      <c r="AA52" s="98"/>
      <c r="AB52" s="98"/>
      <c r="AC52" s="98"/>
      <c r="AD52" s="98"/>
      <c r="AE52" s="98"/>
      <c r="AF52" s="98"/>
      <c r="AG52" s="98"/>
      <c r="AH52" s="98"/>
      <c r="AI52" s="98"/>
      <c r="AJ52" s="98"/>
    </row>
    <row r="53" ht="13.5" customHeight="1">
      <c r="A53" s="5"/>
      <c r="B53" s="123"/>
      <c r="C53" s="123"/>
      <c r="D53" s="123"/>
      <c r="E53" s="123"/>
      <c r="F53" s="123"/>
      <c r="G53" s="78"/>
      <c r="H53" s="196">
        <f>H44+0.01</f>
        <v>5.08</v>
      </c>
      <c r="I53" s="103" t="s">
        <v>3003</v>
      </c>
      <c r="J53" s="103"/>
      <c r="K53" s="103"/>
      <c r="L53" s="103"/>
      <c r="M53" s="103"/>
      <c r="N53" s="103"/>
      <c r="O53" s="103"/>
      <c r="P53" s="103"/>
      <c r="Q53" s="103"/>
      <c r="R53" s="103"/>
      <c r="S53" s="103"/>
      <c r="T53" s="103"/>
      <c r="U53" s="103"/>
      <c r="V53" s="103"/>
      <c r="W53" s="103"/>
      <c r="X53" s="103"/>
      <c r="Y53" s="103"/>
      <c r="Z53" s="104"/>
      <c r="AA53" s="98"/>
      <c r="AB53" s="98"/>
      <c r="AC53" s="98"/>
      <c r="AD53" s="98"/>
      <c r="AE53" s="98"/>
      <c r="AF53" s="98"/>
      <c r="AG53" s="98"/>
      <c r="AH53" s="98"/>
      <c r="AI53" s="98"/>
      <c r="AJ53" s="98"/>
    </row>
    <row r="54" ht="12.75" customHeight="1">
      <c r="A54" s="5"/>
      <c r="B54" s="85"/>
      <c r="C54" s="106"/>
      <c r="D54" s="106"/>
      <c r="E54" s="106"/>
      <c r="F54" s="106"/>
      <c r="G54" s="447"/>
      <c r="H54" s="354"/>
      <c r="I54" s="103" t="s">
        <v>3307</v>
      </c>
      <c r="J54" s="103"/>
      <c r="K54" s="103"/>
      <c r="L54" s="103"/>
      <c r="M54" s="103"/>
      <c r="N54" s="103"/>
      <c r="O54" s="103"/>
      <c r="P54" s="103"/>
      <c r="Q54" s="103"/>
      <c r="R54" s="103"/>
      <c r="S54" s="103"/>
      <c r="T54" s="103"/>
      <c r="U54" s="103"/>
      <c r="V54" s="103"/>
      <c r="W54" s="103"/>
      <c r="X54" s="103"/>
      <c r="Y54" s="103"/>
      <c r="Z54" s="104"/>
      <c r="AA54" s="5"/>
      <c r="AB54" s="85"/>
      <c r="AC54" s="85"/>
      <c r="AD54" s="85"/>
      <c r="AE54" s="85"/>
      <c r="AF54" s="85"/>
      <c r="AG54" s="85"/>
      <c r="AH54" s="85"/>
      <c r="AI54" s="85"/>
      <c r="AJ54" s="85"/>
      <c r="AK54" s="5"/>
      <c r="AL54" s="5"/>
      <c r="AM54" s="5"/>
      <c r="AN54" s="5"/>
      <c r="AO54" s="5"/>
      <c r="AP54" s="5"/>
      <c r="AQ54" s="5"/>
      <c r="AR54" s="5"/>
      <c r="AS54" s="5"/>
      <c r="AT54" s="5"/>
    </row>
    <row r="55" ht="12.75" customHeight="1">
      <c r="A55" s="5"/>
      <c r="B55" s="85"/>
      <c r="C55" s="106"/>
      <c r="D55" s="106"/>
      <c r="E55" s="106"/>
      <c r="F55" s="106"/>
      <c r="G55" s="106"/>
      <c r="H55" s="106"/>
      <c r="I55" s="103" t="s">
        <v>3005</v>
      </c>
      <c r="J55" s="103"/>
      <c r="K55" s="103"/>
      <c r="L55" s="103"/>
      <c r="M55" s="103"/>
      <c r="N55" s="103"/>
      <c r="O55" s="103"/>
      <c r="P55" s="103"/>
      <c r="Q55" s="103"/>
      <c r="R55" s="103"/>
      <c r="S55" s="103"/>
      <c r="T55" s="103"/>
      <c r="U55" s="103"/>
      <c r="V55" s="103"/>
      <c r="W55" s="103"/>
      <c r="X55" s="103"/>
      <c r="Y55" s="103"/>
      <c r="Z55" s="104"/>
      <c r="AA55" s="5"/>
      <c r="AB55" s="85"/>
      <c r="AC55" s="85"/>
      <c r="AD55" s="85"/>
      <c r="AE55" s="85"/>
      <c r="AF55" s="85"/>
      <c r="AG55" s="85"/>
      <c r="AH55" s="85"/>
      <c r="AI55" s="85"/>
      <c r="AJ55" s="85"/>
      <c r="AK55" s="5"/>
      <c r="AL55" s="5"/>
      <c r="AM55" s="5"/>
      <c r="AN55" s="5"/>
      <c r="AO55" s="5"/>
      <c r="AP55" s="5"/>
      <c r="AQ55" s="5"/>
      <c r="AR55" s="5"/>
      <c r="AS55" s="5"/>
      <c r="AT55" s="5"/>
    </row>
    <row r="56" ht="12.75" customHeight="1">
      <c r="A56" s="5"/>
      <c r="B56" s="85"/>
      <c r="C56" s="106"/>
      <c r="D56" s="106"/>
      <c r="E56" s="106"/>
      <c r="F56" s="106"/>
      <c r="G56" s="106"/>
      <c r="H56" s="106"/>
      <c r="I56" s="103" t="s">
        <v>3308</v>
      </c>
      <c r="J56" s="103"/>
      <c r="K56" s="103"/>
      <c r="L56" s="103"/>
      <c r="M56" s="103"/>
      <c r="N56" s="103"/>
      <c r="O56" s="103"/>
      <c r="P56" s="103"/>
      <c r="Q56" s="103"/>
      <c r="R56" s="103"/>
      <c r="S56" s="103"/>
      <c r="T56" s="103"/>
      <c r="U56" s="103"/>
      <c r="V56" s="103"/>
      <c r="W56" s="103"/>
      <c r="X56" s="103"/>
      <c r="Y56" s="103"/>
      <c r="Z56" s="104"/>
      <c r="AA56" s="5"/>
      <c r="AB56" s="85"/>
      <c r="AC56" s="85"/>
      <c r="AD56" s="85"/>
      <c r="AE56" s="85"/>
      <c r="AF56" s="85"/>
      <c r="AG56" s="85"/>
      <c r="AH56" s="85"/>
      <c r="AI56" s="85"/>
      <c r="AJ56" s="85"/>
      <c r="AK56" s="5"/>
      <c r="AL56" s="5"/>
      <c r="AM56" s="5"/>
      <c r="AN56" s="5"/>
      <c r="AO56" s="5"/>
      <c r="AP56" s="5"/>
      <c r="AQ56" s="5"/>
      <c r="AR56" s="5"/>
      <c r="AS56" s="5"/>
      <c r="AT56" s="5"/>
    </row>
    <row r="57" ht="12.75" customHeight="1">
      <c r="A57" s="5"/>
      <c r="B57" s="85"/>
      <c r="C57" s="106"/>
      <c r="D57" s="106"/>
      <c r="E57" s="106"/>
      <c r="F57" s="106"/>
      <c r="G57" s="106"/>
      <c r="H57" s="106"/>
      <c r="I57" s="103" t="s">
        <v>3006</v>
      </c>
      <c r="J57" s="103"/>
      <c r="K57" s="103"/>
      <c r="L57" s="103"/>
      <c r="M57" s="103"/>
      <c r="N57" s="103"/>
      <c r="O57" s="103"/>
      <c r="P57" s="103"/>
      <c r="Q57" s="103"/>
      <c r="R57" s="103"/>
      <c r="S57" s="103"/>
      <c r="T57" s="103"/>
      <c r="U57" s="103"/>
      <c r="V57" s="103"/>
      <c r="W57" s="103"/>
      <c r="X57" s="103"/>
      <c r="Y57" s="103"/>
      <c r="Z57" s="104"/>
      <c r="AA57" s="5"/>
      <c r="AB57" s="85"/>
      <c r="AC57" s="85"/>
      <c r="AD57" s="85"/>
      <c r="AE57" s="85"/>
      <c r="AF57" s="85"/>
      <c r="AG57" s="85"/>
      <c r="AH57" s="85"/>
      <c r="AI57" s="85"/>
      <c r="AJ57" s="85"/>
      <c r="AK57" s="5"/>
      <c r="AL57" s="5"/>
      <c r="AM57" s="5"/>
      <c r="AN57" s="5"/>
      <c r="AO57" s="5"/>
      <c r="AP57" s="5"/>
      <c r="AQ57" s="5"/>
      <c r="AR57" s="5"/>
      <c r="AS57" s="5"/>
      <c r="AT57" s="5"/>
    </row>
    <row r="58" ht="12.75" customHeight="1">
      <c r="A58" s="5"/>
      <c r="B58" s="85"/>
      <c r="C58" s="106"/>
      <c r="D58" s="106"/>
      <c r="E58" s="106"/>
      <c r="F58" s="106"/>
      <c r="G58" s="106"/>
      <c r="H58" s="106"/>
      <c r="I58" s="103" t="s">
        <v>3309</v>
      </c>
      <c r="J58" s="103"/>
      <c r="K58" s="103"/>
      <c r="L58" s="103"/>
      <c r="M58" s="103"/>
      <c r="N58" s="103"/>
      <c r="O58" s="103"/>
      <c r="P58" s="103"/>
      <c r="Q58" s="103"/>
      <c r="R58" s="103"/>
      <c r="S58" s="103"/>
      <c r="T58" s="103"/>
      <c r="U58" s="103"/>
      <c r="V58" s="103"/>
      <c r="W58" s="103"/>
      <c r="X58" s="103"/>
      <c r="Y58" s="103"/>
      <c r="Z58" s="104"/>
      <c r="AA58" s="5"/>
      <c r="AB58" s="85"/>
      <c r="AC58" s="85"/>
      <c r="AD58" s="85"/>
      <c r="AE58" s="85"/>
      <c r="AF58" s="85"/>
      <c r="AG58" s="85"/>
      <c r="AH58" s="85"/>
      <c r="AI58" s="85"/>
      <c r="AJ58" s="85"/>
      <c r="AK58" s="5"/>
      <c r="AL58" s="5"/>
      <c r="AM58" s="5"/>
      <c r="AN58" s="5"/>
      <c r="AO58" s="5"/>
      <c r="AP58" s="5"/>
      <c r="AQ58" s="5"/>
      <c r="AR58" s="5"/>
      <c r="AS58" s="5"/>
      <c r="AT58" s="5"/>
    </row>
    <row r="59" ht="12.75" customHeight="1">
      <c r="A59" s="5"/>
      <c r="B59" s="85"/>
      <c r="C59" s="106"/>
      <c r="D59" s="106"/>
      <c r="E59" s="106"/>
      <c r="F59" s="106"/>
      <c r="G59" s="106"/>
      <c r="H59" s="106"/>
      <c r="I59" s="103" t="s">
        <v>3007</v>
      </c>
      <c r="J59" s="103"/>
      <c r="K59" s="103"/>
      <c r="L59" s="103"/>
      <c r="M59" s="103"/>
      <c r="N59" s="103"/>
      <c r="O59" s="103"/>
      <c r="P59" s="103"/>
      <c r="Q59" s="103"/>
      <c r="R59" s="103"/>
      <c r="S59" s="103"/>
      <c r="T59" s="103"/>
      <c r="U59" s="103"/>
      <c r="V59" s="103"/>
      <c r="W59" s="103"/>
      <c r="X59" s="103"/>
      <c r="Y59" s="103"/>
      <c r="Z59" s="104"/>
      <c r="AA59" s="5"/>
      <c r="AB59" s="85"/>
      <c r="AC59" s="85"/>
      <c r="AD59" s="85"/>
      <c r="AE59" s="85"/>
      <c r="AF59" s="85"/>
      <c r="AG59" s="85"/>
      <c r="AH59" s="85"/>
      <c r="AI59" s="85"/>
      <c r="AJ59" s="85"/>
      <c r="AK59" s="5"/>
      <c r="AL59" s="5"/>
      <c r="AM59" s="5"/>
      <c r="AN59" s="5"/>
      <c r="AO59" s="5"/>
      <c r="AP59" s="5"/>
      <c r="AQ59" s="5"/>
      <c r="AR59" s="5"/>
      <c r="AS59" s="5"/>
      <c r="AT59" s="5"/>
    </row>
    <row r="60" ht="12.75" customHeight="1">
      <c r="A60" s="5"/>
      <c r="B60" s="85"/>
      <c r="C60" s="106"/>
      <c r="D60" s="106"/>
      <c r="E60" s="106"/>
      <c r="F60" s="106"/>
      <c r="G60" s="106"/>
      <c r="H60" s="106"/>
      <c r="I60" s="103" t="s">
        <v>3310</v>
      </c>
      <c r="J60" s="103"/>
      <c r="K60" s="103"/>
      <c r="L60" s="103"/>
      <c r="M60" s="103"/>
      <c r="N60" s="103"/>
      <c r="O60" s="103"/>
      <c r="P60" s="103"/>
      <c r="Q60" s="103"/>
      <c r="R60" s="103"/>
      <c r="S60" s="103"/>
      <c r="T60" s="103"/>
      <c r="U60" s="103"/>
      <c r="V60" s="103"/>
      <c r="W60" s="103"/>
      <c r="X60" s="103"/>
      <c r="Y60" s="103"/>
      <c r="Z60" s="104"/>
      <c r="AA60" s="5"/>
      <c r="AB60" s="85"/>
      <c r="AC60" s="85"/>
      <c r="AD60" s="85"/>
      <c r="AE60" s="85"/>
      <c r="AF60" s="85"/>
      <c r="AG60" s="85"/>
      <c r="AH60" s="85"/>
      <c r="AI60" s="85"/>
      <c r="AJ60" s="85"/>
      <c r="AK60" s="5"/>
      <c r="AL60" s="5"/>
      <c r="AM60" s="5"/>
      <c r="AN60" s="5"/>
      <c r="AO60" s="5"/>
      <c r="AP60" s="5"/>
      <c r="AQ60" s="5"/>
      <c r="AR60" s="5"/>
      <c r="AS60" s="5"/>
      <c r="AT60" s="5"/>
    </row>
    <row r="61" ht="12.75" customHeight="1">
      <c r="A61" s="5"/>
      <c r="B61" s="85"/>
      <c r="C61" s="106"/>
      <c r="D61" s="106"/>
      <c r="E61" s="106"/>
      <c r="F61" s="106"/>
      <c r="G61" s="106"/>
      <c r="H61" s="106"/>
      <c r="I61" s="103" t="s">
        <v>3008</v>
      </c>
      <c r="J61" s="103"/>
      <c r="K61" s="103"/>
      <c r="L61" s="103"/>
      <c r="M61" s="103"/>
      <c r="N61" s="103"/>
      <c r="O61" s="103"/>
      <c r="P61" s="103"/>
      <c r="Q61" s="103"/>
      <c r="R61" s="103"/>
      <c r="S61" s="103"/>
      <c r="T61" s="103"/>
      <c r="U61" s="103"/>
      <c r="V61" s="103"/>
      <c r="W61" s="103"/>
      <c r="X61" s="103"/>
      <c r="Y61" s="103"/>
      <c r="Z61" s="104"/>
      <c r="AA61" s="5"/>
      <c r="AB61" s="85"/>
      <c r="AC61" s="85"/>
      <c r="AD61" s="85"/>
      <c r="AE61" s="85"/>
      <c r="AF61" s="85"/>
      <c r="AG61" s="85"/>
      <c r="AH61" s="85"/>
      <c r="AI61" s="85"/>
      <c r="AJ61" s="85"/>
      <c r="AK61" s="5"/>
      <c r="AL61" s="5"/>
      <c r="AM61" s="5"/>
      <c r="AN61" s="5"/>
      <c r="AO61" s="5"/>
      <c r="AP61" s="5"/>
      <c r="AQ61" s="5"/>
      <c r="AR61" s="5"/>
      <c r="AS61" s="5"/>
      <c r="AT61" s="5"/>
    </row>
    <row r="62" ht="12.75" customHeight="1">
      <c r="A62" s="5"/>
      <c r="B62" s="85"/>
      <c r="C62" s="106"/>
      <c r="D62" s="106"/>
      <c r="E62" s="106"/>
      <c r="F62" s="106"/>
      <c r="G62" s="106"/>
      <c r="H62" s="106"/>
      <c r="I62" s="103" t="s">
        <v>3310</v>
      </c>
      <c r="J62" s="103"/>
      <c r="K62" s="103"/>
      <c r="L62" s="103"/>
      <c r="M62" s="103"/>
      <c r="N62" s="103"/>
      <c r="O62" s="103"/>
      <c r="P62" s="103"/>
      <c r="Q62" s="103"/>
      <c r="R62" s="103"/>
      <c r="S62" s="103"/>
      <c r="T62" s="103"/>
      <c r="U62" s="103"/>
      <c r="V62" s="103"/>
      <c r="W62" s="103"/>
      <c r="X62" s="103"/>
      <c r="Y62" s="103"/>
      <c r="Z62" s="104"/>
      <c r="AA62" s="5"/>
      <c r="AB62" s="85"/>
      <c r="AC62" s="85"/>
      <c r="AD62" s="85"/>
      <c r="AE62" s="85"/>
      <c r="AF62" s="85"/>
      <c r="AG62" s="85"/>
      <c r="AH62" s="85"/>
      <c r="AI62" s="85"/>
      <c r="AJ62" s="85"/>
      <c r="AK62" s="5"/>
      <c r="AL62" s="5"/>
      <c r="AM62" s="5"/>
      <c r="AN62" s="5"/>
      <c r="AO62" s="5"/>
      <c r="AP62" s="5"/>
      <c r="AQ62" s="5"/>
      <c r="AR62" s="5"/>
      <c r="AS62" s="5"/>
      <c r="AT62" s="5"/>
    </row>
    <row r="63" ht="12.75" customHeight="1">
      <c r="A63" s="5"/>
      <c r="B63" s="85"/>
      <c r="C63" s="106"/>
      <c r="D63" s="106"/>
      <c r="E63" s="106"/>
      <c r="F63" s="106"/>
      <c r="G63" s="106"/>
      <c r="H63" s="106"/>
      <c r="I63" s="103" t="s">
        <v>3311</v>
      </c>
      <c r="J63" s="103"/>
      <c r="K63" s="103"/>
      <c r="L63" s="103"/>
      <c r="M63" s="103"/>
      <c r="N63" s="103"/>
      <c r="O63" s="103"/>
      <c r="P63" s="103"/>
      <c r="Q63" s="103"/>
      <c r="R63" s="103"/>
      <c r="S63" s="103"/>
      <c r="T63" s="103"/>
      <c r="U63" s="103"/>
      <c r="V63" s="103"/>
      <c r="W63" s="103"/>
      <c r="X63" s="103"/>
      <c r="Y63" s="103"/>
      <c r="Z63" s="104"/>
      <c r="AA63" s="5"/>
      <c r="AB63" s="85"/>
      <c r="AC63" s="85"/>
      <c r="AD63" s="85"/>
      <c r="AE63" s="85"/>
      <c r="AF63" s="85"/>
      <c r="AG63" s="85"/>
      <c r="AH63" s="85"/>
      <c r="AI63" s="85"/>
      <c r="AJ63" s="85"/>
      <c r="AK63" s="5"/>
      <c r="AL63" s="5"/>
      <c r="AM63" s="5"/>
      <c r="AN63" s="5"/>
      <c r="AO63" s="5"/>
      <c r="AP63" s="5"/>
      <c r="AQ63" s="5"/>
      <c r="AR63" s="5"/>
      <c r="AS63" s="5"/>
      <c r="AT63" s="5"/>
    </row>
    <row r="64" ht="12.75" customHeight="1">
      <c r="A64" s="5"/>
      <c r="B64" s="85"/>
      <c r="C64" s="106"/>
      <c r="D64" s="106"/>
      <c r="E64" s="106"/>
      <c r="F64" s="106"/>
      <c r="G64" s="106"/>
      <c r="H64" s="106"/>
      <c r="I64" s="103" t="s">
        <v>3312</v>
      </c>
      <c r="J64" s="103"/>
      <c r="K64" s="103"/>
      <c r="L64" s="103"/>
      <c r="M64" s="103"/>
      <c r="N64" s="103"/>
      <c r="O64" s="103"/>
      <c r="P64" s="103"/>
      <c r="Q64" s="103"/>
      <c r="R64" s="103"/>
      <c r="S64" s="103"/>
      <c r="T64" s="103"/>
      <c r="U64" s="103"/>
      <c r="V64" s="103"/>
      <c r="W64" s="103"/>
      <c r="X64" s="103"/>
      <c r="Y64" s="103"/>
      <c r="Z64" s="103"/>
      <c r="AA64" s="5"/>
      <c r="AB64" s="85"/>
      <c r="AC64" s="85"/>
      <c r="AD64" s="85"/>
      <c r="AE64" s="85"/>
      <c r="AF64" s="85"/>
      <c r="AG64" s="85"/>
      <c r="AH64" s="85"/>
      <c r="AI64" s="85"/>
      <c r="AJ64" s="85"/>
      <c r="AK64" s="5"/>
      <c r="AL64" s="5"/>
      <c r="AM64" s="5"/>
      <c r="AN64" s="5"/>
      <c r="AO64" s="5"/>
      <c r="AP64" s="5"/>
      <c r="AQ64" s="5"/>
      <c r="AR64" s="5"/>
      <c r="AS64" s="5"/>
      <c r="AT64" s="5"/>
    </row>
    <row r="65" ht="12.75" customHeight="1">
      <c r="A65" s="5"/>
      <c r="B65" s="85"/>
      <c r="C65" s="106"/>
      <c r="D65" s="106"/>
      <c r="E65" s="106"/>
      <c r="F65" s="106"/>
      <c r="G65" s="106"/>
      <c r="H65" s="106"/>
      <c r="I65" s="106"/>
      <c r="J65" s="5"/>
      <c r="K65" s="5"/>
      <c r="L65" s="447"/>
      <c r="M65" s="447"/>
      <c r="N65" s="447"/>
      <c r="O65" s="447"/>
      <c r="P65" s="447"/>
      <c r="Q65" s="447"/>
      <c r="R65" s="447"/>
      <c r="S65" s="447"/>
      <c r="T65" s="447"/>
      <c r="U65" s="447"/>
      <c r="V65" s="447"/>
      <c r="W65" s="447"/>
      <c r="X65" s="447"/>
      <c r="Y65" s="447"/>
      <c r="Z65" s="354"/>
      <c r="AA65" s="5"/>
      <c r="AB65" s="110"/>
      <c r="AC65" s="85"/>
      <c r="AD65" s="85"/>
      <c r="AE65" s="85"/>
      <c r="AF65" s="85"/>
      <c r="AG65" s="85"/>
      <c r="AH65" s="85"/>
      <c r="AI65" s="85"/>
      <c r="AJ65" s="85"/>
      <c r="AK65" s="5"/>
      <c r="AL65" s="5"/>
      <c r="AM65" s="5"/>
      <c r="AN65" s="5"/>
      <c r="AO65" s="5"/>
      <c r="AP65" s="5"/>
      <c r="AQ65" s="5"/>
      <c r="AR65" s="5"/>
      <c r="AS65" s="5"/>
      <c r="AT65" s="5"/>
    </row>
    <row r="66" ht="13.5" customHeight="1">
      <c r="A66" s="5"/>
      <c r="B66" s="354"/>
      <c r="C66" s="354"/>
      <c r="D66" s="354"/>
      <c r="E66" s="354"/>
      <c r="F66" s="354"/>
      <c r="G66" s="354"/>
      <c r="H66" s="354"/>
      <c r="I66" s="106"/>
      <c r="J66" s="357">
        <v>1.0</v>
      </c>
      <c r="K66" s="357" t="s">
        <v>2974</v>
      </c>
      <c r="L66" s="447"/>
      <c r="M66" s="447"/>
      <c r="N66" s="447"/>
      <c r="O66" s="447"/>
      <c r="P66" s="447"/>
      <c r="Q66" s="447"/>
      <c r="R66" s="447"/>
      <c r="S66" s="447"/>
      <c r="T66" s="447"/>
      <c r="U66" s="447"/>
      <c r="V66" s="447"/>
      <c r="W66" s="447"/>
      <c r="X66" s="447"/>
      <c r="Y66" s="447"/>
      <c r="Z66" s="354"/>
      <c r="AA66" s="5"/>
      <c r="AB66" s="354"/>
      <c r="AC66" s="354"/>
      <c r="AD66" s="354"/>
      <c r="AE66" s="354"/>
      <c r="AF66" s="354"/>
      <c r="AG66" s="354"/>
      <c r="AH66" s="354"/>
      <c r="AI66" s="354"/>
      <c r="AJ66" s="354"/>
      <c r="AK66" s="5"/>
      <c r="AL66" s="5"/>
      <c r="AM66" s="5"/>
      <c r="AN66" s="5"/>
      <c r="AO66" s="5"/>
      <c r="AP66" s="5"/>
      <c r="AQ66" s="5"/>
      <c r="AR66" s="5"/>
      <c r="AS66" s="5"/>
      <c r="AT66" s="5"/>
    </row>
    <row r="67" ht="13.5" customHeight="1">
      <c r="A67" s="5"/>
      <c r="B67" s="354"/>
      <c r="C67" s="354"/>
      <c r="D67" s="354"/>
      <c r="E67" s="354"/>
      <c r="F67" s="354"/>
      <c r="G67" s="354"/>
      <c r="H67" s="354"/>
      <c r="I67" s="500"/>
      <c r="J67" s="357">
        <v>2.0</v>
      </c>
      <c r="K67" s="357" t="s">
        <v>2975</v>
      </c>
      <c r="L67" s="5"/>
      <c r="M67" s="5"/>
      <c r="N67" s="5"/>
      <c r="O67" s="5"/>
      <c r="P67" s="5"/>
      <c r="Q67" s="5"/>
      <c r="R67" s="5"/>
      <c r="S67" s="5"/>
      <c r="T67" s="5"/>
      <c r="U67" s="5"/>
      <c r="V67" s="5"/>
      <c r="W67" s="5"/>
      <c r="X67" s="5"/>
      <c r="Y67" s="5"/>
      <c r="Z67" s="5"/>
      <c r="AA67" s="5"/>
      <c r="AB67" s="354"/>
      <c r="AC67" s="354"/>
      <c r="AD67" s="354"/>
      <c r="AE67" s="354"/>
      <c r="AF67" s="354"/>
      <c r="AG67" s="354"/>
      <c r="AH67" s="354"/>
      <c r="AI67" s="354"/>
      <c r="AJ67" s="354"/>
      <c r="AK67" s="5"/>
      <c r="AL67" s="5"/>
      <c r="AM67" s="5"/>
      <c r="AN67" s="5"/>
      <c r="AO67" s="5"/>
      <c r="AP67" s="5"/>
      <c r="AQ67" s="5"/>
      <c r="AR67" s="5"/>
      <c r="AS67" s="5"/>
      <c r="AT67" s="5"/>
    </row>
    <row r="68" ht="13.5" customHeight="1">
      <c r="A68" s="5"/>
      <c r="B68" s="123"/>
      <c r="C68" s="123"/>
      <c r="D68" s="123"/>
      <c r="E68" s="123"/>
      <c r="F68" s="123"/>
      <c r="G68" s="78"/>
      <c r="H68" s="196"/>
      <c r="I68" s="347"/>
      <c r="J68" s="50"/>
      <c r="K68" s="123"/>
      <c r="L68" s="123"/>
      <c r="M68" s="123"/>
      <c r="N68" s="123"/>
      <c r="O68" s="123"/>
      <c r="P68" s="123"/>
      <c r="Q68" s="123"/>
      <c r="R68" s="123"/>
      <c r="S68" s="123"/>
      <c r="T68" s="123"/>
      <c r="U68" s="123"/>
      <c r="V68" s="123"/>
      <c r="W68" s="123"/>
      <c r="X68" s="123"/>
      <c r="Y68" s="123"/>
      <c r="Z68" s="98"/>
      <c r="AA68" s="98"/>
      <c r="AB68" s="98"/>
      <c r="AC68" s="98"/>
      <c r="AD68" s="98"/>
      <c r="AE68" s="98"/>
      <c r="AF68" s="98"/>
      <c r="AG68" s="98"/>
      <c r="AH68" s="98"/>
      <c r="AI68" s="98"/>
      <c r="AJ68" s="98"/>
    </row>
    <row r="69" ht="13.5" customHeight="1">
      <c r="A69" s="5"/>
      <c r="B69" s="123"/>
      <c r="C69" s="123"/>
      <c r="D69" s="123"/>
      <c r="E69" s="123"/>
      <c r="F69" s="123"/>
      <c r="G69" s="78"/>
      <c r="H69" s="196">
        <f>H53+0.01</f>
        <v>5.09</v>
      </c>
      <c r="I69" s="501" t="s">
        <v>3313</v>
      </c>
      <c r="J69" s="50"/>
      <c r="K69" s="123"/>
      <c r="L69" s="123"/>
      <c r="M69" s="123"/>
      <c r="N69" s="123"/>
      <c r="O69" s="123"/>
      <c r="P69" s="123"/>
      <c r="Q69" s="123"/>
      <c r="R69" s="123"/>
      <c r="S69" s="123"/>
      <c r="T69" s="123"/>
      <c r="U69" s="123"/>
      <c r="V69" s="123"/>
      <c r="W69" s="123"/>
      <c r="X69" s="123"/>
      <c r="Y69" s="123"/>
      <c r="Z69" s="98"/>
      <c r="AA69" s="98"/>
      <c r="AB69" s="98"/>
      <c r="AC69" s="98"/>
      <c r="AD69" s="98"/>
      <c r="AE69" s="98"/>
      <c r="AF69" s="98"/>
      <c r="AG69" s="98"/>
      <c r="AH69" s="98"/>
      <c r="AI69" s="98"/>
      <c r="AJ69" s="98"/>
    </row>
    <row r="70" ht="13.5" customHeight="1">
      <c r="A70" s="5"/>
      <c r="B70" s="123"/>
      <c r="C70" s="123"/>
      <c r="D70" s="123"/>
      <c r="E70" s="123"/>
      <c r="F70" s="123"/>
      <c r="G70" s="78"/>
      <c r="H70" s="196"/>
      <c r="I70" s="98" t="s">
        <v>3314</v>
      </c>
      <c r="J70" s="50"/>
      <c r="K70" s="123"/>
      <c r="L70" s="123"/>
      <c r="M70" s="123"/>
      <c r="N70" s="123"/>
      <c r="O70" s="123"/>
      <c r="P70" s="123"/>
      <c r="Q70" s="123"/>
      <c r="R70" s="123"/>
      <c r="S70" s="123"/>
      <c r="T70" s="123"/>
      <c r="U70" s="123"/>
      <c r="V70" s="98"/>
      <c r="W70" s="123"/>
      <c r="X70" s="123"/>
      <c r="Y70" s="123"/>
      <c r="Z70" s="98"/>
      <c r="AA70" s="98"/>
      <c r="AB70" s="98"/>
      <c r="AC70" s="98"/>
      <c r="AD70" s="98"/>
      <c r="AE70" s="98"/>
      <c r="AF70" s="98"/>
      <c r="AG70" s="98"/>
      <c r="AH70" s="98"/>
      <c r="AI70" s="98"/>
      <c r="AJ70" s="98"/>
    </row>
    <row r="71" ht="13.5" customHeight="1">
      <c r="A71" s="5"/>
      <c r="B71" s="123"/>
      <c r="C71" s="123"/>
      <c r="D71" s="123"/>
      <c r="E71" s="123"/>
      <c r="F71" s="123"/>
      <c r="G71" s="78"/>
      <c r="H71" s="479"/>
      <c r="I71" s="98"/>
      <c r="J71" s="50">
        <v>1.0</v>
      </c>
      <c r="K71" s="98" t="s">
        <v>3315</v>
      </c>
      <c r="L71" s="98"/>
      <c r="M71" s="98"/>
      <c r="N71" s="98"/>
      <c r="O71" s="98"/>
      <c r="P71" s="98"/>
      <c r="Q71" s="98"/>
      <c r="R71" s="98"/>
      <c r="S71" s="123"/>
      <c r="T71" s="123"/>
      <c r="U71" s="354"/>
      <c r="V71" s="98"/>
      <c r="W71" s="123"/>
      <c r="X71" s="123"/>
      <c r="Y71" s="502"/>
      <c r="Z71" s="98"/>
      <c r="AA71" s="356"/>
      <c r="AB71" s="354"/>
      <c r="AC71" s="447"/>
      <c r="AD71" s="447"/>
      <c r="AE71" s="447"/>
      <c r="AF71" s="447"/>
      <c r="AG71" s="447"/>
      <c r="AH71" s="447"/>
      <c r="AI71" s="447"/>
      <c r="AJ71" s="447"/>
    </row>
    <row r="72" ht="13.5" customHeight="1">
      <c r="A72" s="5"/>
      <c r="B72" s="123"/>
      <c r="C72" s="123"/>
      <c r="D72" s="123"/>
      <c r="E72" s="123"/>
      <c r="F72" s="123"/>
      <c r="G72" s="78"/>
      <c r="H72" s="479"/>
      <c r="I72" s="98"/>
      <c r="J72" s="50">
        <v>2.0</v>
      </c>
      <c r="K72" s="216" t="s">
        <v>3316</v>
      </c>
      <c r="L72" s="98"/>
      <c r="M72" s="98"/>
      <c r="N72" s="98"/>
      <c r="O72" s="98"/>
      <c r="P72" s="98"/>
      <c r="Q72" s="98"/>
      <c r="R72" s="98"/>
      <c r="S72" s="98"/>
      <c r="T72" s="98"/>
      <c r="V72" s="98"/>
      <c r="W72" s="98"/>
      <c r="X72" s="123"/>
      <c r="Y72" s="502"/>
      <c r="Z72" s="98"/>
      <c r="AA72" s="356"/>
      <c r="AB72" s="354"/>
      <c r="AC72" s="447"/>
      <c r="AD72" s="447"/>
      <c r="AE72" s="447"/>
      <c r="AF72" s="447"/>
      <c r="AG72" s="447"/>
      <c r="AH72" s="447"/>
      <c r="AI72" s="447"/>
      <c r="AJ72" s="447"/>
    </row>
    <row r="73" ht="13.5" customHeight="1">
      <c r="A73" s="5"/>
      <c r="B73" s="123"/>
      <c r="C73" s="123"/>
      <c r="D73" s="123"/>
      <c r="E73" s="123"/>
      <c r="F73" s="123"/>
      <c r="G73" s="78"/>
      <c r="H73" s="479"/>
      <c r="I73" s="98"/>
      <c r="J73" s="50">
        <v>3.0</v>
      </c>
      <c r="K73" s="98" t="s">
        <v>3317</v>
      </c>
      <c r="L73" s="98"/>
      <c r="M73" s="98"/>
      <c r="N73" s="98"/>
      <c r="O73" s="98"/>
      <c r="P73" s="98"/>
      <c r="Q73" s="98"/>
      <c r="R73" s="98"/>
      <c r="S73" s="123"/>
      <c r="T73" s="123"/>
      <c r="U73" s="354"/>
      <c r="V73" s="98"/>
      <c r="W73" s="123"/>
      <c r="X73" s="123"/>
      <c r="Y73" s="502"/>
      <c r="Z73" s="98"/>
      <c r="AA73" s="356"/>
      <c r="AB73" s="354"/>
      <c r="AC73" s="447"/>
      <c r="AD73" s="447"/>
      <c r="AE73" s="447"/>
      <c r="AF73" s="447"/>
      <c r="AG73" s="447"/>
      <c r="AH73" s="447"/>
      <c r="AI73" s="447"/>
      <c r="AJ73" s="447"/>
    </row>
    <row r="74" ht="13.5" customHeight="1">
      <c r="A74" s="5"/>
      <c r="B74" s="123"/>
      <c r="C74" s="123"/>
      <c r="D74" s="123"/>
      <c r="E74" s="123"/>
      <c r="F74" s="123"/>
      <c r="G74" s="78"/>
      <c r="H74" s="479"/>
      <c r="I74" s="98"/>
      <c r="J74" s="50">
        <v>4.0</v>
      </c>
      <c r="K74" s="98" t="s">
        <v>3318</v>
      </c>
      <c r="L74" s="98"/>
      <c r="M74" s="98"/>
      <c r="N74" s="98"/>
      <c r="O74" s="98"/>
      <c r="P74" s="98"/>
      <c r="Q74" s="98"/>
      <c r="R74" s="98"/>
      <c r="S74" s="123"/>
      <c r="T74" s="123"/>
      <c r="U74" s="354"/>
      <c r="V74" s="98"/>
      <c r="W74" s="123"/>
      <c r="X74" s="123"/>
      <c r="Y74" s="123"/>
      <c r="Z74" s="98"/>
      <c r="AA74" s="356"/>
      <c r="AB74" s="354"/>
      <c r="AC74" s="447"/>
      <c r="AD74" s="447"/>
      <c r="AE74" s="447"/>
      <c r="AF74" s="447"/>
      <c r="AG74" s="447"/>
      <c r="AH74" s="447"/>
      <c r="AI74" s="447"/>
      <c r="AJ74" s="447"/>
    </row>
    <row r="75" ht="13.5" customHeight="1">
      <c r="A75" s="5"/>
      <c r="B75" s="123"/>
      <c r="C75" s="123"/>
      <c r="D75" s="123"/>
      <c r="E75" s="123"/>
      <c r="F75" s="123"/>
      <c r="G75" s="78"/>
      <c r="H75" s="479"/>
      <c r="I75" s="98"/>
      <c r="J75" s="50">
        <v>5.0</v>
      </c>
      <c r="K75" s="98" t="s">
        <v>3319</v>
      </c>
      <c r="L75" s="98"/>
      <c r="M75" s="98"/>
      <c r="N75" s="98"/>
      <c r="O75" s="98"/>
      <c r="P75" s="98"/>
      <c r="Q75" s="98"/>
      <c r="R75" s="98"/>
      <c r="S75" s="123"/>
      <c r="T75" s="123"/>
      <c r="U75" s="354"/>
      <c r="V75" s="98"/>
      <c r="W75" s="123"/>
      <c r="X75" s="123"/>
      <c r="Y75" s="502"/>
      <c r="Z75" s="98"/>
      <c r="AA75" s="356"/>
      <c r="AB75" s="354"/>
      <c r="AC75" s="447"/>
      <c r="AD75" s="447"/>
      <c r="AE75" s="447"/>
      <c r="AF75" s="447"/>
      <c r="AG75" s="447"/>
      <c r="AH75" s="447"/>
      <c r="AI75" s="447"/>
      <c r="AJ75" s="447"/>
    </row>
    <row r="76" ht="13.5" customHeight="1">
      <c r="A76" s="5"/>
      <c r="B76" s="123"/>
      <c r="C76" s="123"/>
      <c r="D76" s="123"/>
      <c r="E76" s="123"/>
      <c r="F76" s="123"/>
      <c r="G76" s="78"/>
      <c r="H76" s="479"/>
      <c r="I76" s="98"/>
      <c r="J76" s="50">
        <v>6.0</v>
      </c>
      <c r="K76" s="98" t="s">
        <v>3320</v>
      </c>
      <c r="L76" s="98"/>
      <c r="M76" s="98"/>
      <c r="N76" s="98"/>
      <c r="O76" s="98"/>
      <c r="P76" s="98"/>
      <c r="Q76" s="98"/>
      <c r="R76" s="98"/>
      <c r="S76" s="123"/>
      <c r="T76" s="123"/>
      <c r="U76" s="98"/>
      <c r="V76" s="98"/>
      <c r="W76" s="123"/>
      <c r="X76" s="123"/>
      <c r="Y76" s="502"/>
      <c r="Z76" s="98"/>
      <c r="AA76" s="98"/>
      <c r="AB76" s="98"/>
      <c r="AC76" s="98"/>
      <c r="AD76" s="98"/>
      <c r="AE76" s="98"/>
      <c r="AF76" s="98"/>
      <c r="AG76" s="98"/>
      <c r="AH76" s="98"/>
      <c r="AI76" s="98"/>
      <c r="AJ76" s="98"/>
    </row>
    <row r="77" ht="13.5" customHeight="1">
      <c r="A77" s="5"/>
      <c r="B77" s="123"/>
      <c r="C77" s="123"/>
      <c r="D77" s="123"/>
      <c r="E77" s="123"/>
      <c r="F77" s="123"/>
      <c r="G77" s="78"/>
      <c r="H77" s="479"/>
      <c r="I77" s="123"/>
      <c r="J77" s="50">
        <v>7.0</v>
      </c>
      <c r="K77" s="98" t="s">
        <v>3321</v>
      </c>
      <c r="L77" s="98"/>
      <c r="M77" s="98"/>
      <c r="N77" s="98"/>
      <c r="O77" s="98"/>
      <c r="P77" s="98"/>
      <c r="Q77" s="123"/>
      <c r="R77" s="123"/>
      <c r="S77" s="123"/>
      <c r="T77" s="123"/>
      <c r="U77" s="123"/>
      <c r="V77" s="123"/>
      <c r="W77" s="123"/>
      <c r="X77" s="123"/>
      <c r="Y77" s="123"/>
      <c r="Z77" s="98"/>
      <c r="AA77" s="98"/>
      <c r="AB77" s="98"/>
      <c r="AC77" s="98"/>
      <c r="AD77" s="98"/>
      <c r="AE77" s="98"/>
      <c r="AF77" s="98"/>
      <c r="AG77" s="98"/>
      <c r="AH77" s="98"/>
      <c r="AI77" s="98"/>
      <c r="AJ77" s="98"/>
    </row>
    <row r="78" ht="13.5" customHeight="1">
      <c r="A78" s="5"/>
      <c r="B78" s="123"/>
      <c r="C78" s="123"/>
      <c r="D78" s="123"/>
      <c r="E78" s="123"/>
      <c r="F78" s="123"/>
      <c r="G78" s="78"/>
      <c r="H78" s="479"/>
      <c r="I78" s="503" t="s">
        <v>3322</v>
      </c>
      <c r="J78" s="504"/>
      <c r="K78" s="504"/>
      <c r="L78" s="504"/>
      <c r="M78" s="504"/>
      <c r="N78" s="504"/>
      <c r="O78" s="504"/>
      <c r="P78" s="504"/>
      <c r="Q78" s="504"/>
      <c r="R78" s="504"/>
      <c r="S78" s="504"/>
      <c r="T78" s="504"/>
      <c r="U78" s="504"/>
      <c r="V78" s="504"/>
      <c r="W78" s="504"/>
      <c r="X78" s="504"/>
      <c r="Y78" s="504"/>
      <c r="Z78" s="504"/>
      <c r="AA78" s="504"/>
      <c r="AB78" s="504"/>
      <c r="AC78" s="98"/>
      <c r="AD78" s="98"/>
      <c r="AE78" s="98"/>
      <c r="AF78" s="98"/>
      <c r="AG78" s="98"/>
      <c r="AH78" s="98"/>
      <c r="AI78" s="98"/>
      <c r="AJ78" s="98"/>
    </row>
    <row r="79" ht="13.5" customHeight="1">
      <c r="A79" s="5"/>
      <c r="B79" s="123"/>
      <c r="C79" s="123"/>
      <c r="D79" s="123"/>
      <c r="E79" s="123"/>
      <c r="F79" s="123"/>
      <c r="G79" s="78"/>
      <c r="H79" s="479"/>
      <c r="I79" s="123"/>
      <c r="J79" s="50"/>
      <c r="K79" s="123"/>
      <c r="L79" s="123"/>
      <c r="M79" s="123"/>
      <c r="N79" s="123"/>
      <c r="O79" s="123"/>
      <c r="P79" s="123"/>
      <c r="Q79" s="123"/>
      <c r="R79" s="123"/>
      <c r="S79" s="123"/>
      <c r="T79" s="123"/>
      <c r="U79" s="123"/>
      <c r="V79" s="123"/>
      <c r="W79" s="123"/>
      <c r="X79" s="123"/>
      <c r="Y79" s="123"/>
      <c r="Z79" s="98"/>
      <c r="AA79" s="98"/>
      <c r="AB79" s="98"/>
      <c r="AC79" s="98"/>
      <c r="AD79" s="98"/>
      <c r="AE79" s="98"/>
      <c r="AF79" s="98"/>
      <c r="AG79" s="98"/>
      <c r="AH79" s="98"/>
      <c r="AI79" s="98"/>
      <c r="AJ79" s="98"/>
    </row>
    <row r="80" ht="13.5" customHeight="1">
      <c r="A80" s="5"/>
      <c r="B80" s="123"/>
      <c r="C80" s="123"/>
      <c r="D80" s="123"/>
      <c r="E80" s="123"/>
      <c r="F80" s="123"/>
      <c r="G80" s="78"/>
      <c r="H80" s="196">
        <f>H69+0.01</f>
        <v>5.1</v>
      </c>
      <c r="I80" s="354" t="s">
        <v>3323</v>
      </c>
      <c r="J80" s="50"/>
      <c r="K80" s="123"/>
      <c r="L80" s="123"/>
      <c r="M80" s="123"/>
      <c r="N80" s="123"/>
      <c r="O80" s="123"/>
      <c r="P80" s="123"/>
      <c r="Q80" s="123"/>
      <c r="R80" s="123"/>
      <c r="S80" s="123"/>
      <c r="T80" s="123"/>
      <c r="U80" s="123"/>
      <c r="V80" s="123"/>
      <c r="W80" s="123"/>
      <c r="X80" s="123"/>
      <c r="Y80" s="123"/>
      <c r="Z80" s="98"/>
      <c r="AA80" s="98"/>
      <c r="AB80" s="98"/>
      <c r="AC80" s="98"/>
      <c r="AD80" s="98"/>
      <c r="AE80" s="98"/>
      <c r="AF80" s="98"/>
      <c r="AG80" s="98"/>
      <c r="AH80" s="98"/>
      <c r="AI80" s="98"/>
      <c r="AJ80" s="98"/>
    </row>
    <row r="81" ht="13.5" customHeight="1">
      <c r="A81" s="5"/>
      <c r="B81" s="123"/>
      <c r="C81" s="123"/>
      <c r="D81" s="123"/>
      <c r="E81" s="123"/>
      <c r="F81" s="123"/>
      <c r="G81" s="78"/>
      <c r="H81" s="196"/>
      <c r="I81" s="123" t="s">
        <v>3324</v>
      </c>
      <c r="W81" s="123"/>
      <c r="X81" s="123"/>
      <c r="Y81" s="123"/>
      <c r="Z81" s="98"/>
      <c r="AA81" s="98"/>
      <c r="AB81" s="98"/>
      <c r="AC81" s="98"/>
      <c r="AD81" s="98"/>
      <c r="AE81" s="98"/>
      <c r="AF81" s="98"/>
      <c r="AG81" s="98"/>
      <c r="AH81" s="98"/>
      <c r="AI81" s="98"/>
      <c r="AJ81" s="98"/>
    </row>
    <row r="82" ht="13.5" customHeight="1">
      <c r="A82" s="5"/>
      <c r="B82" s="123"/>
      <c r="C82" s="123"/>
      <c r="D82" s="123"/>
      <c r="E82" s="123"/>
      <c r="F82" s="123"/>
      <c r="G82" s="78"/>
      <c r="H82" s="196"/>
      <c r="W82" s="123"/>
      <c r="X82" s="123"/>
      <c r="Y82" s="123"/>
      <c r="Z82" s="98"/>
      <c r="AA82" s="98"/>
      <c r="AB82" s="98"/>
      <c r="AC82" s="98"/>
      <c r="AD82" s="98"/>
      <c r="AE82" s="98"/>
      <c r="AF82" s="98"/>
      <c r="AG82" s="98"/>
      <c r="AH82" s="98"/>
      <c r="AI82" s="98"/>
      <c r="AJ82" s="98"/>
    </row>
    <row r="83" ht="13.5" customHeight="1">
      <c r="A83" s="5"/>
      <c r="B83" s="123"/>
      <c r="C83" s="123"/>
      <c r="D83" s="123"/>
      <c r="E83" s="123"/>
      <c r="F83" s="123"/>
      <c r="G83" s="78"/>
      <c r="H83" s="196"/>
      <c r="I83" s="98"/>
      <c r="J83" s="99">
        <v>1.0</v>
      </c>
      <c r="K83" s="98" t="s">
        <v>3325</v>
      </c>
      <c r="L83" s="98"/>
      <c r="M83" s="98"/>
      <c r="N83" s="98"/>
      <c r="O83" s="98"/>
      <c r="P83" s="98"/>
      <c r="Q83" s="98"/>
      <c r="R83" s="98"/>
      <c r="S83" s="98"/>
      <c r="T83" s="98"/>
      <c r="U83" s="98"/>
      <c r="V83" s="98"/>
      <c r="W83" s="98"/>
      <c r="X83" s="123"/>
      <c r="Y83" s="123"/>
      <c r="Z83" s="98"/>
      <c r="AA83" s="98"/>
      <c r="AB83" s="98"/>
      <c r="AC83" s="98"/>
      <c r="AD83" s="98"/>
      <c r="AE83" s="98"/>
      <c r="AF83" s="98"/>
      <c r="AG83" s="98"/>
      <c r="AH83" s="98"/>
      <c r="AI83" s="98"/>
      <c r="AJ83" s="98"/>
    </row>
    <row r="84" ht="13.5" customHeight="1">
      <c r="A84" s="5"/>
      <c r="B84" s="123"/>
      <c r="C84" s="123"/>
      <c r="D84" s="123"/>
      <c r="E84" s="123"/>
      <c r="F84" s="123"/>
      <c r="G84" s="78"/>
      <c r="H84" s="196"/>
      <c r="I84" s="98"/>
      <c r="J84" s="99">
        <v>2.0</v>
      </c>
      <c r="K84" s="98" t="s">
        <v>3326</v>
      </c>
      <c r="L84" s="98"/>
      <c r="M84" s="98"/>
      <c r="N84" s="98"/>
      <c r="O84" s="98"/>
      <c r="P84" s="98"/>
      <c r="Q84" s="98"/>
      <c r="R84" s="98"/>
      <c r="S84" s="98"/>
      <c r="T84" s="98"/>
      <c r="U84" s="98"/>
      <c r="V84" s="98"/>
      <c r="W84" s="98"/>
      <c r="X84" s="123"/>
      <c r="Y84" s="123"/>
      <c r="Z84" s="98"/>
      <c r="AA84" s="98"/>
      <c r="AB84" s="98"/>
      <c r="AC84" s="98"/>
      <c r="AD84" s="98"/>
      <c r="AE84" s="98"/>
      <c r="AF84" s="98"/>
      <c r="AG84" s="98"/>
      <c r="AH84" s="98"/>
      <c r="AI84" s="98"/>
      <c r="AJ84" s="98"/>
    </row>
    <row r="85" ht="13.5" customHeight="1">
      <c r="A85" s="5"/>
      <c r="B85" s="123"/>
      <c r="C85" s="123"/>
      <c r="D85" s="123"/>
      <c r="E85" s="123"/>
      <c r="F85" s="123"/>
      <c r="G85" s="78"/>
      <c r="H85" s="196"/>
      <c r="I85" s="98"/>
      <c r="J85" s="99">
        <v>3.0</v>
      </c>
      <c r="K85" s="98" t="s">
        <v>3327</v>
      </c>
      <c r="L85" s="98"/>
      <c r="M85" s="98"/>
      <c r="N85" s="98"/>
      <c r="O85" s="98"/>
      <c r="P85" s="98"/>
      <c r="Q85" s="98"/>
      <c r="R85" s="98"/>
      <c r="S85" s="98"/>
      <c r="T85" s="98"/>
      <c r="U85" s="98"/>
      <c r="V85" s="98"/>
      <c r="W85" s="98"/>
      <c r="X85" s="123"/>
      <c r="Y85" s="123"/>
      <c r="Z85" s="98"/>
      <c r="AA85" s="98"/>
      <c r="AB85" s="98"/>
      <c r="AC85" s="98"/>
      <c r="AD85" s="98"/>
      <c r="AE85" s="98"/>
      <c r="AF85" s="98"/>
      <c r="AG85" s="98"/>
      <c r="AH85" s="98"/>
      <c r="AI85" s="98"/>
      <c r="AJ85" s="98"/>
    </row>
    <row r="86" ht="13.5" customHeight="1">
      <c r="A86" s="5"/>
      <c r="B86" s="123"/>
      <c r="C86" s="123"/>
      <c r="D86" s="123"/>
      <c r="E86" s="123"/>
      <c r="F86" s="123"/>
      <c r="G86" s="78"/>
      <c r="H86" s="196"/>
      <c r="I86" s="98"/>
      <c r="J86" s="99">
        <v>4.0</v>
      </c>
      <c r="K86" s="98" t="s">
        <v>3328</v>
      </c>
      <c r="L86" s="98"/>
      <c r="M86" s="98"/>
      <c r="N86" s="98"/>
      <c r="O86" s="98"/>
      <c r="P86" s="98"/>
      <c r="Q86" s="98"/>
      <c r="R86" s="98"/>
      <c r="S86" s="98"/>
      <c r="T86" s="98"/>
      <c r="U86" s="98"/>
      <c r="V86" s="98"/>
      <c r="W86" s="98"/>
      <c r="X86" s="123"/>
      <c r="Y86" s="123"/>
      <c r="Z86" s="98"/>
      <c r="AA86" s="98"/>
      <c r="AB86" s="98"/>
      <c r="AC86" s="98"/>
      <c r="AD86" s="98"/>
      <c r="AE86" s="98"/>
      <c r="AF86" s="98"/>
      <c r="AG86" s="98"/>
      <c r="AH86" s="98"/>
      <c r="AI86" s="98"/>
      <c r="AJ86" s="98"/>
    </row>
    <row r="87" ht="13.5" customHeight="1">
      <c r="A87" s="5"/>
      <c r="B87" s="123"/>
      <c r="C87" s="123"/>
      <c r="D87" s="123"/>
      <c r="E87" s="123"/>
      <c r="F87" s="123"/>
      <c r="G87" s="78"/>
      <c r="H87" s="196"/>
      <c r="I87" s="98"/>
      <c r="J87" s="99">
        <v>5.0</v>
      </c>
      <c r="K87" s="354" t="s">
        <v>3329</v>
      </c>
      <c r="L87" s="98"/>
      <c r="M87" s="98"/>
      <c r="N87" s="98"/>
      <c r="O87" s="98"/>
      <c r="P87" s="98"/>
      <c r="Q87" s="98"/>
      <c r="R87" s="98"/>
      <c r="S87" s="98"/>
      <c r="T87" s="98"/>
      <c r="U87" s="98"/>
      <c r="V87" s="98"/>
      <c r="W87" s="98"/>
      <c r="X87" s="123"/>
      <c r="Y87" s="123"/>
      <c r="Z87" s="98"/>
      <c r="AA87" s="98"/>
      <c r="AB87" s="98"/>
      <c r="AC87" s="98"/>
      <c r="AD87" s="98"/>
      <c r="AE87" s="98"/>
      <c r="AF87" s="98"/>
      <c r="AG87" s="98"/>
      <c r="AH87" s="98"/>
      <c r="AI87" s="98"/>
      <c r="AJ87" s="98"/>
    </row>
    <row r="88" ht="13.5" customHeight="1">
      <c r="A88" s="5"/>
      <c r="B88" s="123"/>
      <c r="C88" s="123"/>
      <c r="D88" s="123"/>
      <c r="E88" s="494" t="s">
        <v>3172</v>
      </c>
      <c r="F88" s="339" t="s">
        <v>189</v>
      </c>
      <c r="G88" s="78"/>
      <c r="H88" s="505"/>
      <c r="I88" s="503" t="s">
        <v>3330</v>
      </c>
      <c r="J88" s="504"/>
      <c r="K88" s="504"/>
      <c r="L88" s="504"/>
      <c r="M88" s="504"/>
      <c r="N88" s="504"/>
      <c r="O88" s="504"/>
      <c r="P88" s="504"/>
      <c r="Q88" s="504"/>
      <c r="R88" s="504"/>
      <c r="S88" s="504"/>
      <c r="T88" s="504"/>
      <c r="U88" s="504"/>
      <c r="V88" s="504"/>
      <c r="W88" s="504"/>
      <c r="X88" s="504"/>
      <c r="Y88" s="504"/>
      <c r="Z88" s="504"/>
      <c r="AA88" s="504"/>
      <c r="AB88" s="504"/>
      <c r="AC88" s="504"/>
      <c r="AD88" s="98"/>
      <c r="AE88" s="98"/>
      <c r="AF88" s="98"/>
      <c r="AG88" s="98"/>
      <c r="AH88" s="98"/>
      <c r="AI88" s="98"/>
      <c r="AJ88" s="98"/>
    </row>
    <row r="89" ht="13.5" customHeight="1">
      <c r="A89" s="5"/>
      <c r="B89" s="123"/>
      <c r="C89" s="123"/>
      <c r="D89" s="123"/>
      <c r="E89" s="494" t="s">
        <v>3172</v>
      </c>
      <c r="F89" s="339" t="s">
        <v>189</v>
      </c>
      <c r="G89" s="78"/>
      <c r="H89" s="505"/>
      <c r="I89" s="506" t="s">
        <v>3331</v>
      </c>
      <c r="J89" s="504"/>
      <c r="K89" s="504"/>
      <c r="L89" s="504"/>
      <c r="M89" s="504"/>
      <c r="N89" s="504"/>
      <c r="O89" s="504"/>
      <c r="P89" s="504"/>
      <c r="Q89" s="504"/>
      <c r="R89" s="504"/>
      <c r="S89" s="504"/>
      <c r="T89" s="504"/>
      <c r="U89" s="504"/>
      <c r="V89" s="504"/>
      <c r="W89" s="504"/>
      <c r="X89" s="504"/>
      <c r="Y89" s="504"/>
      <c r="Z89" s="504"/>
      <c r="AA89" s="504"/>
      <c r="AB89" s="504"/>
      <c r="AC89" s="504"/>
      <c r="AD89" s="98"/>
      <c r="AE89" s="98"/>
      <c r="AF89" s="98"/>
      <c r="AG89" s="98"/>
      <c r="AH89" s="98"/>
      <c r="AI89" s="98"/>
      <c r="AJ89" s="98"/>
    </row>
    <row r="90" ht="13.5" customHeight="1">
      <c r="A90" s="5"/>
      <c r="B90" s="123"/>
      <c r="C90" s="123"/>
      <c r="D90" s="123"/>
      <c r="E90" s="494" t="s">
        <v>3172</v>
      </c>
      <c r="F90" s="339" t="s">
        <v>189</v>
      </c>
      <c r="G90" s="78"/>
      <c r="H90" s="505"/>
      <c r="I90" s="503" t="s">
        <v>3332</v>
      </c>
      <c r="J90" s="504"/>
      <c r="K90" s="504"/>
      <c r="L90" s="504"/>
      <c r="M90" s="504"/>
      <c r="N90" s="504"/>
      <c r="O90" s="504"/>
      <c r="P90" s="504"/>
      <c r="Q90" s="504"/>
      <c r="R90" s="504"/>
      <c r="S90" s="504"/>
      <c r="T90" s="504"/>
      <c r="U90" s="504"/>
      <c r="V90" s="504"/>
      <c r="W90" s="504"/>
      <c r="X90" s="504"/>
      <c r="Y90" s="504"/>
      <c r="Z90" s="504"/>
      <c r="AA90" s="504"/>
      <c r="AB90" s="504"/>
      <c r="AC90" s="504"/>
      <c r="AD90" s="98"/>
      <c r="AE90" s="98"/>
      <c r="AF90" s="98"/>
      <c r="AG90" s="98"/>
      <c r="AH90" s="98"/>
      <c r="AI90" s="98"/>
      <c r="AJ90" s="98"/>
    </row>
    <row r="91" ht="13.5" customHeight="1">
      <c r="A91" s="5"/>
      <c r="B91" s="123"/>
      <c r="C91" s="123"/>
      <c r="D91" s="123"/>
      <c r="E91" s="494" t="s">
        <v>3172</v>
      </c>
      <c r="F91" s="339" t="s">
        <v>189</v>
      </c>
      <c r="G91" s="78"/>
      <c r="H91" s="505"/>
      <c r="I91" s="381" t="s">
        <v>3333</v>
      </c>
      <c r="J91" s="507"/>
      <c r="K91" s="507"/>
      <c r="L91" s="507"/>
      <c r="M91" s="507"/>
      <c r="N91" s="507"/>
      <c r="O91" s="507"/>
      <c r="P91" s="507"/>
      <c r="Q91" s="507"/>
      <c r="R91" s="507"/>
      <c r="S91" s="507"/>
      <c r="T91" s="507"/>
      <c r="U91" s="507"/>
      <c r="V91" s="507"/>
      <c r="W91" s="507"/>
      <c r="X91" s="507"/>
      <c r="Y91" s="507"/>
      <c r="Z91" s="507"/>
      <c r="AA91" s="507"/>
      <c r="AB91" s="507"/>
      <c r="AC91" s="507"/>
      <c r="AD91" s="98"/>
      <c r="AE91" s="98"/>
      <c r="AF91" s="98"/>
      <c r="AG91" s="98"/>
      <c r="AH91" s="98"/>
      <c r="AI91" s="98"/>
      <c r="AJ91" s="98"/>
    </row>
    <row r="92" ht="13.5" customHeight="1">
      <c r="A92" s="5"/>
      <c r="B92" s="123"/>
      <c r="C92" s="123"/>
      <c r="D92" s="123"/>
      <c r="E92" s="494" t="s">
        <v>3172</v>
      </c>
      <c r="F92" s="339" t="s">
        <v>189</v>
      </c>
      <c r="G92" s="78"/>
      <c r="H92" s="505"/>
      <c r="I92" s="503" t="s">
        <v>3334</v>
      </c>
      <c r="J92" s="504"/>
      <c r="K92" s="504"/>
      <c r="L92" s="504"/>
      <c r="M92" s="504"/>
      <c r="N92" s="504"/>
      <c r="O92" s="504"/>
      <c r="P92" s="504"/>
      <c r="Q92" s="504"/>
      <c r="R92" s="504"/>
      <c r="S92" s="504"/>
      <c r="T92" s="504"/>
      <c r="U92" s="504"/>
      <c r="V92" s="504"/>
      <c r="W92" s="504"/>
      <c r="X92" s="504"/>
      <c r="Y92" s="504"/>
      <c r="Z92" s="504"/>
      <c r="AA92" s="504"/>
      <c r="AB92" s="504"/>
      <c r="AC92" s="504"/>
      <c r="AD92" s="98"/>
      <c r="AE92" s="98"/>
      <c r="AF92" s="98"/>
      <c r="AG92" s="98"/>
      <c r="AH92" s="98"/>
      <c r="AI92" s="98"/>
      <c r="AJ92" s="98"/>
    </row>
    <row r="93" ht="13.5" customHeight="1">
      <c r="A93" s="5"/>
      <c r="B93" s="123"/>
      <c r="C93" s="123"/>
      <c r="D93" s="123"/>
      <c r="E93" s="494" t="s">
        <v>3172</v>
      </c>
      <c r="F93" s="339" t="s">
        <v>189</v>
      </c>
      <c r="G93" s="78"/>
      <c r="H93" s="505"/>
      <c r="I93" s="503" t="s">
        <v>3335</v>
      </c>
      <c r="J93" s="504"/>
      <c r="K93" s="504"/>
      <c r="L93" s="504"/>
      <c r="M93" s="504"/>
      <c r="N93" s="504"/>
      <c r="O93" s="504"/>
      <c r="P93" s="504"/>
      <c r="Q93" s="504"/>
      <c r="R93" s="504"/>
      <c r="S93" s="504"/>
      <c r="T93" s="504"/>
      <c r="U93" s="504"/>
      <c r="V93" s="504"/>
      <c r="W93" s="504"/>
      <c r="X93" s="504"/>
      <c r="Y93" s="504"/>
      <c r="Z93" s="504"/>
      <c r="AA93" s="504"/>
      <c r="AB93" s="504"/>
      <c r="AC93" s="504"/>
      <c r="AD93" s="98"/>
      <c r="AE93" s="98"/>
      <c r="AF93" s="98"/>
      <c r="AG93" s="98"/>
      <c r="AH93" s="98"/>
      <c r="AI93" s="98"/>
      <c r="AJ93" s="98"/>
    </row>
    <row r="94" ht="13.5" customHeight="1">
      <c r="A94" s="5"/>
      <c r="B94" s="123"/>
      <c r="C94" s="123"/>
      <c r="D94" s="123"/>
      <c r="E94" s="494" t="s">
        <v>3172</v>
      </c>
      <c r="F94" s="339" t="s">
        <v>189</v>
      </c>
      <c r="G94" s="78"/>
      <c r="H94" s="505"/>
      <c r="I94" s="503" t="s">
        <v>3336</v>
      </c>
      <c r="J94" s="504"/>
      <c r="K94" s="504"/>
      <c r="L94" s="504"/>
      <c r="M94" s="504"/>
      <c r="N94" s="504"/>
      <c r="O94" s="504"/>
      <c r="P94" s="504"/>
      <c r="Q94" s="504"/>
      <c r="R94" s="504"/>
      <c r="S94" s="504"/>
      <c r="T94" s="504"/>
      <c r="U94" s="504"/>
      <c r="V94" s="504"/>
      <c r="W94" s="504"/>
      <c r="X94" s="504"/>
      <c r="Y94" s="504"/>
      <c r="Z94" s="504"/>
      <c r="AA94" s="504"/>
      <c r="AB94" s="504"/>
      <c r="AC94" s="504"/>
      <c r="AD94" s="98"/>
      <c r="AE94" s="98"/>
      <c r="AF94" s="98"/>
      <c r="AG94" s="98"/>
      <c r="AH94" s="98"/>
      <c r="AI94" s="98"/>
      <c r="AJ94" s="98"/>
    </row>
    <row r="95" ht="13.5" customHeight="1">
      <c r="A95" s="5"/>
      <c r="B95" s="123"/>
      <c r="C95" s="123"/>
      <c r="D95" s="123"/>
      <c r="E95" s="123"/>
      <c r="F95" s="123"/>
      <c r="G95" s="78"/>
      <c r="H95" s="196"/>
      <c r="I95" s="98"/>
      <c r="J95" s="98"/>
      <c r="K95" s="98"/>
      <c r="L95" s="98"/>
      <c r="M95" s="98"/>
      <c r="N95" s="98"/>
      <c r="O95" s="98"/>
      <c r="P95" s="98"/>
      <c r="Q95" s="98"/>
      <c r="R95" s="98"/>
      <c r="S95" s="98"/>
      <c r="T95" s="98"/>
      <c r="U95" s="98"/>
      <c r="V95" s="98"/>
      <c r="W95" s="98"/>
      <c r="X95" s="123"/>
      <c r="Y95" s="123"/>
      <c r="Z95" s="98"/>
      <c r="AA95" s="98"/>
      <c r="AB95" s="98"/>
      <c r="AC95" s="98"/>
      <c r="AD95" s="98"/>
      <c r="AE95" s="98"/>
      <c r="AF95" s="98"/>
      <c r="AG95" s="98"/>
      <c r="AH95" s="98"/>
      <c r="AI95" s="98"/>
      <c r="AJ95" s="98"/>
    </row>
    <row r="96" ht="13.5" customHeight="1">
      <c r="A96" s="5"/>
      <c r="B96" s="123"/>
      <c r="C96" s="123"/>
      <c r="D96" s="123"/>
      <c r="E96" s="123"/>
      <c r="F96" s="123"/>
      <c r="G96" s="78"/>
      <c r="H96" s="196">
        <f>H80+0.01</f>
        <v>5.11</v>
      </c>
      <c r="I96" s="354" t="s">
        <v>3337</v>
      </c>
      <c r="J96" s="356"/>
      <c r="K96" s="447"/>
      <c r="L96" s="123"/>
      <c r="M96" s="123"/>
      <c r="N96" s="123"/>
      <c r="O96" s="123"/>
      <c r="P96" s="123"/>
      <c r="Q96" s="123"/>
      <c r="R96" s="123"/>
      <c r="S96" s="123"/>
      <c r="T96" s="123"/>
      <c r="U96" s="123"/>
      <c r="V96" s="123"/>
      <c r="W96" s="123"/>
      <c r="X96" s="123"/>
      <c r="Y96" s="123"/>
      <c r="Z96" s="98"/>
      <c r="AA96" s="98"/>
      <c r="AB96" s="98"/>
      <c r="AC96" s="98"/>
      <c r="AD96" s="98"/>
      <c r="AE96" s="98"/>
      <c r="AF96" s="98"/>
      <c r="AG96" s="98"/>
      <c r="AH96" s="98"/>
      <c r="AI96" s="98"/>
      <c r="AJ96" s="98"/>
    </row>
    <row r="97" ht="13.5" customHeight="1">
      <c r="A97" s="5"/>
      <c r="B97" s="123"/>
      <c r="C97" s="123"/>
      <c r="D97" s="123"/>
      <c r="E97" s="123"/>
      <c r="F97" s="123"/>
      <c r="G97" s="78"/>
      <c r="H97" s="479"/>
      <c r="I97" s="354"/>
      <c r="J97" s="356">
        <v>1.0</v>
      </c>
      <c r="K97" s="354" t="s">
        <v>3338</v>
      </c>
      <c r="L97" s="447"/>
      <c r="M97" s="447"/>
      <c r="N97" s="447"/>
      <c r="O97" s="447"/>
      <c r="P97" s="447"/>
      <c r="Q97" s="447"/>
      <c r="R97" s="447"/>
      <c r="S97" s="447"/>
      <c r="T97" s="123"/>
      <c r="U97" s="123"/>
      <c r="V97" s="123"/>
      <c r="W97" s="123"/>
      <c r="X97" s="123"/>
      <c r="Y97" s="123"/>
      <c r="Z97" s="98"/>
      <c r="AA97" s="98"/>
      <c r="AB97" s="98"/>
      <c r="AC97" s="98"/>
      <c r="AD97" s="98"/>
      <c r="AE97" s="98"/>
      <c r="AF97" s="98"/>
      <c r="AG97" s="98"/>
      <c r="AH97" s="98"/>
      <c r="AI97" s="98"/>
      <c r="AJ97" s="98"/>
    </row>
    <row r="98" ht="13.5" customHeight="1">
      <c r="A98" s="5"/>
      <c r="B98" s="123"/>
      <c r="C98" s="123"/>
      <c r="D98" s="123"/>
      <c r="E98" s="123"/>
      <c r="F98" s="123"/>
      <c r="G98" s="78"/>
      <c r="H98" s="123"/>
      <c r="I98" s="354"/>
      <c r="J98" s="356">
        <v>2.0</v>
      </c>
      <c r="K98" s="354" t="s">
        <v>3339</v>
      </c>
      <c r="L98" s="447"/>
      <c r="M98" s="447"/>
      <c r="N98" s="447"/>
      <c r="O98" s="447"/>
      <c r="P98" s="447"/>
      <c r="Q98" s="447"/>
      <c r="R98" s="447"/>
      <c r="S98" s="447"/>
      <c r="T98" s="123"/>
      <c r="U98" s="123"/>
      <c r="V98" s="123"/>
      <c r="W98" s="123"/>
      <c r="X98" s="123"/>
      <c r="Y98" s="123"/>
      <c r="Z98" s="98"/>
      <c r="AA98" s="98"/>
      <c r="AB98" s="98"/>
      <c r="AC98" s="98"/>
      <c r="AD98" s="98"/>
      <c r="AE98" s="98"/>
      <c r="AF98" s="98"/>
      <c r="AG98" s="98"/>
      <c r="AH98" s="98"/>
      <c r="AI98" s="98"/>
      <c r="AJ98" s="98"/>
    </row>
    <row r="99" ht="13.5" customHeight="1">
      <c r="A99" s="5"/>
      <c r="B99" s="123"/>
      <c r="C99" s="123"/>
      <c r="D99" s="123"/>
      <c r="E99" s="123"/>
      <c r="F99" s="123"/>
      <c r="G99" s="78"/>
      <c r="H99" s="123"/>
      <c r="I99" s="354"/>
      <c r="J99" s="356">
        <v>3.0</v>
      </c>
      <c r="K99" s="354" t="s">
        <v>3340</v>
      </c>
      <c r="L99" s="447"/>
      <c r="M99" s="447"/>
      <c r="N99" s="447"/>
      <c r="O99" s="447"/>
      <c r="P99" s="447"/>
      <c r="Q99" s="447"/>
      <c r="R99" s="447"/>
      <c r="S99" s="447"/>
      <c r="T99" s="123"/>
      <c r="U99" s="123"/>
      <c r="V99" s="123"/>
      <c r="W99" s="123"/>
      <c r="X99" s="123"/>
      <c r="Y99" s="123"/>
      <c r="Z99" s="98"/>
      <c r="AA99" s="98"/>
      <c r="AB99" s="98"/>
      <c r="AC99" s="98"/>
      <c r="AD99" s="98"/>
      <c r="AE99" s="98"/>
      <c r="AF99" s="98"/>
      <c r="AG99" s="98"/>
      <c r="AH99" s="98"/>
      <c r="AI99" s="98"/>
      <c r="AJ99" s="98"/>
    </row>
    <row r="100" ht="13.5" customHeight="1">
      <c r="A100" s="5"/>
      <c r="B100" s="123"/>
      <c r="C100" s="123"/>
      <c r="D100" s="123"/>
      <c r="E100" s="123"/>
      <c r="F100" s="123"/>
      <c r="G100" s="78"/>
      <c r="H100" s="479"/>
      <c r="I100" s="354"/>
      <c r="J100" s="358">
        <v>4.0</v>
      </c>
      <c r="K100" s="353" t="s">
        <v>3341</v>
      </c>
      <c r="L100" s="449"/>
      <c r="M100" s="449"/>
      <c r="N100" s="449"/>
      <c r="O100" s="449"/>
      <c r="P100" s="449"/>
      <c r="Q100" s="449"/>
      <c r="R100" s="449"/>
      <c r="S100" s="449"/>
      <c r="T100" s="123"/>
      <c r="U100" s="123"/>
      <c r="V100" s="123"/>
      <c r="W100" s="123"/>
      <c r="X100" s="123"/>
      <c r="Y100" s="123"/>
      <c r="Z100" s="98"/>
      <c r="AA100" s="98"/>
      <c r="AB100" s="98"/>
      <c r="AC100" s="98"/>
      <c r="AD100" s="98"/>
      <c r="AE100" s="98"/>
      <c r="AF100" s="98"/>
      <c r="AG100" s="98"/>
      <c r="AH100" s="98"/>
      <c r="AI100" s="98"/>
      <c r="AJ100" s="98"/>
    </row>
    <row r="101" ht="13.5" customHeight="1">
      <c r="A101" s="5"/>
      <c r="B101" s="123"/>
      <c r="C101" s="123"/>
      <c r="D101" s="123"/>
      <c r="E101" s="123"/>
      <c r="F101" s="123"/>
      <c r="G101" s="78"/>
      <c r="H101" s="123"/>
      <c r="I101" s="354"/>
      <c r="J101" s="508">
        <v>5.0</v>
      </c>
      <c r="K101" s="509" t="s">
        <v>3342</v>
      </c>
      <c r="L101" s="510"/>
      <c r="M101" s="510"/>
      <c r="N101" s="510"/>
      <c r="O101" s="449"/>
      <c r="P101" s="449"/>
      <c r="Q101" s="449"/>
      <c r="R101" s="449"/>
      <c r="S101" s="449"/>
      <c r="T101" s="123"/>
      <c r="U101" s="123"/>
      <c r="V101" s="123"/>
      <c r="W101" s="123"/>
      <c r="X101" s="123"/>
      <c r="Y101" s="123"/>
      <c r="Z101" s="98"/>
      <c r="AA101" s="98"/>
      <c r="AB101" s="98"/>
      <c r="AC101" s="98"/>
      <c r="AD101" s="98"/>
      <c r="AE101" s="98"/>
      <c r="AF101" s="98"/>
      <c r="AG101" s="98"/>
      <c r="AH101" s="98"/>
      <c r="AI101" s="98"/>
      <c r="AJ101" s="98"/>
    </row>
    <row r="102" ht="13.5" customHeight="1">
      <c r="A102" s="5"/>
      <c r="B102" s="123"/>
      <c r="C102" s="123"/>
      <c r="D102" s="123"/>
      <c r="E102" s="123"/>
      <c r="F102" s="123"/>
      <c r="G102" s="78"/>
      <c r="H102" s="123"/>
      <c r="I102" s="354"/>
      <c r="J102" s="508">
        <v>6.0</v>
      </c>
      <c r="K102" s="509" t="s">
        <v>3343</v>
      </c>
      <c r="L102" s="510"/>
      <c r="M102" s="510"/>
      <c r="N102" s="510"/>
      <c r="O102" s="449"/>
      <c r="P102" s="449"/>
      <c r="Q102" s="449"/>
      <c r="R102" s="449"/>
      <c r="S102" s="449"/>
      <c r="T102" s="123"/>
      <c r="U102" s="123"/>
      <c r="V102" s="123"/>
      <c r="W102" s="123"/>
      <c r="X102" s="123"/>
      <c r="Y102" s="123"/>
      <c r="Z102" s="98"/>
      <c r="AA102" s="98"/>
      <c r="AB102" s="98"/>
      <c r="AC102" s="98"/>
      <c r="AD102" s="98"/>
      <c r="AE102" s="98"/>
      <c r="AF102" s="98"/>
      <c r="AG102" s="98"/>
      <c r="AH102" s="98"/>
      <c r="AI102" s="98"/>
      <c r="AJ102" s="98"/>
    </row>
    <row r="103" ht="13.5" customHeight="1">
      <c r="A103" s="5"/>
      <c r="B103" s="123"/>
      <c r="C103" s="123"/>
      <c r="D103" s="123"/>
      <c r="E103" s="123"/>
      <c r="F103" s="123"/>
      <c r="G103" s="78"/>
      <c r="H103" s="479"/>
      <c r="I103" s="354"/>
      <c r="J103" s="508">
        <v>7.0</v>
      </c>
      <c r="K103" s="509" t="s">
        <v>3344</v>
      </c>
      <c r="L103" s="510"/>
      <c r="M103" s="510"/>
      <c r="N103" s="510"/>
      <c r="O103" s="449"/>
      <c r="P103" s="449"/>
      <c r="Q103" s="449"/>
      <c r="R103" s="449"/>
      <c r="S103" s="449"/>
      <c r="T103" s="123"/>
      <c r="U103" s="123"/>
      <c r="V103" s="123"/>
      <c r="W103" s="123"/>
      <c r="X103" s="123"/>
      <c r="Y103" s="123"/>
      <c r="Z103" s="98"/>
      <c r="AA103" s="98"/>
      <c r="AB103" s="98"/>
      <c r="AC103" s="98"/>
      <c r="AD103" s="98"/>
      <c r="AE103" s="98"/>
      <c r="AF103" s="98"/>
      <c r="AG103" s="98"/>
      <c r="AH103" s="98"/>
      <c r="AI103" s="98"/>
      <c r="AJ103" s="98"/>
    </row>
    <row r="104" ht="13.5" customHeight="1">
      <c r="A104" s="5"/>
      <c r="B104" s="123"/>
      <c r="C104" s="123"/>
      <c r="D104" s="123"/>
      <c r="E104" s="123"/>
      <c r="F104" s="123"/>
      <c r="G104" s="78"/>
      <c r="H104" s="123"/>
      <c r="I104" s="354"/>
      <c r="J104" s="508">
        <v>8.0</v>
      </c>
      <c r="K104" s="509" t="s">
        <v>3345</v>
      </c>
      <c r="L104" s="510"/>
      <c r="M104" s="510"/>
      <c r="N104" s="510"/>
      <c r="O104" s="449"/>
      <c r="P104" s="449"/>
      <c r="Q104" s="449"/>
      <c r="R104" s="449"/>
      <c r="S104" s="449"/>
      <c r="T104" s="123"/>
      <c r="U104" s="123"/>
      <c r="V104" s="123"/>
      <c r="W104" s="123"/>
      <c r="X104" s="123"/>
      <c r="Y104" s="123"/>
      <c r="Z104" s="98"/>
      <c r="AA104" s="98"/>
      <c r="AB104" s="98"/>
      <c r="AC104" s="98"/>
      <c r="AD104" s="98"/>
      <c r="AE104" s="98"/>
      <c r="AF104" s="98"/>
      <c r="AG104" s="98"/>
      <c r="AH104" s="98"/>
      <c r="AI104" s="98"/>
      <c r="AJ104" s="98"/>
    </row>
    <row r="105" ht="13.5" customHeight="1">
      <c r="A105" s="5"/>
      <c r="B105" s="123"/>
      <c r="C105" s="123"/>
      <c r="D105" s="123"/>
      <c r="E105" s="123"/>
      <c r="F105" s="123"/>
      <c r="G105" s="78"/>
      <c r="H105" s="123"/>
      <c r="I105" s="354"/>
      <c r="J105" s="508">
        <v>9.0</v>
      </c>
      <c r="K105" s="509" t="s">
        <v>3346</v>
      </c>
      <c r="L105" s="510"/>
      <c r="M105" s="510"/>
      <c r="N105" s="510"/>
      <c r="O105" s="449"/>
      <c r="P105" s="449"/>
      <c r="Q105" s="449"/>
      <c r="R105" s="449"/>
      <c r="S105" s="449"/>
      <c r="T105" s="123"/>
      <c r="U105" s="123"/>
      <c r="V105" s="123"/>
      <c r="W105" s="123"/>
      <c r="X105" s="123"/>
      <c r="Y105" s="123"/>
      <c r="Z105" s="98"/>
      <c r="AA105" s="98"/>
      <c r="AB105" s="98"/>
      <c r="AC105" s="98"/>
      <c r="AD105" s="98"/>
      <c r="AE105" s="98"/>
      <c r="AF105" s="98"/>
      <c r="AG105" s="98"/>
      <c r="AH105" s="98"/>
      <c r="AI105" s="98"/>
      <c r="AJ105" s="98"/>
    </row>
    <row r="106" ht="13.5" customHeight="1">
      <c r="A106" s="5"/>
      <c r="B106" s="123"/>
      <c r="C106" s="123"/>
      <c r="D106" s="123"/>
      <c r="E106" s="123"/>
      <c r="F106" s="123"/>
      <c r="G106" s="78"/>
      <c r="H106" s="479"/>
      <c r="I106" s="354"/>
      <c r="J106" s="508">
        <v>10.0</v>
      </c>
      <c r="K106" s="509" t="s">
        <v>3347</v>
      </c>
      <c r="L106" s="510"/>
      <c r="M106" s="510"/>
      <c r="N106" s="510"/>
      <c r="O106" s="449"/>
      <c r="P106" s="449"/>
      <c r="Q106" s="449"/>
      <c r="R106" s="449"/>
      <c r="S106" s="449"/>
      <c r="T106" s="123"/>
      <c r="U106" s="123"/>
      <c r="V106" s="123"/>
      <c r="W106" s="123"/>
      <c r="X106" s="123"/>
      <c r="Y106" s="123"/>
      <c r="Z106" s="98"/>
      <c r="AA106" s="98"/>
      <c r="AB106" s="98"/>
      <c r="AC106" s="98"/>
      <c r="AD106" s="98"/>
      <c r="AE106" s="98"/>
      <c r="AF106" s="98"/>
      <c r="AG106" s="98"/>
      <c r="AH106" s="98"/>
      <c r="AI106" s="98"/>
      <c r="AJ106" s="98"/>
    </row>
    <row r="107" ht="13.5" customHeight="1">
      <c r="A107" s="5"/>
      <c r="B107" s="123"/>
      <c r="C107" s="123"/>
      <c r="D107" s="123"/>
      <c r="E107" s="123"/>
      <c r="F107" s="123"/>
      <c r="G107" s="78"/>
      <c r="H107" s="123"/>
      <c r="I107" s="354"/>
      <c r="J107" s="508">
        <v>11.0</v>
      </c>
      <c r="K107" s="509" t="s">
        <v>3348</v>
      </c>
      <c r="L107" s="510"/>
      <c r="M107" s="510"/>
      <c r="N107" s="510"/>
      <c r="O107" s="449"/>
      <c r="P107" s="449"/>
      <c r="Q107" s="449"/>
      <c r="R107" s="449"/>
      <c r="S107" s="449"/>
      <c r="T107" s="123"/>
      <c r="U107" s="123"/>
      <c r="V107" s="123"/>
      <c r="W107" s="123"/>
      <c r="X107" s="123"/>
      <c r="Y107" s="123"/>
      <c r="Z107" s="98"/>
      <c r="AA107" s="98"/>
      <c r="AB107" s="98"/>
      <c r="AC107" s="98"/>
      <c r="AD107" s="98"/>
      <c r="AE107" s="98"/>
      <c r="AF107" s="98"/>
      <c r="AG107" s="98"/>
      <c r="AH107" s="98"/>
      <c r="AI107" s="98"/>
      <c r="AJ107" s="98"/>
    </row>
    <row r="108" ht="13.5" customHeight="1">
      <c r="A108" s="5"/>
      <c r="B108" s="123"/>
      <c r="C108" s="123"/>
      <c r="D108" s="123"/>
      <c r="E108" s="123"/>
      <c r="F108" s="123"/>
      <c r="G108" s="78"/>
      <c r="H108" s="123"/>
      <c r="I108" s="354"/>
      <c r="J108" s="508">
        <v>12.0</v>
      </c>
      <c r="K108" s="509" t="s">
        <v>3349</v>
      </c>
      <c r="L108" s="510"/>
      <c r="M108" s="510"/>
      <c r="N108" s="510"/>
      <c r="O108" s="449"/>
      <c r="P108" s="449"/>
      <c r="Q108" s="449"/>
      <c r="R108" s="449"/>
      <c r="S108" s="449"/>
      <c r="T108" s="123"/>
      <c r="U108" s="123"/>
      <c r="V108" s="123"/>
      <c r="W108" s="123"/>
      <c r="X108" s="123"/>
      <c r="Y108" s="123"/>
      <c r="Z108" s="98"/>
      <c r="AA108" s="98"/>
      <c r="AB108" s="98"/>
      <c r="AC108" s="98"/>
      <c r="AD108" s="98"/>
      <c r="AE108" s="98"/>
      <c r="AF108" s="98"/>
      <c r="AG108" s="98"/>
      <c r="AH108" s="98"/>
      <c r="AI108" s="98"/>
      <c r="AJ108" s="98"/>
    </row>
    <row r="109" ht="13.5" customHeight="1">
      <c r="A109" s="5"/>
      <c r="B109" s="123"/>
      <c r="C109" s="123"/>
      <c r="D109" s="123"/>
      <c r="E109" s="123"/>
      <c r="F109" s="123"/>
      <c r="G109" s="78"/>
      <c r="H109" s="479"/>
      <c r="I109" s="354"/>
      <c r="J109" s="508">
        <v>13.0</v>
      </c>
      <c r="K109" s="509" t="s">
        <v>3350</v>
      </c>
      <c r="L109" s="510"/>
      <c r="M109" s="510"/>
      <c r="N109" s="510"/>
      <c r="O109" s="449"/>
      <c r="P109" s="449"/>
      <c r="Q109" s="449"/>
      <c r="R109" s="449"/>
      <c r="S109" s="449"/>
      <c r="T109" s="123"/>
      <c r="U109" s="123"/>
      <c r="V109" s="123"/>
      <c r="W109" s="123"/>
      <c r="X109" s="123"/>
      <c r="Y109" s="123"/>
      <c r="Z109" s="98"/>
      <c r="AA109" s="98"/>
      <c r="AB109" s="98"/>
      <c r="AC109" s="98"/>
      <c r="AD109" s="98"/>
      <c r="AE109" s="98"/>
      <c r="AF109" s="98"/>
      <c r="AG109" s="98"/>
      <c r="AH109" s="98"/>
      <c r="AI109" s="98"/>
      <c r="AJ109" s="98"/>
    </row>
    <row r="110" ht="13.5" customHeight="1">
      <c r="A110" s="5"/>
      <c r="B110" s="123"/>
      <c r="C110" s="123"/>
      <c r="D110" s="123"/>
      <c r="E110" s="123"/>
      <c r="F110" s="123"/>
      <c r="G110" s="78"/>
      <c r="H110" s="123"/>
      <c r="I110" s="354"/>
      <c r="J110" s="508">
        <v>14.0</v>
      </c>
      <c r="K110" s="509" t="s">
        <v>3351</v>
      </c>
      <c r="L110" s="510"/>
      <c r="M110" s="510"/>
      <c r="N110" s="510"/>
      <c r="O110" s="449"/>
      <c r="P110" s="449"/>
      <c r="Q110" s="449"/>
      <c r="R110" s="449"/>
      <c r="S110" s="449"/>
      <c r="T110" s="123"/>
      <c r="U110" s="123"/>
      <c r="V110" s="123"/>
      <c r="W110" s="123"/>
      <c r="X110" s="123"/>
      <c r="Y110" s="123"/>
      <c r="Z110" s="98"/>
      <c r="AA110" s="98"/>
      <c r="AB110" s="98"/>
      <c r="AC110" s="98"/>
      <c r="AD110" s="98"/>
      <c r="AE110" s="98"/>
      <c r="AF110" s="98"/>
      <c r="AG110" s="98"/>
      <c r="AH110" s="98"/>
      <c r="AI110" s="98"/>
      <c r="AJ110" s="98"/>
    </row>
    <row r="111" ht="13.5" customHeight="1">
      <c r="A111" s="5"/>
      <c r="B111" s="123"/>
      <c r="C111" s="123"/>
      <c r="D111" s="123"/>
      <c r="E111" s="123"/>
      <c r="F111" s="123"/>
      <c r="G111" s="78"/>
      <c r="H111" s="123"/>
      <c r="I111" s="354"/>
      <c r="J111" s="508">
        <v>15.0</v>
      </c>
      <c r="K111" s="509" t="s">
        <v>3352</v>
      </c>
      <c r="L111" s="510"/>
      <c r="M111" s="510"/>
      <c r="N111" s="510"/>
      <c r="O111" s="449"/>
      <c r="P111" s="449"/>
      <c r="Q111" s="449"/>
      <c r="R111" s="449"/>
      <c r="S111" s="449"/>
      <c r="T111" s="123"/>
      <c r="U111" s="123"/>
      <c r="V111" s="123"/>
      <c r="W111" s="123"/>
      <c r="X111" s="123"/>
      <c r="Y111" s="123"/>
      <c r="Z111" s="98"/>
      <c r="AA111" s="98"/>
      <c r="AB111" s="98"/>
      <c r="AC111" s="98"/>
      <c r="AD111" s="98"/>
      <c r="AE111" s="98"/>
      <c r="AF111" s="98"/>
      <c r="AG111" s="98"/>
      <c r="AH111" s="98"/>
      <c r="AI111" s="98"/>
      <c r="AJ111" s="98"/>
    </row>
    <row r="112" ht="13.5" customHeight="1">
      <c r="A112" s="5"/>
      <c r="B112" s="123"/>
      <c r="C112" s="123"/>
      <c r="D112" s="123"/>
      <c r="E112" s="123"/>
      <c r="F112" s="123"/>
      <c r="G112" s="78"/>
      <c r="H112" s="123"/>
      <c r="I112" s="354"/>
      <c r="J112" s="358">
        <v>16.0</v>
      </c>
      <c r="K112" s="353" t="s">
        <v>3353</v>
      </c>
      <c r="L112" s="449"/>
      <c r="M112" s="449"/>
      <c r="N112" s="449"/>
      <c r="O112" s="449"/>
      <c r="P112" s="449"/>
      <c r="Q112" s="449"/>
      <c r="R112" s="449"/>
      <c r="S112" s="449"/>
      <c r="T112" s="123"/>
      <c r="U112" s="123"/>
      <c r="V112" s="123"/>
      <c r="W112" s="123"/>
      <c r="X112" s="123"/>
      <c r="Y112" s="123"/>
      <c r="Z112" s="98"/>
      <c r="AA112" s="98"/>
      <c r="AB112" s="98"/>
      <c r="AC112" s="98"/>
      <c r="AD112" s="98"/>
      <c r="AE112" s="98"/>
      <c r="AF112" s="98"/>
      <c r="AG112" s="98"/>
      <c r="AH112" s="98"/>
      <c r="AI112" s="98"/>
      <c r="AJ112" s="98"/>
    </row>
    <row r="113" ht="13.5" customHeight="1">
      <c r="A113" s="5"/>
      <c r="B113" s="123"/>
      <c r="C113" s="123"/>
      <c r="D113" s="123"/>
      <c r="E113" s="123"/>
      <c r="F113" s="123"/>
      <c r="G113" s="78"/>
      <c r="H113" s="123"/>
      <c r="I113" s="354"/>
      <c r="J113" s="356">
        <v>17.0</v>
      </c>
      <c r="K113" s="354" t="s">
        <v>3354</v>
      </c>
      <c r="L113" s="447"/>
      <c r="M113" s="447"/>
      <c r="N113" s="447"/>
      <c r="O113" s="447"/>
      <c r="P113" s="447"/>
      <c r="Q113" s="447"/>
      <c r="R113" s="447"/>
      <c r="S113" s="447"/>
      <c r="T113" s="123"/>
      <c r="U113" s="123"/>
      <c r="V113" s="123"/>
      <c r="W113" s="123"/>
      <c r="X113" s="123"/>
      <c r="Y113" s="123"/>
      <c r="Z113" s="98"/>
      <c r="AA113" s="98"/>
      <c r="AB113" s="98"/>
      <c r="AC113" s="98"/>
      <c r="AD113" s="98"/>
      <c r="AE113" s="98"/>
      <c r="AF113" s="98"/>
      <c r="AG113" s="98"/>
      <c r="AH113" s="98"/>
      <c r="AI113" s="98"/>
      <c r="AJ113" s="98"/>
    </row>
    <row r="114" ht="13.5" customHeight="1">
      <c r="A114" s="5"/>
      <c r="B114" s="123"/>
      <c r="C114" s="123"/>
      <c r="D114" s="123"/>
      <c r="E114" s="123"/>
      <c r="F114" s="123"/>
      <c r="G114" s="78"/>
      <c r="H114" s="123"/>
      <c r="I114" s="354"/>
      <c r="J114" s="356">
        <v>18.0</v>
      </c>
      <c r="K114" s="354" t="s">
        <v>3355</v>
      </c>
      <c r="L114" s="447"/>
      <c r="M114" s="447"/>
      <c r="N114" s="447"/>
      <c r="O114" s="447"/>
      <c r="P114" s="447"/>
      <c r="Q114" s="447"/>
      <c r="R114" s="447"/>
      <c r="S114" s="447"/>
      <c r="T114" s="123"/>
      <c r="U114" s="123"/>
      <c r="V114" s="123"/>
      <c r="W114" s="123"/>
      <c r="X114" s="123"/>
      <c r="Y114" s="123"/>
      <c r="Z114" s="98"/>
      <c r="AA114" s="98"/>
      <c r="AB114" s="98"/>
      <c r="AC114" s="98"/>
      <c r="AD114" s="98"/>
      <c r="AE114" s="98"/>
      <c r="AF114" s="98"/>
      <c r="AG114" s="98"/>
      <c r="AH114" s="98"/>
      <c r="AI114" s="98"/>
      <c r="AJ114" s="98"/>
    </row>
    <row r="115" ht="13.5" customHeight="1">
      <c r="A115" s="5"/>
      <c r="B115" s="123"/>
      <c r="C115" s="123"/>
      <c r="D115" s="123"/>
      <c r="E115" s="123"/>
      <c r="F115" s="123"/>
      <c r="G115" s="78"/>
      <c r="H115" s="123"/>
      <c r="I115" s="354"/>
      <c r="J115" s="356">
        <v>19.0</v>
      </c>
      <c r="K115" s="354" t="s">
        <v>3356</v>
      </c>
      <c r="L115" s="447"/>
      <c r="M115" s="447"/>
      <c r="N115" s="447"/>
      <c r="O115" s="447"/>
      <c r="P115" s="447"/>
      <c r="Q115" s="447"/>
      <c r="R115" s="447"/>
      <c r="S115" s="447"/>
      <c r="T115" s="123"/>
      <c r="U115" s="123"/>
      <c r="V115" s="123"/>
      <c r="W115" s="123"/>
      <c r="X115" s="123"/>
      <c r="Y115" s="123"/>
      <c r="Z115" s="98"/>
      <c r="AA115" s="98"/>
      <c r="AB115" s="98"/>
      <c r="AC115" s="98"/>
      <c r="AD115" s="98"/>
      <c r="AE115" s="98"/>
      <c r="AF115" s="98"/>
      <c r="AG115" s="98"/>
      <c r="AH115" s="98"/>
      <c r="AI115" s="98"/>
      <c r="AJ115" s="98"/>
    </row>
    <row r="116" ht="13.5" customHeight="1">
      <c r="A116" s="5"/>
      <c r="B116" s="123"/>
      <c r="C116" s="123"/>
      <c r="D116" s="123"/>
      <c r="E116" s="123"/>
      <c r="F116" s="123"/>
      <c r="G116" s="78"/>
      <c r="H116" s="123"/>
      <c r="I116" s="354"/>
      <c r="J116" s="356">
        <v>20.0</v>
      </c>
      <c r="K116" s="353" t="s">
        <v>3357</v>
      </c>
      <c r="L116" s="447"/>
      <c r="M116" s="447"/>
      <c r="N116" s="447"/>
      <c r="O116" s="447"/>
      <c r="P116" s="447"/>
      <c r="Q116" s="447"/>
      <c r="R116" s="447"/>
      <c r="S116" s="447"/>
      <c r="T116" s="123"/>
      <c r="U116" s="123"/>
      <c r="V116" s="123"/>
      <c r="W116" s="123"/>
      <c r="X116" s="123"/>
      <c r="Y116" s="123"/>
      <c r="Z116" s="98"/>
      <c r="AA116" s="98"/>
      <c r="AB116" s="98"/>
      <c r="AC116" s="98"/>
      <c r="AD116" s="98"/>
      <c r="AE116" s="98"/>
      <c r="AF116" s="98"/>
      <c r="AG116" s="98"/>
      <c r="AH116" s="98"/>
      <c r="AI116" s="98"/>
      <c r="AJ116" s="98"/>
      <c r="AK116" s="5"/>
      <c r="AL116" s="5"/>
      <c r="AM116" s="5"/>
      <c r="AN116" s="5"/>
      <c r="AO116" s="5"/>
      <c r="AP116" s="5"/>
      <c r="AQ116" s="5"/>
      <c r="AR116" s="5"/>
      <c r="AS116" s="5"/>
      <c r="AT116" s="5"/>
    </row>
    <row r="117" ht="13.5" customHeight="1">
      <c r="A117" s="5"/>
      <c r="B117" s="123"/>
      <c r="C117" s="123"/>
      <c r="D117" s="123"/>
      <c r="E117" s="123"/>
      <c r="F117" s="123"/>
      <c r="G117" s="78"/>
      <c r="H117" s="123"/>
      <c r="I117" s="98"/>
      <c r="J117" s="50"/>
      <c r="K117" s="98"/>
      <c r="L117" s="123"/>
      <c r="M117" s="123"/>
      <c r="N117" s="123"/>
      <c r="O117" s="123"/>
      <c r="P117" s="123"/>
      <c r="Q117" s="123"/>
      <c r="R117" s="123"/>
      <c r="S117" s="123"/>
      <c r="T117" s="123"/>
      <c r="U117" s="123"/>
      <c r="V117" s="123"/>
      <c r="W117" s="123"/>
      <c r="X117" s="123"/>
      <c r="Y117" s="123"/>
      <c r="Z117" s="98"/>
      <c r="AA117" s="98"/>
      <c r="AB117" s="98"/>
      <c r="AC117" s="98"/>
      <c r="AD117" s="98"/>
      <c r="AE117" s="98"/>
      <c r="AF117" s="98"/>
      <c r="AG117" s="98"/>
      <c r="AH117" s="98"/>
      <c r="AI117" s="98"/>
      <c r="AJ117" s="98"/>
    </row>
    <row r="118" ht="13.5" customHeight="1">
      <c r="A118" s="5"/>
      <c r="B118" s="123"/>
      <c r="C118" s="123"/>
      <c r="D118" s="123"/>
      <c r="E118" s="494" t="s">
        <v>3172</v>
      </c>
      <c r="F118" s="339" t="s">
        <v>189</v>
      </c>
      <c r="G118" s="78"/>
      <c r="H118" s="505"/>
      <c r="I118" s="506" t="s">
        <v>3358</v>
      </c>
      <c r="J118" s="504"/>
      <c r="K118" s="504"/>
      <c r="L118" s="504"/>
      <c r="M118" s="504"/>
      <c r="N118" s="504"/>
      <c r="O118" s="504"/>
      <c r="P118" s="504"/>
      <c r="Q118" s="504"/>
      <c r="R118" s="504"/>
      <c r="S118" s="504"/>
      <c r="T118" s="504"/>
      <c r="U118" s="504"/>
      <c r="V118" s="504"/>
      <c r="W118" s="504"/>
      <c r="X118" s="504"/>
      <c r="Y118" s="504"/>
      <c r="Z118" s="504"/>
      <c r="AA118" s="504"/>
      <c r="AB118" s="504"/>
      <c r="AC118" s="504"/>
      <c r="AD118" s="504"/>
      <c r="AE118" s="98"/>
      <c r="AF118" s="98"/>
      <c r="AG118" s="98"/>
      <c r="AH118" s="98"/>
      <c r="AI118" s="98"/>
      <c r="AJ118" s="98"/>
    </row>
    <row r="119" ht="13.5" customHeight="1">
      <c r="A119" s="5"/>
      <c r="B119" s="123"/>
      <c r="C119" s="123"/>
      <c r="D119" s="123"/>
      <c r="E119" s="494" t="s">
        <v>3172</v>
      </c>
      <c r="F119" s="339" t="s">
        <v>189</v>
      </c>
      <c r="G119" s="78"/>
      <c r="H119" s="511"/>
      <c r="I119" s="506" t="s">
        <v>3359</v>
      </c>
      <c r="J119" s="504"/>
      <c r="K119" s="504"/>
      <c r="L119" s="504"/>
      <c r="M119" s="504"/>
      <c r="N119" s="504"/>
      <c r="O119" s="504"/>
      <c r="P119" s="504"/>
      <c r="Q119" s="504"/>
      <c r="R119" s="504"/>
      <c r="S119" s="504"/>
      <c r="T119" s="504"/>
      <c r="U119" s="504"/>
      <c r="V119" s="504"/>
      <c r="W119" s="504"/>
      <c r="X119" s="504"/>
      <c r="Y119" s="504"/>
      <c r="Z119" s="504"/>
      <c r="AA119" s="504"/>
      <c r="AB119" s="504"/>
      <c r="AC119" s="504"/>
      <c r="AD119" s="504"/>
      <c r="AE119" s="98"/>
      <c r="AF119" s="98"/>
      <c r="AG119" s="98"/>
      <c r="AH119" s="98"/>
      <c r="AI119" s="98"/>
      <c r="AJ119" s="98"/>
    </row>
    <row r="120" ht="13.5" customHeight="1">
      <c r="A120" s="5"/>
      <c r="B120" s="123"/>
      <c r="C120" s="123"/>
      <c r="D120" s="123"/>
      <c r="E120" s="494" t="s">
        <v>3172</v>
      </c>
      <c r="F120" s="339" t="s">
        <v>189</v>
      </c>
      <c r="G120" s="78"/>
      <c r="H120" s="511"/>
      <c r="I120" s="506" t="s">
        <v>3360</v>
      </c>
      <c r="J120" s="504"/>
      <c r="K120" s="504"/>
      <c r="L120" s="504"/>
      <c r="M120" s="504"/>
      <c r="N120" s="504"/>
      <c r="O120" s="504"/>
      <c r="P120" s="504"/>
      <c r="Q120" s="504"/>
      <c r="R120" s="504"/>
      <c r="S120" s="504"/>
      <c r="T120" s="504"/>
      <c r="U120" s="504"/>
      <c r="V120" s="504"/>
      <c r="W120" s="504"/>
      <c r="X120" s="504"/>
      <c r="Y120" s="504"/>
      <c r="Z120" s="504"/>
      <c r="AA120" s="504"/>
      <c r="AB120" s="504"/>
      <c r="AC120" s="504"/>
      <c r="AD120" s="504"/>
      <c r="AE120" s="98"/>
      <c r="AF120" s="98"/>
      <c r="AG120" s="98"/>
      <c r="AH120" s="98"/>
      <c r="AI120" s="98"/>
      <c r="AJ120" s="98"/>
    </row>
    <row r="121" ht="13.5" customHeight="1">
      <c r="A121" s="5"/>
      <c r="B121" s="123"/>
      <c r="C121" s="123"/>
      <c r="D121" s="123"/>
      <c r="E121" s="494" t="s">
        <v>3172</v>
      </c>
      <c r="F121" s="339" t="s">
        <v>189</v>
      </c>
      <c r="G121" s="78"/>
      <c r="H121" s="511"/>
      <c r="I121" s="506" t="s">
        <v>3361</v>
      </c>
      <c r="J121" s="504"/>
      <c r="K121" s="504"/>
      <c r="L121" s="504"/>
      <c r="M121" s="504"/>
      <c r="N121" s="504"/>
      <c r="O121" s="504"/>
      <c r="P121" s="504"/>
      <c r="Q121" s="504"/>
      <c r="R121" s="504"/>
      <c r="S121" s="504"/>
      <c r="T121" s="504"/>
      <c r="U121" s="504"/>
      <c r="V121" s="504"/>
      <c r="W121" s="504"/>
      <c r="X121" s="504"/>
      <c r="Y121" s="504"/>
      <c r="Z121" s="504"/>
      <c r="AA121" s="504"/>
      <c r="AB121" s="504"/>
      <c r="AC121" s="504"/>
      <c r="AD121" s="504"/>
      <c r="AE121" s="98"/>
      <c r="AF121" s="98"/>
      <c r="AG121" s="98"/>
      <c r="AH121" s="98"/>
      <c r="AI121" s="98"/>
      <c r="AJ121" s="98"/>
    </row>
    <row r="122" ht="13.5" customHeight="1">
      <c r="A122" s="5"/>
      <c r="B122" s="123"/>
      <c r="C122" s="123"/>
      <c r="D122" s="123"/>
      <c r="E122" s="123"/>
      <c r="F122" s="123"/>
      <c r="G122" s="78"/>
      <c r="H122" s="123"/>
      <c r="I122" s="98"/>
      <c r="J122" s="50"/>
      <c r="K122" s="98"/>
      <c r="L122" s="123"/>
      <c r="M122" s="123"/>
      <c r="N122" s="123"/>
      <c r="O122" s="123"/>
      <c r="P122" s="123"/>
      <c r="Q122" s="123"/>
      <c r="R122" s="123"/>
      <c r="S122" s="123"/>
      <c r="T122" s="123"/>
      <c r="U122" s="123"/>
      <c r="V122" s="123"/>
      <c r="W122" s="123"/>
      <c r="X122" s="123"/>
      <c r="Y122" s="123"/>
      <c r="Z122" s="98"/>
      <c r="AA122" s="98"/>
      <c r="AB122" s="98"/>
      <c r="AC122" s="98"/>
      <c r="AD122" s="98"/>
      <c r="AE122" s="98"/>
      <c r="AF122" s="98"/>
      <c r="AG122" s="98"/>
      <c r="AH122" s="98"/>
      <c r="AI122" s="98"/>
      <c r="AJ122" s="98"/>
    </row>
    <row r="123" ht="13.5" customHeight="1">
      <c r="A123" s="5"/>
      <c r="B123" s="123"/>
      <c r="C123" s="123"/>
      <c r="D123" s="123"/>
      <c r="E123" s="123"/>
      <c r="F123" s="123"/>
      <c r="G123" s="78"/>
      <c r="H123" s="123"/>
      <c r="I123" s="347" t="s">
        <v>3362</v>
      </c>
      <c r="J123" s="50"/>
      <c r="K123" s="123"/>
      <c r="L123" s="123"/>
      <c r="M123" s="123"/>
      <c r="N123" s="123"/>
      <c r="O123" s="123"/>
      <c r="P123" s="123"/>
      <c r="Q123" s="123"/>
      <c r="R123" s="123"/>
      <c r="S123" s="123"/>
      <c r="T123" s="123"/>
      <c r="U123" s="123"/>
      <c r="V123" s="123"/>
      <c r="W123" s="123"/>
      <c r="X123" s="123"/>
      <c r="Y123" s="123"/>
      <c r="Z123" s="98"/>
      <c r="AA123" s="98"/>
      <c r="AB123" s="98"/>
      <c r="AC123" s="98"/>
      <c r="AD123" s="98"/>
      <c r="AE123" s="98"/>
      <c r="AF123" s="98"/>
      <c r="AG123" s="98"/>
      <c r="AH123" s="98"/>
      <c r="AI123" s="98"/>
      <c r="AJ123" s="98"/>
    </row>
    <row r="124" ht="13.5" customHeight="1">
      <c r="A124" s="5"/>
      <c r="B124" s="123"/>
      <c r="C124" s="123"/>
      <c r="D124" s="123"/>
      <c r="E124" s="123"/>
      <c r="F124" s="123"/>
      <c r="G124" s="78"/>
      <c r="H124" s="196">
        <f>H96+0.01</f>
        <v>5.12</v>
      </c>
      <c r="I124" s="354" t="s">
        <v>3363</v>
      </c>
      <c r="J124" s="356"/>
      <c r="K124" s="447"/>
      <c r="L124" s="123"/>
      <c r="M124" s="123"/>
      <c r="N124" s="123"/>
      <c r="O124" s="123"/>
      <c r="P124" s="123"/>
      <c r="Q124" s="123"/>
      <c r="R124" s="123"/>
      <c r="S124" s="123"/>
      <c r="T124" s="123"/>
      <c r="U124" s="123"/>
      <c r="V124" s="123"/>
      <c r="W124" s="123"/>
      <c r="X124" s="123"/>
      <c r="Y124" s="123"/>
      <c r="Z124" s="98"/>
      <c r="AA124" s="98"/>
      <c r="AB124" s="98"/>
      <c r="AC124" s="98"/>
      <c r="AD124" s="98"/>
      <c r="AE124" s="98"/>
      <c r="AF124" s="98"/>
      <c r="AG124" s="98"/>
      <c r="AH124" s="98"/>
      <c r="AI124" s="98"/>
      <c r="AJ124" s="98"/>
    </row>
    <row r="125" ht="13.5" customHeight="1">
      <c r="A125" s="5"/>
      <c r="B125" s="123"/>
      <c r="C125" s="123"/>
      <c r="D125" s="123"/>
      <c r="E125" s="123"/>
      <c r="F125" s="123"/>
      <c r="G125" s="78"/>
      <c r="H125" s="123"/>
      <c r="I125" s="354"/>
      <c r="J125" s="356">
        <v>1.0</v>
      </c>
      <c r="K125" s="354" t="s">
        <v>3364</v>
      </c>
      <c r="L125" s="123"/>
      <c r="M125" s="123"/>
      <c r="N125" s="123"/>
      <c r="O125" s="123"/>
      <c r="P125" s="195"/>
      <c r="Q125" s="98"/>
      <c r="R125" s="98"/>
      <c r="S125" s="98"/>
      <c r="T125" s="98"/>
      <c r="U125" s="98"/>
      <c r="V125" s="98"/>
      <c r="W125" s="98"/>
      <c r="X125" s="98"/>
      <c r="Y125" s="98"/>
      <c r="Z125" s="98"/>
      <c r="AA125" s="98"/>
      <c r="AB125" s="98"/>
      <c r="AC125" s="98"/>
      <c r="AD125" s="98"/>
      <c r="AE125" s="98"/>
      <c r="AF125" s="98"/>
      <c r="AG125" s="98"/>
      <c r="AH125" s="98"/>
      <c r="AI125" s="98"/>
      <c r="AJ125" s="98"/>
    </row>
    <row r="126" ht="13.5" customHeight="1">
      <c r="A126" s="5"/>
      <c r="B126" s="123"/>
      <c r="C126" s="123"/>
      <c r="D126" s="123"/>
      <c r="E126" s="123"/>
      <c r="F126" s="123"/>
      <c r="G126" s="78"/>
      <c r="H126" s="123"/>
      <c r="I126" s="512"/>
      <c r="J126" s="356">
        <v>2.0</v>
      </c>
      <c r="K126" s="353" t="s">
        <v>3365</v>
      </c>
      <c r="L126" s="123"/>
      <c r="M126" s="123"/>
      <c r="N126" s="123"/>
      <c r="O126" s="50"/>
      <c r="P126" s="195"/>
      <c r="Q126" s="98"/>
      <c r="R126" s="98"/>
      <c r="S126" s="98"/>
      <c r="T126" s="98"/>
      <c r="U126" s="98"/>
      <c r="V126" s="98"/>
      <c r="W126" s="98"/>
      <c r="X126" s="98"/>
      <c r="Y126" s="98"/>
      <c r="Z126" s="98"/>
      <c r="AA126" s="98"/>
      <c r="AB126" s="98"/>
      <c r="AC126" s="98"/>
      <c r="AD126" s="98"/>
      <c r="AE126" s="98"/>
      <c r="AF126" s="98"/>
      <c r="AG126" s="98"/>
      <c r="AH126" s="98"/>
      <c r="AI126" s="98"/>
      <c r="AJ126" s="98"/>
    </row>
    <row r="127" ht="13.5" customHeight="1">
      <c r="A127" s="5"/>
      <c r="B127" s="123"/>
      <c r="C127" s="123"/>
      <c r="D127" s="123"/>
      <c r="E127" s="123"/>
      <c r="F127" s="123"/>
      <c r="G127" s="78"/>
      <c r="H127" s="98"/>
      <c r="I127" s="98"/>
      <c r="J127" s="98"/>
      <c r="K127" s="98"/>
      <c r="L127" s="98"/>
      <c r="M127" s="98"/>
      <c r="N127" s="98"/>
      <c r="O127" s="98"/>
      <c r="P127" s="98"/>
      <c r="Q127" s="98"/>
      <c r="R127" s="123"/>
      <c r="S127" s="123"/>
      <c r="T127" s="123"/>
      <c r="U127" s="123"/>
      <c r="V127" s="123"/>
      <c r="W127" s="123"/>
      <c r="X127" s="123"/>
      <c r="Y127" s="123"/>
      <c r="Z127" s="98"/>
      <c r="AA127" s="98"/>
      <c r="AB127" s="98"/>
      <c r="AC127" s="98"/>
      <c r="AD127" s="98"/>
      <c r="AE127" s="98"/>
      <c r="AF127" s="98"/>
      <c r="AG127" s="98"/>
      <c r="AH127" s="98"/>
      <c r="AI127" s="98"/>
      <c r="AJ127" s="98"/>
    </row>
    <row r="128" ht="13.5" customHeight="1">
      <c r="A128" s="5"/>
      <c r="B128" s="123"/>
      <c r="C128" s="123"/>
      <c r="D128" s="123"/>
      <c r="E128" s="123"/>
      <c r="F128" s="123"/>
      <c r="G128" s="78"/>
      <c r="H128" s="98"/>
      <c r="I128" s="55" t="str">
        <f>"CATI: SI ("&amp;H6&amp;"= 2) Y ("&amp;H39&amp;"=2) PASAR A "&amp;H160</f>
        <v>CATI: SI (5,01= 2) Y (5,06=2) PASAR A 5,15</v>
      </c>
      <c r="J128" s="45"/>
      <c r="K128" s="45"/>
      <c r="L128" s="45"/>
      <c r="M128" s="45"/>
      <c r="N128" s="45"/>
      <c r="O128" s="45"/>
      <c r="P128" s="45"/>
      <c r="Q128" s="45"/>
      <c r="R128" s="46"/>
      <c r="S128" s="123"/>
      <c r="T128" s="123"/>
      <c r="U128" s="123"/>
      <c r="V128" s="123"/>
      <c r="W128" s="123"/>
      <c r="X128" s="123"/>
      <c r="Y128" s="123"/>
      <c r="Z128" s="98"/>
      <c r="AA128" s="98"/>
      <c r="AB128" s="98"/>
      <c r="AC128" s="98"/>
      <c r="AD128" s="98"/>
      <c r="AE128" s="98"/>
      <c r="AF128" s="98"/>
      <c r="AG128" s="98"/>
      <c r="AH128" s="98"/>
      <c r="AI128" s="98"/>
      <c r="AJ128" s="98"/>
    </row>
    <row r="129" ht="13.5" customHeight="1">
      <c r="A129" s="5"/>
      <c r="B129" s="123"/>
      <c r="C129" s="123"/>
      <c r="D129" s="123"/>
      <c r="E129" s="123"/>
      <c r="F129" s="123"/>
      <c r="G129" s="78"/>
      <c r="H129" s="98"/>
      <c r="I129" s="55" t="str">
        <f>"CATI: SI ("&amp;H39&amp;"=1) PASAR A "&amp;H131</f>
        <v>CATI: SI (5,06=1) PASAR A 5,13</v>
      </c>
      <c r="J129" s="45"/>
      <c r="K129" s="45"/>
      <c r="L129" s="45"/>
      <c r="M129" s="45"/>
      <c r="N129" s="45"/>
      <c r="O129" s="45"/>
      <c r="P129" s="45"/>
      <c r="Q129" s="45"/>
      <c r="R129" s="46"/>
      <c r="S129" s="123"/>
      <c r="T129" s="123"/>
      <c r="U129" s="123"/>
      <c r="V129" s="123"/>
      <c r="W129" s="123"/>
      <c r="X129" s="123"/>
      <c r="Y129" s="123"/>
      <c r="Z129" s="98"/>
      <c r="AA129" s="98"/>
      <c r="AB129" s="98"/>
      <c r="AC129" s="98"/>
      <c r="AD129" s="98"/>
      <c r="AE129" s="98"/>
      <c r="AF129" s="98"/>
      <c r="AG129" s="98"/>
      <c r="AH129" s="98"/>
      <c r="AI129" s="98"/>
      <c r="AJ129" s="98"/>
    </row>
    <row r="130" ht="13.5" customHeight="1">
      <c r="A130" s="5"/>
      <c r="B130" s="123"/>
      <c r="C130" s="123"/>
      <c r="D130" s="123"/>
      <c r="E130" s="123"/>
      <c r="F130" s="123"/>
      <c r="G130" s="78"/>
      <c r="H130" s="98"/>
      <c r="I130" s="55" t="str">
        <f>"CATI: SI ("&amp;H6&amp;"=1) "&amp;"PASAR A "&amp;H168</f>
        <v>CATI: SI (5,01=1) PASAR A 5,16</v>
      </c>
      <c r="J130" s="45"/>
      <c r="K130" s="45"/>
      <c r="L130" s="45"/>
      <c r="M130" s="45"/>
      <c r="N130" s="45"/>
      <c r="O130" s="45"/>
      <c r="P130" s="45"/>
      <c r="Q130" s="45"/>
      <c r="R130" s="46"/>
      <c r="S130" s="123"/>
      <c r="T130" s="123"/>
      <c r="U130" s="123"/>
      <c r="V130" s="123"/>
      <c r="W130" s="123"/>
      <c r="X130" s="123"/>
      <c r="Y130" s="123"/>
      <c r="Z130" s="98"/>
      <c r="AA130" s="98"/>
      <c r="AB130" s="98"/>
      <c r="AC130" s="98"/>
      <c r="AD130" s="98"/>
      <c r="AE130" s="98"/>
      <c r="AF130" s="98"/>
      <c r="AG130" s="98"/>
      <c r="AH130" s="98"/>
      <c r="AI130" s="98"/>
      <c r="AJ130" s="98"/>
    </row>
    <row r="131" ht="13.5" customHeight="1">
      <c r="A131" s="5"/>
      <c r="B131" s="123"/>
      <c r="C131" s="123"/>
      <c r="D131" s="123"/>
      <c r="E131" s="123"/>
      <c r="F131" s="123"/>
      <c r="G131" s="78"/>
      <c r="H131" s="196">
        <f>H124+0.01</f>
        <v>5.13</v>
      </c>
      <c r="I131" s="98" t="s">
        <v>3366</v>
      </c>
      <c r="J131" s="50"/>
      <c r="K131" s="123"/>
      <c r="L131" s="123"/>
      <c r="M131" s="123"/>
      <c r="N131" s="123"/>
      <c r="O131" s="123"/>
      <c r="P131" s="123"/>
      <c r="Q131" s="123"/>
      <c r="R131" s="98"/>
      <c r="S131" s="98"/>
      <c r="T131" s="98"/>
      <c r="U131" s="98"/>
      <c r="V131" s="98"/>
      <c r="W131" s="98"/>
      <c r="X131" s="98"/>
      <c r="Y131" s="98"/>
      <c r="Z131" s="98"/>
      <c r="AA131" s="98"/>
      <c r="AB131" s="98"/>
      <c r="AC131" s="98"/>
      <c r="AD131" s="98"/>
      <c r="AE131" s="98"/>
      <c r="AF131" s="98"/>
      <c r="AG131" s="98"/>
      <c r="AH131" s="98"/>
      <c r="AI131" s="98"/>
      <c r="AJ131" s="98"/>
    </row>
    <row r="132" ht="13.5" customHeight="1">
      <c r="A132" s="5"/>
      <c r="B132" s="123"/>
      <c r="C132" s="123"/>
      <c r="D132" s="123"/>
      <c r="E132" s="123"/>
      <c r="F132" s="123"/>
      <c r="G132" s="78"/>
      <c r="H132" s="196"/>
      <c r="I132" s="98"/>
      <c r="J132" s="513">
        <v>1.0</v>
      </c>
      <c r="K132" s="354" t="s">
        <v>3367</v>
      </c>
      <c r="L132" s="75"/>
      <c r="M132" s="75"/>
      <c r="N132" s="75"/>
      <c r="O132" s="75"/>
      <c r="P132" s="75"/>
      <c r="Q132" s="75"/>
      <c r="R132" s="75"/>
      <c r="S132" s="75"/>
      <c r="T132" s="98"/>
      <c r="U132" s="98"/>
      <c r="V132" s="98"/>
      <c r="W132" s="50"/>
      <c r="X132" s="98"/>
      <c r="Y132" s="356"/>
      <c r="Z132" s="354"/>
      <c r="AA132" s="354"/>
      <c r="AB132" s="354"/>
      <c r="AC132" s="354"/>
      <c r="AD132" s="354"/>
      <c r="AE132" s="354"/>
      <c r="AF132" s="354"/>
      <c r="AG132" s="354"/>
      <c r="AH132" s="354"/>
      <c r="AI132" s="354"/>
      <c r="AJ132" s="354"/>
    </row>
    <row r="133" ht="13.5" customHeight="1">
      <c r="A133" s="5"/>
      <c r="B133" s="123"/>
      <c r="C133" s="123"/>
      <c r="D133" s="123"/>
      <c r="E133" s="123"/>
      <c r="F133" s="123"/>
      <c r="G133" s="78"/>
      <c r="H133" s="196"/>
      <c r="I133" s="98"/>
      <c r="J133" s="513">
        <v>2.0</v>
      </c>
      <c r="K133" s="354" t="s">
        <v>3368</v>
      </c>
      <c r="L133" s="75"/>
      <c r="M133" s="75"/>
      <c r="N133" s="75"/>
      <c r="O133" s="75"/>
      <c r="P133" s="75"/>
      <c r="Q133" s="75"/>
      <c r="R133" s="75"/>
      <c r="S133" s="75"/>
      <c r="T133" s="98"/>
      <c r="U133" s="98"/>
      <c r="V133" s="98"/>
      <c r="W133" s="50"/>
      <c r="X133" s="98"/>
      <c r="Y133" s="356"/>
      <c r="Z133" s="354"/>
      <c r="AA133" s="354"/>
      <c r="AB133" s="354"/>
      <c r="AC133" s="354"/>
      <c r="AD133" s="354"/>
      <c r="AE133" s="354"/>
      <c r="AF133" s="354"/>
      <c r="AG133" s="354"/>
      <c r="AH133" s="354"/>
      <c r="AI133" s="354"/>
      <c r="AJ133" s="354"/>
    </row>
    <row r="134" ht="13.5" customHeight="1">
      <c r="A134" s="5"/>
      <c r="B134" s="123"/>
      <c r="C134" s="123"/>
      <c r="D134" s="123"/>
      <c r="E134" s="123"/>
      <c r="F134" s="123"/>
      <c r="G134" s="78"/>
      <c r="H134" s="196"/>
      <c r="I134" s="98"/>
      <c r="J134" s="513">
        <v>3.0</v>
      </c>
      <c r="K134" s="354" t="s">
        <v>3369</v>
      </c>
      <c r="L134" s="75"/>
      <c r="M134" s="75"/>
      <c r="N134" s="75"/>
      <c r="O134" s="75"/>
      <c r="P134" s="75"/>
      <c r="Q134" s="75"/>
      <c r="R134" s="75"/>
      <c r="S134" s="75"/>
      <c r="T134" s="98"/>
      <c r="U134" s="98"/>
      <c r="V134" s="98"/>
      <c r="W134" s="50"/>
      <c r="X134" s="98"/>
      <c r="Y134" s="356"/>
      <c r="Z134" s="354"/>
      <c r="AA134" s="354"/>
      <c r="AB134" s="354"/>
      <c r="AC134" s="354"/>
      <c r="AD134" s="354"/>
      <c r="AE134" s="354"/>
      <c r="AF134" s="354"/>
      <c r="AG134" s="354"/>
      <c r="AH134" s="354"/>
      <c r="AI134" s="354"/>
      <c r="AJ134" s="354"/>
    </row>
    <row r="135" ht="13.5" customHeight="1">
      <c r="A135" s="5"/>
      <c r="B135" s="123"/>
      <c r="C135" s="123"/>
      <c r="D135" s="123"/>
      <c r="E135" s="123"/>
      <c r="F135" s="123"/>
      <c r="G135" s="78"/>
      <c r="H135" s="196"/>
      <c r="I135" s="98"/>
      <c r="J135" s="513">
        <v>4.0</v>
      </c>
      <c r="K135" s="353" t="s">
        <v>3370</v>
      </c>
      <c r="L135" s="75"/>
      <c r="M135" s="75"/>
      <c r="N135" s="75"/>
      <c r="O135" s="75"/>
      <c r="P135" s="75"/>
      <c r="Q135" s="75"/>
      <c r="R135" s="75"/>
      <c r="S135" s="75"/>
      <c r="T135" s="98"/>
      <c r="U135" s="98"/>
      <c r="V135" s="98"/>
      <c r="W135" s="50"/>
      <c r="X135" s="98"/>
      <c r="Y135" s="356"/>
      <c r="Z135" s="354"/>
      <c r="AA135" s="354"/>
      <c r="AB135" s="354"/>
      <c r="AC135" s="354"/>
      <c r="AD135" s="354"/>
      <c r="AE135" s="354"/>
      <c r="AF135" s="354"/>
      <c r="AG135" s="354"/>
      <c r="AH135" s="354"/>
      <c r="AI135" s="354"/>
      <c r="AJ135" s="354"/>
    </row>
    <row r="136" ht="13.5" customHeight="1">
      <c r="A136" s="5"/>
      <c r="B136" s="123"/>
      <c r="C136" s="123"/>
      <c r="D136" s="123"/>
      <c r="E136" s="123"/>
      <c r="F136" s="123"/>
      <c r="G136" s="78"/>
      <c r="H136" s="196"/>
      <c r="I136" s="98"/>
      <c r="J136" s="513">
        <v>5.0</v>
      </c>
      <c r="K136" s="353" t="s">
        <v>3371</v>
      </c>
      <c r="L136" s="75"/>
      <c r="M136" s="75"/>
      <c r="N136" s="75"/>
      <c r="O136" s="75"/>
      <c r="P136" s="75"/>
      <c r="Q136" s="75"/>
      <c r="R136" s="75"/>
      <c r="S136" s="75"/>
      <c r="T136" s="98"/>
      <c r="U136" s="98"/>
      <c r="V136" s="98"/>
      <c r="W136" s="50"/>
      <c r="X136" s="98"/>
      <c r="Y136" s="356"/>
      <c r="Z136" s="353"/>
      <c r="AA136" s="353"/>
      <c r="AB136" s="353"/>
      <c r="AC136" s="353"/>
      <c r="AD136" s="353"/>
      <c r="AE136" s="353"/>
      <c r="AF136" s="353"/>
      <c r="AG136" s="353"/>
      <c r="AH136" s="353"/>
      <c r="AI136" s="354"/>
      <c r="AJ136" s="354"/>
    </row>
    <row r="137" ht="13.5" customHeight="1">
      <c r="A137" s="5"/>
      <c r="B137" s="123"/>
      <c r="C137" s="123"/>
      <c r="D137" s="123"/>
      <c r="E137" s="123"/>
      <c r="F137" s="123"/>
      <c r="G137" s="78"/>
      <c r="H137" s="196"/>
      <c r="I137" s="98"/>
      <c r="J137" s="513">
        <v>6.0</v>
      </c>
      <c r="K137" s="353" t="s">
        <v>3372</v>
      </c>
      <c r="L137" s="75"/>
      <c r="M137" s="75"/>
      <c r="N137" s="75"/>
      <c r="O137" s="75"/>
      <c r="P137" s="75"/>
      <c r="Q137" s="75"/>
      <c r="R137" s="75"/>
      <c r="S137" s="75"/>
      <c r="T137" s="98"/>
      <c r="U137" s="98"/>
      <c r="V137" s="98"/>
      <c r="W137" s="50"/>
      <c r="X137" s="98"/>
      <c r="Y137" s="356"/>
      <c r="Z137" s="449"/>
      <c r="AI137" s="354"/>
      <c r="AJ137" s="354"/>
    </row>
    <row r="138" ht="13.5" customHeight="1">
      <c r="A138" s="5"/>
      <c r="B138" s="123"/>
      <c r="C138" s="123"/>
      <c r="D138" s="123"/>
      <c r="E138" s="123"/>
      <c r="F138" s="123"/>
      <c r="G138" s="78"/>
      <c r="H138" s="196"/>
      <c r="I138" s="98"/>
      <c r="J138" s="513">
        <v>7.0</v>
      </c>
      <c r="K138" s="514" t="s">
        <v>3373</v>
      </c>
      <c r="L138" s="75"/>
      <c r="M138" s="75"/>
      <c r="N138" s="75"/>
      <c r="O138" s="75"/>
      <c r="P138" s="75"/>
      <c r="Q138" s="75"/>
      <c r="R138" s="75"/>
      <c r="S138" s="75"/>
      <c r="T138" s="98"/>
      <c r="U138" s="98"/>
      <c r="V138" s="98"/>
      <c r="W138" s="50"/>
      <c r="X138" s="98"/>
      <c r="Y138" s="356"/>
      <c r="Z138" s="353"/>
      <c r="AA138" s="353"/>
      <c r="AB138" s="353"/>
      <c r="AC138" s="353"/>
      <c r="AD138" s="353"/>
      <c r="AE138" s="353"/>
      <c r="AF138" s="353"/>
      <c r="AG138" s="353"/>
      <c r="AH138" s="353"/>
      <c r="AI138" s="354"/>
      <c r="AJ138" s="354"/>
    </row>
    <row r="139" ht="13.5" customHeight="1">
      <c r="A139" s="5"/>
      <c r="B139" s="123"/>
      <c r="C139" s="123"/>
      <c r="D139" s="123"/>
      <c r="E139" s="123"/>
      <c r="F139" s="123"/>
      <c r="G139" s="78"/>
      <c r="H139" s="196"/>
      <c r="I139" s="98"/>
      <c r="J139" s="513">
        <v>8.0</v>
      </c>
      <c r="K139" s="353" t="s">
        <v>3374</v>
      </c>
      <c r="L139" s="75"/>
      <c r="M139" s="75"/>
      <c r="N139" s="75"/>
      <c r="O139" s="75"/>
      <c r="P139" s="75"/>
      <c r="Q139" s="75"/>
      <c r="R139" s="75"/>
      <c r="S139" s="75"/>
      <c r="T139" s="98"/>
      <c r="U139" s="98"/>
      <c r="V139" s="98"/>
      <c r="W139" s="50"/>
      <c r="X139" s="98"/>
      <c r="Y139" s="356"/>
      <c r="Z139" s="353"/>
      <c r="AA139" s="353"/>
      <c r="AB139" s="353"/>
      <c r="AC139" s="353"/>
      <c r="AD139" s="353"/>
      <c r="AE139" s="353"/>
      <c r="AF139" s="353"/>
      <c r="AG139" s="353"/>
      <c r="AH139" s="353"/>
      <c r="AI139" s="354"/>
      <c r="AJ139" s="354"/>
    </row>
    <row r="140" ht="13.5" customHeight="1">
      <c r="A140" s="5"/>
      <c r="B140" s="123"/>
      <c r="C140" s="123"/>
      <c r="D140" s="123"/>
      <c r="E140" s="123"/>
      <c r="F140" s="123"/>
      <c r="G140" s="78"/>
      <c r="H140" s="196"/>
      <c r="I140" s="98"/>
      <c r="J140" s="513">
        <v>9.0</v>
      </c>
      <c r="K140" s="353" t="s">
        <v>3375</v>
      </c>
      <c r="L140" s="75"/>
      <c r="M140" s="75"/>
      <c r="N140" s="75"/>
      <c r="O140" s="75"/>
      <c r="P140" s="75"/>
      <c r="Q140" s="75"/>
      <c r="R140" s="75"/>
      <c r="S140" s="75"/>
      <c r="T140" s="98"/>
      <c r="U140" s="98"/>
      <c r="V140" s="98"/>
      <c r="W140" s="50"/>
      <c r="X140" s="98"/>
      <c r="Y140" s="356"/>
      <c r="Z140" s="353"/>
      <c r="AA140" s="353"/>
      <c r="AB140" s="353"/>
      <c r="AC140" s="353"/>
      <c r="AD140" s="353"/>
      <c r="AE140" s="353"/>
      <c r="AF140" s="353"/>
      <c r="AG140" s="353"/>
      <c r="AH140" s="353"/>
      <c r="AI140" s="354"/>
      <c r="AJ140" s="354"/>
    </row>
    <row r="141" ht="13.5" customHeight="1">
      <c r="A141" s="5"/>
      <c r="B141" s="123"/>
      <c r="C141" s="123"/>
      <c r="D141" s="123"/>
      <c r="E141" s="123"/>
      <c r="F141" s="123"/>
      <c r="G141" s="78"/>
      <c r="H141" s="196"/>
      <c r="I141" s="98"/>
      <c r="J141" s="513">
        <v>10.0</v>
      </c>
      <c r="K141" s="353" t="s">
        <v>3376</v>
      </c>
      <c r="L141" s="75"/>
      <c r="M141" s="75"/>
      <c r="N141" s="75"/>
      <c r="O141" s="75"/>
      <c r="P141" s="75"/>
      <c r="Q141" s="75"/>
      <c r="R141" s="75"/>
      <c r="S141" s="75"/>
      <c r="T141" s="98"/>
      <c r="U141" s="98"/>
      <c r="V141" s="98"/>
      <c r="W141" s="50"/>
      <c r="X141" s="98"/>
      <c r="Y141" s="356"/>
      <c r="Z141" s="353"/>
      <c r="AA141" s="449"/>
      <c r="AB141" s="449"/>
      <c r="AC141" s="449"/>
      <c r="AD141" s="449"/>
      <c r="AE141" s="449"/>
      <c r="AF141" s="449"/>
      <c r="AG141" s="449"/>
      <c r="AH141" s="449"/>
      <c r="AI141" s="447"/>
      <c r="AJ141" s="447"/>
    </row>
    <row r="142" ht="13.5" customHeight="1">
      <c r="A142" s="5"/>
      <c r="B142" s="123"/>
      <c r="C142" s="123"/>
      <c r="D142" s="123"/>
      <c r="E142" s="123"/>
      <c r="F142" s="123"/>
      <c r="G142" s="78"/>
      <c r="H142" s="196"/>
      <c r="I142" s="98"/>
      <c r="J142" s="513">
        <v>11.0</v>
      </c>
      <c r="K142" s="353" t="s">
        <v>3377</v>
      </c>
      <c r="L142" s="75"/>
      <c r="M142" s="75"/>
      <c r="N142" s="75"/>
      <c r="O142" s="75"/>
      <c r="P142" s="75"/>
      <c r="Q142" s="75"/>
      <c r="R142" s="75"/>
      <c r="S142" s="75"/>
      <c r="T142" s="98"/>
      <c r="U142" s="98"/>
      <c r="V142" s="98"/>
      <c r="W142" s="50"/>
      <c r="X142" s="98"/>
      <c r="Y142" s="356"/>
      <c r="Z142" s="353"/>
      <c r="AA142" s="353"/>
      <c r="AB142" s="353"/>
      <c r="AC142" s="353"/>
      <c r="AD142" s="353"/>
      <c r="AE142" s="353"/>
      <c r="AF142" s="353"/>
      <c r="AG142" s="353"/>
      <c r="AH142" s="353"/>
      <c r="AI142" s="354"/>
      <c r="AJ142" s="354"/>
    </row>
    <row r="143" ht="13.5" customHeight="1">
      <c r="A143" s="5"/>
      <c r="B143" s="123"/>
      <c r="C143" s="123"/>
      <c r="D143" s="123"/>
      <c r="E143" s="123"/>
      <c r="F143" s="123"/>
      <c r="G143" s="78"/>
      <c r="H143" s="123"/>
      <c r="I143" s="50"/>
      <c r="J143" s="513">
        <v>12.0</v>
      </c>
      <c r="K143" s="353" t="s">
        <v>3378</v>
      </c>
      <c r="L143" s="75"/>
      <c r="M143" s="75"/>
      <c r="N143" s="75"/>
      <c r="O143" s="75"/>
      <c r="P143" s="75"/>
      <c r="Q143" s="75"/>
      <c r="R143" s="75"/>
      <c r="S143" s="75"/>
      <c r="T143" s="98"/>
      <c r="U143" s="98"/>
      <c r="V143" s="98"/>
      <c r="W143" s="50"/>
      <c r="X143" s="98"/>
      <c r="Y143" s="356"/>
      <c r="Z143" s="353"/>
      <c r="AA143" s="358"/>
      <c r="AB143" s="353"/>
      <c r="AC143" s="353"/>
      <c r="AD143" s="353"/>
      <c r="AE143" s="353"/>
      <c r="AF143" s="353"/>
      <c r="AG143" s="353"/>
      <c r="AH143" s="353"/>
      <c r="AI143" s="354"/>
      <c r="AJ143" s="354"/>
    </row>
    <row r="144" ht="13.5" customHeight="1">
      <c r="A144" s="5"/>
      <c r="B144" s="123"/>
      <c r="C144" s="123"/>
      <c r="D144" s="123"/>
      <c r="E144" s="123"/>
      <c r="F144" s="123"/>
      <c r="G144" s="78"/>
      <c r="H144" s="123"/>
      <c r="I144" s="50"/>
      <c r="J144" s="513">
        <v>13.0</v>
      </c>
      <c r="K144" s="353" t="s">
        <v>3379</v>
      </c>
      <c r="L144" s="75"/>
      <c r="M144" s="75"/>
      <c r="N144" s="75"/>
      <c r="O144" s="75"/>
      <c r="P144" s="75"/>
      <c r="Q144" s="75"/>
      <c r="R144" s="75"/>
      <c r="S144" s="75"/>
      <c r="T144" s="98"/>
      <c r="U144" s="98"/>
      <c r="V144" s="98"/>
      <c r="W144" s="50"/>
      <c r="X144" s="98"/>
      <c r="Y144" s="356"/>
      <c r="Z144" s="353"/>
      <c r="AA144" s="353"/>
      <c r="AB144" s="353"/>
      <c r="AC144" s="353"/>
      <c r="AD144" s="353"/>
      <c r="AE144" s="353"/>
      <c r="AF144" s="353"/>
      <c r="AG144" s="353"/>
      <c r="AH144" s="353"/>
      <c r="AI144" s="354"/>
      <c r="AJ144" s="354"/>
    </row>
    <row r="145" ht="13.5" customHeight="1">
      <c r="A145" s="5"/>
      <c r="B145" s="123"/>
      <c r="C145" s="123"/>
      <c r="D145" s="123"/>
      <c r="E145" s="123"/>
      <c r="F145" s="123"/>
      <c r="G145" s="78"/>
      <c r="H145" s="123"/>
      <c r="I145" s="50"/>
      <c r="J145" s="513">
        <v>14.0</v>
      </c>
      <c r="K145" s="515" t="s">
        <v>3380</v>
      </c>
      <c r="L145" s="75"/>
      <c r="M145" s="75"/>
      <c r="N145" s="75"/>
      <c r="O145" s="75"/>
      <c r="P145" s="75"/>
      <c r="Q145" s="75"/>
      <c r="R145" s="75"/>
      <c r="S145" s="75"/>
      <c r="T145" s="98"/>
      <c r="U145" s="98"/>
      <c r="V145" s="98"/>
      <c r="W145" s="50"/>
      <c r="X145" s="98"/>
      <c r="Y145" s="356"/>
      <c r="Z145" s="353"/>
      <c r="AA145" s="353"/>
      <c r="AB145" s="353"/>
      <c r="AC145" s="353"/>
      <c r="AD145" s="353"/>
      <c r="AE145" s="353"/>
      <c r="AF145" s="353"/>
      <c r="AG145" s="353"/>
      <c r="AH145" s="353"/>
      <c r="AI145" s="354"/>
      <c r="AJ145" s="354"/>
    </row>
    <row r="146" ht="13.5" customHeight="1">
      <c r="A146" s="5"/>
      <c r="B146" s="123"/>
      <c r="C146" s="123"/>
      <c r="D146" s="123"/>
      <c r="E146" s="123"/>
      <c r="F146" s="123"/>
      <c r="G146" s="78"/>
      <c r="H146" s="123"/>
      <c r="I146" s="50"/>
      <c r="J146" s="513">
        <v>15.0</v>
      </c>
      <c r="K146" s="353" t="s">
        <v>3381</v>
      </c>
      <c r="L146" s="75"/>
      <c r="M146" s="75"/>
      <c r="N146" s="75"/>
      <c r="O146" s="75"/>
      <c r="P146" s="75"/>
      <c r="Q146" s="75"/>
      <c r="R146" s="75"/>
      <c r="S146" s="75"/>
      <c r="T146" s="98"/>
      <c r="U146" s="98"/>
      <c r="V146" s="98"/>
      <c r="W146" s="50"/>
      <c r="X146" s="98"/>
      <c r="Y146" s="356"/>
      <c r="Z146" s="353"/>
      <c r="AA146" s="449"/>
      <c r="AB146" s="449"/>
      <c r="AC146" s="449"/>
      <c r="AD146" s="449"/>
      <c r="AE146" s="449"/>
      <c r="AF146" s="449"/>
      <c r="AG146" s="449"/>
      <c r="AH146" s="449"/>
      <c r="AI146" s="354"/>
      <c r="AJ146" s="354"/>
    </row>
    <row r="147" ht="13.5" customHeight="1">
      <c r="A147" s="5"/>
      <c r="B147" s="123"/>
      <c r="C147" s="123"/>
      <c r="D147" s="123"/>
      <c r="E147" s="123"/>
      <c r="F147" s="123"/>
      <c r="G147" s="78"/>
      <c r="H147" s="123"/>
      <c r="I147" s="50"/>
      <c r="J147" s="513">
        <v>16.0</v>
      </c>
      <c r="K147" s="353" t="s">
        <v>3382</v>
      </c>
      <c r="L147" s="75"/>
      <c r="M147" s="75"/>
      <c r="N147" s="75"/>
      <c r="O147" s="75"/>
      <c r="P147" s="75"/>
      <c r="Q147" s="75"/>
      <c r="R147" s="75"/>
      <c r="S147" s="75"/>
      <c r="T147" s="98"/>
      <c r="U147" s="98"/>
      <c r="V147" s="98"/>
      <c r="W147" s="50"/>
      <c r="X147" s="98"/>
      <c r="Y147" s="356"/>
      <c r="Z147" s="353"/>
      <c r="AA147" s="353"/>
      <c r="AB147" s="353"/>
      <c r="AC147" s="353"/>
      <c r="AD147" s="353"/>
      <c r="AE147" s="353"/>
      <c r="AF147" s="353"/>
      <c r="AG147" s="353"/>
      <c r="AH147" s="353"/>
      <c r="AI147" s="354"/>
      <c r="AJ147" s="354"/>
    </row>
    <row r="148" ht="13.5" customHeight="1">
      <c r="A148" s="5"/>
      <c r="B148" s="123"/>
      <c r="C148" s="123"/>
      <c r="D148" s="123"/>
      <c r="E148" s="123"/>
      <c r="F148" s="123"/>
      <c r="G148" s="78"/>
      <c r="H148" s="123"/>
      <c r="I148" s="50"/>
      <c r="J148" s="513">
        <v>17.0</v>
      </c>
      <c r="K148" s="353" t="s">
        <v>3383</v>
      </c>
      <c r="L148" s="75"/>
      <c r="M148" s="75"/>
      <c r="N148" s="75"/>
      <c r="O148" s="75"/>
      <c r="P148" s="75"/>
      <c r="Q148" s="75"/>
      <c r="R148" s="75"/>
      <c r="S148" s="75"/>
      <c r="T148" s="98"/>
      <c r="U148" s="98"/>
      <c r="V148" s="98"/>
      <c r="W148" s="50"/>
      <c r="X148" s="98"/>
      <c r="Y148" s="356"/>
      <c r="Z148" s="353"/>
      <c r="AA148" s="353"/>
      <c r="AB148" s="353"/>
      <c r="AC148" s="353"/>
      <c r="AD148" s="353"/>
      <c r="AE148" s="353"/>
      <c r="AF148" s="353"/>
      <c r="AG148" s="353"/>
      <c r="AH148" s="353"/>
      <c r="AI148" s="354"/>
      <c r="AJ148" s="354"/>
    </row>
    <row r="149" ht="13.5" customHeight="1">
      <c r="A149" s="5"/>
      <c r="B149" s="123"/>
      <c r="C149" s="123"/>
      <c r="D149" s="123"/>
      <c r="E149" s="123"/>
      <c r="F149" s="123"/>
      <c r="G149" s="78"/>
      <c r="H149" s="123"/>
      <c r="I149" s="50"/>
      <c r="J149" s="513">
        <v>18.0</v>
      </c>
      <c r="K149" s="353" t="s">
        <v>3384</v>
      </c>
      <c r="L149" s="75"/>
      <c r="M149" s="75"/>
      <c r="N149" s="75"/>
      <c r="O149" s="75"/>
      <c r="P149" s="75"/>
      <c r="Q149" s="75"/>
      <c r="R149" s="75"/>
      <c r="S149" s="75"/>
      <c r="T149" s="98"/>
      <c r="U149" s="98"/>
      <c r="V149" s="98"/>
      <c r="W149" s="50"/>
      <c r="X149" s="98"/>
      <c r="Y149" s="356"/>
      <c r="Z149" s="353"/>
      <c r="AA149" s="354"/>
      <c r="AB149" s="354"/>
      <c r="AC149" s="354"/>
      <c r="AD149" s="354"/>
      <c r="AE149" s="354"/>
      <c r="AF149" s="354"/>
      <c r="AG149" s="354"/>
      <c r="AH149" s="354"/>
      <c r="AI149" s="354"/>
      <c r="AJ149" s="354"/>
    </row>
    <row r="150" ht="13.5" customHeight="1">
      <c r="A150" s="5"/>
      <c r="B150" s="123"/>
      <c r="C150" s="123"/>
      <c r="D150" s="123"/>
      <c r="E150" s="123"/>
      <c r="F150" s="123"/>
      <c r="G150" s="78"/>
      <c r="H150" s="123"/>
      <c r="I150" s="50"/>
      <c r="J150" s="513">
        <v>19.0</v>
      </c>
      <c r="K150" s="354" t="s">
        <v>3385</v>
      </c>
      <c r="L150" s="75"/>
      <c r="M150" s="75"/>
      <c r="N150" s="75"/>
      <c r="O150" s="75"/>
      <c r="P150" s="75"/>
      <c r="Q150" s="75"/>
      <c r="R150" s="75"/>
      <c r="S150" s="75"/>
      <c r="T150" s="98"/>
      <c r="U150" s="98"/>
      <c r="V150" s="98"/>
      <c r="W150" s="50"/>
      <c r="X150" s="98"/>
      <c r="Y150" s="356"/>
      <c r="Z150" s="354"/>
      <c r="AA150" s="354"/>
      <c r="AB150" s="354"/>
      <c r="AC150" s="354"/>
      <c r="AD150" s="354"/>
      <c r="AE150" s="354"/>
      <c r="AF150" s="106"/>
      <c r="AG150" s="106"/>
      <c r="AH150" s="106"/>
      <c r="AI150" s="106"/>
      <c r="AJ150" s="354"/>
    </row>
    <row r="151" ht="13.5" customHeight="1">
      <c r="A151" s="5"/>
      <c r="B151" s="123"/>
      <c r="C151" s="123"/>
      <c r="D151" s="123"/>
      <c r="E151" s="123"/>
      <c r="F151" s="123"/>
      <c r="G151" s="78"/>
      <c r="H151" s="123"/>
      <c r="I151" s="50"/>
      <c r="J151" s="513">
        <v>20.0</v>
      </c>
      <c r="K151" s="354" t="s">
        <v>3386</v>
      </c>
      <c r="L151" s="75"/>
      <c r="M151" s="75"/>
      <c r="N151" s="75"/>
      <c r="O151" s="75"/>
      <c r="P151" s="75"/>
      <c r="Q151" s="75"/>
      <c r="R151" s="75"/>
      <c r="S151" s="75"/>
      <c r="T151" s="98"/>
      <c r="U151" s="98"/>
      <c r="V151" s="98"/>
      <c r="W151" s="50"/>
      <c r="X151" s="98"/>
      <c r="Y151" s="356"/>
      <c r="Z151" s="354"/>
      <c r="AA151" s="354"/>
      <c r="AB151" s="354"/>
      <c r="AC151" s="354"/>
      <c r="AD151" s="354"/>
      <c r="AE151" s="354"/>
      <c r="AF151" s="354"/>
      <c r="AG151" s="354"/>
      <c r="AH151" s="354"/>
      <c r="AI151" s="354"/>
      <c r="AJ151" s="354"/>
    </row>
    <row r="152" ht="13.5" customHeight="1">
      <c r="A152" s="5"/>
      <c r="B152" s="123"/>
      <c r="C152" s="123"/>
      <c r="D152" s="123"/>
      <c r="E152" s="123"/>
      <c r="F152" s="123"/>
      <c r="G152" s="78"/>
      <c r="H152" s="123"/>
      <c r="I152" s="50"/>
      <c r="J152" s="513">
        <v>21.0</v>
      </c>
      <c r="K152" s="354" t="s">
        <v>3387</v>
      </c>
      <c r="L152" s="75"/>
      <c r="M152" s="75"/>
      <c r="N152" s="75"/>
      <c r="O152" s="75"/>
      <c r="P152" s="75"/>
      <c r="Q152" s="75"/>
      <c r="R152" s="75"/>
      <c r="S152" s="75"/>
      <c r="T152" s="98"/>
      <c r="U152" s="98"/>
      <c r="V152" s="98"/>
      <c r="W152" s="50"/>
      <c r="X152" s="98"/>
      <c r="Y152" s="356"/>
      <c r="Z152" s="354"/>
      <c r="AA152" s="354"/>
      <c r="AB152" s="354"/>
      <c r="AC152" s="354"/>
      <c r="AD152" s="354"/>
      <c r="AE152" s="354"/>
      <c r="AF152" s="354"/>
      <c r="AG152" s="354"/>
      <c r="AH152" s="354"/>
      <c r="AI152" s="354"/>
      <c r="AJ152" s="354"/>
    </row>
    <row r="153" ht="13.5" customHeight="1">
      <c r="A153" s="5"/>
      <c r="B153" s="123"/>
      <c r="C153" s="123"/>
      <c r="D153" s="123"/>
      <c r="E153" s="123"/>
      <c r="F153" s="123"/>
      <c r="G153" s="78"/>
      <c r="H153" s="123"/>
      <c r="I153" s="50"/>
      <c r="J153" s="513">
        <v>22.0</v>
      </c>
      <c r="K153" s="354" t="s">
        <v>3388</v>
      </c>
      <c r="L153" s="75"/>
      <c r="M153" s="75"/>
      <c r="N153" s="75"/>
      <c r="O153" s="75"/>
      <c r="P153" s="75"/>
      <c r="Q153" s="75"/>
      <c r="R153" s="75"/>
      <c r="S153" s="75"/>
      <c r="T153" s="98"/>
      <c r="U153" s="98"/>
      <c r="V153" s="98"/>
      <c r="W153" s="50"/>
      <c r="X153" s="98"/>
      <c r="Y153" s="356"/>
      <c r="Z153" s="354"/>
      <c r="AA153" s="354"/>
      <c r="AB153" s="354"/>
      <c r="AC153" s="354"/>
      <c r="AD153" s="354"/>
      <c r="AE153" s="354"/>
      <c r="AF153" s="354"/>
      <c r="AG153" s="354"/>
      <c r="AH153" s="354"/>
      <c r="AI153" s="354"/>
      <c r="AJ153" s="354"/>
    </row>
    <row r="154" ht="13.5" customHeight="1">
      <c r="A154" s="5"/>
      <c r="B154" s="123"/>
      <c r="C154" s="123"/>
      <c r="D154" s="123"/>
      <c r="E154" s="123"/>
      <c r="F154" s="123"/>
      <c r="G154" s="78"/>
      <c r="H154" s="123"/>
      <c r="I154" s="50"/>
      <c r="J154" s="516">
        <v>23.0</v>
      </c>
      <c r="K154" s="354" t="s">
        <v>3389</v>
      </c>
      <c r="L154" s="453"/>
      <c r="M154" s="75"/>
      <c r="N154" s="75"/>
      <c r="O154" s="75"/>
      <c r="P154" s="75"/>
      <c r="Q154" s="75"/>
      <c r="R154" s="75"/>
      <c r="S154" s="75"/>
      <c r="T154" s="98"/>
      <c r="U154" s="98"/>
      <c r="V154" s="98"/>
      <c r="W154" s="50"/>
      <c r="X154" s="98"/>
      <c r="Y154" s="356"/>
      <c r="Z154" s="354"/>
      <c r="AA154" s="517"/>
      <c r="AB154" s="447"/>
      <c r="AC154" s="354"/>
      <c r="AD154" s="354"/>
      <c r="AE154" s="354"/>
      <c r="AF154" s="354"/>
      <c r="AG154" s="354"/>
      <c r="AH154" s="354"/>
      <c r="AI154" s="447"/>
      <c r="AJ154" s="447"/>
    </row>
    <row r="155" ht="13.5" customHeight="1">
      <c r="A155" s="5"/>
      <c r="B155" s="123"/>
      <c r="C155" s="123"/>
      <c r="D155" s="123"/>
      <c r="E155" s="123"/>
      <c r="F155" s="123"/>
      <c r="G155" s="78"/>
      <c r="H155" s="123"/>
      <c r="I155" s="50"/>
      <c r="J155" s="513">
        <v>97.0</v>
      </c>
      <c r="K155" s="354" t="s">
        <v>3085</v>
      </c>
      <c r="L155" s="75"/>
      <c r="M155" s="75"/>
      <c r="N155" s="75"/>
      <c r="O155" s="75"/>
      <c r="P155" s="75"/>
      <c r="Q155" s="75"/>
      <c r="R155" s="75"/>
      <c r="S155" s="75"/>
      <c r="T155" s="98"/>
      <c r="U155" s="98"/>
      <c r="V155" s="98"/>
      <c r="W155" s="50"/>
      <c r="X155" s="98"/>
      <c r="Y155" s="123"/>
      <c r="Z155" s="98"/>
      <c r="AA155" s="98"/>
      <c r="AB155" s="98"/>
      <c r="AC155" s="98"/>
      <c r="AD155" s="98"/>
      <c r="AE155" s="98"/>
      <c r="AF155" s="98"/>
      <c r="AG155" s="98"/>
      <c r="AH155" s="98"/>
      <c r="AI155" s="98"/>
      <c r="AJ155" s="98"/>
    </row>
    <row r="156" ht="13.5" customHeight="1">
      <c r="A156" s="5"/>
      <c r="B156" s="123"/>
      <c r="C156" s="123"/>
      <c r="D156" s="123"/>
      <c r="E156" s="123"/>
      <c r="F156" s="123"/>
      <c r="G156" s="78"/>
      <c r="H156" s="123"/>
      <c r="I156" s="50"/>
      <c r="J156" s="50"/>
      <c r="K156" s="98" t="s">
        <v>3390</v>
      </c>
      <c r="L156" s="518">
        <f>H168</f>
        <v>5.16</v>
      </c>
      <c r="M156" s="123"/>
      <c r="N156" s="98"/>
      <c r="O156" s="98"/>
      <c r="P156" s="98"/>
      <c r="Q156" s="98"/>
      <c r="R156" s="98"/>
      <c r="S156" s="98"/>
      <c r="T156" s="123"/>
      <c r="U156" s="123"/>
      <c r="V156" s="123"/>
      <c r="W156" s="123"/>
      <c r="X156" s="123"/>
      <c r="Y156" s="123"/>
      <c r="Z156" s="98"/>
      <c r="AA156" s="98"/>
      <c r="AB156" s="98"/>
      <c r="AC156" s="98"/>
      <c r="AD156" s="98"/>
      <c r="AE156" s="98"/>
      <c r="AF156" s="98"/>
      <c r="AG156" s="98"/>
      <c r="AH156" s="98"/>
      <c r="AI156" s="98"/>
      <c r="AJ156" s="98"/>
    </row>
    <row r="157" ht="13.5" customHeight="1">
      <c r="A157" s="5"/>
      <c r="B157" s="123"/>
      <c r="C157" s="123"/>
      <c r="D157" s="123"/>
      <c r="E157" s="123"/>
      <c r="F157" s="123"/>
      <c r="G157" s="78"/>
      <c r="H157" s="505"/>
      <c r="I157" s="503" t="s">
        <v>3391</v>
      </c>
      <c r="J157" s="504"/>
      <c r="K157" s="504"/>
      <c r="L157" s="504"/>
      <c r="M157" s="504"/>
      <c r="N157" s="504"/>
      <c r="O157" s="504"/>
      <c r="P157" s="504"/>
      <c r="Q157" s="504"/>
      <c r="R157" s="504"/>
      <c r="S157" s="504"/>
      <c r="T157" s="504"/>
      <c r="U157" s="504"/>
      <c r="V157" s="504"/>
      <c r="W157" s="504"/>
      <c r="X157" s="504"/>
      <c r="Y157" s="504"/>
      <c r="Z157" s="504"/>
      <c r="AA157" s="504"/>
      <c r="AB157" s="98"/>
      <c r="AC157" s="98"/>
      <c r="AD157" s="98"/>
      <c r="AE157" s="98"/>
      <c r="AF157" s="98"/>
      <c r="AG157" s="98"/>
      <c r="AH157" s="98"/>
      <c r="AI157" s="98"/>
      <c r="AJ157" s="98"/>
    </row>
    <row r="158" ht="13.5" customHeight="1">
      <c r="A158" s="5"/>
      <c r="B158" s="123"/>
      <c r="C158" s="123"/>
      <c r="D158" s="123"/>
      <c r="E158" s="123"/>
      <c r="F158" s="123"/>
      <c r="G158" s="78"/>
      <c r="H158" s="511"/>
      <c r="I158" s="503" t="s">
        <v>3392</v>
      </c>
      <c r="J158" s="504"/>
      <c r="K158" s="504"/>
      <c r="L158" s="504"/>
      <c r="M158" s="504"/>
      <c r="N158" s="504"/>
      <c r="O158" s="504"/>
      <c r="P158" s="504"/>
      <c r="Q158" s="504"/>
      <c r="R158" s="504"/>
      <c r="S158" s="504"/>
      <c r="T158" s="504"/>
      <c r="U158" s="504"/>
      <c r="V158" s="504"/>
      <c r="W158" s="504"/>
      <c r="X158" s="504"/>
      <c r="Y158" s="504"/>
      <c r="Z158" s="504"/>
      <c r="AA158" s="504"/>
      <c r="AB158" s="98"/>
      <c r="AC158" s="98"/>
      <c r="AD158" s="98"/>
      <c r="AE158" s="98"/>
      <c r="AF158" s="98"/>
      <c r="AG158" s="98"/>
      <c r="AH158" s="98"/>
      <c r="AI158" s="98"/>
      <c r="AJ158" s="98"/>
    </row>
    <row r="159" ht="13.5" customHeight="1">
      <c r="A159" s="5"/>
      <c r="B159" s="123"/>
      <c r="C159" s="123"/>
      <c r="D159" s="123"/>
      <c r="E159" s="123"/>
      <c r="F159" s="123"/>
      <c r="G159" s="78"/>
      <c r="H159" s="123"/>
      <c r="I159" s="50"/>
      <c r="J159" s="50"/>
      <c r="K159" s="123"/>
      <c r="L159" s="123"/>
      <c r="M159" s="123"/>
      <c r="N159" s="98"/>
      <c r="O159" s="98"/>
      <c r="P159" s="98"/>
      <c r="Q159" s="98"/>
      <c r="R159" s="98"/>
      <c r="S159" s="98"/>
      <c r="T159" s="123"/>
      <c r="U159" s="123"/>
      <c r="V159" s="123"/>
      <c r="W159" s="123"/>
      <c r="X159" s="98"/>
      <c r="Y159" s="123"/>
      <c r="Z159" s="98"/>
      <c r="AA159" s="98"/>
      <c r="AB159" s="98"/>
      <c r="AC159" s="98"/>
      <c r="AD159" s="98"/>
      <c r="AE159" s="98"/>
      <c r="AF159" s="98"/>
      <c r="AG159" s="98"/>
      <c r="AH159" s="98"/>
      <c r="AI159" s="98"/>
      <c r="AJ159" s="98"/>
    </row>
    <row r="160" ht="13.5" customHeight="1">
      <c r="A160" s="5"/>
      <c r="B160" s="123"/>
      <c r="C160" s="123"/>
      <c r="D160" s="123"/>
      <c r="E160" s="123"/>
      <c r="F160" s="123"/>
      <c r="G160" s="78"/>
      <c r="H160" s="196">
        <v>5.15</v>
      </c>
      <c r="I160" s="354" t="s">
        <v>3393</v>
      </c>
      <c r="J160" s="354"/>
      <c r="K160" s="354"/>
      <c r="L160" s="98"/>
      <c r="M160" s="98"/>
      <c r="N160" s="98"/>
      <c r="O160" s="98"/>
      <c r="P160" s="98"/>
      <c r="Q160" s="98"/>
      <c r="R160" s="98"/>
      <c r="S160" s="98"/>
      <c r="T160" s="98"/>
      <c r="U160" s="98"/>
      <c r="V160" s="98"/>
      <c r="W160" s="98"/>
      <c r="X160" s="98"/>
      <c r="Y160" s="50"/>
      <c r="Z160" s="98"/>
      <c r="AA160" s="98"/>
      <c r="AB160" s="98"/>
      <c r="AC160" s="98"/>
      <c r="AD160" s="98"/>
      <c r="AE160" s="98"/>
      <c r="AF160" s="98"/>
      <c r="AG160" s="98"/>
      <c r="AH160" s="98"/>
      <c r="AI160" s="98"/>
      <c r="AJ160" s="98"/>
    </row>
    <row r="161" ht="13.5" customHeight="1">
      <c r="A161" s="5"/>
      <c r="B161" s="123"/>
      <c r="C161" s="123"/>
      <c r="D161" s="123"/>
      <c r="E161" s="123"/>
      <c r="F161" s="123"/>
      <c r="G161" s="78"/>
      <c r="H161" s="98"/>
      <c r="I161" s="354"/>
      <c r="J161" s="356">
        <v>1.0</v>
      </c>
      <c r="K161" s="354" t="s">
        <v>2974</v>
      </c>
      <c r="L161" s="98"/>
      <c r="M161" s="98"/>
      <c r="N161" s="98"/>
      <c r="O161" s="98"/>
      <c r="P161" s="98"/>
      <c r="Q161" s="98"/>
      <c r="R161" s="98"/>
      <c r="S161" s="98"/>
      <c r="T161" s="98"/>
      <c r="U161" s="98"/>
      <c r="V161" s="98"/>
      <c r="W161" s="98"/>
      <c r="X161" s="98"/>
      <c r="Y161" s="50"/>
      <c r="Z161" s="98"/>
      <c r="AA161" s="98"/>
      <c r="AB161" s="98"/>
      <c r="AC161" s="98"/>
      <c r="AD161" s="98"/>
      <c r="AE161" s="98"/>
      <c r="AF161" s="98"/>
      <c r="AG161" s="98"/>
      <c r="AH161" s="98"/>
      <c r="AI161" s="98"/>
      <c r="AJ161" s="98"/>
    </row>
    <row r="162" ht="13.5" customHeight="1">
      <c r="A162" s="5"/>
      <c r="B162" s="123"/>
      <c r="C162" s="123"/>
      <c r="D162" s="123"/>
      <c r="E162" s="123"/>
      <c r="F162" s="123"/>
      <c r="G162" s="78"/>
      <c r="H162" s="98"/>
      <c r="I162" s="354"/>
      <c r="J162" s="356">
        <v>2.0</v>
      </c>
      <c r="K162" s="354" t="s">
        <v>2975</v>
      </c>
      <c r="L162" s="98"/>
      <c r="M162" s="98"/>
      <c r="N162" s="98"/>
      <c r="O162" s="98"/>
      <c r="P162" s="98"/>
      <c r="Q162" s="98"/>
      <c r="R162" s="98"/>
      <c r="S162" s="98"/>
      <c r="T162" s="98"/>
      <c r="U162" s="98"/>
      <c r="V162" s="98"/>
      <c r="W162" s="98"/>
      <c r="X162" s="98"/>
      <c r="Y162" s="50"/>
      <c r="Z162" s="98"/>
      <c r="AA162" s="98"/>
      <c r="AB162" s="98"/>
      <c r="AC162" s="98"/>
      <c r="AD162" s="98"/>
      <c r="AE162" s="98"/>
      <c r="AF162" s="98"/>
      <c r="AG162" s="98"/>
      <c r="AH162" s="98"/>
      <c r="AI162" s="98"/>
      <c r="AJ162" s="98"/>
    </row>
    <row r="163" ht="13.5" customHeight="1">
      <c r="A163" s="5"/>
      <c r="B163" s="123"/>
      <c r="C163" s="123"/>
      <c r="D163" s="123"/>
      <c r="E163" s="123"/>
      <c r="F163" s="123"/>
      <c r="G163" s="78"/>
      <c r="H163" s="98"/>
      <c r="I163" s="98"/>
      <c r="J163" s="98"/>
      <c r="K163" s="98"/>
      <c r="L163" s="98"/>
      <c r="M163" s="98"/>
      <c r="N163" s="98"/>
      <c r="O163" s="98"/>
      <c r="P163" s="98"/>
      <c r="Q163" s="98"/>
      <c r="R163" s="98"/>
      <c r="S163" s="98"/>
      <c r="T163" s="98"/>
      <c r="U163" s="98"/>
      <c r="V163" s="98"/>
      <c r="W163" s="98"/>
      <c r="X163" s="98"/>
      <c r="Y163" s="50"/>
      <c r="Z163" s="98"/>
      <c r="AA163" s="98"/>
      <c r="AB163" s="98"/>
      <c r="AC163" s="98"/>
      <c r="AD163" s="98"/>
      <c r="AE163" s="98"/>
      <c r="AF163" s="98"/>
      <c r="AG163" s="98"/>
      <c r="AH163" s="98"/>
      <c r="AI163" s="98"/>
      <c r="AJ163" s="98"/>
    </row>
    <row r="164" ht="13.5" customHeight="1">
      <c r="A164" s="5"/>
      <c r="B164" s="123"/>
      <c r="C164" s="123"/>
      <c r="D164" s="123"/>
      <c r="E164" s="123"/>
      <c r="F164" s="123"/>
      <c r="G164" s="78"/>
      <c r="H164" s="123"/>
      <c r="I164" s="519" t="s">
        <v>3394</v>
      </c>
      <c r="V164" s="123"/>
      <c r="W164" s="123"/>
      <c r="X164" s="123"/>
      <c r="Y164" s="123"/>
      <c r="Z164" s="98"/>
      <c r="AA164" s="98"/>
      <c r="AB164" s="98"/>
      <c r="AC164" s="98"/>
      <c r="AD164" s="98"/>
      <c r="AE164" s="98"/>
      <c r="AF164" s="98"/>
      <c r="AG164" s="98"/>
      <c r="AH164" s="98"/>
      <c r="AI164" s="98"/>
      <c r="AJ164" s="98"/>
    </row>
    <row r="165" ht="13.5" customHeight="1">
      <c r="A165" s="5"/>
      <c r="B165" s="123"/>
      <c r="C165" s="123"/>
      <c r="D165" s="123"/>
      <c r="E165" s="123"/>
      <c r="F165" s="123"/>
      <c r="G165" s="78"/>
      <c r="H165" s="123"/>
      <c r="I165" s="520" t="s">
        <v>3395</v>
      </c>
      <c r="J165" s="45"/>
      <c r="K165" s="45"/>
      <c r="L165" s="45"/>
      <c r="M165" s="45"/>
      <c r="N165" s="45"/>
      <c r="O165" s="45"/>
      <c r="P165" s="45"/>
      <c r="Q165" s="45"/>
      <c r="R165" s="45"/>
      <c r="S165" s="45"/>
      <c r="T165" s="45"/>
      <c r="U165" s="45"/>
      <c r="V165" s="45"/>
      <c r="W165" s="45"/>
      <c r="X165" s="45"/>
      <c r="Y165" s="46"/>
      <c r="Z165" s="98"/>
      <c r="AA165" s="98"/>
      <c r="AB165" s="98"/>
      <c r="AC165" s="98"/>
      <c r="AD165" s="98"/>
      <c r="AE165" s="98"/>
      <c r="AF165" s="98"/>
      <c r="AG165" s="98"/>
      <c r="AH165" s="98"/>
      <c r="AI165" s="98"/>
      <c r="AJ165" s="98"/>
    </row>
    <row r="166" ht="13.5" customHeight="1">
      <c r="A166" s="5"/>
      <c r="B166" s="123"/>
      <c r="C166" s="123"/>
      <c r="D166" s="123"/>
      <c r="E166" s="123"/>
      <c r="F166" s="123"/>
      <c r="G166" s="78"/>
      <c r="H166" s="123"/>
      <c r="I166" s="365" t="str">
        <f>"CATI: SI (TIPO_MUESTRA !=2 ) PASAR A "&amp;H168</f>
        <v>CATI: SI (TIPO_MUESTRA !=2 ) PASAR A 5,16</v>
      </c>
      <c r="J166" s="45"/>
      <c r="K166" s="45"/>
      <c r="L166" s="45"/>
      <c r="M166" s="45"/>
      <c r="N166" s="45"/>
      <c r="O166" s="45"/>
      <c r="P166" s="45"/>
      <c r="Q166" s="45"/>
      <c r="R166" s="45"/>
      <c r="S166" s="45"/>
      <c r="T166" s="45"/>
      <c r="U166" s="45"/>
      <c r="V166" s="45"/>
      <c r="W166" s="45"/>
      <c r="X166" s="45"/>
      <c r="Y166" s="46"/>
      <c r="Z166" s="98"/>
      <c r="AA166" s="98"/>
      <c r="AB166" s="98"/>
      <c r="AC166" s="98"/>
      <c r="AD166" s="98"/>
      <c r="AE166" s="98"/>
      <c r="AF166" s="98"/>
      <c r="AG166" s="98"/>
      <c r="AH166" s="98"/>
      <c r="AI166" s="98"/>
      <c r="AJ166" s="98"/>
    </row>
    <row r="167" ht="13.5" customHeight="1">
      <c r="A167" s="5"/>
      <c r="B167" s="123"/>
      <c r="C167" s="123"/>
      <c r="D167" s="123"/>
      <c r="E167" s="123"/>
      <c r="F167" s="123"/>
      <c r="G167" s="78"/>
      <c r="H167" s="123"/>
      <c r="I167" s="357" t="s">
        <v>3396</v>
      </c>
      <c r="J167" s="271"/>
      <c r="K167" s="271"/>
      <c r="L167" s="271"/>
      <c r="M167" s="271"/>
      <c r="N167" s="271"/>
      <c r="O167" s="271"/>
      <c r="P167" s="271"/>
      <c r="Q167" s="271"/>
      <c r="R167" s="271"/>
      <c r="S167" s="271"/>
      <c r="T167" s="271"/>
      <c r="U167" s="271"/>
      <c r="V167" s="271"/>
      <c r="W167" s="271"/>
      <c r="X167" s="271"/>
      <c r="Y167" s="271"/>
      <c r="Z167" s="98"/>
      <c r="AA167" s="98"/>
      <c r="AB167" s="98"/>
      <c r="AC167" s="98"/>
      <c r="AD167" s="98"/>
      <c r="AE167" s="98"/>
      <c r="AF167" s="98"/>
      <c r="AG167" s="98"/>
      <c r="AH167" s="98"/>
      <c r="AI167" s="98"/>
      <c r="AJ167" s="98"/>
    </row>
    <row r="168" ht="13.5" customHeight="1">
      <c r="A168" s="5"/>
      <c r="B168" s="123"/>
      <c r="C168" s="123"/>
      <c r="D168" s="123"/>
      <c r="E168" s="123"/>
      <c r="F168" s="123"/>
      <c r="G168" s="78"/>
      <c r="H168" s="196">
        <f>H160+0.01</f>
        <v>5.16</v>
      </c>
      <c r="I168" s="354" t="s">
        <v>3397</v>
      </c>
      <c r="J168" s="50"/>
      <c r="K168" s="123"/>
      <c r="L168" s="123"/>
      <c r="M168" s="123"/>
      <c r="N168" s="123"/>
      <c r="O168" s="123"/>
      <c r="P168" s="123"/>
      <c r="Q168" s="123"/>
      <c r="R168" s="123"/>
      <c r="S168" s="123"/>
      <c r="T168" s="123"/>
      <c r="U168" s="123"/>
      <c r="V168" s="123"/>
      <c r="W168" s="123"/>
      <c r="X168" s="123"/>
      <c r="Y168" s="123"/>
      <c r="Z168" s="98"/>
      <c r="AA168" s="98"/>
      <c r="AB168" s="98"/>
      <c r="AC168" s="98"/>
      <c r="AD168" s="98"/>
      <c r="AE168" s="98"/>
      <c r="AF168" s="98"/>
      <c r="AG168" s="98"/>
      <c r="AH168" s="98"/>
      <c r="AI168" s="98"/>
      <c r="AJ168" s="98"/>
    </row>
    <row r="169" ht="13.5" customHeight="1">
      <c r="A169" s="5"/>
      <c r="B169" s="123"/>
      <c r="C169" s="123"/>
      <c r="D169" s="123"/>
      <c r="E169" s="123"/>
      <c r="F169" s="123"/>
      <c r="G169" s="78"/>
      <c r="H169" s="196"/>
      <c r="I169" s="98"/>
      <c r="J169" s="50">
        <v>1.0</v>
      </c>
      <c r="K169" s="123" t="s">
        <v>2974</v>
      </c>
      <c r="L169" s="123"/>
      <c r="M169" s="123"/>
      <c r="N169" s="123"/>
      <c r="O169" s="98"/>
      <c r="P169" s="98"/>
      <c r="Q169" s="98"/>
      <c r="R169" s="98"/>
      <c r="S169" s="98"/>
      <c r="T169" s="98"/>
      <c r="U169" s="98"/>
      <c r="V169" s="98"/>
      <c r="W169" s="98"/>
      <c r="X169" s="98"/>
      <c r="Y169" s="98"/>
      <c r="Z169" s="98"/>
      <c r="AA169" s="98"/>
      <c r="AB169" s="98"/>
      <c r="AC169" s="98"/>
      <c r="AD169" s="98"/>
      <c r="AE169" s="98"/>
      <c r="AF169" s="98"/>
      <c r="AG169" s="98"/>
      <c r="AH169" s="98"/>
      <c r="AI169" s="98"/>
      <c r="AJ169" s="98"/>
    </row>
    <row r="170" ht="13.5" customHeight="1">
      <c r="A170" s="5"/>
      <c r="B170" s="123"/>
      <c r="C170" s="123"/>
      <c r="D170" s="123"/>
      <c r="E170" s="123"/>
      <c r="F170" s="123"/>
      <c r="G170" s="78"/>
      <c r="H170" s="196"/>
      <c r="I170" s="98"/>
      <c r="J170" s="50">
        <v>2.0</v>
      </c>
      <c r="K170" s="123" t="s">
        <v>2975</v>
      </c>
      <c r="L170" s="123" t="s">
        <v>2976</v>
      </c>
      <c r="M170" s="367">
        <f>H326</f>
        <v>5.28</v>
      </c>
      <c r="O170" s="98"/>
      <c r="P170" s="98"/>
      <c r="Q170" s="98"/>
      <c r="R170" s="98"/>
      <c r="S170" s="98"/>
      <c r="T170" s="98"/>
      <c r="U170" s="98"/>
      <c r="V170" s="98"/>
      <c r="W170" s="98"/>
      <c r="X170" s="98"/>
      <c r="Y170" s="98"/>
      <c r="Z170" s="98"/>
      <c r="AA170" s="98"/>
      <c r="AB170" s="98"/>
      <c r="AC170" s="98"/>
      <c r="AD170" s="98"/>
      <c r="AE170" s="98"/>
      <c r="AF170" s="98"/>
      <c r="AG170" s="98"/>
      <c r="AH170" s="98"/>
      <c r="AI170" s="98"/>
      <c r="AJ170" s="98"/>
    </row>
    <row r="171" ht="13.5" customHeight="1">
      <c r="A171" s="5"/>
      <c r="B171" s="123"/>
      <c r="C171" s="123"/>
      <c r="D171" s="123"/>
      <c r="E171" s="123"/>
      <c r="F171" s="123"/>
      <c r="G171" s="78"/>
      <c r="H171" s="196"/>
      <c r="I171" s="98"/>
      <c r="J171" s="50"/>
      <c r="K171" s="123"/>
      <c r="L171" s="123"/>
      <c r="M171" s="502"/>
      <c r="N171" s="50"/>
      <c r="O171" s="98"/>
      <c r="P171" s="98"/>
      <c r="Q171" s="98"/>
      <c r="R171" s="98"/>
      <c r="S171" s="98"/>
      <c r="T171" s="98"/>
      <c r="U171" s="98"/>
      <c r="V171" s="98"/>
      <c r="W171" s="98"/>
      <c r="X171" s="98"/>
      <c r="Y171" s="98"/>
      <c r="Z171" s="98"/>
      <c r="AA171" s="98"/>
      <c r="AB171" s="98"/>
      <c r="AC171" s="98"/>
      <c r="AD171" s="98"/>
      <c r="AE171" s="98"/>
      <c r="AF171" s="98"/>
      <c r="AG171" s="98"/>
      <c r="AH171" s="98"/>
      <c r="AI171" s="98"/>
      <c r="AJ171" s="98"/>
    </row>
    <row r="172" ht="13.5" customHeight="1">
      <c r="A172" s="5"/>
      <c r="B172" s="123"/>
      <c r="C172" s="123"/>
      <c r="D172" s="123"/>
      <c r="E172" s="123"/>
      <c r="F172" s="123"/>
      <c r="G172" s="78"/>
      <c r="H172" s="196"/>
      <c r="I172" s="521" t="str">
        <f>"CATI: SI (5.01=2) Y (5.06=2) Y (5.16=1) PASAR A "&amp;H212</f>
        <v>CATI: SI (5.01=2) Y (5.06=2) Y (5.16=1) PASAR A 5,21</v>
      </c>
      <c r="J172" s="45"/>
      <c r="K172" s="45"/>
      <c r="L172" s="45"/>
      <c r="M172" s="45"/>
      <c r="N172" s="45"/>
      <c r="O172" s="45"/>
      <c r="P172" s="45"/>
      <c r="Q172" s="45"/>
      <c r="R172" s="46"/>
      <c r="S172" s="377"/>
      <c r="T172" s="377"/>
      <c r="U172" s="377"/>
      <c r="V172" s="377"/>
      <c r="W172" s="377"/>
      <c r="X172" s="377"/>
      <c r="Y172" s="377"/>
      <c r="Z172" s="98"/>
      <c r="AA172" s="98"/>
      <c r="AB172" s="98"/>
      <c r="AC172" s="98"/>
      <c r="AD172" s="98"/>
      <c r="AE172" s="98"/>
      <c r="AF172" s="98"/>
      <c r="AG172" s="98"/>
      <c r="AH172" s="98"/>
      <c r="AI172" s="98"/>
      <c r="AJ172" s="98"/>
    </row>
    <row r="173" ht="13.5" customHeight="1">
      <c r="A173" s="5"/>
      <c r="B173" s="123"/>
      <c r="C173" s="123"/>
      <c r="D173" s="123"/>
      <c r="E173" s="123"/>
      <c r="F173" s="123"/>
      <c r="G173" s="78"/>
      <c r="H173" s="196"/>
      <c r="I173" s="521" t="str">
        <f>"CATI: SI  (5.01=1 O 5.06=1) Y (5.16=1) PASAR A "&amp;H174</f>
        <v>CATI: SI  (5.01=1 O 5.06=1) Y (5.16=1) PASAR A 5,17</v>
      </c>
      <c r="J173" s="45"/>
      <c r="K173" s="45"/>
      <c r="L173" s="45"/>
      <c r="M173" s="45"/>
      <c r="N173" s="45"/>
      <c r="O173" s="45"/>
      <c r="P173" s="45"/>
      <c r="Q173" s="45"/>
      <c r="R173" s="46"/>
      <c r="S173" s="377"/>
      <c r="T173" s="377"/>
      <c r="U173" s="377"/>
      <c r="V173" s="377"/>
      <c r="W173" s="377"/>
      <c r="X173" s="377"/>
      <c r="Y173" s="377"/>
      <c r="Z173" s="98"/>
      <c r="AA173" s="98"/>
      <c r="AB173" s="98"/>
      <c r="AC173" s="98"/>
      <c r="AD173" s="98"/>
      <c r="AE173" s="98"/>
      <c r="AF173" s="98"/>
      <c r="AG173" s="98"/>
      <c r="AH173" s="98"/>
      <c r="AI173" s="98"/>
      <c r="AJ173" s="98"/>
    </row>
    <row r="174" ht="13.5" customHeight="1">
      <c r="A174" s="5"/>
      <c r="B174" s="123"/>
      <c r="C174" s="123"/>
      <c r="D174" s="123"/>
      <c r="E174" s="123"/>
      <c r="F174" s="123"/>
      <c r="G174" s="78"/>
      <c r="H174" s="196">
        <f>H168+0.01</f>
        <v>5.17</v>
      </c>
      <c r="I174" s="354" t="s">
        <v>3398</v>
      </c>
      <c r="J174" s="50"/>
      <c r="K174" s="123"/>
      <c r="L174" s="123"/>
      <c r="M174" s="123"/>
      <c r="N174" s="123"/>
      <c r="O174" s="123"/>
      <c r="P174" s="123"/>
      <c r="Q174" s="123"/>
      <c r="R174" s="123"/>
      <c r="S174" s="123"/>
      <c r="T174" s="123"/>
      <c r="U174" s="123"/>
      <c r="V174" s="123"/>
      <c r="W174" s="123"/>
      <c r="X174" s="123"/>
      <c r="Y174" s="123"/>
      <c r="Z174" s="98"/>
      <c r="AA174" s="98"/>
      <c r="AB174" s="98"/>
      <c r="AC174" s="98"/>
      <c r="AD174" s="98"/>
      <c r="AE174" s="98"/>
      <c r="AF174" s="98"/>
      <c r="AG174" s="98"/>
      <c r="AH174" s="98"/>
      <c r="AI174" s="98"/>
      <c r="AJ174" s="98"/>
    </row>
    <row r="175" ht="13.5" customHeight="1">
      <c r="A175" s="5"/>
      <c r="B175" s="123"/>
      <c r="C175" s="123"/>
      <c r="D175" s="123"/>
      <c r="E175" s="123"/>
      <c r="F175" s="123"/>
      <c r="G175" s="78"/>
      <c r="H175" s="196"/>
      <c r="I175" s="98"/>
      <c r="J175" s="50">
        <v>1.0</v>
      </c>
      <c r="K175" s="123" t="s">
        <v>2974</v>
      </c>
      <c r="L175" s="98"/>
      <c r="M175" s="98"/>
      <c r="N175" s="98"/>
      <c r="O175" s="123"/>
      <c r="P175" s="123"/>
      <c r="Q175" s="123"/>
      <c r="R175" s="123"/>
      <c r="S175" s="123"/>
      <c r="T175" s="123"/>
      <c r="U175" s="123"/>
      <c r="V175" s="123"/>
      <c r="W175" s="123"/>
      <c r="X175" s="123"/>
      <c r="Y175" s="123"/>
      <c r="Z175" s="98"/>
      <c r="AA175" s="98"/>
      <c r="AB175" s="98"/>
      <c r="AC175" s="98"/>
      <c r="AD175" s="98"/>
      <c r="AE175" s="98"/>
      <c r="AF175" s="98"/>
      <c r="AG175" s="98"/>
      <c r="AH175" s="98"/>
      <c r="AI175" s="98"/>
      <c r="AJ175" s="98"/>
    </row>
    <row r="176" ht="13.5" customHeight="1">
      <c r="A176" s="5"/>
      <c r="B176" s="123"/>
      <c r="C176" s="123"/>
      <c r="D176" s="123"/>
      <c r="E176" s="123"/>
      <c r="F176" s="123"/>
      <c r="G176" s="78"/>
      <c r="H176" s="196"/>
      <c r="I176" s="98"/>
      <c r="J176" s="50">
        <v>2.0</v>
      </c>
      <c r="K176" s="123" t="s">
        <v>2975</v>
      </c>
      <c r="L176" s="123" t="s">
        <v>2976</v>
      </c>
      <c r="M176" s="367">
        <f>H212</f>
        <v>5.21</v>
      </c>
      <c r="O176" s="123"/>
      <c r="P176" s="123"/>
      <c r="Q176" s="123"/>
      <c r="R176" s="123"/>
      <c r="S176" s="123"/>
      <c r="T176" s="123"/>
      <c r="U176" s="123"/>
      <c r="V176" s="123"/>
      <c r="W176" s="123"/>
      <c r="X176" s="123"/>
      <c r="Y176" s="123"/>
      <c r="Z176" s="98"/>
      <c r="AA176" s="98"/>
      <c r="AB176" s="98"/>
      <c r="AC176" s="98"/>
      <c r="AD176" s="98"/>
      <c r="AE176" s="98"/>
      <c r="AF176" s="98"/>
      <c r="AG176" s="98"/>
      <c r="AH176" s="98"/>
      <c r="AI176" s="98"/>
      <c r="AJ176" s="98"/>
    </row>
    <row r="177" ht="13.5" customHeight="1">
      <c r="A177" s="5"/>
      <c r="B177" s="123"/>
      <c r="C177" s="123"/>
      <c r="D177" s="123"/>
      <c r="E177" s="123"/>
      <c r="F177" s="123"/>
      <c r="G177" s="78"/>
      <c r="H177" s="196"/>
      <c r="I177" s="123"/>
      <c r="J177" s="50"/>
      <c r="K177" s="123"/>
      <c r="L177" s="123"/>
      <c r="M177" s="123"/>
      <c r="N177" s="123"/>
      <c r="O177" s="123"/>
      <c r="P177" s="123"/>
      <c r="Q177" s="123"/>
      <c r="R177" s="123"/>
      <c r="S177" s="123"/>
      <c r="T177" s="123"/>
      <c r="U177" s="123"/>
      <c r="V177" s="123"/>
      <c r="W177" s="123"/>
      <c r="X177" s="123"/>
      <c r="Y177" s="123"/>
      <c r="Z177" s="98"/>
      <c r="AA177" s="98"/>
      <c r="AB177" s="98"/>
      <c r="AC177" s="98"/>
      <c r="AD177" s="98"/>
      <c r="AE177" s="98"/>
      <c r="AF177" s="98"/>
      <c r="AG177" s="98"/>
      <c r="AH177" s="98"/>
      <c r="AI177" s="98"/>
      <c r="AJ177" s="98"/>
    </row>
    <row r="178" ht="13.5" customHeight="1">
      <c r="A178" s="5"/>
      <c r="B178" s="123"/>
      <c r="C178" s="123"/>
      <c r="D178" s="123"/>
      <c r="E178" s="123"/>
      <c r="F178" s="123"/>
      <c r="G178" s="78"/>
      <c r="H178" s="196"/>
      <c r="I178" s="522" t="s">
        <v>3306</v>
      </c>
      <c r="J178" s="45"/>
      <c r="K178" s="45"/>
      <c r="L178" s="45"/>
      <c r="M178" s="45"/>
      <c r="N178" s="45"/>
      <c r="O178" s="45"/>
      <c r="P178" s="45"/>
      <c r="Q178" s="45"/>
      <c r="R178" s="45"/>
      <c r="S178" s="46"/>
      <c r="T178" s="123"/>
      <c r="U178" s="123"/>
      <c r="V178" s="123"/>
      <c r="W178" s="123"/>
      <c r="X178" s="123"/>
      <c r="Y178" s="123"/>
      <c r="Z178" s="98"/>
      <c r="AA178" s="98"/>
      <c r="AB178" s="98"/>
      <c r="AC178" s="98"/>
      <c r="AD178" s="98"/>
      <c r="AE178" s="98"/>
      <c r="AF178" s="98"/>
      <c r="AG178" s="98"/>
      <c r="AH178" s="98"/>
      <c r="AI178" s="98"/>
      <c r="AJ178" s="98"/>
    </row>
    <row r="179" ht="13.5" customHeight="1">
      <c r="A179" s="5"/>
      <c r="B179" s="123"/>
      <c r="C179" s="123"/>
      <c r="D179" s="123"/>
      <c r="E179" s="123"/>
      <c r="F179" s="123"/>
      <c r="G179" s="78"/>
      <c r="H179" s="196">
        <f>H174+0.01</f>
        <v>5.18</v>
      </c>
      <c r="I179" s="523" t="s">
        <v>3399</v>
      </c>
      <c r="Z179" s="98"/>
      <c r="AA179" s="98"/>
      <c r="AB179" s="98"/>
      <c r="AC179" s="98"/>
      <c r="AD179" s="98"/>
      <c r="AE179" s="98"/>
      <c r="AF179" s="98"/>
      <c r="AG179" s="98"/>
      <c r="AH179" s="98"/>
      <c r="AI179" s="98"/>
      <c r="AJ179" s="98"/>
    </row>
    <row r="180" ht="13.5" customHeight="1">
      <c r="A180" s="5"/>
      <c r="B180" s="123"/>
      <c r="C180" s="123"/>
      <c r="D180" s="123"/>
      <c r="E180" s="123"/>
      <c r="F180" s="123"/>
      <c r="G180" s="78"/>
      <c r="H180" s="98"/>
      <c r="I180" s="87" t="s">
        <v>3003</v>
      </c>
      <c r="J180" s="103"/>
      <c r="K180" s="103"/>
      <c r="L180" s="75"/>
      <c r="M180" s="75"/>
      <c r="N180" s="98"/>
      <c r="O180" s="75"/>
      <c r="P180" s="75"/>
      <c r="Q180" s="75"/>
      <c r="R180" s="75"/>
      <c r="S180" s="75"/>
      <c r="T180" s="123"/>
      <c r="U180" s="123"/>
      <c r="V180" s="123"/>
      <c r="W180" s="123"/>
      <c r="X180" s="123"/>
      <c r="Y180" s="123"/>
      <c r="Z180" s="98"/>
      <c r="AA180" s="98"/>
      <c r="AB180" s="98"/>
      <c r="AC180" s="98"/>
      <c r="AD180" s="98"/>
      <c r="AE180" s="98"/>
      <c r="AF180" s="98"/>
      <c r="AG180" s="98"/>
      <c r="AH180" s="98"/>
      <c r="AI180" s="98"/>
      <c r="AJ180" s="98"/>
    </row>
    <row r="181" ht="13.5" customHeight="1">
      <c r="A181" s="5"/>
      <c r="B181" s="123"/>
      <c r="C181" s="123"/>
      <c r="D181" s="123"/>
      <c r="E181" s="123"/>
      <c r="F181" s="123"/>
      <c r="G181" s="78"/>
      <c r="H181" s="98"/>
      <c r="I181" s="409" t="s">
        <v>3400</v>
      </c>
      <c r="J181" s="103"/>
      <c r="K181" s="103"/>
      <c r="L181" s="98"/>
      <c r="M181" s="75"/>
      <c r="N181" s="75"/>
      <c r="O181" s="98"/>
      <c r="P181" s="75"/>
      <c r="Q181" s="75"/>
      <c r="R181" s="75"/>
      <c r="S181" s="75"/>
      <c r="T181" s="123"/>
      <c r="U181" s="123"/>
      <c r="V181" s="123"/>
      <c r="W181" s="123"/>
      <c r="X181" s="123"/>
      <c r="Y181" s="123"/>
      <c r="Z181" s="98"/>
      <c r="AA181" s="98"/>
      <c r="AB181" s="98"/>
      <c r="AC181" s="98"/>
      <c r="AD181" s="98"/>
      <c r="AE181" s="98"/>
      <c r="AF181" s="98"/>
      <c r="AG181" s="98"/>
      <c r="AH181" s="98"/>
      <c r="AI181" s="98"/>
      <c r="AJ181" s="98"/>
    </row>
    <row r="182" ht="13.5" customHeight="1">
      <c r="A182" s="5"/>
      <c r="B182" s="123"/>
      <c r="C182" s="123"/>
      <c r="D182" s="123"/>
      <c r="E182" s="123"/>
      <c r="F182" s="123"/>
      <c r="G182" s="78"/>
      <c r="H182" s="196"/>
      <c r="I182" s="87" t="s">
        <v>3005</v>
      </c>
      <c r="J182" s="103"/>
      <c r="K182" s="103"/>
      <c r="L182" s="75"/>
      <c r="M182" s="75"/>
      <c r="N182" s="98"/>
      <c r="O182" s="75"/>
      <c r="P182" s="75"/>
      <c r="Q182" s="75"/>
      <c r="R182" s="75"/>
      <c r="S182" s="75"/>
      <c r="T182" s="123"/>
      <c r="U182" s="123"/>
      <c r="V182" s="123"/>
      <c r="W182" s="123"/>
      <c r="X182" s="123"/>
      <c r="Y182" s="123"/>
      <c r="Z182" s="98"/>
      <c r="AA182" s="98"/>
      <c r="AB182" s="98"/>
      <c r="AC182" s="98"/>
      <c r="AD182" s="98"/>
      <c r="AE182" s="98"/>
      <c r="AF182" s="98"/>
      <c r="AG182" s="98"/>
      <c r="AH182" s="98"/>
      <c r="AI182" s="98"/>
      <c r="AJ182" s="98"/>
    </row>
    <row r="183" ht="13.5" customHeight="1">
      <c r="A183" s="5"/>
      <c r="B183" s="123"/>
      <c r="C183" s="123"/>
      <c r="D183" s="123"/>
      <c r="E183" s="123"/>
      <c r="F183" s="123"/>
      <c r="G183" s="78"/>
      <c r="H183" s="196"/>
      <c r="I183" s="409" t="s">
        <v>3401</v>
      </c>
      <c r="J183" s="103"/>
      <c r="K183" s="103"/>
      <c r="L183" s="75"/>
      <c r="M183" s="75"/>
      <c r="N183" s="98"/>
      <c r="O183" s="75"/>
      <c r="P183" s="75"/>
      <c r="Q183" s="75"/>
      <c r="R183" s="75"/>
      <c r="S183" s="75"/>
      <c r="T183" s="123"/>
      <c r="U183" s="123"/>
      <c r="V183" s="123"/>
      <c r="W183" s="123"/>
      <c r="X183" s="123"/>
      <c r="Y183" s="123"/>
      <c r="Z183" s="98"/>
      <c r="AA183" s="98"/>
      <c r="AB183" s="98"/>
      <c r="AC183" s="98"/>
      <c r="AD183" s="98"/>
      <c r="AE183" s="98"/>
      <c r="AF183" s="98"/>
      <c r="AG183" s="98"/>
      <c r="AH183" s="98"/>
      <c r="AI183" s="98"/>
      <c r="AJ183" s="98"/>
    </row>
    <row r="184" ht="13.5" customHeight="1">
      <c r="A184" s="5"/>
      <c r="B184" s="123"/>
      <c r="C184" s="123"/>
      <c r="D184" s="123"/>
      <c r="E184" s="123"/>
      <c r="F184" s="123"/>
      <c r="G184" s="78"/>
      <c r="H184" s="196"/>
      <c r="I184" s="87" t="s">
        <v>3006</v>
      </c>
      <c r="J184" s="103"/>
      <c r="K184" s="103"/>
      <c r="L184" s="75"/>
      <c r="M184" s="75"/>
      <c r="N184" s="98"/>
      <c r="O184" s="75"/>
      <c r="P184" s="75"/>
      <c r="Q184" s="75"/>
      <c r="R184" s="75"/>
      <c r="S184" s="75"/>
      <c r="T184" s="123"/>
      <c r="U184" s="123"/>
      <c r="V184" s="123"/>
      <c r="W184" s="123"/>
      <c r="X184" s="123"/>
      <c r="Y184" s="123"/>
      <c r="Z184" s="98"/>
      <c r="AA184" s="98"/>
      <c r="AB184" s="98"/>
      <c r="AC184" s="98"/>
      <c r="AD184" s="98"/>
      <c r="AE184" s="98"/>
      <c r="AF184" s="98"/>
      <c r="AG184" s="98"/>
      <c r="AH184" s="98"/>
      <c r="AI184" s="98"/>
      <c r="AJ184" s="98"/>
    </row>
    <row r="185" ht="13.5" customHeight="1">
      <c r="A185" s="5"/>
      <c r="B185" s="123"/>
      <c r="C185" s="123"/>
      <c r="D185" s="123"/>
      <c r="E185" s="123"/>
      <c r="F185" s="123"/>
      <c r="G185" s="78"/>
      <c r="H185" s="196"/>
      <c r="I185" s="409" t="s">
        <v>3402</v>
      </c>
      <c r="J185" s="103"/>
      <c r="K185" s="103"/>
      <c r="L185" s="75"/>
      <c r="M185" s="75"/>
      <c r="N185" s="98"/>
      <c r="O185" s="75"/>
      <c r="P185" s="75"/>
      <c r="Q185" s="75"/>
      <c r="R185" s="75"/>
      <c r="S185" s="75"/>
      <c r="T185" s="123"/>
      <c r="U185" s="123"/>
      <c r="V185" s="123"/>
      <c r="W185" s="123"/>
      <c r="X185" s="123"/>
      <c r="Y185" s="123"/>
      <c r="Z185" s="98"/>
      <c r="AA185" s="98"/>
      <c r="AB185" s="98"/>
      <c r="AC185" s="98"/>
      <c r="AD185" s="98"/>
      <c r="AE185" s="98"/>
      <c r="AF185" s="98"/>
      <c r="AG185" s="98"/>
      <c r="AH185" s="98"/>
      <c r="AI185" s="98"/>
      <c r="AJ185" s="98"/>
    </row>
    <row r="186" ht="13.5" customHeight="1">
      <c r="A186" s="5"/>
      <c r="B186" s="123"/>
      <c r="C186" s="123"/>
      <c r="D186" s="123"/>
      <c r="E186" s="123"/>
      <c r="F186" s="123"/>
      <c r="G186" s="78"/>
      <c r="H186" s="196"/>
      <c r="I186" s="87" t="s">
        <v>3007</v>
      </c>
      <c r="J186" s="103"/>
      <c r="K186" s="103"/>
      <c r="L186" s="91"/>
      <c r="M186" s="75"/>
      <c r="N186" s="98"/>
      <c r="O186" s="75"/>
      <c r="P186" s="75"/>
      <c r="Q186" s="75"/>
      <c r="R186" s="75"/>
      <c r="S186" s="75"/>
      <c r="T186" s="123"/>
      <c r="U186" s="123"/>
      <c r="V186" s="123"/>
      <c r="W186" s="123"/>
      <c r="X186" s="123"/>
      <c r="Y186" s="123"/>
      <c r="Z186" s="98"/>
      <c r="AA186" s="98"/>
      <c r="AB186" s="98"/>
      <c r="AC186" s="98"/>
      <c r="AD186" s="98"/>
      <c r="AE186" s="98"/>
      <c r="AF186" s="98"/>
      <c r="AG186" s="98"/>
      <c r="AH186" s="98"/>
      <c r="AI186" s="98"/>
      <c r="AJ186" s="98"/>
    </row>
    <row r="187" ht="13.5" customHeight="1">
      <c r="A187" s="5"/>
      <c r="B187" s="123"/>
      <c r="C187" s="123"/>
      <c r="D187" s="123"/>
      <c r="E187" s="123"/>
      <c r="F187" s="123"/>
      <c r="G187" s="78"/>
      <c r="H187" s="196"/>
      <c r="I187" s="409" t="s">
        <v>3403</v>
      </c>
      <c r="J187" s="103"/>
      <c r="K187" s="103"/>
      <c r="L187" s="75"/>
      <c r="M187" s="75"/>
      <c r="N187" s="91"/>
      <c r="O187" s="91"/>
      <c r="P187" s="75"/>
      <c r="Q187" s="75"/>
      <c r="R187" s="75"/>
      <c r="S187" s="98"/>
      <c r="T187" s="123"/>
      <c r="U187" s="123"/>
      <c r="V187" s="123"/>
      <c r="W187" s="123"/>
      <c r="X187" s="123"/>
      <c r="Y187" s="123"/>
      <c r="Z187" s="98"/>
      <c r="AA187" s="98"/>
      <c r="AB187" s="98"/>
      <c r="AC187" s="98"/>
      <c r="AD187" s="98"/>
      <c r="AE187" s="98"/>
      <c r="AF187" s="98"/>
      <c r="AG187" s="98"/>
      <c r="AH187" s="98"/>
      <c r="AI187" s="98"/>
      <c r="AJ187" s="98"/>
    </row>
    <row r="188" ht="13.5" customHeight="1">
      <c r="A188" s="5"/>
      <c r="B188" s="123"/>
      <c r="C188" s="123"/>
      <c r="D188" s="123"/>
      <c r="E188" s="123"/>
      <c r="F188" s="123"/>
      <c r="G188" s="78"/>
      <c r="H188" s="196"/>
      <c r="I188" s="87" t="s">
        <v>3008</v>
      </c>
      <c r="J188" s="103"/>
      <c r="K188" s="103"/>
      <c r="L188" s="91"/>
      <c r="M188" s="75"/>
      <c r="N188" s="98"/>
      <c r="O188" s="75"/>
      <c r="P188" s="75"/>
      <c r="Q188" s="75"/>
      <c r="R188" s="75"/>
      <c r="S188" s="75"/>
      <c r="T188" s="123"/>
      <c r="U188" s="123"/>
      <c r="V188" s="123"/>
      <c r="W188" s="123"/>
      <c r="X188" s="123"/>
      <c r="Y188" s="123"/>
      <c r="Z188" s="98"/>
      <c r="AA188" s="98"/>
      <c r="AB188" s="98"/>
      <c r="AC188" s="98"/>
      <c r="AD188" s="98"/>
      <c r="AE188" s="98"/>
      <c r="AF188" s="98"/>
      <c r="AG188" s="98"/>
      <c r="AH188" s="98"/>
      <c r="AI188" s="98"/>
      <c r="AJ188" s="98"/>
    </row>
    <row r="189" ht="13.5" customHeight="1">
      <c r="A189" s="5"/>
      <c r="B189" s="123"/>
      <c r="C189" s="123"/>
      <c r="D189" s="123"/>
      <c r="E189" s="123"/>
      <c r="F189" s="123"/>
      <c r="G189" s="78"/>
      <c r="H189" s="196"/>
      <c r="I189" s="409" t="s">
        <v>3404</v>
      </c>
      <c r="J189" s="103"/>
      <c r="K189" s="103"/>
      <c r="L189" s="91"/>
      <c r="M189" s="75"/>
      <c r="N189" s="98"/>
      <c r="O189" s="75"/>
      <c r="P189" s="75"/>
      <c r="Q189" s="75"/>
      <c r="R189" s="75"/>
      <c r="S189" s="75"/>
      <c r="T189" s="123"/>
      <c r="U189" s="123"/>
      <c r="V189" s="123"/>
      <c r="W189" s="123"/>
      <c r="X189" s="123"/>
      <c r="Y189" s="123"/>
      <c r="Z189" s="98"/>
      <c r="AA189" s="98"/>
      <c r="AB189" s="98"/>
      <c r="AC189" s="98"/>
      <c r="AD189" s="98"/>
      <c r="AE189" s="98"/>
      <c r="AF189" s="98"/>
      <c r="AG189" s="98"/>
      <c r="AH189" s="98"/>
      <c r="AI189" s="98"/>
      <c r="AJ189" s="98"/>
    </row>
    <row r="190" ht="13.5" customHeight="1">
      <c r="A190" s="5"/>
      <c r="B190" s="123"/>
      <c r="C190" s="123"/>
      <c r="D190" s="123"/>
      <c r="E190" s="123"/>
      <c r="F190" s="123"/>
      <c r="G190" s="78"/>
      <c r="H190" s="196"/>
      <c r="I190" s="90" t="s">
        <v>3311</v>
      </c>
      <c r="J190" s="103"/>
      <c r="K190" s="103"/>
      <c r="L190" s="91"/>
      <c r="M190" s="75"/>
      <c r="N190" s="98"/>
      <c r="O190" s="75"/>
      <c r="P190" s="75"/>
      <c r="Q190" s="75"/>
      <c r="R190" s="75"/>
      <c r="S190" s="75"/>
      <c r="T190" s="123"/>
      <c r="U190" s="123"/>
      <c r="V190" s="123"/>
      <c r="W190" s="123"/>
      <c r="X190" s="123"/>
      <c r="Y190" s="123"/>
      <c r="Z190" s="98"/>
      <c r="AA190" s="98"/>
      <c r="AB190" s="98"/>
      <c r="AC190" s="98"/>
      <c r="AD190" s="98"/>
      <c r="AE190" s="98"/>
      <c r="AF190" s="98"/>
      <c r="AG190" s="98"/>
      <c r="AH190" s="98"/>
      <c r="AI190" s="98"/>
      <c r="AJ190" s="98"/>
    </row>
    <row r="191" ht="13.5" customHeight="1">
      <c r="A191" s="5"/>
      <c r="B191" s="123"/>
      <c r="C191" s="123"/>
      <c r="D191" s="123"/>
      <c r="E191" s="123"/>
      <c r="F191" s="123"/>
      <c r="G191" s="78"/>
      <c r="H191" s="196"/>
      <c r="I191" s="409" t="s">
        <v>3405</v>
      </c>
      <c r="J191" s="103"/>
      <c r="K191" s="103"/>
      <c r="L191" s="91"/>
      <c r="M191" s="75"/>
      <c r="N191" s="98"/>
      <c r="O191" s="75"/>
      <c r="P191" s="75"/>
      <c r="Q191" s="75"/>
      <c r="R191" s="75"/>
      <c r="S191" s="75"/>
      <c r="T191" s="123"/>
      <c r="U191" s="123"/>
      <c r="V191" s="123"/>
      <c r="W191" s="123"/>
      <c r="X191" s="123"/>
      <c r="Y191" s="123"/>
      <c r="Z191" s="98"/>
      <c r="AA191" s="98"/>
      <c r="AB191" s="98"/>
      <c r="AC191" s="98"/>
      <c r="AD191" s="98"/>
      <c r="AE191" s="98"/>
      <c r="AF191" s="98"/>
      <c r="AG191" s="98"/>
      <c r="AH191" s="98"/>
      <c r="AI191" s="98"/>
      <c r="AJ191" s="98"/>
    </row>
    <row r="192" ht="13.5" customHeight="1">
      <c r="A192" s="5"/>
      <c r="B192" s="123"/>
      <c r="C192" s="123"/>
      <c r="D192" s="123"/>
      <c r="E192" s="123"/>
      <c r="F192" s="123"/>
      <c r="G192" s="78"/>
      <c r="H192" s="196"/>
      <c r="I192" s="106"/>
      <c r="J192" s="357"/>
      <c r="K192" s="357"/>
      <c r="L192" s="91"/>
      <c r="M192" s="75"/>
      <c r="N192" s="98"/>
      <c r="O192" s="75"/>
      <c r="P192" s="75"/>
      <c r="Q192" s="75"/>
      <c r="R192" s="75"/>
      <c r="S192" s="75"/>
      <c r="T192" s="123"/>
      <c r="U192" s="123"/>
      <c r="V192" s="123"/>
      <c r="W192" s="123"/>
      <c r="X192" s="123"/>
      <c r="Y192" s="123"/>
      <c r="Z192" s="98"/>
      <c r="AA192" s="98"/>
      <c r="AB192" s="98"/>
      <c r="AC192" s="98"/>
      <c r="AD192" s="98"/>
      <c r="AE192" s="98"/>
      <c r="AF192" s="98"/>
      <c r="AG192" s="98"/>
      <c r="AH192" s="98"/>
      <c r="AI192" s="98"/>
      <c r="AJ192" s="98"/>
    </row>
    <row r="193" ht="13.5" customHeight="1">
      <c r="A193" s="5"/>
      <c r="B193" s="123"/>
      <c r="C193" s="123"/>
      <c r="D193" s="123"/>
      <c r="E193" s="123"/>
      <c r="F193" s="123"/>
      <c r="G193" s="78"/>
      <c r="H193" s="196"/>
      <c r="I193" s="75"/>
      <c r="J193" s="524">
        <v>1.0</v>
      </c>
      <c r="K193" s="29" t="s">
        <v>2974</v>
      </c>
      <c r="L193" s="75"/>
      <c r="M193" s="75"/>
      <c r="N193" s="75"/>
      <c r="O193" s="75"/>
      <c r="P193" s="75"/>
      <c r="Q193" s="75"/>
      <c r="R193" s="75"/>
      <c r="S193" s="75"/>
      <c r="T193" s="123"/>
      <c r="U193" s="123"/>
      <c r="V193" s="123"/>
      <c r="W193" s="123"/>
      <c r="X193" s="123"/>
      <c r="Y193" s="123"/>
      <c r="Z193" s="98"/>
      <c r="AA193" s="98"/>
      <c r="AB193" s="98"/>
      <c r="AC193" s="98"/>
      <c r="AD193" s="98"/>
      <c r="AE193" s="98"/>
      <c r="AF193" s="98"/>
      <c r="AG193" s="98"/>
      <c r="AH193" s="98"/>
      <c r="AI193" s="98"/>
      <c r="AJ193" s="98"/>
    </row>
    <row r="194" ht="13.5" customHeight="1">
      <c r="A194" s="5"/>
      <c r="B194" s="123"/>
      <c r="C194" s="123"/>
      <c r="D194" s="123"/>
      <c r="E194" s="123"/>
      <c r="F194" s="123"/>
      <c r="G194" s="78"/>
      <c r="H194" s="196"/>
      <c r="I194" s="75"/>
      <c r="J194" s="524">
        <v>2.0</v>
      </c>
      <c r="K194" s="29" t="s">
        <v>2975</v>
      </c>
      <c r="L194" s="75"/>
      <c r="M194" s="75"/>
      <c r="N194" s="75"/>
      <c r="O194" s="75"/>
      <c r="P194" s="75"/>
      <c r="Q194" s="75"/>
      <c r="R194" s="75"/>
      <c r="S194" s="75"/>
      <c r="T194" s="123"/>
      <c r="U194" s="123"/>
      <c r="V194" s="123"/>
      <c r="W194" s="123"/>
      <c r="X194" s="123"/>
      <c r="Y194" s="123"/>
      <c r="Z194" s="98"/>
      <c r="AA194" s="98"/>
      <c r="AB194" s="98"/>
      <c r="AC194" s="98"/>
      <c r="AD194" s="98"/>
      <c r="AE194" s="98"/>
      <c r="AF194" s="98"/>
      <c r="AG194" s="98"/>
      <c r="AH194" s="98"/>
      <c r="AI194" s="98"/>
      <c r="AJ194" s="98"/>
    </row>
    <row r="195" ht="13.5" customHeight="1">
      <c r="A195" s="5"/>
      <c r="B195" s="123"/>
      <c r="C195" s="123"/>
      <c r="D195" s="123"/>
      <c r="E195" s="123"/>
      <c r="F195" s="123"/>
      <c r="G195" s="78"/>
      <c r="H195" s="196"/>
      <c r="I195" s="123"/>
      <c r="J195" s="50"/>
      <c r="K195" s="123"/>
      <c r="L195" s="123"/>
      <c r="M195" s="502"/>
      <c r="O195" s="123"/>
      <c r="P195" s="123"/>
      <c r="Q195" s="123"/>
      <c r="R195" s="123"/>
      <c r="S195" s="123"/>
      <c r="T195" s="123"/>
      <c r="U195" s="123"/>
      <c r="V195" s="123"/>
      <c r="W195" s="123"/>
      <c r="X195" s="123"/>
      <c r="Y195" s="123"/>
      <c r="Z195" s="98"/>
      <c r="AA195" s="98"/>
      <c r="AB195" s="98"/>
      <c r="AC195" s="98"/>
      <c r="AD195" s="98"/>
      <c r="AE195" s="98"/>
      <c r="AF195" s="98"/>
      <c r="AG195" s="98"/>
      <c r="AH195" s="98"/>
      <c r="AI195" s="98"/>
      <c r="AJ195" s="98"/>
    </row>
    <row r="196" ht="13.5" customHeight="1">
      <c r="A196" s="5"/>
      <c r="B196" s="123"/>
      <c r="C196" s="123"/>
      <c r="D196" s="123"/>
      <c r="E196" s="123"/>
      <c r="F196" s="123"/>
      <c r="G196" s="78"/>
      <c r="H196" s="196">
        <f>H179+0.01</f>
        <v>5.19</v>
      </c>
      <c r="I196" s="354" t="s">
        <v>3406</v>
      </c>
      <c r="J196" s="356"/>
      <c r="K196" s="447"/>
      <c r="L196" s="447"/>
      <c r="M196" s="447"/>
      <c r="N196" s="447"/>
      <c r="O196" s="447"/>
      <c r="P196" s="447"/>
      <c r="Q196" s="447"/>
      <c r="R196" s="447"/>
      <c r="S196" s="447"/>
      <c r="T196" s="447"/>
      <c r="U196" s="447"/>
      <c r="V196" s="447"/>
      <c r="W196" s="123"/>
      <c r="X196" s="123"/>
      <c r="Y196" s="123"/>
      <c r="Z196" s="98"/>
      <c r="AA196" s="98"/>
      <c r="AB196" s="98"/>
      <c r="AC196" s="98"/>
      <c r="AD196" s="98"/>
      <c r="AE196" s="98"/>
      <c r="AF196" s="98"/>
      <c r="AG196" s="98"/>
      <c r="AH196" s="98"/>
      <c r="AI196" s="98"/>
      <c r="AJ196" s="98"/>
      <c r="AK196" s="98"/>
      <c r="AL196" s="98"/>
      <c r="AM196" s="98"/>
      <c r="AN196" s="98"/>
      <c r="AO196" s="98"/>
      <c r="AP196" s="98"/>
      <c r="AQ196" s="98"/>
      <c r="AR196" s="98"/>
      <c r="AS196" s="98"/>
      <c r="AT196" s="98"/>
    </row>
    <row r="197" ht="13.5" customHeight="1">
      <c r="A197" s="5"/>
      <c r="B197" s="123"/>
      <c r="C197" s="123"/>
      <c r="D197" s="123"/>
      <c r="E197" s="123"/>
      <c r="F197" s="123"/>
      <c r="G197" s="78"/>
      <c r="H197" s="196"/>
      <c r="I197" s="355" t="s">
        <v>3324</v>
      </c>
      <c r="W197" s="123"/>
      <c r="X197" s="123"/>
      <c r="Y197" s="123"/>
      <c r="Z197" s="98"/>
      <c r="AA197" s="98"/>
      <c r="AB197" s="98"/>
      <c r="AC197" s="98"/>
      <c r="AD197" s="98"/>
      <c r="AE197" s="98"/>
      <c r="AF197" s="98"/>
      <c r="AG197" s="98"/>
      <c r="AH197" s="98"/>
      <c r="AI197" s="98"/>
      <c r="AJ197" s="98"/>
      <c r="AK197" s="98"/>
      <c r="AL197" s="98"/>
      <c r="AM197" s="98"/>
      <c r="AN197" s="98"/>
      <c r="AO197" s="98"/>
      <c r="AP197" s="98"/>
      <c r="AQ197" s="98"/>
      <c r="AR197" s="98"/>
      <c r="AS197" s="98"/>
      <c r="AT197" s="98"/>
    </row>
    <row r="198" ht="13.5" customHeight="1">
      <c r="A198" s="5"/>
      <c r="B198" s="123"/>
      <c r="C198" s="123"/>
      <c r="D198" s="123"/>
      <c r="E198" s="123"/>
      <c r="F198" s="123"/>
      <c r="G198" s="78"/>
      <c r="H198" s="196"/>
      <c r="W198" s="123"/>
      <c r="X198" s="123"/>
      <c r="Y198" s="123"/>
      <c r="Z198" s="98"/>
      <c r="AA198" s="98"/>
      <c r="AB198" s="98"/>
      <c r="AC198" s="98"/>
      <c r="AD198" s="98"/>
      <c r="AE198" s="98"/>
      <c r="AF198" s="98"/>
      <c r="AG198" s="98"/>
      <c r="AH198" s="98"/>
      <c r="AI198" s="98"/>
      <c r="AJ198" s="98"/>
      <c r="AK198" s="98"/>
      <c r="AL198" s="98"/>
      <c r="AM198" s="98"/>
      <c r="AN198" s="98"/>
      <c r="AO198" s="98"/>
      <c r="AP198" s="98"/>
      <c r="AQ198" s="98"/>
      <c r="AR198" s="98"/>
      <c r="AS198" s="98"/>
      <c r="AT198" s="98"/>
    </row>
    <row r="199" ht="13.5" customHeight="1">
      <c r="A199" s="5"/>
      <c r="B199" s="123"/>
      <c r="C199" s="123"/>
      <c r="D199" s="123"/>
      <c r="E199" s="123"/>
      <c r="F199" s="123"/>
      <c r="G199" s="78"/>
      <c r="H199" s="196"/>
      <c r="I199" s="98"/>
      <c r="J199" s="99">
        <v>1.0</v>
      </c>
      <c r="K199" s="98" t="s">
        <v>3325</v>
      </c>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row>
    <row r="200" ht="13.5" customHeight="1">
      <c r="A200" s="5"/>
      <c r="B200" s="123"/>
      <c r="C200" s="123"/>
      <c r="D200" s="123"/>
      <c r="E200" s="123"/>
      <c r="F200" s="123"/>
      <c r="G200" s="78"/>
      <c r="H200" s="196"/>
      <c r="I200" s="98"/>
      <c r="J200" s="99">
        <v>2.0</v>
      </c>
      <c r="K200" s="98" t="s">
        <v>3326</v>
      </c>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row>
    <row r="201" ht="13.5" customHeight="1">
      <c r="A201" s="5"/>
      <c r="B201" s="123"/>
      <c r="C201" s="123"/>
      <c r="D201" s="123"/>
      <c r="E201" s="123"/>
      <c r="F201" s="123"/>
      <c r="G201" s="78"/>
      <c r="H201" s="196"/>
      <c r="I201" s="98"/>
      <c r="J201" s="99">
        <v>3.0</v>
      </c>
      <c r="K201" s="98" t="s">
        <v>3327</v>
      </c>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row>
    <row r="202" ht="13.5" customHeight="1">
      <c r="A202" s="5"/>
      <c r="B202" s="123"/>
      <c r="C202" s="123"/>
      <c r="D202" s="123"/>
      <c r="E202" s="123"/>
      <c r="F202" s="123"/>
      <c r="G202" s="78"/>
      <c r="H202" s="196"/>
      <c r="I202" s="98"/>
      <c r="J202" s="99">
        <v>4.0</v>
      </c>
      <c r="K202" s="98" t="s">
        <v>3328</v>
      </c>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row>
    <row r="203" ht="13.5" customHeight="1">
      <c r="A203" s="5"/>
      <c r="B203" s="123"/>
      <c r="C203" s="123"/>
      <c r="D203" s="123"/>
      <c r="E203" s="123"/>
      <c r="F203" s="123"/>
      <c r="G203" s="78"/>
      <c r="H203" s="196"/>
      <c r="I203" s="98"/>
      <c r="J203" s="99">
        <v>5.0</v>
      </c>
      <c r="K203" s="98" t="s">
        <v>3329</v>
      </c>
      <c r="L203" s="98"/>
      <c r="M203" s="98"/>
      <c r="N203" s="98"/>
      <c r="O203" s="98"/>
      <c r="P203" s="98"/>
      <c r="Q203" s="98"/>
      <c r="R203" s="98"/>
      <c r="S203" s="98"/>
      <c r="T203" s="98"/>
      <c r="U203" s="98"/>
      <c r="V203" s="98"/>
      <c r="W203" s="98"/>
      <c r="X203" s="123"/>
      <c r="Y203" s="123"/>
      <c r="Z203" s="98"/>
      <c r="AA203" s="98"/>
      <c r="AB203" s="98"/>
      <c r="AC203" s="98"/>
      <c r="AD203" s="98"/>
      <c r="AE203" s="98"/>
      <c r="AF203" s="98"/>
      <c r="AG203" s="98"/>
      <c r="AH203" s="98"/>
      <c r="AI203" s="98"/>
      <c r="AJ203" s="98"/>
      <c r="AK203" s="98"/>
      <c r="AL203" s="98"/>
      <c r="AM203" s="98"/>
      <c r="AN203" s="98"/>
      <c r="AO203" s="98"/>
      <c r="AP203" s="98"/>
      <c r="AQ203" s="98"/>
      <c r="AR203" s="98"/>
      <c r="AS203" s="98"/>
      <c r="AT203" s="98"/>
    </row>
    <row r="204" ht="13.5" customHeight="1">
      <c r="A204" s="5"/>
      <c r="B204" s="123"/>
      <c r="C204" s="123"/>
      <c r="D204" s="123"/>
      <c r="E204" s="494" t="s">
        <v>3172</v>
      </c>
      <c r="F204" s="339" t="s">
        <v>189</v>
      </c>
      <c r="G204" s="78"/>
      <c r="H204" s="505"/>
      <c r="I204" s="503" t="str">
        <f>"CATI VALIDACIÓN: SI "&amp;H80&amp;"0 &lt; "&amp;H196&amp;" MENSAJE ADVERTENCIA Are you sure that the number of people currently working is less?"</f>
        <v>CATI VALIDACIÓN: SI 5,10 &lt; 5,19 MENSAJE ADVERTENCIA Are you sure that the number of people currently working is less?</v>
      </c>
      <c r="J204" s="504"/>
      <c r="K204" s="504"/>
      <c r="L204" s="504"/>
      <c r="M204" s="504"/>
      <c r="N204" s="504"/>
      <c r="O204" s="504"/>
      <c r="P204" s="504"/>
      <c r="Q204" s="504"/>
      <c r="R204" s="504"/>
      <c r="S204" s="504"/>
      <c r="T204" s="504"/>
      <c r="U204" s="504"/>
      <c r="V204" s="504"/>
      <c r="W204" s="504"/>
      <c r="X204" s="504"/>
      <c r="Y204" s="504"/>
      <c r="Z204" s="504"/>
      <c r="AA204" s="381"/>
      <c r="AB204" s="98"/>
      <c r="AC204" s="98"/>
      <c r="AD204" s="98"/>
      <c r="AE204" s="98"/>
      <c r="AF204" s="98"/>
      <c r="AG204" s="98"/>
      <c r="AH204" s="98"/>
      <c r="AI204" s="98"/>
      <c r="AJ204" s="98"/>
      <c r="AK204" s="98"/>
      <c r="AL204" s="98"/>
      <c r="AM204" s="98"/>
      <c r="AN204" s="98"/>
      <c r="AO204" s="98"/>
      <c r="AP204" s="98"/>
      <c r="AQ204" s="98"/>
      <c r="AR204" s="98"/>
      <c r="AS204" s="98"/>
      <c r="AT204" s="98"/>
    </row>
    <row r="205" ht="13.5" customHeight="1">
      <c r="A205" s="5"/>
      <c r="B205" s="123"/>
      <c r="C205" s="123"/>
      <c r="D205" s="123"/>
      <c r="E205" s="123"/>
      <c r="F205" s="123"/>
      <c r="G205" s="78"/>
      <c r="H205" s="196"/>
      <c r="I205" s="98"/>
      <c r="J205" s="98"/>
      <c r="K205" s="98"/>
      <c r="L205" s="98"/>
      <c r="M205" s="98"/>
      <c r="N205" s="98"/>
      <c r="O205" s="98"/>
      <c r="P205" s="98"/>
      <c r="Q205" s="98"/>
      <c r="R205" s="98"/>
      <c r="S205" s="98"/>
      <c r="T205" s="98"/>
      <c r="U205" s="98"/>
      <c r="V205" s="98"/>
      <c r="W205" s="98"/>
      <c r="X205" s="123"/>
      <c r="Y205" s="123"/>
      <c r="Z205" s="98"/>
      <c r="AA205" s="98"/>
      <c r="AB205" s="98"/>
      <c r="AC205" s="98"/>
      <c r="AD205" s="98"/>
      <c r="AE205" s="98"/>
      <c r="AF205" s="98"/>
      <c r="AG205" s="98"/>
      <c r="AH205" s="98"/>
      <c r="AI205" s="98"/>
      <c r="AJ205" s="98"/>
      <c r="AK205" s="98"/>
      <c r="AL205" s="98"/>
      <c r="AM205" s="98"/>
      <c r="AN205" s="98"/>
      <c r="AO205" s="98"/>
      <c r="AP205" s="98"/>
      <c r="AQ205" s="98"/>
      <c r="AR205" s="98"/>
      <c r="AS205" s="98"/>
      <c r="AT205" s="98"/>
    </row>
    <row r="206" ht="13.5" customHeight="1">
      <c r="A206" s="5"/>
      <c r="B206" s="123"/>
      <c r="C206" s="123"/>
      <c r="D206" s="123"/>
      <c r="E206" s="123"/>
      <c r="F206" s="123"/>
      <c r="G206" s="78"/>
      <c r="H206" s="196">
        <f>H196+0.01</f>
        <v>5.2</v>
      </c>
      <c r="I206" s="354" t="s">
        <v>3407</v>
      </c>
      <c r="J206" s="50"/>
      <c r="K206" s="123"/>
      <c r="L206" s="123"/>
      <c r="M206" s="123"/>
      <c r="N206" s="123"/>
      <c r="O206" s="123"/>
      <c r="P206" s="123"/>
      <c r="Q206" s="123"/>
      <c r="R206" s="123"/>
      <c r="S206" s="123"/>
      <c r="T206" s="123"/>
      <c r="U206" s="123"/>
      <c r="V206" s="123"/>
      <c r="W206" s="123"/>
      <c r="X206" s="123"/>
      <c r="Y206" s="123"/>
      <c r="Z206" s="98"/>
      <c r="AA206" s="98"/>
      <c r="AB206" s="98"/>
      <c r="AC206" s="98"/>
      <c r="AD206" s="98"/>
      <c r="AE206" s="98"/>
      <c r="AF206" s="98"/>
      <c r="AG206" s="98"/>
      <c r="AH206" s="98"/>
      <c r="AI206" s="98"/>
      <c r="AJ206" s="98"/>
      <c r="AK206" s="98"/>
      <c r="AL206" s="98"/>
      <c r="AM206" s="98"/>
      <c r="AN206" s="98"/>
      <c r="AO206" s="98"/>
      <c r="AP206" s="98"/>
      <c r="AQ206" s="98"/>
      <c r="AR206" s="98"/>
      <c r="AS206" s="98"/>
      <c r="AT206" s="98"/>
    </row>
    <row r="207" ht="13.5" customHeight="1">
      <c r="A207" s="5"/>
      <c r="B207" s="123"/>
      <c r="C207" s="123"/>
      <c r="D207" s="123"/>
      <c r="E207" s="123"/>
      <c r="F207" s="123"/>
      <c r="G207" s="78"/>
      <c r="H207" s="479"/>
      <c r="I207" s="98"/>
      <c r="J207" s="483"/>
      <c r="K207" s="484"/>
      <c r="L207" s="485"/>
      <c r="M207" s="353" t="s">
        <v>3408</v>
      </c>
      <c r="N207" s="123"/>
      <c r="O207" s="123"/>
      <c r="P207" s="123"/>
      <c r="Q207" s="123"/>
      <c r="R207" s="144" t="s">
        <v>3294</v>
      </c>
      <c r="S207" s="144"/>
      <c r="T207" s="144"/>
      <c r="U207" s="377"/>
      <c r="V207" s="144"/>
      <c r="W207" s="144"/>
      <c r="X207" s="123"/>
      <c r="Y207" s="123"/>
      <c r="Z207" s="98"/>
      <c r="AA207" s="98"/>
      <c r="AB207" s="98"/>
      <c r="AC207" s="98"/>
      <c r="AD207" s="98"/>
      <c r="AE207" s="98"/>
      <c r="AF207" s="98"/>
      <c r="AG207" s="98"/>
      <c r="AH207" s="98"/>
      <c r="AI207" s="98"/>
      <c r="AJ207" s="98"/>
      <c r="AK207" s="98"/>
      <c r="AL207" s="98"/>
      <c r="AM207" s="98"/>
      <c r="AN207" s="98"/>
      <c r="AO207" s="98"/>
      <c r="AP207" s="98"/>
      <c r="AQ207" s="98"/>
      <c r="AR207" s="98"/>
      <c r="AS207" s="98"/>
      <c r="AT207" s="98"/>
    </row>
    <row r="208" ht="13.5" customHeight="1">
      <c r="A208" s="5"/>
      <c r="B208" s="123"/>
      <c r="C208" s="123"/>
      <c r="D208" s="123"/>
      <c r="E208" s="123"/>
      <c r="F208" s="123"/>
      <c r="G208" s="78"/>
      <c r="H208" s="196"/>
      <c r="I208" s="123"/>
      <c r="J208" s="99"/>
      <c r="K208" s="123"/>
      <c r="L208" s="123"/>
      <c r="M208" s="123"/>
      <c r="N208" s="123"/>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row>
    <row r="209" ht="13.5" customHeight="1">
      <c r="A209" s="5"/>
      <c r="B209" s="123"/>
      <c r="C209" s="123"/>
      <c r="D209" s="123"/>
      <c r="E209" s="123"/>
      <c r="F209" s="123"/>
      <c r="G209" s="78"/>
      <c r="H209" s="196"/>
      <c r="I209" s="123"/>
      <c r="J209" s="525" t="s">
        <v>3409</v>
      </c>
      <c r="K209" s="525"/>
      <c r="L209" s="525"/>
      <c r="M209" s="525"/>
      <c r="N209" s="525"/>
      <c r="O209" s="525"/>
      <c r="P209" s="525"/>
      <c r="Q209" s="525"/>
      <c r="R209" s="123"/>
      <c r="S209" s="123"/>
      <c r="T209" s="123"/>
      <c r="U209" s="123"/>
      <c r="V209" s="123"/>
      <c r="W209" s="123"/>
      <c r="X209" s="123"/>
      <c r="Y209" s="123"/>
      <c r="Z209" s="98"/>
      <c r="AA209" s="98"/>
      <c r="AB209" s="98"/>
      <c r="AC209" s="98"/>
      <c r="AD209" s="98"/>
      <c r="AE209" s="98"/>
      <c r="AF209" s="98"/>
      <c r="AG209" s="98"/>
      <c r="AH209" s="98"/>
      <c r="AI209" s="98"/>
      <c r="AJ209" s="98"/>
      <c r="AK209" s="98"/>
      <c r="AL209" s="98"/>
      <c r="AM209" s="98"/>
      <c r="AN209" s="98"/>
      <c r="AO209" s="98"/>
      <c r="AP209" s="98"/>
      <c r="AQ209" s="98"/>
      <c r="AR209" s="98"/>
      <c r="AS209" s="98"/>
      <c r="AT209" s="98"/>
    </row>
    <row r="210" ht="13.5" customHeight="1">
      <c r="A210" s="5"/>
      <c r="B210" s="123"/>
      <c r="C210" s="123"/>
      <c r="D210" s="123"/>
      <c r="E210" s="123"/>
      <c r="F210" s="123"/>
      <c r="G210" s="78"/>
      <c r="H210" s="505"/>
      <c r="I210" s="503" t="s">
        <v>3410</v>
      </c>
      <c r="J210" s="504"/>
      <c r="K210" s="504"/>
      <c r="L210" s="504"/>
      <c r="M210" s="504"/>
      <c r="N210" s="504"/>
      <c r="O210" s="504"/>
      <c r="P210" s="504"/>
      <c r="Q210" s="504"/>
      <c r="R210" s="504"/>
      <c r="S210" s="504"/>
      <c r="T210" s="504"/>
      <c r="U210" s="504"/>
      <c r="V210" s="504"/>
      <c r="W210" s="504"/>
      <c r="X210" s="504"/>
      <c r="Y210" s="504"/>
      <c r="Z210" s="504"/>
      <c r="AA210" s="381"/>
      <c r="AB210" s="98"/>
      <c r="AC210" s="98"/>
      <c r="AD210" s="98"/>
      <c r="AE210" s="98"/>
      <c r="AF210" s="98"/>
      <c r="AG210" s="98"/>
      <c r="AH210" s="98"/>
      <c r="AI210" s="98"/>
      <c r="AJ210" s="98"/>
      <c r="AK210" s="98"/>
      <c r="AL210" s="98"/>
      <c r="AM210" s="98"/>
      <c r="AN210" s="98"/>
      <c r="AO210" s="98"/>
      <c r="AP210" s="98"/>
      <c r="AQ210" s="98"/>
      <c r="AR210" s="98"/>
      <c r="AS210" s="98"/>
      <c r="AT210" s="98"/>
    </row>
    <row r="211" ht="13.5" customHeight="1">
      <c r="A211" s="5"/>
      <c r="B211" s="123"/>
      <c r="C211" s="123"/>
      <c r="D211" s="123"/>
      <c r="E211" s="123"/>
      <c r="F211" s="123"/>
      <c r="G211" s="78"/>
      <c r="H211" s="196"/>
      <c r="I211" s="123"/>
      <c r="J211" s="99"/>
      <c r="K211" s="123"/>
      <c r="L211" s="123"/>
      <c r="M211" s="123"/>
      <c r="N211" s="123"/>
      <c r="O211" s="123"/>
      <c r="P211" s="123"/>
      <c r="Q211" s="123"/>
      <c r="R211" s="123"/>
      <c r="S211" s="123"/>
      <c r="T211" s="123"/>
      <c r="U211" s="123"/>
      <c r="V211" s="123"/>
      <c r="W211" s="123"/>
      <c r="X211" s="123"/>
      <c r="Y211" s="123"/>
      <c r="Z211" s="98"/>
      <c r="AA211" s="98"/>
      <c r="AB211" s="98"/>
      <c r="AC211" s="98"/>
      <c r="AD211" s="98"/>
      <c r="AE211" s="98"/>
      <c r="AF211" s="98"/>
      <c r="AG211" s="98"/>
      <c r="AH211" s="98"/>
      <c r="AI211" s="98"/>
      <c r="AJ211" s="98"/>
      <c r="AK211" s="98"/>
      <c r="AL211" s="98"/>
      <c r="AM211" s="98"/>
      <c r="AN211" s="98"/>
      <c r="AO211" s="98"/>
      <c r="AP211" s="98"/>
      <c r="AQ211" s="98"/>
      <c r="AR211" s="98"/>
      <c r="AS211" s="98"/>
      <c r="AT211" s="98"/>
    </row>
    <row r="212" ht="13.5" customHeight="1">
      <c r="A212" s="5"/>
      <c r="B212" s="123"/>
      <c r="C212" s="123"/>
      <c r="D212" s="123"/>
      <c r="E212" s="123"/>
      <c r="F212" s="123"/>
      <c r="G212" s="78"/>
      <c r="H212" s="196">
        <f>H206+0.01</f>
        <v>5.21</v>
      </c>
      <c r="I212" s="354" t="s">
        <v>3411</v>
      </c>
      <c r="J212" s="50"/>
      <c r="K212" s="123"/>
      <c r="L212" s="123"/>
      <c r="M212" s="123"/>
      <c r="N212" s="123"/>
      <c r="O212" s="123"/>
      <c r="P212" s="123"/>
      <c r="Q212" s="123"/>
      <c r="R212" s="98"/>
      <c r="S212" s="123"/>
      <c r="T212" s="123"/>
      <c r="U212" s="123"/>
      <c r="V212" s="123"/>
      <c r="W212" s="123"/>
      <c r="X212" s="123"/>
      <c r="Y212" s="123"/>
      <c r="Z212" s="98"/>
      <c r="AA212" s="98"/>
      <c r="AB212" s="98"/>
      <c r="AC212" s="98"/>
      <c r="AD212" s="98"/>
      <c r="AE212" s="98"/>
      <c r="AF212" s="98"/>
      <c r="AG212" s="98"/>
      <c r="AH212" s="98"/>
      <c r="AI212" s="98"/>
      <c r="AJ212" s="98"/>
      <c r="AK212" s="98"/>
      <c r="AL212" s="98"/>
      <c r="AM212" s="98"/>
      <c r="AN212" s="98"/>
      <c r="AO212" s="98"/>
      <c r="AP212" s="98"/>
      <c r="AQ212" s="98"/>
      <c r="AR212" s="98"/>
      <c r="AS212" s="98"/>
      <c r="AT212" s="98"/>
    </row>
    <row r="213" ht="13.5" customHeight="1">
      <c r="A213" s="5"/>
      <c r="B213" s="123"/>
      <c r="C213" s="123"/>
      <c r="D213" s="123"/>
      <c r="E213" s="123"/>
      <c r="F213" s="123"/>
      <c r="G213" s="78"/>
      <c r="H213" s="196"/>
      <c r="I213" s="222" t="s">
        <v>3412</v>
      </c>
      <c r="Z213" s="98"/>
      <c r="AA213" s="98"/>
      <c r="AB213" s="98"/>
      <c r="AC213" s="98"/>
      <c r="AD213" s="98"/>
      <c r="AE213" s="98"/>
      <c r="AF213" s="98"/>
      <c r="AG213" s="98"/>
      <c r="AH213" s="98"/>
      <c r="AI213" s="98"/>
      <c r="AJ213" s="98"/>
      <c r="AK213" s="98"/>
      <c r="AL213" s="98"/>
      <c r="AM213" s="98"/>
      <c r="AN213" s="98"/>
      <c r="AO213" s="98"/>
      <c r="AP213" s="98"/>
      <c r="AQ213" s="98"/>
      <c r="AR213" s="98"/>
      <c r="AS213" s="98"/>
      <c r="AT213" s="98"/>
    </row>
    <row r="214" ht="13.5" customHeight="1">
      <c r="A214" s="5"/>
      <c r="B214" s="123"/>
      <c r="C214" s="123"/>
      <c r="D214" s="123"/>
      <c r="E214" s="123"/>
      <c r="F214" s="123"/>
      <c r="G214" s="78"/>
      <c r="H214" s="196"/>
      <c r="Z214" s="98"/>
      <c r="AA214" s="98"/>
      <c r="AB214" s="98"/>
      <c r="AC214" s="98"/>
      <c r="AD214" s="98"/>
      <c r="AE214" s="98"/>
      <c r="AF214" s="98"/>
      <c r="AG214" s="98"/>
      <c r="AH214" s="98"/>
      <c r="AI214" s="98"/>
      <c r="AJ214" s="98"/>
      <c r="AK214" s="98"/>
      <c r="AL214" s="98"/>
      <c r="AM214" s="98"/>
      <c r="AN214" s="98"/>
      <c r="AO214" s="98"/>
      <c r="AP214" s="98"/>
      <c r="AQ214" s="98"/>
      <c r="AR214" s="98"/>
      <c r="AS214" s="98"/>
      <c r="AT214" s="98"/>
    </row>
    <row r="215" ht="13.5" customHeight="1">
      <c r="A215" s="5"/>
      <c r="B215" s="123"/>
      <c r="C215" s="123"/>
      <c r="D215" s="123"/>
      <c r="E215" s="123"/>
      <c r="F215" s="123"/>
      <c r="G215" s="78"/>
      <c r="H215" s="196"/>
      <c r="Z215" s="98"/>
      <c r="AA215" s="98"/>
      <c r="AB215" s="98"/>
      <c r="AC215" s="98"/>
      <c r="AD215" s="98"/>
      <c r="AE215" s="98"/>
      <c r="AF215" s="98"/>
      <c r="AG215" s="98"/>
      <c r="AH215" s="98"/>
      <c r="AI215" s="98"/>
      <c r="AJ215" s="98"/>
      <c r="AK215" s="98"/>
      <c r="AL215" s="98"/>
      <c r="AM215" s="98"/>
      <c r="AN215" s="98"/>
      <c r="AO215" s="98"/>
      <c r="AP215" s="98"/>
      <c r="AQ215" s="98"/>
      <c r="AR215" s="98"/>
      <c r="AS215" s="98"/>
      <c r="AT215" s="98"/>
    </row>
    <row r="216" ht="13.5" customHeight="1">
      <c r="A216" s="5"/>
      <c r="B216" s="123"/>
      <c r="C216" s="123"/>
      <c r="D216" s="123"/>
      <c r="E216" s="123"/>
      <c r="F216" s="123"/>
      <c r="G216" s="78"/>
      <c r="H216" s="196"/>
      <c r="I216" s="123"/>
      <c r="J216" s="483"/>
      <c r="K216" s="484"/>
      <c r="L216" s="484"/>
      <c r="M216" s="484"/>
      <c r="N216" s="59"/>
      <c r="O216" s="123"/>
      <c r="P216" s="144" t="s">
        <v>3286</v>
      </c>
      <c r="Q216" s="144"/>
      <c r="R216" s="144"/>
      <c r="S216" s="144"/>
      <c r="T216" s="144"/>
      <c r="U216" s="144"/>
      <c r="V216" s="144"/>
      <c r="W216" s="144"/>
      <c r="X216" s="144"/>
      <c r="Y216" s="144"/>
      <c r="Z216" s="98"/>
      <c r="AA216" s="98"/>
      <c r="AB216" s="98"/>
      <c r="AC216" s="98"/>
      <c r="AD216" s="98"/>
      <c r="AE216" s="98"/>
      <c r="AF216" s="98"/>
      <c r="AG216" s="98"/>
      <c r="AH216" s="98"/>
      <c r="AI216" s="98"/>
      <c r="AJ216" s="98"/>
      <c r="AK216" s="98"/>
      <c r="AL216" s="98"/>
      <c r="AM216" s="98"/>
      <c r="AN216" s="98"/>
      <c r="AO216" s="98"/>
      <c r="AP216" s="98"/>
      <c r="AQ216" s="98"/>
      <c r="AR216" s="98"/>
      <c r="AS216" s="98"/>
      <c r="AT216" s="98"/>
    </row>
    <row r="217" ht="13.5" customHeight="1">
      <c r="A217" s="5"/>
      <c r="B217" s="123"/>
      <c r="C217" s="123"/>
      <c r="D217" s="123"/>
      <c r="E217" s="123"/>
      <c r="F217" s="123"/>
      <c r="G217" s="78"/>
      <c r="H217" s="196"/>
      <c r="I217" s="123"/>
      <c r="J217" s="50"/>
      <c r="K217" s="123"/>
      <c r="L217" s="123"/>
      <c r="M217" s="123"/>
      <c r="N217" s="123"/>
      <c r="O217" s="123"/>
      <c r="P217" s="144" t="s">
        <v>3413</v>
      </c>
      <c r="Q217" s="377"/>
      <c r="R217" s="377"/>
      <c r="S217" s="377"/>
      <c r="T217" s="377"/>
      <c r="U217" s="377"/>
      <c r="V217" s="377"/>
      <c r="W217" s="377"/>
      <c r="X217" s="144"/>
      <c r="Y217" s="144"/>
      <c r="Z217" s="98"/>
      <c r="AA217" s="98"/>
      <c r="AB217" s="98"/>
      <c r="AC217" s="98"/>
      <c r="AD217" s="98"/>
      <c r="AE217" s="98"/>
      <c r="AF217" s="98"/>
      <c r="AG217" s="98"/>
      <c r="AH217" s="98"/>
      <c r="AI217" s="98"/>
      <c r="AJ217" s="98"/>
      <c r="AK217" s="98"/>
      <c r="AL217" s="98"/>
      <c r="AM217" s="98"/>
      <c r="AN217" s="98"/>
      <c r="AO217" s="98"/>
      <c r="AP217" s="98"/>
      <c r="AQ217" s="98"/>
      <c r="AR217" s="98"/>
      <c r="AS217" s="98"/>
      <c r="AT217" s="98"/>
    </row>
    <row r="218" ht="13.5" customHeight="1">
      <c r="A218" s="5"/>
      <c r="B218" s="123"/>
      <c r="C218" s="123"/>
      <c r="D218" s="123"/>
      <c r="E218" s="123"/>
      <c r="F218" s="123"/>
      <c r="G218" s="78"/>
      <c r="H218" s="479"/>
      <c r="I218" s="486" t="s">
        <v>3304</v>
      </c>
      <c r="J218" s="34"/>
      <c r="K218" s="34"/>
      <c r="L218" s="34"/>
      <c r="M218" s="34"/>
      <c r="N218" s="34"/>
      <c r="O218" s="34"/>
      <c r="P218" s="34"/>
      <c r="Q218" s="34"/>
      <c r="R218" s="34"/>
      <c r="S218" s="34"/>
      <c r="T218" s="34"/>
      <c r="U218" s="34"/>
      <c r="V218" s="34"/>
      <c r="W218" s="34"/>
      <c r="X218" s="34"/>
      <c r="Y218" s="34"/>
      <c r="Z218" s="34"/>
      <c r="AA218" s="35"/>
      <c r="AB218" s="98"/>
      <c r="AC218" s="98"/>
      <c r="AD218" s="98"/>
    </row>
    <row r="219" ht="13.5" customHeight="1">
      <c r="A219" s="5"/>
      <c r="B219" s="123"/>
      <c r="C219" s="123"/>
      <c r="D219" s="123"/>
      <c r="E219" s="123"/>
      <c r="F219" s="123"/>
      <c r="G219" s="78"/>
      <c r="H219" s="479"/>
      <c r="I219" s="36"/>
      <c r="J219" s="37"/>
      <c r="K219" s="37"/>
      <c r="L219" s="37"/>
      <c r="M219" s="37"/>
      <c r="N219" s="37"/>
      <c r="O219" s="37"/>
      <c r="P219" s="37"/>
      <c r="Q219" s="37"/>
      <c r="R219" s="37"/>
      <c r="S219" s="37"/>
      <c r="T219" s="37"/>
      <c r="U219" s="37"/>
      <c r="V219" s="37"/>
      <c r="W219" s="37"/>
      <c r="X219" s="37"/>
      <c r="Y219" s="37"/>
      <c r="Z219" s="37"/>
      <c r="AA219" s="38"/>
      <c r="AB219" s="98"/>
      <c r="AC219" s="98"/>
    </row>
    <row r="220" ht="13.5" customHeight="1">
      <c r="A220" s="5"/>
      <c r="B220" s="123"/>
      <c r="C220" s="123"/>
      <c r="D220" s="123"/>
      <c r="E220" s="494" t="s">
        <v>3172</v>
      </c>
      <c r="F220" s="526" t="s">
        <v>3414</v>
      </c>
      <c r="G220" s="78"/>
      <c r="H220" s="196"/>
      <c r="I220" s="487" t="s">
        <v>3289</v>
      </c>
      <c r="J220" s="34"/>
      <c r="K220" s="34"/>
      <c r="L220" s="34"/>
      <c r="M220" s="34"/>
      <c r="N220" s="34"/>
      <c r="O220" s="34"/>
      <c r="P220" s="34"/>
      <c r="Q220" s="34"/>
      <c r="R220" s="34"/>
      <c r="S220" s="34"/>
      <c r="T220" s="34"/>
      <c r="U220" s="34"/>
      <c r="V220" s="34"/>
      <c r="W220" s="34"/>
      <c r="X220" s="34"/>
      <c r="Y220" s="35"/>
      <c r="Z220" s="98"/>
      <c r="AA220" s="98"/>
      <c r="AB220" s="98"/>
      <c r="AC220" s="98"/>
      <c r="AD220" s="98"/>
      <c r="AE220" s="98"/>
      <c r="AF220" s="98"/>
      <c r="AG220" s="98"/>
      <c r="AH220" s="98"/>
      <c r="AI220" s="98"/>
      <c r="AJ220" s="98"/>
      <c r="AK220" s="98"/>
      <c r="AL220" s="98"/>
      <c r="AM220" s="98"/>
      <c r="AN220" s="98"/>
      <c r="AO220" s="98"/>
      <c r="AP220" s="98"/>
      <c r="AQ220" s="98"/>
      <c r="AR220" s="98"/>
      <c r="AS220" s="98"/>
      <c r="AT220" s="98"/>
    </row>
    <row r="221" ht="13.5" customHeight="1">
      <c r="A221" s="5"/>
      <c r="B221" s="123"/>
      <c r="C221" s="123"/>
      <c r="D221" s="123"/>
      <c r="E221" s="123"/>
      <c r="F221" s="123"/>
      <c r="G221" s="78"/>
      <c r="H221" s="196"/>
      <c r="I221" s="36"/>
      <c r="J221" s="37"/>
      <c r="K221" s="37"/>
      <c r="L221" s="37"/>
      <c r="M221" s="37"/>
      <c r="N221" s="37"/>
      <c r="O221" s="37"/>
      <c r="P221" s="37"/>
      <c r="Q221" s="37"/>
      <c r="R221" s="37"/>
      <c r="S221" s="37"/>
      <c r="T221" s="37"/>
      <c r="U221" s="37"/>
      <c r="V221" s="37"/>
      <c r="W221" s="37"/>
      <c r="X221" s="37"/>
      <c r="Y221" s="38"/>
      <c r="Z221" s="98"/>
      <c r="AA221" s="98"/>
      <c r="AB221" s="98"/>
      <c r="AC221" s="98"/>
      <c r="AD221" s="98"/>
      <c r="AE221" s="98"/>
      <c r="AF221" s="98"/>
      <c r="AG221" s="98"/>
      <c r="AH221" s="98"/>
      <c r="AI221" s="98"/>
      <c r="AJ221" s="98"/>
      <c r="AK221" s="98"/>
      <c r="AL221" s="98"/>
      <c r="AM221" s="98"/>
      <c r="AN221" s="98"/>
      <c r="AO221" s="98"/>
      <c r="AP221" s="98"/>
      <c r="AQ221" s="98"/>
      <c r="AR221" s="98"/>
      <c r="AS221" s="98"/>
      <c r="AT221" s="98"/>
    </row>
    <row r="222" ht="13.5" customHeight="1">
      <c r="A222" s="5"/>
      <c r="B222" s="123"/>
      <c r="C222" s="123"/>
      <c r="D222" s="123"/>
      <c r="E222" s="123"/>
      <c r="F222" s="123"/>
      <c r="G222" s="78"/>
      <c r="H222" s="196"/>
      <c r="I222" s="123"/>
      <c r="J222" s="50"/>
      <c r="K222" s="123"/>
      <c r="L222" s="123"/>
      <c r="M222" s="123"/>
      <c r="N222" s="123"/>
      <c r="O222" s="123"/>
      <c r="P222" s="32"/>
      <c r="Q222" s="32"/>
      <c r="R222" s="32"/>
      <c r="S222" s="32"/>
      <c r="T222" s="32"/>
      <c r="U222" s="32"/>
      <c r="V222" s="32"/>
      <c r="W222" s="32"/>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row>
    <row r="223" ht="13.5" customHeight="1">
      <c r="A223" s="5"/>
      <c r="B223" s="123"/>
      <c r="C223" s="123"/>
      <c r="D223" s="123"/>
      <c r="E223" s="123"/>
      <c r="F223" s="123"/>
      <c r="G223" s="78"/>
      <c r="H223" s="196"/>
      <c r="I223" s="522" t="s">
        <v>3306</v>
      </c>
      <c r="J223" s="45"/>
      <c r="K223" s="45"/>
      <c r="L223" s="45"/>
      <c r="M223" s="45"/>
      <c r="N223" s="45"/>
      <c r="O223" s="45"/>
      <c r="P223" s="45"/>
      <c r="Q223" s="45"/>
      <c r="R223" s="45"/>
      <c r="S223" s="46"/>
      <c r="T223" s="123"/>
      <c r="U223" s="123"/>
      <c r="V223" s="123"/>
      <c r="W223" s="123"/>
      <c r="X223" s="123"/>
      <c r="Y223" s="123"/>
      <c r="Z223" s="98"/>
      <c r="AA223" s="98"/>
      <c r="AB223" s="98"/>
      <c r="AC223" s="98"/>
      <c r="AD223" s="98"/>
      <c r="AE223" s="98"/>
      <c r="AF223" s="98"/>
      <c r="AG223" s="98"/>
      <c r="AH223" s="98"/>
      <c r="AI223" s="98"/>
      <c r="AJ223" s="98"/>
      <c r="AK223" s="98"/>
      <c r="AL223" s="98"/>
      <c r="AM223" s="98"/>
      <c r="AN223" s="98"/>
      <c r="AO223" s="98"/>
      <c r="AP223" s="98"/>
      <c r="AQ223" s="98"/>
      <c r="AR223" s="98"/>
      <c r="AS223" s="98"/>
      <c r="AT223" s="98"/>
    </row>
    <row r="224" ht="13.5" customHeight="1">
      <c r="A224" s="5"/>
      <c r="B224" s="123"/>
      <c r="C224" s="123"/>
      <c r="D224" s="123"/>
      <c r="E224" s="123"/>
      <c r="F224" s="123"/>
      <c r="G224" s="78"/>
      <c r="H224" s="196">
        <f>H212+0.01</f>
        <v>5.22</v>
      </c>
      <c r="I224" s="527" t="s">
        <v>3415</v>
      </c>
      <c r="J224" s="523"/>
      <c r="K224" s="523"/>
      <c r="L224" s="523"/>
      <c r="M224" s="523"/>
      <c r="N224" s="523"/>
      <c r="O224" s="523"/>
      <c r="P224" s="523"/>
      <c r="Q224" s="523"/>
      <c r="R224" s="523"/>
      <c r="S224" s="523"/>
      <c r="T224" s="123"/>
      <c r="U224" s="123"/>
      <c r="V224" s="123"/>
      <c r="W224" s="123"/>
      <c r="X224" s="123"/>
      <c r="Y224" s="123"/>
      <c r="Z224" s="98"/>
      <c r="AA224" s="98"/>
      <c r="AB224" s="98"/>
      <c r="AC224" s="98"/>
      <c r="AD224" s="98"/>
      <c r="AE224" s="98"/>
      <c r="AF224" s="98"/>
      <c r="AG224" s="98"/>
      <c r="AH224" s="98"/>
      <c r="AI224" s="98"/>
      <c r="AJ224" s="98"/>
      <c r="AK224" s="98"/>
      <c r="AL224" s="98"/>
      <c r="AM224" s="98"/>
      <c r="AN224" s="98"/>
      <c r="AO224" s="98"/>
      <c r="AP224" s="98"/>
      <c r="AQ224" s="98"/>
      <c r="AR224" s="98"/>
      <c r="AS224" s="98"/>
      <c r="AT224" s="98"/>
    </row>
    <row r="225" ht="13.5" customHeight="1">
      <c r="A225" s="5"/>
      <c r="B225" s="123"/>
      <c r="C225" s="123"/>
      <c r="D225" s="123"/>
      <c r="E225" s="123"/>
      <c r="F225" s="123"/>
      <c r="G225" s="78"/>
      <c r="H225" s="98"/>
      <c r="I225" s="87" t="s">
        <v>3003</v>
      </c>
      <c r="J225" s="103"/>
      <c r="K225" s="103"/>
      <c r="L225" s="75"/>
      <c r="M225" s="75"/>
      <c r="N225" s="98"/>
      <c r="O225" s="75"/>
      <c r="P225" s="75"/>
      <c r="Q225" s="75"/>
      <c r="R225" s="75"/>
      <c r="S225" s="75"/>
      <c r="T225" s="123"/>
      <c r="U225" s="123"/>
      <c r="V225" s="123"/>
      <c r="W225" s="123"/>
      <c r="X225" s="123"/>
      <c r="Y225" s="123"/>
      <c r="Z225" s="98"/>
      <c r="AA225" s="98"/>
      <c r="AB225" s="98"/>
      <c r="AC225" s="98"/>
      <c r="AD225" s="98"/>
      <c r="AE225" s="98"/>
      <c r="AF225" s="98"/>
      <c r="AG225" s="98"/>
      <c r="AH225" s="98"/>
      <c r="AI225" s="98"/>
      <c r="AJ225" s="98"/>
      <c r="AK225" s="98"/>
      <c r="AL225" s="98"/>
      <c r="AM225" s="98"/>
      <c r="AN225" s="98"/>
      <c r="AO225" s="98"/>
      <c r="AP225" s="98"/>
      <c r="AQ225" s="98"/>
      <c r="AR225" s="98"/>
      <c r="AS225" s="98"/>
      <c r="AT225" s="98"/>
    </row>
    <row r="226" ht="13.5" customHeight="1">
      <c r="A226" s="5"/>
      <c r="B226" s="123"/>
      <c r="C226" s="123"/>
      <c r="D226" s="123"/>
      <c r="E226" s="123"/>
      <c r="F226" s="123"/>
      <c r="G226" s="78"/>
      <c r="H226" s="98"/>
      <c r="I226" s="409" t="s">
        <v>3400</v>
      </c>
      <c r="J226" s="103"/>
      <c r="K226" s="103"/>
      <c r="L226" s="98"/>
      <c r="M226" s="75"/>
      <c r="N226" s="75"/>
      <c r="O226" s="98"/>
      <c r="P226" s="75"/>
      <c r="Q226" s="75"/>
      <c r="R226" s="75"/>
      <c r="S226" s="75"/>
      <c r="T226" s="123"/>
      <c r="U226" s="123"/>
      <c r="V226" s="123"/>
      <c r="W226" s="123"/>
      <c r="X226" s="123"/>
      <c r="Y226" s="123"/>
      <c r="Z226" s="98"/>
      <c r="AA226" s="98"/>
      <c r="AB226" s="98"/>
      <c r="AC226" s="98"/>
      <c r="AD226" s="98"/>
      <c r="AE226" s="98"/>
      <c r="AF226" s="98"/>
      <c r="AG226" s="98"/>
      <c r="AH226" s="74"/>
      <c r="AI226" s="75"/>
      <c r="AJ226" s="75"/>
      <c r="AK226" s="75"/>
      <c r="AL226" s="75"/>
      <c r="AM226" s="75"/>
      <c r="AN226" s="75"/>
      <c r="AO226" s="75"/>
      <c r="AP226" s="75"/>
      <c r="AQ226" s="75"/>
      <c r="AR226" s="75"/>
      <c r="AS226" s="75"/>
      <c r="AT226" s="75"/>
    </row>
    <row r="227" ht="13.5" customHeight="1">
      <c r="A227" s="5"/>
      <c r="B227" s="123"/>
      <c r="C227" s="123"/>
      <c r="D227" s="123"/>
      <c r="E227" s="123"/>
      <c r="F227" s="123"/>
      <c r="G227" s="78"/>
      <c r="H227" s="98"/>
      <c r="I227" s="87" t="s">
        <v>3005</v>
      </c>
      <c r="J227" s="103"/>
      <c r="K227" s="103"/>
      <c r="L227" s="75"/>
      <c r="M227" s="75"/>
      <c r="N227" s="98"/>
      <c r="O227" s="75"/>
      <c r="P227" s="75"/>
      <c r="Q227" s="75"/>
      <c r="R227" s="75"/>
      <c r="S227" s="75"/>
      <c r="T227" s="123"/>
      <c r="U227" s="123"/>
      <c r="V227" s="123"/>
      <c r="W227" s="123"/>
      <c r="X227" s="123"/>
      <c r="Y227" s="123"/>
      <c r="Z227" s="98"/>
      <c r="AA227" s="98"/>
      <c r="AB227" s="98"/>
      <c r="AC227" s="98"/>
      <c r="AD227" s="98"/>
      <c r="AE227" s="98"/>
      <c r="AF227" s="98"/>
      <c r="AG227" s="98"/>
      <c r="AH227" s="74"/>
      <c r="AI227" s="75"/>
      <c r="AJ227" s="75"/>
      <c r="AK227" s="75"/>
      <c r="AL227" s="75"/>
      <c r="AM227" s="75"/>
      <c r="AN227" s="75"/>
      <c r="AO227" s="75"/>
      <c r="AP227" s="75"/>
      <c r="AQ227" s="75"/>
      <c r="AR227" s="75"/>
      <c r="AS227" s="75"/>
      <c r="AT227" s="75"/>
    </row>
    <row r="228" ht="13.5" customHeight="1">
      <c r="A228" s="5"/>
      <c r="B228" s="123"/>
      <c r="C228" s="123"/>
      <c r="D228" s="123"/>
      <c r="E228" s="123"/>
      <c r="F228" s="123"/>
      <c r="G228" s="78"/>
      <c r="H228" s="98"/>
      <c r="I228" s="409" t="s">
        <v>3401</v>
      </c>
      <c r="J228" s="103"/>
      <c r="K228" s="103"/>
      <c r="L228" s="75"/>
      <c r="M228" s="75"/>
      <c r="N228" s="98"/>
      <c r="O228" s="75"/>
      <c r="P228" s="75"/>
      <c r="Q228" s="75"/>
      <c r="R228" s="75"/>
      <c r="S228" s="75"/>
      <c r="T228" s="123"/>
      <c r="U228" s="123"/>
      <c r="V228" s="123"/>
      <c r="W228" s="123"/>
      <c r="X228" s="123"/>
      <c r="Y228" s="123"/>
      <c r="Z228" s="98"/>
      <c r="AA228" s="98"/>
      <c r="AB228" s="98"/>
      <c r="AC228" s="98"/>
      <c r="AD228" s="98"/>
      <c r="AE228" s="98"/>
      <c r="AF228" s="98"/>
      <c r="AG228" s="98"/>
      <c r="AH228" s="74"/>
      <c r="AI228" s="75"/>
      <c r="AJ228" s="75"/>
      <c r="AK228" s="75"/>
      <c r="AL228" s="75"/>
      <c r="AM228" s="75"/>
      <c r="AN228" s="75"/>
      <c r="AO228" s="75"/>
      <c r="AP228" s="75"/>
      <c r="AQ228" s="75"/>
      <c r="AR228" s="75"/>
      <c r="AS228" s="75"/>
      <c r="AT228" s="75"/>
    </row>
    <row r="229" ht="13.5" customHeight="1">
      <c r="A229" s="5"/>
      <c r="B229" s="123"/>
      <c r="C229" s="123"/>
      <c r="D229" s="123"/>
      <c r="E229" s="123"/>
      <c r="F229" s="123"/>
      <c r="G229" s="78"/>
      <c r="H229" s="98"/>
      <c r="I229" s="87" t="s">
        <v>3006</v>
      </c>
      <c r="J229" s="103"/>
      <c r="K229" s="103"/>
      <c r="L229" s="75"/>
      <c r="M229" s="75"/>
      <c r="N229" s="98"/>
      <c r="O229" s="75"/>
      <c r="P229" s="75"/>
      <c r="Q229" s="75"/>
      <c r="R229" s="75"/>
      <c r="S229" s="75"/>
      <c r="T229" s="123"/>
      <c r="U229" s="123"/>
      <c r="V229" s="123"/>
      <c r="W229" s="123"/>
      <c r="X229" s="123"/>
      <c r="Y229" s="123"/>
      <c r="Z229" s="98"/>
      <c r="AA229" s="98"/>
      <c r="AB229" s="98"/>
      <c r="AC229" s="98"/>
      <c r="AD229" s="98"/>
      <c r="AE229" s="98"/>
      <c r="AF229" s="98"/>
      <c r="AG229" s="98"/>
      <c r="AH229" s="74"/>
      <c r="AI229" s="75"/>
      <c r="AJ229" s="75"/>
      <c r="AK229" s="75"/>
      <c r="AL229" s="75"/>
      <c r="AM229" s="75"/>
      <c r="AN229" s="75"/>
      <c r="AO229" s="75"/>
      <c r="AP229" s="75"/>
      <c r="AQ229" s="75"/>
      <c r="AR229" s="75"/>
      <c r="AS229" s="75"/>
      <c r="AT229" s="75"/>
    </row>
    <row r="230" ht="13.5" customHeight="1">
      <c r="A230" s="5"/>
      <c r="B230" s="123"/>
      <c r="C230" s="123"/>
      <c r="D230" s="123"/>
      <c r="E230" s="123"/>
      <c r="F230" s="123"/>
      <c r="G230" s="78"/>
      <c r="H230" s="98"/>
      <c r="I230" s="409" t="s">
        <v>3402</v>
      </c>
      <c r="J230" s="103"/>
      <c r="K230" s="103"/>
      <c r="L230" s="75"/>
      <c r="M230" s="75"/>
      <c r="N230" s="98"/>
      <c r="O230" s="75"/>
      <c r="P230" s="75"/>
      <c r="Q230" s="75"/>
      <c r="R230" s="75"/>
      <c r="S230" s="75"/>
      <c r="T230" s="123"/>
      <c r="U230" s="123"/>
      <c r="V230" s="123"/>
      <c r="W230" s="123"/>
      <c r="X230" s="123"/>
      <c r="Y230" s="123"/>
      <c r="Z230" s="98"/>
      <c r="AA230" s="98"/>
      <c r="AB230" s="98"/>
      <c r="AC230" s="98"/>
      <c r="AD230" s="98"/>
      <c r="AE230" s="98"/>
      <c r="AF230" s="98"/>
      <c r="AG230" s="98"/>
      <c r="AH230" s="74"/>
      <c r="AI230" s="75"/>
      <c r="AJ230" s="75"/>
      <c r="AK230" s="75"/>
      <c r="AL230" s="75"/>
      <c r="AM230" s="75"/>
      <c r="AN230" s="75"/>
      <c r="AO230" s="75"/>
      <c r="AP230" s="75"/>
      <c r="AQ230" s="75"/>
      <c r="AR230" s="75"/>
      <c r="AS230" s="75"/>
      <c r="AT230" s="75"/>
    </row>
    <row r="231" ht="13.5" customHeight="1">
      <c r="A231" s="5"/>
      <c r="B231" s="123"/>
      <c r="C231" s="123"/>
      <c r="D231" s="123"/>
      <c r="E231" s="123"/>
      <c r="F231" s="123"/>
      <c r="G231" s="78"/>
      <c r="H231" s="98"/>
      <c r="I231" s="87" t="s">
        <v>3007</v>
      </c>
      <c r="J231" s="103"/>
      <c r="K231" s="103"/>
      <c r="L231" s="91"/>
      <c r="M231" s="75"/>
      <c r="N231" s="98"/>
      <c r="O231" s="75"/>
      <c r="P231" s="75"/>
      <c r="Q231" s="75"/>
      <c r="R231" s="75"/>
      <c r="S231" s="75"/>
      <c r="T231" s="123"/>
      <c r="U231" s="123"/>
      <c r="V231" s="123"/>
      <c r="W231" s="123"/>
      <c r="X231" s="123"/>
      <c r="Y231" s="123"/>
      <c r="Z231" s="98"/>
      <c r="AA231" s="98"/>
      <c r="AB231" s="98"/>
      <c r="AC231" s="98"/>
      <c r="AD231" s="98"/>
      <c r="AE231" s="98"/>
      <c r="AF231" s="98"/>
      <c r="AG231" s="98"/>
      <c r="AH231" s="74"/>
      <c r="AI231" s="75"/>
      <c r="AJ231" s="75"/>
      <c r="AK231" s="91"/>
      <c r="AL231" s="528"/>
      <c r="AM231" s="528"/>
      <c r="AN231" s="528"/>
      <c r="AO231" s="528"/>
      <c r="AP231" s="528"/>
      <c r="AQ231" s="528"/>
      <c r="AR231" s="528"/>
      <c r="AS231" s="528"/>
      <c r="AT231" s="528"/>
    </row>
    <row r="232" ht="13.5" customHeight="1">
      <c r="A232" s="5"/>
      <c r="B232" s="123"/>
      <c r="C232" s="123"/>
      <c r="D232" s="123"/>
      <c r="E232" s="123"/>
      <c r="F232" s="123"/>
      <c r="G232" s="78"/>
      <c r="H232" s="98"/>
      <c r="I232" s="409" t="s">
        <v>3403</v>
      </c>
      <c r="J232" s="103"/>
      <c r="K232" s="103"/>
      <c r="L232" s="75"/>
      <c r="M232" s="75"/>
      <c r="N232" s="91"/>
      <c r="O232" s="91"/>
      <c r="P232" s="75"/>
      <c r="Q232" s="75"/>
      <c r="R232" s="75"/>
      <c r="S232" s="98"/>
      <c r="T232" s="123"/>
      <c r="U232" s="123"/>
      <c r="V232" s="123"/>
      <c r="W232" s="123"/>
      <c r="X232" s="123"/>
      <c r="Y232" s="123"/>
      <c r="Z232" s="98"/>
      <c r="AA232" s="98"/>
      <c r="AB232" s="98"/>
      <c r="AC232" s="98"/>
      <c r="AD232" s="98"/>
      <c r="AE232" s="98"/>
      <c r="AF232" s="98"/>
      <c r="AG232" s="98"/>
      <c r="AH232" s="74"/>
      <c r="AI232" s="75"/>
      <c r="AJ232" s="75"/>
      <c r="AK232" s="75"/>
      <c r="AL232" s="75"/>
      <c r="AM232" s="75"/>
      <c r="AN232" s="75"/>
      <c r="AO232" s="75"/>
      <c r="AP232" s="75"/>
      <c r="AQ232" s="75"/>
      <c r="AR232" s="75"/>
      <c r="AS232" s="75"/>
      <c r="AT232" s="75"/>
    </row>
    <row r="233" ht="13.5" customHeight="1">
      <c r="A233" s="5"/>
      <c r="B233" s="123"/>
      <c r="C233" s="123"/>
      <c r="D233" s="123"/>
      <c r="E233" s="123"/>
      <c r="F233" s="123"/>
      <c r="G233" s="78"/>
      <c r="H233" s="98"/>
      <c r="I233" s="87" t="s">
        <v>3008</v>
      </c>
      <c r="J233" s="103"/>
      <c r="K233" s="103"/>
      <c r="L233" s="91"/>
      <c r="M233" s="75"/>
      <c r="N233" s="98"/>
      <c r="O233" s="75"/>
      <c r="P233" s="75"/>
      <c r="Q233" s="75"/>
      <c r="R233" s="75"/>
      <c r="S233" s="75"/>
      <c r="T233" s="123"/>
      <c r="U233" s="123"/>
      <c r="V233" s="123"/>
      <c r="W233" s="123"/>
      <c r="X233" s="123"/>
      <c r="Y233" s="123"/>
      <c r="Z233" s="98"/>
      <c r="AA233" s="98"/>
      <c r="AB233" s="98"/>
      <c r="AC233" s="98"/>
      <c r="AD233" s="98"/>
      <c r="AE233" s="98"/>
      <c r="AF233" s="98"/>
      <c r="AG233" s="98"/>
      <c r="AH233" s="74"/>
      <c r="AI233" s="75"/>
      <c r="AJ233" s="75"/>
      <c r="AK233" s="91"/>
      <c r="AL233" s="528"/>
      <c r="AM233" s="528"/>
      <c r="AN233" s="528"/>
      <c r="AO233" s="528"/>
      <c r="AP233" s="528"/>
      <c r="AQ233" s="528"/>
      <c r="AR233" s="528"/>
      <c r="AS233" s="528"/>
      <c r="AT233" s="528"/>
    </row>
    <row r="234" ht="13.5" customHeight="1">
      <c r="A234" s="5"/>
      <c r="B234" s="123"/>
      <c r="C234" s="123"/>
      <c r="D234" s="123"/>
      <c r="E234" s="123"/>
      <c r="F234" s="123"/>
      <c r="G234" s="78"/>
      <c r="H234" s="98"/>
      <c r="I234" s="409" t="s">
        <v>3404</v>
      </c>
      <c r="J234" s="103"/>
      <c r="K234" s="103"/>
      <c r="L234" s="91"/>
      <c r="M234" s="75"/>
      <c r="N234" s="98"/>
      <c r="O234" s="75"/>
      <c r="P234" s="75"/>
      <c r="Q234" s="75"/>
      <c r="R234" s="75"/>
      <c r="S234" s="75"/>
      <c r="T234" s="123"/>
      <c r="U234" s="123"/>
      <c r="V234" s="123"/>
      <c r="W234" s="123"/>
      <c r="X234" s="123"/>
      <c r="Y234" s="123"/>
      <c r="Z234" s="98"/>
      <c r="AA234" s="98"/>
      <c r="AB234" s="98"/>
      <c r="AC234" s="98"/>
      <c r="AD234" s="98"/>
      <c r="AE234" s="98"/>
      <c r="AF234" s="98"/>
      <c r="AG234" s="98"/>
      <c r="AH234" s="74"/>
      <c r="AI234" s="75"/>
      <c r="AJ234" s="75"/>
      <c r="AK234" s="91"/>
      <c r="AL234" s="528"/>
      <c r="AM234" s="528"/>
      <c r="AN234" s="528"/>
      <c r="AO234" s="528"/>
      <c r="AP234" s="528"/>
      <c r="AQ234" s="528"/>
      <c r="AR234" s="528"/>
      <c r="AS234" s="528"/>
      <c r="AT234" s="528"/>
    </row>
    <row r="235" ht="13.5" customHeight="1">
      <c r="A235" s="5"/>
      <c r="B235" s="123"/>
      <c r="C235" s="123"/>
      <c r="D235" s="123"/>
      <c r="E235" s="123"/>
      <c r="F235" s="123"/>
      <c r="G235" s="78"/>
      <c r="H235" s="98"/>
      <c r="I235" s="90" t="s">
        <v>3311</v>
      </c>
      <c r="J235" s="103"/>
      <c r="K235" s="103"/>
      <c r="L235" s="91"/>
      <c r="M235" s="75"/>
      <c r="N235" s="98"/>
      <c r="O235" s="75"/>
      <c r="P235" s="75"/>
      <c r="Q235" s="75"/>
      <c r="R235" s="75"/>
      <c r="S235" s="75"/>
      <c r="T235" s="123"/>
      <c r="U235" s="123"/>
      <c r="V235" s="123"/>
      <c r="W235" s="123"/>
      <c r="X235" s="123"/>
      <c r="Y235" s="123"/>
      <c r="Z235" s="98"/>
      <c r="AA235" s="98"/>
      <c r="AB235" s="98"/>
      <c r="AC235" s="98"/>
      <c r="AD235" s="98"/>
      <c r="AE235" s="98"/>
      <c r="AF235" s="98"/>
      <c r="AG235" s="98"/>
      <c r="AH235" s="74"/>
      <c r="AI235" s="75"/>
      <c r="AJ235" s="75"/>
      <c r="AK235" s="91"/>
      <c r="AL235" s="528"/>
      <c r="AM235" s="528"/>
      <c r="AN235" s="528"/>
      <c r="AO235" s="528"/>
      <c r="AP235" s="528"/>
      <c r="AQ235" s="528"/>
      <c r="AR235" s="528"/>
      <c r="AS235" s="528"/>
      <c r="AT235" s="528"/>
    </row>
    <row r="236" ht="13.5" customHeight="1">
      <c r="A236" s="5"/>
      <c r="B236" s="123"/>
      <c r="C236" s="123"/>
      <c r="D236" s="123"/>
      <c r="E236" s="123"/>
      <c r="F236" s="123"/>
      <c r="G236" s="78"/>
      <c r="H236" s="98"/>
      <c r="I236" s="409" t="s">
        <v>3405</v>
      </c>
      <c r="J236" s="103"/>
      <c r="K236" s="103"/>
      <c r="L236" s="91"/>
      <c r="M236" s="75"/>
      <c r="N236" s="98"/>
      <c r="O236" s="75"/>
      <c r="P236" s="75"/>
      <c r="Q236" s="75"/>
      <c r="R236" s="75"/>
      <c r="S236" s="75"/>
      <c r="T236" s="123"/>
      <c r="U236" s="123"/>
      <c r="V236" s="123"/>
      <c r="W236" s="123"/>
      <c r="X236" s="123"/>
      <c r="Y236" s="123"/>
      <c r="Z236" s="98"/>
      <c r="AA236" s="98"/>
      <c r="AB236" s="98"/>
      <c r="AC236" s="98"/>
      <c r="AD236" s="98"/>
      <c r="AE236" s="98"/>
      <c r="AF236" s="98"/>
      <c r="AG236" s="98"/>
      <c r="AH236" s="74"/>
      <c r="AI236" s="75"/>
      <c r="AJ236" s="75"/>
      <c r="AK236" s="91"/>
      <c r="AL236" s="528"/>
      <c r="AM236" s="528"/>
      <c r="AN236" s="528"/>
      <c r="AO236" s="528"/>
      <c r="AP236" s="528"/>
      <c r="AQ236" s="528"/>
      <c r="AR236" s="528"/>
      <c r="AS236" s="528"/>
      <c r="AT236" s="528"/>
    </row>
    <row r="237" ht="13.5" customHeight="1">
      <c r="A237" s="5"/>
      <c r="B237" s="123"/>
      <c r="C237" s="123"/>
      <c r="D237" s="123"/>
      <c r="E237" s="123"/>
      <c r="F237" s="123"/>
      <c r="G237" s="78"/>
      <c r="H237" s="196"/>
      <c r="I237" s="74"/>
      <c r="J237" s="75"/>
      <c r="K237" s="75"/>
      <c r="L237" s="91"/>
      <c r="M237" s="75"/>
      <c r="N237" s="98"/>
      <c r="O237" s="75"/>
      <c r="P237" s="123"/>
      <c r="Q237" s="123"/>
      <c r="R237" s="123"/>
      <c r="S237" s="123"/>
      <c r="T237" s="123"/>
      <c r="U237" s="123"/>
      <c r="V237" s="123"/>
      <c r="W237" s="123"/>
      <c r="X237" s="123"/>
      <c r="Y237" s="123"/>
      <c r="Z237" s="98"/>
      <c r="AA237" s="98"/>
      <c r="AB237" s="98"/>
      <c r="AC237" s="98"/>
      <c r="AD237" s="98"/>
      <c r="AE237" s="98"/>
      <c r="AF237" s="98"/>
      <c r="AG237" s="98"/>
      <c r="AH237" s="74"/>
      <c r="AI237" s="75"/>
      <c r="AJ237" s="75"/>
      <c r="AK237" s="91"/>
      <c r="AL237" s="528"/>
      <c r="AM237" s="528"/>
      <c r="AN237" s="528"/>
      <c r="AO237" s="528"/>
      <c r="AP237" s="528"/>
      <c r="AQ237" s="528"/>
      <c r="AR237" s="528"/>
      <c r="AS237" s="528"/>
      <c r="AT237" s="528"/>
    </row>
    <row r="238" ht="13.5" customHeight="1">
      <c r="A238" s="5"/>
      <c r="B238" s="123"/>
      <c r="C238" s="123"/>
      <c r="D238" s="123"/>
      <c r="E238" s="123"/>
      <c r="F238" s="123"/>
      <c r="G238" s="78"/>
      <c r="H238" s="196"/>
      <c r="I238" s="74"/>
      <c r="J238" s="524">
        <v>1.0</v>
      </c>
      <c r="K238" s="29" t="s">
        <v>2974</v>
      </c>
      <c r="L238" s="91"/>
      <c r="M238" s="75"/>
      <c r="N238" s="98"/>
      <c r="O238" s="75"/>
      <c r="P238" s="123"/>
      <c r="Q238" s="123"/>
      <c r="R238" s="123"/>
      <c r="S238" s="123"/>
      <c r="T238" s="123"/>
      <c r="U238" s="123"/>
      <c r="V238" s="123"/>
      <c r="W238" s="123"/>
      <c r="X238" s="123"/>
      <c r="Y238" s="123"/>
      <c r="Z238" s="98"/>
      <c r="AA238" s="98"/>
      <c r="AB238" s="98"/>
      <c r="AC238" s="98"/>
      <c r="AD238" s="98"/>
      <c r="AE238" s="98"/>
      <c r="AF238" s="98"/>
      <c r="AG238" s="98"/>
      <c r="AH238" s="74"/>
      <c r="AI238" s="75"/>
      <c r="AJ238" s="75"/>
      <c r="AK238" s="91"/>
      <c r="AL238" s="528"/>
      <c r="AM238" s="528"/>
      <c r="AN238" s="528"/>
      <c r="AO238" s="528"/>
      <c r="AP238" s="528"/>
      <c r="AQ238" s="528"/>
      <c r="AR238" s="528"/>
      <c r="AS238" s="528"/>
      <c r="AT238" s="528"/>
    </row>
    <row r="239" ht="13.5" customHeight="1">
      <c r="A239" s="5"/>
      <c r="B239" s="123"/>
      <c r="C239" s="123"/>
      <c r="D239" s="123"/>
      <c r="E239" s="123"/>
      <c r="F239" s="123"/>
      <c r="G239" s="78"/>
      <c r="H239" s="196"/>
      <c r="I239" s="75"/>
      <c r="J239" s="524">
        <v>2.0</v>
      </c>
      <c r="K239" s="29" t="s">
        <v>2975</v>
      </c>
      <c r="L239" s="75"/>
      <c r="M239" s="75"/>
      <c r="N239" s="75"/>
      <c r="O239" s="75"/>
      <c r="P239" s="123"/>
      <c r="Q239" s="123"/>
      <c r="R239" s="123"/>
      <c r="S239" s="123"/>
      <c r="T239" s="123"/>
      <c r="U239" s="123"/>
      <c r="V239" s="123"/>
      <c r="W239" s="123"/>
      <c r="X239" s="123"/>
      <c r="Y239" s="123"/>
      <c r="Z239" s="98"/>
      <c r="AA239" s="98"/>
      <c r="AB239" s="98"/>
      <c r="AC239" s="98"/>
      <c r="AD239" s="98"/>
      <c r="AE239" s="98"/>
      <c r="AF239" s="98"/>
      <c r="AG239" s="98"/>
      <c r="AH239" s="98"/>
      <c r="AI239" s="98"/>
      <c r="AJ239" s="98"/>
      <c r="AK239" s="98"/>
      <c r="AL239" s="98"/>
      <c r="AM239" s="98"/>
      <c r="AN239" s="98"/>
      <c r="AO239" s="98"/>
      <c r="AP239" s="98"/>
      <c r="AQ239" s="98"/>
      <c r="AR239" s="98"/>
      <c r="AS239" s="98"/>
      <c r="AT239" s="98"/>
    </row>
    <row r="240" ht="13.5" customHeight="1">
      <c r="A240" s="5"/>
      <c r="B240" s="123"/>
      <c r="C240" s="123"/>
      <c r="D240" s="123"/>
      <c r="E240" s="123"/>
      <c r="F240" s="123"/>
      <c r="G240" s="78"/>
      <c r="H240" s="196"/>
      <c r="I240" s="123"/>
      <c r="J240" s="50"/>
      <c r="K240" s="123"/>
      <c r="L240" s="123"/>
      <c r="M240" s="123"/>
      <c r="N240" s="123"/>
      <c r="O240" s="123"/>
      <c r="P240" s="123"/>
      <c r="Q240" s="123"/>
      <c r="R240" s="123"/>
      <c r="S240" s="123"/>
      <c r="T240" s="123"/>
      <c r="U240" s="123"/>
      <c r="V240" s="123"/>
      <c r="W240" s="123"/>
      <c r="X240" s="123"/>
      <c r="Y240" s="123"/>
      <c r="Z240" s="98"/>
      <c r="AA240" s="98"/>
      <c r="AB240" s="98"/>
      <c r="AC240" s="98"/>
      <c r="AD240" s="98"/>
      <c r="AE240" s="98"/>
      <c r="AF240" s="98"/>
      <c r="AG240" s="98"/>
      <c r="AH240" s="98"/>
      <c r="AI240" s="98"/>
      <c r="AJ240" s="98"/>
      <c r="AK240" s="98"/>
      <c r="AL240" s="98"/>
      <c r="AM240" s="98"/>
      <c r="AN240" s="98"/>
      <c r="AO240" s="98"/>
      <c r="AP240" s="98"/>
      <c r="AQ240" s="98"/>
      <c r="AR240" s="98"/>
      <c r="AS240" s="98"/>
      <c r="AT240" s="98"/>
    </row>
    <row r="241" ht="13.5" customHeight="1">
      <c r="A241" s="5"/>
      <c r="B241" s="123"/>
      <c r="C241" s="123"/>
      <c r="D241" s="123"/>
      <c r="E241" s="123"/>
      <c r="F241" s="123"/>
      <c r="G241" s="78"/>
      <c r="H241" s="196">
        <f>H224+0.01</f>
        <v>5.23</v>
      </c>
      <c r="I241" s="98" t="s">
        <v>3416</v>
      </c>
      <c r="J241" s="50"/>
      <c r="K241" s="123"/>
      <c r="L241" s="123"/>
      <c r="M241" s="123"/>
      <c r="N241" s="123"/>
      <c r="O241" s="123"/>
      <c r="P241" s="123"/>
      <c r="Q241" s="123"/>
      <c r="R241" s="123"/>
      <c r="S241" s="123"/>
      <c r="T241" s="123"/>
      <c r="U241" s="123"/>
      <c r="V241" s="123"/>
      <c r="W241" s="123"/>
      <c r="X241" s="123"/>
      <c r="Y241" s="123"/>
      <c r="Z241" s="98"/>
      <c r="AA241" s="98"/>
      <c r="AB241" s="98"/>
      <c r="AC241" s="98"/>
      <c r="AD241" s="98"/>
      <c r="AE241" s="98"/>
      <c r="AF241" s="98"/>
      <c r="AG241" s="98"/>
      <c r="AH241" s="98"/>
      <c r="AI241" s="98"/>
      <c r="AJ241" s="98"/>
      <c r="AK241" s="98"/>
      <c r="AL241" s="98"/>
      <c r="AM241" s="98"/>
      <c r="AN241" s="98"/>
      <c r="AO241" s="98"/>
      <c r="AP241" s="98"/>
      <c r="AQ241" s="98"/>
      <c r="AR241" s="98"/>
      <c r="AS241" s="98"/>
      <c r="AT241" s="98"/>
    </row>
    <row r="242" ht="13.5" customHeight="1">
      <c r="A242" s="5"/>
      <c r="B242" s="123"/>
      <c r="C242" s="123"/>
      <c r="D242" s="123"/>
      <c r="E242" s="123"/>
      <c r="F242" s="123"/>
      <c r="G242" s="78"/>
      <c r="H242" s="196"/>
      <c r="I242" s="311" t="s">
        <v>3417</v>
      </c>
      <c r="W242" s="123"/>
      <c r="X242" s="123"/>
      <c r="Y242" s="123"/>
      <c r="Z242" s="98"/>
      <c r="AA242" s="98"/>
      <c r="AB242" s="98"/>
      <c r="AC242" s="98"/>
      <c r="AD242" s="98"/>
      <c r="AE242" s="98"/>
      <c r="AF242" s="98"/>
      <c r="AG242" s="98"/>
      <c r="AH242" s="98"/>
      <c r="AI242" s="98"/>
      <c r="AJ242" s="98"/>
      <c r="AK242" s="98"/>
      <c r="AL242" s="98"/>
      <c r="AM242" s="98"/>
      <c r="AN242" s="98"/>
      <c r="AO242" s="98"/>
      <c r="AP242" s="98"/>
      <c r="AQ242" s="98"/>
      <c r="AR242" s="98"/>
      <c r="AS242" s="98"/>
      <c r="AT242" s="98"/>
    </row>
    <row r="243" ht="13.5" customHeight="1">
      <c r="A243" s="5"/>
      <c r="B243" s="123"/>
      <c r="C243" s="123"/>
      <c r="D243" s="123"/>
      <c r="E243" s="123"/>
      <c r="F243" s="123"/>
      <c r="G243" s="78"/>
      <c r="H243" s="196"/>
      <c r="W243" s="123"/>
      <c r="X243" s="123"/>
      <c r="Y243" s="123"/>
      <c r="Z243" s="98"/>
      <c r="AA243" s="98"/>
      <c r="AB243" s="98"/>
      <c r="AC243" s="98"/>
      <c r="AD243" s="98"/>
      <c r="AE243" s="98"/>
      <c r="AF243" s="98"/>
      <c r="AG243" s="98"/>
      <c r="AH243" s="98"/>
      <c r="AI243" s="98"/>
      <c r="AJ243" s="98"/>
      <c r="AK243" s="98"/>
      <c r="AL243" s="98"/>
      <c r="AM243" s="98"/>
      <c r="AN243" s="98"/>
      <c r="AO243" s="98"/>
      <c r="AP243" s="98"/>
      <c r="AQ243" s="98"/>
      <c r="AR243" s="98"/>
      <c r="AS243" s="98"/>
      <c r="AT243" s="98"/>
    </row>
    <row r="244" ht="13.5" customHeight="1">
      <c r="A244" s="5"/>
      <c r="B244" s="123"/>
      <c r="C244" s="123"/>
      <c r="D244" s="123"/>
      <c r="E244" s="123"/>
      <c r="F244" s="123"/>
      <c r="G244" s="78"/>
      <c r="H244" s="196"/>
      <c r="I244" s="98"/>
      <c r="J244" s="99">
        <v>1.0</v>
      </c>
      <c r="K244" s="98" t="s">
        <v>3325</v>
      </c>
      <c r="L244" s="98"/>
      <c r="M244" s="98"/>
      <c r="N244" s="98"/>
      <c r="O244" s="98"/>
      <c r="P244" s="98"/>
      <c r="Q244" s="98"/>
      <c r="R244" s="98"/>
      <c r="S244" s="98"/>
      <c r="T244" s="98"/>
      <c r="U244" s="98"/>
      <c r="V244" s="98"/>
      <c r="W244" s="98"/>
      <c r="X244" s="123"/>
      <c r="Y244" s="123"/>
      <c r="Z244" s="98"/>
      <c r="AA244" s="98"/>
      <c r="AB244" s="98"/>
      <c r="AC244" s="98"/>
      <c r="AD244" s="98"/>
      <c r="AE244" s="98"/>
      <c r="AF244" s="98"/>
      <c r="AG244" s="98"/>
      <c r="AH244" s="98"/>
      <c r="AI244" s="98"/>
      <c r="AJ244" s="98"/>
      <c r="AK244" s="98"/>
      <c r="AL244" s="98"/>
      <c r="AM244" s="98"/>
      <c r="AN244" s="98"/>
      <c r="AO244" s="98"/>
      <c r="AP244" s="98"/>
      <c r="AQ244" s="98"/>
      <c r="AR244" s="98"/>
      <c r="AS244" s="98"/>
      <c r="AT244" s="98"/>
    </row>
    <row r="245" ht="13.5" customHeight="1">
      <c r="A245" s="5"/>
      <c r="B245" s="123"/>
      <c r="C245" s="123"/>
      <c r="D245" s="123"/>
      <c r="E245" s="123"/>
      <c r="F245" s="123"/>
      <c r="G245" s="78"/>
      <c r="H245" s="196"/>
      <c r="I245" s="98"/>
      <c r="J245" s="99">
        <v>2.0</v>
      </c>
      <c r="K245" s="98" t="s">
        <v>3326</v>
      </c>
      <c r="L245" s="98"/>
      <c r="M245" s="98"/>
      <c r="N245" s="98"/>
      <c r="O245" s="98"/>
      <c r="P245" s="98"/>
      <c r="Q245" s="98"/>
      <c r="R245" s="98"/>
      <c r="S245" s="98"/>
      <c r="T245" s="98"/>
      <c r="U245" s="98"/>
      <c r="V245" s="98"/>
      <c r="W245" s="98"/>
      <c r="X245" s="123"/>
      <c r="Y245" s="123"/>
      <c r="Z245" s="98"/>
      <c r="AA245" s="98"/>
      <c r="AB245" s="98"/>
      <c r="AC245" s="98"/>
      <c r="AD245" s="98"/>
      <c r="AE245" s="98"/>
      <c r="AF245" s="98"/>
      <c r="AG245" s="98"/>
      <c r="AH245" s="98"/>
      <c r="AI245" s="98"/>
      <c r="AJ245" s="98"/>
      <c r="AK245" s="98"/>
      <c r="AL245" s="98"/>
      <c r="AM245" s="98"/>
      <c r="AN245" s="98"/>
      <c r="AO245" s="98"/>
      <c r="AP245" s="98"/>
      <c r="AQ245" s="98"/>
      <c r="AR245" s="98"/>
      <c r="AS245" s="98"/>
      <c r="AT245" s="98"/>
    </row>
    <row r="246" ht="13.5" customHeight="1">
      <c r="A246" s="5"/>
      <c r="B246" s="123"/>
      <c r="C246" s="123"/>
      <c r="D246" s="123"/>
      <c r="E246" s="123"/>
      <c r="F246" s="123"/>
      <c r="G246" s="78"/>
      <c r="H246" s="196"/>
      <c r="I246" s="98"/>
      <c r="J246" s="99">
        <v>3.0</v>
      </c>
      <c r="K246" s="98" t="s">
        <v>3327</v>
      </c>
      <c r="L246" s="98"/>
      <c r="M246" s="98"/>
      <c r="N246" s="98"/>
      <c r="O246" s="98"/>
      <c r="P246" s="98"/>
      <c r="Q246" s="98"/>
      <c r="R246" s="98"/>
      <c r="S246" s="98"/>
      <c r="T246" s="98"/>
      <c r="U246" s="98"/>
      <c r="V246" s="98"/>
      <c r="W246" s="98"/>
      <c r="X246" s="123"/>
      <c r="Y246" s="123"/>
      <c r="Z246" s="98"/>
      <c r="AA246" s="98"/>
      <c r="AB246" s="98"/>
      <c r="AC246" s="98"/>
      <c r="AD246" s="98"/>
      <c r="AE246" s="98"/>
      <c r="AF246" s="98"/>
      <c r="AG246" s="98"/>
      <c r="AH246" s="98"/>
      <c r="AI246" s="98"/>
      <c r="AJ246" s="98"/>
      <c r="AK246" s="98"/>
      <c r="AL246" s="98"/>
      <c r="AM246" s="98"/>
      <c r="AN246" s="98"/>
      <c r="AO246" s="98"/>
      <c r="AP246" s="98"/>
      <c r="AQ246" s="98"/>
      <c r="AR246" s="98"/>
      <c r="AS246" s="98"/>
      <c r="AT246" s="98"/>
    </row>
    <row r="247" ht="13.5" customHeight="1">
      <c r="A247" s="5"/>
      <c r="B247" s="123"/>
      <c r="C247" s="123"/>
      <c r="D247" s="123"/>
      <c r="E247" s="123"/>
      <c r="F247" s="123"/>
      <c r="G247" s="78"/>
      <c r="H247" s="196"/>
      <c r="I247" s="98"/>
      <c r="J247" s="99">
        <v>4.0</v>
      </c>
      <c r="K247" s="98" t="s">
        <v>3328</v>
      </c>
      <c r="L247" s="98"/>
      <c r="M247" s="98"/>
      <c r="N247" s="98"/>
      <c r="O247" s="98"/>
      <c r="P247" s="98"/>
      <c r="Q247" s="98"/>
      <c r="R247" s="98"/>
      <c r="S247" s="98"/>
      <c r="T247" s="98"/>
      <c r="U247" s="98"/>
      <c r="V247" s="98"/>
      <c r="W247" s="98"/>
      <c r="X247" s="123"/>
      <c r="Y247" s="123"/>
      <c r="Z247" s="98"/>
      <c r="AA247" s="98"/>
      <c r="AB247" s="98"/>
      <c r="AC247" s="98"/>
      <c r="AD247" s="98"/>
      <c r="AE247" s="98"/>
      <c r="AF247" s="98"/>
      <c r="AG247" s="98"/>
      <c r="AH247" s="98"/>
      <c r="AI247" s="98"/>
      <c r="AJ247" s="98"/>
      <c r="AK247" s="98"/>
      <c r="AL247" s="98"/>
      <c r="AM247" s="98"/>
      <c r="AN247" s="98"/>
      <c r="AO247" s="98"/>
      <c r="AP247" s="98"/>
      <c r="AQ247" s="98"/>
      <c r="AR247" s="98"/>
      <c r="AS247" s="98"/>
      <c r="AT247" s="98"/>
    </row>
    <row r="248" ht="13.5" customHeight="1">
      <c r="A248" s="5"/>
      <c r="B248" s="123"/>
      <c r="C248" s="123"/>
      <c r="D248" s="123"/>
      <c r="E248" s="123"/>
      <c r="F248" s="123"/>
      <c r="G248" s="78"/>
      <c r="H248" s="196"/>
      <c r="I248" s="98"/>
      <c r="J248" s="99">
        <v>5.0</v>
      </c>
      <c r="K248" s="98" t="s">
        <v>3329</v>
      </c>
      <c r="L248" s="98"/>
      <c r="M248" s="98"/>
      <c r="N248" s="98"/>
      <c r="O248" s="98"/>
      <c r="P248" s="98"/>
      <c r="Q248" s="98"/>
      <c r="R248" s="98"/>
      <c r="S248" s="98"/>
      <c r="T248" s="98"/>
      <c r="U248" s="98"/>
      <c r="V248" s="98"/>
      <c r="W248" s="98"/>
      <c r="X248" s="123"/>
      <c r="Y248" s="123"/>
      <c r="Z248" s="98"/>
      <c r="AA248" s="98"/>
      <c r="AB248" s="98"/>
      <c r="AC248" s="98"/>
      <c r="AD248" s="98"/>
      <c r="AE248" s="98"/>
      <c r="AF248" s="98"/>
      <c r="AG248" s="98"/>
      <c r="AH248" s="98"/>
      <c r="AI248" s="98"/>
      <c r="AJ248" s="98"/>
      <c r="AK248" s="98"/>
      <c r="AL248" s="98"/>
      <c r="AM248" s="98"/>
      <c r="AN248" s="98"/>
      <c r="AO248" s="98"/>
      <c r="AP248" s="98"/>
      <c r="AQ248" s="98"/>
      <c r="AR248" s="98"/>
      <c r="AS248" s="98"/>
      <c r="AT248" s="98"/>
    </row>
    <row r="249" ht="13.5" customHeight="1">
      <c r="A249" s="5"/>
      <c r="B249" s="123"/>
      <c r="C249" s="123"/>
      <c r="D249" s="123"/>
      <c r="E249" s="123"/>
      <c r="F249" s="123"/>
      <c r="G249" s="78"/>
      <c r="H249" s="196"/>
      <c r="I249" s="98"/>
      <c r="J249" s="98"/>
      <c r="K249" s="98"/>
      <c r="L249" s="98"/>
      <c r="M249" s="98"/>
      <c r="N249" s="98"/>
      <c r="O249" s="98"/>
      <c r="P249" s="98"/>
      <c r="Q249" s="98"/>
      <c r="R249" s="98"/>
      <c r="S249" s="98"/>
      <c r="T249" s="98"/>
      <c r="U249" s="98"/>
      <c r="V249" s="98"/>
      <c r="W249" s="98"/>
      <c r="X249" s="123"/>
      <c r="Y249" s="123"/>
      <c r="Z249" s="98"/>
      <c r="AA249" s="98"/>
      <c r="AB249" s="98"/>
      <c r="AC249" s="98"/>
      <c r="AD249" s="98"/>
      <c r="AE249" s="98"/>
      <c r="AF249" s="98"/>
      <c r="AG249" s="98"/>
      <c r="AH249" s="98"/>
      <c r="AI249" s="98"/>
      <c r="AJ249" s="98"/>
      <c r="AK249" s="98"/>
      <c r="AL249" s="98"/>
      <c r="AM249" s="98"/>
      <c r="AN249" s="98"/>
      <c r="AO249" s="98"/>
      <c r="AP249" s="98"/>
      <c r="AQ249" s="98"/>
      <c r="AR249" s="98"/>
      <c r="AS249" s="98"/>
      <c r="AT249" s="98"/>
    </row>
    <row r="250" ht="13.5" customHeight="1">
      <c r="A250" s="5"/>
      <c r="B250" s="123"/>
      <c r="C250" s="123"/>
      <c r="D250" s="123"/>
      <c r="E250" s="123"/>
      <c r="F250" s="123"/>
      <c r="G250" s="78"/>
      <c r="H250" s="196">
        <f>H241+0.01</f>
        <v>5.24</v>
      </c>
      <c r="I250" s="98" t="s">
        <v>3418</v>
      </c>
      <c r="J250" s="50"/>
      <c r="K250" s="123"/>
      <c r="L250" s="123"/>
      <c r="M250" s="123"/>
      <c r="N250" s="123"/>
      <c r="O250" s="123"/>
      <c r="P250" s="123"/>
      <c r="Q250" s="123"/>
      <c r="R250" s="123"/>
      <c r="S250" s="123"/>
      <c r="T250" s="123"/>
      <c r="U250" s="123"/>
      <c r="V250" s="123"/>
      <c r="W250" s="123"/>
      <c r="X250" s="123"/>
      <c r="Y250" s="123"/>
      <c r="Z250" s="98"/>
      <c r="AA250" s="98"/>
      <c r="AB250" s="98"/>
      <c r="AC250" s="98"/>
      <c r="AD250" s="98"/>
      <c r="AE250" s="98"/>
      <c r="AF250" s="98"/>
      <c r="AG250" s="98"/>
      <c r="AH250" s="98"/>
      <c r="AI250" s="98"/>
      <c r="AJ250" s="98"/>
      <c r="AK250" s="98"/>
      <c r="AL250" s="98"/>
      <c r="AM250" s="98"/>
      <c r="AN250" s="98"/>
      <c r="AO250" s="98"/>
      <c r="AP250" s="98"/>
      <c r="AQ250" s="98"/>
      <c r="AR250" s="98"/>
      <c r="AS250" s="98"/>
      <c r="AT250" s="98"/>
    </row>
    <row r="251" ht="13.5" customHeight="1">
      <c r="A251" s="5"/>
      <c r="B251" s="123"/>
      <c r="C251" s="123"/>
      <c r="D251" s="123"/>
      <c r="E251" s="123"/>
      <c r="F251" s="123"/>
      <c r="G251" s="78"/>
      <c r="H251" s="479"/>
      <c r="I251" s="98"/>
      <c r="J251" s="483"/>
      <c r="K251" s="484"/>
      <c r="L251" s="485"/>
      <c r="M251" s="98"/>
      <c r="N251" s="123"/>
      <c r="O251" s="123"/>
      <c r="P251" s="123"/>
      <c r="Q251" s="123"/>
      <c r="R251" s="529" t="s">
        <v>3294</v>
      </c>
      <c r="S251" s="529"/>
      <c r="T251" s="529"/>
      <c r="U251" s="530"/>
      <c r="V251" s="529"/>
      <c r="W251" s="529"/>
      <c r="X251" s="123"/>
      <c r="Y251" s="123"/>
      <c r="Z251" s="98"/>
      <c r="AA251" s="98"/>
      <c r="AB251" s="98"/>
      <c r="AC251" s="98"/>
      <c r="AD251" s="98"/>
      <c r="AE251" s="98"/>
      <c r="AF251" s="98"/>
      <c r="AG251" s="98"/>
      <c r="AH251" s="98"/>
      <c r="AI251" s="98"/>
      <c r="AJ251" s="98"/>
      <c r="AK251" s="98"/>
      <c r="AL251" s="98"/>
      <c r="AM251" s="98"/>
      <c r="AN251" s="98"/>
      <c r="AO251" s="98"/>
      <c r="AP251" s="98"/>
      <c r="AQ251" s="98"/>
      <c r="AR251" s="98"/>
      <c r="AS251" s="98"/>
      <c r="AT251" s="98"/>
    </row>
    <row r="252" ht="13.5" customHeight="1">
      <c r="A252" s="5"/>
      <c r="B252" s="511"/>
      <c r="C252" s="511"/>
      <c r="D252" s="511"/>
      <c r="E252" s="6"/>
      <c r="F252" s="123"/>
      <c r="G252" s="78"/>
      <c r="H252" s="531"/>
      <c r="I252" s="503" t="s">
        <v>3419</v>
      </c>
      <c r="J252" s="504"/>
      <c r="K252" s="504"/>
      <c r="L252" s="504"/>
      <c r="M252" s="504"/>
      <c r="N252" s="504"/>
      <c r="O252" s="504"/>
      <c r="P252" s="504"/>
      <c r="Q252" s="504"/>
      <c r="R252" s="504"/>
      <c r="S252" s="504"/>
      <c r="T252" s="504"/>
      <c r="U252" s="504"/>
      <c r="V252" s="504"/>
      <c r="W252" s="504"/>
      <c r="X252" s="504"/>
      <c r="Y252" s="504"/>
      <c r="Z252" s="504"/>
      <c r="AA252" s="511"/>
      <c r="AB252" s="511"/>
      <c r="AC252" s="511"/>
      <c r="AD252" s="511"/>
      <c r="AE252" s="511"/>
      <c r="AF252" s="511"/>
      <c r="AG252" s="511"/>
      <c r="AH252" s="511"/>
      <c r="AI252" s="511"/>
      <c r="AJ252" s="511"/>
      <c r="AK252" s="511"/>
      <c r="AL252" s="511"/>
      <c r="AM252" s="511"/>
      <c r="AN252" s="511"/>
      <c r="AO252" s="511"/>
      <c r="AP252" s="511"/>
      <c r="AQ252" s="511"/>
      <c r="AR252" s="511"/>
      <c r="AS252" s="511"/>
      <c r="AT252" s="511"/>
    </row>
    <row r="253" ht="13.5" customHeight="1">
      <c r="A253" s="5"/>
      <c r="B253" s="123"/>
      <c r="C253" s="123"/>
      <c r="D253" s="123"/>
      <c r="E253" s="123"/>
      <c r="F253" s="123"/>
      <c r="G253" s="78"/>
      <c r="H253" s="196"/>
      <c r="I253" s="123"/>
      <c r="J253" s="50"/>
      <c r="K253" s="123"/>
      <c r="L253" s="123"/>
      <c r="M253" s="123"/>
      <c r="N253" s="123"/>
      <c r="O253" s="123"/>
      <c r="P253" s="123"/>
      <c r="Q253" s="123"/>
      <c r="R253" s="123"/>
      <c r="S253" s="123"/>
      <c r="T253" s="123"/>
      <c r="U253" s="123"/>
      <c r="V253" s="123"/>
      <c r="W253" s="123"/>
      <c r="X253" s="98"/>
      <c r="Y253" s="98"/>
      <c r="Z253" s="98"/>
      <c r="AA253" s="98"/>
      <c r="AB253" s="98"/>
      <c r="AC253" s="98"/>
      <c r="AD253" s="98"/>
      <c r="AE253" s="98"/>
      <c r="AF253" s="98"/>
      <c r="AG253" s="98"/>
      <c r="AH253" s="98"/>
      <c r="AI253" s="98"/>
      <c r="AJ253" s="98"/>
      <c r="AK253" s="98"/>
      <c r="AL253" s="98"/>
      <c r="AM253" s="98"/>
      <c r="AN253" s="98"/>
      <c r="AO253" s="98"/>
      <c r="AP253" s="98"/>
      <c r="AQ253" s="98"/>
      <c r="AR253" s="98"/>
      <c r="AS253" s="98"/>
      <c r="AT253" s="98"/>
    </row>
    <row r="254" ht="13.5" customHeight="1">
      <c r="A254" s="5"/>
      <c r="B254" s="123"/>
      <c r="C254" s="123"/>
      <c r="D254" s="123"/>
      <c r="E254" s="123"/>
      <c r="F254" s="123"/>
      <c r="G254" s="78"/>
      <c r="H254" s="196">
        <f>H250+0.01</f>
        <v>5.25</v>
      </c>
      <c r="I254" s="98" t="s">
        <v>3420</v>
      </c>
      <c r="J254" s="50"/>
      <c r="K254" s="123"/>
      <c r="L254" s="123"/>
      <c r="M254" s="123"/>
      <c r="N254" s="123"/>
      <c r="O254" s="123"/>
      <c r="P254" s="123"/>
      <c r="Q254" s="123"/>
      <c r="R254" s="123"/>
      <c r="S254" s="123"/>
      <c r="T254" s="123"/>
      <c r="U254" s="123"/>
      <c r="V254" s="123"/>
      <c r="W254" s="123"/>
      <c r="X254" s="98"/>
      <c r="Y254" s="98"/>
      <c r="Z254" s="98"/>
      <c r="AA254" s="98"/>
      <c r="AB254" s="98"/>
      <c r="AC254" s="98"/>
      <c r="AD254" s="98"/>
      <c r="AE254" s="98"/>
      <c r="AF254" s="98"/>
      <c r="AG254" s="98"/>
      <c r="AH254" s="98"/>
      <c r="AI254" s="98"/>
      <c r="AJ254" s="98"/>
      <c r="AK254" s="98"/>
      <c r="AL254" s="98"/>
      <c r="AM254" s="98"/>
      <c r="AN254" s="98"/>
      <c r="AO254" s="98"/>
      <c r="AP254" s="98"/>
      <c r="AQ254" s="98"/>
      <c r="AR254" s="98"/>
      <c r="AS254" s="98"/>
      <c r="AT254" s="98"/>
    </row>
    <row r="255" ht="13.5" customHeight="1">
      <c r="A255" s="5"/>
      <c r="B255" s="123"/>
      <c r="C255" s="123"/>
      <c r="D255" s="123"/>
      <c r="E255" s="123"/>
      <c r="F255" s="123"/>
      <c r="G255" s="78"/>
      <c r="H255" s="196"/>
      <c r="I255" s="98" t="s">
        <v>3314</v>
      </c>
      <c r="J255" s="50"/>
      <c r="K255" s="123"/>
      <c r="L255" s="123"/>
      <c r="M255" s="123"/>
      <c r="N255" s="123"/>
      <c r="O255" s="123"/>
      <c r="P255" s="123"/>
      <c r="Q255" s="123"/>
      <c r="R255" s="123"/>
      <c r="S255" s="123"/>
      <c r="T255" s="123"/>
      <c r="U255" s="123"/>
      <c r="V255" s="123"/>
      <c r="W255" s="123"/>
      <c r="X255" s="98"/>
      <c r="Y255" s="98"/>
      <c r="Z255" s="98"/>
      <c r="AA255" s="98"/>
      <c r="AB255" s="98"/>
      <c r="AC255" s="98"/>
      <c r="AD255" s="98"/>
      <c r="AE255" s="98"/>
      <c r="AF255" s="98"/>
      <c r="AG255" s="98"/>
      <c r="AH255" s="98"/>
      <c r="AI255" s="98"/>
      <c r="AJ255" s="98"/>
      <c r="AK255" s="98"/>
      <c r="AL255" s="98"/>
      <c r="AM255" s="98"/>
      <c r="AN255" s="98"/>
      <c r="AO255" s="98"/>
      <c r="AP255" s="98"/>
      <c r="AQ255" s="98"/>
      <c r="AR255" s="98"/>
      <c r="AS255" s="98"/>
      <c r="AT255" s="98"/>
    </row>
    <row r="256" ht="13.5" customHeight="1">
      <c r="A256" s="5"/>
      <c r="B256" s="123"/>
      <c r="C256" s="123"/>
      <c r="D256" s="123"/>
      <c r="E256" s="123"/>
      <c r="F256" s="123"/>
      <c r="G256" s="78"/>
      <c r="H256" s="479"/>
      <c r="I256" s="98"/>
      <c r="J256" s="50">
        <v>1.0</v>
      </c>
      <c r="K256" s="98" t="s">
        <v>3315</v>
      </c>
      <c r="L256" s="98"/>
      <c r="M256" s="98"/>
      <c r="N256" s="98"/>
      <c r="O256" s="98"/>
      <c r="P256" s="98"/>
      <c r="Q256" s="98"/>
      <c r="R256" s="98"/>
      <c r="S256" s="123"/>
      <c r="T256" s="123"/>
      <c r="U256" s="98"/>
      <c r="V256" s="98"/>
      <c r="W256" s="123"/>
      <c r="X256" s="356"/>
      <c r="Y256" s="354"/>
      <c r="Z256" s="447"/>
      <c r="AA256" s="447"/>
      <c r="AB256" s="447"/>
      <c r="AC256" s="447"/>
      <c r="AD256" s="447"/>
      <c r="AE256" s="447"/>
      <c r="AF256" s="447"/>
      <c r="AG256" s="447"/>
      <c r="AH256" s="447"/>
      <c r="AI256" s="354"/>
      <c r="AJ256" s="354"/>
      <c r="AK256" s="447"/>
      <c r="AL256" s="447"/>
      <c r="AM256" s="447"/>
      <c r="AN256" s="447"/>
      <c r="AO256" s="447"/>
      <c r="AP256" s="447"/>
      <c r="AQ256" s="447"/>
      <c r="AR256" s="447"/>
      <c r="AS256" s="447"/>
      <c r="AT256" s="447"/>
    </row>
    <row r="257" ht="13.5" customHeight="1">
      <c r="A257" s="5"/>
      <c r="B257" s="123"/>
      <c r="C257" s="123"/>
      <c r="D257" s="123"/>
      <c r="E257" s="123"/>
      <c r="F257" s="123"/>
      <c r="G257" s="78"/>
      <c r="H257" s="479"/>
      <c r="I257" s="98"/>
      <c r="J257" s="50">
        <v>2.0</v>
      </c>
      <c r="K257" s="216" t="s">
        <v>3316</v>
      </c>
      <c r="L257" s="98"/>
      <c r="M257" s="98"/>
      <c r="N257" s="98"/>
      <c r="O257" s="98"/>
      <c r="P257" s="98"/>
      <c r="Q257" s="98"/>
      <c r="R257" s="98"/>
      <c r="S257" s="98"/>
      <c r="T257" s="98"/>
      <c r="U257" s="98"/>
      <c r="V257" s="98"/>
      <c r="W257" s="98"/>
      <c r="X257" s="356"/>
      <c r="Y257" s="354"/>
      <c r="Z257" s="447"/>
      <c r="AA257" s="447"/>
      <c r="AB257" s="447"/>
      <c r="AC257" s="447"/>
      <c r="AD257" s="447"/>
      <c r="AE257" s="447"/>
      <c r="AF257" s="447"/>
      <c r="AG257" s="447"/>
      <c r="AH257" s="447"/>
      <c r="AI257" s="354"/>
      <c r="AJ257" s="354"/>
      <c r="AK257" s="447"/>
      <c r="AL257" s="447"/>
      <c r="AM257" s="447"/>
      <c r="AN257" s="447"/>
      <c r="AO257" s="447"/>
      <c r="AP257" s="447"/>
      <c r="AQ257" s="447"/>
      <c r="AR257" s="447"/>
      <c r="AS257" s="447"/>
      <c r="AT257" s="447"/>
    </row>
    <row r="258" ht="13.5" customHeight="1">
      <c r="A258" s="5"/>
      <c r="B258" s="123"/>
      <c r="C258" s="123"/>
      <c r="D258" s="123"/>
      <c r="E258" s="123"/>
      <c r="F258" s="123"/>
      <c r="G258" s="78"/>
      <c r="H258" s="479"/>
      <c r="I258" s="98"/>
      <c r="J258" s="50">
        <v>3.0</v>
      </c>
      <c r="K258" s="98" t="s">
        <v>3317</v>
      </c>
      <c r="L258" s="98"/>
      <c r="M258" s="98"/>
      <c r="N258" s="98"/>
      <c r="O258" s="98"/>
      <c r="P258" s="98"/>
      <c r="Q258" s="98"/>
      <c r="R258" s="98"/>
      <c r="S258" s="123"/>
      <c r="T258" s="123"/>
      <c r="U258" s="98"/>
      <c r="V258" s="98"/>
      <c r="W258" s="123"/>
      <c r="X258" s="356"/>
      <c r="Y258" s="354"/>
      <c r="Z258" s="447"/>
      <c r="AA258" s="447"/>
      <c r="AB258" s="447"/>
      <c r="AC258" s="447"/>
      <c r="AD258" s="447"/>
      <c r="AE258" s="447"/>
      <c r="AF258" s="447"/>
      <c r="AG258" s="447"/>
      <c r="AH258" s="447"/>
      <c r="AI258" s="354"/>
      <c r="AJ258" s="354"/>
      <c r="AK258" s="447"/>
      <c r="AL258" s="447"/>
      <c r="AM258" s="447"/>
      <c r="AN258" s="447"/>
      <c r="AO258" s="447"/>
      <c r="AP258" s="447"/>
      <c r="AQ258" s="447"/>
      <c r="AR258" s="447"/>
      <c r="AS258" s="447"/>
      <c r="AT258" s="447"/>
    </row>
    <row r="259" ht="13.5" customHeight="1">
      <c r="A259" s="5"/>
      <c r="B259" s="123"/>
      <c r="C259" s="123"/>
      <c r="D259" s="123"/>
      <c r="E259" s="123"/>
      <c r="F259" s="123"/>
      <c r="G259" s="78"/>
      <c r="H259" s="479"/>
      <c r="I259" s="98"/>
      <c r="J259" s="50">
        <v>4.0</v>
      </c>
      <c r="K259" s="98" t="s">
        <v>3318</v>
      </c>
      <c r="L259" s="98"/>
      <c r="M259" s="98"/>
      <c r="N259" s="98"/>
      <c r="O259" s="98"/>
      <c r="P259" s="98"/>
      <c r="Q259" s="98"/>
      <c r="R259" s="98"/>
      <c r="S259" s="123"/>
      <c r="T259" s="123"/>
      <c r="U259" s="98"/>
      <c r="V259" s="98"/>
      <c r="W259" s="123"/>
      <c r="X259" s="356"/>
      <c r="Y259" s="354"/>
      <c r="Z259" s="447"/>
      <c r="AA259" s="447"/>
      <c r="AB259" s="447"/>
      <c r="AC259" s="447"/>
      <c r="AD259" s="447"/>
      <c r="AE259" s="447"/>
      <c r="AF259" s="447"/>
      <c r="AG259" s="447"/>
      <c r="AH259" s="447"/>
      <c r="AI259" s="354"/>
      <c r="AJ259" s="354"/>
      <c r="AK259" s="447"/>
      <c r="AL259" s="447"/>
      <c r="AM259" s="447"/>
      <c r="AN259" s="447"/>
      <c r="AO259" s="447"/>
      <c r="AP259" s="447"/>
      <c r="AQ259" s="447"/>
      <c r="AR259" s="447"/>
      <c r="AS259" s="447"/>
      <c r="AT259" s="447"/>
    </row>
    <row r="260" ht="13.5" customHeight="1">
      <c r="A260" s="5"/>
      <c r="B260" s="123"/>
      <c r="C260" s="123"/>
      <c r="D260" s="123"/>
      <c r="E260" s="123"/>
      <c r="F260" s="123"/>
      <c r="G260" s="78"/>
      <c r="H260" s="479"/>
      <c r="I260" s="98"/>
      <c r="J260" s="50">
        <v>5.0</v>
      </c>
      <c r="K260" s="98" t="s">
        <v>3319</v>
      </c>
      <c r="L260" s="98"/>
      <c r="M260" s="98"/>
      <c r="N260" s="98"/>
      <c r="O260" s="98"/>
      <c r="P260" s="98"/>
      <c r="Q260" s="98"/>
      <c r="R260" s="98"/>
      <c r="S260" s="123"/>
      <c r="T260" s="123"/>
      <c r="U260" s="98"/>
      <c r="V260" s="98"/>
      <c r="W260" s="123"/>
      <c r="X260" s="356"/>
      <c r="Y260" s="354"/>
      <c r="Z260" s="447"/>
      <c r="AA260" s="447"/>
      <c r="AB260" s="447"/>
      <c r="AC260" s="447"/>
      <c r="AD260" s="447"/>
      <c r="AE260" s="447"/>
      <c r="AF260" s="447"/>
      <c r="AG260" s="447"/>
      <c r="AH260" s="447"/>
      <c r="AI260" s="354"/>
      <c r="AJ260" s="354"/>
      <c r="AK260" s="447"/>
      <c r="AL260" s="447"/>
      <c r="AM260" s="447"/>
      <c r="AN260" s="447"/>
      <c r="AO260" s="447"/>
      <c r="AP260" s="447"/>
      <c r="AQ260" s="447"/>
      <c r="AR260" s="447"/>
      <c r="AS260" s="447"/>
      <c r="AT260" s="447"/>
    </row>
    <row r="261" ht="13.5" customHeight="1">
      <c r="A261" s="5"/>
      <c r="B261" s="123"/>
      <c r="C261" s="123"/>
      <c r="D261" s="123"/>
      <c r="E261" s="123"/>
      <c r="F261" s="123"/>
      <c r="G261" s="78"/>
      <c r="H261" s="479"/>
      <c r="I261" s="98"/>
      <c r="J261" s="50">
        <v>6.0</v>
      </c>
      <c r="K261" s="350" t="s">
        <v>3421</v>
      </c>
      <c r="L261" s="98"/>
      <c r="M261" s="98"/>
      <c r="N261" s="98"/>
      <c r="O261" s="98"/>
      <c r="P261" s="98"/>
      <c r="Q261" s="98"/>
      <c r="R261" s="98"/>
      <c r="S261" s="123"/>
      <c r="T261" s="123"/>
      <c r="U261" s="98"/>
      <c r="V261" s="98"/>
      <c r="W261" s="123"/>
      <c r="X261" s="98"/>
      <c r="Y261" s="98"/>
      <c r="Z261" s="98"/>
      <c r="AA261" s="98"/>
      <c r="AB261" s="98"/>
      <c r="AC261" s="98"/>
      <c r="AD261" s="98"/>
      <c r="AE261" s="98"/>
      <c r="AF261" s="98"/>
      <c r="AG261" s="98"/>
      <c r="AH261" s="98"/>
      <c r="AI261" s="98"/>
      <c r="AJ261" s="98"/>
      <c r="AK261" s="98"/>
      <c r="AL261" s="98"/>
      <c r="AM261" s="98"/>
      <c r="AN261" s="98"/>
      <c r="AO261" s="98"/>
      <c r="AP261" s="98"/>
      <c r="AQ261" s="98"/>
      <c r="AR261" s="98"/>
      <c r="AS261" s="98"/>
      <c r="AT261" s="98"/>
    </row>
    <row r="262" ht="13.5" customHeight="1">
      <c r="A262" s="5"/>
      <c r="B262" s="123"/>
      <c r="C262" s="123"/>
      <c r="D262" s="123"/>
      <c r="E262" s="123"/>
      <c r="F262" s="123"/>
      <c r="G262" s="78"/>
      <c r="H262" s="479"/>
      <c r="I262" s="123"/>
      <c r="J262" s="50">
        <v>7.0</v>
      </c>
      <c r="K262" s="98" t="s">
        <v>3321</v>
      </c>
      <c r="L262" s="98"/>
      <c r="M262" s="98"/>
      <c r="N262" s="98"/>
      <c r="O262" s="98"/>
      <c r="P262" s="98"/>
      <c r="Q262" s="123"/>
      <c r="R262" s="123"/>
      <c r="S262" s="123"/>
      <c r="T262" s="123"/>
      <c r="U262" s="123"/>
      <c r="V262" s="123"/>
      <c r="W262" s="123"/>
      <c r="X262" s="98"/>
      <c r="Y262" s="98"/>
      <c r="Z262" s="98"/>
      <c r="AA262" s="98"/>
      <c r="AB262" s="98"/>
      <c r="AC262" s="98"/>
      <c r="AD262" s="98"/>
      <c r="AE262" s="98"/>
      <c r="AF262" s="98"/>
      <c r="AG262" s="98"/>
      <c r="AH262" s="98"/>
      <c r="AI262" s="98"/>
      <c r="AJ262" s="98"/>
      <c r="AK262" s="98"/>
      <c r="AL262" s="98"/>
      <c r="AM262" s="98"/>
      <c r="AN262" s="98"/>
      <c r="AO262" s="98"/>
      <c r="AP262" s="98"/>
      <c r="AQ262" s="98"/>
      <c r="AR262" s="98"/>
      <c r="AS262" s="98"/>
      <c r="AT262" s="98"/>
    </row>
    <row r="263" ht="13.5" customHeight="1">
      <c r="A263" s="5"/>
      <c r="B263" s="123"/>
      <c r="C263" s="123"/>
      <c r="D263" s="123"/>
      <c r="E263" s="123"/>
      <c r="F263" s="123"/>
      <c r="G263" s="78"/>
      <c r="H263" s="505"/>
      <c r="I263" s="503" t="s">
        <v>3422</v>
      </c>
      <c r="J263" s="504"/>
      <c r="K263" s="504"/>
      <c r="L263" s="504"/>
      <c r="M263" s="504"/>
      <c r="N263" s="504"/>
      <c r="O263" s="504"/>
      <c r="P263" s="504"/>
      <c r="Q263" s="504"/>
      <c r="R263" s="504"/>
      <c r="S263" s="504"/>
      <c r="T263" s="504"/>
      <c r="U263" s="504"/>
      <c r="V263" s="504"/>
      <c r="W263" s="504"/>
      <c r="X263" s="504"/>
      <c r="Y263" s="504"/>
      <c r="Z263" s="504"/>
      <c r="AA263" s="504"/>
      <c r="AB263" s="504"/>
      <c r="AC263" s="504"/>
      <c r="AD263" s="98"/>
      <c r="AE263" s="98"/>
      <c r="AF263" s="98"/>
      <c r="AG263" s="98"/>
      <c r="AH263" s="98"/>
      <c r="AI263" s="98"/>
      <c r="AJ263" s="98"/>
      <c r="AK263" s="98"/>
      <c r="AL263" s="98"/>
      <c r="AM263" s="98"/>
      <c r="AN263" s="98"/>
      <c r="AO263" s="98"/>
      <c r="AP263" s="98"/>
      <c r="AQ263" s="98"/>
      <c r="AR263" s="98"/>
      <c r="AS263" s="98"/>
      <c r="AT263" s="98"/>
    </row>
    <row r="264" ht="13.5" customHeight="1">
      <c r="A264" s="5"/>
      <c r="B264" s="123"/>
      <c r="C264" s="123"/>
      <c r="D264" s="123"/>
      <c r="E264" s="123"/>
      <c r="F264" s="123"/>
      <c r="G264" s="78"/>
      <c r="H264" s="505"/>
      <c r="I264" s="503" t="s">
        <v>3423</v>
      </c>
      <c r="J264" s="504"/>
      <c r="K264" s="504"/>
      <c r="L264" s="504"/>
      <c r="M264" s="504"/>
      <c r="N264" s="504"/>
      <c r="O264" s="504"/>
      <c r="P264" s="504"/>
      <c r="Q264" s="504"/>
      <c r="R264" s="504"/>
      <c r="S264" s="504"/>
      <c r="T264" s="504"/>
      <c r="U264" s="504"/>
      <c r="V264" s="504"/>
      <c r="W264" s="504"/>
      <c r="X264" s="504"/>
      <c r="Y264" s="504"/>
      <c r="Z264" s="504"/>
      <c r="AA264" s="504"/>
      <c r="AB264" s="504"/>
      <c r="AC264" s="504"/>
      <c r="AD264" s="98"/>
      <c r="AE264" s="98"/>
      <c r="AF264" s="98"/>
      <c r="AG264" s="98"/>
      <c r="AH264" s="98"/>
      <c r="AI264" s="98"/>
      <c r="AJ264" s="98"/>
      <c r="AK264" s="98"/>
      <c r="AL264" s="98"/>
      <c r="AM264" s="98"/>
      <c r="AN264" s="98"/>
      <c r="AO264" s="98"/>
      <c r="AP264" s="98"/>
      <c r="AQ264" s="98"/>
      <c r="AR264" s="98"/>
      <c r="AS264" s="98"/>
      <c r="AT264" s="98"/>
    </row>
    <row r="265" ht="13.5" customHeight="1">
      <c r="A265" s="5"/>
      <c r="B265" s="123"/>
      <c r="C265" s="123"/>
      <c r="D265" s="123"/>
      <c r="E265" s="123"/>
      <c r="F265" s="123"/>
      <c r="G265" s="78"/>
      <c r="H265" s="505"/>
      <c r="I265" s="503" t="s">
        <v>3424</v>
      </c>
      <c r="J265" s="504"/>
      <c r="K265" s="504"/>
      <c r="L265" s="504"/>
      <c r="M265" s="504"/>
      <c r="N265" s="504"/>
      <c r="O265" s="504"/>
      <c r="P265" s="504"/>
      <c r="Q265" s="504"/>
      <c r="R265" s="504"/>
      <c r="S265" s="504"/>
      <c r="T265" s="504"/>
      <c r="U265" s="504"/>
      <c r="V265" s="504"/>
      <c r="W265" s="504"/>
      <c r="X265" s="504"/>
      <c r="Y265" s="504"/>
      <c r="Z265" s="504"/>
      <c r="AA265" s="504"/>
      <c r="AB265" s="504"/>
      <c r="AC265" s="504"/>
      <c r="AD265" s="98"/>
      <c r="AE265" s="98"/>
      <c r="AF265" s="98"/>
      <c r="AG265" s="98"/>
      <c r="AH265" s="98"/>
      <c r="AI265" s="98"/>
      <c r="AJ265" s="98"/>
      <c r="AK265" s="98"/>
      <c r="AL265" s="98"/>
      <c r="AM265" s="98"/>
      <c r="AN265" s="98"/>
      <c r="AO265" s="98"/>
      <c r="AP265" s="98"/>
      <c r="AQ265" s="98"/>
      <c r="AR265" s="98"/>
      <c r="AS265" s="98"/>
      <c r="AT265" s="98"/>
    </row>
    <row r="266" ht="13.5" customHeight="1">
      <c r="A266" s="5"/>
      <c r="B266" s="123"/>
      <c r="C266" s="123"/>
      <c r="D266" s="123"/>
      <c r="E266" s="123"/>
      <c r="F266" s="123"/>
      <c r="G266" s="78"/>
      <c r="H266" s="505"/>
      <c r="I266" s="381" t="s">
        <v>3425</v>
      </c>
      <c r="J266" s="507"/>
      <c r="K266" s="507"/>
      <c r="L266" s="507"/>
      <c r="M266" s="507"/>
      <c r="N266" s="507"/>
      <c r="O266" s="507"/>
      <c r="P266" s="507"/>
      <c r="Q266" s="507"/>
      <c r="R266" s="507"/>
      <c r="S266" s="507"/>
      <c r="T266" s="507"/>
      <c r="U266" s="507"/>
      <c r="V266" s="507"/>
      <c r="W266" s="507"/>
      <c r="X266" s="507"/>
      <c r="Y266" s="507"/>
      <c r="Z266" s="507"/>
      <c r="AA266" s="507"/>
      <c r="AB266" s="507"/>
      <c r="AC266" s="507"/>
      <c r="AD266" s="98"/>
      <c r="AE266" s="98"/>
      <c r="AF266" s="98"/>
      <c r="AG266" s="98"/>
      <c r="AH266" s="98"/>
      <c r="AI266" s="98"/>
      <c r="AJ266" s="98"/>
      <c r="AK266" s="98"/>
      <c r="AL266" s="98"/>
      <c r="AM266" s="98"/>
      <c r="AN266" s="98"/>
      <c r="AO266" s="98"/>
      <c r="AP266" s="98"/>
      <c r="AQ266" s="98"/>
      <c r="AR266" s="98"/>
      <c r="AS266" s="98"/>
      <c r="AT266" s="98"/>
    </row>
    <row r="267" ht="13.5" customHeight="1">
      <c r="A267" s="5"/>
      <c r="B267" s="123"/>
      <c r="C267" s="123"/>
      <c r="D267" s="123"/>
      <c r="E267" s="123"/>
      <c r="F267" s="123"/>
      <c r="G267" s="78"/>
      <c r="H267" s="505"/>
      <c r="I267" s="503" t="s">
        <v>3426</v>
      </c>
      <c r="J267" s="504"/>
      <c r="K267" s="504"/>
      <c r="L267" s="504"/>
      <c r="M267" s="504"/>
      <c r="N267" s="504"/>
      <c r="O267" s="504"/>
      <c r="P267" s="504"/>
      <c r="Q267" s="504"/>
      <c r="R267" s="504"/>
      <c r="S267" s="504"/>
      <c r="T267" s="504"/>
      <c r="U267" s="504"/>
      <c r="V267" s="504"/>
      <c r="W267" s="504"/>
      <c r="X267" s="504"/>
      <c r="Y267" s="504"/>
      <c r="Z267" s="504"/>
      <c r="AA267" s="504"/>
      <c r="AB267" s="504"/>
      <c r="AC267" s="504"/>
      <c r="AD267" s="98"/>
      <c r="AE267" s="98"/>
      <c r="AF267" s="98"/>
      <c r="AG267" s="98"/>
      <c r="AH267" s="98"/>
      <c r="AI267" s="98"/>
      <c r="AJ267" s="98"/>
      <c r="AK267" s="98"/>
      <c r="AL267" s="98"/>
      <c r="AM267" s="98"/>
      <c r="AN267" s="98"/>
      <c r="AO267" s="98"/>
      <c r="AP267" s="98"/>
      <c r="AQ267" s="98"/>
      <c r="AR267" s="98"/>
      <c r="AS267" s="98"/>
      <c r="AT267" s="98"/>
    </row>
    <row r="268" ht="13.5" customHeight="1">
      <c r="A268" s="5"/>
      <c r="B268" s="123"/>
      <c r="C268" s="123"/>
      <c r="D268" s="123"/>
      <c r="E268" s="123"/>
      <c r="F268" s="123"/>
      <c r="G268" s="78"/>
      <c r="H268" s="505"/>
      <c r="I268" s="503" t="s">
        <v>3427</v>
      </c>
      <c r="J268" s="504"/>
      <c r="K268" s="504"/>
      <c r="L268" s="504"/>
      <c r="M268" s="504"/>
      <c r="N268" s="504"/>
      <c r="O268" s="504"/>
      <c r="P268" s="504"/>
      <c r="Q268" s="504"/>
      <c r="R268" s="504"/>
      <c r="S268" s="504"/>
      <c r="T268" s="504"/>
      <c r="U268" s="504"/>
      <c r="V268" s="504"/>
      <c r="W268" s="504"/>
      <c r="X268" s="504"/>
      <c r="Y268" s="504"/>
      <c r="Z268" s="504"/>
      <c r="AA268" s="504"/>
      <c r="AB268" s="504"/>
      <c r="AC268" s="504"/>
      <c r="AD268" s="98"/>
      <c r="AE268" s="98"/>
      <c r="AF268" s="98"/>
      <c r="AG268" s="98"/>
      <c r="AH268" s="98"/>
      <c r="AI268" s="98"/>
      <c r="AJ268" s="98"/>
      <c r="AK268" s="98"/>
      <c r="AL268" s="98"/>
      <c r="AM268" s="98"/>
      <c r="AN268" s="98"/>
      <c r="AO268" s="98"/>
      <c r="AP268" s="98"/>
      <c r="AQ268" s="98"/>
      <c r="AR268" s="98"/>
      <c r="AS268" s="98"/>
      <c r="AT268" s="98"/>
    </row>
    <row r="269" ht="13.5" customHeight="1">
      <c r="A269" s="5"/>
      <c r="B269" s="123"/>
      <c r="C269" s="123"/>
      <c r="D269" s="123"/>
      <c r="E269" s="123"/>
      <c r="F269" s="123"/>
      <c r="G269" s="78"/>
      <c r="H269" s="505"/>
      <c r="I269" s="503" t="s">
        <v>3428</v>
      </c>
      <c r="J269" s="504"/>
      <c r="K269" s="504"/>
      <c r="L269" s="504"/>
      <c r="M269" s="504"/>
      <c r="N269" s="504"/>
      <c r="O269" s="504"/>
      <c r="P269" s="504"/>
      <c r="Q269" s="504"/>
      <c r="R269" s="504"/>
      <c r="S269" s="504"/>
      <c r="T269" s="504"/>
      <c r="U269" s="504"/>
      <c r="V269" s="504"/>
      <c r="W269" s="504"/>
      <c r="X269" s="504"/>
      <c r="Y269" s="504"/>
      <c r="Z269" s="504"/>
      <c r="AA269" s="504"/>
      <c r="AB269" s="504"/>
      <c r="AC269" s="504"/>
      <c r="AD269" s="98"/>
      <c r="AE269" s="98"/>
      <c r="AF269" s="98"/>
      <c r="AG269" s="98"/>
      <c r="AH269" s="98"/>
      <c r="AI269" s="98"/>
      <c r="AJ269" s="98"/>
      <c r="AK269" s="98"/>
      <c r="AL269" s="98"/>
      <c r="AM269" s="98"/>
      <c r="AN269" s="98"/>
      <c r="AO269" s="98"/>
      <c r="AP269" s="98"/>
      <c r="AQ269" s="98"/>
      <c r="AR269" s="98"/>
      <c r="AS269" s="98"/>
      <c r="AT269" s="98"/>
    </row>
    <row r="270" ht="13.5" customHeight="1">
      <c r="A270" s="5"/>
      <c r="B270" s="123"/>
      <c r="C270" s="123"/>
      <c r="D270" s="123"/>
      <c r="E270" s="123"/>
      <c r="F270" s="123"/>
      <c r="G270" s="78"/>
      <c r="H270" s="196"/>
      <c r="I270" s="123"/>
      <c r="J270" s="50"/>
      <c r="K270" s="123"/>
      <c r="L270" s="123"/>
      <c r="M270" s="123"/>
      <c r="N270" s="123"/>
      <c r="O270" s="123"/>
      <c r="P270" s="123"/>
      <c r="Q270" s="123"/>
      <c r="R270" s="123"/>
      <c r="S270" s="123"/>
      <c r="T270" s="123"/>
      <c r="U270" s="123"/>
      <c r="V270" s="123"/>
      <c r="W270" s="123"/>
      <c r="X270" s="98"/>
      <c r="Y270" s="98"/>
      <c r="Z270" s="98"/>
      <c r="AA270" s="98"/>
      <c r="AB270" s="98"/>
      <c r="AC270" s="98"/>
      <c r="AD270" s="98"/>
      <c r="AE270" s="98"/>
      <c r="AF270" s="98"/>
      <c r="AG270" s="98"/>
      <c r="AH270" s="98"/>
      <c r="AI270" s="98"/>
      <c r="AJ270" s="98"/>
      <c r="AK270" s="98"/>
      <c r="AL270" s="98"/>
      <c r="AM270" s="98"/>
      <c r="AN270" s="98"/>
      <c r="AO270" s="98"/>
      <c r="AP270" s="98"/>
      <c r="AQ270" s="98"/>
      <c r="AR270" s="98"/>
      <c r="AS270" s="98"/>
      <c r="AT270" s="98"/>
    </row>
    <row r="271" ht="13.5" customHeight="1">
      <c r="A271" s="5"/>
      <c r="B271" s="123"/>
      <c r="C271" s="123"/>
      <c r="D271" s="123"/>
      <c r="E271" s="123"/>
      <c r="F271" s="123"/>
      <c r="G271" s="78"/>
      <c r="H271" s="196">
        <f>H254+0.01</f>
        <v>5.26</v>
      </c>
      <c r="I271" s="354" t="s">
        <v>3429</v>
      </c>
      <c r="J271" s="356"/>
      <c r="K271" s="447"/>
      <c r="L271" s="447"/>
      <c r="M271" s="447"/>
      <c r="N271" s="447"/>
      <c r="O271" s="447"/>
      <c r="P271" s="447"/>
      <c r="Q271" s="447"/>
      <c r="R271" s="447"/>
      <c r="S271" s="447"/>
      <c r="T271" s="447"/>
      <c r="U271" s="447"/>
      <c r="V271" s="123"/>
      <c r="W271" s="123"/>
      <c r="X271" s="98"/>
      <c r="Y271" s="98"/>
      <c r="Z271" s="98"/>
      <c r="AA271" s="98"/>
      <c r="AB271" s="98"/>
      <c r="AC271" s="98"/>
      <c r="AD271" s="98"/>
      <c r="AE271" s="98"/>
      <c r="AF271" s="98"/>
      <c r="AG271" s="98"/>
      <c r="AH271" s="98"/>
      <c r="AI271" s="98"/>
      <c r="AJ271" s="98"/>
      <c r="AK271" s="98"/>
      <c r="AL271" s="98"/>
      <c r="AM271" s="98"/>
      <c r="AN271" s="98"/>
      <c r="AO271" s="98"/>
      <c r="AP271" s="98"/>
      <c r="AQ271" s="98"/>
      <c r="AR271" s="98"/>
      <c r="AS271" s="98"/>
      <c r="AT271" s="98"/>
    </row>
    <row r="272" ht="13.5" customHeight="1">
      <c r="A272" s="5"/>
      <c r="B272" s="123"/>
      <c r="C272" s="123"/>
      <c r="D272" s="123"/>
      <c r="E272" s="123"/>
      <c r="F272" s="123"/>
      <c r="G272" s="78"/>
      <c r="H272" s="196"/>
      <c r="I272" s="354"/>
      <c r="J272" s="356">
        <v>1.0</v>
      </c>
      <c r="K272" s="354" t="s">
        <v>3338</v>
      </c>
      <c r="L272" s="447"/>
      <c r="M272" s="447"/>
      <c r="N272" s="447"/>
      <c r="O272" s="447"/>
      <c r="P272" s="447"/>
      <c r="Q272" s="447"/>
      <c r="R272" s="447"/>
      <c r="S272" s="447"/>
      <c r="T272" s="447"/>
      <c r="U272" s="447"/>
      <c r="V272" s="123"/>
      <c r="W272" s="123"/>
      <c r="X272" s="121"/>
      <c r="Y272" s="27"/>
      <c r="Z272" s="356"/>
      <c r="AA272" s="354"/>
      <c r="AB272" s="447"/>
      <c r="AC272" s="447"/>
      <c r="AD272" s="447"/>
      <c r="AE272" s="447"/>
      <c r="AF272" s="447"/>
      <c r="AG272" s="447"/>
      <c r="AH272" s="447"/>
      <c r="AI272" s="447"/>
      <c r="AJ272" s="447"/>
      <c r="AK272" s="447"/>
      <c r="AL272" s="447"/>
      <c r="AM272" s="447"/>
      <c r="AN272" s="447"/>
      <c r="AO272" s="447"/>
      <c r="AP272" s="447"/>
      <c r="AQ272" s="447"/>
      <c r="AR272" s="447"/>
      <c r="AS272" s="447"/>
      <c r="AT272" s="447"/>
    </row>
    <row r="273" ht="13.5" customHeight="1">
      <c r="A273" s="5"/>
      <c r="B273" s="123"/>
      <c r="C273" s="123"/>
      <c r="D273" s="123"/>
      <c r="E273" s="123"/>
      <c r="F273" s="123"/>
      <c r="G273" s="78"/>
      <c r="H273" s="196"/>
      <c r="I273" s="354"/>
      <c r="J273" s="356">
        <v>2.0</v>
      </c>
      <c r="K273" s="354" t="s">
        <v>3339</v>
      </c>
      <c r="L273" s="447"/>
      <c r="M273" s="447"/>
      <c r="N273" s="447"/>
      <c r="O273" s="447"/>
      <c r="P273" s="447"/>
      <c r="Q273" s="447"/>
      <c r="R273" s="447"/>
      <c r="S273" s="447"/>
      <c r="T273" s="447"/>
      <c r="U273" s="447"/>
      <c r="V273" s="123"/>
      <c r="W273" s="123"/>
      <c r="X273" s="123"/>
      <c r="Y273" s="123"/>
      <c r="Z273" s="356"/>
      <c r="AA273" s="354"/>
      <c r="AB273" s="447"/>
      <c r="AC273" s="447"/>
      <c r="AD273" s="447"/>
      <c r="AE273" s="447"/>
      <c r="AF273" s="447"/>
      <c r="AG273" s="447"/>
      <c r="AH273" s="447"/>
      <c r="AI273" s="447"/>
      <c r="AJ273" s="447"/>
      <c r="AK273" s="447"/>
      <c r="AL273" s="447"/>
      <c r="AM273" s="447"/>
      <c r="AN273" s="447"/>
      <c r="AO273" s="447"/>
      <c r="AP273" s="447"/>
      <c r="AQ273" s="447"/>
      <c r="AR273" s="447"/>
      <c r="AS273" s="447"/>
      <c r="AT273" s="447"/>
    </row>
    <row r="274" ht="13.5" customHeight="1">
      <c r="A274" s="5"/>
      <c r="B274" s="123"/>
      <c r="C274" s="123"/>
      <c r="D274" s="123"/>
      <c r="E274" s="123"/>
      <c r="F274" s="123"/>
      <c r="G274" s="78"/>
      <c r="H274" s="196"/>
      <c r="I274" s="354"/>
      <c r="J274" s="356">
        <v>3.0</v>
      </c>
      <c r="K274" s="354" t="s">
        <v>3340</v>
      </c>
      <c r="L274" s="447"/>
      <c r="M274" s="447"/>
      <c r="N274" s="447"/>
      <c r="O274" s="447"/>
      <c r="P274" s="447"/>
      <c r="Q274" s="447"/>
      <c r="R274" s="447"/>
      <c r="S274" s="447"/>
      <c r="T274" s="447"/>
      <c r="U274" s="447"/>
      <c r="V274" s="123"/>
      <c r="W274" s="123"/>
      <c r="X274" s="123"/>
      <c r="Y274" s="123"/>
      <c r="Z274" s="356"/>
      <c r="AA274" s="354"/>
      <c r="AB274" s="447"/>
      <c r="AC274" s="447"/>
      <c r="AD274" s="447"/>
      <c r="AE274" s="447"/>
      <c r="AF274" s="447"/>
      <c r="AG274" s="447"/>
      <c r="AH274" s="447"/>
      <c r="AI274" s="447"/>
      <c r="AJ274" s="447"/>
      <c r="AK274" s="447"/>
      <c r="AL274" s="447"/>
      <c r="AM274" s="447"/>
      <c r="AN274" s="447"/>
      <c r="AO274" s="447"/>
      <c r="AP274" s="447"/>
      <c r="AQ274" s="447"/>
      <c r="AR274" s="447"/>
      <c r="AS274" s="447"/>
      <c r="AT274" s="447"/>
    </row>
    <row r="275" ht="13.5" customHeight="1">
      <c r="A275" s="5"/>
      <c r="B275" s="123"/>
      <c r="C275" s="123"/>
      <c r="D275" s="123"/>
      <c r="E275" s="123"/>
      <c r="F275" s="123"/>
      <c r="G275" s="78"/>
      <c r="H275" s="196"/>
      <c r="I275" s="354"/>
      <c r="J275" s="356">
        <v>4.0</v>
      </c>
      <c r="K275" s="353" t="s">
        <v>3341</v>
      </c>
      <c r="L275" s="449"/>
      <c r="M275" s="449"/>
      <c r="N275" s="449"/>
      <c r="O275" s="449"/>
      <c r="P275" s="449"/>
      <c r="Q275" s="449"/>
      <c r="R275" s="447"/>
      <c r="S275" s="447"/>
      <c r="T275" s="447"/>
      <c r="U275" s="447"/>
      <c r="V275" s="123"/>
      <c r="W275" s="123"/>
      <c r="X275" s="123"/>
      <c r="Y275" s="123"/>
      <c r="Z275" s="356"/>
      <c r="AA275" s="353"/>
      <c r="AB275" s="449"/>
      <c r="AC275" s="449"/>
      <c r="AD275" s="449"/>
      <c r="AE275" s="449"/>
      <c r="AF275" s="449"/>
      <c r="AG275" s="449"/>
      <c r="AH275" s="447"/>
      <c r="AI275" s="447"/>
      <c r="AJ275" s="447"/>
      <c r="AK275" s="447"/>
      <c r="AL275" s="447"/>
      <c r="AM275" s="447"/>
      <c r="AN275" s="447"/>
      <c r="AO275" s="447"/>
      <c r="AP275" s="447"/>
      <c r="AQ275" s="447"/>
      <c r="AR275" s="447"/>
      <c r="AS275" s="447"/>
      <c r="AT275" s="447"/>
    </row>
    <row r="276" ht="13.5" customHeight="1">
      <c r="A276" s="5"/>
      <c r="B276" s="123"/>
      <c r="C276" s="123"/>
      <c r="D276" s="123"/>
      <c r="E276" s="123"/>
      <c r="F276" s="123"/>
      <c r="G276" s="78"/>
      <c r="H276" s="196"/>
      <c r="I276" s="354"/>
      <c r="J276" s="356">
        <v>5.0</v>
      </c>
      <c r="K276" s="509" t="s">
        <v>3342</v>
      </c>
      <c r="L276" s="510"/>
      <c r="M276" s="510"/>
      <c r="N276" s="510"/>
      <c r="O276" s="449"/>
      <c r="P276" s="449"/>
      <c r="Q276" s="449"/>
      <c r="R276" s="447"/>
      <c r="S276" s="447"/>
      <c r="T276" s="447"/>
      <c r="U276" s="447"/>
      <c r="V276" s="123"/>
      <c r="W276" s="123"/>
      <c r="X276" s="123"/>
      <c r="Y276" s="123"/>
      <c r="Z276" s="356"/>
      <c r="AA276" s="509"/>
      <c r="AB276" s="510"/>
      <c r="AC276" s="510"/>
      <c r="AD276" s="510"/>
      <c r="AE276" s="449"/>
      <c r="AF276" s="449"/>
      <c r="AG276" s="449"/>
      <c r="AH276" s="447"/>
      <c r="AI276" s="447"/>
      <c r="AJ276" s="447"/>
      <c r="AK276" s="447"/>
      <c r="AL276" s="447"/>
      <c r="AM276" s="447"/>
      <c r="AN276" s="447"/>
      <c r="AO276" s="447"/>
      <c r="AP276" s="447"/>
      <c r="AQ276" s="447"/>
      <c r="AR276" s="447"/>
      <c r="AS276" s="447"/>
      <c r="AT276" s="447"/>
    </row>
    <row r="277" ht="13.5" customHeight="1">
      <c r="A277" s="5"/>
      <c r="B277" s="123"/>
      <c r="C277" s="123"/>
      <c r="D277" s="123"/>
      <c r="E277" s="123"/>
      <c r="F277" s="123"/>
      <c r="G277" s="78"/>
      <c r="H277" s="196"/>
      <c r="I277" s="354"/>
      <c r="J277" s="356">
        <v>6.0</v>
      </c>
      <c r="K277" s="509" t="s">
        <v>3430</v>
      </c>
      <c r="L277" s="510"/>
      <c r="M277" s="5"/>
      <c r="N277" s="510"/>
      <c r="O277" s="449"/>
      <c r="P277" s="449"/>
      <c r="Q277" s="449"/>
      <c r="R277" s="447"/>
      <c r="S277" s="447"/>
      <c r="T277" s="447"/>
      <c r="U277" s="447"/>
      <c r="V277" s="123"/>
      <c r="W277" s="123"/>
      <c r="X277" s="123"/>
      <c r="Y277" s="123"/>
      <c r="Z277" s="356"/>
      <c r="AA277" s="509"/>
      <c r="AB277" s="510"/>
      <c r="AC277" s="510"/>
      <c r="AD277" s="510"/>
      <c r="AE277" s="449"/>
      <c r="AF277" s="449"/>
      <c r="AG277" s="449"/>
      <c r="AH277" s="447"/>
      <c r="AI277" s="447"/>
      <c r="AJ277" s="447"/>
      <c r="AK277" s="447"/>
      <c r="AL277" s="447"/>
      <c r="AM277" s="447"/>
      <c r="AN277" s="447"/>
      <c r="AO277" s="447"/>
      <c r="AP277" s="447"/>
      <c r="AQ277" s="447"/>
      <c r="AR277" s="447"/>
      <c r="AS277" s="447"/>
      <c r="AT277" s="447"/>
    </row>
    <row r="278" ht="13.5" customHeight="1">
      <c r="A278" s="5"/>
      <c r="B278" s="123"/>
      <c r="C278" s="123"/>
      <c r="D278" s="123"/>
      <c r="E278" s="123"/>
      <c r="F278" s="123"/>
      <c r="G278" s="78"/>
      <c r="H278" s="196"/>
      <c r="I278" s="354"/>
      <c r="J278" s="356">
        <v>7.0</v>
      </c>
      <c r="K278" s="509" t="s">
        <v>3344</v>
      </c>
      <c r="L278" s="510"/>
      <c r="M278" s="510"/>
      <c r="N278" s="510"/>
      <c r="O278" s="449"/>
      <c r="P278" s="449"/>
      <c r="Q278" s="449"/>
      <c r="R278" s="447"/>
      <c r="S278" s="447"/>
      <c r="T278" s="447"/>
      <c r="U278" s="447"/>
      <c r="V278" s="123"/>
      <c r="W278" s="123"/>
      <c r="X278" s="123"/>
      <c r="Y278" s="123"/>
      <c r="Z278" s="356"/>
      <c r="AA278" s="509"/>
      <c r="AB278" s="510"/>
      <c r="AC278" s="510"/>
      <c r="AD278" s="510"/>
      <c r="AE278" s="449"/>
      <c r="AF278" s="449"/>
      <c r="AG278" s="449"/>
      <c r="AH278" s="447"/>
      <c r="AI278" s="447"/>
      <c r="AJ278" s="447"/>
      <c r="AK278" s="447"/>
      <c r="AL278" s="447"/>
      <c r="AM278" s="447"/>
      <c r="AN278" s="447"/>
      <c r="AO278" s="447"/>
      <c r="AP278" s="447"/>
      <c r="AQ278" s="447"/>
      <c r="AR278" s="447"/>
      <c r="AS278" s="447"/>
      <c r="AT278" s="447"/>
    </row>
    <row r="279" ht="13.5" customHeight="1">
      <c r="A279" s="5"/>
      <c r="B279" s="123"/>
      <c r="C279" s="123"/>
      <c r="D279" s="123"/>
      <c r="E279" s="123"/>
      <c r="F279" s="123"/>
      <c r="G279" s="78"/>
      <c r="H279" s="196"/>
      <c r="I279" s="354"/>
      <c r="J279" s="356">
        <v>8.0</v>
      </c>
      <c r="K279" s="509" t="s">
        <v>3345</v>
      </c>
      <c r="L279" s="510"/>
      <c r="M279" s="510"/>
      <c r="N279" s="510"/>
      <c r="O279" s="449"/>
      <c r="P279" s="449"/>
      <c r="Q279" s="449"/>
      <c r="R279" s="447"/>
      <c r="S279" s="447"/>
      <c r="T279" s="447"/>
      <c r="U279" s="447"/>
      <c r="V279" s="123"/>
      <c r="W279" s="123"/>
      <c r="X279" s="123"/>
      <c r="Y279" s="123"/>
      <c r="Z279" s="356"/>
      <c r="AA279" s="509"/>
      <c r="AB279" s="510"/>
      <c r="AC279" s="510"/>
      <c r="AD279" s="510"/>
      <c r="AE279" s="449"/>
      <c r="AF279" s="449"/>
      <c r="AG279" s="449"/>
      <c r="AH279" s="447"/>
      <c r="AI279" s="447"/>
      <c r="AJ279" s="447"/>
      <c r="AK279" s="447"/>
      <c r="AL279" s="447"/>
      <c r="AM279" s="447"/>
      <c r="AN279" s="447"/>
      <c r="AO279" s="447"/>
      <c r="AP279" s="447"/>
      <c r="AQ279" s="447"/>
      <c r="AR279" s="447"/>
      <c r="AS279" s="447"/>
      <c r="AT279" s="447"/>
    </row>
    <row r="280" ht="13.5" customHeight="1">
      <c r="A280" s="5"/>
      <c r="B280" s="123"/>
      <c r="C280" s="123"/>
      <c r="D280" s="123"/>
      <c r="E280" s="123"/>
      <c r="F280" s="123"/>
      <c r="G280" s="78"/>
      <c r="H280" s="196"/>
      <c r="I280" s="354"/>
      <c r="J280" s="356">
        <v>9.0</v>
      </c>
      <c r="K280" s="509" t="s">
        <v>3346</v>
      </c>
      <c r="L280" s="510"/>
      <c r="M280" s="510"/>
      <c r="N280" s="510"/>
      <c r="O280" s="449"/>
      <c r="P280" s="449"/>
      <c r="Q280" s="449"/>
      <c r="R280" s="447"/>
      <c r="S280" s="447"/>
      <c r="T280" s="447"/>
      <c r="U280" s="447"/>
      <c r="V280" s="123"/>
      <c r="W280" s="123"/>
      <c r="X280" s="123"/>
      <c r="Y280" s="123"/>
      <c r="Z280" s="356"/>
      <c r="AA280" s="509"/>
      <c r="AB280" s="510"/>
      <c r="AC280" s="510"/>
      <c r="AD280" s="510"/>
      <c r="AE280" s="449"/>
      <c r="AF280" s="449"/>
      <c r="AG280" s="449"/>
      <c r="AH280" s="447"/>
      <c r="AI280" s="447"/>
      <c r="AJ280" s="447"/>
      <c r="AK280" s="447"/>
      <c r="AL280" s="447"/>
      <c r="AM280" s="447"/>
      <c r="AN280" s="447"/>
      <c r="AO280" s="447"/>
      <c r="AP280" s="447"/>
      <c r="AQ280" s="447"/>
      <c r="AR280" s="447"/>
      <c r="AS280" s="447"/>
      <c r="AT280" s="447"/>
    </row>
    <row r="281" ht="13.5" customHeight="1">
      <c r="A281" s="5"/>
      <c r="B281" s="123"/>
      <c r="C281" s="123"/>
      <c r="D281" s="123"/>
      <c r="E281" s="123"/>
      <c r="F281" s="123"/>
      <c r="G281" s="78"/>
      <c r="H281" s="196"/>
      <c r="I281" s="354"/>
      <c r="J281" s="356">
        <v>10.0</v>
      </c>
      <c r="K281" s="509" t="s">
        <v>3347</v>
      </c>
      <c r="L281" s="510"/>
      <c r="M281" s="510"/>
      <c r="N281" s="510"/>
      <c r="O281" s="449"/>
      <c r="P281" s="449"/>
      <c r="Q281" s="449"/>
      <c r="R281" s="447"/>
      <c r="S281" s="447"/>
      <c r="T281" s="447"/>
      <c r="U281" s="447"/>
      <c r="V281" s="123"/>
      <c r="W281" s="123"/>
      <c r="X281" s="123"/>
      <c r="Y281" s="123"/>
      <c r="Z281" s="356"/>
      <c r="AA281" s="509"/>
      <c r="AB281" s="510"/>
      <c r="AC281" s="510"/>
      <c r="AD281" s="510"/>
      <c r="AE281" s="449"/>
      <c r="AF281" s="449"/>
      <c r="AG281" s="449"/>
      <c r="AH281" s="447"/>
      <c r="AI281" s="447"/>
      <c r="AJ281" s="447"/>
      <c r="AK281" s="447"/>
      <c r="AL281" s="447"/>
      <c r="AM281" s="447"/>
      <c r="AN281" s="447"/>
      <c r="AO281" s="447"/>
      <c r="AP281" s="447"/>
      <c r="AQ281" s="447"/>
      <c r="AR281" s="447"/>
      <c r="AS281" s="447"/>
      <c r="AT281" s="447"/>
    </row>
    <row r="282" ht="13.5" customHeight="1">
      <c r="A282" s="5"/>
      <c r="B282" s="123"/>
      <c r="C282" s="123"/>
      <c r="D282" s="123"/>
      <c r="E282" s="123"/>
      <c r="F282" s="123"/>
      <c r="G282" s="78"/>
      <c r="H282" s="196"/>
      <c r="I282" s="354"/>
      <c r="J282" s="356">
        <v>11.0</v>
      </c>
      <c r="K282" s="509" t="s">
        <v>3348</v>
      </c>
      <c r="L282" s="510"/>
      <c r="M282" s="510"/>
      <c r="N282" s="510"/>
      <c r="O282" s="449"/>
      <c r="P282" s="449"/>
      <c r="Q282" s="449"/>
      <c r="R282" s="447"/>
      <c r="S282" s="447"/>
      <c r="T282" s="447"/>
      <c r="U282" s="447"/>
      <c r="V282" s="123"/>
      <c r="W282" s="123"/>
      <c r="X282" s="123"/>
      <c r="Y282" s="123"/>
      <c r="Z282" s="356"/>
      <c r="AA282" s="509"/>
      <c r="AB282" s="510"/>
      <c r="AC282" s="510"/>
      <c r="AD282" s="510"/>
      <c r="AE282" s="449"/>
      <c r="AF282" s="449"/>
      <c r="AG282" s="449"/>
      <c r="AH282" s="447"/>
      <c r="AI282" s="447"/>
      <c r="AJ282" s="447"/>
      <c r="AK282" s="447"/>
      <c r="AL282" s="447"/>
      <c r="AM282" s="447"/>
      <c r="AN282" s="447"/>
      <c r="AO282" s="447"/>
      <c r="AP282" s="447"/>
      <c r="AQ282" s="447"/>
      <c r="AR282" s="447"/>
      <c r="AS282" s="447"/>
      <c r="AT282" s="447"/>
    </row>
    <row r="283" ht="13.5" customHeight="1">
      <c r="A283" s="5"/>
      <c r="B283" s="123"/>
      <c r="C283" s="123"/>
      <c r="D283" s="123"/>
      <c r="E283" s="123"/>
      <c r="F283" s="123"/>
      <c r="G283" s="78"/>
      <c r="H283" s="196"/>
      <c r="I283" s="354"/>
      <c r="J283" s="356">
        <v>12.0</v>
      </c>
      <c r="K283" s="509" t="s">
        <v>3349</v>
      </c>
      <c r="L283" s="510"/>
      <c r="M283" s="510"/>
      <c r="N283" s="510"/>
      <c r="O283" s="449"/>
      <c r="P283" s="449"/>
      <c r="Q283" s="449"/>
      <c r="R283" s="447"/>
      <c r="S283" s="447"/>
      <c r="T283" s="447"/>
      <c r="U283" s="447"/>
      <c r="V283" s="123"/>
      <c r="W283" s="123"/>
      <c r="X283" s="123"/>
      <c r="Y283" s="123"/>
      <c r="Z283" s="356"/>
      <c r="AA283" s="509"/>
      <c r="AB283" s="510"/>
      <c r="AC283" s="510"/>
      <c r="AD283" s="510"/>
      <c r="AE283" s="449"/>
      <c r="AF283" s="449"/>
      <c r="AG283" s="449"/>
      <c r="AH283" s="447"/>
      <c r="AI283" s="447"/>
      <c r="AJ283" s="447"/>
      <c r="AK283" s="447"/>
      <c r="AL283" s="447"/>
      <c r="AM283" s="447"/>
      <c r="AN283" s="447"/>
      <c r="AO283" s="447"/>
      <c r="AP283" s="447"/>
      <c r="AQ283" s="447"/>
      <c r="AR283" s="447"/>
      <c r="AS283" s="447"/>
      <c r="AT283" s="447"/>
    </row>
    <row r="284" ht="13.5" customHeight="1">
      <c r="A284" s="5"/>
      <c r="B284" s="123"/>
      <c r="C284" s="123"/>
      <c r="D284" s="123"/>
      <c r="E284" s="123"/>
      <c r="F284" s="123"/>
      <c r="G284" s="78"/>
      <c r="H284" s="196"/>
      <c r="I284" s="354"/>
      <c r="J284" s="356">
        <v>13.0</v>
      </c>
      <c r="K284" s="509" t="s">
        <v>3350</v>
      </c>
      <c r="L284" s="510"/>
      <c r="M284" s="510"/>
      <c r="N284" s="510"/>
      <c r="O284" s="449"/>
      <c r="P284" s="449"/>
      <c r="Q284" s="449"/>
      <c r="R284" s="447"/>
      <c r="S284" s="447"/>
      <c r="T284" s="447"/>
      <c r="U284" s="447"/>
      <c r="V284" s="123"/>
      <c r="W284" s="123"/>
      <c r="X284" s="123"/>
      <c r="Y284" s="123"/>
      <c r="Z284" s="356"/>
      <c r="AA284" s="509"/>
      <c r="AB284" s="510"/>
      <c r="AC284" s="510"/>
      <c r="AD284" s="510"/>
      <c r="AE284" s="449"/>
      <c r="AF284" s="449"/>
      <c r="AG284" s="449"/>
      <c r="AH284" s="447"/>
      <c r="AI284" s="447"/>
      <c r="AJ284" s="447"/>
      <c r="AK284" s="447"/>
      <c r="AL284" s="447"/>
      <c r="AM284" s="447"/>
      <c r="AN284" s="447"/>
      <c r="AO284" s="447"/>
      <c r="AP284" s="447"/>
      <c r="AQ284" s="447"/>
      <c r="AR284" s="447"/>
      <c r="AS284" s="447"/>
      <c r="AT284" s="447"/>
    </row>
    <row r="285" ht="13.5" customHeight="1">
      <c r="A285" s="5"/>
      <c r="B285" s="123"/>
      <c r="C285" s="123"/>
      <c r="D285" s="123"/>
      <c r="E285" s="123"/>
      <c r="F285" s="123"/>
      <c r="G285" s="78"/>
      <c r="H285" s="196"/>
      <c r="I285" s="354"/>
      <c r="J285" s="356">
        <v>14.0</v>
      </c>
      <c r="K285" s="509" t="s">
        <v>3351</v>
      </c>
      <c r="L285" s="510"/>
      <c r="M285" s="510"/>
      <c r="N285" s="510"/>
      <c r="O285" s="449"/>
      <c r="P285" s="449"/>
      <c r="Q285" s="449"/>
      <c r="R285" s="447"/>
      <c r="S285" s="447"/>
      <c r="T285" s="447"/>
      <c r="U285" s="447"/>
      <c r="V285" s="123"/>
      <c r="W285" s="123"/>
      <c r="X285" s="123"/>
      <c r="Y285" s="123"/>
      <c r="Z285" s="356"/>
      <c r="AA285" s="509"/>
      <c r="AB285" s="510"/>
      <c r="AC285" s="510"/>
      <c r="AD285" s="510"/>
      <c r="AE285" s="449"/>
      <c r="AF285" s="449"/>
      <c r="AG285" s="449"/>
      <c r="AH285" s="447"/>
      <c r="AI285" s="447"/>
      <c r="AJ285" s="447"/>
      <c r="AK285" s="447"/>
      <c r="AL285" s="447"/>
      <c r="AM285" s="447"/>
      <c r="AN285" s="447"/>
      <c r="AO285" s="447"/>
      <c r="AP285" s="447"/>
      <c r="AQ285" s="447"/>
      <c r="AR285" s="447"/>
      <c r="AS285" s="447"/>
      <c r="AT285" s="447"/>
    </row>
    <row r="286" ht="13.5" customHeight="1">
      <c r="A286" s="5"/>
      <c r="B286" s="123"/>
      <c r="C286" s="123"/>
      <c r="D286" s="123"/>
      <c r="E286" s="123"/>
      <c r="F286" s="123"/>
      <c r="G286" s="78"/>
      <c r="H286" s="196"/>
      <c r="I286" s="354"/>
      <c r="J286" s="356">
        <v>15.0</v>
      </c>
      <c r="K286" s="509" t="s">
        <v>3352</v>
      </c>
      <c r="L286" s="510"/>
      <c r="M286" s="510"/>
      <c r="N286" s="510"/>
      <c r="O286" s="449"/>
      <c r="P286" s="449"/>
      <c r="Q286" s="449"/>
      <c r="R286" s="447"/>
      <c r="S286" s="447"/>
      <c r="T286" s="447"/>
      <c r="U286" s="447"/>
      <c r="V286" s="123"/>
      <c r="W286" s="123"/>
      <c r="X286" s="123"/>
      <c r="Y286" s="123"/>
      <c r="Z286" s="356"/>
      <c r="AA286" s="509"/>
      <c r="AB286" s="510"/>
      <c r="AC286" s="510"/>
      <c r="AD286" s="510"/>
      <c r="AE286" s="449"/>
      <c r="AF286" s="449"/>
      <c r="AG286" s="449"/>
      <c r="AH286" s="447"/>
      <c r="AI286" s="447"/>
      <c r="AJ286" s="447"/>
      <c r="AK286" s="447"/>
      <c r="AL286" s="447"/>
      <c r="AM286" s="447"/>
      <c r="AN286" s="447"/>
      <c r="AO286" s="447"/>
      <c r="AP286" s="447"/>
      <c r="AQ286" s="447"/>
      <c r="AR286" s="447"/>
      <c r="AS286" s="447"/>
      <c r="AT286" s="447"/>
    </row>
    <row r="287" ht="13.5" customHeight="1">
      <c r="A287" s="5"/>
      <c r="B287" s="123"/>
      <c r="C287" s="123"/>
      <c r="D287" s="123"/>
      <c r="E287" s="123"/>
      <c r="F287" s="123"/>
      <c r="G287" s="78"/>
      <c r="H287" s="196"/>
      <c r="I287" s="354"/>
      <c r="J287" s="356">
        <v>16.0</v>
      </c>
      <c r="K287" s="353" t="s">
        <v>3353</v>
      </c>
      <c r="L287" s="449"/>
      <c r="M287" s="449"/>
      <c r="N287" s="449"/>
      <c r="O287" s="449"/>
      <c r="P287" s="449"/>
      <c r="Q287" s="449"/>
      <c r="R287" s="447"/>
      <c r="S287" s="447"/>
      <c r="T287" s="447"/>
      <c r="U287" s="447"/>
      <c r="V287" s="123"/>
      <c r="W287" s="123"/>
      <c r="X287" s="123"/>
      <c r="Y287" s="123"/>
      <c r="Z287" s="356"/>
      <c r="AA287" s="353"/>
      <c r="AB287" s="449"/>
      <c r="AC287" s="449"/>
      <c r="AD287" s="449"/>
      <c r="AE287" s="449"/>
      <c r="AF287" s="449"/>
      <c r="AG287" s="449"/>
      <c r="AH287" s="447"/>
      <c r="AI287" s="447"/>
      <c r="AJ287" s="447"/>
      <c r="AK287" s="447"/>
      <c r="AL287" s="447"/>
      <c r="AM287" s="447"/>
      <c r="AN287" s="447"/>
      <c r="AO287" s="447"/>
      <c r="AP287" s="447"/>
      <c r="AQ287" s="447"/>
      <c r="AR287" s="447"/>
      <c r="AS287" s="447"/>
      <c r="AT287" s="447"/>
    </row>
    <row r="288" ht="13.5" customHeight="1">
      <c r="A288" s="5"/>
      <c r="B288" s="123"/>
      <c r="C288" s="123"/>
      <c r="D288" s="123"/>
      <c r="E288" s="123"/>
      <c r="F288" s="123"/>
      <c r="G288" s="78"/>
      <c r="H288" s="196"/>
      <c r="I288" s="354"/>
      <c r="J288" s="356">
        <v>17.0</v>
      </c>
      <c r="K288" s="354" t="s">
        <v>3354</v>
      </c>
      <c r="L288" s="447"/>
      <c r="M288" s="447"/>
      <c r="N288" s="447"/>
      <c r="O288" s="447"/>
      <c r="P288" s="447"/>
      <c r="Q288" s="447"/>
      <c r="R288" s="447"/>
      <c r="S288" s="447"/>
      <c r="T288" s="447"/>
      <c r="U288" s="447"/>
      <c r="V288" s="123"/>
      <c r="W288" s="123"/>
      <c r="X288" s="123"/>
      <c r="Y288" s="123"/>
      <c r="Z288" s="356"/>
      <c r="AA288" s="354"/>
      <c r="AB288" s="447"/>
      <c r="AC288" s="447"/>
      <c r="AD288" s="447"/>
      <c r="AE288" s="447"/>
      <c r="AF288" s="447"/>
      <c r="AG288" s="447"/>
      <c r="AH288" s="447"/>
      <c r="AI288" s="447"/>
      <c r="AJ288" s="447"/>
      <c r="AK288" s="447"/>
      <c r="AL288" s="447"/>
      <c r="AM288" s="447"/>
      <c r="AN288" s="447"/>
      <c r="AO288" s="447"/>
      <c r="AP288" s="447"/>
      <c r="AQ288" s="447"/>
      <c r="AR288" s="447"/>
      <c r="AS288" s="447"/>
      <c r="AT288" s="447"/>
    </row>
    <row r="289" ht="13.5" customHeight="1">
      <c r="A289" s="5"/>
      <c r="B289" s="123"/>
      <c r="C289" s="123"/>
      <c r="D289" s="123"/>
      <c r="E289" s="123"/>
      <c r="F289" s="123"/>
      <c r="G289" s="78"/>
      <c r="H289" s="196"/>
      <c r="I289" s="354"/>
      <c r="J289" s="356">
        <v>18.0</v>
      </c>
      <c r="K289" s="354" t="s">
        <v>3355</v>
      </c>
      <c r="L289" s="447"/>
      <c r="M289" s="447"/>
      <c r="N289" s="447"/>
      <c r="O289" s="447"/>
      <c r="P289" s="447"/>
      <c r="Q289" s="447"/>
      <c r="R289" s="447"/>
      <c r="S289" s="447"/>
      <c r="T289" s="447"/>
      <c r="U289" s="447"/>
      <c r="V289" s="123"/>
      <c r="W289" s="123"/>
      <c r="X289" s="123"/>
      <c r="Y289" s="123"/>
      <c r="Z289" s="356"/>
      <c r="AA289" s="354"/>
      <c r="AB289" s="447"/>
      <c r="AC289" s="447"/>
      <c r="AD289" s="447"/>
      <c r="AE289" s="447"/>
      <c r="AF289" s="447"/>
      <c r="AG289" s="447"/>
      <c r="AH289" s="447"/>
      <c r="AI289" s="447"/>
      <c r="AJ289" s="447"/>
      <c r="AK289" s="447"/>
      <c r="AL289" s="447"/>
      <c r="AM289" s="447"/>
      <c r="AN289" s="447"/>
      <c r="AO289" s="447"/>
      <c r="AP289" s="447"/>
      <c r="AQ289" s="447"/>
      <c r="AR289" s="447"/>
      <c r="AS289" s="447"/>
      <c r="AT289" s="447"/>
    </row>
    <row r="290" ht="13.5" customHeight="1">
      <c r="A290" s="5"/>
      <c r="B290" s="123"/>
      <c r="C290" s="123"/>
      <c r="D290" s="123"/>
      <c r="E290" s="123"/>
      <c r="F290" s="123"/>
      <c r="G290" s="78"/>
      <c r="H290" s="196"/>
      <c r="I290" s="512"/>
      <c r="J290" s="532">
        <v>19.0</v>
      </c>
      <c r="K290" s="512" t="s">
        <v>3356</v>
      </c>
      <c r="L290" s="533"/>
      <c r="M290" s="533"/>
      <c r="N290" s="533"/>
      <c r="O290" s="533"/>
      <c r="P290" s="533"/>
      <c r="Q290" s="447"/>
      <c r="R290" s="447"/>
      <c r="S290" s="447"/>
      <c r="T290" s="447"/>
      <c r="U290" s="447"/>
      <c r="V290" s="123"/>
      <c r="W290" s="123"/>
      <c r="X290" s="123"/>
      <c r="Y290" s="123"/>
      <c r="Z290" s="356"/>
      <c r="AA290" s="354"/>
      <c r="AB290" s="447"/>
      <c r="AC290" s="447"/>
      <c r="AD290" s="447"/>
      <c r="AE290" s="447"/>
      <c r="AF290" s="447"/>
      <c r="AG290" s="447"/>
      <c r="AH290" s="447"/>
      <c r="AI290" s="447"/>
      <c r="AJ290" s="447"/>
      <c r="AK290" s="447"/>
      <c r="AL290" s="447"/>
      <c r="AM290" s="447"/>
      <c r="AN290" s="447"/>
      <c r="AO290" s="447"/>
      <c r="AP290" s="447"/>
      <c r="AQ290" s="447"/>
      <c r="AR290" s="447"/>
      <c r="AS290" s="447"/>
      <c r="AT290" s="447"/>
    </row>
    <row r="291" ht="13.5" customHeight="1">
      <c r="A291" s="402"/>
      <c r="B291" s="123"/>
      <c r="C291" s="123"/>
      <c r="D291" s="123"/>
      <c r="E291" s="123"/>
      <c r="F291" s="123"/>
      <c r="G291" s="78"/>
      <c r="H291" s="196"/>
      <c r="I291" s="512"/>
      <c r="J291" s="356">
        <v>20.0</v>
      </c>
      <c r="K291" s="353" t="s">
        <v>3357</v>
      </c>
      <c r="L291" s="447"/>
      <c r="M291" s="447"/>
      <c r="N291" s="447"/>
      <c r="O291" s="447"/>
      <c r="P291" s="447"/>
      <c r="Q291" s="447"/>
      <c r="R291" s="447"/>
      <c r="S291" s="447"/>
      <c r="T291" s="447"/>
      <c r="U291" s="447"/>
      <c r="V291" s="123"/>
      <c r="W291" s="123"/>
      <c r="X291" s="123"/>
      <c r="Y291" s="123"/>
      <c r="Z291" s="356"/>
      <c r="AA291" s="354"/>
      <c r="AB291" s="447"/>
      <c r="AC291" s="447"/>
      <c r="AD291" s="447"/>
      <c r="AE291" s="447"/>
      <c r="AF291" s="447"/>
      <c r="AG291" s="447"/>
      <c r="AH291" s="447"/>
      <c r="AI291" s="447"/>
      <c r="AJ291" s="447"/>
      <c r="AK291" s="447"/>
      <c r="AL291" s="447"/>
      <c r="AM291" s="447"/>
      <c r="AN291" s="447"/>
      <c r="AO291" s="447"/>
      <c r="AP291" s="447"/>
      <c r="AQ291" s="447"/>
      <c r="AR291" s="447"/>
      <c r="AS291" s="447"/>
      <c r="AT291" s="447"/>
    </row>
    <row r="292" ht="13.5" customHeight="1">
      <c r="A292" s="5"/>
      <c r="B292" s="123"/>
      <c r="C292" s="123"/>
      <c r="D292" s="123"/>
      <c r="E292" s="123"/>
      <c r="F292" s="123"/>
      <c r="G292" s="78"/>
      <c r="H292" s="196"/>
      <c r="I292" s="98"/>
      <c r="J292" s="50"/>
      <c r="K292" s="98"/>
      <c r="L292" s="123"/>
      <c r="M292" s="123"/>
      <c r="N292" s="123"/>
      <c r="O292" s="123"/>
      <c r="P292" s="123"/>
      <c r="Q292" s="123"/>
      <c r="R292" s="123"/>
      <c r="S292" s="123"/>
      <c r="T292" s="123"/>
      <c r="U292" s="123"/>
      <c r="V292" s="123"/>
      <c r="W292" s="123"/>
      <c r="X292" s="123"/>
      <c r="Y292" s="123"/>
      <c r="Z292" s="98"/>
      <c r="AA292" s="98"/>
      <c r="AB292" s="98"/>
      <c r="AC292" s="98"/>
      <c r="AD292" s="98"/>
      <c r="AE292" s="98"/>
      <c r="AF292" s="98"/>
      <c r="AG292" s="98"/>
      <c r="AH292" s="98"/>
      <c r="AI292" s="98"/>
      <c r="AJ292" s="98"/>
      <c r="AK292" s="98"/>
      <c r="AL292" s="98"/>
      <c r="AM292" s="98"/>
      <c r="AN292" s="98"/>
      <c r="AO292" s="98"/>
      <c r="AP292" s="98"/>
      <c r="AQ292" s="98"/>
      <c r="AR292" s="98"/>
      <c r="AS292" s="98"/>
      <c r="AT292" s="98"/>
    </row>
    <row r="293" ht="13.5" customHeight="1">
      <c r="A293" s="5"/>
      <c r="B293" s="123"/>
      <c r="C293" s="123"/>
      <c r="D293" s="123"/>
      <c r="E293" s="123"/>
      <c r="F293" s="123"/>
      <c r="G293" s="78"/>
      <c r="H293" s="196"/>
      <c r="I293" s="98"/>
      <c r="J293" s="50"/>
      <c r="K293" s="98"/>
      <c r="L293" s="123"/>
      <c r="M293" s="123"/>
      <c r="N293" s="123"/>
      <c r="O293" s="123"/>
      <c r="P293" s="123"/>
      <c r="Q293" s="123"/>
      <c r="R293" s="123"/>
      <c r="S293" s="123"/>
      <c r="T293" s="123"/>
      <c r="U293" s="123"/>
      <c r="V293" s="123"/>
      <c r="W293" s="123"/>
      <c r="X293" s="123"/>
      <c r="Y293" s="123"/>
      <c r="Z293" s="98"/>
      <c r="AA293" s="98"/>
      <c r="AB293" s="98"/>
      <c r="AC293" s="98"/>
      <c r="AD293" s="98"/>
      <c r="AE293" s="98"/>
      <c r="AF293" s="98"/>
      <c r="AG293" s="98"/>
      <c r="AH293" s="98"/>
      <c r="AI293" s="98"/>
      <c r="AJ293" s="98"/>
      <c r="AK293" s="98"/>
      <c r="AL293" s="98"/>
      <c r="AM293" s="98"/>
      <c r="AN293" s="98"/>
      <c r="AO293" s="98"/>
      <c r="AP293" s="98"/>
      <c r="AQ293" s="98"/>
      <c r="AR293" s="98"/>
      <c r="AS293" s="98"/>
      <c r="AT293" s="98"/>
    </row>
    <row r="294" ht="13.5" customHeight="1">
      <c r="A294" s="5"/>
      <c r="B294" s="123"/>
      <c r="C294" s="123"/>
      <c r="D294" s="123"/>
      <c r="E294" s="123"/>
      <c r="F294" s="123"/>
      <c r="G294" s="78"/>
      <c r="H294" s="505"/>
      <c r="I294" s="503" t="s">
        <v>3431</v>
      </c>
      <c r="J294" s="504"/>
      <c r="K294" s="504"/>
      <c r="L294" s="504"/>
      <c r="M294" s="504"/>
      <c r="N294" s="504"/>
      <c r="O294" s="504"/>
      <c r="P294" s="504"/>
      <c r="Q294" s="504"/>
      <c r="R294" s="504"/>
      <c r="S294" s="504"/>
      <c r="T294" s="504"/>
      <c r="U294" s="504"/>
      <c r="V294" s="504"/>
      <c r="W294" s="504"/>
      <c r="X294" s="504"/>
      <c r="Y294" s="504"/>
      <c r="Z294" s="504"/>
      <c r="AA294" s="504"/>
      <c r="AB294" s="504"/>
      <c r="AC294" s="504"/>
      <c r="AD294" s="504"/>
      <c r="AE294" s="98"/>
      <c r="AF294" s="98"/>
      <c r="AG294" s="98"/>
      <c r="AH294" s="98"/>
      <c r="AI294" s="98"/>
      <c r="AJ294" s="98"/>
      <c r="AK294" s="98"/>
      <c r="AL294" s="98"/>
      <c r="AM294" s="98"/>
      <c r="AN294" s="98"/>
      <c r="AO294" s="98"/>
      <c r="AP294" s="98"/>
      <c r="AQ294" s="98"/>
      <c r="AR294" s="98"/>
      <c r="AS294" s="98"/>
      <c r="AT294" s="98"/>
    </row>
    <row r="295" ht="13.5" customHeight="1">
      <c r="A295" s="5"/>
      <c r="B295" s="123"/>
      <c r="C295" s="123"/>
      <c r="D295" s="123"/>
      <c r="E295" s="123"/>
      <c r="F295" s="123"/>
      <c r="G295" s="78"/>
      <c r="H295" s="511"/>
      <c r="I295" s="381" t="s">
        <v>3432</v>
      </c>
      <c r="J295" s="507"/>
      <c r="K295" s="507"/>
      <c r="L295" s="507"/>
      <c r="M295" s="507"/>
      <c r="N295" s="507"/>
      <c r="O295" s="507"/>
      <c r="P295" s="507"/>
      <c r="Q295" s="507"/>
      <c r="R295" s="507"/>
      <c r="S295" s="507"/>
      <c r="T295" s="507"/>
      <c r="U295" s="507"/>
      <c r="V295" s="507"/>
      <c r="W295" s="507"/>
      <c r="X295" s="507"/>
      <c r="Y295" s="507"/>
      <c r="Z295" s="507"/>
      <c r="AA295" s="507"/>
      <c r="AB295" s="507"/>
      <c r="AC295" s="507"/>
      <c r="AD295" s="507"/>
      <c r="AE295" s="98"/>
      <c r="AF295" s="98"/>
      <c r="AG295" s="98"/>
      <c r="AH295" s="98"/>
      <c r="AI295" s="98"/>
      <c r="AJ295" s="98"/>
      <c r="AK295" s="98"/>
      <c r="AL295" s="98"/>
      <c r="AM295" s="98"/>
      <c r="AN295" s="98"/>
      <c r="AO295" s="98"/>
      <c r="AP295" s="98"/>
      <c r="AQ295" s="98"/>
      <c r="AR295" s="98"/>
      <c r="AS295" s="98"/>
      <c r="AT295" s="98"/>
    </row>
    <row r="296" ht="13.5" customHeight="1">
      <c r="A296" s="5"/>
      <c r="B296" s="123"/>
      <c r="C296" s="123"/>
      <c r="D296" s="123"/>
      <c r="E296" s="123"/>
      <c r="F296" s="123"/>
      <c r="G296" s="78"/>
      <c r="H296" s="511"/>
      <c r="I296" s="503" t="s">
        <v>3433</v>
      </c>
      <c r="J296" s="504"/>
      <c r="K296" s="504"/>
      <c r="L296" s="504"/>
      <c r="M296" s="504"/>
      <c r="N296" s="504"/>
      <c r="O296" s="504"/>
      <c r="P296" s="504"/>
      <c r="Q296" s="504"/>
      <c r="R296" s="504"/>
      <c r="S296" s="504"/>
      <c r="T296" s="504"/>
      <c r="U296" s="504"/>
      <c r="V296" s="504"/>
      <c r="W296" s="504"/>
      <c r="X296" s="504"/>
      <c r="Y296" s="504"/>
      <c r="Z296" s="504"/>
      <c r="AA296" s="504"/>
      <c r="AB296" s="504"/>
      <c r="AC296" s="504"/>
      <c r="AD296" s="504"/>
      <c r="AE296" s="98"/>
      <c r="AF296" s="98"/>
      <c r="AG296" s="98"/>
      <c r="AH296" s="98"/>
      <c r="AI296" s="98"/>
      <c r="AJ296" s="98"/>
      <c r="AK296" s="98"/>
      <c r="AL296" s="98"/>
      <c r="AM296" s="98"/>
      <c r="AN296" s="98"/>
      <c r="AO296" s="98"/>
      <c r="AP296" s="98"/>
      <c r="AQ296" s="98"/>
      <c r="AR296" s="98"/>
      <c r="AS296" s="98"/>
      <c r="AT296" s="98"/>
    </row>
    <row r="297" ht="13.5" customHeight="1">
      <c r="A297" s="5"/>
      <c r="B297" s="123"/>
      <c r="C297" s="123"/>
      <c r="D297" s="123"/>
      <c r="E297" s="123"/>
      <c r="F297" s="123"/>
      <c r="G297" s="78"/>
      <c r="H297" s="511"/>
      <c r="I297" s="503" t="s">
        <v>3434</v>
      </c>
      <c r="J297" s="504"/>
      <c r="K297" s="504"/>
      <c r="L297" s="504"/>
      <c r="M297" s="504"/>
      <c r="N297" s="504"/>
      <c r="O297" s="504"/>
      <c r="P297" s="504"/>
      <c r="Q297" s="504"/>
      <c r="R297" s="504"/>
      <c r="S297" s="504"/>
      <c r="T297" s="504"/>
      <c r="U297" s="504"/>
      <c r="V297" s="504"/>
      <c r="W297" s="504"/>
      <c r="X297" s="504"/>
      <c r="Y297" s="504"/>
      <c r="Z297" s="504"/>
      <c r="AA297" s="504"/>
      <c r="AB297" s="504"/>
      <c r="AC297" s="504"/>
      <c r="AD297" s="504"/>
      <c r="AE297" s="98"/>
      <c r="AF297" s="98"/>
      <c r="AG297" s="98"/>
      <c r="AH297" s="98"/>
      <c r="AI297" s="98"/>
      <c r="AJ297" s="98"/>
      <c r="AK297" s="98"/>
      <c r="AL297" s="98"/>
      <c r="AM297" s="98"/>
      <c r="AN297" s="98"/>
      <c r="AO297" s="98"/>
      <c r="AP297" s="98"/>
      <c r="AQ297" s="98"/>
      <c r="AR297" s="98"/>
      <c r="AS297" s="98"/>
      <c r="AT297" s="98"/>
    </row>
    <row r="298" ht="13.5" customHeight="1">
      <c r="A298" s="5"/>
      <c r="B298" s="123"/>
      <c r="C298" s="123"/>
      <c r="D298" s="123"/>
      <c r="E298" s="123"/>
      <c r="F298" s="123"/>
      <c r="G298" s="78"/>
      <c r="H298" s="196"/>
      <c r="I298" s="50"/>
      <c r="J298" s="479"/>
      <c r="K298" s="123"/>
      <c r="L298" s="123"/>
      <c r="M298" s="123"/>
      <c r="N298" s="123"/>
      <c r="O298" s="123"/>
      <c r="P298" s="123"/>
      <c r="Q298" s="123"/>
      <c r="R298" s="123"/>
      <c r="S298" s="123"/>
      <c r="T298" s="123"/>
      <c r="U298" s="123"/>
      <c r="V298" s="123"/>
      <c r="W298" s="123"/>
      <c r="X298" s="123"/>
      <c r="Y298" s="123"/>
      <c r="Z298" s="98"/>
      <c r="AA298" s="98"/>
      <c r="AB298" s="98"/>
      <c r="AC298" s="98"/>
      <c r="AD298" s="98"/>
      <c r="AE298" s="98"/>
      <c r="AF298" s="98"/>
      <c r="AG298" s="98"/>
      <c r="AH298" s="98"/>
      <c r="AI298" s="98"/>
      <c r="AJ298" s="98"/>
      <c r="AK298" s="98"/>
      <c r="AL298" s="98"/>
      <c r="AM298" s="98"/>
      <c r="AN298" s="98"/>
      <c r="AO298" s="98"/>
      <c r="AP298" s="98"/>
      <c r="AQ298" s="98"/>
      <c r="AR298" s="98"/>
      <c r="AS298" s="98"/>
      <c r="AT298" s="98"/>
    </row>
    <row r="299" ht="13.5" customHeight="1">
      <c r="A299" s="5"/>
      <c r="B299" s="123"/>
      <c r="C299" s="123"/>
      <c r="D299" s="123"/>
      <c r="E299" s="123"/>
      <c r="F299" s="123"/>
      <c r="G299" s="78"/>
      <c r="H299" s="196">
        <f>H271+0.01</f>
        <v>5.27</v>
      </c>
      <c r="I299" s="98" t="s">
        <v>3435</v>
      </c>
      <c r="J299" s="50"/>
      <c r="K299" s="98"/>
      <c r="L299" s="50"/>
      <c r="M299" s="98"/>
      <c r="N299" s="50"/>
      <c r="O299" s="98"/>
      <c r="P299" s="50"/>
      <c r="Q299" s="98"/>
      <c r="R299" s="50"/>
      <c r="S299" s="98"/>
      <c r="T299" s="50"/>
      <c r="U299" s="98"/>
      <c r="V299" s="50"/>
      <c r="W299" s="98"/>
      <c r="X299" s="123"/>
      <c r="Y299" s="123"/>
      <c r="Z299" s="98"/>
      <c r="AA299" s="98"/>
      <c r="AB299" s="98"/>
      <c r="AC299" s="98"/>
      <c r="AD299" s="98"/>
      <c r="AE299" s="98"/>
      <c r="AF299" s="98"/>
      <c r="AG299" s="513"/>
      <c r="AH299" s="354"/>
      <c r="AI299" s="98"/>
      <c r="AJ299" s="98"/>
      <c r="AK299" s="98"/>
      <c r="AL299" s="98"/>
      <c r="AM299" s="98"/>
      <c r="AN299" s="98"/>
      <c r="AO299" s="98"/>
      <c r="AP299" s="98"/>
      <c r="AQ299" s="98"/>
      <c r="AR299" s="98"/>
      <c r="AS299" s="98"/>
      <c r="AT299" s="98"/>
    </row>
    <row r="300" ht="13.5" customHeight="1">
      <c r="A300" s="5"/>
      <c r="B300" s="123"/>
      <c r="C300" s="123"/>
      <c r="D300" s="123"/>
      <c r="E300" s="123"/>
      <c r="F300" s="123"/>
      <c r="G300" s="78"/>
      <c r="H300" s="196"/>
      <c r="I300" s="98"/>
      <c r="J300" s="513">
        <v>1.0</v>
      </c>
      <c r="K300" s="447" t="s">
        <v>3436</v>
      </c>
      <c r="V300" s="447"/>
      <c r="W300" s="447"/>
      <c r="X300" s="123"/>
      <c r="Y300" s="123"/>
      <c r="Z300" s="356"/>
      <c r="AA300" s="447"/>
      <c r="AL300" s="447"/>
      <c r="AM300" s="447"/>
      <c r="AN300" s="447"/>
      <c r="AO300" s="447"/>
      <c r="AP300" s="447"/>
      <c r="AQ300" s="447"/>
      <c r="AR300" s="447"/>
      <c r="AS300" s="447"/>
      <c r="AT300" s="447"/>
    </row>
    <row r="301" ht="13.5" customHeight="1">
      <c r="A301" s="5"/>
      <c r="B301" s="123"/>
      <c r="C301" s="123"/>
      <c r="D301" s="123"/>
      <c r="E301" s="123"/>
      <c r="F301" s="123"/>
      <c r="G301" s="78"/>
      <c r="H301" s="196"/>
      <c r="I301" s="98"/>
      <c r="J301" s="513">
        <v>2.0</v>
      </c>
      <c r="K301" s="447" t="s">
        <v>3437</v>
      </c>
      <c r="X301" s="123"/>
      <c r="Y301" s="123"/>
      <c r="Z301" s="356"/>
      <c r="AA301" s="447"/>
      <c r="AL301" s="447"/>
      <c r="AM301" s="447"/>
      <c r="AN301" s="447"/>
      <c r="AO301" s="447"/>
      <c r="AP301" s="447"/>
      <c r="AQ301" s="447"/>
      <c r="AR301" s="447"/>
      <c r="AS301" s="447"/>
      <c r="AT301" s="447"/>
    </row>
    <row r="302" ht="13.5" customHeight="1">
      <c r="A302" s="5"/>
      <c r="B302" s="123"/>
      <c r="C302" s="123"/>
      <c r="D302" s="123"/>
      <c r="E302" s="123"/>
      <c r="F302" s="123"/>
      <c r="G302" s="78"/>
      <c r="H302" s="196"/>
      <c r="I302" s="98"/>
      <c r="J302" s="513">
        <v>3.0</v>
      </c>
      <c r="K302" s="447" t="s">
        <v>3371</v>
      </c>
      <c r="R302" s="447"/>
      <c r="S302" s="447"/>
      <c r="T302" s="447"/>
      <c r="U302" s="447"/>
      <c r="V302" s="447"/>
      <c r="W302" s="447"/>
      <c r="X302" s="123"/>
      <c r="Y302" s="123"/>
      <c r="Z302" s="356"/>
      <c r="AA302" s="447"/>
      <c r="AH302" s="447"/>
      <c r="AI302" s="447"/>
      <c r="AJ302" s="447"/>
      <c r="AK302" s="447"/>
      <c r="AL302" s="447"/>
      <c r="AM302" s="447"/>
      <c r="AN302" s="447"/>
      <c r="AO302" s="447"/>
      <c r="AP302" s="447"/>
      <c r="AQ302" s="447"/>
      <c r="AR302" s="447"/>
      <c r="AS302" s="447"/>
      <c r="AT302" s="447"/>
    </row>
    <row r="303" ht="13.5" customHeight="1">
      <c r="A303" s="5"/>
      <c r="B303" s="123"/>
      <c r="C303" s="123"/>
      <c r="D303" s="123"/>
      <c r="E303" s="123"/>
      <c r="F303" s="123"/>
      <c r="G303" s="78"/>
      <c r="H303" s="196"/>
      <c r="I303" s="98"/>
      <c r="J303" s="513">
        <v>4.0</v>
      </c>
      <c r="K303" s="447" t="s">
        <v>3372</v>
      </c>
      <c r="T303" s="534"/>
      <c r="U303" s="534"/>
      <c r="V303" s="534"/>
      <c r="W303" s="534"/>
      <c r="X303" s="123"/>
      <c r="Y303" s="123"/>
      <c r="Z303" s="356"/>
      <c r="AA303" s="447"/>
      <c r="AJ303" s="447"/>
      <c r="AK303" s="447"/>
      <c r="AL303" s="447"/>
      <c r="AM303" s="447"/>
      <c r="AN303" s="447"/>
      <c r="AO303" s="447"/>
      <c r="AP303" s="447"/>
      <c r="AQ303" s="447"/>
      <c r="AR303" s="447"/>
      <c r="AS303" s="447"/>
      <c r="AT303" s="447"/>
    </row>
    <row r="304" ht="13.5" customHeight="1">
      <c r="A304" s="5"/>
      <c r="B304" s="123"/>
      <c r="C304" s="123"/>
      <c r="D304" s="123"/>
      <c r="E304" s="123"/>
      <c r="F304" s="123"/>
      <c r="G304" s="78"/>
      <c r="H304" s="196"/>
      <c r="I304" s="98"/>
      <c r="J304" s="513">
        <v>5.0</v>
      </c>
      <c r="K304" s="447" t="s">
        <v>3374</v>
      </c>
      <c r="Q304" s="447"/>
      <c r="R304" s="447"/>
      <c r="S304" s="447"/>
      <c r="T304" s="534"/>
      <c r="U304" s="534"/>
      <c r="V304" s="534"/>
      <c r="W304" s="534"/>
      <c r="X304" s="123"/>
      <c r="Y304" s="123"/>
      <c r="Z304" s="356"/>
      <c r="AA304" s="447"/>
      <c r="AG304" s="447"/>
      <c r="AH304" s="447"/>
      <c r="AI304" s="447"/>
      <c r="AJ304" s="447"/>
      <c r="AK304" s="447"/>
      <c r="AL304" s="447"/>
      <c r="AM304" s="447"/>
      <c r="AN304" s="447"/>
      <c r="AO304" s="447"/>
      <c r="AP304" s="447"/>
      <c r="AQ304" s="447"/>
      <c r="AR304" s="447"/>
      <c r="AS304" s="447"/>
      <c r="AT304" s="447"/>
    </row>
    <row r="305" ht="13.5" customHeight="1">
      <c r="A305" s="5"/>
      <c r="B305" s="123"/>
      <c r="C305" s="123"/>
      <c r="D305" s="123"/>
      <c r="E305" s="123"/>
      <c r="F305" s="123"/>
      <c r="G305" s="78"/>
      <c r="H305" s="196"/>
      <c r="I305" s="98"/>
      <c r="J305" s="513">
        <v>6.0</v>
      </c>
      <c r="K305" s="354" t="s">
        <v>3375</v>
      </c>
      <c r="L305" s="447"/>
      <c r="M305" s="447"/>
      <c r="N305" s="447"/>
      <c r="O305" s="447"/>
      <c r="P305" s="447"/>
      <c r="Q305" s="447"/>
      <c r="R305" s="447"/>
      <c r="S305" s="447"/>
      <c r="T305" s="534"/>
      <c r="U305" s="534"/>
      <c r="V305" s="534"/>
      <c r="W305" s="534"/>
      <c r="X305" s="123"/>
      <c r="Y305" s="123"/>
      <c r="Z305" s="356"/>
      <c r="AA305" s="354"/>
      <c r="AB305" s="447"/>
      <c r="AC305" s="447"/>
      <c r="AD305" s="447"/>
      <c r="AE305" s="447"/>
      <c r="AF305" s="447"/>
      <c r="AG305" s="447"/>
      <c r="AH305" s="447"/>
      <c r="AI305" s="447"/>
      <c r="AJ305" s="447"/>
      <c r="AK305" s="447"/>
      <c r="AL305" s="447"/>
      <c r="AM305" s="447"/>
      <c r="AN305" s="447"/>
      <c r="AO305" s="447"/>
      <c r="AP305" s="447"/>
      <c r="AQ305" s="447"/>
      <c r="AR305" s="447"/>
      <c r="AS305" s="447"/>
      <c r="AT305" s="447"/>
    </row>
    <row r="306" ht="13.5" customHeight="1">
      <c r="A306" s="5"/>
      <c r="B306" s="123"/>
      <c r="C306" s="123"/>
      <c r="D306" s="123"/>
      <c r="E306" s="123"/>
      <c r="F306" s="123"/>
      <c r="G306" s="78"/>
      <c r="H306" s="196"/>
      <c r="I306" s="98"/>
      <c r="J306" s="513">
        <v>7.0</v>
      </c>
      <c r="K306" s="353" t="s">
        <v>3438</v>
      </c>
      <c r="L306" s="447"/>
      <c r="M306" s="447"/>
      <c r="N306" s="447"/>
      <c r="O306" s="447"/>
      <c r="P306" s="447"/>
      <c r="Q306" s="447"/>
      <c r="R306" s="447"/>
      <c r="S306" s="447"/>
      <c r="T306" s="534"/>
      <c r="U306" s="534"/>
      <c r="V306" s="534"/>
      <c r="W306" s="534"/>
      <c r="X306" s="123"/>
      <c r="Y306" s="123"/>
      <c r="Z306" s="356"/>
      <c r="AA306" s="354"/>
      <c r="AB306" s="447"/>
      <c r="AC306" s="447"/>
      <c r="AD306" s="447"/>
      <c r="AE306" s="447"/>
      <c r="AF306" s="447"/>
      <c r="AG306" s="447"/>
      <c r="AH306" s="447"/>
      <c r="AI306" s="447"/>
      <c r="AJ306" s="447"/>
      <c r="AK306" s="447"/>
      <c r="AL306" s="447"/>
      <c r="AM306" s="447"/>
      <c r="AN306" s="447"/>
      <c r="AO306" s="447"/>
      <c r="AP306" s="447"/>
      <c r="AQ306" s="447"/>
      <c r="AR306" s="447"/>
      <c r="AS306" s="447"/>
      <c r="AT306" s="447"/>
    </row>
    <row r="307" ht="13.5" customHeight="1">
      <c r="A307" s="5"/>
      <c r="B307" s="123"/>
      <c r="C307" s="123"/>
      <c r="D307" s="123"/>
      <c r="E307" s="123"/>
      <c r="F307" s="123"/>
      <c r="G307" s="78"/>
      <c r="H307" s="196"/>
      <c r="I307" s="98"/>
      <c r="J307" s="513">
        <v>8.0</v>
      </c>
      <c r="K307" s="447" t="s">
        <v>3439</v>
      </c>
      <c r="T307" s="534"/>
      <c r="U307" s="534"/>
      <c r="V307" s="534"/>
      <c r="W307" s="534"/>
      <c r="X307" s="123"/>
      <c r="Y307" s="123"/>
      <c r="Z307" s="356"/>
      <c r="AA307" s="447"/>
      <c r="AJ307" s="447"/>
      <c r="AK307" s="447"/>
      <c r="AL307" s="447"/>
      <c r="AM307" s="447"/>
      <c r="AN307" s="447"/>
      <c r="AO307" s="447"/>
      <c r="AP307" s="447"/>
      <c r="AQ307" s="447"/>
      <c r="AR307" s="447"/>
      <c r="AS307" s="447"/>
      <c r="AT307" s="447"/>
    </row>
    <row r="308" ht="13.5" customHeight="1">
      <c r="A308" s="5"/>
      <c r="B308" s="123"/>
      <c r="C308" s="123"/>
      <c r="D308" s="123"/>
      <c r="E308" s="123"/>
      <c r="F308" s="123"/>
      <c r="G308" s="78"/>
      <c r="H308" s="196"/>
      <c r="I308" s="98"/>
      <c r="J308" s="513">
        <v>9.0</v>
      </c>
      <c r="K308" s="354" t="s">
        <v>3378</v>
      </c>
      <c r="L308" s="356"/>
      <c r="M308" s="356"/>
      <c r="N308" s="356"/>
      <c r="O308" s="447"/>
      <c r="P308" s="447"/>
      <c r="Q308" s="447"/>
      <c r="R308" s="447"/>
      <c r="S308" s="447"/>
      <c r="T308" s="534"/>
      <c r="U308" s="534"/>
      <c r="V308" s="534"/>
      <c r="W308" s="534"/>
      <c r="X308" s="123"/>
      <c r="Y308" s="123"/>
      <c r="Z308" s="356"/>
      <c r="AA308" s="354"/>
      <c r="AB308" s="356"/>
      <c r="AC308" s="356"/>
      <c r="AD308" s="356"/>
      <c r="AE308" s="447"/>
      <c r="AF308" s="447"/>
      <c r="AG308" s="447"/>
      <c r="AH308" s="447"/>
      <c r="AI308" s="447"/>
      <c r="AJ308" s="447"/>
      <c r="AK308" s="447"/>
      <c r="AL308" s="447"/>
      <c r="AM308" s="447"/>
      <c r="AN308" s="447"/>
      <c r="AO308" s="447"/>
      <c r="AP308" s="447"/>
      <c r="AQ308" s="447"/>
      <c r="AR308" s="447"/>
      <c r="AS308" s="447"/>
      <c r="AT308" s="447"/>
    </row>
    <row r="309" ht="13.5" customHeight="1">
      <c r="A309" s="5"/>
      <c r="B309" s="123"/>
      <c r="C309" s="123"/>
      <c r="D309" s="123"/>
      <c r="E309" s="123"/>
      <c r="F309" s="123"/>
      <c r="G309" s="78"/>
      <c r="H309" s="196"/>
      <c r="I309" s="98"/>
      <c r="J309" s="513">
        <v>10.0</v>
      </c>
      <c r="K309" s="357" t="s">
        <v>3440</v>
      </c>
      <c r="L309" s="357"/>
      <c r="M309" s="357"/>
      <c r="N309" s="357"/>
      <c r="O309" s="357"/>
      <c r="P309" s="357"/>
      <c r="Q309" s="357"/>
      <c r="R309" s="357"/>
      <c r="S309" s="357"/>
      <c r="T309" s="534"/>
      <c r="U309" s="534"/>
      <c r="V309" s="534"/>
      <c r="W309" s="534"/>
      <c r="X309" s="123"/>
      <c r="Y309" s="123"/>
      <c r="Z309" s="356"/>
      <c r="AA309" s="357"/>
      <c r="AB309" s="357"/>
      <c r="AC309" s="357"/>
      <c r="AD309" s="357"/>
      <c r="AE309" s="357"/>
      <c r="AF309" s="357"/>
      <c r="AG309" s="357"/>
      <c r="AH309" s="357"/>
      <c r="AI309" s="357"/>
      <c r="AJ309" s="357"/>
      <c r="AK309" s="357"/>
      <c r="AL309" s="357"/>
      <c r="AM309" s="357"/>
      <c r="AN309" s="357"/>
      <c r="AO309" s="357"/>
      <c r="AP309" s="357"/>
      <c r="AQ309" s="357"/>
      <c r="AR309" s="357"/>
      <c r="AS309" s="357"/>
      <c r="AT309" s="357"/>
    </row>
    <row r="310" ht="13.5" customHeight="1">
      <c r="A310" s="5"/>
      <c r="B310" s="123"/>
      <c r="C310" s="123"/>
      <c r="D310" s="123"/>
      <c r="E310" s="123"/>
      <c r="F310" s="123"/>
      <c r="G310" s="78"/>
      <c r="H310" s="196"/>
      <c r="I310" s="98"/>
      <c r="J310" s="513">
        <v>11.0</v>
      </c>
      <c r="K310" s="354" t="s">
        <v>3441</v>
      </c>
      <c r="L310" s="535"/>
      <c r="M310" s="535"/>
      <c r="N310" s="535"/>
      <c r="O310" s="535"/>
      <c r="P310" s="535"/>
      <c r="Q310" s="535"/>
      <c r="R310" s="535"/>
      <c r="S310" s="535"/>
      <c r="T310" s="534"/>
      <c r="U310" s="534"/>
      <c r="V310" s="534"/>
      <c r="W310" s="534"/>
      <c r="X310" s="123"/>
      <c r="Y310" s="123"/>
      <c r="Z310" s="356"/>
      <c r="AA310" s="354"/>
      <c r="AB310" s="535"/>
      <c r="AC310" s="535"/>
      <c r="AD310" s="535"/>
      <c r="AE310" s="535"/>
      <c r="AF310" s="535"/>
      <c r="AG310" s="535"/>
      <c r="AH310" s="535"/>
      <c r="AI310" s="535"/>
      <c r="AJ310" s="535"/>
      <c r="AK310" s="535"/>
      <c r="AL310" s="535"/>
      <c r="AM310" s="535"/>
      <c r="AN310" s="535"/>
      <c r="AO310" s="535"/>
      <c r="AP310" s="535"/>
      <c r="AQ310" s="535"/>
      <c r="AR310" s="535"/>
      <c r="AS310" s="535"/>
      <c r="AT310" s="535"/>
    </row>
    <row r="311" ht="13.5" customHeight="1">
      <c r="A311" s="5"/>
      <c r="B311" s="123"/>
      <c r="C311" s="123"/>
      <c r="D311" s="123"/>
      <c r="E311" s="123"/>
      <c r="F311" s="123"/>
      <c r="G311" s="78"/>
      <c r="H311" s="196"/>
      <c r="I311" s="98"/>
      <c r="J311" s="513">
        <v>12.0</v>
      </c>
      <c r="K311" s="357" t="s">
        <v>3442</v>
      </c>
      <c r="L311" s="357"/>
      <c r="M311" s="357"/>
      <c r="N311" s="357"/>
      <c r="O311" s="357"/>
      <c r="P311" s="357"/>
      <c r="Q311" s="357"/>
      <c r="R311" s="357"/>
      <c r="S311" s="357"/>
      <c r="T311" s="534"/>
      <c r="U311" s="534"/>
      <c r="V311" s="534"/>
      <c r="W311" s="534"/>
      <c r="X311" s="123"/>
      <c r="Y311" s="123"/>
      <c r="Z311" s="356"/>
      <c r="AA311" s="357"/>
      <c r="AB311" s="357"/>
      <c r="AC311" s="357"/>
      <c r="AD311" s="357"/>
      <c r="AE311" s="357"/>
      <c r="AF311" s="357"/>
      <c r="AG311" s="357"/>
      <c r="AH311" s="357"/>
      <c r="AI311" s="357"/>
      <c r="AJ311" s="357"/>
      <c r="AK311" s="357"/>
      <c r="AL311" s="357"/>
      <c r="AM311" s="357"/>
      <c r="AN311" s="357"/>
      <c r="AO311" s="357"/>
      <c r="AP311" s="357"/>
      <c r="AQ311" s="357"/>
      <c r="AR311" s="357"/>
      <c r="AS311" s="357"/>
      <c r="AT311" s="357"/>
    </row>
    <row r="312" ht="13.5" customHeight="1">
      <c r="A312" s="5"/>
      <c r="B312" s="123"/>
      <c r="C312" s="123"/>
      <c r="D312" s="123"/>
      <c r="E312" s="123"/>
      <c r="F312" s="123"/>
      <c r="G312" s="78"/>
      <c r="H312" s="196"/>
      <c r="I312" s="98"/>
      <c r="J312" s="513">
        <v>13.0</v>
      </c>
      <c r="K312" s="353" t="s">
        <v>3443</v>
      </c>
      <c r="L312" s="357"/>
      <c r="M312" s="357"/>
      <c r="N312" s="357"/>
      <c r="O312" s="357"/>
      <c r="P312" s="357"/>
      <c r="Q312" s="357"/>
      <c r="R312" s="357"/>
      <c r="S312" s="357"/>
      <c r="T312" s="534"/>
      <c r="U312" s="534"/>
      <c r="V312" s="534"/>
      <c r="W312" s="534"/>
      <c r="X312" s="123"/>
      <c r="Y312" s="123"/>
      <c r="Z312" s="356"/>
      <c r="AA312" s="354"/>
      <c r="AB312" s="357"/>
      <c r="AC312" s="357"/>
      <c r="AD312" s="357"/>
      <c r="AE312" s="357"/>
      <c r="AF312" s="357"/>
      <c r="AG312" s="357"/>
      <c r="AH312" s="357"/>
      <c r="AI312" s="357"/>
      <c r="AJ312" s="357"/>
      <c r="AK312" s="357"/>
      <c r="AL312" s="357"/>
      <c r="AM312" s="357"/>
      <c r="AN312" s="357"/>
      <c r="AO312" s="357"/>
      <c r="AP312" s="357"/>
      <c r="AQ312" s="357"/>
      <c r="AR312" s="357"/>
      <c r="AS312" s="357"/>
      <c r="AT312" s="357"/>
    </row>
    <row r="313" ht="13.5" customHeight="1">
      <c r="A313" s="5"/>
      <c r="B313" s="123"/>
      <c r="C313" s="123"/>
      <c r="D313" s="123"/>
      <c r="E313" s="123"/>
      <c r="F313" s="123"/>
      <c r="G313" s="78"/>
      <c r="H313" s="196"/>
      <c r="I313" s="98"/>
      <c r="J313" s="513">
        <v>14.0</v>
      </c>
      <c r="K313" s="354" t="s">
        <v>3444</v>
      </c>
      <c r="L313" s="536"/>
      <c r="M313" s="354"/>
      <c r="N313" s="354"/>
      <c r="O313" s="354"/>
      <c r="P313" s="354"/>
      <c r="Q313" s="354"/>
      <c r="R313" s="354"/>
      <c r="S313" s="354"/>
      <c r="T313" s="534"/>
      <c r="U313" s="534"/>
      <c r="V313" s="534"/>
      <c r="W313" s="534"/>
      <c r="X313" s="123"/>
      <c r="Y313" s="123"/>
      <c r="Z313" s="356"/>
      <c r="AA313" s="354"/>
      <c r="AB313" s="536"/>
      <c r="AC313" s="354"/>
      <c r="AD313" s="354"/>
      <c r="AE313" s="354"/>
      <c r="AF313" s="354"/>
      <c r="AG313" s="354"/>
      <c r="AH313" s="354"/>
      <c r="AI313" s="354"/>
      <c r="AJ313" s="354"/>
      <c r="AK313" s="354"/>
      <c r="AL313" s="354"/>
      <c r="AM313" s="354"/>
      <c r="AN313" s="354"/>
      <c r="AO313" s="354"/>
      <c r="AP313" s="354"/>
      <c r="AQ313" s="354"/>
      <c r="AR313" s="354"/>
      <c r="AS313" s="354"/>
      <c r="AT313" s="354"/>
    </row>
    <row r="314" ht="13.5" customHeight="1">
      <c r="A314" s="5"/>
      <c r="B314" s="123"/>
      <c r="C314" s="123"/>
      <c r="D314" s="123"/>
      <c r="E314" s="123"/>
      <c r="F314" s="123"/>
      <c r="G314" s="78"/>
      <c r="H314" s="196"/>
      <c r="I314" s="98"/>
      <c r="J314" s="513">
        <v>15.0</v>
      </c>
      <c r="K314" s="354" t="s">
        <v>3445</v>
      </c>
      <c r="L314" s="534"/>
      <c r="M314" s="534"/>
      <c r="N314" s="534"/>
      <c r="O314" s="534"/>
      <c r="P314" s="534"/>
      <c r="Q314" s="534"/>
      <c r="R314" s="534"/>
      <c r="S314" s="534"/>
      <c r="T314" s="534"/>
      <c r="U314" s="534"/>
      <c r="V314" s="534"/>
      <c r="W314" s="534"/>
      <c r="X314" s="123"/>
      <c r="Y314" s="123"/>
      <c r="Z314" s="356"/>
      <c r="AA314" s="354"/>
      <c r="AB314" s="356"/>
      <c r="AC314" s="356"/>
      <c r="AD314" s="354"/>
      <c r="AE314" s="354"/>
      <c r="AF314" s="354"/>
      <c r="AG314" s="354"/>
      <c r="AH314" s="354"/>
      <c r="AI314" s="354"/>
      <c r="AJ314" s="354"/>
      <c r="AK314" s="354"/>
      <c r="AL314" s="354"/>
      <c r="AM314" s="354"/>
      <c r="AN314" s="354"/>
      <c r="AO314" s="354"/>
      <c r="AP314" s="354"/>
      <c r="AQ314" s="354"/>
      <c r="AR314" s="354"/>
      <c r="AS314" s="354"/>
      <c r="AT314" s="354"/>
    </row>
    <row r="315" ht="13.5" customHeight="1">
      <c r="A315" s="5"/>
      <c r="B315" s="123"/>
      <c r="C315" s="123"/>
      <c r="D315" s="123"/>
      <c r="E315" s="123"/>
      <c r="F315" s="123"/>
      <c r="G315" s="78"/>
      <c r="H315" s="196"/>
      <c r="I315" s="98"/>
      <c r="J315" s="513">
        <v>16.0</v>
      </c>
      <c r="K315" s="353" t="s">
        <v>3446</v>
      </c>
      <c r="L315" s="534"/>
      <c r="M315" s="534"/>
      <c r="N315" s="534"/>
      <c r="O315" s="534"/>
      <c r="P315" s="534"/>
      <c r="Q315" s="534"/>
      <c r="R315" s="534"/>
      <c r="S315" s="534"/>
      <c r="T315" s="534"/>
      <c r="U315" s="534"/>
      <c r="V315" s="534"/>
      <c r="W315" s="534"/>
      <c r="X315" s="123"/>
      <c r="Y315" s="123"/>
      <c r="Z315" s="356"/>
      <c r="AA315" s="354"/>
      <c r="AB315" s="356"/>
      <c r="AC315" s="356"/>
      <c r="AD315" s="354"/>
      <c r="AE315" s="354"/>
      <c r="AF315" s="354"/>
      <c r="AG315" s="354"/>
      <c r="AH315" s="354"/>
      <c r="AI315" s="354"/>
      <c r="AJ315" s="354"/>
      <c r="AK315" s="354"/>
      <c r="AL315" s="354"/>
      <c r="AM315" s="354"/>
      <c r="AN315" s="354"/>
      <c r="AO315" s="354"/>
      <c r="AP315" s="354"/>
      <c r="AQ315" s="354"/>
      <c r="AR315" s="354"/>
      <c r="AS315" s="354"/>
      <c r="AT315" s="354"/>
    </row>
    <row r="316" ht="13.5" customHeight="1">
      <c r="A316" s="5"/>
      <c r="B316" s="123"/>
      <c r="C316" s="123"/>
      <c r="D316" s="123"/>
      <c r="E316" s="123"/>
      <c r="F316" s="123"/>
      <c r="G316" s="78"/>
      <c r="H316" s="196"/>
      <c r="I316" s="98"/>
      <c r="J316" s="513">
        <v>17.0</v>
      </c>
      <c r="K316" s="514" t="s">
        <v>3447</v>
      </c>
      <c r="L316" s="534"/>
      <c r="M316" s="534"/>
      <c r="N316" s="534"/>
      <c r="O316" s="534"/>
      <c r="P316" s="534"/>
      <c r="Q316" s="534"/>
      <c r="R316" s="534"/>
      <c r="S316" s="534"/>
      <c r="T316" s="534"/>
      <c r="U316" s="534"/>
      <c r="V316" s="534"/>
      <c r="W316" s="534"/>
      <c r="X316" s="123"/>
      <c r="Y316" s="123"/>
      <c r="Z316" s="356"/>
      <c r="AA316" s="354"/>
      <c r="AB316" s="356"/>
      <c r="AC316" s="356"/>
      <c r="AD316" s="354"/>
      <c r="AE316" s="354"/>
      <c r="AF316" s="354"/>
      <c r="AG316" s="354"/>
      <c r="AH316" s="354"/>
      <c r="AI316" s="354"/>
      <c r="AJ316" s="354"/>
      <c r="AK316" s="354"/>
      <c r="AL316" s="354"/>
      <c r="AM316" s="354"/>
      <c r="AN316" s="354"/>
      <c r="AO316" s="354"/>
      <c r="AP316" s="354"/>
      <c r="AQ316" s="354"/>
      <c r="AR316" s="354"/>
      <c r="AS316" s="354"/>
      <c r="AT316" s="354"/>
    </row>
    <row r="317" ht="13.5" customHeight="1">
      <c r="A317" s="5"/>
      <c r="B317" s="123"/>
      <c r="C317" s="123"/>
      <c r="D317" s="123"/>
      <c r="E317" s="123"/>
      <c r="F317" s="123"/>
      <c r="G317" s="78"/>
      <c r="H317" s="196"/>
      <c r="I317" s="98"/>
      <c r="J317" s="513">
        <v>18.0</v>
      </c>
      <c r="K317" s="514" t="s">
        <v>3448</v>
      </c>
      <c r="L317" s="534"/>
      <c r="M317" s="534"/>
      <c r="N317" s="534"/>
      <c r="O317" s="534"/>
      <c r="P317" s="534"/>
      <c r="Q317" s="534"/>
      <c r="R317" s="534"/>
      <c r="S317" s="534"/>
      <c r="T317" s="534"/>
      <c r="U317" s="534"/>
      <c r="V317" s="534"/>
      <c r="W317" s="534"/>
      <c r="X317" s="123"/>
      <c r="Y317" s="123"/>
      <c r="Z317" s="356"/>
      <c r="AA317" s="354"/>
      <c r="AB317" s="356"/>
      <c r="AC317" s="356"/>
      <c r="AD317" s="354"/>
      <c r="AE317" s="354"/>
      <c r="AF317" s="354"/>
      <c r="AG317" s="354"/>
      <c r="AH317" s="354"/>
      <c r="AI317" s="354"/>
      <c r="AJ317" s="354"/>
      <c r="AK317" s="354"/>
      <c r="AL317" s="354"/>
      <c r="AM317" s="354"/>
      <c r="AN317" s="354"/>
      <c r="AO317" s="354"/>
      <c r="AP317" s="354"/>
      <c r="AQ317" s="354"/>
      <c r="AR317" s="354"/>
      <c r="AS317" s="354"/>
      <c r="AT317" s="354"/>
    </row>
    <row r="318" ht="13.5" customHeight="1">
      <c r="A318" s="5"/>
      <c r="B318" s="123"/>
      <c r="C318" s="123"/>
      <c r="D318" s="123"/>
      <c r="E318" s="123"/>
      <c r="F318" s="123"/>
      <c r="G318" s="78"/>
      <c r="H318" s="196"/>
      <c r="I318" s="98"/>
      <c r="J318" s="513">
        <v>19.0</v>
      </c>
      <c r="K318" s="353" t="s">
        <v>3449</v>
      </c>
      <c r="L318" s="534"/>
      <c r="M318" s="534"/>
      <c r="N318" s="534"/>
      <c r="O318" s="534"/>
      <c r="P318" s="534"/>
      <c r="Q318" s="534"/>
      <c r="R318" s="534"/>
      <c r="S318" s="534"/>
      <c r="T318" s="534"/>
      <c r="U318" s="534"/>
      <c r="V318" s="534"/>
      <c r="W318" s="534"/>
      <c r="X318" s="123"/>
      <c r="Y318" s="123"/>
      <c r="Z318" s="356"/>
      <c r="AA318" s="354"/>
      <c r="AB318" s="356"/>
      <c r="AC318" s="356"/>
      <c r="AD318" s="354"/>
      <c r="AE318" s="354"/>
      <c r="AF318" s="354"/>
      <c r="AG318" s="354"/>
      <c r="AH318" s="354"/>
      <c r="AI318" s="354"/>
      <c r="AJ318" s="354"/>
      <c r="AK318" s="354"/>
      <c r="AL318" s="354"/>
      <c r="AM318" s="354"/>
      <c r="AN318" s="354"/>
      <c r="AO318" s="354"/>
      <c r="AP318" s="354"/>
      <c r="AQ318" s="354"/>
      <c r="AR318" s="354"/>
      <c r="AS318" s="354"/>
      <c r="AT318" s="354"/>
    </row>
    <row r="319" ht="13.5" customHeight="1">
      <c r="A319" s="5"/>
      <c r="B319" s="123"/>
      <c r="C319" s="123"/>
      <c r="D319" s="123"/>
      <c r="E319" s="123"/>
      <c r="F319" s="123"/>
      <c r="G319" s="78"/>
      <c r="H319" s="196"/>
      <c r="I319" s="98"/>
      <c r="J319" s="513">
        <v>20.0</v>
      </c>
      <c r="K319" s="534" t="s">
        <v>3138</v>
      </c>
      <c r="L319" s="534"/>
      <c r="M319" s="534"/>
      <c r="N319" s="534"/>
      <c r="O319" s="534"/>
      <c r="P319" s="534"/>
      <c r="Q319" s="534"/>
      <c r="R319" s="534"/>
      <c r="S319" s="534"/>
      <c r="T319" s="534"/>
      <c r="U319" s="534"/>
      <c r="V319" s="534"/>
      <c r="W319" s="534"/>
      <c r="X319" s="123"/>
      <c r="Y319" s="123"/>
      <c r="Z319" s="356"/>
      <c r="AA319" s="354"/>
      <c r="AB319" s="354"/>
      <c r="AC319" s="354"/>
      <c r="AD319" s="354"/>
      <c r="AE319" s="354"/>
      <c r="AF319" s="354"/>
      <c r="AG319" s="354"/>
      <c r="AH319" s="354"/>
      <c r="AI319" s="354"/>
      <c r="AJ319" s="354"/>
      <c r="AK319" s="354"/>
      <c r="AL319" s="354"/>
      <c r="AM319" s="354"/>
      <c r="AN319" s="354"/>
      <c r="AO319" s="354"/>
      <c r="AP319" s="354"/>
      <c r="AQ319" s="354"/>
      <c r="AR319" s="354"/>
      <c r="AS319" s="354"/>
      <c r="AT319" s="354"/>
    </row>
    <row r="320" ht="13.5" customHeight="1">
      <c r="A320" s="5"/>
      <c r="B320" s="123"/>
      <c r="C320" s="123"/>
      <c r="D320" s="123"/>
      <c r="E320" s="123"/>
      <c r="F320" s="123"/>
      <c r="G320" s="537" t="s">
        <v>3450</v>
      </c>
      <c r="H320" s="196"/>
      <c r="I320" s="98"/>
      <c r="J320" s="513">
        <v>20.0</v>
      </c>
      <c r="K320" s="194" t="s">
        <v>3451</v>
      </c>
      <c r="L320" s="98"/>
      <c r="M320" s="98"/>
      <c r="N320" s="98"/>
      <c r="O320" s="98"/>
      <c r="P320" s="98"/>
      <c r="Q320" s="98"/>
      <c r="R320" s="98"/>
      <c r="S320" s="98"/>
      <c r="T320" s="98"/>
      <c r="U320" s="98"/>
      <c r="V320" s="98"/>
      <c r="W320" s="98"/>
      <c r="X320" s="123"/>
      <c r="Y320" s="123"/>
      <c r="Z320" s="98"/>
      <c r="AA320" s="98"/>
      <c r="AB320" s="98"/>
      <c r="AC320" s="98"/>
      <c r="AD320" s="98"/>
      <c r="AE320" s="98"/>
      <c r="AF320" s="98"/>
      <c r="AG320" s="513"/>
      <c r="AH320" s="75"/>
      <c r="AI320" s="98"/>
      <c r="AJ320" s="98"/>
      <c r="AK320" s="98"/>
      <c r="AL320" s="98"/>
      <c r="AM320" s="98"/>
      <c r="AN320" s="98"/>
      <c r="AO320" s="98"/>
      <c r="AP320" s="98"/>
      <c r="AQ320" s="98"/>
      <c r="AR320" s="98"/>
      <c r="AS320" s="98"/>
      <c r="AT320" s="98"/>
    </row>
    <row r="321" ht="13.5" customHeight="1">
      <c r="A321" s="5"/>
      <c r="B321" s="123"/>
      <c r="C321" s="123"/>
      <c r="D321" s="123"/>
      <c r="E321" s="123"/>
      <c r="F321" s="123"/>
      <c r="G321" s="78"/>
      <c r="H321" s="196"/>
      <c r="I321" s="98"/>
      <c r="J321" s="50">
        <v>97.0</v>
      </c>
      <c r="K321" s="121" t="s">
        <v>3085</v>
      </c>
      <c r="L321" s="98"/>
      <c r="M321" s="98"/>
      <c r="N321" s="98"/>
      <c r="O321" s="98"/>
      <c r="P321" s="98"/>
      <c r="Q321" s="98"/>
      <c r="R321" s="98"/>
      <c r="S321" s="98"/>
      <c r="T321" s="98"/>
      <c r="U321" s="98"/>
      <c r="V321" s="98"/>
      <c r="W321" s="98"/>
      <c r="X321" s="123"/>
      <c r="Y321" s="123"/>
      <c r="Z321" s="98"/>
      <c r="AA321" s="98"/>
      <c r="AB321" s="98"/>
      <c r="AC321" s="98"/>
      <c r="AD321" s="98"/>
      <c r="AE321" s="98"/>
      <c r="AF321" s="98"/>
      <c r="AG321" s="513"/>
      <c r="AH321" s="75"/>
      <c r="AI321" s="98"/>
      <c r="AJ321" s="98"/>
      <c r="AK321" s="98"/>
      <c r="AL321" s="98"/>
      <c r="AM321" s="98"/>
      <c r="AN321" s="98"/>
      <c r="AO321" s="98"/>
      <c r="AP321" s="98"/>
      <c r="AQ321" s="98"/>
      <c r="AR321" s="98"/>
      <c r="AS321" s="98"/>
      <c r="AT321" s="98"/>
    </row>
    <row r="322" ht="13.5" customHeight="1">
      <c r="A322" s="5"/>
      <c r="B322" s="123"/>
      <c r="C322" s="123"/>
      <c r="D322" s="123"/>
      <c r="E322" s="123"/>
      <c r="F322" s="123"/>
      <c r="G322" s="78"/>
      <c r="H322" s="196"/>
      <c r="I322" s="98"/>
      <c r="J322" s="525" t="s">
        <v>3409</v>
      </c>
      <c r="K322" s="525"/>
      <c r="L322" s="525"/>
      <c r="M322" s="525"/>
      <c r="N322" s="525"/>
      <c r="O322" s="525"/>
      <c r="P322" s="525"/>
      <c r="Q322" s="525"/>
      <c r="R322" s="123"/>
      <c r="S322" s="98"/>
      <c r="T322" s="98"/>
      <c r="U322" s="98"/>
      <c r="V322" s="98"/>
      <c r="W322" s="98"/>
      <c r="X322" s="123"/>
      <c r="Y322" s="123"/>
      <c r="Z322" s="98"/>
      <c r="AA322" s="98"/>
      <c r="AB322" s="98"/>
      <c r="AC322" s="98"/>
      <c r="AD322" s="98"/>
      <c r="AE322" s="98"/>
      <c r="AF322" s="98"/>
      <c r="AG322" s="516"/>
      <c r="AH322" s="453"/>
      <c r="AI322" s="98"/>
      <c r="AJ322" s="98"/>
      <c r="AK322" s="98"/>
      <c r="AL322" s="98"/>
      <c r="AM322" s="98"/>
      <c r="AN322" s="98"/>
      <c r="AO322" s="98"/>
      <c r="AP322" s="98"/>
      <c r="AQ322" s="98"/>
      <c r="AR322" s="98"/>
      <c r="AS322" s="98"/>
      <c r="AT322" s="98"/>
    </row>
    <row r="323" ht="13.5" customHeight="1">
      <c r="A323" s="5"/>
      <c r="B323" s="123"/>
      <c r="C323" s="123"/>
      <c r="D323" s="123"/>
      <c r="E323" s="123"/>
      <c r="F323" s="123"/>
      <c r="G323" s="78"/>
      <c r="H323" s="505"/>
      <c r="I323" s="503" t="s">
        <v>3452</v>
      </c>
      <c r="J323" s="504"/>
      <c r="K323" s="504"/>
      <c r="L323" s="504"/>
      <c r="M323" s="504"/>
      <c r="N323" s="504"/>
      <c r="O323" s="504"/>
      <c r="P323" s="504"/>
      <c r="Q323" s="504"/>
      <c r="R323" s="504"/>
      <c r="S323" s="504"/>
      <c r="T323" s="504"/>
      <c r="U323" s="504"/>
      <c r="V323" s="504"/>
      <c r="W323" s="504"/>
      <c r="X323" s="504"/>
      <c r="Y323" s="504"/>
      <c r="Z323" s="504"/>
      <c r="AA323" s="504"/>
      <c r="AB323" s="98"/>
      <c r="AC323" s="98"/>
      <c r="AD323" s="98"/>
      <c r="AE323" s="98"/>
      <c r="AF323" s="98"/>
      <c r="AG323" s="513"/>
      <c r="AH323" s="75"/>
      <c r="AI323" s="98"/>
      <c r="AJ323" s="98"/>
      <c r="AK323" s="98"/>
      <c r="AL323" s="98"/>
      <c r="AM323" s="98"/>
      <c r="AN323" s="98"/>
      <c r="AO323" s="98"/>
      <c r="AP323" s="98"/>
      <c r="AQ323" s="98"/>
      <c r="AR323" s="98"/>
      <c r="AS323" s="98"/>
      <c r="AT323" s="98"/>
    </row>
    <row r="324" ht="13.5" customHeight="1">
      <c r="A324" s="5"/>
      <c r="B324" s="123"/>
      <c r="C324" s="123"/>
      <c r="D324" s="123"/>
      <c r="E324" s="123"/>
      <c r="F324" s="123"/>
      <c r="G324" s="78"/>
      <c r="H324" s="511"/>
      <c r="I324" s="503" t="s">
        <v>3453</v>
      </c>
      <c r="J324" s="504"/>
      <c r="K324" s="504"/>
      <c r="L324" s="504"/>
      <c r="M324" s="504"/>
      <c r="N324" s="504"/>
      <c r="O324" s="504"/>
      <c r="P324" s="504"/>
      <c r="Q324" s="504"/>
      <c r="R324" s="504"/>
      <c r="S324" s="504"/>
      <c r="T324" s="504"/>
      <c r="U324" s="504"/>
      <c r="V324" s="504"/>
      <c r="W324" s="504"/>
      <c r="X324" s="504"/>
      <c r="Y324" s="504"/>
      <c r="Z324" s="504"/>
      <c r="AA324" s="504"/>
      <c r="AB324" s="98"/>
      <c r="AC324" s="98"/>
      <c r="AD324" s="98"/>
      <c r="AE324" s="98"/>
      <c r="AF324" s="98"/>
      <c r="AG324" s="98"/>
      <c r="AH324" s="98"/>
      <c r="AI324" s="98"/>
      <c r="AJ324" s="98"/>
      <c r="AK324" s="98"/>
      <c r="AL324" s="98"/>
      <c r="AM324" s="98"/>
      <c r="AN324" s="98"/>
      <c r="AO324" s="98"/>
      <c r="AP324" s="98"/>
      <c r="AQ324" s="98"/>
      <c r="AR324" s="98"/>
      <c r="AS324" s="98"/>
      <c r="AT324" s="98"/>
    </row>
    <row r="325" ht="13.5" customHeight="1">
      <c r="A325" s="5"/>
      <c r="B325" s="123"/>
      <c r="C325" s="123"/>
      <c r="D325" s="123"/>
      <c r="E325" s="123"/>
      <c r="F325" s="123"/>
      <c r="G325" s="78"/>
      <c r="H325" s="196"/>
      <c r="I325" s="98"/>
      <c r="J325" s="50"/>
      <c r="K325" s="123"/>
      <c r="L325" s="123"/>
      <c r="M325" s="123"/>
      <c r="N325" s="123"/>
      <c r="O325" s="123"/>
      <c r="P325" s="123"/>
      <c r="Q325" s="123"/>
      <c r="R325" s="123"/>
      <c r="S325" s="123"/>
      <c r="T325" s="123"/>
      <c r="U325" s="123"/>
      <c r="V325" s="123"/>
      <c r="W325" s="123"/>
      <c r="X325" s="123"/>
      <c r="Y325" s="123"/>
      <c r="Z325" s="98"/>
      <c r="AA325" s="98"/>
      <c r="AB325" s="98"/>
      <c r="AC325" s="98"/>
      <c r="AD325" s="98"/>
      <c r="AE325" s="98"/>
      <c r="AF325" s="98"/>
      <c r="AG325" s="98"/>
      <c r="AH325" s="98"/>
      <c r="AI325" s="98"/>
      <c r="AJ325" s="98"/>
      <c r="AK325" s="98"/>
      <c r="AL325" s="98"/>
      <c r="AM325" s="98"/>
      <c r="AN325" s="98"/>
      <c r="AO325" s="98"/>
      <c r="AP325" s="98"/>
      <c r="AQ325" s="98"/>
      <c r="AR325" s="98"/>
      <c r="AS325" s="98"/>
      <c r="AT325" s="98"/>
    </row>
    <row r="326" ht="13.5" customHeight="1">
      <c r="A326" s="5"/>
      <c r="B326" s="123"/>
      <c r="C326" s="123"/>
      <c r="D326" s="123"/>
      <c r="E326" s="123"/>
      <c r="F326" s="123"/>
      <c r="G326" s="78"/>
      <c r="H326" s="196">
        <f>H299+0.01</f>
        <v>5.28</v>
      </c>
      <c r="I326" s="98" t="s">
        <v>3454</v>
      </c>
      <c r="J326" s="50"/>
      <c r="K326" s="123"/>
      <c r="L326" s="123"/>
      <c r="M326" s="123"/>
      <c r="N326" s="123"/>
      <c r="O326" s="123"/>
      <c r="P326" s="123"/>
      <c r="Q326" s="123"/>
      <c r="R326" s="123"/>
      <c r="S326" s="123"/>
      <c r="T326" s="123"/>
      <c r="U326" s="123"/>
      <c r="V326" s="123"/>
      <c r="W326" s="123"/>
      <c r="X326" s="123"/>
      <c r="Y326" s="123"/>
      <c r="Z326" s="98"/>
      <c r="AA326" s="98"/>
      <c r="AB326" s="98"/>
      <c r="AC326" s="98"/>
      <c r="AD326" s="98"/>
      <c r="AE326" s="98"/>
      <c r="AF326" s="98"/>
      <c r="AG326" s="98"/>
      <c r="AH326" s="98"/>
      <c r="AI326" s="98"/>
      <c r="AJ326" s="98"/>
      <c r="AK326" s="98"/>
      <c r="AL326" s="98"/>
      <c r="AM326" s="98"/>
      <c r="AN326" s="98"/>
      <c r="AO326" s="98"/>
      <c r="AP326" s="98"/>
      <c r="AQ326" s="98"/>
      <c r="AR326" s="98"/>
      <c r="AS326" s="98"/>
      <c r="AT326" s="98"/>
    </row>
    <row r="327" ht="13.5" customHeight="1">
      <c r="A327" s="5"/>
      <c r="B327" s="123"/>
      <c r="C327" s="123"/>
      <c r="D327" s="123"/>
      <c r="E327" s="123"/>
      <c r="F327" s="123"/>
      <c r="G327" s="78"/>
      <c r="H327" s="98"/>
      <c r="I327" s="98"/>
      <c r="J327" s="524">
        <v>1.0</v>
      </c>
      <c r="K327" s="359" t="s">
        <v>3455</v>
      </c>
      <c r="L327" s="51"/>
      <c r="M327" s="51"/>
      <c r="N327" s="51"/>
      <c r="O327" s="51"/>
      <c r="P327" s="51"/>
      <c r="Q327" s="51"/>
      <c r="R327" s="51"/>
      <c r="S327" s="51"/>
      <c r="T327" s="51"/>
      <c r="U327" s="51"/>
      <c r="V327" s="51"/>
      <c r="W327" s="357"/>
      <c r="X327" s="357"/>
      <c r="Y327" s="357"/>
      <c r="Z327" s="357"/>
      <c r="AA327" s="357"/>
      <c r="AB327" s="98"/>
      <c r="AC327" s="98"/>
      <c r="AD327" s="98"/>
      <c r="AE327" s="98"/>
      <c r="AF327" s="98"/>
      <c r="AG327" s="98"/>
      <c r="AH327" s="98"/>
      <c r="AI327" s="98"/>
      <c r="AJ327" s="98"/>
      <c r="AK327" s="98"/>
      <c r="AL327" s="98"/>
      <c r="AM327" s="98"/>
      <c r="AN327" s="98"/>
      <c r="AO327" s="98"/>
      <c r="AP327" s="98"/>
      <c r="AQ327" s="98"/>
      <c r="AR327" s="98"/>
      <c r="AS327" s="98"/>
      <c r="AT327" s="98"/>
    </row>
    <row r="328" ht="13.5" customHeight="1">
      <c r="A328" s="5"/>
      <c r="B328" s="123"/>
      <c r="C328" s="123"/>
      <c r="D328" s="123"/>
      <c r="E328" s="123"/>
      <c r="F328" s="123"/>
      <c r="G328" s="78"/>
      <c r="H328" s="98"/>
      <c r="I328" s="98"/>
      <c r="J328" s="524">
        <v>2.0</v>
      </c>
      <c r="K328" s="359" t="s">
        <v>3456</v>
      </c>
      <c r="L328" s="51"/>
      <c r="M328" s="51"/>
      <c r="N328" s="51"/>
      <c r="O328" s="51"/>
      <c r="P328" s="51"/>
      <c r="Q328" s="51"/>
      <c r="R328" s="51"/>
      <c r="S328" s="51"/>
      <c r="T328" s="51"/>
      <c r="U328" s="51"/>
      <c r="V328" s="51"/>
      <c r="W328" s="357"/>
      <c r="X328" s="357"/>
      <c r="Y328" s="357"/>
      <c r="Z328" s="357"/>
      <c r="AA328" s="357"/>
      <c r="AB328" s="98"/>
      <c r="AC328" s="98"/>
      <c r="AD328" s="98"/>
      <c r="AE328" s="98"/>
      <c r="AF328" s="98"/>
      <c r="AG328" s="98"/>
      <c r="AH328" s="98"/>
      <c r="AI328" s="98"/>
      <c r="AJ328" s="98"/>
      <c r="AK328" s="98"/>
      <c r="AL328" s="98"/>
      <c r="AM328" s="98"/>
      <c r="AN328" s="98"/>
      <c r="AO328" s="98"/>
      <c r="AP328" s="98"/>
      <c r="AQ328" s="98"/>
      <c r="AR328" s="98"/>
      <c r="AS328" s="98"/>
      <c r="AT328" s="98"/>
    </row>
    <row r="329" ht="13.5" customHeight="1">
      <c r="A329" s="5"/>
      <c r="B329" s="123"/>
      <c r="C329" s="123"/>
      <c r="D329" s="123"/>
      <c r="E329" s="123"/>
      <c r="F329" s="123"/>
      <c r="G329" s="78"/>
      <c r="H329" s="98"/>
      <c r="I329" s="98"/>
      <c r="J329" s="524">
        <v>3.0</v>
      </c>
      <c r="K329" s="359" t="s">
        <v>3457</v>
      </c>
      <c r="L329" s="51"/>
      <c r="M329" s="51"/>
      <c r="N329" s="51"/>
      <c r="O329" s="51"/>
      <c r="P329" s="51"/>
      <c r="Q329" s="51"/>
      <c r="R329" s="51"/>
      <c r="S329" s="51"/>
      <c r="T329" s="51"/>
      <c r="U329" s="51"/>
      <c r="V329" s="51"/>
      <c r="W329" s="357"/>
      <c r="X329" s="357"/>
      <c r="Y329" s="357"/>
      <c r="Z329" s="357"/>
      <c r="AA329" s="357"/>
      <c r="AB329" s="98"/>
      <c r="AC329" s="98"/>
      <c r="AD329" s="98"/>
      <c r="AE329" s="98"/>
      <c r="AF329" s="98"/>
      <c r="AG329" s="98"/>
      <c r="AH329" s="98"/>
      <c r="AI329" s="98"/>
      <c r="AJ329" s="98"/>
      <c r="AK329" s="98"/>
      <c r="AL329" s="98"/>
      <c r="AM329" s="98"/>
      <c r="AN329" s="98"/>
      <c r="AO329" s="98"/>
      <c r="AP329" s="98"/>
      <c r="AQ329" s="98"/>
      <c r="AR329" s="98"/>
      <c r="AS329" s="98"/>
      <c r="AT329" s="98"/>
    </row>
    <row r="330" ht="13.5" customHeight="1">
      <c r="A330" s="5"/>
      <c r="B330" s="123"/>
      <c r="C330" s="123"/>
      <c r="D330" s="123"/>
      <c r="E330" s="123"/>
      <c r="F330" s="123"/>
      <c r="G330" s="78"/>
      <c r="H330" s="98"/>
      <c r="I330" s="98"/>
      <c r="J330" s="524">
        <v>4.0</v>
      </c>
      <c r="K330" s="359" t="s">
        <v>3458</v>
      </c>
      <c r="L330" s="51"/>
      <c r="M330" s="51"/>
      <c r="N330" s="51"/>
      <c r="O330" s="51"/>
      <c r="P330" s="51"/>
      <c r="Q330" s="51"/>
      <c r="R330" s="51"/>
      <c r="S330" s="51"/>
      <c r="T330" s="51"/>
      <c r="U330" s="51"/>
      <c r="V330" s="51"/>
      <c r="W330" s="357"/>
      <c r="X330" s="357"/>
      <c r="Y330" s="357"/>
      <c r="Z330" s="357"/>
      <c r="AA330" s="357"/>
      <c r="AB330" s="98"/>
      <c r="AC330" s="98"/>
      <c r="AD330" s="98"/>
      <c r="AE330" s="98"/>
      <c r="AF330" s="98"/>
      <c r="AG330" s="98"/>
      <c r="AH330" s="98"/>
      <c r="AI330" s="98"/>
      <c r="AJ330" s="98"/>
      <c r="AK330" s="98"/>
      <c r="AL330" s="98"/>
      <c r="AM330" s="98"/>
      <c r="AN330" s="98"/>
      <c r="AO330" s="98"/>
      <c r="AP330" s="98"/>
      <c r="AQ330" s="98"/>
      <c r="AR330" s="98"/>
      <c r="AS330" s="98"/>
      <c r="AT330" s="98"/>
    </row>
    <row r="331" ht="13.5" customHeight="1">
      <c r="A331" s="5"/>
      <c r="B331" s="123"/>
      <c r="C331" s="123"/>
      <c r="D331" s="123"/>
      <c r="E331" s="123"/>
      <c r="F331" s="123"/>
      <c r="G331" s="78"/>
      <c r="H331" s="98"/>
      <c r="I331" s="98"/>
      <c r="J331" s="524">
        <v>5.0</v>
      </c>
      <c r="K331" s="359" t="s">
        <v>3459</v>
      </c>
      <c r="L331" s="51"/>
      <c r="M331" s="51"/>
      <c r="N331" s="51"/>
      <c r="O331" s="51"/>
      <c r="P331" s="51"/>
      <c r="Q331" s="51"/>
      <c r="R331" s="51"/>
      <c r="S331" s="51"/>
      <c r="T331" s="51"/>
      <c r="U331" s="51"/>
      <c r="V331" s="51"/>
      <c r="W331" s="357"/>
      <c r="X331" s="357"/>
      <c r="Y331" s="357"/>
      <c r="Z331" s="357"/>
      <c r="AA331" s="357"/>
      <c r="AB331" s="98"/>
      <c r="AC331" s="98"/>
      <c r="AD331" s="98"/>
      <c r="AE331" s="98"/>
      <c r="AF331" s="98"/>
      <c r="AG331" s="98"/>
      <c r="AH331" s="98"/>
      <c r="AI331" s="98"/>
      <c r="AJ331" s="98"/>
      <c r="AK331" s="98"/>
      <c r="AL331" s="98"/>
      <c r="AM331" s="98"/>
      <c r="AN331" s="98"/>
      <c r="AO331" s="98"/>
      <c r="AP331" s="98"/>
      <c r="AQ331" s="98"/>
      <c r="AR331" s="98"/>
      <c r="AS331" s="98"/>
      <c r="AT331" s="98"/>
    </row>
    <row r="332" ht="13.5" customHeight="1">
      <c r="A332" s="5"/>
      <c r="B332" s="123"/>
      <c r="C332" s="123"/>
      <c r="D332" s="123"/>
      <c r="E332" s="123"/>
      <c r="F332" s="123"/>
      <c r="G332" s="78"/>
      <c r="H332" s="98"/>
      <c r="I332" s="98"/>
      <c r="J332" s="524">
        <v>6.0</v>
      </c>
      <c r="K332" s="359" t="s">
        <v>3460</v>
      </c>
      <c r="L332" s="51"/>
      <c r="M332" s="51"/>
      <c r="N332" s="51"/>
      <c r="O332" s="51"/>
      <c r="P332" s="51"/>
      <c r="Q332" s="51"/>
      <c r="R332" s="51"/>
      <c r="S332" s="51"/>
      <c r="T332" s="51"/>
      <c r="U332" s="51"/>
      <c r="V332" s="51"/>
      <c r="W332" s="357"/>
      <c r="X332" s="357"/>
      <c r="Y332" s="357"/>
      <c r="Z332" s="357"/>
      <c r="AA332" s="357"/>
      <c r="AB332" s="98"/>
      <c r="AC332" s="98"/>
      <c r="AD332" s="98"/>
      <c r="AE332" s="98"/>
      <c r="AF332" s="98"/>
      <c r="AG332" s="98"/>
      <c r="AH332" s="98"/>
      <c r="AI332" s="98"/>
      <c r="AJ332" s="98"/>
      <c r="AK332" s="98"/>
      <c r="AL332" s="98"/>
      <c r="AM332" s="98"/>
      <c r="AN332" s="98"/>
      <c r="AO332" s="98"/>
      <c r="AP332" s="98"/>
      <c r="AQ332" s="98"/>
      <c r="AR332" s="98"/>
      <c r="AS332" s="98"/>
      <c r="AT332" s="98"/>
    </row>
    <row r="333" ht="13.5" customHeight="1">
      <c r="A333" s="5"/>
      <c r="B333" s="123"/>
      <c r="C333" s="123"/>
      <c r="D333" s="123"/>
      <c r="E333" s="123"/>
      <c r="F333" s="123"/>
      <c r="G333" s="78"/>
      <c r="H333" s="98"/>
      <c r="I333" s="98"/>
      <c r="J333" s="524">
        <v>7.0</v>
      </c>
      <c r="K333" s="359" t="s">
        <v>3461</v>
      </c>
      <c r="L333" s="98"/>
      <c r="M333" s="98"/>
      <c r="N333" s="98"/>
      <c r="O333" s="98"/>
      <c r="P333" s="98"/>
      <c r="Q333" s="98"/>
      <c r="R333" s="98"/>
      <c r="S333" s="98"/>
      <c r="T333" s="98"/>
      <c r="U333" s="98"/>
      <c r="V333" s="98"/>
      <c r="W333" s="357"/>
      <c r="X333" s="354"/>
      <c r="Y333" s="354"/>
      <c r="Z333" s="354"/>
      <c r="AA333" s="354"/>
      <c r="AB333" s="98"/>
      <c r="AC333" s="98"/>
      <c r="AD333" s="98"/>
      <c r="AE333" s="98"/>
      <c r="AF333" s="98"/>
      <c r="AG333" s="98"/>
      <c r="AH333" s="98"/>
      <c r="AI333" s="98"/>
      <c r="AJ333" s="98"/>
      <c r="AK333" s="98"/>
      <c r="AL333" s="98"/>
      <c r="AM333" s="98"/>
      <c r="AN333" s="98"/>
      <c r="AO333" s="98"/>
      <c r="AP333" s="98"/>
      <c r="AQ333" s="98"/>
      <c r="AR333" s="98"/>
      <c r="AS333" s="98"/>
      <c r="AT333" s="98"/>
    </row>
    <row r="334" ht="13.5" customHeight="1">
      <c r="A334" s="5"/>
      <c r="B334" s="123"/>
      <c r="C334" s="123"/>
      <c r="D334" s="123"/>
      <c r="E334" s="123"/>
      <c r="F334" s="123"/>
      <c r="G334" s="78"/>
      <c r="H334" s="98"/>
      <c r="I334" s="98"/>
      <c r="J334" s="524">
        <v>8.0</v>
      </c>
      <c r="K334" s="359" t="s">
        <v>3462</v>
      </c>
      <c r="L334" s="51"/>
      <c r="M334" s="51"/>
      <c r="N334" s="51"/>
      <c r="O334" s="51"/>
      <c r="P334" s="51"/>
      <c r="Q334" s="51"/>
      <c r="R334" s="51"/>
      <c r="S334" s="51"/>
      <c r="T334" s="51"/>
      <c r="U334" s="51"/>
      <c r="V334" s="51"/>
      <c r="W334" s="357"/>
      <c r="X334" s="357"/>
      <c r="Y334" s="357"/>
      <c r="Z334" s="357"/>
      <c r="AA334" s="357"/>
      <c r="AB334" s="98"/>
      <c r="AC334" s="98"/>
      <c r="AD334" s="98"/>
      <c r="AE334" s="98"/>
      <c r="AF334" s="98"/>
      <c r="AG334" s="98"/>
      <c r="AH334" s="98"/>
      <c r="AI334" s="98"/>
      <c r="AJ334" s="98"/>
      <c r="AK334" s="98"/>
      <c r="AL334" s="98"/>
      <c r="AM334" s="98"/>
      <c r="AN334" s="98"/>
      <c r="AO334" s="98"/>
      <c r="AP334" s="98"/>
      <c r="AQ334" s="98"/>
      <c r="AR334" s="98"/>
      <c r="AS334" s="98"/>
      <c r="AT334" s="98"/>
    </row>
    <row r="335" ht="13.5" customHeight="1">
      <c r="A335" s="5"/>
      <c r="B335" s="123"/>
      <c r="C335" s="123"/>
      <c r="D335" s="123"/>
      <c r="E335" s="123"/>
      <c r="F335" s="123"/>
      <c r="G335" s="78"/>
      <c r="H335" s="538"/>
      <c r="I335" s="98"/>
      <c r="J335" s="525" t="s">
        <v>3409</v>
      </c>
      <c r="K335" s="525"/>
      <c r="L335" s="525"/>
      <c r="M335" s="525"/>
      <c r="N335" s="525"/>
      <c r="O335" s="525"/>
      <c r="P335" s="525"/>
      <c r="Q335" s="525"/>
      <c r="R335" s="98"/>
      <c r="S335" s="98"/>
      <c r="T335" s="98"/>
      <c r="U335" s="98"/>
      <c r="V335" s="98"/>
      <c r="W335" s="98"/>
      <c r="X335" s="98"/>
      <c r="Y335" s="98"/>
      <c r="Z335" s="98"/>
      <c r="AA335" s="98"/>
      <c r="AB335" s="98"/>
      <c r="AC335" s="98"/>
      <c r="AD335" s="98"/>
      <c r="AE335" s="98"/>
      <c r="AF335" s="98"/>
      <c r="AG335" s="98"/>
      <c r="AH335" s="98"/>
      <c r="AI335" s="98"/>
      <c r="AJ335" s="98"/>
      <c r="AK335" s="98"/>
      <c r="AL335" s="98"/>
      <c r="AM335" s="98"/>
      <c r="AN335" s="98"/>
      <c r="AO335" s="98"/>
      <c r="AP335" s="98"/>
      <c r="AQ335" s="98"/>
      <c r="AR335" s="98"/>
      <c r="AS335" s="98"/>
      <c r="AT335" s="98"/>
    </row>
    <row r="336" ht="13.5" customHeight="1">
      <c r="A336" s="5"/>
      <c r="B336" s="123"/>
      <c r="C336" s="123"/>
      <c r="D336" s="123"/>
      <c r="E336" s="123"/>
      <c r="F336" s="123"/>
      <c r="G336" s="78"/>
      <c r="H336" s="505"/>
      <c r="I336" s="503" t="s">
        <v>3463</v>
      </c>
      <c r="J336" s="504"/>
      <c r="K336" s="504"/>
      <c r="L336" s="504"/>
      <c r="M336" s="504"/>
      <c r="N336" s="504"/>
      <c r="O336" s="504"/>
      <c r="P336" s="504"/>
      <c r="Q336" s="504"/>
      <c r="R336" s="504"/>
      <c r="S336" s="504"/>
      <c r="T336" s="504"/>
      <c r="U336" s="504"/>
      <c r="V336" s="504"/>
      <c r="W336" s="504"/>
      <c r="X336" s="504"/>
      <c r="Y336" s="504"/>
      <c r="Z336" s="504"/>
      <c r="AA336" s="504"/>
      <c r="AB336" s="98"/>
      <c r="AC336" s="98"/>
      <c r="AD336" s="98"/>
      <c r="AE336" s="98"/>
      <c r="AF336" s="98"/>
      <c r="AG336" s="98"/>
      <c r="AH336" s="98"/>
      <c r="AI336" s="98"/>
      <c r="AJ336" s="98"/>
      <c r="AK336" s="98"/>
      <c r="AL336" s="98"/>
      <c r="AM336" s="98"/>
      <c r="AN336" s="98"/>
      <c r="AO336" s="98"/>
      <c r="AP336" s="98"/>
      <c r="AQ336" s="98"/>
      <c r="AR336" s="98"/>
      <c r="AS336" s="98"/>
      <c r="AT336" s="98"/>
    </row>
    <row r="337" ht="13.5" customHeight="1">
      <c r="A337" s="5"/>
      <c r="B337" s="123"/>
      <c r="C337" s="123"/>
      <c r="D337" s="123"/>
      <c r="E337" s="123"/>
      <c r="F337" s="123"/>
      <c r="G337" s="78"/>
      <c r="H337" s="511"/>
      <c r="I337" s="503" t="s">
        <v>3464</v>
      </c>
      <c r="J337" s="504"/>
      <c r="K337" s="504"/>
      <c r="L337" s="504"/>
      <c r="M337" s="504"/>
      <c r="N337" s="504"/>
      <c r="O337" s="504"/>
      <c r="P337" s="504"/>
      <c r="Q337" s="504"/>
      <c r="R337" s="504"/>
      <c r="S337" s="504"/>
      <c r="T337" s="504"/>
      <c r="U337" s="504"/>
      <c r="V337" s="504"/>
      <c r="W337" s="504"/>
      <c r="X337" s="504"/>
      <c r="Y337" s="504"/>
      <c r="Z337" s="504"/>
      <c r="AA337" s="504"/>
      <c r="AB337" s="98"/>
      <c r="AC337" s="98"/>
      <c r="AD337" s="98"/>
      <c r="AE337" s="98"/>
      <c r="AF337" s="98"/>
      <c r="AG337" s="98"/>
      <c r="AH337" s="98"/>
      <c r="AI337" s="98"/>
      <c r="AJ337" s="98"/>
      <c r="AK337" s="98"/>
      <c r="AL337" s="98"/>
      <c r="AM337" s="98"/>
      <c r="AN337" s="98"/>
      <c r="AO337" s="98"/>
      <c r="AP337" s="98"/>
      <c r="AQ337" s="98"/>
      <c r="AR337" s="98"/>
      <c r="AS337" s="98"/>
      <c r="AT337" s="98"/>
    </row>
    <row r="338" ht="13.5" customHeight="1">
      <c r="A338" s="5"/>
      <c r="B338" s="98"/>
      <c r="C338" s="98"/>
      <c r="D338" s="98"/>
      <c r="E338" s="98"/>
      <c r="F338" s="98"/>
      <c r="G338" s="78"/>
      <c r="H338" s="98"/>
      <c r="I338" s="503" t="s">
        <v>3465</v>
      </c>
      <c r="J338" s="504"/>
      <c r="K338" s="504"/>
      <c r="L338" s="504"/>
      <c r="M338" s="504"/>
      <c r="N338" s="504"/>
      <c r="O338" s="504"/>
      <c r="P338" s="504"/>
      <c r="Q338" s="504"/>
      <c r="R338" s="504"/>
      <c r="S338" s="504"/>
      <c r="T338" s="504"/>
      <c r="U338" s="504"/>
      <c r="V338" s="504"/>
      <c r="W338" s="504"/>
      <c r="X338" s="504"/>
      <c r="Y338" s="504"/>
      <c r="Z338" s="504"/>
      <c r="AA338" s="504"/>
      <c r="AB338" s="98"/>
      <c r="AC338" s="98"/>
      <c r="AD338" s="98"/>
      <c r="AE338" s="98"/>
      <c r="AF338" s="98"/>
      <c r="AG338" s="98"/>
      <c r="AH338" s="98"/>
      <c r="AI338" s="98"/>
      <c r="AJ338" s="98"/>
      <c r="AK338" s="98"/>
      <c r="AL338" s="98"/>
      <c r="AM338" s="98"/>
      <c r="AN338" s="98"/>
      <c r="AO338" s="98"/>
      <c r="AP338" s="98"/>
      <c r="AQ338" s="98"/>
      <c r="AR338" s="98"/>
      <c r="AS338" s="98"/>
      <c r="AT338" s="98"/>
    </row>
    <row r="339" ht="13.5" customHeight="1">
      <c r="A339" s="5"/>
      <c r="B339" s="98"/>
      <c r="C339" s="98"/>
      <c r="D339" s="98"/>
      <c r="E339" s="98"/>
      <c r="F339" s="98"/>
      <c r="G339" s="78"/>
      <c r="H339" s="98"/>
      <c r="I339" s="98"/>
      <c r="J339" s="99"/>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c r="AL339" s="98"/>
      <c r="AM339" s="98"/>
      <c r="AN339" s="98"/>
      <c r="AO339" s="98"/>
      <c r="AP339" s="98"/>
      <c r="AQ339" s="98"/>
      <c r="AR339" s="98"/>
      <c r="AS339" s="98"/>
      <c r="AT339" s="98"/>
    </row>
    <row r="340" ht="13.5" customHeight="1">
      <c r="A340" s="5"/>
      <c r="B340" s="98"/>
      <c r="C340" s="98"/>
      <c r="D340" s="98"/>
      <c r="E340" s="98"/>
      <c r="F340" s="98"/>
      <c r="G340" s="78"/>
      <c r="H340" s="98"/>
      <c r="I340" s="98"/>
      <c r="J340" s="99"/>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c r="AL340" s="98"/>
      <c r="AM340" s="98"/>
      <c r="AN340" s="98"/>
      <c r="AO340" s="98"/>
      <c r="AP340" s="98"/>
      <c r="AQ340" s="98"/>
      <c r="AR340" s="98"/>
      <c r="AS340" s="98"/>
      <c r="AT340" s="98"/>
    </row>
    <row r="341" ht="13.5" customHeight="1">
      <c r="A341" s="5"/>
      <c r="B341" s="98"/>
      <c r="C341" s="98"/>
      <c r="D341" s="98"/>
      <c r="E341" s="98"/>
      <c r="F341" s="98"/>
      <c r="G341" s="78"/>
      <c r="H341" s="98"/>
      <c r="I341" s="98"/>
      <c r="J341" s="99"/>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c r="AL341" s="98"/>
      <c r="AM341" s="98"/>
      <c r="AN341" s="98"/>
      <c r="AO341" s="98"/>
      <c r="AP341" s="98"/>
      <c r="AQ341" s="98"/>
      <c r="AR341" s="98"/>
      <c r="AS341" s="98"/>
      <c r="AT341" s="98"/>
    </row>
    <row r="342" ht="13.5" customHeight="1">
      <c r="A342" s="5"/>
      <c r="B342" s="98"/>
      <c r="C342" s="98"/>
      <c r="D342" s="98"/>
      <c r="E342" s="98"/>
      <c r="F342" s="98"/>
      <c r="G342" s="78"/>
      <c r="H342" s="98"/>
      <c r="I342" s="98"/>
      <c r="J342" s="99"/>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c r="AL342" s="98"/>
      <c r="AM342" s="98"/>
      <c r="AN342" s="98"/>
      <c r="AO342" s="98"/>
      <c r="AP342" s="98"/>
      <c r="AQ342" s="98"/>
      <c r="AR342" s="98"/>
      <c r="AS342" s="98"/>
      <c r="AT342" s="98"/>
    </row>
    <row r="343" ht="13.5" customHeight="1">
      <c r="A343" s="5"/>
      <c r="B343" s="98"/>
      <c r="C343" s="98"/>
      <c r="D343" s="98"/>
      <c r="E343" s="98"/>
      <c r="F343" s="98"/>
      <c r="G343" s="78"/>
      <c r="H343" s="98"/>
      <c r="I343" s="98"/>
      <c r="J343" s="99"/>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c r="AL343" s="98"/>
      <c r="AM343" s="98"/>
      <c r="AN343" s="98"/>
      <c r="AO343" s="98"/>
      <c r="AP343" s="98"/>
      <c r="AQ343" s="98"/>
      <c r="AR343" s="98"/>
      <c r="AS343" s="98"/>
      <c r="AT343" s="98"/>
    </row>
    <row r="344" ht="13.5" customHeight="1">
      <c r="A344" s="5"/>
      <c r="B344" s="98"/>
      <c r="C344" s="98"/>
      <c r="D344" s="98"/>
      <c r="E344" s="98"/>
      <c r="F344" s="98"/>
      <c r="G344" s="78"/>
      <c r="H344" s="98"/>
      <c r="I344" s="98"/>
      <c r="J344" s="99"/>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c r="AL344" s="98"/>
      <c r="AM344" s="98"/>
      <c r="AN344" s="98"/>
      <c r="AO344" s="98"/>
      <c r="AP344" s="98"/>
      <c r="AQ344" s="98"/>
      <c r="AR344" s="98"/>
      <c r="AS344" s="98"/>
      <c r="AT344" s="98"/>
    </row>
    <row r="345" ht="13.5" customHeight="1">
      <c r="A345" s="5"/>
      <c r="B345" s="98"/>
      <c r="C345" s="98"/>
      <c r="D345" s="98"/>
      <c r="E345" s="98"/>
      <c r="F345" s="98"/>
      <c r="G345" s="78"/>
      <c r="H345" s="98"/>
      <c r="I345" s="98"/>
      <c r="J345" s="99"/>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c r="AL345" s="98"/>
      <c r="AM345" s="98"/>
      <c r="AN345" s="98"/>
      <c r="AO345" s="98"/>
      <c r="AP345" s="98"/>
      <c r="AQ345" s="98"/>
      <c r="AR345" s="98"/>
      <c r="AS345" s="98"/>
      <c r="AT345" s="98"/>
    </row>
    <row r="346" ht="13.5" customHeight="1">
      <c r="A346" s="5"/>
      <c r="B346" s="98"/>
      <c r="C346" s="98"/>
      <c r="D346" s="98"/>
      <c r="E346" s="98"/>
      <c r="F346" s="98"/>
      <c r="G346" s="78"/>
      <c r="H346" s="98"/>
      <c r="I346" s="98"/>
      <c r="J346" s="99"/>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c r="AL346" s="98"/>
      <c r="AM346" s="98"/>
      <c r="AN346" s="98"/>
      <c r="AO346" s="98"/>
      <c r="AP346" s="98"/>
      <c r="AQ346" s="98"/>
      <c r="AR346" s="98"/>
      <c r="AS346" s="98"/>
      <c r="AT346" s="98"/>
    </row>
    <row r="347" ht="13.5" customHeight="1">
      <c r="A347" s="5"/>
      <c r="B347" s="98"/>
      <c r="C347" s="98"/>
      <c r="D347" s="98"/>
      <c r="E347" s="98"/>
      <c r="F347" s="98"/>
      <c r="G347" s="78"/>
      <c r="H347" s="98"/>
      <c r="I347" s="98"/>
      <c r="J347" s="99"/>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c r="AL347" s="98"/>
      <c r="AM347" s="98"/>
      <c r="AN347" s="98"/>
      <c r="AO347" s="98"/>
      <c r="AP347" s="98"/>
      <c r="AQ347" s="98"/>
      <c r="AR347" s="98"/>
      <c r="AS347" s="98"/>
      <c r="AT347" s="98"/>
    </row>
    <row r="348" ht="13.5" customHeight="1">
      <c r="A348" s="5"/>
      <c r="B348" s="98"/>
      <c r="C348" s="98"/>
      <c r="D348" s="98"/>
      <c r="E348" s="98"/>
      <c r="F348" s="98"/>
      <c r="G348" s="78"/>
      <c r="H348" s="98"/>
      <c r="I348" s="98"/>
      <c r="J348" s="99"/>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c r="AL348" s="98"/>
      <c r="AM348" s="98"/>
      <c r="AN348" s="98"/>
      <c r="AO348" s="98"/>
      <c r="AP348" s="98"/>
      <c r="AQ348" s="98"/>
      <c r="AR348" s="98"/>
      <c r="AS348" s="98"/>
      <c r="AT348" s="98"/>
    </row>
    <row r="349" ht="13.5" customHeight="1">
      <c r="A349" s="5"/>
      <c r="B349" s="98"/>
      <c r="C349" s="98"/>
      <c r="D349" s="98"/>
      <c r="E349" s="98"/>
      <c r="F349" s="98"/>
      <c r="G349" s="78"/>
      <c r="H349" s="98"/>
      <c r="I349" s="98"/>
      <c r="J349" s="99"/>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c r="AL349" s="98"/>
      <c r="AM349" s="98"/>
      <c r="AN349" s="98"/>
      <c r="AO349" s="98"/>
      <c r="AP349" s="98"/>
      <c r="AQ349" s="98"/>
      <c r="AR349" s="98"/>
      <c r="AS349" s="98"/>
      <c r="AT349" s="98"/>
    </row>
    <row r="350" ht="13.5" customHeight="1">
      <c r="A350" s="5"/>
      <c r="B350" s="98"/>
      <c r="C350" s="98"/>
      <c r="D350" s="98"/>
      <c r="E350" s="98"/>
      <c r="F350" s="98"/>
      <c r="G350" s="78"/>
      <c r="H350" s="98"/>
      <c r="I350" s="98"/>
      <c r="J350" s="99"/>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c r="AL350" s="98"/>
      <c r="AM350" s="98"/>
      <c r="AN350" s="98"/>
      <c r="AO350" s="98"/>
      <c r="AP350" s="98"/>
      <c r="AQ350" s="98"/>
      <c r="AR350" s="98"/>
      <c r="AS350" s="98"/>
      <c r="AT350" s="98"/>
    </row>
    <row r="351" ht="13.5" customHeight="1">
      <c r="A351" s="5"/>
      <c r="B351" s="98"/>
      <c r="C351" s="98"/>
      <c r="D351" s="98"/>
      <c r="E351" s="98"/>
      <c r="F351" s="98"/>
      <c r="G351" s="78"/>
      <c r="H351" s="98"/>
      <c r="I351" s="98"/>
      <c r="J351" s="99"/>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c r="AL351" s="98"/>
      <c r="AM351" s="98"/>
      <c r="AN351" s="98"/>
      <c r="AO351" s="98"/>
      <c r="AP351" s="98"/>
      <c r="AQ351" s="98"/>
      <c r="AR351" s="98"/>
      <c r="AS351" s="98"/>
      <c r="AT351" s="98"/>
    </row>
    <row r="352" ht="13.5" customHeight="1">
      <c r="A352" s="5"/>
      <c r="B352" s="98"/>
      <c r="C352" s="98"/>
      <c r="D352" s="98"/>
      <c r="E352" s="98"/>
      <c r="F352" s="98"/>
      <c r="G352" s="78"/>
      <c r="H352" s="98"/>
      <c r="I352" s="98"/>
      <c r="J352" s="99"/>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c r="AL352" s="98"/>
      <c r="AM352" s="98"/>
      <c r="AN352" s="98"/>
      <c r="AO352" s="98"/>
      <c r="AP352" s="98"/>
      <c r="AQ352" s="98"/>
      <c r="AR352" s="98"/>
      <c r="AS352" s="98"/>
      <c r="AT352" s="98"/>
    </row>
    <row r="353" ht="13.5" customHeight="1">
      <c r="A353" s="5"/>
      <c r="B353" s="98"/>
      <c r="C353" s="98"/>
      <c r="D353" s="98"/>
      <c r="E353" s="98"/>
      <c r="F353" s="98"/>
      <c r="G353" s="78"/>
      <c r="H353" s="98"/>
      <c r="I353" s="98"/>
      <c r="J353" s="99"/>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c r="AL353" s="98"/>
      <c r="AM353" s="98"/>
      <c r="AN353" s="98"/>
      <c r="AO353" s="98"/>
      <c r="AP353" s="98"/>
      <c r="AQ353" s="98"/>
      <c r="AR353" s="98"/>
      <c r="AS353" s="98"/>
      <c r="AT353" s="98"/>
    </row>
    <row r="354" ht="13.5" customHeight="1">
      <c r="A354" s="5"/>
      <c r="B354" s="98"/>
      <c r="C354" s="98"/>
      <c r="D354" s="98"/>
      <c r="E354" s="98"/>
      <c r="F354" s="98"/>
      <c r="G354" s="78"/>
      <c r="H354" s="98"/>
      <c r="I354" s="98"/>
      <c r="J354" s="99"/>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c r="AL354" s="98"/>
      <c r="AM354" s="98"/>
      <c r="AN354" s="98"/>
      <c r="AO354" s="98"/>
      <c r="AP354" s="98"/>
      <c r="AQ354" s="98"/>
      <c r="AR354" s="98"/>
      <c r="AS354" s="98"/>
      <c r="AT354" s="98"/>
    </row>
    <row r="355" ht="13.5" customHeight="1">
      <c r="A355" s="5"/>
      <c r="B355" s="98"/>
      <c r="C355" s="98"/>
      <c r="D355" s="98"/>
      <c r="E355" s="98"/>
      <c r="F355" s="98"/>
      <c r="G355" s="78"/>
      <c r="H355" s="98"/>
      <c r="I355" s="98"/>
      <c r="J355" s="99"/>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c r="AL355" s="98"/>
      <c r="AM355" s="98"/>
      <c r="AN355" s="98"/>
      <c r="AO355" s="98"/>
      <c r="AP355" s="98"/>
      <c r="AQ355" s="98"/>
      <c r="AR355" s="98"/>
      <c r="AS355" s="98"/>
      <c r="AT355" s="98"/>
    </row>
    <row r="356" ht="13.5" customHeight="1">
      <c r="A356" s="5"/>
      <c r="B356" s="98"/>
      <c r="C356" s="98"/>
      <c r="D356" s="98"/>
      <c r="E356" s="98"/>
      <c r="F356" s="98"/>
      <c r="G356" s="78"/>
      <c r="H356" s="98"/>
      <c r="I356" s="98"/>
      <c r="J356" s="99"/>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c r="AL356" s="98"/>
      <c r="AM356" s="98"/>
      <c r="AN356" s="98"/>
      <c r="AO356" s="98"/>
      <c r="AP356" s="98"/>
      <c r="AQ356" s="98"/>
      <c r="AR356" s="98"/>
      <c r="AS356" s="98"/>
      <c r="AT356" s="98"/>
    </row>
    <row r="357" ht="13.5" customHeight="1">
      <c r="A357" s="5"/>
      <c r="B357" s="98"/>
      <c r="C357" s="98"/>
      <c r="D357" s="98"/>
      <c r="E357" s="98"/>
      <c r="F357" s="98"/>
      <c r="G357" s="78"/>
      <c r="H357" s="98"/>
      <c r="I357" s="98"/>
      <c r="J357" s="99"/>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c r="AL357" s="98"/>
      <c r="AM357" s="98"/>
      <c r="AN357" s="98"/>
      <c r="AO357" s="98"/>
      <c r="AP357" s="98"/>
      <c r="AQ357" s="98"/>
      <c r="AR357" s="98"/>
      <c r="AS357" s="98"/>
      <c r="AT357" s="98"/>
    </row>
    <row r="358" ht="13.5" customHeight="1">
      <c r="A358" s="5"/>
      <c r="B358" s="98"/>
      <c r="C358" s="98"/>
      <c r="D358" s="98"/>
      <c r="E358" s="98"/>
      <c r="F358" s="98"/>
      <c r="G358" s="78"/>
      <c r="H358" s="98"/>
      <c r="I358" s="98"/>
      <c r="J358" s="99"/>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c r="AL358" s="98"/>
      <c r="AM358" s="98"/>
      <c r="AN358" s="98"/>
      <c r="AO358" s="98"/>
      <c r="AP358" s="98"/>
      <c r="AQ358" s="98"/>
      <c r="AR358" s="98"/>
      <c r="AS358" s="98"/>
      <c r="AT358" s="98"/>
    </row>
    <row r="359" ht="13.5" customHeight="1">
      <c r="A359" s="5"/>
      <c r="B359" s="98"/>
      <c r="C359" s="98"/>
      <c r="D359" s="98"/>
      <c r="E359" s="98"/>
      <c r="F359" s="98"/>
      <c r="G359" s="78"/>
      <c r="H359" s="98"/>
      <c r="I359" s="98"/>
      <c r="J359" s="99"/>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c r="AL359" s="98"/>
      <c r="AM359" s="98"/>
      <c r="AN359" s="98"/>
      <c r="AO359" s="98"/>
      <c r="AP359" s="98"/>
      <c r="AQ359" s="98"/>
      <c r="AR359" s="98"/>
      <c r="AS359" s="98"/>
      <c r="AT359" s="98"/>
    </row>
    <row r="360" ht="13.5" customHeight="1">
      <c r="A360" s="5"/>
      <c r="B360" s="98"/>
      <c r="C360" s="98"/>
      <c r="D360" s="98"/>
      <c r="E360" s="98"/>
      <c r="F360" s="98"/>
      <c r="G360" s="78"/>
      <c r="H360" s="98"/>
      <c r="I360" s="98"/>
      <c r="J360" s="99"/>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c r="AL360" s="98"/>
      <c r="AM360" s="98"/>
      <c r="AN360" s="98"/>
      <c r="AO360" s="98"/>
      <c r="AP360" s="98"/>
      <c r="AQ360" s="98"/>
      <c r="AR360" s="98"/>
      <c r="AS360" s="98"/>
      <c r="AT360" s="98"/>
    </row>
    <row r="361" ht="13.5" customHeight="1">
      <c r="A361" s="5"/>
      <c r="B361" s="98"/>
      <c r="C361" s="98"/>
      <c r="D361" s="98"/>
      <c r="E361" s="98"/>
      <c r="F361" s="98"/>
      <c r="G361" s="78"/>
      <c r="H361" s="98"/>
      <c r="I361" s="98"/>
      <c r="J361" s="99"/>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c r="AL361" s="98"/>
      <c r="AM361" s="98"/>
      <c r="AN361" s="98"/>
      <c r="AO361" s="98"/>
      <c r="AP361" s="98"/>
      <c r="AQ361" s="98"/>
      <c r="AR361" s="98"/>
      <c r="AS361" s="98"/>
      <c r="AT361" s="98"/>
    </row>
    <row r="362" ht="13.5" customHeight="1">
      <c r="A362" s="5"/>
      <c r="B362" s="98"/>
      <c r="C362" s="98"/>
      <c r="D362" s="98"/>
      <c r="E362" s="98"/>
      <c r="F362" s="98"/>
      <c r="G362" s="78"/>
      <c r="H362" s="98"/>
      <c r="I362" s="98"/>
      <c r="J362" s="99"/>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c r="AL362" s="98"/>
      <c r="AM362" s="98"/>
      <c r="AN362" s="98"/>
      <c r="AO362" s="98"/>
      <c r="AP362" s="98"/>
      <c r="AQ362" s="98"/>
      <c r="AR362" s="98"/>
      <c r="AS362" s="98"/>
      <c r="AT362" s="98"/>
    </row>
    <row r="363" ht="13.5" customHeight="1">
      <c r="A363" s="5"/>
      <c r="B363" s="98"/>
      <c r="C363" s="98"/>
      <c r="D363" s="98"/>
      <c r="E363" s="98"/>
      <c r="F363" s="98"/>
      <c r="G363" s="78"/>
      <c r="H363" s="98"/>
      <c r="I363" s="98"/>
      <c r="J363" s="99"/>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c r="AL363" s="98"/>
      <c r="AM363" s="98"/>
      <c r="AN363" s="98"/>
      <c r="AO363" s="98"/>
      <c r="AP363" s="98"/>
      <c r="AQ363" s="98"/>
      <c r="AR363" s="98"/>
      <c r="AS363" s="98"/>
      <c r="AT363" s="98"/>
    </row>
    <row r="364" ht="13.5" customHeight="1">
      <c r="A364" s="5"/>
      <c r="B364" s="98"/>
      <c r="C364" s="98"/>
      <c r="D364" s="98"/>
      <c r="E364" s="98"/>
      <c r="F364" s="98"/>
      <c r="G364" s="78"/>
      <c r="H364" s="98"/>
      <c r="I364" s="98"/>
      <c r="J364" s="99"/>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c r="AL364" s="98"/>
      <c r="AM364" s="98"/>
      <c r="AN364" s="98"/>
      <c r="AO364" s="98"/>
      <c r="AP364" s="98"/>
      <c r="AQ364" s="98"/>
      <c r="AR364" s="98"/>
      <c r="AS364" s="98"/>
      <c r="AT364" s="98"/>
    </row>
    <row r="365" ht="13.5" customHeight="1">
      <c r="A365" s="5"/>
      <c r="B365" s="98"/>
      <c r="C365" s="98"/>
      <c r="D365" s="98"/>
      <c r="E365" s="98"/>
      <c r="F365" s="98"/>
      <c r="G365" s="78"/>
      <c r="H365" s="98"/>
      <c r="I365" s="98"/>
      <c r="J365" s="99"/>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c r="AL365" s="98"/>
      <c r="AM365" s="98"/>
      <c r="AN365" s="98"/>
      <c r="AO365" s="98"/>
      <c r="AP365" s="98"/>
      <c r="AQ365" s="98"/>
      <c r="AR365" s="98"/>
      <c r="AS365" s="98"/>
      <c r="AT365" s="98"/>
    </row>
    <row r="366" ht="13.5" customHeight="1">
      <c r="A366" s="5"/>
      <c r="B366" s="98"/>
      <c r="C366" s="98"/>
      <c r="D366" s="98"/>
      <c r="E366" s="98"/>
      <c r="F366" s="98"/>
      <c r="G366" s="78"/>
      <c r="H366" s="98"/>
      <c r="I366" s="98"/>
      <c r="J366" s="99"/>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c r="AL366" s="98"/>
      <c r="AM366" s="98"/>
      <c r="AN366" s="98"/>
      <c r="AO366" s="98"/>
      <c r="AP366" s="98"/>
      <c r="AQ366" s="98"/>
      <c r="AR366" s="98"/>
      <c r="AS366" s="98"/>
      <c r="AT366" s="98"/>
    </row>
    <row r="367" ht="13.5" customHeight="1">
      <c r="A367" s="5"/>
      <c r="B367" s="98"/>
      <c r="C367" s="98"/>
      <c r="D367" s="98"/>
      <c r="E367" s="98"/>
      <c r="F367" s="98"/>
      <c r="G367" s="78"/>
      <c r="H367" s="98"/>
      <c r="I367" s="98"/>
      <c r="J367" s="99"/>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c r="AL367" s="98"/>
      <c r="AM367" s="98"/>
      <c r="AN367" s="98"/>
      <c r="AO367" s="98"/>
      <c r="AP367" s="98"/>
      <c r="AQ367" s="98"/>
      <c r="AR367" s="98"/>
      <c r="AS367" s="98"/>
      <c r="AT367" s="98"/>
    </row>
    <row r="368" ht="13.5" customHeight="1">
      <c r="A368" s="5"/>
      <c r="B368" s="98"/>
      <c r="C368" s="98"/>
      <c r="D368" s="98"/>
      <c r="E368" s="98"/>
      <c r="F368" s="98"/>
      <c r="G368" s="78"/>
      <c r="H368" s="98"/>
      <c r="I368" s="98"/>
      <c r="J368" s="99"/>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c r="AL368" s="98"/>
      <c r="AM368" s="98"/>
      <c r="AN368" s="98"/>
      <c r="AO368" s="98"/>
      <c r="AP368" s="98"/>
      <c r="AQ368" s="98"/>
      <c r="AR368" s="98"/>
      <c r="AS368" s="98"/>
      <c r="AT368" s="98"/>
    </row>
    <row r="369" ht="13.5" customHeight="1">
      <c r="A369" s="5"/>
      <c r="B369" s="98"/>
      <c r="C369" s="98"/>
      <c r="D369" s="98"/>
      <c r="E369" s="98"/>
      <c r="F369" s="98"/>
      <c r="G369" s="78"/>
      <c r="H369" s="98"/>
      <c r="I369" s="98"/>
      <c r="J369" s="99"/>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c r="AL369" s="98"/>
      <c r="AM369" s="98"/>
      <c r="AN369" s="98"/>
      <c r="AO369" s="98"/>
      <c r="AP369" s="98"/>
      <c r="AQ369" s="98"/>
      <c r="AR369" s="98"/>
      <c r="AS369" s="98"/>
      <c r="AT369" s="98"/>
    </row>
    <row r="370" ht="13.5" customHeight="1">
      <c r="A370" s="5"/>
      <c r="B370" s="98"/>
      <c r="C370" s="98"/>
      <c r="D370" s="98"/>
      <c r="E370" s="98"/>
      <c r="F370" s="98"/>
      <c r="G370" s="78"/>
      <c r="H370" s="98"/>
      <c r="I370" s="98"/>
      <c r="J370" s="99"/>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c r="AL370" s="98"/>
      <c r="AM370" s="98"/>
      <c r="AN370" s="98"/>
      <c r="AO370" s="98"/>
      <c r="AP370" s="98"/>
      <c r="AQ370" s="98"/>
      <c r="AR370" s="98"/>
      <c r="AS370" s="98"/>
      <c r="AT370" s="98"/>
    </row>
    <row r="371" ht="13.5" customHeight="1">
      <c r="A371" s="5"/>
      <c r="B371" s="98"/>
      <c r="C371" s="98"/>
      <c r="D371" s="98"/>
      <c r="E371" s="98"/>
      <c r="F371" s="98"/>
      <c r="G371" s="78"/>
      <c r="H371" s="98"/>
      <c r="I371" s="98"/>
      <c r="J371" s="99"/>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c r="AL371" s="98"/>
      <c r="AM371" s="98"/>
      <c r="AN371" s="98"/>
      <c r="AO371" s="98"/>
      <c r="AP371" s="98"/>
      <c r="AQ371" s="98"/>
      <c r="AR371" s="98"/>
      <c r="AS371" s="98"/>
      <c r="AT371" s="98"/>
    </row>
    <row r="372" ht="13.5" customHeight="1">
      <c r="A372" s="5"/>
      <c r="B372" s="98"/>
      <c r="C372" s="98"/>
      <c r="D372" s="98"/>
      <c r="E372" s="98"/>
      <c r="F372" s="98"/>
      <c r="G372" s="78"/>
      <c r="H372" s="98"/>
      <c r="I372" s="98"/>
      <c r="J372" s="99"/>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c r="AL372" s="98"/>
      <c r="AM372" s="98"/>
      <c r="AN372" s="98"/>
      <c r="AO372" s="98"/>
      <c r="AP372" s="98"/>
      <c r="AQ372" s="98"/>
      <c r="AR372" s="98"/>
      <c r="AS372" s="98"/>
      <c r="AT372" s="98"/>
    </row>
    <row r="373" ht="13.5" customHeight="1">
      <c r="A373" s="5"/>
      <c r="B373" s="98"/>
      <c r="C373" s="98"/>
      <c r="D373" s="98"/>
      <c r="E373" s="98"/>
      <c r="F373" s="98"/>
      <c r="G373" s="78"/>
      <c r="H373" s="98"/>
      <c r="I373" s="98"/>
      <c r="J373" s="99"/>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c r="AL373" s="98"/>
      <c r="AM373" s="98"/>
      <c r="AN373" s="98"/>
      <c r="AO373" s="98"/>
      <c r="AP373" s="98"/>
      <c r="AQ373" s="98"/>
      <c r="AR373" s="98"/>
      <c r="AS373" s="98"/>
      <c r="AT373" s="98"/>
    </row>
    <row r="374" ht="13.5" customHeight="1">
      <c r="A374" s="5"/>
      <c r="B374" s="98"/>
      <c r="C374" s="98"/>
      <c r="D374" s="98"/>
      <c r="E374" s="98"/>
      <c r="F374" s="98"/>
      <c r="G374" s="78"/>
      <c r="H374" s="98"/>
      <c r="I374" s="98"/>
      <c r="J374" s="99"/>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c r="AL374" s="98"/>
      <c r="AM374" s="98"/>
      <c r="AN374" s="98"/>
      <c r="AO374" s="98"/>
      <c r="AP374" s="98"/>
      <c r="AQ374" s="98"/>
      <c r="AR374" s="98"/>
      <c r="AS374" s="98"/>
      <c r="AT374" s="98"/>
    </row>
    <row r="375" ht="13.5" customHeight="1">
      <c r="A375" s="5"/>
      <c r="B375" s="98"/>
      <c r="C375" s="98"/>
      <c r="D375" s="98"/>
      <c r="E375" s="98"/>
      <c r="F375" s="98"/>
      <c r="G375" s="78"/>
      <c r="H375" s="98"/>
      <c r="I375" s="98"/>
      <c r="J375" s="99"/>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c r="AL375" s="98"/>
      <c r="AM375" s="98"/>
      <c r="AN375" s="98"/>
      <c r="AO375" s="98"/>
      <c r="AP375" s="98"/>
      <c r="AQ375" s="98"/>
      <c r="AR375" s="98"/>
      <c r="AS375" s="98"/>
      <c r="AT375" s="98"/>
    </row>
    <row r="376" ht="13.5" customHeight="1">
      <c r="A376" s="5"/>
      <c r="B376" s="98"/>
      <c r="C376" s="98"/>
      <c r="D376" s="98"/>
      <c r="E376" s="98"/>
      <c r="F376" s="98"/>
      <c r="G376" s="78"/>
      <c r="H376" s="98"/>
      <c r="I376" s="98"/>
      <c r="J376" s="99"/>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c r="AL376" s="98"/>
      <c r="AM376" s="98"/>
      <c r="AN376" s="98"/>
      <c r="AO376" s="98"/>
      <c r="AP376" s="98"/>
      <c r="AQ376" s="98"/>
      <c r="AR376" s="98"/>
      <c r="AS376" s="98"/>
      <c r="AT376" s="98"/>
    </row>
    <row r="377" ht="13.5" customHeight="1">
      <c r="A377" s="5"/>
      <c r="B377" s="98"/>
      <c r="C377" s="98"/>
      <c r="D377" s="98"/>
      <c r="E377" s="98"/>
      <c r="F377" s="98"/>
      <c r="G377" s="78"/>
      <c r="H377" s="98"/>
      <c r="I377" s="98"/>
      <c r="J377" s="99"/>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c r="AL377" s="98"/>
      <c r="AM377" s="98"/>
      <c r="AN377" s="98"/>
      <c r="AO377" s="98"/>
      <c r="AP377" s="98"/>
      <c r="AQ377" s="98"/>
      <c r="AR377" s="98"/>
      <c r="AS377" s="98"/>
      <c r="AT377" s="98"/>
    </row>
    <row r="378" ht="13.5" customHeight="1">
      <c r="A378" s="5"/>
      <c r="B378" s="98"/>
      <c r="C378" s="98"/>
      <c r="D378" s="98"/>
      <c r="E378" s="98"/>
      <c r="F378" s="98"/>
      <c r="G378" s="78"/>
      <c r="H378" s="98"/>
      <c r="I378" s="98"/>
      <c r="J378" s="99"/>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c r="AL378" s="98"/>
      <c r="AM378" s="98"/>
      <c r="AN378" s="98"/>
      <c r="AO378" s="98"/>
      <c r="AP378" s="98"/>
      <c r="AQ378" s="98"/>
      <c r="AR378" s="98"/>
      <c r="AS378" s="98"/>
      <c r="AT378" s="98"/>
    </row>
    <row r="379" ht="13.5" customHeight="1">
      <c r="A379" s="5"/>
      <c r="B379" s="98"/>
      <c r="C379" s="98"/>
      <c r="D379" s="98"/>
      <c r="E379" s="98"/>
      <c r="F379" s="98"/>
      <c r="G379" s="78"/>
      <c r="H379" s="98"/>
      <c r="I379" s="98"/>
      <c r="J379" s="99"/>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c r="AL379" s="98"/>
      <c r="AM379" s="98"/>
      <c r="AN379" s="98"/>
      <c r="AO379" s="98"/>
      <c r="AP379" s="98"/>
      <c r="AQ379" s="98"/>
      <c r="AR379" s="98"/>
      <c r="AS379" s="98"/>
      <c r="AT379" s="98"/>
    </row>
    <row r="380" ht="13.5" customHeight="1">
      <c r="A380" s="5"/>
      <c r="B380" s="98"/>
      <c r="C380" s="98"/>
      <c r="D380" s="98"/>
      <c r="E380" s="98"/>
      <c r="F380" s="98"/>
      <c r="G380" s="78"/>
      <c r="H380" s="98"/>
      <c r="I380" s="98"/>
      <c r="J380" s="99"/>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c r="AL380" s="98"/>
      <c r="AM380" s="98"/>
      <c r="AN380" s="98"/>
      <c r="AO380" s="98"/>
      <c r="AP380" s="98"/>
      <c r="AQ380" s="98"/>
      <c r="AR380" s="98"/>
      <c r="AS380" s="98"/>
      <c r="AT380" s="98"/>
    </row>
    <row r="381" ht="13.5" customHeight="1">
      <c r="A381" s="5"/>
      <c r="B381" s="98"/>
      <c r="C381" s="98"/>
      <c r="D381" s="98"/>
      <c r="E381" s="98"/>
      <c r="F381" s="98"/>
      <c r="G381" s="78"/>
      <c r="H381" s="98"/>
      <c r="I381" s="98"/>
      <c r="J381" s="99"/>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c r="AL381" s="98"/>
      <c r="AM381" s="98"/>
      <c r="AN381" s="98"/>
      <c r="AO381" s="98"/>
      <c r="AP381" s="98"/>
      <c r="AQ381" s="98"/>
      <c r="AR381" s="98"/>
      <c r="AS381" s="98"/>
      <c r="AT381" s="98"/>
    </row>
    <row r="382" ht="13.5" customHeight="1">
      <c r="A382" s="5"/>
      <c r="B382" s="98"/>
      <c r="C382" s="98"/>
      <c r="D382" s="98"/>
      <c r="E382" s="98"/>
      <c r="F382" s="98"/>
      <c r="G382" s="78"/>
      <c r="H382" s="98"/>
      <c r="I382" s="98"/>
      <c r="J382" s="99"/>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c r="AL382" s="98"/>
      <c r="AM382" s="98"/>
      <c r="AN382" s="98"/>
      <c r="AO382" s="98"/>
      <c r="AP382" s="98"/>
      <c r="AQ382" s="98"/>
      <c r="AR382" s="98"/>
      <c r="AS382" s="98"/>
      <c r="AT382" s="98"/>
    </row>
    <row r="383" ht="13.5" customHeight="1">
      <c r="A383" s="5"/>
      <c r="B383" s="98"/>
      <c r="C383" s="98"/>
      <c r="D383" s="98"/>
      <c r="E383" s="98"/>
      <c r="F383" s="98"/>
      <c r="G383" s="78"/>
      <c r="H383" s="98"/>
      <c r="I383" s="98"/>
      <c r="J383" s="99"/>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c r="AL383" s="98"/>
      <c r="AM383" s="98"/>
      <c r="AN383" s="98"/>
      <c r="AO383" s="98"/>
      <c r="AP383" s="98"/>
      <c r="AQ383" s="98"/>
      <c r="AR383" s="98"/>
      <c r="AS383" s="98"/>
      <c r="AT383" s="98"/>
    </row>
    <row r="384" ht="13.5" customHeight="1">
      <c r="A384" s="5"/>
      <c r="B384" s="98"/>
      <c r="C384" s="98"/>
      <c r="D384" s="98"/>
      <c r="E384" s="98"/>
      <c r="F384" s="98"/>
      <c r="G384" s="78"/>
      <c r="H384" s="98"/>
      <c r="I384" s="98"/>
      <c r="J384" s="99"/>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c r="AL384" s="98"/>
      <c r="AM384" s="98"/>
      <c r="AN384" s="98"/>
      <c r="AO384" s="98"/>
      <c r="AP384" s="98"/>
      <c r="AQ384" s="98"/>
      <c r="AR384" s="98"/>
      <c r="AS384" s="98"/>
      <c r="AT384" s="98"/>
    </row>
    <row r="385" ht="13.5" customHeight="1">
      <c r="A385" s="5"/>
      <c r="B385" s="98"/>
      <c r="C385" s="98"/>
      <c r="D385" s="98"/>
      <c r="E385" s="98"/>
      <c r="F385" s="98"/>
      <c r="G385" s="78"/>
      <c r="H385" s="98"/>
      <c r="I385" s="98"/>
      <c r="J385" s="99"/>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c r="AL385" s="98"/>
      <c r="AM385" s="98"/>
      <c r="AN385" s="98"/>
      <c r="AO385" s="98"/>
      <c r="AP385" s="98"/>
      <c r="AQ385" s="98"/>
      <c r="AR385" s="98"/>
      <c r="AS385" s="98"/>
      <c r="AT385" s="98"/>
    </row>
    <row r="386" ht="13.5" customHeight="1">
      <c r="A386" s="5"/>
      <c r="B386" s="98"/>
      <c r="C386" s="98"/>
      <c r="D386" s="98"/>
      <c r="E386" s="98"/>
      <c r="F386" s="98"/>
      <c r="G386" s="78"/>
      <c r="H386" s="98"/>
      <c r="I386" s="98"/>
      <c r="J386" s="99"/>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c r="AL386" s="98"/>
      <c r="AM386" s="98"/>
      <c r="AN386" s="98"/>
      <c r="AO386" s="98"/>
      <c r="AP386" s="98"/>
      <c r="AQ386" s="98"/>
      <c r="AR386" s="98"/>
      <c r="AS386" s="98"/>
      <c r="AT386" s="98"/>
    </row>
    <row r="387" ht="13.5" customHeight="1">
      <c r="A387" s="5"/>
      <c r="B387" s="98"/>
      <c r="C387" s="98"/>
      <c r="D387" s="98"/>
      <c r="E387" s="98"/>
      <c r="F387" s="98"/>
      <c r="G387" s="78"/>
      <c r="H387" s="98"/>
      <c r="I387" s="98"/>
      <c r="J387" s="99"/>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c r="AL387" s="98"/>
      <c r="AM387" s="98"/>
      <c r="AN387" s="98"/>
      <c r="AO387" s="98"/>
      <c r="AP387" s="98"/>
      <c r="AQ387" s="98"/>
      <c r="AR387" s="98"/>
      <c r="AS387" s="98"/>
      <c r="AT387" s="98"/>
    </row>
    <row r="388" ht="13.5" customHeight="1">
      <c r="A388" s="5"/>
      <c r="B388" s="98"/>
      <c r="C388" s="98"/>
      <c r="D388" s="98"/>
      <c r="E388" s="98"/>
      <c r="F388" s="98"/>
      <c r="G388" s="78"/>
      <c r="H388" s="98"/>
      <c r="I388" s="98"/>
      <c r="J388" s="99"/>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c r="AL388" s="98"/>
      <c r="AM388" s="98"/>
      <c r="AN388" s="98"/>
      <c r="AO388" s="98"/>
      <c r="AP388" s="98"/>
      <c r="AQ388" s="98"/>
      <c r="AR388" s="98"/>
      <c r="AS388" s="98"/>
      <c r="AT388" s="98"/>
    </row>
    <row r="389" ht="13.5" customHeight="1">
      <c r="A389" s="5"/>
      <c r="B389" s="98"/>
      <c r="C389" s="98"/>
      <c r="D389" s="98"/>
      <c r="E389" s="98"/>
      <c r="F389" s="98"/>
      <c r="G389" s="78"/>
      <c r="H389" s="98"/>
      <c r="I389" s="98"/>
      <c r="J389" s="99"/>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c r="AL389" s="98"/>
      <c r="AM389" s="98"/>
      <c r="AN389" s="98"/>
      <c r="AO389" s="98"/>
      <c r="AP389" s="98"/>
      <c r="AQ389" s="98"/>
      <c r="AR389" s="98"/>
      <c r="AS389" s="98"/>
      <c r="AT389" s="98"/>
    </row>
    <row r="390" ht="13.5" customHeight="1">
      <c r="A390" s="5"/>
      <c r="B390" s="98"/>
      <c r="C390" s="98"/>
      <c r="D390" s="98"/>
      <c r="E390" s="98"/>
      <c r="F390" s="98"/>
      <c r="G390" s="78"/>
      <c r="H390" s="98"/>
      <c r="I390" s="98"/>
      <c r="J390" s="99"/>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c r="AL390" s="98"/>
      <c r="AM390" s="98"/>
      <c r="AN390" s="98"/>
      <c r="AO390" s="98"/>
      <c r="AP390" s="98"/>
      <c r="AQ390" s="98"/>
      <c r="AR390" s="98"/>
      <c r="AS390" s="98"/>
      <c r="AT390" s="98"/>
    </row>
    <row r="391" ht="13.5" customHeight="1">
      <c r="A391" s="5"/>
      <c r="B391" s="98"/>
      <c r="C391" s="98"/>
      <c r="D391" s="98"/>
      <c r="E391" s="98"/>
      <c r="F391" s="98"/>
      <c r="G391" s="78"/>
      <c r="H391" s="98"/>
      <c r="I391" s="98"/>
      <c r="J391" s="99"/>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c r="AL391" s="98"/>
      <c r="AM391" s="98"/>
      <c r="AN391" s="98"/>
      <c r="AO391" s="98"/>
      <c r="AP391" s="98"/>
      <c r="AQ391" s="98"/>
      <c r="AR391" s="98"/>
      <c r="AS391" s="98"/>
      <c r="AT391" s="98"/>
    </row>
    <row r="392" ht="13.5" customHeight="1">
      <c r="A392" s="5"/>
      <c r="B392" s="98"/>
      <c r="C392" s="98"/>
      <c r="D392" s="98"/>
      <c r="E392" s="98"/>
      <c r="F392" s="98"/>
      <c r="G392" s="78"/>
      <c r="H392" s="98"/>
      <c r="I392" s="98"/>
      <c r="J392" s="99"/>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c r="AL392" s="98"/>
      <c r="AM392" s="98"/>
      <c r="AN392" s="98"/>
      <c r="AO392" s="98"/>
      <c r="AP392" s="98"/>
      <c r="AQ392" s="98"/>
      <c r="AR392" s="98"/>
      <c r="AS392" s="98"/>
      <c r="AT392" s="98"/>
    </row>
    <row r="393" ht="13.5" customHeight="1">
      <c r="A393" s="5"/>
      <c r="B393" s="98"/>
      <c r="C393" s="98"/>
      <c r="D393" s="98"/>
      <c r="E393" s="98"/>
      <c r="F393" s="98"/>
      <c r="G393" s="78"/>
      <c r="H393" s="98"/>
      <c r="I393" s="98"/>
      <c r="J393" s="99"/>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c r="AL393" s="98"/>
      <c r="AM393" s="98"/>
      <c r="AN393" s="98"/>
      <c r="AO393" s="98"/>
      <c r="AP393" s="98"/>
      <c r="AQ393" s="98"/>
      <c r="AR393" s="98"/>
      <c r="AS393" s="98"/>
      <c r="AT393" s="98"/>
    </row>
    <row r="394" ht="13.5" customHeight="1">
      <c r="A394" s="5"/>
      <c r="B394" s="98"/>
      <c r="C394" s="98"/>
      <c r="D394" s="98"/>
      <c r="E394" s="98"/>
      <c r="F394" s="98"/>
      <c r="G394" s="78"/>
      <c r="H394" s="98"/>
      <c r="I394" s="98"/>
      <c r="J394" s="99"/>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c r="AL394" s="98"/>
      <c r="AM394" s="98"/>
      <c r="AN394" s="98"/>
      <c r="AO394" s="98"/>
      <c r="AP394" s="98"/>
      <c r="AQ394" s="98"/>
      <c r="AR394" s="98"/>
      <c r="AS394" s="98"/>
      <c r="AT394" s="98"/>
    </row>
    <row r="395" ht="13.5" customHeight="1">
      <c r="A395" s="5"/>
      <c r="B395" s="98"/>
      <c r="C395" s="98"/>
      <c r="D395" s="98"/>
      <c r="E395" s="98"/>
      <c r="F395" s="98"/>
      <c r="G395" s="78"/>
      <c r="H395" s="98"/>
      <c r="I395" s="98"/>
      <c r="J395" s="99"/>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c r="AL395" s="98"/>
      <c r="AM395" s="98"/>
      <c r="AN395" s="98"/>
      <c r="AO395" s="98"/>
      <c r="AP395" s="98"/>
      <c r="AQ395" s="98"/>
      <c r="AR395" s="98"/>
      <c r="AS395" s="98"/>
      <c r="AT395" s="98"/>
    </row>
    <row r="396" ht="13.5" customHeight="1">
      <c r="A396" s="5"/>
      <c r="B396" s="98"/>
      <c r="C396" s="98"/>
      <c r="D396" s="98"/>
      <c r="E396" s="98"/>
      <c r="F396" s="98"/>
      <c r="G396" s="78"/>
      <c r="H396" s="98"/>
      <c r="I396" s="98"/>
      <c r="J396" s="99"/>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c r="AL396" s="98"/>
      <c r="AM396" s="98"/>
      <c r="AN396" s="98"/>
      <c r="AO396" s="98"/>
      <c r="AP396" s="98"/>
      <c r="AQ396" s="98"/>
      <c r="AR396" s="98"/>
      <c r="AS396" s="98"/>
      <c r="AT396" s="98"/>
    </row>
    <row r="397" ht="13.5" customHeight="1">
      <c r="A397" s="5"/>
      <c r="B397" s="98"/>
      <c r="C397" s="98"/>
      <c r="D397" s="98"/>
      <c r="E397" s="98"/>
      <c r="F397" s="98"/>
      <c r="G397" s="78"/>
      <c r="H397" s="98"/>
      <c r="I397" s="98"/>
      <c r="J397" s="99"/>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c r="AL397" s="98"/>
      <c r="AM397" s="98"/>
      <c r="AN397" s="98"/>
      <c r="AO397" s="98"/>
      <c r="AP397" s="98"/>
      <c r="AQ397" s="98"/>
      <c r="AR397" s="98"/>
      <c r="AS397" s="98"/>
      <c r="AT397" s="98"/>
    </row>
    <row r="398" ht="13.5" customHeight="1">
      <c r="A398" s="5"/>
      <c r="B398" s="98"/>
      <c r="C398" s="98"/>
      <c r="D398" s="98"/>
      <c r="E398" s="98"/>
      <c r="F398" s="98"/>
      <c r="G398" s="78"/>
      <c r="H398" s="98"/>
      <c r="I398" s="98"/>
      <c r="J398" s="99"/>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c r="AL398" s="98"/>
      <c r="AM398" s="98"/>
      <c r="AN398" s="98"/>
      <c r="AO398" s="98"/>
      <c r="AP398" s="98"/>
      <c r="AQ398" s="98"/>
      <c r="AR398" s="98"/>
      <c r="AS398" s="98"/>
      <c r="AT398" s="98"/>
    </row>
    <row r="399" ht="13.5" customHeight="1">
      <c r="A399" s="5"/>
      <c r="B399" s="98"/>
      <c r="C399" s="98"/>
      <c r="D399" s="98"/>
      <c r="E399" s="98"/>
      <c r="F399" s="98"/>
      <c r="G399" s="78"/>
      <c r="H399" s="98"/>
      <c r="I399" s="98"/>
      <c r="J399" s="99"/>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c r="AL399" s="98"/>
      <c r="AM399" s="98"/>
      <c r="AN399" s="98"/>
      <c r="AO399" s="98"/>
      <c r="AP399" s="98"/>
      <c r="AQ399" s="98"/>
      <c r="AR399" s="98"/>
      <c r="AS399" s="98"/>
      <c r="AT399" s="98"/>
    </row>
    <row r="400" ht="13.5" customHeight="1">
      <c r="A400" s="5"/>
      <c r="B400" s="98"/>
      <c r="C400" s="98"/>
      <c r="D400" s="98"/>
      <c r="E400" s="98"/>
      <c r="F400" s="98"/>
      <c r="G400" s="78"/>
      <c r="H400" s="98"/>
      <c r="I400" s="98"/>
      <c r="J400" s="99"/>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c r="AL400" s="98"/>
      <c r="AM400" s="98"/>
      <c r="AN400" s="98"/>
      <c r="AO400" s="98"/>
      <c r="AP400" s="98"/>
      <c r="AQ400" s="98"/>
      <c r="AR400" s="98"/>
      <c r="AS400" s="98"/>
      <c r="AT400" s="98"/>
    </row>
    <row r="401" ht="13.5" customHeight="1">
      <c r="A401" s="5"/>
      <c r="B401" s="98"/>
      <c r="C401" s="98"/>
      <c r="D401" s="98"/>
      <c r="E401" s="98"/>
      <c r="F401" s="98"/>
      <c r="G401" s="78"/>
      <c r="H401" s="98"/>
      <c r="I401" s="98"/>
      <c r="J401" s="99"/>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c r="AL401" s="98"/>
      <c r="AM401" s="98"/>
      <c r="AN401" s="98"/>
      <c r="AO401" s="98"/>
      <c r="AP401" s="98"/>
      <c r="AQ401" s="98"/>
      <c r="AR401" s="98"/>
      <c r="AS401" s="98"/>
      <c r="AT401" s="98"/>
    </row>
    <row r="402" ht="13.5" customHeight="1">
      <c r="A402" s="5"/>
      <c r="B402" s="98"/>
      <c r="C402" s="98"/>
      <c r="D402" s="98"/>
      <c r="E402" s="98"/>
      <c r="F402" s="98"/>
      <c r="G402" s="78"/>
      <c r="H402" s="98"/>
      <c r="I402" s="98"/>
      <c r="J402" s="99"/>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c r="AL402" s="98"/>
      <c r="AM402" s="98"/>
      <c r="AN402" s="98"/>
      <c r="AO402" s="98"/>
      <c r="AP402" s="98"/>
      <c r="AQ402" s="98"/>
      <c r="AR402" s="98"/>
      <c r="AS402" s="98"/>
      <c r="AT402" s="98"/>
    </row>
    <row r="403" ht="13.5" customHeight="1">
      <c r="A403" s="5"/>
      <c r="B403" s="98"/>
      <c r="C403" s="98"/>
      <c r="D403" s="98"/>
      <c r="E403" s="98"/>
      <c r="F403" s="98"/>
      <c r="G403" s="78"/>
      <c r="H403" s="98"/>
      <c r="I403" s="98"/>
      <c r="J403" s="99"/>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c r="AL403" s="98"/>
      <c r="AM403" s="98"/>
      <c r="AN403" s="98"/>
      <c r="AO403" s="98"/>
      <c r="AP403" s="98"/>
      <c r="AQ403" s="98"/>
      <c r="AR403" s="98"/>
      <c r="AS403" s="98"/>
      <c r="AT403" s="98"/>
    </row>
    <row r="404" ht="13.5" customHeight="1">
      <c r="A404" s="5"/>
      <c r="B404" s="98"/>
      <c r="C404" s="98"/>
      <c r="D404" s="98"/>
      <c r="E404" s="98"/>
      <c r="F404" s="98"/>
      <c r="G404" s="78"/>
      <c r="H404" s="98"/>
      <c r="I404" s="98"/>
      <c r="J404" s="99"/>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c r="AL404" s="98"/>
      <c r="AM404" s="98"/>
      <c r="AN404" s="98"/>
      <c r="AO404" s="98"/>
      <c r="AP404" s="98"/>
      <c r="AQ404" s="98"/>
      <c r="AR404" s="98"/>
      <c r="AS404" s="98"/>
      <c r="AT404" s="98"/>
    </row>
    <row r="405" ht="13.5" customHeight="1">
      <c r="A405" s="5"/>
      <c r="B405" s="98"/>
      <c r="C405" s="98"/>
      <c r="D405" s="98"/>
      <c r="E405" s="98"/>
      <c r="F405" s="98"/>
      <c r="G405" s="78"/>
      <c r="H405" s="98"/>
      <c r="I405" s="98"/>
      <c r="J405" s="99"/>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c r="AL405" s="98"/>
      <c r="AM405" s="98"/>
      <c r="AN405" s="98"/>
      <c r="AO405" s="98"/>
      <c r="AP405" s="98"/>
      <c r="AQ405" s="98"/>
      <c r="AR405" s="98"/>
      <c r="AS405" s="98"/>
      <c r="AT405" s="98"/>
    </row>
    <row r="406" ht="13.5" customHeight="1">
      <c r="A406" s="5"/>
      <c r="B406" s="98"/>
      <c r="C406" s="98"/>
      <c r="D406" s="98"/>
      <c r="E406" s="98"/>
      <c r="F406" s="98"/>
      <c r="G406" s="78"/>
      <c r="H406" s="98"/>
      <c r="I406" s="98"/>
      <c r="J406" s="99"/>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c r="AL406" s="98"/>
      <c r="AM406" s="98"/>
      <c r="AN406" s="98"/>
      <c r="AO406" s="98"/>
      <c r="AP406" s="98"/>
      <c r="AQ406" s="98"/>
      <c r="AR406" s="98"/>
      <c r="AS406" s="98"/>
      <c r="AT406" s="98"/>
    </row>
    <row r="407" ht="13.5" customHeight="1">
      <c r="A407" s="5"/>
      <c r="B407" s="98"/>
      <c r="C407" s="98"/>
      <c r="D407" s="98"/>
      <c r="E407" s="98"/>
      <c r="F407" s="98"/>
      <c r="G407" s="78"/>
      <c r="H407" s="98"/>
      <c r="I407" s="98"/>
      <c r="J407" s="99"/>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c r="AL407" s="98"/>
      <c r="AM407" s="98"/>
      <c r="AN407" s="98"/>
      <c r="AO407" s="98"/>
      <c r="AP407" s="98"/>
      <c r="AQ407" s="98"/>
      <c r="AR407" s="98"/>
      <c r="AS407" s="98"/>
      <c r="AT407" s="98"/>
    </row>
    <row r="408" ht="13.5" customHeight="1">
      <c r="A408" s="5"/>
      <c r="B408" s="98"/>
      <c r="C408" s="98"/>
      <c r="D408" s="98"/>
      <c r="E408" s="98"/>
      <c r="F408" s="98"/>
      <c r="G408" s="78"/>
      <c r="H408" s="98"/>
      <c r="I408" s="98"/>
      <c r="J408" s="99"/>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c r="AL408" s="98"/>
      <c r="AM408" s="98"/>
      <c r="AN408" s="98"/>
      <c r="AO408" s="98"/>
      <c r="AP408" s="98"/>
      <c r="AQ408" s="98"/>
      <c r="AR408" s="98"/>
      <c r="AS408" s="98"/>
      <c r="AT408" s="98"/>
    </row>
    <row r="409" ht="13.5" customHeight="1">
      <c r="A409" s="5"/>
      <c r="B409" s="98"/>
      <c r="C409" s="98"/>
      <c r="D409" s="98"/>
      <c r="E409" s="98"/>
      <c r="F409" s="98"/>
      <c r="G409" s="78"/>
      <c r="H409" s="98"/>
      <c r="I409" s="98"/>
      <c r="J409" s="99"/>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c r="AL409" s="98"/>
      <c r="AM409" s="98"/>
      <c r="AN409" s="98"/>
      <c r="AO409" s="98"/>
      <c r="AP409" s="98"/>
      <c r="AQ409" s="98"/>
      <c r="AR409" s="98"/>
      <c r="AS409" s="98"/>
      <c r="AT409" s="98"/>
    </row>
    <row r="410" ht="13.5" customHeight="1">
      <c r="A410" s="5"/>
      <c r="B410" s="98"/>
      <c r="C410" s="98"/>
      <c r="D410" s="98"/>
      <c r="E410" s="98"/>
      <c r="F410" s="98"/>
      <c r="G410" s="78"/>
      <c r="H410" s="98"/>
      <c r="I410" s="98"/>
      <c r="J410" s="99"/>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c r="AL410" s="98"/>
      <c r="AM410" s="98"/>
      <c r="AN410" s="98"/>
      <c r="AO410" s="98"/>
      <c r="AP410" s="98"/>
      <c r="AQ410" s="98"/>
      <c r="AR410" s="98"/>
      <c r="AS410" s="98"/>
      <c r="AT410" s="98"/>
    </row>
    <row r="411" ht="13.5" customHeight="1">
      <c r="A411" s="5"/>
      <c r="B411" s="98"/>
      <c r="C411" s="98"/>
      <c r="D411" s="98"/>
      <c r="E411" s="98"/>
      <c r="F411" s="98"/>
      <c r="G411" s="78"/>
      <c r="H411" s="98"/>
      <c r="I411" s="98"/>
      <c r="J411" s="99"/>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c r="AL411" s="98"/>
      <c r="AM411" s="98"/>
      <c r="AN411" s="98"/>
      <c r="AO411" s="98"/>
      <c r="AP411" s="98"/>
      <c r="AQ411" s="98"/>
      <c r="AR411" s="98"/>
      <c r="AS411" s="98"/>
      <c r="AT411" s="98"/>
    </row>
    <row r="412" ht="13.5" customHeight="1">
      <c r="A412" s="5"/>
      <c r="B412" s="98"/>
      <c r="C412" s="98"/>
      <c r="D412" s="98"/>
      <c r="E412" s="98"/>
      <c r="F412" s="98"/>
      <c r="G412" s="78"/>
      <c r="H412" s="98"/>
      <c r="I412" s="98"/>
      <c r="J412" s="99"/>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c r="AL412" s="98"/>
      <c r="AM412" s="98"/>
      <c r="AN412" s="98"/>
      <c r="AO412" s="98"/>
      <c r="AP412" s="98"/>
      <c r="AQ412" s="98"/>
      <c r="AR412" s="98"/>
      <c r="AS412" s="98"/>
      <c r="AT412" s="98"/>
    </row>
    <row r="413" ht="13.5" customHeight="1">
      <c r="A413" s="5"/>
      <c r="B413" s="98"/>
      <c r="C413" s="98"/>
      <c r="D413" s="98"/>
      <c r="E413" s="98"/>
      <c r="F413" s="98"/>
      <c r="G413" s="78"/>
      <c r="H413" s="98"/>
      <c r="I413" s="98"/>
      <c r="J413" s="99"/>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c r="AL413" s="98"/>
      <c r="AM413" s="98"/>
      <c r="AN413" s="98"/>
      <c r="AO413" s="98"/>
      <c r="AP413" s="98"/>
      <c r="AQ413" s="98"/>
      <c r="AR413" s="98"/>
      <c r="AS413" s="98"/>
      <c r="AT413" s="98"/>
    </row>
    <row r="414" ht="13.5" customHeight="1">
      <c r="A414" s="5"/>
      <c r="B414" s="98"/>
      <c r="C414" s="98"/>
      <c r="D414" s="98"/>
      <c r="E414" s="98"/>
      <c r="F414" s="98"/>
      <c r="G414" s="78"/>
      <c r="H414" s="98"/>
      <c r="I414" s="98"/>
      <c r="J414" s="99"/>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c r="AL414" s="98"/>
      <c r="AM414" s="98"/>
      <c r="AN414" s="98"/>
      <c r="AO414" s="98"/>
      <c r="AP414" s="98"/>
      <c r="AQ414" s="98"/>
      <c r="AR414" s="98"/>
      <c r="AS414" s="98"/>
      <c r="AT414" s="98"/>
    </row>
    <row r="415" ht="13.5" customHeight="1">
      <c r="A415" s="5"/>
      <c r="B415" s="98"/>
      <c r="C415" s="98"/>
      <c r="D415" s="98"/>
      <c r="E415" s="98"/>
      <c r="F415" s="98"/>
      <c r="G415" s="78"/>
      <c r="H415" s="98"/>
      <c r="I415" s="98"/>
      <c r="J415" s="99"/>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c r="AL415" s="98"/>
      <c r="AM415" s="98"/>
      <c r="AN415" s="98"/>
      <c r="AO415" s="98"/>
      <c r="AP415" s="98"/>
      <c r="AQ415" s="98"/>
      <c r="AR415" s="98"/>
      <c r="AS415" s="98"/>
      <c r="AT415" s="98"/>
    </row>
    <row r="416" ht="13.5" customHeight="1">
      <c r="A416" s="5"/>
      <c r="B416" s="98"/>
      <c r="C416" s="98"/>
      <c r="D416" s="98"/>
      <c r="E416" s="98"/>
      <c r="F416" s="98"/>
      <c r="G416" s="78"/>
      <c r="H416" s="98"/>
      <c r="I416" s="98"/>
      <c r="J416" s="99"/>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c r="AL416" s="98"/>
      <c r="AM416" s="98"/>
      <c r="AN416" s="98"/>
      <c r="AO416" s="98"/>
      <c r="AP416" s="98"/>
      <c r="AQ416" s="98"/>
      <c r="AR416" s="98"/>
      <c r="AS416" s="98"/>
      <c r="AT416" s="98"/>
    </row>
    <row r="417" ht="13.5" customHeight="1">
      <c r="A417" s="5"/>
      <c r="B417" s="98"/>
      <c r="C417" s="98"/>
      <c r="D417" s="98"/>
      <c r="E417" s="98"/>
      <c r="F417" s="98"/>
      <c r="G417" s="78"/>
      <c r="H417" s="98"/>
      <c r="I417" s="98"/>
      <c r="J417" s="99"/>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c r="AL417" s="98"/>
      <c r="AM417" s="98"/>
      <c r="AN417" s="98"/>
      <c r="AO417" s="98"/>
      <c r="AP417" s="98"/>
      <c r="AQ417" s="98"/>
      <c r="AR417" s="98"/>
      <c r="AS417" s="98"/>
      <c r="AT417" s="98"/>
    </row>
    <row r="418" ht="13.5" customHeight="1">
      <c r="A418" s="5"/>
      <c r="B418" s="98"/>
      <c r="C418" s="98"/>
      <c r="D418" s="98"/>
      <c r="E418" s="98"/>
      <c r="F418" s="98"/>
      <c r="G418" s="78"/>
      <c r="H418" s="98"/>
      <c r="I418" s="98"/>
      <c r="J418" s="99"/>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c r="AL418" s="98"/>
      <c r="AM418" s="98"/>
      <c r="AN418" s="98"/>
      <c r="AO418" s="98"/>
      <c r="AP418" s="98"/>
      <c r="AQ418" s="98"/>
      <c r="AR418" s="98"/>
      <c r="AS418" s="98"/>
      <c r="AT418" s="98"/>
    </row>
    <row r="419" ht="13.5" customHeight="1">
      <c r="A419" s="5"/>
      <c r="B419" s="98"/>
      <c r="C419" s="98"/>
      <c r="D419" s="98"/>
      <c r="E419" s="98"/>
      <c r="F419" s="98"/>
      <c r="G419" s="78"/>
      <c r="H419" s="98"/>
      <c r="I419" s="98"/>
      <c r="J419" s="99"/>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c r="AL419" s="98"/>
      <c r="AM419" s="98"/>
      <c r="AN419" s="98"/>
      <c r="AO419" s="98"/>
      <c r="AP419" s="98"/>
      <c r="AQ419" s="98"/>
      <c r="AR419" s="98"/>
      <c r="AS419" s="98"/>
      <c r="AT419" s="98"/>
    </row>
    <row r="420" ht="13.5" customHeight="1">
      <c r="A420" s="5"/>
      <c r="B420" s="98"/>
      <c r="C420" s="98"/>
      <c r="D420" s="98"/>
      <c r="E420" s="98"/>
      <c r="F420" s="98"/>
      <c r="G420" s="78"/>
      <c r="H420" s="98"/>
      <c r="I420" s="98"/>
      <c r="J420" s="99"/>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c r="AL420" s="98"/>
      <c r="AM420" s="98"/>
      <c r="AN420" s="98"/>
      <c r="AO420" s="98"/>
      <c r="AP420" s="98"/>
      <c r="AQ420" s="98"/>
      <c r="AR420" s="98"/>
      <c r="AS420" s="98"/>
      <c r="AT420" s="98"/>
    </row>
    <row r="421" ht="13.5" customHeight="1">
      <c r="A421" s="5"/>
      <c r="B421" s="98"/>
      <c r="C421" s="98"/>
      <c r="D421" s="98"/>
      <c r="E421" s="98"/>
      <c r="F421" s="98"/>
      <c r="G421" s="78"/>
      <c r="H421" s="98"/>
      <c r="I421" s="98"/>
      <c r="J421" s="99"/>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c r="AL421" s="98"/>
      <c r="AM421" s="98"/>
      <c r="AN421" s="98"/>
      <c r="AO421" s="98"/>
      <c r="AP421" s="98"/>
      <c r="AQ421" s="98"/>
      <c r="AR421" s="98"/>
      <c r="AS421" s="98"/>
      <c r="AT421" s="98"/>
    </row>
    <row r="422" ht="13.5" customHeight="1">
      <c r="A422" s="5"/>
      <c r="B422" s="98"/>
      <c r="C422" s="98"/>
      <c r="D422" s="98"/>
      <c r="E422" s="98"/>
      <c r="F422" s="98"/>
      <c r="G422" s="78"/>
      <c r="H422" s="98"/>
      <c r="I422" s="98"/>
      <c r="J422" s="99"/>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c r="AL422" s="98"/>
      <c r="AM422" s="98"/>
      <c r="AN422" s="98"/>
      <c r="AO422" s="98"/>
      <c r="AP422" s="98"/>
      <c r="AQ422" s="98"/>
      <c r="AR422" s="98"/>
      <c r="AS422" s="98"/>
      <c r="AT422" s="98"/>
    </row>
    <row r="423" ht="13.5" customHeight="1">
      <c r="A423" s="5"/>
      <c r="B423" s="98"/>
      <c r="C423" s="98"/>
      <c r="D423" s="98"/>
      <c r="E423" s="98"/>
      <c r="F423" s="98"/>
      <c r="G423" s="78"/>
      <c r="H423" s="98"/>
      <c r="I423" s="98"/>
      <c r="J423" s="99"/>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c r="AL423" s="98"/>
      <c r="AM423" s="98"/>
      <c r="AN423" s="98"/>
      <c r="AO423" s="98"/>
      <c r="AP423" s="98"/>
      <c r="AQ423" s="98"/>
      <c r="AR423" s="98"/>
      <c r="AS423" s="98"/>
      <c r="AT423" s="98"/>
    </row>
    <row r="424" ht="13.5" customHeight="1">
      <c r="A424" s="5"/>
      <c r="B424" s="98"/>
      <c r="C424" s="98"/>
      <c r="D424" s="98"/>
      <c r="E424" s="98"/>
      <c r="F424" s="98"/>
      <c r="G424" s="78"/>
      <c r="H424" s="98"/>
      <c r="I424" s="98"/>
      <c r="J424" s="99"/>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c r="AL424" s="98"/>
      <c r="AM424" s="98"/>
      <c r="AN424" s="98"/>
      <c r="AO424" s="98"/>
      <c r="AP424" s="98"/>
      <c r="AQ424" s="98"/>
      <c r="AR424" s="98"/>
      <c r="AS424" s="98"/>
      <c r="AT424" s="98"/>
    </row>
    <row r="425" ht="13.5" customHeight="1">
      <c r="A425" s="5"/>
      <c r="B425" s="98"/>
      <c r="C425" s="98"/>
      <c r="D425" s="98"/>
      <c r="E425" s="98"/>
      <c r="F425" s="98"/>
      <c r="G425" s="78"/>
      <c r="H425" s="98"/>
      <c r="I425" s="98"/>
      <c r="J425" s="99"/>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c r="AL425" s="98"/>
      <c r="AM425" s="98"/>
      <c r="AN425" s="98"/>
      <c r="AO425" s="98"/>
      <c r="AP425" s="98"/>
      <c r="AQ425" s="98"/>
      <c r="AR425" s="98"/>
      <c r="AS425" s="98"/>
      <c r="AT425" s="98"/>
    </row>
    <row r="426" ht="13.5" customHeight="1">
      <c r="A426" s="5"/>
      <c r="B426" s="98"/>
      <c r="C426" s="98"/>
      <c r="D426" s="98"/>
      <c r="E426" s="98"/>
      <c r="F426" s="98"/>
      <c r="G426" s="78"/>
      <c r="H426" s="98"/>
      <c r="I426" s="98"/>
      <c r="J426" s="99"/>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c r="AL426" s="98"/>
      <c r="AM426" s="98"/>
      <c r="AN426" s="98"/>
      <c r="AO426" s="98"/>
      <c r="AP426" s="98"/>
      <c r="AQ426" s="98"/>
      <c r="AR426" s="98"/>
      <c r="AS426" s="98"/>
      <c r="AT426" s="98"/>
    </row>
    <row r="427" ht="13.5" customHeight="1">
      <c r="A427" s="5"/>
      <c r="B427" s="98"/>
      <c r="C427" s="98"/>
      <c r="D427" s="98"/>
      <c r="E427" s="98"/>
      <c r="F427" s="98"/>
      <c r="G427" s="78"/>
      <c r="H427" s="98"/>
      <c r="I427" s="98"/>
      <c r="J427" s="99"/>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c r="AL427" s="98"/>
      <c r="AM427" s="98"/>
      <c r="AN427" s="98"/>
      <c r="AO427" s="98"/>
      <c r="AP427" s="98"/>
      <c r="AQ427" s="98"/>
      <c r="AR427" s="98"/>
      <c r="AS427" s="98"/>
      <c r="AT427" s="98"/>
    </row>
    <row r="428" ht="13.5" customHeight="1">
      <c r="A428" s="5"/>
      <c r="B428" s="98"/>
      <c r="C428" s="98"/>
      <c r="D428" s="98"/>
      <c r="E428" s="98"/>
      <c r="F428" s="98"/>
      <c r="G428" s="78"/>
      <c r="H428" s="98"/>
      <c r="I428" s="98"/>
      <c r="J428" s="99"/>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c r="AL428" s="98"/>
      <c r="AM428" s="98"/>
      <c r="AN428" s="98"/>
      <c r="AO428" s="98"/>
      <c r="AP428" s="98"/>
      <c r="AQ428" s="98"/>
      <c r="AR428" s="98"/>
      <c r="AS428" s="98"/>
      <c r="AT428" s="98"/>
    </row>
    <row r="429" ht="13.5" customHeight="1">
      <c r="A429" s="5"/>
      <c r="B429" s="98"/>
      <c r="C429" s="98"/>
      <c r="D429" s="98"/>
      <c r="E429" s="98"/>
      <c r="F429" s="98"/>
      <c r="G429" s="78"/>
      <c r="H429" s="98"/>
      <c r="I429" s="98"/>
      <c r="J429" s="99"/>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c r="AL429" s="98"/>
      <c r="AM429" s="98"/>
      <c r="AN429" s="98"/>
      <c r="AO429" s="98"/>
      <c r="AP429" s="98"/>
      <c r="AQ429" s="98"/>
      <c r="AR429" s="98"/>
      <c r="AS429" s="98"/>
      <c r="AT429" s="98"/>
    </row>
    <row r="430" ht="13.5" customHeight="1">
      <c r="A430" s="5"/>
      <c r="B430" s="98"/>
      <c r="C430" s="98"/>
      <c r="D430" s="98"/>
      <c r="E430" s="98"/>
      <c r="F430" s="98"/>
      <c r="G430" s="78"/>
      <c r="H430" s="98"/>
      <c r="I430" s="98"/>
      <c r="J430" s="99"/>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c r="AL430" s="98"/>
      <c r="AM430" s="98"/>
      <c r="AN430" s="98"/>
      <c r="AO430" s="98"/>
      <c r="AP430" s="98"/>
      <c r="AQ430" s="98"/>
      <c r="AR430" s="98"/>
      <c r="AS430" s="98"/>
      <c r="AT430" s="98"/>
    </row>
    <row r="431" ht="13.5" customHeight="1">
      <c r="A431" s="5"/>
      <c r="B431" s="98"/>
      <c r="C431" s="98"/>
      <c r="D431" s="98"/>
      <c r="E431" s="98"/>
      <c r="F431" s="98"/>
      <c r="G431" s="78"/>
      <c r="H431" s="98"/>
      <c r="I431" s="98"/>
      <c r="J431" s="99"/>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c r="AL431" s="98"/>
      <c r="AM431" s="98"/>
      <c r="AN431" s="98"/>
      <c r="AO431" s="98"/>
      <c r="AP431" s="98"/>
      <c r="AQ431" s="98"/>
      <c r="AR431" s="98"/>
      <c r="AS431" s="98"/>
      <c r="AT431" s="98"/>
    </row>
    <row r="432" ht="13.5" customHeight="1">
      <c r="A432" s="5"/>
      <c r="B432" s="98"/>
      <c r="C432" s="98"/>
      <c r="D432" s="98"/>
      <c r="E432" s="98"/>
      <c r="F432" s="98"/>
      <c r="G432" s="78"/>
      <c r="H432" s="98"/>
      <c r="I432" s="98"/>
      <c r="J432" s="99"/>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c r="AL432" s="98"/>
      <c r="AM432" s="98"/>
      <c r="AN432" s="98"/>
      <c r="AO432" s="98"/>
      <c r="AP432" s="98"/>
      <c r="AQ432" s="98"/>
      <c r="AR432" s="98"/>
      <c r="AS432" s="98"/>
      <c r="AT432" s="98"/>
    </row>
    <row r="433" ht="13.5" customHeight="1">
      <c r="A433" s="5"/>
      <c r="B433" s="98"/>
      <c r="C433" s="98"/>
      <c r="D433" s="98"/>
      <c r="E433" s="98"/>
      <c r="F433" s="98"/>
      <c r="G433" s="78"/>
      <c r="H433" s="98"/>
      <c r="I433" s="98"/>
      <c r="J433" s="99"/>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c r="AL433" s="98"/>
      <c r="AM433" s="98"/>
      <c r="AN433" s="98"/>
      <c r="AO433" s="98"/>
      <c r="AP433" s="98"/>
      <c r="AQ433" s="98"/>
      <c r="AR433" s="98"/>
      <c r="AS433" s="98"/>
      <c r="AT433" s="98"/>
    </row>
    <row r="434" ht="13.5" customHeight="1">
      <c r="A434" s="5"/>
      <c r="B434" s="98"/>
      <c r="C434" s="98"/>
      <c r="D434" s="98"/>
      <c r="E434" s="98"/>
      <c r="F434" s="98"/>
      <c r="G434" s="78"/>
      <c r="H434" s="98"/>
      <c r="I434" s="98"/>
      <c r="J434" s="99"/>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c r="AL434" s="98"/>
      <c r="AM434" s="98"/>
      <c r="AN434" s="98"/>
      <c r="AO434" s="98"/>
      <c r="AP434" s="98"/>
      <c r="AQ434" s="98"/>
      <c r="AR434" s="98"/>
      <c r="AS434" s="98"/>
      <c r="AT434" s="98"/>
    </row>
    <row r="435" ht="13.5" customHeight="1">
      <c r="A435" s="5"/>
      <c r="B435" s="98"/>
      <c r="C435" s="98"/>
      <c r="D435" s="98"/>
      <c r="E435" s="98"/>
      <c r="F435" s="98"/>
      <c r="G435" s="78"/>
      <c r="H435" s="98"/>
      <c r="I435" s="98"/>
      <c r="J435" s="99"/>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c r="AL435" s="98"/>
      <c r="AM435" s="98"/>
      <c r="AN435" s="98"/>
      <c r="AO435" s="98"/>
      <c r="AP435" s="98"/>
      <c r="AQ435" s="98"/>
      <c r="AR435" s="98"/>
      <c r="AS435" s="98"/>
      <c r="AT435" s="98"/>
    </row>
    <row r="436" ht="13.5" customHeight="1">
      <c r="A436" s="5"/>
      <c r="B436" s="98"/>
      <c r="C436" s="98"/>
      <c r="D436" s="98"/>
      <c r="E436" s="98"/>
      <c r="F436" s="98"/>
      <c r="G436" s="78"/>
      <c r="H436" s="98"/>
      <c r="I436" s="98"/>
      <c r="J436" s="99"/>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c r="AL436" s="98"/>
      <c r="AM436" s="98"/>
      <c r="AN436" s="98"/>
      <c r="AO436" s="98"/>
      <c r="AP436" s="98"/>
      <c r="AQ436" s="98"/>
      <c r="AR436" s="98"/>
      <c r="AS436" s="98"/>
      <c r="AT436" s="98"/>
    </row>
    <row r="437" ht="13.5" customHeight="1">
      <c r="A437" s="5"/>
      <c r="B437" s="98"/>
      <c r="C437" s="98"/>
      <c r="D437" s="98"/>
      <c r="E437" s="98"/>
      <c r="F437" s="98"/>
      <c r="G437" s="78"/>
      <c r="H437" s="98"/>
      <c r="I437" s="98"/>
      <c r="J437" s="99"/>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c r="AL437" s="98"/>
      <c r="AM437" s="98"/>
      <c r="AN437" s="98"/>
      <c r="AO437" s="98"/>
      <c r="AP437" s="98"/>
      <c r="AQ437" s="98"/>
      <c r="AR437" s="98"/>
      <c r="AS437" s="98"/>
      <c r="AT437" s="98"/>
    </row>
    <row r="438" ht="13.5" customHeight="1">
      <c r="A438" s="5"/>
      <c r="B438" s="98"/>
      <c r="C438" s="98"/>
      <c r="D438" s="98"/>
      <c r="E438" s="98"/>
      <c r="F438" s="98"/>
      <c r="G438" s="78"/>
      <c r="H438" s="98"/>
      <c r="I438" s="98"/>
      <c r="J438" s="99"/>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c r="AL438" s="98"/>
      <c r="AM438" s="98"/>
      <c r="AN438" s="98"/>
      <c r="AO438" s="98"/>
      <c r="AP438" s="98"/>
      <c r="AQ438" s="98"/>
      <c r="AR438" s="98"/>
      <c r="AS438" s="98"/>
      <c r="AT438" s="98"/>
    </row>
    <row r="439" ht="13.5" customHeight="1">
      <c r="A439" s="5"/>
      <c r="B439" s="98"/>
      <c r="C439" s="98"/>
      <c r="D439" s="98"/>
      <c r="E439" s="98"/>
      <c r="F439" s="98"/>
      <c r="G439" s="78"/>
      <c r="H439" s="98"/>
      <c r="I439" s="98"/>
      <c r="J439" s="99"/>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c r="AL439" s="98"/>
      <c r="AM439" s="98"/>
      <c r="AN439" s="98"/>
      <c r="AO439" s="98"/>
      <c r="AP439" s="98"/>
      <c r="AQ439" s="98"/>
      <c r="AR439" s="98"/>
      <c r="AS439" s="98"/>
      <c r="AT439" s="98"/>
    </row>
    <row r="440" ht="13.5" customHeight="1">
      <c r="A440" s="5"/>
      <c r="B440" s="98"/>
      <c r="C440" s="98"/>
      <c r="D440" s="98"/>
      <c r="E440" s="98"/>
      <c r="F440" s="98"/>
      <c r="G440" s="78"/>
      <c r="H440" s="98"/>
      <c r="I440" s="98"/>
      <c r="J440" s="99"/>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c r="AL440" s="98"/>
      <c r="AM440" s="98"/>
      <c r="AN440" s="98"/>
      <c r="AO440" s="98"/>
      <c r="AP440" s="98"/>
      <c r="AQ440" s="98"/>
      <c r="AR440" s="98"/>
      <c r="AS440" s="98"/>
      <c r="AT440" s="98"/>
    </row>
    <row r="441" ht="13.5" customHeight="1">
      <c r="A441" s="5"/>
      <c r="B441" s="98"/>
      <c r="C441" s="98"/>
      <c r="D441" s="98"/>
      <c r="E441" s="98"/>
      <c r="F441" s="98"/>
      <c r="G441" s="78"/>
      <c r="H441" s="98"/>
      <c r="I441" s="98"/>
      <c r="J441" s="99"/>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c r="AL441" s="98"/>
      <c r="AM441" s="98"/>
      <c r="AN441" s="98"/>
      <c r="AO441" s="98"/>
      <c r="AP441" s="98"/>
      <c r="AQ441" s="98"/>
      <c r="AR441" s="98"/>
      <c r="AS441" s="98"/>
      <c r="AT441" s="98"/>
    </row>
    <row r="442" ht="13.5" customHeight="1">
      <c r="A442" s="5"/>
      <c r="B442" s="98"/>
      <c r="C442" s="98"/>
      <c r="D442" s="98"/>
      <c r="E442" s="98"/>
      <c r="F442" s="98"/>
      <c r="G442" s="78"/>
      <c r="H442" s="98"/>
      <c r="I442" s="98"/>
      <c r="J442" s="99"/>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c r="AL442" s="98"/>
      <c r="AM442" s="98"/>
      <c r="AN442" s="98"/>
      <c r="AO442" s="98"/>
      <c r="AP442" s="98"/>
      <c r="AQ442" s="98"/>
      <c r="AR442" s="98"/>
      <c r="AS442" s="98"/>
      <c r="AT442" s="98"/>
    </row>
    <row r="443" ht="13.5" customHeight="1">
      <c r="A443" s="5"/>
      <c r="B443" s="98"/>
      <c r="C443" s="98"/>
      <c r="D443" s="98"/>
      <c r="E443" s="98"/>
      <c r="F443" s="98"/>
      <c r="G443" s="78"/>
      <c r="H443" s="98"/>
      <c r="I443" s="98"/>
      <c r="J443" s="99"/>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c r="AL443" s="98"/>
      <c r="AM443" s="98"/>
      <c r="AN443" s="98"/>
      <c r="AO443" s="98"/>
      <c r="AP443" s="98"/>
      <c r="AQ443" s="98"/>
      <c r="AR443" s="98"/>
      <c r="AS443" s="98"/>
      <c r="AT443" s="98"/>
    </row>
    <row r="444" ht="13.5" customHeight="1">
      <c r="A444" s="5"/>
      <c r="B444" s="98"/>
      <c r="C444" s="98"/>
      <c r="D444" s="98"/>
      <c r="E444" s="98"/>
      <c r="F444" s="98"/>
      <c r="G444" s="78"/>
      <c r="H444" s="98"/>
      <c r="I444" s="98"/>
      <c r="J444" s="99"/>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c r="AL444" s="98"/>
      <c r="AM444" s="98"/>
      <c r="AN444" s="98"/>
      <c r="AO444" s="98"/>
      <c r="AP444" s="98"/>
      <c r="AQ444" s="98"/>
      <c r="AR444" s="98"/>
      <c r="AS444" s="98"/>
      <c r="AT444" s="98"/>
    </row>
    <row r="445" ht="13.5" customHeight="1">
      <c r="A445" s="5"/>
      <c r="B445" s="98"/>
      <c r="C445" s="98"/>
      <c r="D445" s="98"/>
      <c r="E445" s="98"/>
      <c r="F445" s="98"/>
      <c r="G445" s="78"/>
      <c r="H445" s="98"/>
      <c r="I445" s="98"/>
      <c r="J445" s="99"/>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c r="AL445" s="98"/>
      <c r="AM445" s="98"/>
      <c r="AN445" s="98"/>
      <c r="AO445" s="98"/>
      <c r="AP445" s="98"/>
      <c r="AQ445" s="98"/>
      <c r="AR445" s="98"/>
      <c r="AS445" s="98"/>
      <c r="AT445" s="98"/>
    </row>
    <row r="446" ht="13.5" customHeight="1">
      <c r="A446" s="5"/>
      <c r="B446" s="98"/>
      <c r="C446" s="98"/>
      <c r="D446" s="98"/>
      <c r="E446" s="98"/>
      <c r="F446" s="98"/>
      <c r="G446" s="78"/>
      <c r="H446" s="98"/>
      <c r="I446" s="98"/>
      <c r="J446" s="99"/>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c r="AL446" s="98"/>
      <c r="AM446" s="98"/>
      <c r="AN446" s="98"/>
      <c r="AO446" s="98"/>
      <c r="AP446" s="98"/>
      <c r="AQ446" s="98"/>
      <c r="AR446" s="98"/>
      <c r="AS446" s="98"/>
      <c r="AT446" s="98"/>
    </row>
    <row r="447" ht="13.5" customHeight="1">
      <c r="A447" s="5"/>
      <c r="B447" s="98"/>
      <c r="C447" s="98"/>
      <c r="D447" s="98"/>
      <c r="E447" s="98"/>
      <c r="F447" s="98"/>
      <c r="G447" s="78"/>
      <c r="H447" s="98"/>
      <c r="I447" s="98"/>
      <c r="J447" s="99"/>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c r="AL447" s="98"/>
      <c r="AM447" s="98"/>
      <c r="AN447" s="98"/>
      <c r="AO447" s="98"/>
      <c r="AP447" s="98"/>
      <c r="AQ447" s="98"/>
      <c r="AR447" s="98"/>
      <c r="AS447" s="98"/>
      <c r="AT447" s="98"/>
    </row>
    <row r="448" ht="13.5" customHeight="1">
      <c r="A448" s="5"/>
      <c r="B448" s="98"/>
      <c r="C448" s="98"/>
      <c r="D448" s="98"/>
      <c r="E448" s="98"/>
      <c r="F448" s="98"/>
      <c r="G448" s="78"/>
      <c r="H448" s="98"/>
      <c r="I448" s="98"/>
      <c r="J448" s="99"/>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c r="AL448" s="98"/>
      <c r="AM448" s="98"/>
      <c r="AN448" s="98"/>
      <c r="AO448" s="98"/>
      <c r="AP448" s="98"/>
      <c r="AQ448" s="98"/>
      <c r="AR448" s="98"/>
      <c r="AS448" s="98"/>
      <c r="AT448" s="98"/>
    </row>
    <row r="449" ht="13.5" customHeight="1">
      <c r="A449" s="5"/>
      <c r="B449" s="98"/>
      <c r="C449" s="98"/>
      <c r="D449" s="98"/>
      <c r="E449" s="98"/>
      <c r="F449" s="98"/>
      <c r="G449" s="78"/>
      <c r="H449" s="98"/>
      <c r="I449" s="98"/>
      <c r="J449" s="99"/>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c r="AL449" s="98"/>
      <c r="AM449" s="98"/>
      <c r="AN449" s="98"/>
      <c r="AO449" s="98"/>
      <c r="AP449" s="98"/>
      <c r="AQ449" s="98"/>
      <c r="AR449" s="98"/>
      <c r="AS449" s="98"/>
      <c r="AT449" s="98"/>
    </row>
    <row r="450" ht="13.5" customHeight="1">
      <c r="A450" s="5"/>
      <c r="B450" s="98"/>
      <c r="C450" s="98"/>
      <c r="D450" s="98"/>
      <c r="E450" s="98"/>
      <c r="F450" s="98"/>
      <c r="G450" s="78"/>
      <c r="H450" s="98"/>
      <c r="I450" s="98"/>
      <c r="J450" s="99"/>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c r="AL450" s="98"/>
      <c r="AM450" s="98"/>
      <c r="AN450" s="98"/>
      <c r="AO450" s="98"/>
      <c r="AP450" s="98"/>
      <c r="AQ450" s="98"/>
      <c r="AR450" s="98"/>
      <c r="AS450" s="98"/>
      <c r="AT450" s="98"/>
    </row>
    <row r="451" ht="13.5" customHeight="1">
      <c r="A451" s="5"/>
      <c r="B451" s="98"/>
      <c r="C451" s="98"/>
      <c r="D451" s="98"/>
      <c r="E451" s="98"/>
      <c r="F451" s="98"/>
      <c r="G451" s="78"/>
      <c r="H451" s="98"/>
      <c r="I451" s="98"/>
      <c r="J451" s="99"/>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c r="AL451" s="98"/>
      <c r="AM451" s="98"/>
      <c r="AN451" s="98"/>
      <c r="AO451" s="98"/>
      <c r="AP451" s="98"/>
      <c r="AQ451" s="98"/>
      <c r="AR451" s="98"/>
      <c r="AS451" s="98"/>
      <c r="AT451" s="98"/>
    </row>
    <row r="452" ht="13.5" customHeight="1">
      <c r="A452" s="5"/>
      <c r="B452" s="98"/>
      <c r="C452" s="98"/>
      <c r="D452" s="98"/>
      <c r="E452" s="98"/>
      <c r="F452" s="98"/>
      <c r="G452" s="78"/>
      <c r="H452" s="98"/>
      <c r="I452" s="98"/>
      <c r="J452" s="99"/>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c r="AL452" s="98"/>
      <c r="AM452" s="98"/>
      <c r="AN452" s="98"/>
      <c r="AO452" s="98"/>
      <c r="AP452" s="98"/>
      <c r="AQ452" s="98"/>
      <c r="AR452" s="98"/>
      <c r="AS452" s="98"/>
      <c r="AT452" s="98"/>
    </row>
    <row r="453" ht="13.5" customHeight="1">
      <c r="A453" s="5"/>
      <c r="B453" s="98"/>
      <c r="C453" s="98"/>
      <c r="D453" s="98"/>
      <c r="E453" s="98"/>
      <c r="F453" s="98"/>
      <c r="G453" s="78"/>
      <c r="H453" s="98"/>
      <c r="I453" s="98"/>
      <c r="J453" s="99"/>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c r="AL453" s="98"/>
      <c r="AM453" s="98"/>
      <c r="AN453" s="98"/>
      <c r="AO453" s="98"/>
      <c r="AP453" s="98"/>
      <c r="AQ453" s="98"/>
      <c r="AR453" s="98"/>
      <c r="AS453" s="98"/>
      <c r="AT453" s="98"/>
    </row>
    <row r="454" ht="13.5" customHeight="1">
      <c r="A454" s="5"/>
      <c r="B454" s="98"/>
      <c r="C454" s="98"/>
      <c r="D454" s="98"/>
      <c r="E454" s="98"/>
      <c r="F454" s="98"/>
      <c r="G454" s="78"/>
      <c r="H454" s="98"/>
      <c r="I454" s="98"/>
      <c r="J454" s="99"/>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c r="AL454" s="98"/>
      <c r="AM454" s="98"/>
      <c r="AN454" s="98"/>
      <c r="AO454" s="98"/>
      <c r="AP454" s="98"/>
      <c r="AQ454" s="98"/>
      <c r="AR454" s="98"/>
      <c r="AS454" s="98"/>
      <c r="AT454" s="98"/>
    </row>
    <row r="455" ht="13.5" customHeight="1">
      <c r="A455" s="5"/>
      <c r="B455" s="98"/>
      <c r="C455" s="98"/>
      <c r="D455" s="98"/>
      <c r="E455" s="98"/>
      <c r="F455" s="98"/>
      <c r="G455" s="78"/>
      <c r="H455" s="98"/>
      <c r="I455" s="98"/>
      <c r="J455" s="99"/>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c r="AL455" s="98"/>
      <c r="AM455" s="98"/>
      <c r="AN455" s="98"/>
      <c r="AO455" s="98"/>
      <c r="AP455" s="98"/>
      <c r="AQ455" s="98"/>
      <c r="AR455" s="98"/>
      <c r="AS455" s="98"/>
      <c r="AT455" s="98"/>
    </row>
    <row r="456" ht="13.5" customHeight="1">
      <c r="A456" s="5"/>
      <c r="B456" s="98"/>
      <c r="C456" s="98"/>
      <c r="D456" s="98"/>
      <c r="E456" s="98"/>
      <c r="F456" s="98"/>
      <c r="G456" s="78"/>
      <c r="H456" s="98"/>
      <c r="I456" s="98"/>
      <c r="J456" s="99"/>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c r="AL456" s="98"/>
      <c r="AM456" s="98"/>
      <c r="AN456" s="98"/>
      <c r="AO456" s="98"/>
      <c r="AP456" s="98"/>
      <c r="AQ456" s="98"/>
      <c r="AR456" s="98"/>
      <c r="AS456" s="98"/>
      <c r="AT456" s="98"/>
    </row>
    <row r="457" ht="13.5" customHeight="1">
      <c r="A457" s="5"/>
      <c r="B457" s="98"/>
      <c r="C457" s="98"/>
      <c r="D457" s="98"/>
      <c r="E457" s="98"/>
      <c r="F457" s="98"/>
      <c r="G457" s="78"/>
      <c r="H457" s="98"/>
      <c r="I457" s="98"/>
      <c r="J457" s="99"/>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c r="AL457" s="98"/>
      <c r="AM457" s="98"/>
      <c r="AN457" s="98"/>
      <c r="AO457" s="98"/>
      <c r="AP457" s="98"/>
      <c r="AQ457" s="98"/>
      <c r="AR457" s="98"/>
      <c r="AS457" s="98"/>
      <c r="AT457" s="98"/>
    </row>
    <row r="458" ht="13.5" customHeight="1">
      <c r="A458" s="5"/>
      <c r="B458" s="98"/>
      <c r="C458" s="98"/>
      <c r="D458" s="98"/>
      <c r="E458" s="98"/>
      <c r="F458" s="98"/>
      <c r="G458" s="78"/>
      <c r="H458" s="98"/>
      <c r="I458" s="98"/>
      <c r="J458" s="99"/>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c r="AL458" s="98"/>
      <c r="AM458" s="98"/>
      <c r="AN458" s="98"/>
      <c r="AO458" s="98"/>
      <c r="AP458" s="98"/>
      <c r="AQ458" s="98"/>
      <c r="AR458" s="98"/>
      <c r="AS458" s="98"/>
      <c r="AT458" s="98"/>
    </row>
    <row r="459" ht="13.5" customHeight="1">
      <c r="A459" s="5"/>
      <c r="B459" s="98"/>
      <c r="C459" s="98"/>
      <c r="D459" s="98"/>
      <c r="E459" s="98"/>
      <c r="F459" s="98"/>
      <c r="G459" s="78"/>
      <c r="H459" s="98"/>
      <c r="I459" s="98"/>
      <c r="J459" s="99"/>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c r="AL459" s="98"/>
      <c r="AM459" s="98"/>
      <c r="AN459" s="98"/>
      <c r="AO459" s="98"/>
      <c r="AP459" s="98"/>
      <c r="AQ459" s="98"/>
      <c r="AR459" s="98"/>
      <c r="AS459" s="98"/>
      <c r="AT459" s="98"/>
    </row>
    <row r="460" ht="13.5" customHeight="1">
      <c r="A460" s="5"/>
      <c r="B460" s="98"/>
      <c r="C460" s="98"/>
      <c r="D460" s="98"/>
      <c r="E460" s="98"/>
      <c r="F460" s="98"/>
      <c r="G460" s="78"/>
      <c r="H460" s="98"/>
      <c r="I460" s="98"/>
      <c r="J460" s="99"/>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c r="AL460" s="98"/>
      <c r="AM460" s="98"/>
      <c r="AN460" s="98"/>
      <c r="AO460" s="98"/>
      <c r="AP460" s="98"/>
      <c r="AQ460" s="98"/>
      <c r="AR460" s="98"/>
      <c r="AS460" s="98"/>
      <c r="AT460" s="98"/>
    </row>
    <row r="461" ht="13.5" customHeight="1">
      <c r="A461" s="5"/>
      <c r="B461" s="98"/>
      <c r="C461" s="98"/>
      <c r="D461" s="98"/>
      <c r="E461" s="98"/>
      <c r="F461" s="98"/>
      <c r="G461" s="78"/>
      <c r="H461" s="98"/>
      <c r="I461" s="98"/>
      <c r="J461" s="99"/>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c r="AL461" s="98"/>
      <c r="AM461" s="98"/>
      <c r="AN461" s="98"/>
      <c r="AO461" s="98"/>
      <c r="AP461" s="98"/>
      <c r="AQ461" s="98"/>
      <c r="AR461" s="98"/>
      <c r="AS461" s="98"/>
      <c r="AT461" s="98"/>
    </row>
    <row r="462" ht="13.5" customHeight="1">
      <c r="A462" s="5"/>
      <c r="B462" s="98"/>
      <c r="C462" s="98"/>
      <c r="D462" s="98"/>
      <c r="E462" s="98"/>
      <c r="F462" s="98"/>
      <c r="G462" s="78"/>
      <c r="H462" s="98"/>
      <c r="I462" s="98"/>
      <c r="J462" s="99"/>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c r="AL462" s="98"/>
      <c r="AM462" s="98"/>
      <c r="AN462" s="98"/>
      <c r="AO462" s="98"/>
      <c r="AP462" s="98"/>
      <c r="AQ462" s="98"/>
      <c r="AR462" s="98"/>
      <c r="AS462" s="98"/>
      <c r="AT462" s="98"/>
    </row>
    <row r="463" ht="13.5" customHeight="1">
      <c r="A463" s="5"/>
      <c r="B463" s="98"/>
      <c r="C463" s="98"/>
      <c r="D463" s="98"/>
      <c r="E463" s="98"/>
      <c r="F463" s="98"/>
      <c r="G463" s="78"/>
      <c r="H463" s="98"/>
      <c r="I463" s="98"/>
      <c r="J463" s="99"/>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c r="AL463" s="98"/>
      <c r="AM463" s="98"/>
      <c r="AN463" s="98"/>
      <c r="AO463" s="98"/>
      <c r="AP463" s="98"/>
      <c r="AQ463" s="98"/>
      <c r="AR463" s="98"/>
      <c r="AS463" s="98"/>
      <c r="AT463" s="98"/>
    </row>
    <row r="464" ht="13.5" customHeight="1">
      <c r="A464" s="5"/>
      <c r="B464" s="98"/>
      <c r="C464" s="98"/>
      <c r="D464" s="98"/>
      <c r="E464" s="98"/>
      <c r="F464" s="98"/>
      <c r="G464" s="78"/>
      <c r="H464" s="98"/>
      <c r="I464" s="98"/>
      <c r="J464" s="99"/>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c r="AL464" s="98"/>
      <c r="AM464" s="98"/>
      <c r="AN464" s="98"/>
      <c r="AO464" s="98"/>
      <c r="AP464" s="98"/>
      <c r="AQ464" s="98"/>
      <c r="AR464" s="98"/>
      <c r="AS464" s="98"/>
      <c r="AT464" s="98"/>
    </row>
    <row r="465" ht="13.5" customHeight="1">
      <c r="A465" s="5"/>
      <c r="B465" s="98"/>
      <c r="C465" s="98"/>
      <c r="D465" s="98"/>
      <c r="E465" s="98"/>
      <c r="F465" s="98"/>
      <c r="G465" s="78"/>
      <c r="H465" s="98"/>
      <c r="I465" s="98"/>
      <c r="J465" s="99"/>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c r="AL465" s="98"/>
      <c r="AM465" s="98"/>
      <c r="AN465" s="98"/>
      <c r="AO465" s="98"/>
      <c r="AP465" s="98"/>
      <c r="AQ465" s="98"/>
      <c r="AR465" s="98"/>
      <c r="AS465" s="98"/>
      <c r="AT465" s="98"/>
    </row>
    <row r="466" ht="13.5" customHeight="1">
      <c r="A466" s="5"/>
      <c r="B466" s="98"/>
      <c r="C466" s="98"/>
      <c r="D466" s="98"/>
      <c r="E466" s="98"/>
      <c r="F466" s="98"/>
      <c r="G466" s="78"/>
      <c r="H466" s="98"/>
      <c r="I466" s="98"/>
      <c r="J466" s="99"/>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c r="AL466" s="98"/>
      <c r="AM466" s="98"/>
      <c r="AN466" s="98"/>
      <c r="AO466" s="98"/>
      <c r="AP466" s="98"/>
      <c r="AQ466" s="98"/>
      <c r="AR466" s="98"/>
      <c r="AS466" s="98"/>
      <c r="AT466" s="98"/>
    </row>
    <row r="467" ht="13.5" customHeight="1">
      <c r="A467" s="5"/>
      <c r="B467" s="98"/>
      <c r="C467" s="98"/>
      <c r="D467" s="98"/>
      <c r="E467" s="98"/>
      <c r="F467" s="98"/>
      <c r="G467" s="78"/>
      <c r="H467" s="98"/>
      <c r="I467" s="98"/>
      <c r="J467" s="99"/>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c r="AL467" s="98"/>
      <c r="AM467" s="98"/>
      <c r="AN467" s="98"/>
      <c r="AO467" s="98"/>
      <c r="AP467" s="98"/>
      <c r="AQ467" s="98"/>
      <c r="AR467" s="98"/>
      <c r="AS467" s="98"/>
      <c r="AT467" s="98"/>
    </row>
    <row r="468" ht="13.5" customHeight="1">
      <c r="A468" s="5"/>
      <c r="B468" s="98"/>
      <c r="C468" s="98"/>
      <c r="D468" s="98"/>
      <c r="E468" s="98"/>
      <c r="F468" s="98"/>
      <c r="G468" s="78"/>
      <c r="H468" s="98"/>
      <c r="I468" s="98"/>
      <c r="J468" s="99"/>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c r="AL468" s="98"/>
      <c r="AM468" s="98"/>
      <c r="AN468" s="98"/>
      <c r="AO468" s="98"/>
      <c r="AP468" s="98"/>
      <c r="AQ468" s="98"/>
      <c r="AR468" s="98"/>
      <c r="AS468" s="98"/>
      <c r="AT468" s="98"/>
    </row>
    <row r="469" ht="13.5" customHeight="1">
      <c r="A469" s="5"/>
      <c r="B469" s="98"/>
      <c r="C469" s="98"/>
      <c r="D469" s="98"/>
      <c r="E469" s="98"/>
      <c r="F469" s="98"/>
      <c r="G469" s="78"/>
      <c r="H469" s="98"/>
      <c r="I469" s="98"/>
      <c r="J469" s="99"/>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c r="AL469" s="98"/>
      <c r="AM469" s="98"/>
      <c r="AN469" s="98"/>
      <c r="AO469" s="98"/>
      <c r="AP469" s="98"/>
      <c r="AQ469" s="98"/>
      <c r="AR469" s="98"/>
      <c r="AS469" s="98"/>
      <c r="AT469" s="98"/>
    </row>
    <row r="470" ht="13.5" customHeight="1">
      <c r="A470" s="5"/>
      <c r="B470" s="98"/>
      <c r="C470" s="98"/>
      <c r="D470" s="98"/>
      <c r="E470" s="98"/>
      <c r="F470" s="98"/>
      <c r="G470" s="78"/>
      <c r="H470" s="98"/>
      <c r="I470" s="98"/>
      <c r="J470" s="99"/>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c r="AL470" s="98"/>
      <c r="AM470" s="98"/>
      <c r="AN470" s="98"/>
      <c r="AO470" s="98"/>
      <c r="AP470" s="98"/>
      <c r="AQ470" s="98"/>
      <c r="AR470" s="98"/>
      <c r="AS470" s="98"/>
      <c r="AT470" s="98"/>
    </row>
    <row r="471" ht="13.5" customHeight="1">
      <c r="A471" s="5"/>
      <c r="B471" s="98"/>
      <c r="C471" s="98"/>
      <c r="D471" s="98"/>
      <c r="E471" s="98"/>
      <c r="F471" s="98"/>
      <c r="G471" s="78"/>
      <c r="H471" s="98"/>
      <c r="I471" s="98"/>
      <c r="J471" s="99"/>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c r="AL471" s="98"/>
      <c r="AM471" s="98"/>
      <c r="AN471" s="98"/>
      <c r="AO471" s="98"/>
      <c r="AP471" s="98"/>
      <c r="AQ471" s="98"/>
      <c r="AR471" s="98"/>
      <c r="AS471" s="98"/>
      <c r="AT471" s="98"/>
    </row>
    <row r="472" ht="13.5" customHeight="1">
      <c r="A472" s="5"/>
      <c r="B472" s="98"/>
      <c r="C472" s="98"/>
      <c r="D472" s="98"/>
      <c r="E472" s="98"/>
      <c r="F472" s="98"/>
      <c r="G472" s="78"/>
      <c r="H472" s="98"/>
      <c r="I472" s="98"/>
      <c r="J472" s="99"/>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c r="AL472" s="98"/>
      <c r="AM472" s="98"/>
      <c r="AN472" s="98"/>
      <c r="AO472" s="98"/>
      <c r="AP472" s="98"/>
      <c r="AQ472" s="98"/>
      <c r="AR472" s="98"/>
      <c r="AS472" s="98"/>
      <c r="AT472" s="98"/>
    </row>
    <row r="473" ht="13.5" customHeight="1">
      <c r="A473" s="5"/>
      <c r="B473" s="98"/>
      <c r="C473" s="98"/>
      <c r="D473" s="98"/>
      <c r="E473" s="98"/>
      <c r="F473" s="98"/>
      <c r="G473" s="78"/>
      <c r="H473" s="98"/>
      <c r="I473" s="98"/>
      <c r="J473" s="99"/>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c r="AL473" s="98"/>
      <c r="AM473" s="98"/>
      <c r="AN473" s="98"/>
      <c r="AO473" s="98"/>
      <c r="AP473" s="98"/>
      <c r="AQ473" s="98"/>
      <c r="AR473" s="98"/>
      <c r="AS473" s="98"/>
      <c r="AT473" s="98"/>
    </row>
    <row r="474" ht="13.5" customHeight="1">
      <c r="A474" s="5"/>
      <c r="B474" s="98"/>
      <c r="C474" s="98"/>
      <c r="D474" s="98"/>
      <c r="E474" s="98"/>
      <c r="F474" s="98"/>
      <c r="G474" s="78"/>
      <c r="H474" s="98"/>
      <c r="I474" s="98"/>
      <c r="J474" s="99"/>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c r="AL474" s="98"/>
      <c r="AM474" s="98"/>
      <c r="AN474" s="98"/>
      <c r="AO474" s="98"/>
      <c r="AP474" s="98"/>
      <c r="AQ474" s="98"/>
      <c r="AR474" s="98"/>
      <c r="AS474" s="98"/>
      <c r="AT474" s="98"/>
    </row>
    <row r="475" ht="13.5" customHeight="1">
      <c r="A475" s="5"/>
      <c r="B475" s="98"/>
      <c r="C475" s="98"/>
      <c r="D475" s="98"/>
      <c r="E475" s="98"/>
      <c r="F475" s="98"/>
      <c r="G475" s="78"/>
      <c r="H475" s="98"/>
      <c r="I475" s="98"/>
      <c r="J475" s="99"/>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c r="AL475" s="98"/>
      <c r="AM475" s="98"/>
      <c r="AN475" s="98"/>
      <c r="AO475" s="98"/>
      <c r="AP475" s="98"/>
      <c r="AQ475" s="98"/>
      <c r="AR475" s="98"/>
      <c r="AS475" s="98"/>
      <c r="AT475" s="98"/>
    </row>
    <row r="476" ht="13.5" customHeight="1">
      <c r="A476" s="5"/>
      <c r="B476" s="98"/>
      <c r="C476" s="98"/>
      <c r="D476" s="98"/>
      <c r="E476" s="98"/>
      <c r="F476" s="98"/>
      <c r="G476" s="78"/>
      <c r="H476" s="98"/>
      <c r="I476" s="98"/>
      <c r="J476" s="99"/>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c r="AL476" s="98"/>
      <c r="AM476" s="98"/>
      <c r="AN476" s="98"/>
      <c r="AO476" s="98"/>
      <c r="AP476" s="98"/>
      <c r="AQ476" s="98"/>
      <c r="AR476" s="98"/>
      <c r="AS476" s="98"/>
      <c r="AT476" s="98"/>
    </row>
    <row r="477" ht="13.5" customHeight="1">
      <c r="A477" s="5"/>
      <c r="B477" s="98"/>
      <c r="C477" s="98"/>
      <c r="D477" s="98"/>
      <c r="E477" s="98"/>
      <c r="F477" s="98"/>
      <c r="G477" s="78"/>
      <c r="H477" s="98"/>
      <c r="I477" s="98"/>
      <c r="J477" s="99"/>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c r="AL477" s="98"/>
      <c r="AM477" s="98"/>
      <c r="AN477" s="98"/>
      <c r="AO477" s="98"/>
      <c r="AP477" s="98"/>
      <c r="AQ477" s="98"/>
      <c r="AR477" s="98"/>
      <c r="AS477" s="98"/>
      <c r="AT477" s="98"/>
    </row>
    <row r="478" ht="13.5" customHeight="1">
      <c r="A478" s="5"/>
      <c r="B478" s="98"/>
      <c r="C478" s="98"/>
      <c r="D478" s="98"/>
      <c r="E478" s="98"/>
      <c r="F478" s="98"/>
      <c r="G478" s="78"/>
      <c r="H478" s="98"/>
      <c r="I478" s="98"/>
      <c r="J478" s="99"/>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c r="AL478" s="98"/>
      <c r="AM478" s="98"/>
      <c r="AN478" s="98"/>
      <c r="AO478" s="98"/>
      <c r="AP478" s="98"/>
      <c r="AQ478" s="98"/>
      <c r="AR478" s="98"/>
      <c r="AS478" s="98"/>
      <c r="AT478" s="98"/>
    </row>
    <row r="479" ht="13.5" customHeight="1">
      <c r="A479" s="5"/>
      <c r="B479" s="98"/>
      <c r="C479" s="98"/>
      <c r="D479" s="98"/>
      <c r="E479" s="98"/>
      <c r="F479" s="98"/>
      <c r="G479" s="78"/>
      <c r="H479" s="98"/>
      <c r="I479" s="98"/>
      <c r="J479" s="99"/>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c r="AL479" s="98"/>
      <c r="AM479" s="98"/>
      <c r="AN479" s="98"/>
      <c r="AO479" s="98"/>
      <c r="AP479" s="98"/>
      <c r="AQ479" s="98"/>
      <c r="AR479" s="98"/>
      <c r="AS479" s="98"/>
      <c r="AT479" s="98"/>
    </row>
    <row r="480" ht="13.5" customHeight="1">
      <c r="A480" s="5"/>
      <c r="B480" s="98"/>
      <c r="C480" s="98"/>
      <c r="D480" s="98"/>
      <c r="E480" s="98"/>
      <c r="F480" s="98"/>
      <c r="G480" s="78"/>
      <c r="H480" s="98"/>
      <c r="I480" s="98"/>
      <c r="J480" s="99"/>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c r="AL480" s="98"/>
      <c r="AM480" s="98"/>
      <c r="AN480" s="98"/>
      <c r="AO480" s="98"/>
      <c r="AP480" s="98"/>
      <c r="AQ480" s="98"/>
      <c r="AR480" s="98"/>
      <c r="AS480" s="98"/>
      <c r="AT480" s="98"/>
    </row>
    <row r="481" ht="13.5" customHeight="1">
      <c r="A481" s="5"/>
      <c r="B481" s="98"/>
      <c r="C481" s="98"/>
      <c r="D481" s="98"/>
      <c r="E481" s="98"/>
      <c r="F481" s="98"/>
      <c r="G481" s="78"/>
      <c r="H481" s="98"/>
      <c r="I481" s="98"/>
      <c r="J481" s="99"/>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c r="AL481" s="98"/>
      <c r="AM481" s="98"/>
      <c r="AN481" s="98"/>
      <c r="AO481" s="98"/>
      <c r="AP481" s="98"/>
      <c r="AQ481" s="98"/>
      <c r="AR481" s="98"/>
      <c r="AS481" s="98"/>
      <c r="AT481" s="98"/>
    </row>
    <row r="482" ht="13.5" customHeight="1">
      <c r="A482" s="5"/>
      <c r="B482" s="98"/>
      <c r="C482" s="98"/>
      <c r="D482" s="98"/>
      <c r="E482" s="98"/>
      <c r="F482" s="98"/>
      <c r="G482" s="78"/>
      <c r="H482" s="98"/>
      <c r="I482" s="98"/>
      <c r="J482" s="99"/>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c r="AL482" s="98"/>
      <c r="AM482" s="98"/>
      <c r="AN482" s="98"/>
      <c r="AO482" s="98"/>
      <c r="AP482" s="98"/>
      <c r="AQ482" s="98"/>
      <c r="AR482" s="98"/>
      <c r="AS482" s="98"/>
      <c r="AT482" s="98"/>
    </row>
    <row r="483" ht="13.5" customHeight="1">
      <c r="A483" s="5"/>
      <c r="B483" s="98"/>
      <c r="C483" s="98"/>
      <c r="D483" s="98"/>
      <c r="E483" s="98"/>
      <c r="F483" s="98"/>
      <c r="G483" s="78"/>
      <c r="H483" s="98"/>
      <c r="I483" s="98"/>
      <c r="J483" s="99"/>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c r="AL483" s="98"/>
      <c r="AM483" s="98"/>
      <c r="AN483" s="98"/>
      <c r="AO483" s="98"/>
      <c r="AP483" s="98"/>
      <c r="AQ483" s="98"/>
      <c r="AR483" s="98"/>
      <c r="AS483" s="98"/>
      <c r="AT483" s="98"/>
    </row>
    <row r="484" ht="13.5" customHeight="1">
      <c r="A484" s="5"/>
      <c r="B484" s="98"/>
      <c r="C484" s="98"/>
      <c r="D484" s="98"/>
      <c r="E484" s="98"/>
      <c r="F484" s="98"/>
      <c r="G484" s="78"/>
      <c r="H484" s="98"/>
      <c r="I484" s="98"/>
      <c r="J484" s="99"/>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c r="AL484" s="98"/>
      <c r="AM484" s="98"/>
      <c r="AN484" s="98"/>
      <c r="AO484" s="98"/>
      <c r="AP484" s="98"/>
      <c r="AQ484" s="98"/>
      <c r="AR484" s="98"/>
      <c r="AS484" s="98"/>
      <c r="AT484" s="98"/>
    </row>
    <row r="485" ht="13.5" customHeight="1">
      <c r="A485" s="5"/>
      <c r="B485" s="98"/>
      <c r="C485" s="98"/>
      <c r="D485" s="98"/>
      <c r="E485" s="98"/>
      <c r="F485" s="98"/>
      <c r="G485" s="78"/>
      <c r="H485" s="98"/>
      <c r="I485" s="98"/>
      <c r="J485" s="99"/>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c r="AL485" s="98"/>
      <c r="AM485" s="98"/>
      <c r="AN485" s="98"/>
      <c r="AO485" s="98"/>
      <c r="AP485" s="98"/>
      <c r="AQ485" s="98"/>
      <c r="AR485" s="98"/>
      <c r="AS485" s="98"/>
      <c r="AT485" s="98"/>
    </row>
    <row r="486" ht="13.5" customHeight="1">
      <c r="A486" s="5"/>
      <c r="B486" s="98"/>
      <c r="C486" s="98"/>
      <c r="D486" s="98"/>
      <c r="E486" s="98"/>
      <c r="F486" s="98"/>
      <c r="G486" s="78"/>
      <c r="H486" s="98"/>
      <c r="I486" s="98"/>
      <c r="J486" s="99"/>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c r="AL486" s="98"/>
      <c r="AM486" s="98"/>
      <c r="AN486" s="98"/>
      <c r="AO486" s="98"/>
      <c r="AP486" s="98"/>
      <c r="AQ486" s="98"/>
      <c r="AR486" s="98"/>
      <c r="AS486" s="98"/>
      <c r="AT486" s="98"/>
    </row>
    <row r="487" ht="13.5" customHeight="1">
      <c r="A487" s="5"/>
      <c r="B487" s="98"/>
      <c r="C487" s="98"/>
      <c r="D487" s="98"/>
      <c r="E487" s="98"/>
      <c r="F487" s="98"/>
      <c r="G487" s="78"/>
      <c r="H487" s="98"/>
      <c r="I487" s="98"/>
      <c r="J487" s="99"/>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c r="AL487" s="98"/>
      <c r="AM487" s="98"/>
      <c r="AN487" s="98"/>
      <c r="AO487" s="98"/>
      <c r="AP487" s="98"/>
      <c r="AQ487" s="98"/>
      <c r="AR487" s="98"/>
      <c r="AS487" s="98"/>
      <c r="AT487" s="98"/>
    </row>
    <row r="488" ht="13.5" customHeight="1">
      <c r="A488" s="5"/>
      <c r="B488" s="98"/>
      <c r="C488" s="98"/>
      <c r="D488" s="98"/>
      <c r="E488" s="98"/>
      <c r="F488" s="98"/>
      <c r="G488" s="78"/>
      <c r="H488" s="98"/>
      <c r="I488" s="98"/>
      <c r="J488" s="99"/>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c r="AL488" s="98"/>
      <c r="AM488" s="98"/>
      <c r="AN488" s="98"/>
      <c r="AO488" s="98"/>
      <c r="AP488" s="98"/>
      <c r="AQ488" s="98"/>
      <c r="AR488" s="98"/>
      <c r="AS488" s="98"/>
      <c r="AT488" s="98"/>
    </row>
    <row r="489" ht="13.5" customHeight="1">
      <c r="A489" s="5"/>
      <c r="B489" s="98"/>
      <c r="C489" s="98"/>
      <c r="D489" s="98"/>
      <c r="E489" s="98"/>
      <c r="F489" s="98"/>
      <c r="G489" s="78"/>
      <c r="H489" s="98"/>
      <c r="I489" s="98"/>
      <c r="J489" s="99"/>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c r="AL489" s="98"/>
      <c r="AM489" s="98"/>
      <c r="AN489" s="98"/>
      <c r="AO489" s="98"/>
      <c r="AP489" s="98"/>
      <c r="AQ489" s="98"/>
      <c r="AR489" s="98"/>
      <c r="AS489" s="98"/>
      <c r="AT489" s="98"/>
    </row>
    <row r="490" ht="13.5" customHeight="1">
      <c r="A490" s="5"/>
      <c r="B490" s="98"/>
      <c r="C490" s="98"/>
      <c r="D490" s="98"/>
      <c r="E490" s="98"/>
      <c r="F490" s="98"/>
      <c r="G490" s="78"/>
      <c r="H490" s="98"/>
      <c r="I490" s="98"/>
      <c r="J490" s="99"/>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c r="AL490" s="98"/>
      <c r="AM490" s="98"/>
      <c r="AN490" s="98"/>
      <c r="AO490" s="98"/>
      <c r="AP490" s="98"/>
      <c r="AQ490" s="98"/>
      <c r="AR490" s="98"/>
      <c r="AS490" s="98"/>
      <c r="AT490" s="98"/>
    </row>
    <row r="491" ht="13.5" customHeight="1">
      <c r="A491" s="5"/>
      <c r="B491" s="98"/>
      <c r="C491" s="98"/>
      <c r="D491" s="98"/>
      <c r="E491" s="98"/>
      <c r="F491" s="98"/>
      <c r="G491" s="78"/>
      <c r="H491" s="98"/>
      <c r="I491" s="98"/>
      <c r="J491" s="99"/>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c r="AL491" s="98"/>
      <c r="AM491" s="98"/>
      <c r="AN491" s="98"/>
      <c r="AO491" s="98"/>
      <c r="AP491" s="98"/>
      <c r="AQ491" s="98"/>
      <c r="AR491" s="98"/>
      <c r="AS491" s="98"/>
      <c r="AT491" s="98"/>
    </row>
    <row r="492" ht="13.5" customHeight="1">
      <c r="A492" s="5"/>
      <c r="B492" s="98"/>
      <c r="C492" s="98"/>
      <c r="D492" s="98"/>
      <c r="E492" s="98"/>
      <c r="F492" s="98"/>
      <c r="G492" s="78"/>
      <c r="H492" s="98"/>
      <c r="I492" s="98"/>
      <c r="J492" s="99"/>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c r="AL492" s="98"/>
      <c r="AM492" s="98"/>
      <c r="AN492" s="98"/>
      <c r="AO492" s="98"/>
      <c r="AP492" s="98"/>
      <c r="AQ492" s="98"/>
      <c r="AR492" s="98"/>
      <c r="AS492" s="98"/>
      <c r="AT492" s="98"/>
    </row>
    <row r="493" ht="13.5" customHeight="1">
      <c r="A493" s="5"/>
      <c r="B493" s="98"/>
      <c r="C493" s="98"/>
      <c r="D493" s="98"/>
      <c r="E493" s="98"/>
      <c r="F493" s="98"/>
      <c r="G493" s="78"/>
      <c r="H493" s="98"/>
      <c r="I493" s="98"/>
      <c r="J493" s="99"/>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c r="AL493" s="98"/>
      <c r="AM493" s="98"/>
      <c r="AN493" s="98"/>
      <c r="AO493" s="98"/>
      <c r="AP493" s="98"/>
      <c r="AQ493" s="98"/>
      <c r="AR493" s="98"/>
      <c r="AS493" s="98"/>
      <c r="AT493" s="98"/>
    </row>
    <row r="494" ht="13.5" customHeight="1">
      <c r="A494" s="5"/>
      <c r="B494" s="98"/>
      <c r="C494" s="98"/>
      <c r="D494" s="98"/>
      <c r="E494" s="98"/>
      <c r="F494" s="98"/>
      <c r="G494" s="78"/>
      <c r="H494" s="98"/>
      <c r="I494" s="98"/>
      <c r="J494" s="99"/>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c r="AL494" s="98"/>
      <c r="AM494" s="98"/>
      <c r="AN494" s="98"/>
      <c r="AO494" s="98"/>
      <c r="AP494" s="98"/>
      <c r="AQ494" s="98"/>
      <c r="AR494" s="98"/>
      <c r="AS494" s="98"/>
      <c r="AT494" s="98"/>
    </row>
    <row r="495" ht="13.5" customHeight="1">
      <c r="A495" s="5"/>
      <c r="B495" s="98"/>
      <c r="C495" s="98"/>
      <c r="D495" s="98"/>
      <c r="E495" s="98"/>
      <c r="F495" s="98"/>
      <c r="G495" s="78"/>
      <c r="H495" s="98"/>
      <c r="I495" s="98"/>
      <c r="J495" s="99"/>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c r="AL495" s="98"/>
      <c r="AM495" s="98"/>
      <c r="AN495" s="98"/>
      <c r="AO495" s="98"/>
      <c r="AP495" s="98"/>
      <c r="AQ495" s="98"/>
      <c r="AR495" s="98"/>
      <c r="AS495" s="98"/>
      <c r="AT495" s="98"/>
    </row>
    <row r="496" ht="13.5" customHeight="1">
      <c r="A496" s="5"/>
      <c r="B496" s="98"/>
      <c r="C496" s="98"/>
      <c r="D496" s="98"/>
      <c r="E496" s="98"/>
      <c r="F496" s="98"/>
      <c r="G496" s="78"/>
      <c r="H496" s="98"/>
      <c r="I496" s="98"/>
      <c r="J496" s="99"/>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c r="AL496" s="98"/>
      <c r="AM496" s="98"/>
      <c r="AN496" s="98"/>
      <c r="AO496" s="98"/>
      <c r="AP496" s="98"/>
      <c r="AQ496" s="98"/>
      <c r="AR496" s="98"/>
      <c r="AS496" s="98"/>
      <c r="AT496" s="98"/>
    </row>
    <row r="497" ht="13.5" customHeight="1">
      <c r="A497" s="5"/>
      <c r="B497" s="98"/>
      <c r="C497" s="98"/>
      <c r="D497" s="98"/>
      <c r="E497" s="98"/>
      <c r="F497" s="98"/>
      <c r="G497" s="78"/>
      <c r="H497" s="98"/>
      <c r="I497" s="98"/>
      <c r="J497" s="99"/>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c r="AL497" s="98"/>
      <c r="AM497" s="98"/>
      <c r="AN497" s="98"/>
      <c r="AO497" s="98"/>
      <c r="AP497" s="98"/>
      <c r="AQ497" s="98"/>
      <c r="AR497" s="98"/>
      <c r="AS497" s="98"/>
      <c r="AT497" s="98"/>
    </row>
    <row r="498" ht="13.5" customHeight="1">
      <c r="A498" s="5"/>
      <c r="B498" s="98"/>
      <c r="C498" s="98"/>
      <c r="D498" s="98"/>
      <c r="E498" s="98"/>
      <c r="F498" s="98"/>
      <c r="G498" s="78"/>
      <c r="H498" s="98"/>
      <c r="I498" s="98"/>
      <c r="J498" s="99"/>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c r="AL498" s="98"/>
      <c r="AM498" s="98"/>
      <c r="AN498" s="98"/>
      <c r="AO498" s="98"/>
      <c r="AP498" s="98"/>
      <c r="AQ498" s="98"/>
      <c r="AR498" s="98"/>
      <c r="AS498" s="98"/>
      <c r="AT498" s="98"/>
    </row>
    <row r="499" ht="13.5" customHeight="1">
      <c r="A499" s="5"/>
      <c r="B499" s="98"/>
      <c r="C499" s="98"/>
      <c r="D499" s="98"/>
      <c r="E499" s="98"/>
      <c r="F499" s="98"/>
      <c r="G499" s="78"/>
      <c r="H499" s="98"/>
      <c r="I499" s="98"/>
      <c r="J499" s="99"/>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c r="AL499" s="98"/>
      <c r="AM499" s="98"/>
      <c r="AN499" s="98"/>
      <c r="AO499" s="98"/>
      <c r="AP499" s="98"/>
      <c r="AQ499" s="98"/>
      <c r="AR499" s="98"/>
      <c r="AS499" s="98"/>
      <c r="AT499" s="98"/>
    </row>
    <row r="500" ht="13.5" customHeight="1">
      <c r="A500" s="5"/>
      <c r="B500" s="98"/>
      <c r="C500" s="98"/>
      <c r="D500" s="98"/>
      <c r="E500" s="98"/>
      <c r="F500" s="98"/>
      <c r="G500" s="78"/>
      <c r="H500" s="98"/>
      <c r="I500" s="98"/>
      <c r="J500" s="99"/>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c r="AL500" s="98"/>
      <c r="AM500" s="98"/>
      <c r="AN500" s="98"/>
      <c r="AO500" s="98"/>
      <c r="AP500" s="98"/>
      <c r="AQ500" s="98"/>
      <c r="AR500" s="98"/>
      <c r="AS500" s="98"/>
      <c r="AT500" s="98"/>
    </row>
    <row r="501" ht="13.5" customHeight="1">
      <c r="A501" s="5"/>
      <c r="B501" s="98"/>
      <c r="C501" s="98"/>
      <c r="D501" s="98"/>
      <c r="E501" s="98"/>
      <c r="F501" s="98"/>
      <c r="G501" s="78"/>
      <c r="H501" s="98"/>
      <c r="I501" s="98"/>
      <c r="J501" s="99"/>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c r="AL501" s="98"/>
      <c r="AM501" s="98"/>
      <c r="AN501" s="98"/>
      <c r="AO501" s="98"/>
      <c r="AP501" s="98"/>
      <c r="AQ501" s="98"/>
      <c r="AR501" s="98"/>
      <c r="AS501" s="98"/>
      <c r="AT501" s="98"/>
    </row>
    <row r="502" ht="13.5" customHeight="1">
      <c r="A502" s="5"/>
      <c r="B502" s="98"/>
      <c r="C502" s="98"/>
      <c r="D502" s="98"/>
      <c r="E502" s="98"/>
      <c r="F502" s="98"/>
      <c r="G502" s="78"/>
      <c r="H502" s="98"/>
      <c r="I502" s="98"/>
      <c r="J502" s="99"/>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c r="AL502" s="98"/>
      <c r="AM502" s="98"/>
      <c r="AN502" s="98"/>
      <c r="AO502" s="98"/>
      <c r="AP502" s="98"/>
      <c r="AQ502" s="98"/>
      <c r="AR502" s="98"/>
      <c r="AS502" s="98"/>
      <c r="AT502" s="98"/>
    </row>
    <row r="503" ht="13.5" customHeight="1">
      <c r="A503" s="5"/>
      <c r="B503" s="98"/>
      <c r="C503" s="98"/>
      <c r="D503" s="98"/>
      <c r="E503" s="98"/>
      <c r="F503" s="98"/>
      <c r="G503" s="78"/>
      <c r="H503" s="98"/>
      <c r="I503" s="98"/>
      <c r="J503" s="99"/>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c r="AL503" s="98"/>
      <c r="AM503" s="98"/>
      <c r="AN503" s="98"/>
      <c r="AO503" s="98"/>
      <c r="AP503" s="98"/>
      <c r="AQ503" s="98"/>
      <c r="AR503" s="98"/>
      <c r="AS503" s="98"/>
      <c r="AT503" s="98"/>
    </row>
    <row r="504" ht="13.5" customHeight="1">
      <c r="A504" s="5"/>
      <c r="B504" s="98"/>
      <c r="C504" s="98"/>
      <c r="D504" s="98"/>
      <c r="E504" s="98"/>
      <c r="F504" s="98"/>
      <c r="G504" s="78"/>
      <c r="H504" s="98"/>
      <c r="I504" s="98"/>
      <c r="J504" s="99"/>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c r="AL504" s="98"/>
      <c r="AM504" s="98"/>
      <c r="AN504" s="98"/>
      <c r="AO504" s="98"/>
      <c r="AP504" s="98"/>
      <c r="AQ504" s="98"/>
      <c r="AR504" s="98"/>
      <c r="AS504" s="98"/>
      <c r="AT504" s="98"/>
    </row>
    <row r="505" ht="13.5" customHeight="1">
      <c r="A505" s="5"/>
      <c r="B505" s="98"/>
      <c r="C505" s="98"/>
      <c r="D505" s="98"/>
      <c r="E505" s="98"/>
      <c r="F505" s="98"/>
      <c r="G505" s="78"/>
      <c r="H505" s="98"/>
      <c r="I505" s="98"/>
      <c r="J505" s="99"/>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c r="AL505" s="98"/>
      <c r="AM505" s="98"/>
      <c r="AN505" s="98"/>
      <c r="AO505" s="98"/>
      <c r="AP505" s="98"/>
      <c r="AQ505" s="98"/>
      <c r="AR505" s="98"/>
      <c r="AS505" s="98"/>
      <c r="AT505" s="98"/>
    </row>
    <row r="506" ht="13.5" customHeight="1">
      <c r="A506" s="5"/>
      <c r="B506" s="98"/>
      <c r="C506" s="98"/>
      <c r="D506" s="98"/>
      <c r="E506" s="98"/>
      <c r="F506" s="98"/>
      <c r="G506" s="78"/>
      <c r="H506" s="98"/>
      <c r="I506" s="98"/>
      <c r="J506" s="99"/>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c r="AL506" s="98"/>
      <c r="AM506" s="98"/>
      <c r="AN506" s="98"/>
      <c r="AO506" s="98"/>
      <c r="AP506" s="98"/>
      <c r="AQ506" s="98"/>
      <c r="AR506" s="98"/>
      <c r="AS506" s="98"/>
      <c r="AT506" s="98"/>
    </row>
    <row r="507" ht="13.5" customHeight="1">
      <c r="A507" s="5"/>
      <c r="B507" s="98"/>
      <c r="C507" s="98"/>
      <c r="D507" s="98"/>
      <c r="E507" s="98"/>
      <c r="F507" s="98"/>
      <c r="G507" s="78"/>
      <c r="H507" s="98"/>
      <c r="I507" s="98"/>
      <c r="J507" s="99"/>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c r="AL507" s="98"/>
      <c r="AM507" s="98"/>
      <c r="AN507" s="98"/>
      <c r="AO507" s="98"/>
      <c r="AP507" s="98"/>
      <c r="AQ507" s="98"/>
      <c r="AR507" s="98"/>
      <c r="AS507" s="98"/>
      <c r="AT507" s="98"/>
    </row>
    <row r="508" ht="13.5" customHeight="1">
      <c r="A508" s="5"/>
      <c r="B508" s="98"/>
      <c r="C508" s="98"/>
      <c r="D508" s="98"/>
      <c r="E508" s="98"/>
      <c r="F508" s="98"/>
      <c r="G508" s="78"/>
      <c r="H508" s="98"/>
      <c r="I508" s="98"/>
      <c r="J508" s="99"/>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c r="AL508" s="98"/>
      <c r="AM508" s="98"/>
      <c r="AN508" s="98"/>
      <c r="AO508" s="98"/>
      <c r="AP508" s="98"/>
      <c r="AQ508" s="98"/>
      <c r="AR508" s="98"/>
      <c r="AS508" s="98"/>
      <c r="AT508" s="98"/>
    </row>
    <row r="509" ht="13.5" customHeight="1">
      <c r="A509" s="5"/>
      <c r="B509" s="98"/>
      <c r="C509" s="98"/>
      <c r="D509" s="98"/>
      <c r="E509" s="98"/>
      <c r="F509" s="98"/>
      <c r="G509" s="78"/>
      <c r="H509" s="98"/>
      <c r="I509" s="98"/>
      <c r="J509" s="99"/>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c r="AL509" s="98"/>
      <c r="AM509" s="98"/>
      <c r="AN509" s="98"/>
      <c r="AO509" s="98"/>
      <c r="AP509" s="98"/>
      <c r="AQ509" s="98"/>
      <c r="AR509" s="98"/>
      <c r="AS509" s="98"/>
      <c r="AT509" s="98"/>
    </row>
    <row r="510" ht="13.5" customHeight="1">
      <c r="A510" s="5"/>
      <c r="B510" s="98"/>
      <c r="C510" s="98"/>
      <c r="D510" s="98"/>
      <c r="E510" s="98"/>
      <c r="F510" s="98"/>
      <c r="G510" s="78"/>
      <c r="H510" s="98"/>
      <c r="I510" s="98"/>
      <c r="J510" s="99"/>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c r="AL510" s="98"/>
      <c r="AM510" s="98"/>
      <c r="AN510" s="98"/>
      <c r="AO510" s="98"/>
      <c r="AP510" s="98"/>
      <c r="AQ510" s="98"/>
      <c r="AR510" s="98"/>
      <c r="AS510" s="98"/>
      <c r="AT510" s="98"/>
    </row>
    <row r="511" ht="13.5" customHeight="1">
      <c r="A511" s="5"/>
      <c r="B511" s="98"/>
      <c r="C511" s="98"/>
      <c r="D511" s="98"/>
      <c r="E511" s="98"/>
      <c r="F511" s="98"/>
      <c r="G511" s="78"/>
      <c r="H511" s="98"/>
      <c r="I511" s="98"/>
      <c r="J511" s="99"/>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c r="AL511" s="98"/>
      <c r="AM511" s="98"/>
      <c r="AN511" s="98"/>
      <c r="AO511" s="98"/>
      <c r="AP511" s="98"/>
      <c r="AQ511" s="98"/>
      <c r="AR511" s="98"/>
      <c r="AS511" s="98"/>
      <c r="AT511" s="98"/>
    </row>
    <row r="512" ht="13.5" customHeight="1">
      <c r="A512" s="5"/>
      <c r="B512" s="98"/>
      <c r="C512" s="98"/>
      <c r="D512" s="98"/>
      <c r="E512" s="98"/>
      <c r="F512" s="98"/>
      <c r="G512" s="78"/>
      <c r="H512" s="98"/>
      <c r="I512" s="98"/>
      <c r="J512" s="99"/>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c r="AL512" s="98"/>
      <c r="AM512" s="98"/>
      <c r="AN512" s="98"/>
      <c r="AO512" s="98"/>
      <c r="AP512" s="98"/>
      <c r="AQ512" s="98"/>
      <c r="AR512" s="98"/>
      <c r="AS512" s="98"/>
      <c r="AT512" s="98"/>
    </row>
    <row r="513" ht="13.5" customHeight="1">
      <c r="A513" s="5"/>
      <c r="B513" s="98"/>
      <c r="C513" s="98"/>
      <c r="D513" s="98"/>
      <c r="E513" s="98"/>
      <c r="F513" s="98"/>
      <c r="G513" s="78"/>
      <c r="H513" s="98"/>
      <c r="I513" s="98"/>
      <c r="J513" s="99"/>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c r="AL513" s="98"/>
      <c r="AM513" s="98"/>
      <c r="AN513" s="98"/>
      <c r="AO513" s="98"/>
      <c r="AP513" s="98"/>
      <c r="AQ513" s="98"/>
      <c r="AR513" s="98"/>
      <c r="AS513" s="98"/>
      <c r="AT513" s="98"/>
    </row>
    <row r="514" ht="13.5" customHeight="1">
      <c r="A514" s="5"/>
      <c r="B514" s="98"/>
      <c r="C514" s="98"/>
      <c r="D514" s="98"/>
      <c r="E514" s="98"/>
      <c r="F514" s="98"/>
      <c r="G514" s="78"/>
      <c r="H514" s="98"/>
      <c r="I514" s="98"/>
      <c r="J514" s="99"/>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c r="AL514" s="98"/>
      <c r="AM514" s="98"/>
      <c r="AN514" s="98"/>
      <c r="AO514" s="98"/>
      <c r="AP514" s="98"/>
      <c r="AQ514" s="98"/>
      <c r="AR514" s="98"/>
      <c r="AS514" s="98"/>
      <c r="AT514" s="98"/>
    </row>
    <row r="515" ht="13.5" customHeight="1">
      <c r="A515" s="5"/>
      <c r="B515" s="98"/>
      <c r="C515" s="98"/>
      <c r="D515" s="98"/>
      <c r="E515" s="98"/>
      <c r="F515" s="98"/>
      <c r="G515" s="78"/>
      <c r="H515" s="98"/>
      <c r="I515" s="98"/>
      <c r="J515" s="99"/>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c r="AL515" s="98"/>
      <c r="AM515" s="98"/>
      <c r="AN515" s="98"/>
      <c r="AO515" s="98"/>
      <c r="AP515" s="98"/>
      <c r="AQ515" s="98"/>
      <c r="AR515" s="98"/>
      <c r="AS515" s="98"/>
      <c r="AT515" s="98"/>
    </row>
    <row r="516" ht="13.5" customHeight="1">
      <c r="A516" s="5"/>
      <c r="B516" s="98"/>
      <c r="C516" s="98"/>
      <c r="D516" s="98"/>
      <c r="E516" s="98"/>
      <c r="F516" s="98"/>
      <c r="G516" s="78"/>
      <c r="H516" s="98"/>
      <c r="I516" s="98"/>
      <c r="J516" s="99"/>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c r="AL516" s="98"/>
      <c r="AM516" s="98"/>
      <c r="AN516" s="98"/>
      <c r="AO516" s="98"/>
      <c r="AP516" s="98"/>
      <c r="AQ516" s="98"/>
      <c r="AR516" s="98"/>
      <c r="AS516" s="98"/>
      <c r="AT516" s="98"/>
    </row>
    <row r="517" ht="13.5" customHeight="1">
      <c r="A517" s="5"/>
      <c r="B517" s="98"/>
      <c r="C517" s="98"/>
      <c r="D517" s="98"/>
      <c r="E517" s="98"/>
      <c r="F517" s="98"/>
      <c r="G517" s="78"/>
      <c r="H517" s="98"/>
      <c r="I517" s="98"/>
      <c r="J517" s="99"/>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c r="AL517" s="98"/>
      <c r="AM517" s="98"/>
      <c r="AN517" s="98"/>
      <c r="AO517" s="98"/>
      <c r="AP517" s="98"/>
      <c r="AQ517" s="98"/>
      <c r="AR517" s="98"/>
      <c r="AS517" s="98"/>
      <c r="AT517" s="98"/>
    </row>
    <row r="518" ht="13.5" customHeight="1">
      <c r="A518" s="5"/>
      <c r="B518" s="98"/>
      <c r="C518" s="98"/>
      <c r="D518" s="98"/>
      <c r="E518" s="98"/>
      <c r="F518" s="98"/>
      <c r="G518" s="78"/>
      <c r="H518" s="98"/>
      <c r="I518" s="98"/>
      <c r="J518" s="99"/>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c r="AL518" s="98"/>
      <c r="AM518" s="98"/>
      <c r="AN518" s="98"/>
      <c r="AO518" s="98"/>
      <c r="AP518" s="98"/>
      <c r="AQ518" s="98"/>
      <c r="AR518" s="98"/>
      <c r="AS518" s="98"/>
      <c r="AT518" s="98"/>
    </row>
    <row r="519" ht="13.5" customHeight="1">
      <c r="A519" s="5"/>
      <c r="B519" s="98"/>
      <c r="C519" s="98"/>
      <c r="D519" s="98"/>
      <c r="E519" s="98"/>
      <c r="F519" s="98"/>
      <c r="G519" s="78"/>
      <c r="H519" s="98"/>
      <c r="I519" s="98"/>
      <c r="J519" s="99"/>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c r="AL519" s="98"/>
      <c r="AM519" s="98"/>
      <c r="AN519" s="98"/>
      <c r="AO519" s="98"/>
      <c r="AP519" s="98"/>
      <c r="AQ519" s="98"/>
      <c r="AR519" s="98"/>
      <c r="AS519" s="98"/>
      <c r="AT519" s="98"/>
    </row>
    <row r="520" ht="13.5" customHeight="1">
      <c r="A520" s="5"/>
      <c r="B520" s="98"/>
      <c r="C520" s="98"/>
      <c r="D520" s="98"/>
      <c r="E520" s="98"/>
      <c r="F520" s="98"/>
      <c r="G520" s="78"/>
      <c r="H520" s="98"/>
      <c r="I520" s="98"/>
      <c r="J520" s="99"/>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c r="AL520" s="98"/>
      <c r="AM520" s="98"/>
      <c r="AN520" s="98"/>
      <c r="AO520" s="98"/>
      <c r="AP520" s="98"/>
      <c r="AQ520" s="98"/>
      <c r="AR520" s="98"/>
      <c r="AS520" s="98"/>
      <c r="AT520" s="98"/>
    </row>
    <row r="521" ht="13.5" customHeight="1">
      <c r="A521" s="5"/>
      <c r="B521" s="98"/>
      <c r="C521" s="98"/>
      <c r="D521" s="98"/>
      <c r="E521" s="98"/>
      <c r="F521" s="98"/>
      <c r="G521" s="78"/>
      <c r="H521" s="98"/>
      <c r="I521" s="98"/>
      <c r="J521" s="99"/>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c r="AL521" s="98"/>
      <c r="AM521" s="98"/>
      <c r="AN521" s="98"/>
      <c r="AO521" s="98"/>
      <c r="AP521" s="98"/>
      <c r="AQ521" s="98"/>
      <c r="AR521" s="98"/>
      <c r="AS521" s="98"/>
      <c r="AT521" s="98"/>
    </row>
    <row r="522" ht="13.5" customHeight="1">
      <c r="A522" s="5"/>
      <c r="B522" s="98"/>
      <c r="C522" s="98"/>
      <c r="D522" s="98"/>
      <c r="E522" s="98"/>
      <c r="F522" s="98"/>
      <c r="G522" s="78"/>
      <c r="H522" s="98"/>
      <c r="I522" s="98"/>
      <c r="J522" s="99"/>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c r="AL522" s="98"/>
      <c r="AM522" s="98"/>
      <c r="AN522" s="98"/>
      <c r="AO522" s="98"/>
      <c r="AP522" s="98"/>
      <c r="AQ522" s="98"/>
      <c r="AR522" s="98"/>
      <c r="AS522" s="98"/>
      <c r="AT522" s="98"/>
    </row>
    <row r="523" ht="13.5" customHeight="1">
      <c r="A523" s="5"/>
      <c r="B523" s="98"/>
      <c r="C523" s="98"/>
      <c r="D523" s="98"/>
      <c r="E523" s="98"/>
      <c r="F523" s="98"/>
      <c r="G523" s="78"/>
      <c r="H523" s="98"/>
      <c r="I523" s="98"/>
      <c r="J523" s="99"/>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c r="AL523" s="98"/>
      <c r="AM523" s="98"/>
      <c r="AN523" s="98"/>
      <c r="AO523" s="98"/>
      <c r="AP523" s="98"/>
      <c r="AQ523" s="98"/>
      <c r="AR523" s="98"/>
      <c r="AS523" s="98"/>
      <c r="AT523" s="98"/>
    </row>
    <row r="524" ht="13.5" customHeight="1">
      <c r="A524" s="5"/>
      <c r="B524" s="98"/>
      <c r="C524" s="98"/>
      <c r="D524" s="98"/>
      <c r="E524" s="98"/>
      <c r="F524" s="98"/>
      <c r="G524" s="78"/>
      <c r="H524" s="98"/>
      <c r="I524" s="98"/>
      <c r="J524" s="99"/>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c r="AL524" s="98"/>
      <c r="AM524" s="98"/>
      <c r="AN524" s="98"/>
      <c r="AO524" s="98"/>
      <c r="AP524" s="98"/>
      <c r="AQ524" s="98"/>
      <c r="AR524" s="98"/>
      <c r="AS524" s="98"/>
      <c r="AT524" s="98"/>
    </row>
    <row r="525" ht="13.5" customHeight="1">
      <c r="A525" s="5"/>
      <c r="B525" s="98"/>
      <c r="C525" s="98"/>
      <c r="D525" s="98"/>
      <c r="E525" s="98"/>
      <c r="F525" s="98"/>
      <c r="G525" s="78"/>
      <c r="H525" s="98"/>
      <c r="I525" s="98"/>
      <c r="J525" s="99"/>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c r="AL525" s="98"/>
      <c r="AM525" s="98"/>
      <c r="AN525" s="98"/>
      <c r="AO525" s="98"/>
      <c r="AP525" s="98"/>
      <c r="AQ525" s="98"/>
      <c r="AR525" s="98"/>
      <c r="AS525" s="98"/>
      <c r="AT525" s="98"/>
    </row>
    <row r="526" ht="13.5" customHeight="1">
      <c r="A526" s="5"/>
      <c r="B526" s="98"/>
      <c r="C526" s="98"/>
      <c r="D526" s="98"/>
      <c r="E526" s="98"/>
      <c r="F526" s="98"/>
      <c r="G526" s="78"/>
      <c r="H526" s="98"/>
      <c r="I526" s="98"/>
      <c r="J526" s="99"/>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c r="AL526" s="98"/>
      <c r="AM526" s="98"/>
      <c r="AN526" s="98"/>
      <c r="AO526" s="98"/>
      <c r="AP526" s="98"/>
      <c r="AQ526" s="98"/>
      <c r="AR526" s="98"/>
      <c r="AS526" s="98"/>
      <c r="AT526" s="98"/>
    </row>
    <row r="527" ht="13.5" customHeight="1">
      <c r="A527" s="5"/>
      <c r="B527" s="98"/>
      <c r="C527" s="98"/>
      <c r="D527" s="98"/>
      <c r="E527" s="98"/>
      <c r="F527" s="98"/>
      <c r="G527" s="78"/>
      <c r="H527" s="98"/>
      <c r="I527" s="98"/>
      <c r="J527" s="99"/>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c r="AL527" s="98"/>
      <c r="AM527" s="98"/>
      <c r="AN527" s="98"/>
      <c r="AO527" s="98"/>
      <c r="AP527" s="98"/>
      <c r="AQ527" s="98"/>
      <c r="AR527" s="98"/>
      <c r="AS527" s="98"/>
      <c r="AT527" s="98"/>
    </row>
    <row r="528" ht="13.5" customHeight="1">
      <c r="A528" s="5"/>
      <c r="B528" s="98"/>
      <c r="C528" s="98"/>
      <c r="D528" s="98"/>
      <c r="E528" s="98"/>
      <c r="F528" s="98"/>
      <c r="G528" s="78"/>
      <c r="H528" s="98"/>
      <c r="I528" s="98"/>
      <c r="J528" s="99"/>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c r="AL528" s="98"/>
      <c r="AM528" s="98"/>
      <c r="AN528" s="98"/>
      <c r="AO528" s="98"/>
      <c r="AP528" s="98"/>
      <c r="AQ528" s="98"/>
      <c r="AR528" s="98"/>
      <c r="AS528" s="98"/>
      <c r="AT528" s="98"/>
    </row>
    <row r="529" ht="13.5" customHeight="1">
      <c r="A529" s="5"/>
      <c r="B529" s="98"/>
      <c r="C529" s="98"/>
      <c r="D529" s="98"/>
      <c r="E529" s="98"/>
      <c r="F529" s="98"/>
      <c r="G529" s="78"/>
      <c r="H529" s="98"/>
      <c r="I529" s="98"/>
      <c r="J529" s="99"/>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c r="AL529" s="98"/>
      <c r="AM529" s="98"/>
      <c r="AN529" s="98"/>
      <c r="AO529" s="98"/>
      <c r="AP529" s="98"/>
      <c r="AQ529" s="98"/>
      <c r="AR529" s="98"/>
      <c r="AS529" s="98"/>
      <c r="AT529" s="98"/>
    </row>
    <row r="530" ht="13.5" customHeight="1">
      <c r="A530" s="5"/>
      <c r="B530" s="98"/>
      <c r="C530" s="98"/>
      <c r="D530" s="98"/>
      <c r="E530" s="98"/>
      <c r="F530" s="98"/>
      <c r="G530" s="78"/>
      <c r="H530" s="98"/>
      <c r="I530" s="98"/>
      <c r="J530" s="99"/>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c r="AL530" s="98"/>
      <c r="AM530" s="98"/>
      <c r="AN530" s="98"/>
      <c r="AO530" s="98"/>
      <c r="AP530" s="98"/>
      <c r="AQ530" s="98"/>
      <c r="AR530" s="98"/>
      <c r="AS530" s="98"/>
      <c r="AT530" s="98"/>
    </row>
    <row r="531" ht="13.5" customHeight="1">
      <c r="A531" s="5"/>
      <c r="B531" s="98"/>
      <c r="C531" s="98"/>
      <c r="D531" s="98"/>
      <c r="E531" s="98"/>
      <c r="F531" s="98"/>
      <c r="G531" s="78"/>
      <c r="H531" s="98"/>
      <c r="I531" s="98"/>
      <c r="J531" s="99"/>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c r="AL531" s="98"/>
      <c r="AM531" s="98"/>
      <c r="AN531" s="98"/>
      <c r="AO531" s="98"/>
      <c r="AP531" s="98"/>
      <c r="AQ531" s="98"/>
      <c r="AR531" s="98"/>
      <c r="AS531" s="98"/>
      <c r="AT531" s="98"/>
    </row>
    <row r="532" ht="13.5" customHeight="1">
      <c r="A532" s="5"/>
      <c r="B532" s="98"/>
      <c r="C532" s="98"/>
      <c r="D532" s="98"/>
      <c r="E532" s="98"/>
      <c r="F532" s="98"/>
      <c r="G532" s="78"/>
      <c r="H532" s="98"/>
      <c r="I532" s="98"/>
      <c r="J532" s="99"/>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c r="AL532" s="98"/>
      <c r="AM532" s="98"/>
      <c r="AN532" s="98"/>
      <c r="AO532" s="98"/>
      <c r="AP532" s="98"/>
      <c r="AQ532" s="98"/>
      <c r="AR532" s="98"/>
      <c r="AS532" s="98"/>
      <c r="AT532" s="98"/>
    </row>
    <row r="533" ht="13.5" customHeight="1">
      <c r="A533" s="5"/>
      <c r="B533" s="98"/>
      <c r="C533" s="98"/>
      <c r="D533" s="98"/>
      <c r="E533" s="98"/>
      <c r="F533" s="98"/>
      <c r="G533" s="78"/>
      <c r="H533" s="98"/>
      <c r="I533" s="98"/>
      <c r="J533" s="99"/>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c r="AL533" s="98"/>
      <c r="AM533" s="98"/>
      <c r="AN533" s="98"/>
      <c r="AO533" s="98"/>
      <c r="AP533" s="98"/>
      <c r="AQ533" s="98"/>
      <c r="AR533" s="98"/>
      <c r="AS533" s="98"/>
      <c r="AT533" s="98"/>
    </row>
    <row r="534" ht="13.5" customHeight="1">
      <c r="A534" s="5"/>
      <c r="B534" s="98"/>
      <c r="C534" s="98"/>
      <c r="D534" s="98"/>
      <c r="E534" s="98"/>
      <c r="F534" s="98"/>
      <c r="G534" s="78"/>
      <c r="H534" s="98"/>
      <c r="I534" s="98"/>
      <c r="J534" s="99"/>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c r="AL534" s="98"/>
      <c r="AM534" s="98"/>
      <c r="AN534" s="98"/>
      <c r="AO534" s="98"/>
      <c r="AP534" s="98"/>
      <c r="AQ534" s="98"/>
      <c r="AR534" s="98"/>
      <c r="AS534" s="98"/>
      <c r="AT534" s="98"/>
    </row>
    <row r="535" ht="13.5" customHeight="1">
      <c r="A535" s="5"/>
      <c r="B535" s="98"/>
      <c r="C535" s="98"/>
      <c r="D535" s="98"/>
      <c r="E535" s="98"/>
      <c r="F535" s="98"/>
      <c r="G535" s="78"/>
      <c r="H535" s="98"/>
      <c r="I535" s="98"/>
      <c r="J535" s="99"/>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c r="AL535" s="98"/>
      <c r="AM535" s="98"/>
      <c r="AN535" s="98"/>
      <c r="AO535" s="98"/>
      <c r="AP535" s="98"/>
      <c r="AQ535" s="98"/>
      <c r="AR535" s="98"/>
      <c r="AS535" s="98"/>
      <c r="AT535" s="98"/>
    </row>
    <row r="536" ht="13.5" customHeight="1">
      <c r="A536" s="5"/>
      <c r="B536" s="98"/>
      <c r="C536" s="98"/>
      <c r="D536" s="98"/>
      <c r="E536" s="98"/>
      <c r="F536" s="98"/>
      <c r="G536" s="78"/>
      <c r="H536" s="98"/>
      <c r="I536" s="98"/>
      <c r="J536" s="99"/>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c r="AL536" s="98"/>
      <c r="AM536" s="98"/>
      <c r="AN536" s="98"/>
      <c r="AO536" s="98"/>
      <c r="AP536" s="98"/>
      <c r="AQ536" s="98"/>
      <c r="AR536" s="98"/>
      <c r="AS536" s="98"/>
      <c r="AT536" s="98"/>
    </row>
    <row r="537" ht="13.5" customHeight="1">
      <c r="A537" s="5"/>
      <c r="B537" s="98"/>
      <c r="C537" s="98"/>
      <c r="D537" s="98"/>
      <c r="E537" s="98"/>
      <c r="F537" s="98"/>
      <c r="G537" s="78"/>
      <c r="H537" s="98"/>
      <c r="I537" s="98"/>
      <c r="J537" s="99"/>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c r="AL537" s="98"/>
      <c r="AM537" s="98"/>
      <c r="AN537" s="98"/>
      <c r="AO537" s="98"/>
      <c r="AP537" s="98"/>
      <c r="AQ537" s="98"/>
      <c r="AR537" s="98"/>
      <c r="AS537" s="98"/>
      <c r="AT537" s="98"/>
    </row>
    <row r="538" ht="13.5" customHeight="1">
      <c r="A538" s="5"/>
      <c r="B538" s="98"/>
      <c r="C538" s="98"/>
      <c r="D538" s="98"/>
      <c r="E538" s="98"/>
      <c r="F538" s="98"/>
      <c r="G538" s="78"/>
      <c r="H538" s="98"/>
      <c r="I538" s="98"/>
      <c r="J538" s="99"/>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c r="AL538" s="98"/>
      <c r="AM538" s="98"/>
      <c r="AN538" s="98"/>
      <c r="AO538" s="98"/>
      <c r="AP538" s="98"/>
      <c r="AQ538" s="98"/>
      <c r="AR538" s="98"/>
      <c r="AS538" s="98"/>
      <c r="AT538" s="98"/>
    </row>
    <row r="539" ht="13.5" customHeight="1">
      <c r="A539" s="5"/>
      <c r="B539" s="98"/>
      <c r="C539" s="98"/>
      <c r="D539" s="98"/>
      <c r="E539" s="98"/>
      <c r="F539" s="98"/>
      <c r="G539" s="78"/>
      <c r="H539" s="98"/>
      <c r="I539" s="98"/>
      <c r="J539" s="99"/>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c r="AL539" s="98"/>
      <c r="AM539" s="98"/>
      <c r="AN539" s="98"/>
      <c r="AO539" s="98"/>
      <c r="AP539" s="98"/>
      <c r="AQ539" s="98"/>
      <c r="AR539" s="98"/>
      <c r="AS539" s="98"/>
      <c r="AT539" s="98"/>
    </row>
    <row r="540" ht="13.5" customHeight="1">
      <c r="A540" s="5"/>
      <c r="B540" s="98"/>
      <c r="C540" s="98"/>
      <c r="D540" s="98"/>
      <c r="E540" s="98"/>
      <c r="F540" s="98"/>
      <c r="G540" s="78"/>
      <c r="H540" s="98"/>
      <c r="I540" s="98"/>
      <c r="J540" s="99"/>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c r="AL540" s="98"/>
      <c r="AM540" s="98"/>
      <c r="AN540" s="98"/>
      <c r="AO540" s="98"/>
      <c r="AP540" s="98"/>
      <c r="AQ540" s="98"/>
      <c r="AR540" s="98"/>
      <c r="AS540" s="98"/>
      <c r="AT540" s="98"/>
    </row>
    <row r="541" ht="13.5" customHeight="1">
      <c r="A541" s="5"/>
      <c r="B541" s="98"/>
      <c r="C541" s="98"/>
      <c r="D541" s="98"/>
      <c r="E541" s="98"/>
      <c r="F541" s="98"/>
      <c r="G541" s="78"/>
      <c r="H541" s="98"/>
      <c r="I541" s="98"/>
      <c r="J541" s="99"/>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c r="AL541" s="98"/>
      <c r="AM541" s="98"/>
      <c r="AN541" s="98"/>
      <c r="AO541" s="98"/>
      <c r="AP541" s="98"/>
      <c r="AQ541" s="98"/>
      <c r="AR541" s="98"/>
      <c r="AS541" s="98"/>
      <c r="AT541" s="98"/>
    </row>
    <row r="542" ht="13.5" customHeight="1">
      <c r="A542" s="5"/>
      <c r="B542" s="98"/>
      <c r="C542" s="98"/>
      <c r="D542" s="98"/>
      <c r="E542" s="98"/>
      <c r="F542" s="98"/>
      <c r="G542" s="78"/>
      <c r="H542" s="98"/>
      <c r="I542" s="98"/>
      <c r="J542" s="99"/>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c r="AL542" s="98"/>
      <c r="AM542" s="98"/>
      <c r="AN542" s="98"/>
      <c r="AO542" s="98"/>
      <c r="AP542" s="98"/>
      <c r="AQ542" s="98"/>
      <c r="AR542" s="98"/>
      <c r="AS542" s="98"/>
      <c r="AT542" s="98"/>
    </row>
    <row r="543" ht="13.5" customHeight="1">
      <c r="A543" s="5"/>
      <c r="B543" s="98"/>
      <c r="C543" s="98"/>
      <c r="D543" s="98"/>
      <c r="E543" s="98"/>
      <c r="F543" s="98"/>
      <c r="G543" s="78"/>
      <c r="H543" s="98"/>
      <c r="I543" s="98"/>
      <c r="J543" s="99"/>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c r="AL543" s="98"/>
      <c r="AM543" s="98"/>
      <c r="AN543" s="98"/>
      <c r="AO543" s="98"/>
      <c r="AP543" s="98"/>
      <c r="AQ543" s="98"/>
      <c r="AR543" s="98"/>
      <c r="AS543" s="98"/>
      <c r="AT543" s="98"/>
    </row>
    <row r="544" ht="13.5" customHeight="1">
      <c r="A544" s="5"/>
      <c r="B544" s="98"/>
      <c r="C544" s="98"/>
      <c r="D544" s="98"/>
      <c r="E544" s="98"/>
      <c r="F544" s="98"/>
      <c r="G544" s="78"/>
      <c r="H544" s="98"/>
      <c r="I544" s="98"/>
      <c r="J544" s="99"/>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c r="AL544" s="98"/>
      <c r="AM544" s="98"/>
      <c r="AN544" s="98"/>
      <c r="AO544" s="98"/>
      <c r="AP544" s="98"/>
      <c r="AQ544" s="98"/>
      <c r="AR544" s="98"/>
      <c r="AS544" s="98"/>
      <c r="AT544" s="98"/>
    </row>
    <row r="545" ht="13.5" customHeight="1">
      <c r="A545" s="5"/>
      <c r="B545" s="98"/>
      <c r="C545" s="98"/>
      <c r="D545" s="98"/>
      <c r="E545" s="98"/>
      <c r="F545" s="98"/>
      <c r="G545" s="78"/>
      <c r="H545" s="98"/>
      <c r="I545" s="98"/>
      <c r="J545" s="99"/>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c r="AL545" s="98"/>
      <c r="AM545" s="98"/>
      <c r="AN545" s="98"/>
      <c r="AO545" s="98"/>
      <c r="AP545" s="98"/>
      <c r="AQ545" s="98"/>
      <c r="AR545" s="98"/>
      <c r="AS545" s="98"/>
      <c r="AT545" s="98"/>
    </row>
    <row r="546" ht="13.5" customHeight="1">
      <c r="A546" s="5"/>
      <c r="B546" s="98"/>
      <c r="C546" s="98"/>
      <c r="D546" s="98"/>
      <c r="E546" s="98"/>
      <c r="F546" s="98"/>
      <c r="G546" s="78"/>
      <c r="H546" s="98"/>
      <c r="I546" s="98"/>
      <c r="J546" s="99"/>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c r="AL546" s="98"/>
      <c r="AM546" s="98"/>
      <c r="AN546" s="98"/>
      <c r="AO546" s="98"/>
      <c r="AP546" s="98"/>
      <c r="AQ546" s="98"/>
      <c r="AR546" s="98"/>
      <c r="AS546" s="98"/>
      <c r="AT546" s="98"/>
    </row>
    <row r="547" ht="13.5" customHeight="1">
      <c r="A547" s="5"/>
      <c r="B547" s="98"/>
      <c r="C547" s="98"/>
      <c r="D547" s="98"/>
      <c r="E547" s="98"/>
      <c r="F547" s="98"/>
      <c r="G547" s="78"/>
      <c r="H547" s="98"/>
      <c r="I547" s="98"/>
      <c r="J547" s="99"/>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c r="AL547" s="98"/>
      <c r="AM547" s="98"/>
      <c r="AN547" s="98"/>
      <c r="AO547" s="98"/>
      <c r="AP547" s="98"/>
      <c r="AQ547" s="98"/>
      <c r="AR547" s="98"/>
      <c r="AS547" s="98"/>
      <c r="AT547" s="98"/>
    </row>
    <row r="548" ht="13.5" customHeight="1">
      <c r="A548" s="5"/>
      <c r="B548" s="98"/>
      <c r="C548" s="98"/>
      <c r="D548" s="98"/>
      <c r="E548" s="98"/>
      <c r="F548" s="98"/>
      <c r="G548" s="78"/>
      <c r="H548" s="98"/>
      <c r="I548" s="98"/>
      <c r="J548" s="99"/>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c r="AL548" s="98"/>
      <c r="AM548" s="98"/>
      <c r="AN548" s="98"/>
      <c r="AO548" s="98"/>
      <c r="AP548" s="98"/>
      <c r="AQ548" s="98"/>
      <c r="AR548" s="98"/>
      <c r="AS548" s="98"/>
      <c r="AT548" s="98"/>
    </row>
    <row r="549" ht="13.5" customHeight="1">
      <c r="A549" s="5"/>
      <c r="B549" s="98"/>
      <c r="C549" s="98"/>
      <c r="D549" s="98"/>
      <c r="E549" s="98"/>
      <c r="F549" s="98"/>
      <c r="G549" s="78"/>
      <c r="H549" s="98"/>
      <c r="I549" s="98"/>
      <c r="J549" s="99"/>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c r="AL549" s="98"/>
      <c r="AM549" s="98"/>
      <c r="AN549" s="98"/>
      <c r="AO549" s="98"/>
      <c r="AP549" s="98"/>
      <c r="AQ549" s="98"/>
      <c r="AR549" s="98"/>
      <c r="AS549" s="98"/>
      <c r="AT549" s="98"/>
    </row>
    <row r="550" ht="13.5" customHeight="1">
      <c r="A550" s="5"/>
      <c r="B550" s="98"/>
      <c r="C550" s="98"/>
      <c r="D550" s="98"/>
      <c r="E550" s="98"/>
      <c r="F550" s="98"/>
      <c r="G550" s="78"/>
      <c r="H550" s="98"/>
      <c r="I550" s="98"/>
      <c r="J550" s="99"/>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c r="AL550" s="98"/>
      <c r="AM550" s="98"/>
      <c r="AN550" s="98"/>
      <c r="AO550" s="98"/>
      <c r="AP550" s="98"/>
      <c r="AQ550" s="98"/>
      <c r="AR550" s="98"/>
      <c r="AS550" s="98"/>
      <c r="AT550" s="98"/>
    </row>
    <row r="551" ht="13.5" customHeight="1">
      <c r="A551" s="5"/>
      <c r="B551" s="98"/>
      <c r="C551" s="98"/>
      <c r="D551" s="98"/>
      <c r="E551" s="98"/>
      <c r="F551" s="98"/>
      <c r="G551" s="78"/>
      <c r="H551" s="98"/>
      <c r="I551" s="98"/>
      <c r="J551" s="99"/>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c r="AL551" s="98"/>
      <c r="AM551" s="98"/>
      <c r="AN551" s="98"/>
      <c r="AO551" s="98"/>
      <c r="AP551" s="98"/>
      <c r="AQ551" s="98"/>
      <c r="AR551" s="98"/>
      <c r="AS551" s="98"/>
      <c r="AT551" s="98"/>
    </row>
    <row r="552" ht="13.5" customHeight="1">
      <c r="A552" s="5"/>
      <c r="B552" s="98"/>
      <c r="C552" s="98"/>
      <c r="D552" s="98"/>
      <c r="E552" s="98"/>
      <c r="F552" s="98"/>
      <c r="G552" s="78"/>
      <c r="H552" s="98"/>
      <c r="I552" s="98"/>
      <c r="J552" s="99"/>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c r="AL552" s="98"/>
      <c r="AM552" s="98"/>
      <c r="AN552" s="98"/>
      <c r="AO552" s="98"/>
      <c r="AP552" s="98"/>
      <c r="AQ552" s="98"/>
      <c r="AR552" s="98"/>
      <c r="AS552" s="98"/>
      <c r="AT552" s="98"/>
    </row>
    <row r="553" ht="13.5" customHeight="1">
      <c r="A553" s="5"/>
      <c r="B553" s="98"/>
      <c r="C553" s="98"/>
      <c r="D553" s="98"/>
      <c r="E553" s="98"/>
      <c r="F553" s="98"/>
      <c r="G553" s="78"/>
      <c r="H553" s="98"/>
      <c r="I553" s="98"/>
      <c r="J553" s="99"/>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c r="AL553" s="98"/>
      <c r="AM553" s="98"/>
      <c r="AN553" s="98"/>
      <c r="AO553" s="98"/>
      <c r="AP553" s="98"/>
      <c r="AQ553" s="98"/>
      <c r="AR553" s="98"/>
      <c r="AS553" s="98"/>
      <c r="AT553" s="98"/>
    </row>
    <row r="554" ht="13.5" customHeight="1">
      <c r="A554" s="5"/>
      <c r="B554" s="98"/>
      <c r="C554" s="98"/>
      <c r="D554" s="98"/>
      <c r="E554" s="98"/>
      <c r="F554" s="98"/>
      <c r="G554" s="78"/>
      <c r="H554" s="98"/>
      <c r="I554" s="98"/>
      <c r="J554" s="99"/>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c r="AL554" s="98"/>
      <c r="AM554" s="98"/>
      <c r="AN554" s="98"/>
      <c r="AO554" s="98"/>
      <c r="AP554" s="98"/>
      <c r="AQ554" s="98"/>
      <c r="AR554" s="98"/>
      <c r="AS554" s="98"/>
      <c r="AT554" s="98"/>
    </row>
    <row r="555" ht="13.5" customHeight="1">
      <c r="A555" s="5"/>
      <c r="B555" s="98"/>
      <c r="C555" s="98"/>
      <c r="D555" s="98"/>
      <c r="E555" s="98"/>
      <c r="F555" s="98"/>
      <c r="G555" s="78"/>
      <c r="H555" s="98"/>
      <c r="I555" s="98"/>
      <c r="J555" s="99"/>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c r="AL555" s="98"/>
      <c r="AM555" s="98"/>
      <c r="AN555" s="98"/>
      <c r="AO555" s="98"/>
      <c r="AP555" s="98"/>
      <c r="AQ555" s="98"/>
      <c r="AR555" s="98"/>
      <c r="AS555" s="98"/>
      <c r="AT555" s="98"/>
    </row>
    <row r="556" ht="13.5" customHeight="1">
      <c r="A556" s="5"/>
      <c r="B556" s="98"/>
      <c r="C556" s="98"/>
      <c r="D556" s="98"/>
      <c r="E556" s="98"/>
      <c r="F556" s="98"/>
      <c r="G556" s="78"/>
      <c r="H556" s="98"/>
      <c r="I556" s="98"/>
      <c r="J556" s="99"/>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c r="AL556" s="98"/>
      <c r="AM556" s="98"/>
      <c r="AN556" s="98"/>
      <c r="AO556" s="98"/>
      <c r="AP556" s="98"/>
      <c r="AQ556" s="98"/>
      <c r="AR556" s="98"/>
      <c r="AS556" s="98"/>
      <c r="AT556" s="98"/>
    </row>
    <row r="557" ht="13.5" customHeight="1">
      <c r="A557" s="5"/>
      <c r="B557" s="98"/>
      <c r="C557" s="98"/>
      <c r="D557" s="98"/>
      <c r="E557" s="98"/>
      <c r="F557" s="98"/>
      <c r="G557" s="78"/>
      <c r="H557" s="98"/>
      <c r="I557" s="98"/>
      <c r="J557" s="99"/>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c r="AL557" s="98"/>
      <c r="AM557" s="98"/>
      <c r="AN557" s="98"/>
      <c r="AO557" s="98"/>
      <c r="AP557" s="98"/>
      <c r="AQ557" s="98"/>
      <c r="AR557" s="98"/>
      <c r="AS557" s="98"/>
      <c r="AT557" s="98"/>
    </row>
    <row r="558" ht="13.5" customHeight="1">
      <c r="A558" s="5"/>
      <c r="B558" s="98"/>
      <c r="C558" s="98"/>
      <c r="D558" s="98"/>
      <c r="E558" s="98"/>
      <c r="F558" s="98"/>
      <c r="G558" s="78"/>
      <c r="H558" s="98"/>
      <c r="I558" s="98"/>
      <c r="J558" s="99"/>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c r="AL558" s="98"/>
      <c r="AM558" s="98"/>
      <c r="AN558" s="98"/>
      <c r="AO558" s="98"/>
      <c r="AP558" s="98"/>
      <c r="AQ558" s="98"/>
      <c r="AR558" s="98"/>
      <c r="AS558" s="98"/>
      <c r="AT558" s="98"/>
    </row>
    <row r="559" ht="13.5" customHeight="1">
      <c r="A559" s="5"/>
      <c r="B559" s="98"/>
      <c r="C559" s="98"/>
      <c r="D559" s="98"/>
      <c r="E559" s="98"/>
      <c r="F559" s="98"/>
      <c r="G559" s="78"/>
      <c r="H559" s="98"/>
      <c r="I559" s="98"/>
      <c r="J559" s="99"/>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c r="AL559" s="98"/>
      <c r="AM559" s="98"/>
      <c r="AN559" s="98"/>
      <c r="AO559" s="98"/>
      <c r="AP559" s="98"/>
      <c r="AQ559" s="98"/>
      <c r="AR559" s="98"/>
      <c r="AS559" s="98"/>
      <c r="AT559" s="98"/>
    </row>
    <row r="560" ht="13.5" customHeight="1">
      <c r="A560" s="5"/>
      <c r="B560" s="98"/>
      <c r="C560" s="98"/>
      <c r="D560" s="98"/>
      <c r="E560" s="98"/>
      <c r="F560" s="98"/>
      <c r="G560" s="78"/>
      <c r="H560" s="98"/>
      <c r="I560" s="98"/>
      <c r="J560" s="99"/>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c r="AL560" s="98"/>
      <c r="AM560" s="98"/>
      <c r="AN560" s="98"/>
      <c r="AO560" s="98"/>
      <c r="AP560" s="98"/>
      <c r="AQ560" s="98"/>
      <c r="AR560" s="98"/>
      <c r="AS560" s="98"/>
      <c r="AT560" s="98"/>
    </row>
    <row r="561" ht="13.5" customHeight="1">
      <c r="A561" s="5"/>
      <c r="B561" s="98"/>
      <c r="C561" s="98"/>
      <c r="D561" s="98"/>
      <c r="E561" s="98"/>
      <c r="F561" s="98"/>
      <c r="G561" s="78"/>
      <c r="H561" s="98"/>
      <c r="I561" s="98"/>
      <c r="J561" s="99"/>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c r="AL561" s="98"/>
      <c r="AM561" s="98"/>
      <c r="AN561" s="98"/>
      <c r="AO561" s="98"/>
      <c r="AP561" s="98"/>
      <c r="AQ561" s="98"/>
      <c r="AR561" s="98"/>
      <c r="AS561" s="98"/>
      <c r="AT561" s="98"/>
    </row>
    <row r="562" ht="13.5" customHeight="1">
      <c r="A562" s="5"/>
      <c r="B562" s="98"/>
      <c r="C562" s="98"/>
      <c r="D562" s="98"/>
      <c r="E562" s="98"/>
      <c r="F562" s="98"/>
      <c r="G562" s="78"/>
      <c r="H562" s="98"/>
      <c r="I562" s="98"/>
      <c r="J562" s="99"/>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c r="AL562" s="98"/>
      <c r="AM562" s="98"/>
      <c r="AN562" s="98"/>
      <c r="AO562" s="98"/>
      <c r="AP562" s="98"/>
      <c r="AQ562" s="98"/>
      <c r="AR562" s="98"/>
      <c r="AS562" s="98"/>
      <c r="AT562" s="98"/>
    </row>
    <row r="563" ht="13.5" customHeight="1">
      <c r="A563" s="5"/>
      <c r="B563" s="98"/>
      <c r="C563" s="98"/>
      <c r="D563" s="98"/>
      <c r="E563" s="98"/>
      <c r="F563" s="98"/>
      <c r="G563" s="78"/>
      <c r="H563" s="98"/>
      <c r="I563" s="98"/>
      <c r="J563" s="99"/>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c r="AL563" s="98"/>
      <c r="AM563" s="98"/>
      <c r="AN563" s="98"/>
      <c r="AO563" s="98"/>
      <c r="AP563" s="98"/>
      <c r="AQ563" s="98"/>
      <c r="AR563" s="98"/>
      <c r="AS563" s="98"/>
      <c r="AT563" s="98"/>
    </row>
    <row r="564" ht="13.5" customHeight="1">
      <c r="A564" s="5"/>
      <c r="B564" s="98"/>
      <c r="C564" s="98"/>
      <c r="D564" s="98"/>
      <c r="E564" s="98"/>
      <c r="F564" s="98"/>
      <c r="G564" s="78"/>
      <c r="H564" s="98"/>
      <c r="I564" s="98"/>
      <c r="J564" s="99"/>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c r="AL564" s="98"/>
      <c r="AM564" s="98"/>
      <c r="AN564" s="98"/>
      <c r="AO564" s="98"/>
      <c r="AP564" s="98"/>
      <c r="AQ564" s="98"/>
      <c r="AR564" s="98"/>
      <c r="AS564" s="98"/>
      <c r="AT564" s="98"/>
    </row>
    <row r="565" ht="13.5" customHeight="1">
      <c r="A565" s="5"/>
      <c r="B565" s="98"/>
      <c r="C565" s="98"/>
      <c r="D565" s="98"/>
      <c r="E565" s="98"/>
      <c r="F565" s="98"/>
      <c r="G565" s="78"/>
      <c r="H565" s="98"/>
      <c r="I565" s="98"/>
      <c r="J565" s="99"/>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c r="AL565" s="98"/>
      <c r="AM565" s="98"/>
      <c r="AN565" s="98"/>
      <c r="AO565" s="98"/>
      <c r="AP565" s="98"/>
      <c r="AQ565" s="98"/>
      <c r="AR565" s="98"/>
      <c r="AS565" s="98"/>
      <c r="AT565" s="98"/>
    </row>
    <row r="566" ht="13.5" customHeight="1">
      <c r="A566" s="5"/>
      <c r="B566" s="98"/>
      <c r="C566" s="98"/>
      <c r="D566" s="98"/>
      <c r="E566" s="98"/>
      <c r="F566" s="98"/>
      <c r="G566" s="78"/>
      <c r="H566" s="98"/>
      <c r="I566" s="98"/>
      <c r="J566" s="99"/>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c r="AL566" s="98"/>
      <c r="AM566" s="98"/>
      <c r="AN566" s="98"/>
      <c r="AO566" s="98"/>
      <c r="AP566" s="98"/>
      <c r="AQ566" s="98"/>
      <c r="AR566" s="98"/>
      <c r="AS566" s="98"/>
      <c r="AT566" s="98"/>
    </row>
    <row r="567" ht="13.5" customHeight="1">
      <c r="A567" s="5"/>
      <c r="B567" s="98"/>
      <c r="C567" s="98"/>
      <c r="D567" s="98"/>
      <c r="E567" s="98"/>
      <c r="F567" s="98"/>
      <c r="G567" s="78"/>
      <c r="H567" s="98"/>
      <c r="I567" s="98"/>
      <c r="J567" s="99"/>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c r="AL567" s="98"/>
      <c r="AM567" s="98"/>
      <c r="AN567" s="98"/>
      <c r="AO567" s="98"/>
      <c r="AP567" s="98"/>
      <c r="AQ567" s="98"/>
      <c r="AR567" s="98"/>
      <c r="AS567" s="98"/>
      <c r="AT567" s="98"/>
    </row>
    <row r="568" ht="13.5" customHeight="1">
      <c r="A568" s="5"/>
      <c r="B568" s="98"/>
      <c r="C568" s="98"/>
      <c r="D568" s="98"/>
      <c r="E568" s="98"/>
      <c r="F568" s="98"/>
      <c r="G568" s="78"/>
      <c r="H568" s="98"/>
      <c r="I568" s="98"/>
      <c r="J568" s="99"/>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c r="AL568" s="98"/>
      <c r="AM568" s="98"/>
      <c r="AN568" s="98"/>
      <c r="AO568" s="98"/>
      <c r="AP568" s="98"/>
      <c r="AQ568" s="98"/>
      <c r="AR568" s="98"/>
      <c r="AS568" s="98"/>
      <c r="AT568" s="98"/>
    </row>
    <row r="569" ht="13.5" customHeight="1">
      <c r="A569" s="5"/>
      <c r="B569" s="98"/>
      <c r="C569" s="98"/>
      <c r="D569" s="98"/>
      <c r="E569" s="98"/>
      <c r="F569" s="98"/>
      <c r="G569" s="78"/>
      <c r="H569" s="98"/>
      <c r="I569" s="98"/>
      <c r="J569" s="99"/>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c r="AL569" s="98"/>
      <c r="AM569" s="98"/>
      <c r="AN569" s="98"/>
      <c r="AO569" s="98"/>
      <c r="AP569" s="98"/>
      <c r="AQ569" s="98"/>
      <c r="AR569" s="98"/>
      <c r="AS569" s="98"/>
      <c r="AT569" s="98"/>
    </row>
    <row r="570" ht="13.5" customHeight="1">
      <c r="A570" s="5"/>
      <c r="B570" s="98"/>
      <c r="C570" s="98"/>
      <c r="D570" s="98"/>
      <c r="E570" s="98"/>
      <c r="F570" s="98"/>
      <c r="G570" s="78"/>
      <c r="H570" s="98"/>
      <c r="I570" s="98"/>
      <c r="J570" s="99"/>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c r="AL570" s="98"/>
      <c r="AM570" s="98"/>
      <c r="AN570" s="98"/>
      <c r="AO570" s="98"/>
      <c r="AP570" s="98"/>
      <c r="AQ570" s="98"/>
      <c r="AR570" s="98"/>
      <c r="AS570" s="98"/>
      <c r="AT570" s="98"/>
    </row>
    <row r="571" ht="13.5" customHeight="1">
      <c r="A571" s="5"/>
      <c r="B571" s="98"/>
      <c r="C571" s="98"/>
      <c r="D571" s="98"/>
      <c r="E571" s="98"/>
      <c r="F571" s="98"/>
      <c r="G571" s="78"/>
      <c r="H571" s="98"/>
      <c r="I571" s="98"/>
      <c r="J571" s="99"/>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c r="AL571" s="98"/>
      <c r="AM571" s="98"/>
      <c r="AN571" s="98"/>
      <c r="AO571" s="98"/>
      <c r="AP571" s="98"/>
      <c r="AQ571" s="98"/>
      <c r="AR571" s="98"/>
      <c r="AS571" s="98"/>
      <c r="AT571" s="98"/>
    </row>
    <row r="572" ht="13.5" customHeight="1">
      <c r="A572" s="5"/>
      <c r="B572" s="98"/>
      <c r="C572" s="98"/>
      <c r="D572" s="98"/>
      <c r="E572" s="98"/>
      <c r="F572" s="98"/>
      <c r="G572" s="78"/>
      <c r="H572" s="98"/>
      <c r="I572" s="98"/>
      <c r="J572" s="99"/>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c r="AL572" s="98"/>
      <c r="AM572" s="98"/>
      <c r="AN572" s="98"/>
      <c r="AO572" s="98"/>
      <c r="AP572" s="98"/>
      <c r="AQ572" s="98"/>
      <c r="AR572" s="98"/>
      <c r="AS572" s="98"/>
      <c r="AT572" s="98"/>
    </row>
    <row r="573" ht="13.5" customHeight="1">
      <c r="A573" s="5"/>
      <c r="B573" s="98"/>
      <c r="C573" s="98"/>
      <c r="D573" s="98"/>
      <c r="E573" s="98"/>
      <c r="F573" s="98"/>
      <c r="G573" s="78"/>
      <c r="H573" s="98"/>
      <c r="I573" s="98"/>
      <c r="J573" s="99"/>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c r="AL573" s="98"/>
      <c r="AM573" s="98"/>
      <c r="AN573" s="98"/>
      <c r="AO573" s="98"/>
      <c r="AP573" s="98"/>
      <c r="AQ573" s="98"/>
      <c r="AR573" s="98"/>
      <c r="AS573" s="98"/>
      <c r="AT573" s="98"/>
    </row>
    <row r="574" ht="13.5" customHeight="1">
      <c r="A574" s="5"/>
      <c r="B574" s="98"/>
      <c r="C574" s="98"/>
      <c r="D574" s="98"/>
      <c r="E574" s="98"/>
      <c r="F574" s="98"/>
      <c r="G574" s="78"/>
      <c r="H574" s="98"/>
      <c r="I574" s="98"/>
      <c r="J574" s="99"/>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c r="AL574" s="98"/>
      <c r="AM574" s="98"/>
      <c r="AN574" s="98"/>
      <c r="AO574" s="98"/>
      <c r="AP574" s="98"/>
      <c r="AQ574" s="98"/>
      <c r="AR574" s="98"/>
      <c r="AS574" s="98"/>
      <c r="AT574" s="98"/>
    </row>
    <row r="575" ht="13.5" customHeight="1">
      <c r="A575" s="5"/>
      <c r="B575" s="98"/>
      <c r="C575" s="98"/>
      <c r="D575" s="98"/>
      <c r="E575" s="98"/>
      <c r="F575" s="98"/>
      <c r="G575" s="78"/>
      <c r="H575" s="98"/>
      <c r="I575" s="98"/>
      <c r="J575" s="99"/>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c r="AL575" s="98"/>
      <c r="AM575" s="98"/>
      <c r="AN575" s="98"/>
      <c r="AO575" s="98"/>
      <c r="AP575" s="98"/>
      <c r="AQ575" s="98"/>
      <c r="AR575" s="98"/>
      <c r="AS575" s="98"/>
      <c r="AT575" s="98"/>
    </row>
    <row r="576" ht="13.5" customHeight="1">
      <c r="A576" s="5"/>
      <c r="B576" s="98"/>
      <c r="C576" s="98"/>
      <c r="D576" s="98"/>
      <c r="E576" s="98"/>
      <c r="F576" s="98"/>
      <c r="G576" s="78"/>
      <c r="H576" s="98"/>
      <c r="I576" s="98"/>
      <c r="J576" s="99"/>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c r="AL576" s="98"/>
      <c r="AM576" s="98"/>
      <c r="AN576" s="98"/>
      <c r="AO576" s="98"/>
      <c r="AP576" s="98"/>
      <c r="AQ576" s="98"/>
      <c r="AR576" s="98"/>
      <c r="AS576" s="98"/>
      <c r="AT576" s="98"/>
    </row>
    <row r="577" ht="13.5" customHeight="1">
      <c r="A577" s="5"/>
      <c r="B577" s="98"/>
      <c r="C577" s="98"/>
      <c r="D577" s="98"/>
      <c r="E577" s="98"/>
      <c r="F577" s="98"/>
      <c r="G577" s="78"/>
      <c r="H577" s="98"/>
      <c r="I577" s="98"/>
      <c r="J577" s="99"/>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c r="AL577" s="98"/>
      <c r="AM577" s="98"/>
      <c r="AN577" s="98"/>
      <c r="AO577" s="98"/>
      <c r="AP577" s="98"/>
      <c r="AQ577" s="98"/>
      <c r="AR577" s="98"/>
      <c r="AS577" s="98"/>
      <c r="AT577" s="98"/>
    </row>
    <row r="578" ht="13.5" customHeight="1">
      <c r="A578" s="5"/>
      <c r="B578" s="98"/>
      <c r="C578" s="98"/>
      <c r="D578" s="98"/>
      <c r="E578" s="98"/>
      <c r="F578" s="98"/>
      <c r="G578" s="78"/>
      <c r="H578" s="98"/>
      <c r="I578" s="98"/>
      <c r="J578" s="99"/>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c r="AL578" s="98"/>
      <c r="AM578" s="98"/>
      <c r="AN578" s="98"/>
      <c r="AO578" s="98"/>
      <c r="AP578" s="98"/>
      <c r="AQ578" s="98"/>
      <c r="AR578" s="98"/>
      <c r="AS578" s="98"/>
      <c r="AT578" s="98"/>
    </row>
    <row r="579" ht="13.5" customHeight="1">
      <c r="A579" s="5"/>
      <c r="B579" s="98"/>
      <c r="C579" s="98"/>
      <c r="D579" s="98"/>
      <c r="E579" s="98"/>
      <c r="F579" s="98"/>
      <c r="G579" s="78"/>
      <c r="H579" s="98"/>
      <c r="I579" s="98"/>
      <c r="J579" s="99"/>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c r="AL579" s="98"/>
      <c r="AM579" s="98"/>
      <c r="AN579" s="98"/>
      <c r="AO579" s="98"/>
      <c r="AP579" s="98"/>
      <c r="AQ579" s="98"/>
      <c r="AR579" s="98"/>
      <c r="AS579" s="98"/>
      <c r="AT579" s="98"/>
    </row>
    <row r="580" ht="13.5" customHeight="1">
      <c r="A580" s="5"/>
      <c r="B580" s="98"/>
      <c r="C580" s="98"/>
      <c r="D580" s="98"/>
      <c r="E580" s="98"/>
      <c r="F580" s="98"/>
      <c r="G580" s="78"/>
      <c r="H580" s="98"/>
      <c r="I580" s="98"/>
      <c r="J580" s="99"/>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c r="AL580" s="98"/>
      <c r="AM580" s="98"/>
      <c r="AN580" s="98"/>
      <c r="AO580" s="98"/>
      <c r="AP580" s="98"/>
      <c r="AQ580" s="98"/>
      <c r="AR580" s="98"/>
      <c r="AS580" s="98"/>
      <c r="AT580" s="98"/>
    </row>
    <row r="581" ht="13.5" customHeight="1">
      <c r="A581" s="5"/>
      <c r="B581" s="98"/>
      <c r="C581" s="98"/>
      <c r="D581" s="98"/>
      <c r="E581" s="98"/>
      <c r="F581" s="98"/>
      <c r="G581" s="78"/>
      <c r="H581" s="98"/>
      <c r="I581" s="98"/>
      <c r="J581" s="99"/>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c r="AL581" s="98"/>
      <c r="AM581" s="98"/>
      <c r="AN581" s="98"/>
      <c r="AO581" s="98"/>
      <c r="AP581" s="98"/>
      <c r="AQ581" s="98"/>
      <c r="AR581" s="98"/>
      <c r="AS581" s="98"/>
      <c r="AT581" s="98"/>
    </row>
    <row r="582" ht="13.5" customHeight="1">
      <c r="A582" s="5"/>
      <c r="B582" s="98"/>
      <c r="C582" s="98"/>
      <c r="D582" s="98"/>
      <c r="E582" s="98"/>
      <c r="F582" s="98"/>
      <c r="G582" s="78"/>
      <c r="H582" s="98"/>
      <c r="I582" s="98"/>
      <c r="J582" s="99"/>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c r="AL582" s="98"/>
      <c r="AM582" s="98"/>
      <c r="AN582" s="98"/>
      <c r="AO582" s="98"/>
      <c r="AP582" s="98"/>
      <c r="AQ582" s="98"/>
      <c r="AR582" s="98"/>
      <c r="AS582" s="98"/>
      <c r="AT582" s="98"/>
    </row>
    <row r="583" ht="13.5" customHeight="1">
      <c r="A583" s="5"/>
      <c r="B583" s="98"/>
      <c r="C583" s="98"/>
      <c r="D583" s="98"/>
      <c r="E583" s="98"/>
      <c r="F583" s="98"/>
      <c r="G583" s="78"/>
      <c r="H583" s="98"/>
      <c r="I583" s="98"/>
      <c r="J583" s="99"/>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c r="AL583" s="98"/>
      <c r="AM583" s="98"/>
      <c r="AN583" s="98"/>
      <c r="AO583" s="98"/>
      <c r="AP583" s="98"/>
      <c r="AQ583" s="98"/>
      <c r="AR583" s="98"/>
      <c r="AS583" s="98"/>
      <c r="AT583" s="98"/>
    </row>
    <row r="584" ht="13.5" customHeight="1">
      <c r="A584" s="5"/>
      <c r="B584" s="98"/>
      <c r="C584" s="98"/>
      <c r="D584" s="98"/>
      <c r="E584" s="98"/>
      <c r="F584" s="98"/>
      <c r="G584" s="78"/>
      <c r="H584" s="98"/>
      <c r="I584" s="98"/>
      <c r="J584" s="99"/>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c r="AL584" s="98"/>
      <c r="AM584" s="98"/>
      <c r="AN584" s="98"/>
      <c r="AO584" s="98"/>
      <c r="AP584" s="98"/>
      <c r="AQ584" s="98"/>
      <c r="AR584" s="98"/>
      <c r="AS584" s="98"/>
      <c r="AT584" s="98"/>
    </row>
    <row r="585" ht="13.5" customHeight="1">
      <c r="A585" s="5"/>
      <c r="B585" s="98"/>
      <c r="C585" s="98"/>
      <c r="D585" s="98"/>
      <c r="E585" s="98"/>
      <c r="F585" s="98"/>
      <c r="G585" s="78"/>
      <c r="H585" s="98"/>
      <c r="I585" s="98"/>
      <c r="J585" s="99"/>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c r="AL585" s="98"/>
      <c r="AM585" s="98"/>
      <c r="AN585" s="98"/>
      <c r="AO585" s="98"/>
      <c r="AP585" s="98"/>
      <c r="AQ585" s="98"/>
      <c r="AR585" s="98"/>
      <c r="AS585" s="98"/>
      <c r="AT585" s="98"/>
    </row>
    <row r="586" ht="13.5" customHeight="1">
      <c r="A586" s="5"/>
      <c r="B586" s="98"/>
      <c r="C586" s="98"/>
      <c r="D586" s="98"/>
      <c r="E586" s="98"/>
      <c r="F586" s="98"/>
      <c r="G586" s="78"/>
      <c r="H586" s="98"/>
      <c r="I586" s="98"/>
      <c r="J586" s="99"/>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c r="AL586" s="98"/>
      <c r="AM586" s="98"/>
      <c r="AN586" s="98"/>
      <c r="AO586" s="98"/>
      <c r="AP586" s="98"/>
      <c r="AQ586" s="98"/>
      <c r="AR586" s="98"/>
      <c r="AS586" s="98"/>
      <c r="AT586" s="98"/>
    </row>
    <row r="587" ht="13.5" customHeight="1">
      <c r="A587" s="5"/>
      <c r="B587" s="98"/>
      <c r="C587" s="98"/>
      <c r="D587" s="98"/>
      <c r="E587" s="98"/>
      <c r="F587" s="98"/>
      <c r="G587" s="78"/>
      <c r="H587" s="98"/>
      <c r="I587" s="98"/>
      <c r="J587" s="99"/>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c r="AL587" s="98"/>
      <c r="AM587" s="98"/>
      <c r="AN587" s="98"/>
      <c r="AO587" s="98"/>
      <c r="AP587" s="98"/>
      <c r="AQ587" s="98"/>
      <c r="AR587" s="98"/>
      <c r="AS587" s="98"/>
      <c r="AT587" s="98"/>
    </row>
    <row r="588" ht="13.5" customHeight="1">
      <c r="A588" s="5"/>
      <c r="B588" s="98"/>
      <c r="C588" s="98"/>
      <c r="D588" s="98"/>
      <c r="E588" s="98"/>
      <c r="F588" s="98"/>
      <c r="G588" s="78"/>
      <c r="H588" s="98"/>
      <c r="I588" s="98"/>
      <c r="J588" s="99"/>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c r="AL588" s="98"/>
      <c r="AM588" s="98"/>
      <c r="AN588" s="98"/>
      <c r="AO588" s="98"/>
      <c r="AP588" s="98"/>
      <c r="AQ588" s="98"/>
      <c r="AR588" s="98"/>
      <c r="AS588" s="98"/>
      <c r="AT588" s="98"/>
    </row>
    <row r="589" ht="13.5" customHeight="1">
      <c r="A589" s="5"/>
      <c r="B589" s="98"/>
      <c r="C589" s="98"/>
      <c r="D589" s="98"/>
      <c r="E589" s="98"/>
      <c r="F589" s="98"/>
      <c r="G589" s="78"/>
      <c r="H589" s="98"/>
      <c r="I589" s="98"/>
      <c r="J589" s="99"/>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c r="AL589" s="98"/>
      <c r="AM589" s="98"/>
      <c r="AN589" s="98"/>
      <c r="AO589" s="98"/>
      <c r="AP589" s="98"/>
      <c r="AQ589" s="98"/>
      <c r="AR589" s="98"/>
      <c r="AS589" s="98"/>
      <c r="AT589" s="98"/>
    </row>
    <row r="590" ht="13.5" customHeight="1">
      <c r="A590" s="5"/>
      <c r="B590" s="98"/>
      <c r="C590" s="98"/>
      <c r="D590" s="98"/>
      <c r="E590" s="98"/>
      <c r="F590" s="98"/>
      <c r="G590" s="78"/>
      <c r="H590" s="98"/>
      <c r="I590" s="98"/>
      <c r="J590" s="99"/>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c r="AL590" s="98"/>
      <c r="AM590" s="98"/>
      <c r="AN590" s="98"/>
      <c r="AO590" s="98"/>
      <c r="AP590" s="98"/>
      <c r="AQ590" s="98"/>
      <c r="AR590" s="98"/>
      <c r="AS590" s="98"/>
      <c r="AT590" s="98"/>
    </row>
    <row r="591" ht="13.5" customHeight="1">
      <c r="A591" s="5"/>
      <c r="B591" s="98"/>
      <c r="C591" s="98"/>
      <c r="D591" s="98"/>
      <c r="E591" s="98"/>
      <c r="F591" s="98"/>
      <c r="G591" s="78"/>
      <c r="H591" s="98"/>
      <c r="I591" s="98"/>
      <c r="J591" s="99"/>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c r="AL591" s="98"/>
      <c r="AM591" s="98"/>
      <c r="AN591" s="98"/>
      <c r="AO591" s="98"/>
      <c r="AP591" s="98"/>
      <c r="AQ591" s="98"/>
      <c r="AR591" s="98"/>
      <c r="AS591" s="98"/>
      <c r="AT591" s="98"/>
    </row>
    <row r="592" ht="13.5" customHeight="1">
      <c r="A592" s="5"/>
      <c r="B592" s="98"/>
      <c r="C592" s="98"/>
      <c r="D592" s="98"/>
      <c r="E592" s="98"/>
      <c r="F592" s="98"/>
      <c r="G592" s="78"/>
      <c r="H592" s="98"/>
      <c r="I592" s="98"/>
      <c r="J592" s="99"/>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c r="AL592" s="98"/>
      <c r="AM592" s="98"/>
      <c r="AN592" s="98"/>
      <c r="AO592" s="98"/>
      <c r="AP592" s="98"/>
      <c r="AQ592" s="98"/>
      <c r="AR592" s="98"/>
      <c r="AS592" s="98"/>
      <c r="AT592" s="98"/>
    </row>
    <row r="593" ht="13.5" customHeight="1">
      <c r="A593" s="5"/>
      <c r="B593" s="98"/>
      <c r="C593" s="98"/>
      <c r="D593" s="98"/>
      <c r="E593" s="98"/>
      <c r="F593" s="98"/>
      <c r="G593" s="78"/>
      <c r="H593" s="98"/>
      <c r="I593" s="98"/>
      <c r="J593" s="99"/>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c r="AL593" s="98"/>
      <c r="AM593" s="98"/>
      <c r="AN593" s="98"/>
      <c r="AO593" s="98"/>
      <c r="AP593" s="98"/>
      <c r="AQ593" s="98"/>
      <c r="AR593" s="98"/>
      <c r="AS593" s="98"/>
      <c r="AT593" s="98"/>
    </row>
    <row r="594" ht="13.5" customHeight="1">
      <c r="A594" s="5"/>
      <c r="B594" s="98"/>
      <c r="C594" s="98"/>
      <c r="D594" s="98"/>
      <c r="E594" s="98"/>
      <c r="F594" s="98"/>
      <c r="G594" s="78"/>
      <c r="H594" s="98"/>
      <c r="I594" s="98"/>
      <c r="J594" s="99"/>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c r="AL594" s="98"/>
      <c r="AM594" s="98"/>
      <c r="AN594" s="98"/>
      <c r="AO594" s="98"/>
      <c r="AP594" s="98"/>
      <c r="AQ594" s="98"/>
      <c r="AR594" s="98"/>
      <c r="AS594" s="98"/>
      <c r="AT594" s="98"/>
    </row>
    <row r="595" ht="13.5" customHeight="1">
      <c r="A595" s="5"/>
      <c r="B595" s="98"/>
      <c r="C595" s="98"/>
      <c r="D595" s="98"/>
      <c r="E595" s="98"/>
      <c r="F595" s="98"/>
      <c r="G595" s="78"/>
      <c r="H595" s="98"/>
      <c r="I595" s="98"/>
      <c r="J595" s="99"/>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c r="AL595" s="98"/>
      <c r="AM595" s="98"/>
      <c r="AN595" s="98"/>
      <c r="AO595" s="98"/>
      <c r="AP595" s="98"/>
      <c r="AQ595" s="98"/>
      <c r="AR595" s="98"/>
      <c r="AS595" s="98"/>
      <c r="AT595" s="98"/>
    </row>
    <row r="596" ht="13.5" customHeight="1">
      <c r="A596" s="5"/>
      <c r="B596" s="98"/>
      <c r="C596" s="98"/>
      <c r="D596" s="98"/>
      <c r="E596" s="98"/>
      <c r="F596" s="98"/>
      <c r="G596" s="78"/>
      <c r="H596" s="98"/>
      <c r="I596" s="98"/>
      <c r="J596" s="99"/>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c r="AL596" s="98"/>
      <c r="AM596" s="98"/>
      <c r="AN596" s="98"/>
      <c r="AO596" s="98"/>
      <c r="AP596" s="98"/>
      <c r="AQ596" s="98"/>
      <c r="AR596" s="98"/>
      <c r="AS596" s="98"/>
      <c r="AT596" s="98"/>
    </row>
    <row r="597" ht="13.5" customHeight="1">
      <c r="A597" s="5"/>
      <c r="B597" s="98"/>
      <c r="C597" s="98"/>
      <c r="D597" s="98"/>
      <c r="E597" s="98"/>
      <c r="F597" s="98"/>
      <c r="G597" s="78"/>
      <c r="H597" s="98"/>
      <c r="I597" s="98"/>
      <c r="J597" s="99"/>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c r="AL597" s="98"/>
      <c r="AM597" s="98"/>
      <c r="AN597" s="98"/>
      <c r="AO597" s="98"/>
      <c r="AP597" s="98"/>
      <c r="AQ597" s="98"/>
      <c r="AR597" s="98"/>
      <c r="AS597" s="98"/>
      <c r="AT597" s="98"/>
    </row>
    <row r="598" ht="13.5" customHeight="1">
      <c r="A598" s="5"/>
      <c r="B598" s="98"/>
      <c r="C598" s="98"/>
      <c r="D598" s="98"/>
      <c r="E598" s="98"/>
      <c r="F598" s="98"/>
      <c r="G598" s="78"/>
      <c r="H598" s="98"/>
      <c r="I598" s="98"/>
      <c r="J598" s="99"/>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c r="AL598" s="98"/>
      <c r="AM598" s="98"/>
      <c r="AN598" s="98"/>
      <c r="AO598" s="98"/>
      <c r="AP598" s="98"/>
      <c r="AQ598" s="98"/>
      <c r="AR598" s="98"/>
      <c r="AS598" s="98"/>
      <c r="AT598" s="98"/>
    </row>
    <row r="599" ht="13.5" customHeight="1">
      <c r="A599" s="5"/>
      <c r="B599" s="98"/>
      <c r="C599" s="98"/>
      <c r="D599" s="98"/>
      <c r="E599" s="98"/>
      <c r="F599" s="98"/>
      <c r="G599" s="78"/>
      <c r="H599" s="98"/>
      <c r="I599" s="98"/>
      <c r="J599" s="99"/>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c r="AL599" s="98"/>
      <c r="AM599" s="98"/>
      <c r="AN599" s="98"/>
      <c r="AO599" s="98"/>
      <c r="AP599" s="98"/>
      <c r="AQ599" s="98"/>
      <c r="AR599" s="98"/>
      <c r="AS599" s="98"/>
      <c r="AT599" s="98"/>
    </row>
    <row r="600" ht="13.5" customHeight="1">
      <c r="A600" s="5"/>
      <c r="B600" s="98"/>
      <c r="C600" s="98"/>
      <c r="D600" s="98"/>
      <c r="E600" s="98"/>
      <c r="F600" s="98"/>
      <c r="G600" s="78"/>
      <c r="H600" s="98"/>
      <c r="I600" s="98"/>
      <c r="J600" s="99"/>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c r="AL600" s="98"/>
      <c r="AM600" s="98"/>
      <c r="AN600" s="98"/>
      <c r="AO600" s="98"/>
      <c r="AP600" s="98"/>
      <c r="AQ600" s="98"/>
      <c r="AR600" s="98"/>
      <c r="AS600" s="98"/>
      <c r="AT600" s="98"/>
    </row>
    <row r="601" ht="13.5" customHeight="1">
      <c r="A601" s="5"/>
      <c r="B601" s="98"/>
      <c r="C601" s="98"/>
      <c r="D601" s="98"/>
      <c r="E601" s="98"/>
      <c r="F601" s="98"/>
      <c r="G601" s="78"/>
      <c r="H601" s="98"/>
      <c r="I601" s="98"/>
      <c r="J601" s="99"/>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c r="AL601" s="98"/>
      <c r="AM601" s="98"/>
      <c r="AN601" s="98"/>
      <c r="AO601" s="98"/>
      <c r="AP601" s="98"/>
      <c r="AQ601" s="98"/>
      <c r="AR601" s="98"/>
      <c r="AS601" s="98"/>
      <c r="AT601" s="98"/>
    </row>
    <row r="602" ht="13.5" customHeight="1">
      <c r="A602" s="5"/>
      <c r="B602" s="98"/>
      <c r="C602" s="98"/>
      <c r="D602" s="98"/>
      <c r="E602" s="98"/>
      <c r="F602" s="98"/>
      <c r="G602" s="78"/>
      <c r="H602" s="98"/>
      <c r="I602" s="98"/>
      <c r="J602" s="99"/>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c r="AL602" s="98"/>
      <c r="AM602" s="98"/>
      <c r="AN602" s="98"/>
      <c r="AO602" s="98"/>
      <c r="AP602" s="98"/>
      <c r="AQ602" s="98"/>
      <c r="AR602" s="98"/>
      <c r="AS602" s="98"/>
      <c r="AT602" s="98"/>
    </row>
    <row r="603" ht="13.5" customHeight="1">
      <c r="A603" s="5"/>
      <c r="B603" s="98"/>
      <c r="C603" s="98"/>
      <c r="D603" s="98"/>
      <c r="E603" s="98"/>
      <c r="F603" s="98"/>
      <c r="G603" s="78"/>
      <c r="H603" s="98"/>
      <c r="I603" s="98"/>
      <c r="J603" s="99"/>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c r="AL603" s="98"/>
      <c r="AM603" s="98"/>
      <c r="AN603" s="98"/>
      <c r="AO603" s="98"/>
      <c r="AP603" s="98"/>
      <c r="AQ603" s="98"/>
      <c r="AR603" s="98"/>
      <c r="AS603" s="98"/>
      <c r="AT603" s="98"/>
    </row>
    <row r="604" ht="13.5" customHeight="1">
      <c r="A604" s="5"/>
      <c r="B604" s="98"/>
      <c r="C604" s="98"/>
      <c r="D604" s="98"/>
      <c r="E604" s="98"/>
      <c r="F604" s="98"/>
      <c r="G604" s="78"/>
      <c r="H604" s="98"/>
      <c r="I604" s="98"/>
      <c r="J604" s="99"/>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c r="AL604" s="98"/>
      <c r="AM604" s="98"/>
      <c r="AN604" s="98"/>
      <c r="AO604" s="98"/>
      <c r="AP604" s="98"/>
      <c r="AQ604" s="98"/>
      <c r="AR604" s="98"/>
      <c r="AS604" s="98"/>
      <c r="AT604" s="98"/>
    </row>
    <row r="605" ht="13.5" customHeight="1">
      <c r="A605" s="5"/>
      <c r="B605" s="98"/>
      <c r="C605" s="98"/>
      <c r="D605" s="98"/>
      <c r="E605" s="98"/>
      <c r="F605" s="98"/>
      <c r="G605" s="78"/>
      <c r="H605" s="98"/>
      <c r="I605" s="98"/>
      <c r="J605" s="99"/>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c r="AL605" s="98"/>
      <c r="AM605" s="98"/>
      <c r="AN605" s="98"/>
      <c r="AO605" s="98"/>
      <c r="AP605" s="98"/>
      <c r="AQ605" s="98"/>
      <c r="AR605" s="98"/>
      <c r="AS605" s="98"/>
      <c r="AT605" s="98"/>
    </row>
    <row r="606" ht="13.5" customHeight="1">
      <c r="A606" s="5"/>
      <c r="B606" s="98"/>
      <c r="C606" s="98"/>
      <c r="D606" s="98"/>
      <c r="E606" s="98"/>
      <c r="F606" s="98"/>
      <c r="G606" s="78"/>
      <c r="H606" s="98"/>
      <c r="I606" s="98"/>
      <c r="J606" s="99"/>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c r="AL606" s="98"/>
      <c r="AM606" s="98"/>
      <c r="AN606" s="98"/>
      <c r="AO606" s="98"/>
      <c r="AP606" s="98"/>
      <c r="AQ606" s="98"/>
      <c r="AR606" s="98"/>
      <c r="AS606" s="98"/>
      <c r="AT606" s="98"/>
    </row>
    <row r="607" ht="13.5" customHeight="1">
      <c r="A607" s="5"/>
      <c r="B607" s="98"/>
      <c r="C607" s="98"/>
      <c r="D607" s="98"/>
      <c r="E607" s="98"/>
      <c r="F607" s="98"/>
      <c r="G607" s="78"/>
      <c r="H607" s="98"/>
      <c r="I607" s="98"/>
      <c r="J607" s="99"/>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c r="AL607" s="98"/>
      <c r="AM607" s="98"/>
      <c r="AN607" s="98"/>
      <c r="AO607" s="98"/>
      <c r="AP607" s="98"/>
      <c r="AQ607" s="98"/>
      <c r="AR607" s="98"/>
      <c r="AS607" s="98"/>
      <c r="AT607" s="98"/>
    </row>
    <row r="608" ht="13.5" customHeight="1">
      <c r="A608" s="5"/>
      <c r="B608" s="98"/>
      <c r="C608" s="98"/>
      <c r="D608" s="98"/>
      <c r="E608" s="98"/>
      <c r="F608" s="98"/>
      <c r="G608" s="78"/>
      <c r="H608" s="98"/>
      <c r="I608" s="98"/>
      <c r="J608" s="99"/>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c r="AL608" s="98"/>
      <c r="AM608" s="98"/>
      <c r="AN608" s="98"/>
      <c r="AO608" s="98"/>
      <c r="AP608" s="98"/>
      <c r="AQ608" s="98"/>
      <c r="AR608" s="98"/>
      <c r="AS608" s="98"/>
      <c r="AT608" s="98"/>
    </row>
    <row r="609" ht="13.5" customHeight="1">
      <c r="A609" s="5"/>
      <c r="B609" s="98"/>
      <c r="C609" s="98"/>
      <c r="D609" s="98"/>
      <c r="E609" s="98"/>
      <c r="F609" s="98"/>
      <c r="G609" s="78"/>
      <c r="H609" s="98"/>
      <c r="I609" s="98"/>
      <c r="J609" s="99"/>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c r="AL609" s="98"/>
      <c r="AM609" s="98"/>
      <c r="AN609" s="98"/>
      <c r="AO609" s="98"/>
      <c r="AP609" s="98"/>
      <c r="AQ609" s="98"/>
      <c r="AR609" s="98"/>
      <c r="AS609" s="98"/>
      <c r="AT609" s="98"/>
    </row>
    <row r="610" ht="13.5" customHeight="1">
      <c r="A610" s="5"/>
      <c r="B610" s="98"/>
      <c r="C610" s="98"/>
      <c r="D610" s="98"/>
      <c r="E610" s="98"/>
      <c r="F610" s="98"/>
      <c r="G610" s="78"/>
      <c r="H610" s="98"/>
      <c r="I610" s="98"/>
      <c r="J610" s="99"/>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c r="AL610" s="98"/>
      <c r="AM610" s="98"/>
      <c r="AN610" s="98"/>
      <c r="AO610" s="98"/>
      <c r="AP610" s="98"/>
      <c r="AQ610" s="98"/>
      <c r="AR610" s="98"/>
      <c r="AS610" s="98"/>
      <c r="AT610" s="98"/>
    </row>
    <row r="611" ht="13.5" customHeight="1">
      <c r="A611" s="5"/>
      <c r="B611" s="98"/>
      <c r="C611" s="98"/>
      <c r="D611" s="98"/>
      <c r="E611" s="98"/>
      <c r="F611" s="98"/>
      <c r="G611" s="78"/>
      <c r="H611" s="98"/>
      <c r="I611" s="98"/>
      <c r="J611" s="99"/>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c r="AL611" s="98"/>
      <c r="AM611" s="98"/>
      <c r="AN611" s="98"/>
      <c r="AO611" s="98"/>
      <c r="AP611" s="98"/>
      <c r="AQ611" s="98"/>
      <c r="AR611" s="98"/>
      <c r="AS611" s="98"/>
      <c r="AT611" s="98"/>
    </row>
    <row r="612" ht="13.5" customHeight="1">
      <c r="A612" s="5"/>
      <c r="B612" s="98"/>
      <c r="C612" s="98"/>
      <c r="D612" s="98"/>
      <c r="E612" s="98"/>
      <c r="F612" s="98"/>
      <c r="G612" s="78"/>
      <c r="H612" s="98"/>
      <c r="I612" s="98"/>
      <c r="J612" s="99"/>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c r="AL612" s="98"/>
      <c r="AM612" s="98"/>
      <c r="AN612" s="98"/>
      <c r="AO612" s="98"/>
      <c r="AP612" s="98"/>
      <c r="AQ612" s="98"/>
      <c r="AR612" s="98"/>
      <c r="AS612" s="98"/>
      <c r="AT612" s="98"/>
    </row>
    <row r="613" ht="13.5" customHeight="1">
      <c r="A613" s="5"/>
      <c r="B613" s="98"/>
      <c r="C613" s="98"/>
      <c r="D613" s="98"/>
      <c r="E613" s="98"/>
      <c r="F613" s="98"/>
      <c r="G613" s="78"/>
      <c r="H613" s="98"/>
      <c r="I613" s="98"/>
      <c r="J613" s="99"/>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c r="AL613" s="98"/>
      <c r="AM613" s="98"/>
      <c r="AN613" s="98"/>
      <c r="AO613" s="98"/>
      <c r="AP613" s="98"/>
      <c r="AQ613" s="98"/>
      <c r="AR613" s="98"/>
      <c r="AS613" s="98"/>
      <c r="AT613" s="98"/>
    </row>
    <row r="614" ht="13.5" customHeight="1">
      <c r="A614" s="5"/>
      <c r="B614" s="98"/>
      <c r="C614" s="98"/>
      <c r="D614" s="98"/>
      <c r="E614" s="98"/>
      <c r="F614" s="98"/>
      <c r="G614" s="78"/>
      <c r="H614" s="98"/>
      <c r="I614" s="98"/>
      <c r="J614" s="99"/>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c r="AL614" s="98"/>
      <c r="AM614" s="98"/>
      <c r="AN614" s="98"/>
      <c r="AO614" s="98"/>
      <c r="AP614" s="98"/>
      <c r="AQ614" s="98"/>
      <c r="AR614" s="98"/>
      <c r="AS614" s="98"/>
      <c r="AT614" s="98"/>
    </row>
    <row r="615" ht="13.5" customHeight="1">
      <c r="A615" s="5"/>
      <c r="B615" s="98"/>
      <c r="C615" s="98"/>
      <c r="D615" s="98"/>
      <c r="E615" s="98"/>
      <c r="F615" s="98"/>
      <c r="G615" s="78"/>
      <c r="H615" s="98"/>
      <c r="I615" s="98"/>
      <c r="J615" s="99"/>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c r="AL615" s="98"/>
      <c r="AM615" s="98"/>
      <c r="AN615" s="98"/>
      <c r="AO615" s="98"/>
      <c r="AP615" s="98"/>
      <c r="AQ615" s="98"/>
      <c r="AR615" s="98"/>
      <c r="AS615" s="98"/>
      <c r="AT615" s="98"/>
    </row>
    <row r="616" ht="13.5" customHeight="1">
      <c r="A616" s="5"/>
      <c r="B616" s="98"/>
      <c r="C616" s="98"/>
      <c r="D616" s="98"/>
      <c r="E616" s="98"/>
      <c r="F616" s="98"/>
      <c r="G616" s="78"/>
      <c r="H616" s="98"/>
      <c r="I616" s="98"/>
      <c r="J616" s="99"/>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c r="AL616" s="98"/>
      <c r="AM616" s="98"/>
      <c r="AN616" s="98"/>
      <c r="AO616" s="98"/>
      <c r="AP616" s="98"/>
      <c r="AQ616" s="98"/>
      <c r="AR616" s="98"/>
      <c r="AS616" s="98"/>
      <c r="AT616" s="98"/>
    </row>
    <row r="617" ht="13.5" customHeight="1">
      <c r="A617" s="5"/>
      <c r="B617" s="98"/>
      <c r="C617" s="98"/>
      <c r="D617" s="98"/>
      <c r="E617" s="98"/>
      <c r="F617" s="98"/>
      <c r="G617" s="78"/>
      <c r="H617" s="98"/>
      <c r="I617" s="98"/>
      <c r="J617" s="99"/>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c r="AL617" s="98"/>
      <c r="AM617" s="98"/>
      <c r="AN617" s="98"/>
      <c r="AO617" s="98"/>
      <c r="AP617" s="98"/>
      <c r="AQ617" s="98"/>
      <c r="AR617" s="98"/>
      <c r="AS617" s="98"/>
      <c r="AT617" s="98"/>
    </row>
    <row r="618" ht="13.5" customHeight="1">
      <c r="A618" s="5"/>
      <c r="B618" s="98"/>
      <c r="C618" s="98"/>
      <c r="D618" s="98"/>
      <c r="E618" s="98"/>
      <c r="F618" s="98"/>
      <c r="G618" s="78"/>
      <c r="H618" s="98"/>
      <c r="I618" s="98"/>
      <c r="J618" s="99"/>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c r="AL618" s="98"/>
      <c r="AM618" s="98"/>
      <c r="AN618" s="98"/>
      <c r="AO618" s="98"/>
      <c r="AP618" s="98"/>
      <c r="AQ618" s="98"/>
      <c r="AR618" s="98"/>
      <c r="AS618" s="98"/>
      <c r="AT618" s="98"/>
    </row>
    <row r="619" ht="13.5" customHeight="1">
      <c r="A619" s="5"/>
      <c r="B619" s="98"/>
      <c r="C619" s="98"/>
      <c r="D619" s="98"/>
      <c r="E619" s="98"/>
      <c r="F619" s="98"/>
      <c r="G619" s="78"/>
      <c r="H619" s="98"/>
      <c r="I619" s="98"/>
      <c r="J619" s="99"/>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c r="AL619" s="98"/>
      <c r="AM619" s="98"/>
      <c r="AN619" s="98"/>
      <c r="AO619" s="98"/>
      <c r="AP619" s="98"/>
      <c r="AQ619" s="98"/>
      <c r="AR619" s="98"/>
      <c r="AS619" s="98"/>
      <c r="AT619" s="98"/>
    </row>
    <row r="620" ht="13.5" customHeight="1">
      <c r="A620" s="5"/>
      <c r="B620" s="98"/>
      <c r="C620" s="98"/>
      <c r="D620" s="98"/>
      <c r="E620" s="98"/>
      <c r="F620" s="98"/>
      <c r="G620" s="78"/>
      <c r="H620" s="98"/>
      <c r="I620" s="98"/>
      <c r="J620" s="99"/>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c r="AL620" s="98"/>
      <c r="AM620" s="98"/>
      <c r="AN620" s="98"/>
      <c r="AO620" s="98"/>
      <c r="AP620" s="98"/>
      <c r="AQ620" s="98"/>
      <c r="AR620" s="98"/>
      <c r="AS620" s="98"/>
      <c r="AT620" s="98"/>
    </row>
    <row r="621" ht="13.5" customHeight="1">
      <c r="A621" s="5"/>
      <c r="B621" s="98"/>
      <c r="C621" s="98"/>
      <c r="D621" s="98"/>
      <c r="E621" s="98"/>
      <c r="F621" s="98"/>
      <c r="G621" s="78"/>
      <c r="H621" s="98"/>
      <c r="I621" s="98"/>
      <c r="J621" s="99"/>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c r="AL621" s="98"/>
      <c r="AM621" s="98"/>
      <c r="AN621" s="98"/>
      <c r="AO621" s="98"/>
      <c r="AP621" s="98"/>
      <c r="AQ621" s="98"/>
      <c r="AR621" s="98"/>
      <c r="AS621" s="98"/>
      <c r="AT621" s="98"/>
    </row>
    <row r="622" ht="13.5" customHeight="1">
      <c r="A622" s="5"/>
      <c r="B622" s="98"/>
      <c r="C622" s="98"/>
      <c r="D622" s="98"/>
      <c r="E622" s="98"/>
      <c r="F622" s="98"/>
      <c r="G622" s="78"/>
      <c r="H622" s="98"/>
      <c r="I622" s="98"/>
      <c r="J622" s="99"/>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c r="AL622" s="98"/>
      <c r="AM622" s="98"/>
      <c r="AN622" s="98"/>
      <c r="AO622" s="98"/>
      <c r="AP622" s="98"/>
      <c r="AQ622" s="98"/>
      <c r="AR622" s="98"/>
      <c r="AS622" s="98"/>
      <c r="AT622" s="98"/>
    </row>
    <row r="623" ht="13.5" customHeight="1">
      <c r="A623" s="5"/>
      <c r="B623" s="98"/>
      <c r="C623" s="98"/>
      <c r="D623" s="98"/>
      <c r="E623" s="98"/>
      <c r="F623" s="98"/>
      <c r="G623" s="78"/>
      <c r="H623" s="98"/>
      <c r="I623" s="98"/>
      <c r="J623" s="99"/>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c r="AL623" s="98"/>
      <c r="AM623" s="98"/>
      <c r="AN623" s="98"/>
      <c r="AO623" s="98"/>
      <c r="AP623" s="98"/>
      <c r="AQ623" s="98"/>
      <c r="AR623" s="98"/>
      <c r="AS623" s="98"/>
      <c r="AT623" s="98"/>
    </row>
    <row r="624" ht="13.5" customHeight="1">
      <c r="A624" s="5"/>
      <c r="B624" s="98"/>
      <c r="C624" s="98"/>
      <c r="D624" s="98"/>
      <c r="E624" s="98"/>
      <c r="F624" s="98"/>
      <c r="G624" s="78"/>
      <c r="H624" s="98"/>
      <c r="I624" s="98"/>
      <c r="J624" s="99"/>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c r="AL624" s="98"/>
      <c r="AM624" s="98"/>
      <c r="AN624" s="98"/>
      <c r="AO624" s="98"/>
      <c r="AP624" s="98"/>
      <c r="AQ624" s="98"/>
      <c r="AR624" s="98"/>
      <c r="AS624" s="98"/>
      <c r="AT624" s="98"/>
    </row>
    <row r="625" ht="13.5" customHeight="1">
      <c r="A625" s="5"/>
      <c r="B625" s="98"/>
      <c r="C625" s="98"/>
      <c r="D625" s="98"/>
      <c r="E625" s="98"/>
      <c r="F625" s="98"/>
      <c r="G625" s="78"/>
      <c r="H625" s="98"/>
      <c r="I625" s="98"/>
      <c r="J625" s="99"/>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c r="AL625" s="98"/>
      <c r="AM625" s="98"/>
      <c r="AN625" s="98"/>
      <c r="AO625" s="98"/>
      <c r="AP625" s="98"/>
      <c r="AQ625" s="98"/>
      <c r="AR625" s="98"/>
      <c r="AS625" s="98"/>
      <c r="AT625" s="98"/>
    </row>
    <row r="626" ht="13.5" customHeight="1">
      <c r="A626" s="5"/>
      <c r="B626" s="98"/>
      <c r="C626" s="98"/>
      <c r="D626" s="98"/>
      <c r="E626" s="98"/>
      <c r="F626" s="98"/>
      <c r="G626" s="78"/>
      <c r="H626" s="98"/>
      <c r="I626" s="98"/>
      <c r="J626" s="99"/>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c r="AL626" s="98"/>
      <c r="AM626" s="98"/>
      <c r="AN626" s="98"/>
      <c r="AO626" s="98"/>
      <c r="AP626" s="98"/>
      <c r="AQ626" s="98"/>
      <c r="AR626" s="98"/>
      <c r="AS626" s="98"/>
      <c r="AT626" s="98"/>
    </row>
    <row r="627" ht="13.5" customHeight="1">
      <c r="A627" s="5"/>
      <c r="B627" s="98"/>
      <c r="C627" s="98"/>
      <c r="D627" s="98"/>
      <c r="E627" s="98"/>
      <c r="F627" s="98"/>
      <c r="G627" s="78"/>
      <c r="H627" s="98"/>
      <c r="I627" s="98"/>
      <c r="J627" s="99"/>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c r="AL627" s="98"/>
      <c r="AM627" s="98"/>
      <c r="AN627" s="98"/>
      <c r="AO627" s="98"/>
      <c r="AP627" s="98"/>
      <c r="AQ627" s="98"/>
      <c r="AR627" s="98"/>
      <c r="AS627" s="98"/>
      <c r="AT627" s="98"/>
    </row>
    <row r="628" ht="13.5" customHeight="1">
      <c r="A628" s="5"/>
      <c r="B628" s="98"/>
      <c r="C628" s="98"/>
      <c r="D628" s="98"/>
      <c r="E628" s="98"/>
      <c r="F628" s="98"/>
      <c r="G628" s="78"/>
      <c r="H628" s="98"/>
      <c r="I628" s="98"/>
      <c r="J628" s="99"/>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c r="AL628" s="98"/>
      <c r="AM628" s="98"/>
      <c r="AN628" s="98"/>
      <c r="AO628" s="98"/>
      <c r="AP628" s="98"/>
      <c r="AQ628" s="98"/>
      <c r="AR628" s="98"/>
      <c r="AS628" s="98"/>
      <c r="AT628" s="98"/>
    </row>
    <row r="629" ht="13.5" customHeight="1">
      <c r="A629" s="5"/>
      <c r="B629" s="98"/>
      <c r="C629" s="98"/>
      <c r="D629" s="98"/>
      <c r="E629" s="98"/>
      <c r="F629" s="98"/>
      <c r="G629" s="78"/>
      <c r="H629" s="98"/>
      <c r="I629" s="98"/>
      <c r="J629" s="99"/>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c r="AL629" s="98"/>
      <c r="AM629" s="98"/>
      <c r="AN629" s="98"/>
      <c r="AO629" s="98"/>
      <c r="AP629" s="98"/>
      <c r="AQ629" s="98"/>
      <c r="AR629" s="98"/>
      <c r="AS629" s="98"/>
      <c r="AT629" s="98"/>
    </row>
    <row r="630" ht="13.5" customHeight="1">
      <c r="A630" s="5"/>
      <c r="B630" s="98"/>
      <c r="C630" s="98"/>
      <c r="D630" s="98"/>
      <c r="E630" s="98"/>
      <c r="F630" s="98"/>
      <c r="G630" s="78"/>
      <c r="H630" s="98"/>
      <c r="I630" s="98"/>
      <c r="J630" s="99"/>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c r="AL630" s="98"/>
      <c r="AM630" s="98"/>
      <c r="AN630" s="98"/>
      <c r="AO630" s="98"/>
      <c r="AP630" s="98"/>
      <c r="AQ630" s="98"/>
      <c r="AR630" s="98"/>
      <c r="AS630" s="98"/>
      <c r="AT630" s="98"/>
    </row>
    <row r="631" ht="13.5" customHeight="1">
      <c r="A631" s="5"/>
      <c r="B631" s="98"/>
      <c r="C631" s="98"/>
      <c r="D631" s="98"/>
      <c r="E631" s="98"/>
      <c r="F631" s="98"/>
      <c r="G631" s="78"/>
      <c r="H631" s="98"/>
      <c r="I631" s="98"/>
      <c r="J631" s="99"/>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c r="AL631" s="98"/>
      <c r="AM631" s="98"/>
      <c r="AN631" s="98"/>
      <c r="AO631" s="98"/>
      <c r="AP631" s="98"/>
      <c r="AQ631" s="98"/>
      <c r="AR631" s="98"/>
      <c r="AS631" s="98"/>
      <c r="AT631" s="98"/>
    </row>
    <row r="632" ht="13.5" customHeight="1">
      <c r="A632" s="5"/>
      <c r="B632" s="98"/>
      <c r="C632" s="98"/>
      <c r="D632" s="98"/>
      <c r="E632" s="98"/>
      <c r="F632" s="98"/>
      <c r="G632" s="78"/>
      <c r="H632" s="98"/>
      <c r="I632" s="98"/>
      <c r="J632" s="99"/>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c r="AL632" s="98"/>
      <c r="AM632" s="98"/>
      <c r="AN632" s="98"/>
      <c r="AO632" s="98"/>
      <c r="AP632" s="98"/>
      <c r="AQ632" s="98"/>
      <c r="AR632" s="98"/>
      <c r="AS632" s="98"/>
      <c r="AT632" s="98"/>
    </row>
    <row r="633" ht="13.5" customHeight="1">
      <c r="A633" s="5"/>
      <c r="B633" s="98"/>
      <c r="C633" s="98"/>
      <c r="D633" s="98"/>
      <c r="E633" s="98"/>
      <c r="F633" s="98"/>
      <c r="G633" s="78"/>
      <c r="H633" s="98"/>
      <c r="I633" s="98"/>
      <c r="J633" s="99"/>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c r="AL633" s="98"/>
      <c r="AM633" s="98"/>
      <c r="AN633" s="98"/>
      <c r="AO633" s="98"/>
      <c r="AP633" s="98"/>
      <c r="AQ633" s="98"/>
      <c r="AR633" s="98"/>
      <c r="AS633" s="98"/>
      <c r="AT633" s="98"/>
    </row>
    <row r="634" ht="13.5" customHeight="1">
      <c r="A634" s="5"/>
      <c r="B634" s="98"/>
      <c r="C634" s="98"/>
      <c r="D634" s="98"/>
      <c r="E634" s="98"/>
      <c r="F634" s="98"/>
      <c r="G634" s="78"/>
      <c r="H634" s="98"/>
      <c r="I634" s="98"/>
      <c r="J634" s="99"/>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c r="AL634" s="98"/>
      <c r="AM634" s="98"/>
      <c r="AN634" s="98"/>
      <c r="AO634" s="98"/>
      <c r="AP634" s="98"/>
      <c r="AQ634" s="98"/>
      <c r="AR634" s="98"/>
      <c r="AS634" s="98"/>
      <c r="AT634" s="98"/>
    </row>
    <row r="635" ht="13.5" customHeight="1">
      <c r="A635" s="5"/>
      <c r="B635" s="98"/>
      <c r="C635" s="98"/>
      <c r="D635" s="98"/>
      <c r="E635" s="98"/>
      <c r="F635" s="98"/>
      <c r="G635" s="78"/>
      <c r="H635" s="98"/>
      <c r="I635" s="98"/>
      <c r="J635" s="99"/>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c r="AL635" s="98"/>
      <c r="AM635" s="98"/>
      <c r="AN635" s="98"/>
      <c r="AO635" s="98"/>
      <c r="AP635" s="98"/>
      <c r="AQ635" s="98"/>
      <c r="AR635" s="98"/>
      <c r="AS635" s="98"/>
      <c r="AT635" s="98"/>
    </row>
    <row r="636" ht="13.5" customHeight="1">
      <c r="A636" s="5"/>
      <c r="B636" s="98"/>
      <c r="C636" s="98"/>
      <c r="D636" s="98"/>
      <c r="E636" s="98"/>
      <c r="F636" s="98"/>
      <c r="G636" s="78"/>
      <c r="H636" s="98"/>
      <c r="I636" s="98"/>
      <c r="J636" s="99"/>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c r="AL636" s="98"/>
      <c r="AM636" s="98"/>
      <c r="AN636" s="98"/>
      <c r="AO636" s="98"/>
      <c r="AP636" s="98"/>
      <c r="AQ636" s="98"/>
      <c r="AR636" s="98"/>
      <c r="AS636" s="98"/>
      <c r="AT636" s="98"/>
    </row>
    <row r="637" ht="13.5" customHeight="1">
      <c r="A637" s="5"/>
      <c r="B637" s="98"/>
      <c r="C637" s="98"/>
      <c r="D637" s="98"/>
      <c r="E637" s="98"/>
      <c r="F637" s="98"/>
      <c r="G637" s="78"/>
      <c r="H637" s="98"/>
      <c r="I637" s="98"/>
      <c r="J637" s="99"/>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c r="AL637" s="98"/>
      <c r="AM637" s="98"/>
      <c r="AN637" s="98"/>
      <c r="AO637" s="98"/>
      <c r="AP637" s="98"/>
      <c r="AQ637" s="98"/>
      <c r="AR637" s="98"/>
      <c r="AS637" s="98"/>
      <c r="AT637" s="98"/>
    </row>
    <row r="638" ht="13.5" customHeight="1">
      <c r="A638" s="5"/>
      <c r="B638" s="98"/>
      <c r="C638" s="98"/>
      <c r="D638" s="98"/>
      <c r="E638" s="98"/>
      <c r="F638" s="98"/>
      <c r="G638" s="78"/>
      <c r="H638" s="98"/>
      <c r="I638" s="98"/>
      <c r="J638" s="99"/>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c r="AL638" s="98"/>
      <c r="AM638" s="98"/>
      <c r="AN638" s="98"/>
      <c r="AO638" s="98"/>
      <c r="AP638" s="98"/>
      <c r="AQ638" s="98"/>
      <c r="AR638" s="98"/>
      <c r="AS638" s="98"/>
      <c r="AT638" s="98"/>
    </row>
    <row r="639" ht="13.5" customHeight="1">
      <c r="A639" s="5"/>
      <c r="B639" s="98"/>
      <c r="C639" s="98"/>
      <c r="D639" s="98"/>
      <c r="E639" s="98"/>
      <c r="F639" s="98"/>
      <c r="G639" s="78"/>
      <c r="H639" s="98"/>
      <c r="I639" s="98"/>
      <c r="J639" s="99"/>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c r="AL639" s="98"/>
      <c r="AM639" s="98"/>
      <c r="AN639" s="98"/>
      <c r="AO639" s="98"/>
      <c r="AP639" s="98"/>
      <c r="AQ639" s="98"/>
      <c r="AR639" s="98"/>
      <c r="AS639" s="98"/>
      <c r="AT639" s="98"/>
    </row>
    <row r="640" ht="13.5" customHeight="1">
      <c r="A640" s="5"/>
      <c r="B640" s="98"/>
      <c r="C640" s="98"/>
      <c r="D640" s="98"/>
      <c r="E640" s="98"/>
      <c r="F640" s="98"/>
      <c r="G640" s="78"/>
      <c r="H640" s="98"/>
      <c r="I640" s="98"/>
      <c r="J640" s="99"/>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c r="AL640" s="98"/>
      <c r="AM640" s="98"/>
      <c r="AN640" s="98"/>
      <c r="AO640" s="98"/>
      <c r="AP640" s="98"/>
      <c r="AQ640" s="98"/>
      <c r="AR640" s="98"/>
      <c r="AS640" s="98"/>
      <c r="AT640" s="98"/>
    </row>
    <row r="641" ht="13.5" customHeight="1">
      <c r="A641" s="5"/>
      <c r="B641" s="98"/>
      <c r="C641" s="98"/>
      <c r="D641" s="98"/>
      <c r="E641" s="98"/>
      <c r="F641" s="98"/>
      <c r="G641" s="78"/>
      <c r="H641" s="98"/>
      <c r="I641" s="98"/>
      <c r="J641" s="99"/>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c r="AL641" s="98"/>
      <c r="AM641" s="98"/>
      <c r="AN641" s="98"/>
      <c r="AO641" s="98"/>
      <c r="AP641" s="98"/>
      <c r="AQ641" s="98"/>
      <c r="AR641" s="98"/>
      <c r="AS641" s="98"/>
      <c r="AT641" s="98"/>
    </row>
    <row r="642" ht="13.5" customHeight="1">
      <c r="A642" s="5"/>
      <c r="B642" s="98"/>
      <c r="C642" s="98"/>
      <c r="D642" s="98"/>
      <c r="E642" s="98"/>
      <c r="F642" s="98"/>
      <c r="G642" s="78"/>
      <c r="H642" s="98"/>
      <c r="I642" s="98"/>
      <c r="J642" s="99"/>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c r="AL642" s="98"/>
      <c r="AM642" s="98"/>
      <c r="AN642" s="98"/>
      <c r="AO642" s="98"/>
      <c r="AP642" s="98"/>
      <c r="AQ642" s="98"/>
      <c r="AR642" s="98"/>
      <c r="AS642" s="98"/>
      <c r="AT642" s="98"/>
    </row>
    <row r="643" ht="13.5" customHeight="1">
      <c r="A643" s="5"/>
      <c r="B643" s="98"/>
      <c r="C643" s="98"/>
      <c r="D643" s="98"/>
      <c r="E643" s="98"/>
      <c r="F643" s="98"/>
      <c r="G643" s="78"/>
      <c r="H643" s="98"/>
      <c r="I643" s="98"/>
      <c r="J643" s="99"/>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c r="AL643" s="98"/>
      <c r="AM643" s="98"/>
      <c r="AN643" s="98"/>
      <c r="AO643" s="98"/>
      <c r="AP643" s="98"/>
      <c r="AQ643" s="98"/>
      <c r="AR643" s="98"/>
      <c r="AS643" s="98"/>
      <c r="AT643" s="98"/>
    </row>
    <row r="644" ht="13.5" customHeight="1">
      <c r="A644" s="5"/>
      <c r="B644" s="98"/>
      <c r="C644" s="98"/>
      <c r="D644" s="98"/>
      <c r="E644" s="98"/>
      <c r="F644" s="98"/>
      <c r="G644" s="78"/>
      <c r="H644" s="98"/>
      <c r="I644" s="98"/>
      <c r="J644" s="99"/>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c r="AL644" s="98"/>
      <c r="AM644" s="98"/>
      <c r="AN644" s="98"/>
      <c r="AO644" s="98"/>
      <c r="AP644" s="98"/>
      <c r="AQ644" s="98"/>
      <c r="AR644" s="98"/>
      <c r="AS644" s="98"/>
      <c r="AT644" s="98"/>
    </row>
    <row r="645" ht="13.5" customHeight="1">
      <c r="A645" s="5"/>
      <c r="B645" s="98"/>
      <c r="C645" s="98"/>
      <c r="D645" s="98"/>
      <c r="E645" s="98"/>
      <c r="F645" s="98"/>
      <c r="G645" s="78"/>
      <c r="H645" s="98"/>
      <c r="I645" s="98"/>
      <c r="J645" s="99"/>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c r="AL645" s="98"/>
      <c r="AM645" s="98"/>
      <c r="AN645" s="98"/>
      <c r="AO645" s="98"/>
      <c r="AP645" s="98"/>
      <c r="AQ645" s="98"/>
      <c r="AR645" s="98"/>
      <c r="AS645" s="98"/>
      <c r="AT645" s="98"/>
    </row>
    <row r="646" ht="13.5" customHeight="1">
      <c r="A646" s="5"/>
      <c r="B646" s="98"/>
      <c r="C646" s="98"/>
      <c r="D646" s="98"/>
      <c r="E646" s="98"/>
      <c r="F646" s="98"/>
      <c r="G646" s="78"/>
      <c r="H646" s="98"/>
      <c r="I646" s="98"/>
      <c r="J646" s="99"/>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c r="AL646" s="98"/>
      <c r="AM646" s="98"/>
      <c r="AN646" s="98"/>
      <c r="AO646" s="98"/>
      <c r="AP646" s="98"/>
      <c r="AQ646" s="98"/>
      <c r="AR646" s="98"/>
      <c r="AS646" s="98"/>
      <c r="AT646" s="98"/>
    </row>
    <row r="647" ht="13.5" customHeight="1">
      <c r="A647" s="5"/>
      <c r="B647" s="98"/>
      <c r="C647" s="98"/>
      <c r="D647" s="98"/>
      <c r="E647" s="98"/>
      <c r="F647" s="98"/>
      <c r="G647" s="78"/>
      <c r="H647" s="98"/>
      <c r="I647" s="98"/>
      <c r="J647" s="99"/>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c r="AL647" s="98"/>
      <c r="AM647" s="98"/>
      <c r="AN647" s="98"/>
      <c r="AO647" s="98"/>
      <c r="AP647" s="98"/>
      <c r="AQ647" s="98"/>
      <c r="AR647" s="98"/>
      <c r="AS647" s="98"/>
      <c r="AT647" s="98"/>
    </row>
    <row r="648" ht="13.5" customHeight="1">
      <c r="A648" s="5"/>
      <c r="B648" s="98"/>
      <c r="C648" s="98"/>
      <c r="D648" s="98"/>
      <c r="E648" s="98"/>
      <c r="F648" s="98"/>
      <c r="G648" s="78"/>
      <c r="H648" s="98"/>
      <c r="I648" s="98"/>
      <c r="J648" s="99"/>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c r="AL648" s="98"/>
      <c r="AM648" s="98"/>
      <c r="AN648" s="98"/>
      <c r="AO648" s="98"/>
      <c r="AP648" s="98"/>
      <c r="AQ648" s="98"/>
      <c r="AR648" s="98"/>
      <c r="AS648" s="98"/>
      <c r="AT648" s="98"/>
    </row>
    <row r="649" ht="13.5" customHeight="1">
      <c r="A649" s="5"/>
      <c r="B649" s="98"/>
      <c r="C649" s="98"/>
      <c r="D649" s="98"/>
      <c r="E649" s="98"/>
      <c r="F649" s="98"/>
      <c r="G649" s="78"/>
      <c r="H649" s="98"/>
      <c r="I649" s="98"/>
      <c r="J649" s="99"/>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c r="AL649" s="98"/>
      <c r="AM649" s="98"/>
      <c r="AN649" s="98"/>
      <c r="AO649" s="98"/>
      <c r="AP649" s="98"/>
      <c r="AQ649" s="98"/>
      <c r="AR649" s="98"/>
      <c r="AS649" s="98"/>
      <c r="AT649" s="98"/>
    </row>
    <row r="650" ht="13.5" customHeight="1">
      <c r="A650" s="5"/>
      <c r="B650" s="98"/>
      <c r="C650" s="98"/>
      <c r="D650" s="98"/>
      <c r="E650" s="98"/>
      <c r="F650" s="98"/>
      <c r="G650" s="78"/>
      <c r="H650" s="98"/>
      <c r="I650" s="98"/>
      <c r="J650" s="99"/>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c r="AL650" s="98"/>
      <c r="AM650" s="98"/>
      <c r="AN650" s="98"/>
      <c r="AO650" s="98"/>
      <c r="AP650" s="98"/>
      <c r="AQ650" s="98"/>
      <c r="AR650" s="98"/>
      <c r="AS650" s="98"/>
      <c r="AT650" s="98"/>
    </row>
    <row r="651" ht="13.5" customHeight="1">
      <c r="A651" s="5"/>
      <c r="B651" s="98"/>
      <c r="C651" s="98"/>
      <c r="D651" s="98"/>
      <c r="E651" s="98"/>
      <c r="F651" s="98"/>
      <c r="G651" s="78"/>
      <c r="H651" s="98"/>
      <c r="I651" s="98"/>
      <c r="J651" s="99"/>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c r="AL651" s="98"/>
      <c r="AM651" s="98"/>
      <c r="AN651" s="98"/>
      <c r="AO651" s="98"/>
      <c r="AP651" s="98"/>
      <c r="AQ651" s="98"/>
      <c r="AR651" s="98"/>
      <c r="AS651" s="98"/>
      <c r="AT651" s="98"/>
    </row>
    <row r="652" ht="13.5" customHeight="1">
      <c r="A652" s="5"/>
      <c r="B652" s="98"/>
      <c r="C652" s="98"/>
      <c r="D652" s="98"/>
      <c r="E652" s="98"/>
      <c r="F652" s="98"/>
      <c r="G652" s="78"/>
      <c r="H652" s="98"/>
      <c r="I652" s="98"/>
      <c r="J652" s="99"/>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c r="AL652" s="98"/>
      <c r="AM652" s="98"/>
      <c r="AN652" s="98"/>
      <c r="AO652" s="98"/>
      <c r="AP652" s="98"/>
      <c r="AQ652" s="98"/>
      <c r="AR652" s="98"/>
      <c r="AS652" s="98"/>
      <c r="AT652" s="98"/>
    </row>
    <row r="653" ht="13.5" customHeight="1">
      <c r="A653" s="5"/>
      <c r="B653" s="98"/>
      <c r="C653" s="98"/>
      <c r="D653" s="98"/>
      <c r="E653" s="98"/>
      <c r="F653" s="98"/>
      <c r="G653" s="78"/>
      <c r="H653" s="98"/>
      <c r="I653" s="98"/>
      <c r="J653" s="99"/>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c r="AL653" s="98"/>
      <c r="AM653" s="98"/>
      <c r="AN653" s="98"/>
      <c r="AO653" s="98"/>
      <c r="AP653" s="98"/>
      <c r="AQ653" s="98"/>
      <c r="AR653" s="98"/>
      <c r="AS653" s="98"/>
      <c r="AT653" s="98"/>
    </row>
    <row r="654" ht="13.5" customHeight="1">
      <c r="A654" s="5"/>
      <c r="B654" s="98"/>
      <c r="C654" s="98"/>
      <c r="D654" s="98"/>
      <c r="E654" s="98"/>
      <c r="F654" s="98"/>
      <c r="G654" s="78"/>
      <c r="H654" s="98"/>
      <c r="I654" s="98"/>
      <c r="J654" s="99"/>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c r="AL654" s="98"/>
      <c r="AM654" s="98"/>
      <c r="AN654" s="98"/>
      <c r="AO654" s="98"/>
      <c r="AP654" s="98"/>
      <c r="AQ654" s="98"/>
      <c r="AR654" s="98"/>
      <c r="AS654" s="98"/>
      <c r="AT654" s="98"/>
    </row>
    <row r="655" ht="13.5" customHeight="1">
      <c r="A655" s="5"/>
      <c r="B655" s="98"/>
      <c r="C655" s="98"/>
      <c r="D655" s="98"/>
      <c r="E655" s="98"/>
      <c r="F655" s="98"/>
      <c r="G655" s="78"/>
      <c r="H655" s="98"/>
      <c r="I655" s="98"/>
      <c r="J655" s="99"/>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c r="AL655" s="98"/>
      <c r="AM655" s="98"/>
      <c r="AN655" s="98"/>
      <c r="AO655" s="98"/>
      <c r="AP655" s="98"/>
      <c r="AQ655" s="98"/>
      <c r="AR655" s="98"/>
      <c r="AS655" s="98"/>
      <c r="AT655" s="98"/>
    </row>
    <row r="656" ht="13.5" customHeight="1">
      <c r="A656" s="5"/>
      <c r="B656" s="98"/>
      <c r="C656" s="98"/>
      <c r="D656" s="98"/>
      <c r="E656" s="98"/>
      <c r="F656" s="98"/>
      <c r="G656" s="78"/>
      <c r="H656" s="98"/>
      <c r="I656" s="98"/>
      <c r="J656" s="99"/>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c r="AL656" s="98"/>
      <c r="AM656" s="98"/>
      <c r="AN656" s="98"/>
      <c r="AO656" s="98"/>
      <c r="AP656" s="98"/>
      <c r="AQ656" s="98"/>
      <c r="AR656" s="98"/>
      <c r="AS656" s="98"/>
      <c r="AT656" s="98"/>
    </row>
    <row r="657" ht="13.5" customHeight="1">
      <c r="A657" s="5"/>
      <c r="B657" s="98"/>
      <c r="C657" s="98"/>
      <c r="D657" s="98"/>
      <c r="E657" s="98"/>
      <c r="F657" s="98"/>
      <c r="G657" s="78"/>
      <c r="H657" s="98"/>
      <c r="I657" s="98"/>
      <c r="J657" s="99"/>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c r="AL657" s="98"/>
      <c r="AM657" s="98"/>
      <c r="AN657" s="98"/>
      <c r="AO657" s="98"/>
      <c r="AP657" s="98"/>
      <c r="AQ657" s="98"/>
      <c r="AR657" s="98"/>
      <c r="AS657" s="98"/>
      <c r="AT657" s="98"/>
    </row>
    <row r="658" ht="13.5" customHeight="1">
      <c r="A658" s="5"/>
      <c r="B658" s="98"/>
      <c r="C658" s="98"/>
      <c r="D658" s="98"/>
      <c r="E658" s="98"/>
      <c r="F658" s="98"/>
      <c r="G658" s="78"/>
      <c r="H658" s="98"/>
      <c r="I658" s="98"/>
      <c r="J658" s="99"/>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c r="AL658" s="98"/>
      <c r="AM658" s="98"/>
      <c r="AN658" s="98"/>
      <c r="AO658" s="98"/>
      <c r="AP658" s="98"/>
      <c r="AQ658" s="98"/>
      <c r="AR658" s="98"/>
      <c r="AS658" s="98"/>
      <c r="AT658" s="98"/>
    </row>
    <row r="659" ht="13.5" customHeight="1">
      <c r="A659" s="5"/>
      <c r="B659" s="98"/>
      <c r="C659" s="98"/>
      <c r="D659" s="98"/>
      <c r="E659" s="98"/>
      <c r="F659" s="98"/>
      <c r="G659" s="78"/>
      <c r="H659" s="98"/>
      <c r="I659" s="98"/>
      <c r="J659" s="99"/>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c r="AL659" s="98"/>
      <c r="AM659" s="98"/>
      <c r="AN659" s="98"/>
      <c r="AO659" s="98"/>
      <c r="AP659" s="98"/>
      <c r="AQ659" s="98"/>
      <c r="AR659" s="98"/>
      <c r="AS659" s="98"/>
      <c r="AT659" s="98"/>
    </row>
    <row r="660" ht="13.5" customHeight="1">
      <c r="A660" s="5"/>
      <c r="B660" s="98"/>
      <c r="C660" s="98"/>
      <c r="D660" s="98"/>
      <c r="E660" s="98"/>
      <c r="F660" s="98"/>
      <c r="G660" s="78"/>
      <c r="H660" s="98"/>
      <c r="I660" s="98"/>
      <c r="J660" s="99"/>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c r="AL660" s="98"/>
      <c r="AM660" s="98"/>
      <c r="AN660" s="98"/>
      <c r="AO660" s="98"/>
      <c r="AP660" s="98"/>
      <c r="AQ660" s="98"/>
      <c r="AR660" s="98"/>
      <c r="AS660" s="98"/>
      <c r="AT660" s="98"/>
    </row>
    <row r="661" ht="13.5" customHeight="1">
      <c r="A661" s="5"/>
      <c r="B661" s="98"/>
      <c r="C661" s="98"/>
      <c r="D661" s="98"/>
      <c r="E661" s="98"/>
      <c r="F661" s="98"/>
      <c r="G661" s="78"/>
      <c r="H661" s="98"/>
      <c r="I661" s="98"/>
      <c r="J661" s="99"/>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c r="AL661" s="98"/>
      <c r="AM661" s="98"/>
      <c r="AN661" s="98"/>
      <c r="AO661" s="98"/>
      <c r="AP661" s="98"/>
      <c r="AQ661" s="98"/>
      <c r="AR661" s="98"/>
      <c r="AS661" s="98"/>
      <c r="AT661" s="98"/>
    </row>
    <row r="662" ht="13.5" customHeight="1">
      <c r="A662" s="5"/>
      <c r="B662" s="98"/>
      <c r="C662" s="98"/>
      <c r="D662" s="98"/>
      <c r="E662" s="98"/>
      <c r="F662" s="98"/>
      <c r="G662" s="78"/>
      <c r="H662" s="98"/>
      <c r="I662" s="98"/>
      <c r="J662" s="99"/>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c r="AL662" s="98"/>
      <c r="AM662" s="98"/>
      <c r="AN662" s="98"/>
      <c r="AO662" s="98"/>
      <c r="AP662" s="98"/>
      <c r="AQ662" s="98"/>
      <c r="AR662" s="98"/>
      <c r="AS662" s="98"/>
      <c r="AT662" s="98"/>
    </row>
    <row r="663" ht="13.5" customHeight="1">
      <c r="A663" s="5"/>
      <c r="B663" s="98"/>
      <c r="C663" s="98"/>
      <c r="D663" s="98"/>
      <c r="E663" s="98"/>
      <c r="F663" s="98"/>
      <c r="G663" s="78"/>
      <c r="H663" s="98"/>
      <c r="I663" s="98"/>
      <c r="J663" s="99"/>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c r="AL663" s="98"/>
      <c r="AM663" s="98"/>
      <c r="AN663" s="98"/>
      <c r="AO663" s="98"/>
      <c r="AP663" s="98"/>
      <c r="AQ663" s="98"/>
      <c r="AR663" s="98"/>
      <c r="AS663" s="98"/>
      <c r="AT663" s="98"/>
    </row>
    <row r="664" ht="13.5" customHeight="1">
      <c r="A664" s="5"/>
      <c r="B664" s="98"/>
      <c r="C664" s="98"/>
      <c r="D664" s="98"/>
      <c r="E664" s="98"/>
      <c r="F664" s="98"/>
      <c r="G664" s="78"/>
      <c r="H664" s="98"/>
      <c r="I664" s="98"/>
      <c r="J664" s="99"/>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c r="AL664" s="98"/>
      <c r="AM664" s="98"/>
      <c r="AN664" s="98"/>
      <c r="AO664" s="98"/>
      <c r="AP664" s="98"/>
      <c r="AQ664" s="98"/>
      <c r="AR664" s="98"/>
      <c r="AS664" s="98"/>
      <c r="AT664" s="98"/>
    </row>
    <row r="665" ht="13.5" customHeight="1">
      <c r="A665" s="5"/>
      <c r="B665" s="98"/>
      <c r="C665" s="98"/>
      <c r="D665" s="98"/>
      <c r="E665" s="98"/>
      <c r="F665" s="98"/>
      <c r="G665" s="78"/>
      <c r="H665" s="98"/>
      <c r="I665" s="98"/>
      <c r="J665" s="99"/>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c r="AL665" s="98"/>
      <c r="AM665" s="98"/>
      <c r="AN665" s="98"/>
      <c r="AO665" s="98"/>
      <c r="AP665" s="98"/>
      <c r="AQ665" s="98"/>
      <c r="AR665" s="98"/>
      <c r="AS665" s="98"/>
      <c r="AT665" s="98"/>
    </row>
    <row r="666" ht="13.5" customHeight="1">
      <c r="A666" s="5"/>
      <c r="B666" s="98"/>
      <c r="C666" s="98"/>
      <c r="D666" s="98"/>
      <c r="E666" s="98"/>
      <c r="F666" s="98"/>
      <c r="G666" s="78"/>
      <c r="H666" s="98"/>
      <c r="I666" s="98"/>
      <c r="J666" s="99"/>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c r="AL666" s="98"/>
      <c r="AM666" s="98"/>
      <c r="AN666" s="98"/>
      <c r="AO666" s="98"/>
      <c r="AP666" s="98"/>
      <c r="AQ666" s="98"/>
      <c r="AR666" s="98"/>
      <c r="AS666" s="98"/>
      <c r="AT666" s="98"/>
    </row>
    <row r="667" ht="13.5" customHeight="1">
      <c r="A667" s="5"/>
      <c r="B667" s="98"/>
      <c r="C667" s="98"/>
      <c r="D667" s="98"/>
      <c r="E667" s="98"/>
      <c r="F667" s="98"/>
      <c r="G667" s="78"/>
      <c r="H667" s="98"/>
      <c r="I667" s="98"/>
      <c r="J667" s="99"/>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c r="AL667" s="98"/>
      <c r="AM667" s="98"/>
      <c r="AN667" s="98"/>
      <c r="AO667" s="98"/>
      <c r="AP667" s="98"/>
      <c r="AQ667" s="98"/>
      <c r="AR667" s="98"/>
      <c r="AS667" s="98"/>
      <c r="AT667" s="98"/>
    </row>
    <row r="668" ht="13.5" customHeight="1">
      <c r="A668" s="5"/>
      <c r="B668" s="98"/>
      <c r="C668" s="98"/>
      <c r="D668" s="98"/>
      <c r="E668" s="98"/>
      <c r="F668" s="98"/>
      <c r="G668" s="78"/>
      <c r="H668" s="98"/>
      <c r="I668" s="98"/>
      <c r="J668" s="99"/>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c r="AL668" s="98"/>
      <c r="AM668" s="98"/>
      <c r="AN668" s="98"/>
      <c r="AO668" s="98"/>
      <c r="AP668" s="98"/>
      <c r="AQ668" s="98"/>
      <c r="AR668" s="98"/>
      <c r="AS668" s="98"/>
      <c r="AT668" s="98"/>
    </row>
    <row r="669" ht="13.5" customHeight="1">
      <c r="A669" s="5"/>
      <c r="B669" s="98"/>
      <c r="C669" s="98"/>
      <c r="D669" s="98"/>
      <c r="E669" s="98"/>
      <c r="F669" s="98"/>
      <c r="G669" s="78"/>
      <c r="H669" s="98"/>
      <c r="I669" s="98"/>
      <c r="J669" s="99"/>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c r="AL669" s="98"/>
      <c r="AM669" s="98"/>
      <c r="AN669" s="98"/>
      <c r="AO669" s="98"/>
      <c r="AP669" s="98"/>
      <c r="AQ669" s="98"/>
      <c r="AR669" s="98"/>
      <c r="AS669" s="98"/>
      <c r="AT669" s="98"/>
    </row>
    <row r="670" ht="13.5" customHeight="1">
      <c r="A670" s="5"/>
      <c r="B670" s="98"/>
      <c r="C670" s="98"/>
      <c r="D670" s="98"/>
      <c r="E670" s="98"/>
      <c r="F670" s="98"/>
      <c r="G670" s="78"/>
      <c r="H670" s="98"/>
      <c r="I670" s="98"/>
      <c r="J670" s="99"/>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c r="AL670" s="98"/>
      <c r="AM670" s="98"/>
      <c r="AN670" s="98"/>
      <c r="AO670" s="98"/>
      <c r="AP670" s="98"/>
      <c r="AQ670" s="98"/>
      <c r="AR670" s="98"/>
      <c r="AS670" s="98"/>
      <c r="AT670" s="98"/>
    </row>
    <row r="671" ht="13.5" customHeight="1">
      <c r="A671" s="5"/>
      <c r="B671" s="98"/>
      <c r="C671" s="98"/>
      <c r="D671" s="98"/>
      <c r="E671" s="98"/>
      <c r="F671" s="98"/>
      <c r="G671" s="78"/>
      <c r="H671" s="98"/>
      <c r="I671" s="98"/>
      <c r="J671" s="99"/>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c r="AL671" s="98"/>
      <c r="AM671" s="98"/>
      <c r="AN671" s="98"/>
      <c r="AO671" s="98"/>
      <c r="AP671" s="98"/>
      <c r="AQ671" s="98"/>
      <c r="AR671" s="98"/>
      <c r="AS671" s="98"/>
      <c r="AT671" s="98"/>
    </row>
    <row r="672" ht="13.5" customHeight="1">
      <c r="A672" s="5"/>
      <c r="B672" s="98"/>
      <c r="C672" s="98"/>
      <c r="D672" s="98"/>
      <c r="E672" s="98"/>
      <c r="F672" s="98"/>
      <c r="G672" s="78"/>
      <c r="H672" s="98"/>
      <c r="I672" s="98"/>
      <c r="J672" s="99"/>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c r="AL672" s="98"/>
      <c r="AM672" s="98"/>
      <c r="AN672" s="98"/>
      <c r="AO672" s="98"/>
      <c r="AP672" s="98"/>
      <c r="AQ672" s="98"/>
      <c r="AR672" s="98"/>
      <c r="AS672" s="98"/>
      <c r="AT672" s="98"/>
    </row>
    <row r="673" ht="13.5" customHeight="1">
      <c r="A673" s="5"/>
      <c r="B673" s="98"/>
      <c r="C673" s="98"/>
      <c r="D673" s="98"/>
      <c r="E673" s="98"/>
      <c r="F673" s="98"/>
      <c r="G673" s="78"/>
      <c r="H673" s="98"/>
      <c r="I673" s="98"/>
      <c r="J673" s="99"/>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c r="AL673" s="98"/>
      <c r="AM673" s="98"/>
      <c r="AN673" s="98"/>
      <c r="AO673" s="98"/>
      <c r="AP673" s="98"/>
      <c r="AQ673" s="98"/>
      <c r="AR673" s="98"/>
      <c r="AS673" s="98"/>
      <c r="AT673" s="98"/>
    </row>
    <row r="674" ht="13.5" customHeight="1">
      <c r="A674" s="5"/>
      <c r="B674" s="98"/>
      <c r="C674" s="98"/>
      <c r="D674" s="98"/>
      <c r="E674" s="98"/>
      <c r="F674" s="98"/>
      <c r="G674" s="78"/>
      <c r="H674" s="98"/>
      <c r="I674" s="98"/>
      <c r="J674" s="99"/>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c r="AL674" s="98"/>
      <c r="AM674" s="98"/>
      <c r="AN674" s="98"/>
      <c r="AO674" s="98"/>
      <c r="AP674" s="98"/>
      <c r="AQ674" s="98"/>
      <c r="AR674" s="98"/>
      <c r="AS674" s="98"/>
      <c r="AT674" s="98"/>
    </row>
    <row r="675" ht="13.5" customHeight="1">
      <c r="A675" s="5"/>
      <c r="B675" s="98"/>
      <c r="C675" s="98"/>
      <c r="D675" s="98"/>
      <c r="E675" s="98"/>
      <c r="F675" s="98"/>
      <c r="G675" s="78"/>
      <c r="H675" s="98"/>
      <c r="I675" s="98"/>
      <c r="J675" s="99"/>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c r="AL675" s="98"/>
      <c r="AM675" s="98"/>
      <c r="AN675" s="98"/>
      <c r="AO675" s="98"/>
      <c r="AP675" s="98"/>
      <c r="AQ675" s="98"/>
      <c r="AR675" s="98"/>
      <c r="AS675" s="98"/>
      <c r="AT675" s="98"/>
    </row>
    <row r="676" ht="13.5" customHeight="1">
      <c r="A676" s="5"/>
      <c r="B676" s="98"/>
      <c r="C676" s="98"/>
      <c r="D676" s="98"/>
      <c r="E676" s="98"/>
      <c r="F676" s="98"/>
      <c r="G676" s="78"/>
      <c r="H676" s="98"/>
      <c r="I676" s="98"/>
      <c r="J676" s="99"/>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c r="AL676" s="98"/>
      <c r="AM676" s="98"/>
      <c r="AN676" s="98"/>
      <c r="AO676" s="98"/>
      <c r="AP676" s="98"/>
      <c r="AQ676" s="98"/>
      <c r="AR676" s="98"/>
      <c r="AS676" s="98"/>
      <c r="AT676" s="98"/>
    </row>
    <row r="677" ht="13.5" customHeight="1">
      <c r="A677" s="5"/>
      <c r="B677" s="98"/>
      <c r="C677" s="98"/>
      <c r="D677" s="98"/>
      <c r="E677" s="98"/>
      <c r="F677" s="98"/>
      <c r="G677" s="78"/>
      <c r="H677" s="98"/>
      <c r="I677" s="98"/>
      <c r="J677" s="99"/>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c r="AL677" s="98"/>
      <c r="AM677" s="98"/>
      <c r="AN677" s="98"/>
      <c r="AO677" s="98"/>
      <c r="AP677" s="98"/>
      <c r="AQ677" s="98"/>
      <c r="AR677" s="98"/>
      <c r="AS677" s="98"/>
      <c r="AT677" s="98"/>
    </row>
    <row r="678" ht="13.5" customHeight="1">
      <c r="A678" s="5"/>
      <c r="B678" s="98"/>
      <c r="C678" s="98"/>
      <c r="D678" s="98"/>
      <c r="E678" s="98"/>
      <c r="F678" s="98"/>
      <c r="G678" s="78"/>
      <c r="H678" s="98"/>
      <c r="I678" s="98"/>
      <c r="J678" s="99"/>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c r="AL678" s="98"/>
      <c r="AM678" s="98"/>
      <c r="AN678" s="98"/>
      <c r="AO678" s="98"/>
      <c r="AP678" s="98"/>
      <c r="AQ678" s="98"/>
      <c r="AR678" s="98"/>
      <c r="AS678" s="98"/>
      <c r="AT678" s="98"/>
    </row>
    <row r="679" ht="13.5" customHeight="1">
      <c r="A679" s="5"/>
      <c r="B679" s="98"/>
      <c r="C679" s="98"/>
      <c r="D679" s="98"/>
      <c r="E679" s="98"/>
      <c r="F679" s="98"/>
      <c r="G679" s="78"/>
      <c r="H679" s="98"/>
      <c r="I679" s="98"/>
      <c r="J679" s="99"/>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c r="AL679" s="98"/>
      <c r="AM679" s="98"/>
      <c r="AN679" s="98"/>
      <c r="AO679" s="98"/>
      <c r="AP679" s="98"/>
      <c r="AQ679" s="98"/>
      <c r="AR679" s="98"/>
      <c r="AS679" s="98"/>
      <c r="AT679" s="98"/>
    </row>
    <row r="680" ht="13.5" customHeight="1">
      <c r="A680" s="5"/>
      <c r="B680" s="98"/>
      <c r="C680" s="98"/>
      <c r="D680" s="98"/>
      <c r="E680" s="98"/>
      <c r="F680" s="98"/>
      <c r="G680" s="78"/>
      <c r="H680" s="98"/>
      <c r="I680" s="98"/>
      <c r="J680" s="99"/>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c r="AL680" s="98"/>
      <c r="AM680" s="98"/>
      <c r="AN680" s="98"/>
      <c r="AO680" s="98"/>
      <c r="AP680" s="98"/>
      <c r="AQ680" s="98"/>
      <c r="AR680" s="98"/>
      <c r="AS680" s="98"/>
      <c r="AT680" s="98"/>
    </row>
    <row r="681" ht="13.5" customHeight="1">
      <c r="A681" s="5"/>
      <c r="B681" s="98"/>
      <c r="C681" s="98"/>
      <c r="D681" s="98"/>
      <c r="E681" s="98"/>
      <c r="F681" s="98"/>
      <c r="G681" s="78"/>
      <c r="H681" s="98"/>
      <c r="I681" s="98"/>
      <c r="J681" s="99"/>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c r="AL681" s="98"/>
      <c r="AM681" s="98"/>
      <c r="AN681" s="98"/>
      <c r="AO681" s="98"/>
      <c r="AP681" s="98"/>
      <c r="AQ681" s="98"/>
      <c r="AR681" s="98"/>
      <c r="AS681" s="98"/>
      <c r="AT681" s="98"/>
    </row>
    <row r="682" ht="13.5" customHeight="1">
      <c r="A682" s="5"/>
      <c r="B682" s="98"/>
      <c r="C682" s="98"/>
      <c r="D682" s="98"/>
      <c r="E682" s="98"/>
      <c r="F682" s="98"/>
      <c r="G682" s="78"/>
      <c r="H682" s="98"/>
      <c r="I682" s="98"/>
      <c r="J682" s="99"/>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c r="AL682" s="98"/>
      <c r="AM682" s="98"/>
      <c r="AN682" s="98"/>
      <c r="AO682" s="98"/>
      <c r="AP682" s="98"/>
      <c r="AQ682" s="98"/>
      <c r="AR682" s="98"/>
      <c r="AS682" s="98"/>
      <c r="AT682" s="98"/>
    </row>
    <row r="683" ht="13.5" customHeight="1">
      <c r="A683" s="5"/>
      <c r="B683" s="98"/>
      <c r="C683" s="98"/>
      <c r="D683" s="98"/>
      <c r="E683" s="98"/>
      <c r="F683" s="98"/>
      <c r="G683" s="78"/>
      <c r="H683" s="98"/>
      <c r="I683" s="98"/>
      <c r="J683" s="99"/>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c r="AL683" s="98"/>
      <c r="AM683" s="98"/>
      <c r="AN683" s="98"/>
      <c r="AO683" s="98"/>
      <c r="AP683" s="98"/>
      <c r="AQ683" s="98"/>
      <c r="AR683" s="98"/>
      <c r="AS683" s="98"/>
      <c r="AT683" s="98"/>
    </row>
    <row r="684" ht="13.5" customHeight="1">
      <c r="A684" s="5"/>
      <c r="B684" s="98"/>
      <c r="C684" s="98"/>
      <c r="D684" s="98"/>
      <c r="E684" s="98"/>
      <c r="F684" s="98"/>
      <c r="G684" s="78"/>
      <c r="H684" s="98"/>
      <c r="I684" s="98"/>
      <c r="J684" s="99"/>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c r="AL684" s="98"/>
      <c r="AM684" s="98"/>
      <c r="AN684" s="98"/>
      <c r="AO684" s="98"/>
      <c r="AP684" s="98"/>
      <c r="AQ684" s="98"/>
      <c r="AR684" s="98"/>
      <c r="AS684" s="98"/>
      <c r="AT684" s="98"/>
    </row>
    <row r="685" ht="13.5" customHeight="1">
      <c r="A685" s="5"/>
      <c r="B685" s="98"/>
      <c r="C685" s="98"/>
      <c r="D685" s="98"/>
      <c r="E685" s="98"/>
      <c r="F685" s="98"/>
      <c r="G685" s="78"/>
      <c r="H685" s="98"/>
      <c r="I685" s="98"/>
      <c r="J685" s="99"/>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c r="AL685" s="98"/>
      <c r="AM685" s="98"/>
      <c r="AN685" s="98"/>
      <c r="AO685" s="98"/>
      <c r="AP685" s="98"/>
      <c r="AQ685" s="98"/>
      <c r="AR685" s="98"/>
      <c r="AS685" s="98"/>
      <c r="AT685" s="98"/>
    </row>
    <row r="686" ht="13.5" customHeight="1">
      <c r="A686" s="5"/>
      <c r="B686" s="98"/>
      <c r="C686" s="98"/>
      <c r="D686" s="98"/>
      <c r="E686" s="98"/>
      <c r="F686" s="98"/>
      <c r="G686" s="78"/>
      <c r="H686" s="98"/>
      <c r="I686" s="98"/>
      <c r="J686" s="99"/>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c r="AL686" s="98"/>
      <c r="AM686" s="98"/>
      <c r="AN686" s="98"/>
      <c r="AO686" s="98"/>
      <c r="AP686" s="98"/>
      <c r="AQ686" s="98"/>
      <c r="AR686" s="98"/>
      <c r="AS686" s="98"/>
      <c r="AT686" s="98"/>
    </row>
    <row r="687" ht="13.5" customHeight="1">
      <c r="A687" s="5"/>
      <c r="B687" s="98"/>
      <c r="C687" s="98"/>
      <c r="D687" s="98"/>
      <c r="E687" s="98"/>
      <c r="F687" s="98"/>
      <c r="G687" s="78"/>
      <c r="H687" s="98"/>
      <c r="I687" s="98"/>
      <c r="J687" s="99"/>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c r="AL687" s="98"/>
      <c r="AM687" s="98"/>
      <c r="AN687" s="98"/>
      <c r="AO687" s="98"/>
      <c r="AP687" s="98"/>
      <c r="AQ687" s="98"/>
      <c r="AR687" s="98"/>
      <c r="AS687" s="98"/>
      <c r="AT687" s="98"/>
    </row>
    <row r="688" ht="13.5" customHeight="1">
      <c r="A688" s="5"/>
      <c r="B688" s="98"/>
      <c r="C688" s="98"/>
      <c r="D688" s="98"/>
      <c r="E688" s="98"/>
      <c r="F688" s="98"/>
      <c r="G688" s="78"/>
      <c r="H688" s="98"/>
      <c r="I688" s="98"/>
      <c r="J688" s="99"/>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c r="AL688" s="98"/>
      <c r="AM688" s="98"/>
      <c r="AN688" s="98"/>
      <c r="AO688" s="98"/>
      <c r="AP688" s="98"/>
      <c r="AQ688" s="98"/>
      <c r="AR688" s="98"/>
      <c r="AS688" s="98"/>
      <c r="AT688" s="98"/>
    </row>
    <row r="689" ht="13.5" customHeight="1">
      <c r="A689" s="5"/>
      <c r="B689" s="98"/>
      <c r="C689" s="98"/>
      <c r="D689" s="98"/>
      <c r="E689" s="98"/>
      <c r="F689" s="98"/>
      <c r="G689" s="78"/>
      <c r="H689" s="98"/>
      <c r="I689" s="98"/>
      <c r="J689" s="99"/>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c r="AL689" s="98"/>
      <c r="AM689" s="98"/>
      <c r="AN689" s="98"/>
      <c r="AO689" s="98"/>
      <c r="AP689" s="98"/>
      <c r="AQ689" s="98"/>
      <c r="AR689" s="98"/>
      <c r="AS689" s="98"/>
      <c r="AT689" s="98"/>
    </row>
    <row r="690" ht="13.5" customHeight="1">
      <c r="A690" s="5"/>
      <c r="B690" s="98"/>
      <c r="C690" s="98"/>
      <c r="D690" s="98"/>
      <c r="E690" s="98"/>
      <c r="F690" s="98"/>
      <c r="G690" s="78"/>
      <c r="H690" s="98"/>
      <c r="I690" s="98"/>
      <c r="J690" s="99"/>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c r="AL690" s="98"/>
      <c r="AM690" s="98"/>
      <c r="AN690" s="98"/>
      <c r="AO690" s="98"/>
      <c r="AP690" s="98"/>
      <c r="AQ690" s="98"/>
      <c r="AR690" s="98"/>
      <c r="AS690" s="98"/>
      <c r="AT690" s="98"/>
    </row>
    <row r="691" ht="13.5" customHeight="1">
      <c r="A691" s="5"/>
      <c r="B691" s="98"/>
      <c r="C691" s="98"/>
      <c r="D691" s="98"/>
      <c r="E691" s="98"/>
      <c r="F691" s="98"/>
      <c r="G691" s="78"/>
      <c r="H691" s="98"/>
      <c r="I691" s="98"/>
      <c r="J691" s="99"/>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c r="AL691" s="98"/>
      <c r="AM691" s="98"/>
      <c r="AN691" s="98"/>
      <c r="AO691" s="98"/>
      <c r="AP691" s="98"/>
      <c r="AQ691" s="98"/>
      <c r="AR691" s="98"/>
      <c r="AS691" s="98"/>
      <c r="AT691" s="98"/>
    </row>
    <row r="692" ht="13.5" customHeight="1">
      <c r="A692" s="5"/>
      <c r="B692" s="98"/>
      <c r="C692" s="98"/>
      <c r="D692" s="98"/>
      <c r="E692" s="98"/>
      <c r="F692" s="98"/>
      <c r="G692" s="78"/>
      <c r="H692" s="98"/>
      <c r="I692" s="98"/>
      <c r="J692" s="99"/>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c r="AL692" s="98"/>
      <c r="AM692" s="98"/>
      <c r="AN692" s="98"/>
      <c r="AO692" s="98"/>
      <c r="AP692" s="98"/>
      <c r="AQ692" s="98"/>
      <c r="AR692" s="98"/>
      <c r="AS692" s="98"/>
      <c r="AT692" s="98"/>
    </row>
    <row r="693" ht="13.5" customHeight="1">
      <c r="A693" s="5"/>
      <c r="B693" s="98"/>
      <c r="C693" s="98"/>
      <c r="D693" s="98"/>
      <c r="E693" s="98"/>
      <c r="F693" s="98"/>
      <c r="G693" s="78"/>
      <c r="H693" s="98"/>
      <c r="I693" s="98"/>
      <c r="J693" s="99"/>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c r="AL693" s="98"/>
      <c r="AM693" s="98"/>
      <c r="AN693" s="98"/>
      <c r="AO693" s="98"/>
      <c r="AP693" s="98"/>
      <c r="AQ693" s="98"/>
      <c r="AR693" s="98"/>
      <c r="AS693" s="98"/>
      <c r="AT693" s="98"/>
    </row>
    <row r="694" ht="13.5" customHeight="1">
      <c r="A694" s="5"/>
      <c r="B694" s="98"/>
      <c r="C694" s="98"/>
      <c r="D694" s="98"/>
      <c r="E694" s="98"/>
      <c r="F694" s="98"/>
      <c r="G694" s="78"/>
      <c r="H694" s="98"/>
      <c r="I694" s="98"/>
      <c r="J694" s="99"/>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c r="AL694" s="98"/>
      <c r="AM694" s="98"/>
      <c r="AN694" s="98"/>
      <c r="AO694" s="98"/>
      <c r="AP694" s="98"/>
      <c r="AQ694" s="98"/>
      <c r="AR694" s="98"/>
      <c r="AS694" s="98"/>
      <c r="AT694" s="98"/>
    </row>
    <row r="695" ht="13.5" customHeight="1">
      <c r="A695" s="5"/>
      <c r="B695" s="98"/>
      <c r="C695" s="98"/>
      <c r="D695" s="98"/>
      <c r="E695" s="98"/>
      <c r="F695" s="98"/>
      <c r="G695" s="78"/>
      <c r="H695" s="98"/>
      <c r="I695" s="98"/>
      <c r="J695" s="99"/>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c r="AL695" s="98"/>
      <c r="AM695" s="98"/>
      <c r="AN695" s="98"/>
      <c r="AO695" s="98"/>
      <c r="AP695" s="98"/>
      <c r="AQ695" s="98"/>
      <c r="AR695" s="98"/>
      <c r="AS695" s="98"/>
      <c r="AT695" s="98"/>
    </row>
    <row r="696" ht="13.5" customHeight="1">
      <c r="A696" s="5"/>
      <c r="B696" s="98"/>
      <c r="C696" s="98"/>
      <c r="D696" s="98"/>
      <c r="E696" s="98"/>
      <c r="F696" s="98"/>
      <c r="G696" s="78"/>
      <c r="H696" s="98"/>
      <c r="I696" s="98"/>
      <c r="J696" s="99"/>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c r="AL696" s="98"/>
      <c r="AM696" s="98"/>
      <c r="AN696" s="98"/>
      <c r="AO696" s="98"/>
      <c r="AP696" s="98"/>
      <c r="AQ696" s="98"/>
      <c r="AR696" s="98"/>
      <c r="AS696" s="98"/>
      <c r="AT696" s="98"/>
    </row>
    <row r="697" ht="13.5" customHeight="1">
      <c r="A697" s="5"/>
      <c r="B697" s="98"/>
      <c r="C697" s="98"/>
      <c r="D697" s="98"/>
      <c r="E697" s="98"/>
      <c r="F697" s="98"/>
      <c r="G697" s="78"/>
      <c r="H697" s="98"/>
      <c r="I697" s="98"/>
      <c r="J697" s="99"/>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c r="AL697" s="98"/>
      <c r="AM697" s="98"/>
      <c r="AN697" s="98"/>
      <c r="AO697" s="98"/>
      <c r="AP697" s="98"/>
      <c r="AQ697" s="98"/>
      <c r="AR697" s="98"/>
      <c r="AS697" s="98"/>
      <c r="AT697" s="98"/>
    </row>
    <row r="698" ht="13.5" customHeight="1">
      <c r="A698" s="5"/>
      <c r="B698" s="98"/>
      <c r="C698" s="98"/>
      <c r="D698" s="98"/>
      <c r="E698" s="98"/>
      <c r="F698" s="98"/>
      <c r="G698" s="78"/>
      <c r="H698" s="98"/>
      <c r="I698" s="98"/>
      <c r="J698" s="99"/>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c r="AL698" s="98"/>
      <c r="AM698" s="98"/>
      <c r="AN698" s="98"/>
      <c r="AO698" s="98"/>
      <c r="AP698" s="98"/>
      <c r="AQ698" s="98"/>
      <c r="AR698" s="98"/>
      <c r="AS698" s="98"/>
      <c r="AT698" s="98"/>
    </row>
    <row r="699" ht="13.5" customHeight="1">
      <c r="A699" s="5"/>
      <c r="B699" s="98"/>
      <c r="C699" s="98"/>
      <c r="D699" s="98"/>
      <c r="E699" s="98"/>
      <c r="F699" s="98"/>
      <c r="G699" s="78"/>
      <c r="H699" s="98"/>
      <c r="I699" s="98"/>
      <c r="J699" s="99"/>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c r="AL699" s="98"/>
      <c r="AM699" s="98"/>
      <c r="AN699" s="98"/>
      <c r="AO699" s="98"/>
      <c r="AP699" s="98"/>
      <c r="AQ699" s="98"/>
      <c r="AR699" s="98"/>
      <c r="AS699" s="98"/>
      <c r="AT699" s="98"/>
    </row>
    <row r="700" ht="13.5" customHeight="1">
      <c r="A700" s="5"/>
      <c r="B700" s="98"/>
      <c r="C700" s="98"/>
      <c r="D700" s="98"/>
      <c r="E700" s="98"/>
      <c r="F700" s="98"/>
      <c r="G700" s="78"/>
      <c r="H700" s="98"/>
      <c r="I700" s="98"/>
      <c r="J700" s="99"/>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c r="AL700" s="98"/>
      <c r="AM700" s="98"/>
      <c r="AN700" s="98"/>
      <c r="AO700" s="98"/>
      <c r="AP700" s="98"/>
      <c r="AQ700" s="98"/>
      <c r="AR700" s="98"/>
      <c r="AS700" s="98"/>
      <c r="AT700" s="98"/>
    </row>
    <row r="701" ht="13.5" customHeight="1">
      <c r="A701" s="5"/>
      <c r="B701" s="98"/>
      <c r="C701" s="98"/>
      <c r="D701" s="98"/>
      <c r="E701" s="98"/>
      <c r="F701" s="98"/>
      <c r="G701" s="78"/>
      <c r="H701" s="98"/>
      <c r="I701" s="98"/>
      <c r="J701" s="99"/>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c r="AL701" s="98"/>
      <c r="AM701" s="98"/>
      <c r="AN701" s="98"/>
      <c r="AO701" s="98"/>
      <c r="AP701" s="98"/>
      <c r="AQ701" s="98"/>
      <c r="AR701" s="98"/>
      <c r="AS701" s="98"/>
      <c r="AT701" s="98"/>
    </row>
    <row r="702" ht="13.5" customHeight="1">
      <c r="A702" s="5"/>
      <c r="B702" s="98"/>
      <c r="C702" s="98"/>
      <c r="D702" s="98"/>
      <c r="E702" s="98"/>
      <c r="F702" s="98"/>
      <c r="G702" s="78"/>
      <c r="H702" s="98"/>
      <c r="I702" s="98"/>
      <c r="J702" s="99"/>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c r="AL702" s="98"/>
      <c r="AM702" s="98"/>
      <c r="AN702" s="98"/>
      <c r="AO702" s="98"/>
      <c r="AP702" s="98"/>
      <c r="AQ702" s="98"/>
      <c r="AR702" s="98"/>
      <c r="AS702" s="98"/>
      <c r="AT702" s="98"/>
    </row>
    <row r="703" ht="13.5" customHeight="1">
      <c r="A703" s="5"/>
      <c r="B703" s="98"/>
      <c r="C703" s="98"/>
      <c r="D703" s="98"/>
      <c r="E703" s="98"/>
      <c r="F703" s="98"/>
      <c r="G703" s="78"/>
      <c r="H703" s="98"/>
      <c r="I703" s="98"/>
      <c r="J703" s="99"/>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c r="AL703" s="98"/>
      <c r="AM703" s="98"/>
      <c r="AN703" s="98"/>
      <c r="AO703" s="98"/>
      <c r="AP703" s="98"/>
      <c r="AQ703" s="98"/>
      <c r="AR703" s="98"/>
      <c r="AS703" s="98"/>
      <c r="AT703" s="98"/>
    </row>
    <row r="704" ht="13.5" customHeight="1">
      <c r="A704" s="5"/>
      <c r="B704" s="98"/>
      <c r="C704" s="98"/>
      <c r="D704" s="98"/>
      <c r="E704" s="98"/>
      <c r="F704" s="98"/>
      <c r="G704" s="78"/>
      <c r="H704" s="98"/>
      <c r="I704" s="98"/>
      <c r="J704" s="99"/>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c r="AL704" s="98"/>
      <c r="AM704" s="98"/>
      <c r="AN704" s="98"/>
      <c r="AO704" s="98"/>
      <c r="AP704" s="98"/>
      <c r="AQ704" s="98"/>
      <c r="AR704" s="98"/>
      <c r="AS704" s="98"/>
      <c r="AT704" s="98"/>
    </row>
    <row r="705" ht="13.5" customHeight="1">
      <c r="A705" s="5"/>
      <c r="B705" s="98"/>
      <c r="C705" s="98"/>
      <c r="D705" s="98"/>
      <c r="E705" s="98"/>
      <c r="F705" s="98"/>
      <c r="G705" s="78"/>
      <c r="H705" s="98"/>
      <c r="I705" s="98"/>
      <c r="J705" s="99"/>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c r="AL705" s="98"/>
      <c r="AM705" s="98"/>
      <c r="AN705" s="98"/>
      <c r="AO705" s="98"/>
      <c r="AP705" s="98"/>
      <c r="AQ705" s="98"/>
      <c r="AR705" s="98"/>
      <c r="AS705" s="98"/>
      <c r="AT705" s="98"/>
    </row>
    <row r="706" ht="13.5" customHeight="1">
      <c r="A706" s="5"/>
      <c r="B706" s="98"/>
      <c r="C706" s="98"/>
      <c r="D706" s="98"/>
      <c r="E706" s="98"/>
      <c r="F706" s="98"/>
      <c r="G706" s="78"/>
      <c r="H706" s="98"/>
      <c r="I706" s="98"/>
      <c r="J706" s="99"/>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c r="AL706" s="98"/>
      <c r="AM706" s="98"/>
      <c r="AN706" s="98"/>
      <c r="AO706" s="98"/>
      <c r="AP706" s="98"/>
      <c r="AQ706" s="98"/>
      <c r="AR706" s="98"/>
      <c r="AS706" s="98"/>
      <c r="AT706" s="98"/>
    </row>
    <row r="707" ht="13.5" customHeight="1">
      <c r="A707" s="5"/>
      <c r="B707" s="98"/>
      <c r="C707" s="98"/>
      <c r="D707" s="98"/>
      <c r="E707" s="98"/>
      <c r="F707" s="98"/>
      <c r="G707" s="78"/>
      <c r="H707" s="98"/>
      <c r="I707" s="98"/>
      <c r="J707" s="99"/>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c r="AL707" s="98"/>
      <c r="AM707" s="98"/>
      <c r="AN707" s="98"/>
      <c r="AO707" s="98"/>
      <c r="AP707" s="98"/>
      <c r="AQ707" s="98"/>
      <c r="AR707" s="98"/>
      <c r="AS707" s="98"/>
      <c r="AT707" s="98"/>
    </row>
    <row r="708" ht="13.5" customHeight="1">
      <c r="A708" s="5"/>
      <c r="B708" s="98"/>
      <c r="C708" s="98"/>
      <c r="D708" s="98"/>
      <c r="E708" s="98"/>
      <c r="F708" s="98"/>
      <c r="G708" s="78"/>
      <c r="H708" s="98"/>
      <c r="I708" s="98"/>
      <c r="J708" s="99"/>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c r="AL708" s="98"/>
      <c r="AM708" s="98"/>
      <c r="AN708" s="98"/>
      <c r="AO708" s="98"/>
      <c r="AP708" s="98"/>
      <c r="AQ708" s="98"/>
      <c r="AR708" s="98"/>
      <c r="AS708" s="98"/>
      <c r="AT708" s="98"/>
    </row>
    <row r="709" ht="13.5" customHeight="1">
      <c r="A709" s="5"/>
      <c r="B709" s="98"/>
      <c r="C709" s="98"/>
      <c r="D709" s="98"/>
      <c r="E709" s="98"/>
      <c r="F709" s="98"/>
      <c r="G709" s="78"/>
      <c r="H709" s="98"/>
      <c r="I709" s="98"/>
      <c r="J709" s="99"/>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c r="AL709" s="98"/>
      <c r="AM709" s="98"/>
      <c r="AN709" s="98"/>
      <c r="AO709" s="98"/>
      <c r="AP709" s="98"/>
      <c r="AQ709" s="98"/>
      <c r="AR709" s="98"/>
      <c r="AS709" s="98"/>
      <c r="AT709" s="98"/>
    </row>
    <row r="710" ht="13.5" customHeight="1">
      <c r="A710" s="5"/>
      <c r="B710" s="98"/>
      <c r="C710" s="98"/>
      <c r="D710" s="98"/>
      <c r="E710" s="98"/>
      <c r="F710" s="98"/>
      <c r="G710" s="78"/>
      <c r="H710" s="98"/>
      <c r="I710" s="98"/>
      <c r="J710" s="99"/>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c r="AL710" s="98"/>
      <c r="AM710" s="98"/>
      <c r="AN710" s="98"/>
      <c r="AO710" s="98"/>
      <c r="AP710" s="98"/>
      <c r="AQ710" s="98"/>
      <c r="AR710" s="98"/>
      <c r="AS710" s="98"/>
      <c r="AT710" s="98"/>
    </row>
    <row r="711" ht="13.5" customHeight="1">
      <c r="A711" s="5"/>
      <c r="B711" s="98"/>
      <c r="C711" s="98"/>
      <c r="D711" s="98"/>
      <c r="E711" s="98"/>
      <c r="F711" s="98"/>
      <c r="G711" s="78"/>
      <c r="H711" s="98"/>
      <c r="I711" s="98"/>
      <c r="J711" s="99"/>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c r="AL711" s="98"/>
      <c r="AM711" s="98"/>
      <c r="AN711" s="98"/>
      <c r="AO711" s="98"/>
      <c r="AP711" s="98"/>
      <c r="AQ711" s="98"/>
      <c r="AR711" s="98"/>
      <c r="AS711" s="98"/>
      <c r="AT711" s="98"/>
    </row>
    <row r="712" ht="13.5" customHeight="1">
      <c r="A712" s="5"/>
      <c r="B712" s="98"/>
      <c r="C712" s="98"/>
      <c r="D712" s="98"/>
      <c r="E712" s="98"/>
      <c r="F712" s="98"/>
      <c r="G712" s="78"/>
      <c r="H712" s="98"/>
      <c r="I712" s="98"/>
      <c r="J712" s="99"/>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c r="AL712" s="98"/>
      <c r="AM712" s="98"/>
      <c r="AN712" s="98"/>
      <c r="AO712" s="98"/>
      <c r="AP712" s="98"/>
      <c r="AQ712" s="98"/>
      <c r="AR712" s="98"/>
      <c r="AS712" s="98"/>
      <c r="AT712" s="98"/>
    </row>
    <row r="713" ht="13.5" customHeight="1">
      <c r="A713" s="5"/>
      <c r="B713" s="98"/>
      <c r="C713" s="98"/>
      <c r="D713" s="98"/>
      <c r="E713" s="98"/>
      <c r="F713" s="98"/>
      <c r="G713" s="78"/>
      <c r="H713" s="98"/>
      <c r="I713" s="98"/>
      <c r="J713" s="99"/>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c r="AL713" s="98"/>
      <c r="AM713" s="98"/>
      <c r="AN713" s="98"/>
      <c r="AO713" s="98"/>
      <c r="AP713" s="98"/>
      <c r="AQ713" s="98"/>
      <c r="AR713" s="98"/>
      <c r="AS713" s="98"/>
      <c r="AT713" s="98"/>
    </row>
    <row r="714" ht="13.5" customHeight="1">
      <c r="A714" s="5"/>
      <c r="B714" s="98"/>
      <c r="C714" s="98"/>
      <c r="D714" s="98"/>
      <c r="E714" s="98"/>
      <c r="F714" s="98"/>
      <c r="G714" s="78"/>
      <c r="H714" s="98"/>
      <c r="I714" s="98"/>
      <c r="J714" s="99"/>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c r="AL714" s="98"/>
      <c r="AM714" s="98"/>
      <c r="AN714" s="98"/>
      <c r="AO714" s="98"/>
      <c r="AP714" s="98"/>
      <c r="AQ714" s="98"/>
      <c r="AR714" s="98"/>
      <c r="AS714" s="98"/>
      <c r="AT714" s="98"/>
    </row>
    <row r="715" ht="13.5" customHeight="1">
      <c r="A715" s="5"/>
      <c r="B715" s="98"/>
      <c r="C715" s="98"/>
      <c r="D715" s="98"/>
      <c r="E715" s="98"/>
      <c r="F715" s="98"/>
      <c r="G715" s="78"/>
      <c r="H715" s="98"/>
      <c r="I715" s="98"/>
      <c r="J715" s="99"/>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c r="AL715" s="98"/>
      <c r="AM715" s="98"/>
      <c r="AN715" s="98"/>
      <c r="AO715" s="98"/>
      <c r="AP715" s="98"/>
      <c r="AQ715" s="98"/>
      <c r="AR715" s="98"/>
      <c r="AS715" s="98"/>
      <c r="AT715" s="98"/>
    </row>
    <row r="716" ht="13.5" customHeight="1">
      <c r="A716" s="5"/>
      <c r="B716" s="98"/>
      <c r="C716" s="98"/>
      <c r="D716" s="98"/>
      <c r="E716" s="98"/>
      <c r="F716" s="98"/>
      <c r="G716" s="78"/>
      <c r="H716" s="98"/>
      <c r="I716" s="98"/>
      <c r="J716" s="99"/>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c r="AL716" s="98"/>
      <c r="AM716" s="98"/>
      <c r="AN716" s="98"/>
      <c r="AO716" s="98"/>
      <c r="AP716" s="98"/>
      <c r="AQ716" s="98"/>
      <c r="AR716" s="98"/>
      <c r="AS716" s="98"/>
      <c r="AT716" s="98"/>
    </row>
    <row r="717" ht="13.5" customHeight="1">
      <c r="A717" s="5"/>
      <c r="B717" s="98"/>
      <c r="C717" s="98"/>
      <c r="D717" s="98"/>
      <c r="E717" s="98"/>
      <c r="F717" s="98"/>
      <c r="G717" s="78"/>
      <c r="H717" s="98"/>
      <c r="I717" s="98"/>
      <c r="J717" s="99"/>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c r="AL717" s="98"/>
      <c r="AM717" s="98"/>
      <c r="AN717" s="98"/>
      <c r="AO717" s="98"/>
      <c r="AP717" s="98"/>
      <c r="AQ717" s="98"/>
      <c r="AR717" s="98"/>
      <c r="AS717" s="98"/>
      <c r="AT717" s="98"/>
    </row>
    <row r="718" ht="13.5" customHeight="1">
      <c r="A718" s="5"/>
      <c r="B718" s="98"/>
      <c r="C718" s="98"/>
      <c r="D718" s="98"/>
      <c r="E718" s="98"/>
      <c r="F718" s="98"/>
      <c r="G718" s="78"/>
      <c r="H718" s="98"/>
      <c r="I718" s="98"/>
      <c r="J718" s="99"/>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c r="AL718" s="98"/>
      <c r="AM718" s="98"/>
      <c r="AN718" s="98"/>
      <c r="AO718" s="98"/>
      <c r="AP718" s="98"/>
      <c r="AQ718" s="98"/>
      <c r="AR718" s="98"/>
      <c r="AS718" s="98"/>
      <c r="AT718" s="98"/>
    </row>
    <row r="719" ht="13.5" customHeight="1">
      <c r="A719" s="5"/>
      <c r="B719" s="98"/>
      <c r="C719" s="98"/>
      <c r="D719" s="98"/>
      <c r="E719" s="98"/>
      <c r="F719" s="98"/>
      <c r="G719" s="78"/>
      <c r="H719" s="98"/>
      <c r="I719" s="98"/>
      <c r="J719" s="99"/>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c r="AL719" s="98"/>
      <c r="AM719" s="98"/>
      <c r="AN719" s="98"/>
      <c r="AO719" s="98"/>
      <c r="AP719" s="98"/>
      <c r="AQ719" s="98"/>
      <c r="AR719" s="98"/>
      <c r="AS719" s="98"/>
      <c r="AT719" s="98"/>
    </row>
    <row r="720" ht="13.5" customHeight="1">
      <c r="A720" s="5"/>
      <c r="B720" s="98"/>
      <c r="C720" s="98"/>
      <c r="D720" s="98"/>
      <c r="E720" s="98"/>
      <c r="F720" s="98"/>
      <c r="G720" s="78"/>
      <c r="H720" s="98"/>
      <c r="I720" s="98"/>
      <c r="J720" s="99"/>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c r="AL720" s="98"/>
      <c r="AM720" s="98"/>
      <c r="AN720" s="98"/>
      <c r="AO720" s="98"/>
      <c r="AP720" s="98"/>
      <c r="AQ720" s="98"/>
      <c r="AR720" s="98"/>
      <c r="AS720" s="98"/>
      <c r="AT720" s="98"/>
    </row>
    <row r="721" ht="13.5" customHeight="1">
      <c r="A721" s="5"/>
      <c r="B721" s="98"/>
      <c r="C721" s="98"/>
      <c r="D721" s="98"/>
      <c r="E721" s="98"/>
      <c r="F721" s="98"/>
      <c r="G721" s="78"/>
      <c r="H721" s="98"/>
      <c r="I721" s="98"/>
      <c r="J721" s="99"/>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c r="AL721" s="98"/>
      <c r="AM721" s="98"/>
      <c r="AN721" s="98"/>
      <c r="AO721" s="98"/>
      <c r="AP721" s="98"/>
      <c r="AQ721" s="98"/>
      <c r="AR721" s="98"/>
      <c r="AS721" s="98"/>
      <c r="AT721" s="98"/>
    </row>
    <row r="722" ht="13.5" customHeight="1">
      <c r="A722" s="5"/>
      <c r="B722" s="98"/>
      <c r="C722" s="98"/>
      <c r="D722" s="98"/>
      <c r="E722" s="98"/>
      <c r="F722" s="98"/>
      <c r="G722" s="78"/>
      <c r="H722" s="98"/>
      <c r="I722" s="98"/>
      <c r="J722" s="99"/>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c r="AL722" s="98"/>
      <c r="AM722" s="98"/>
      <c r="AN722" s="98"/>
      <c r="AO722" s="98"/>
      <c r="AP722" s="98"/>
      <c r="AQ722" s="98"/>
      <c r="AR722" s="98"/>
      <c r="AS722" s="98"/>
      <c r="AT722" s="98"/>
    </row>
    <row r="723" ht="13.5" customHeight="1">
      <c r="A723" s="5"/>
      <c r="B723" s="98"/>
      <c r="C723" s="98"/>
      <c r="D723" s="98"/>
      <c r="E723" s="98"/>
      <c r="F723" s="98"/>
      <c r="G723" s="78"/>
      <c r="H723" s="98"/>
      <c r="I723" s="98"/>
      <c r="J723" s="99"/>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c r="AL723" s="98"/>
      <c r="AM723" s="98"/>
      <c r="AN723" s="98"/>
      <c r="AO723" s="98"/>
      <c r="AP723" s="98"/>
      <c r="AQ723" s="98"/>
      <c r="AR723" s="98"/>
      <c r="AS723" s="98"/>
      <c r="AT723" s="98"/>
    </row>
    <row r="724" ht="13.5" customHeight="1">
      <c r="A724" s="5"/>
      <c r="B724" s="98"/>
      <c r="C724" s="98"/>
      <c r="D724" s="98"/>
      <c r="E724" s="98"/>
      <c r="F724" s="98"/>
      <c r="G724" s="78"/>
      <c r="H724" s="98"/>
      <c r="I724" s="98"/>
      <c r="J724" s="99"/>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c r="AL724" s="98"/>
      <c r="AM724" s="98"/>
      <c r="AN724" s="98"/>
      <c r="AO724" s="98"/>
      <c r="AP724" s="98"/>
      <c r="AQ724" s="98"/>
      <c r="AR724" s="98"/>
      <c r="AS724" s="98"/>
      <c r="AT724" s="98"/>
    </row>
    <row r="725" ht="13.5" customHeight="1">
      <c r="A725" s="5"/>
      <c r="B725" s="98"/>
      <c r="C725" s="98"/>
      <c r="D725" s="98"/>
      <c r="E725" s="98"/>
      <c r="F725" s="98"/>
      <c r="G725" s="78"/>
      <c r="H725" s="98"/>
      <c r="I725" s="98"/>
      <c r="J725" s="99"/>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c r="AL725" s="98"/>
      <c r="AM725" s="98"/>
      <c r="AN725" s="98"/>
      <c r="AO725" s="98"/>
      <c r="AP725" s="98"/>
      <c r="AQ725" s="98"/>
      <c r="AR725" s="98"/>
      <c r="AS725" s="98"/>
      <c r="AT725" s="98"/>
    </row>
    <row r="726" ht="13.5" customHeight="1">
      <c r="A726" s="5"/>
      <c r="B726" s="98"/>
      <c r="C726" s="98"/>
      <c r="D726" s="98"/>
      <c r="E726" s="98"/>
      <c r="F726" s="98"/>
      <c r="G726" s="78"/>
      <c r="H726" s="98"/>
      <c r="I726" s="98"/>
      <c r="J726" s="99"/>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c r="AL726" s="98"/>
      <c r="AM726" s="98"/>
      <c r="AN726" s="98"/>
      <c r="AO726" s="98"/>
      <c r="AP726" s="98"/>
      <c r="AQ726" s="98"/>
      <c r="AR726" s="98"/>
      <c r="AS726" s="98"/>
      <c r="AT726" s="98"/>
    </row>
    <row r="727" ht="13.5" customHeight="1">
      <c r="A727" s="5"/>
      <c r="B727" s="98"/>
      <c r="C727" s="98"/>
      <c r="D727" s="98"/>
      <c r="E727" s="98"/>
      <c r="F727" s="98"/>
      <c r="G727" s="78"/>
      <c r="H727" s="98"/>
      <c r="I727" s="98"/>
      <c r="J727" s="99"/>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c r="AL727" s="98"/>
      <c r="AM727" s="98"/>
      <c r="AN727" s="98"/>
      <c r="AO727" s="98"/>
      <c r="AP727" s="98"/>
      <c r="AQ727" s="98"/>
      <c r="AR727" s="98"/>
      <c r="AS727" s="98"/>
      <c r="AT727" s="98"/>
    </row>
    <row r="728" ht="13.5" customHeight="1">
      <c r="A728" s="5"/>
      <c r="B728" s="98"/>
      <c r="C728" s="98"/>
      <c r="D728" s="98"/>
      <c r="E728" s="98"/>
      <c r="F728" s="98"/>
      <c r="G728" s="78"/>
      <c r="H728" s="98"/>
      <c r="I728" s="98"/>
      <c r="J728" s="99"/>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c r="AL728" s="98"/>
      <c r="AM728" s="98"/>
      <c r="AN728" s="98"/>
      <c r="AO728" s="98"/>
      <c r="AP728" s="98"/>
      <c r="AQ728" s="98"/>
      <c r="AR728" s="98"/>
      <c r="AS728" s="98"/>
      <c r="AT728" s="98"/>
    </row>
    <row r="729" ht="13.5" customHeight="1">
      <c r="A729" s="5"/>
      <c r="B729" s="98"/>
      <c r="C729" s="98"/>
      <c r="D729" s="98"/>
      <c r="E729" s="98"/>
      <c r="F729" s="98"/>
      <c r="G729" s="78"/>
      <c r="H729" s="98"/>
      <c r="I729" s="98"/>
      <c r="J729" s="99"/>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c r="AL729" s="98"/>
      <c r="AM729" s="98"/>
      <c r="AN729" s="98"/>
      <c r="AO729" s="98"/>
      <c r="AP729" s="98"/>
      <c r="AQ729" s="98"/>
      <c r="AR729" s="98"/>
      <c r="AS729" s="98"/>
      <c r="AT729" s="98"/>
    </row>
    <row r="730" ht="13.5" customHeight="1">
      <c r="A730" s="5"/>
      <c r="B730" s="98"/>
      <c r="C730" s="98"/>
      <c r="D730" s="98"/>
      <c r="E730" s="98"/>
      <c r="F730" s="98"/>
      <c r="G730" s="78"/>
      <c r="H730" s="98"/>
      <c r="I730" s="98"/>
      <c r="J730" s="99"/>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c r="AL730" s="98"/>
      <c r="AM730" s="98"/>
      <c r="AN730" s="98"/>
      <c r="AO730" s="98"/>
      <c r="AP730" s="98"/>
      <c r="AQ730" s="98"/>
      <c r="AR730" s="98"/>
      <c r="AS730" s="98"/>
      <c r="AT730" s="98"/>
    </row>
    <row r="731" ht="13.5" customHeight="1">
      <c r="A731" s="5"/>
      <c r="B731" s="98"/>
      <c r="C731" s="98"/>
      <c r="D731" s="98"/>
      <c r="E731" s="98"/>
      <c r="F731" s="98"/>
      <c r="G731" s="78"/>
      <c r="H731" s="98"/>
      <c r="I731" s="98"/>
      <c r="J731" s="99"/>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c r="AL731" s="98"/>
      <c r="AM731" s="98"/>
      <c r="AN731" s="98"/>
      <c r="AO731" s="98"/>
      <c r="AP731" s="98"/>
      <c r="AQ731" s="98"/>
      <c r="AR731" s="98"/>
      <c r="AS731" s="98"/>
      <c r="AT731" s="98"/>
    </row>
    <row r="732" ht="13.5" customHeight="1">
      <c r="A732" s="5"/>
      <c r="B732" s="98"/>
      <c r="C732" s="98"/>
      <c r="D732" s="98"/>
      <c r="E732" s="98"/>
      <c r="F732" s="98"/>
      <c r="G732" s="78"/>
      <c r="H732" s="98"/>
      <c r="I732" s="98"/>
      <c r="J732" s="99"/>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c r="AL732" s="98"/>
      <c r="AM732" s="98"/>
      <c r="AN732" s="98"/>
      <c r="AO732" s="98"/>
      <c r="AP732" s="98"/>
      <c r="AQ732" s="98"/>
      <c r="AR732" s="98"/>
      <c r="AS732" s="98"/>
      <c r="AT732" s="98"/>
    </row>
    <row r="733" ht="13.5" customHeight="1">
      <c r="A733" s="5"/>
      <c r="B733" s="98"/>
      <c r="C733" s="98"/>
      <c r="D733" s="98"/>
      <c r="E733" s="98"/>
      <c r="F733" s="98"/>
      <c r="G733" s="78"/>
      <c r="H733" s="98"/>
      <c r="I733" s="98"/>
      <c r="J733" s="99"/>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c r="AL733" s="98"/>
      <c r="AM733" s="98"/>
      <c r="AN733" s="98"/>
      <c r="AO733" s="98"/>
      <c r="AP733" s="98"/>
      <c r="AQ733" s="98"/>
      <c r="AR733" s="98"/>
      <c r="AS733" s="98"/>
      <c r="AT733" s="98"/>
    </row>
    <row r="734" ht="13.5" customHeight="1">
      <c r="A734" s="5"/>
      <c r="B734" s="98"/>
      <c r="C734" s="98"/>
      <c r="D734" s="98"/>
      <c r="E734" s="98"/>
      <c r="F734" s="98"/>
      <c r="G734" s="78"/>
      <c r="H734" s="98"/>
      <c r="I734" s="98"/>
      <c r="J734" s="99"/>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c r="AL734" s="98"/>
      <c r="AM734" s="98"/>
      <c r="AN734" s="98"/>
      <c r="AO734" s="98"/>
      <c r="AP734" s="98"/>
      <c r="AQ734" s="98"/>
      <c r="AR734" s="98"/>
      <c r="AS734" s="98"/>
      <c r="AT734" s="98"/>
    </row>
    <row r="735" ht="13.5" customHeight="1">
      <c r="A735" s="5"/>
      <c r="B735" s="98"/>
      <c r="C735" s="98"/>
      <c r="D735" s="98"/>
      <c r="E735" s="98"/>
      <c r="F735" s="98"/>
      <c r="G735" s="78"/>
      <c r="H735" s="98"/>
      <c r="I735" s="98"/>
      <c r="J735" s="99"/>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c r="AL735" s="98"/>
      <c r="AM735" s="98"/>
      <c r="AN735" s="98"/>
      <c r="AO735" s="98"/>
      <c r="AP735" s="98"/>
      <c r="AQ735" s="98"/>
      <c r="AR735" s="98"/>
      <c r="AS735" s="98"/>
      <c r="AT735" s="98"/>
    </row>
    <row r="736" ht="13.5" customHeight="1">
      <c r="A736" s="5"/>
      <c r="B736" s="98"/>
      <c r="C736" s="98"/>
      <c r="D736" s="98"/>
      <c r="E736" s="98"/>
      <c r="F736" s="98"/>
      <c r="G736" s="78"/>
      <c r="H736" s="98"/>
      <c r="I736" s="98"/>
      <c r="J736" s="99"/>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c r="AL736" s="98"/>
      <c r="AM736" s="98"/>
      <c r="AN736" s="98"/>
      <c r="AO736" s="98"/>
      <c r="AP736" s="98"/>
      <c r="AQ736" s="98"/>
      <c r="AR736" s="98"/>
      <c r="AS736" s="98"/>
      <c r="AT736" s="98"/>
    </row>
    <row r="737" ht="13.5" customHeight="1">
      <c r="A737" s="5"/>
      <c r="B737" s="98"/>
      <c r="C737" s="98"/>
      <c r="D737" s="98"/>
      <c r="E737" s="98"/>
      <c r="F737" s="98"/>
      <c r="G737" s="78"/>
      <c r="H737" s="98"/>
      <c r="I737" s="98"/>
      <c r="J737" s="99"/>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c r="AL737" s="98"/>
      <c r="AM737" s="98"/>
      <c r="AN737" s="98"/>
      <c r="AO737" s="98"/>
      <c r="AP737" s="98"/>
      <c r="AQ737" s="98"/>
      <c r="AR737" s="98"/>
      <c r="AS737" s="98"/>
      <c r="AT737" s="98"/>
    </row>
    <row r="738" ht="13.5" customHeight="1">
      <c r="A738" s="5"/>
      <c r="B738" s="98"/>
      <c r="C738" s="98"/>
      <c r="D738" s="98"/>
      <c r="E738" s="98"/>
      <c r="F738" s="98"/>
      <c r="G738" s="78"/>
      <c r="H738" s="98"/>
      <c r="I738" s="98"/>
      <c r="J738" s="99"/>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c r="AL738" s="98"/>
      <c r="AM738" s="98"/>
      <c r="AN738" s="98"/>
      <c r="AO738" s="98"/>
      <c r="AP738" s="98"/>
      <c r="AQ738" s="98"/>
      <c r="AR738" s="98"/>
      <c r="AS738" s="98"/>
      <c r="AT738" s="98"/>
    </row>
    <row r="739" ht="13.5" customHeight="1">
      <c r="A739" s="5"/>
      <c r="B739" s="98"/>
      <c r="C739" s="98"/>
      <c r="D739" s="98"/>
      <c r="E739" s="98"/>
      <c r="F739" s="98"/>
      <c r="G739" s="78"/>
      <c r="H739" s="98"/>
      <c r="I739" s="98"/>
      <c r="J739" s="99"/>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c r="AL739" s="98"/>
      <c r="AM739" s="98"/>
      <c r="AN739" s="98"/>
      <c r="AO739" s="98"/>
      <c r="AP739" s="98"/>
      <c r="AQ739" s="98"/>
      <c r="AR739" s="98"/>
      <c r="AS739" s="98"/>
      <c r="AT739" s="98"/>
    </row>
    <row r="740" ht="13.5" customHeight="1">
      <c r="A740" s="5"/>
      <c r="B740" s="98"/>
      <c r="C740" s="98"/>
      <c r="D740" s="98"/>
      <c r="E740" s="98"/>
      <c r="F740" s="98"/>
      <c r="G740" s="78"/>
      <c r="H740" s="98"/>
      <c r="I740" s="98"/>
      <c r="J740" s="99"/>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c r="AL740" s="98"/>
      <c r="AM740" s="98"/>
      <c r="AN740" s="98"/>
      <c r="AO740" s="98"/>
      <c r="AP740" s="98"/>
      <c r="AQ740" s="98"/>
      <c r="AR740" s="98"/>
      <c r="AS740" s="98"/>
      <c r="AT740" s="98"/>
    </row>
    <row r="741" ht="13.5" customHeight="1">
      <c r="A741" s="5"/>
      <c r="B741" s="98"/>
      <c r="C741" s="98"/>
      <c r="D741" s="98"/>
      <c r="E741" s="98"/>
      <c r="F741" s="98"/>
      <c r="G741" s="78"/>
      <c r="H741" s="98"/>
      <c r="I741" s="98"/>
      <c r="J741" s="99"/>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c r="AL741" s="98"/>
      <c r="AM741" s="98"/>
      <c r="AN741" s="98"/>
      <c r="AO741" s="98"/>
      <c r="AP741" s="98"/>
      <c r="AQ741" s="98"/>
      <c r="AR741" s="98"/>
      <c r="AS741" s="98"/>
      <c r="AT741" s="98"/>
    </row>
    <row r="742" ht="13.5" customHeight="1">
      <c r="A742" s="5"/>
      <c r="B742" s="98"/>
      <c r="C742" s="98"/>
      <c r="D742" s="98"/>
      <c r="E742" s="98"/>
      <c r="F742" s="98"/>
      <c r="G742" s="78"/>
      <c r="H742" s="98"/>
      <c r="I742" s="98"/>
      <c r="J742" s="99"/>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c r="AL742" s="98"/>
      <c r="AM742" s="98"/>
      <c r="AN742" s="98"/>
      <c r="AO742" s="98"/>
      <c r="AP742" s="98"/>
      <c r="AQ742" s="98"/>
      <c r="AR742" s="98"/>
      <c r="AS742" s="98"/>
      <c r="AT742" s="98"/>
    </row>
    <row r="743" ht="13.5" customHeight="1">
      <c r="A743" s="5"/>
      <c r="B743" s="98"/>
      <c r="C743" s="98"/>
      <c r="D743" s="98"/>
      <c r="E743" s="98"/>
      <c r="F743" s="98"/>
      <c r="G743" s="78"/>
      <c r="H743" s="98"/>
      <c r="I743" s="98"/>
      <c r="J743" s="99"/>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c r="AL743" s="98"/>
      <c r="AM743" s="98"/>
      <c r="AN743" s="98"/>
      <c r="AO743" s="98"/>
      <c r="AP743" s="98"/>
      <c r="AQ743" s="98"/>
      <c r="AR743" s="98"/>
      <c r="AS743" s="98"/>
      <c r="AT743" s="98"/>
    </row>
    <row r="744" ht="13.5" customHeight="1">
      <c r="A744" s="5"/>
      <c r="B744" s="98"/>
      <c r="C744" s="98"/>
      <c r="D744" s="98"/>
      <c r="E744" s="98"/>
      <c r="F744" s="98"/>
      <c r="G744" s="78"/>
      <c r="H744" s="98"/>
      <c r="I744" s="98"/>
      <c r="J744" s="99"/>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c r="AL744" s="98"/>
      <c r="AM744" s="98"/>
      <c r="AN744" s="98"/>
      <c r="AO744" s="98"/>
      <c r="AP744" s="98"/>
      <c r="AQ744" s="98"/>
      <c r="AR744" s="98"/>
      <c r="AS744" s="98"/>
      <c r="AT744" s="98"/>
    </row>
    <row r="745" ht="13.5" customHeight="1">
      <c r="A745" s="5"/>
      <c r="B745" s="98"/>
      <c r="C745" s="98"/>
      <c r="D745" s="98"/>
      <c r="E745" s="98"/>
      <c r="F745" s="98"/>
      <c r="G745" s="78"/>
      <c r="H745" s="98"/>
      <c r="I745" s="98"/>
      <c r="J745" s="99"/>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c r="AL745" s="98"/>
      <c r="AM745" s="98"/>
      <c r="AN745" s="98"/>
      <c r="AO745" s="98"/>
      <c r="AP745" s="98"/>
      <c r="AQ745" s="98"/>
      <c r="AR745" s="98"/>
      <c r="AS745" s="98"/>
      <c r="AT745" s="98"/>
    </row>
    <row r="746" ht="13.5" customHeight="1">
      <c r="A746" s="5"/>
      <c r="B746" s="98"/>
      <c r="C746" s="98"/>
      <c r="D746" s="98"/>
      <c r="E746" s="98"/>
      <c r="F746" s="98"/>
      <c r="G746" s="78"/>
      <c r="H746" s="98"/>
      <c r="I746" s="98"/>
      <c r="J746" s="99"/>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c r="AL746" s="98"/>
      <c r="AM746" s="98"/>
      <c r="AN746" s="98"/>
      <c r="AO746" s="98"/>
      <c r="AP746" s="98"/>
      <c r="AQ746" s="98"/>
      <c r="AR746" s="98"/>
      <c r="AS746" s="98"/>
      <c r="AT746" s="98"/>
    </row>
    <row r="747" ht="13.5" customHeight="1">
      <c r="A747" s="5"/>
      <c r="B747" s="98"/>
      <c r="C747" s="98"/>
      <c r="D747" s="98"/>
      <c r="E747" s="98"/>
      <c r="F747" s="98"/>
      <c r="G747" s="78"/>
      <c r="H747" s="98"/>
      <c r="I747" s="98"/>
      <c r="J747" s="99"/>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c r="AL747" s="98"/>
      <c r="AM747" s="98"/>
      <c r="AN747" s="98"/>
      <c r="AO747" s="98"/>
      <c r="AP747" s="98"/>
      <c r="AQ747" s="98"/>
      <c r="AR747" s="98"/>
      <c r="AS747" s="98"/>
      <c r="AT747" s="98"/>
    </row>
    <row r="748" ht="13.5" customHeight="1">
      <c r="A748" s="5"/>
      <c r="B748" s="98"/>
      <c r="C748" s="98"/>
      <c r="D748" s="98"/>
      <c r="E748" s="98"/>
      <c r="F748" s="98"/>
      <c r="G748" s="78"/>
      <c r="H748" s="98"/>
      <c r="I748" s="98"/>
      <c r="J748" s="99"/>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c r="AL748" s="98"/>
      <c r="AM748" s="98"/>
      <c r="AN748" s="98"/>
      <c r="AO748" s="98"/>
      <c r="AP748" s="98"/>
      <c r="AQ748" s="98"/>
      <c r="AR748" s="98"/>
      <c r="AS748" s="98"/>
      <c r="AT748" s="98"/>
    </row>
    <row r="749" ht="13.5" customHeight="1">
      <c r="A749" s="5"/>
      <c r="B749" s="98"/>
      <c r="C749" s="98"/>
      <c r="D749" s="98"/>
      <c r="E749" s="98"/>
      <c r="F749" s="98"/>
      <c r="G749" s="78"/>
      <c r="H749" s="98"/>
      <c r="I749" s="98"/>
      <c r="J749" s="99"/>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c r="AL749" s="98"/>
      <c r="AM749" s="98"/>
      <c r="AN749" s="98"/>
      <c r="AO749" s="98"/>
      <c r="AP749" s="98"/>
      <c r="AQ749" s="98"/>
      <c r="AR749" s="98"/>
      <c r="AS749" s="98"/>
      <c r="AT749" s="98"/>
    </row>
    <row r="750" ht="13.5" customHeight="1">
      <c r="A750" s="5"/>
      <c r="B750" s="98"/>
      <c r="C750" s="98"/>
      <c r="D750" s="98"/>
      <c r="E750" s="98"/>
      <c r="F750" s="98"/>
      <c r="G750" s="78"/>
      <c r="H750" s="98"/>
      <c r="I750" s="98"/>
      <c r="J750" s="99"/>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c r="AL750" s="98"/>
      <c r="AM750" s="98"/>
      <c r="AN750" s="98"/>
      <c r="AO750" s="98"/>
      <c r="AP750" s="98"/>
      <c r="AQ750" s="98"/>
      <c r="AR750" s="98"/>
      <c r="AS750" s="98"/>
      <c r="AT750" s="98"/>
    </row>
    <row r="751" ht="13.5" customHeight="1">
      <c r="A751" s="5"/>
      <c r="B751" s="98"/>
      <c r="C751" s="98"/>
      <c r="D751" s="98"/>
      <c r="E751" s="98"/>
      <c r="F751" s="98"/>
      <c r="G751" s="78"/>
      <c r="H751" s="98"/>
      <c r="I751" s="98"/>
      <c r="J751" s="99"/>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c r="AL751" s="98"/>
      <c r="AM751" s="98"/>
      <c r="AN751" s="98"/>
      <c r="AO751" s="98"/>
      <c r="AP751" s="98"/>
      <c r="AQ751" s="98"/>
      <c r="AR751" s="98"/>
      <c r="AS751" s="98"/>
      <c r="AT751" s="98"/>
    </row>
    <row r="752" ht="13.5" customHeight="1">
      <c r="A752" s="5"/>
      <c r="B752" s="98"/>
      <c r="C752" s="98"/>
      <c r="D752" s="98"/>
      <c r="E752" s="98"/>
      <c r="F752" s="98"/>
      <c r="G752" s="78"/>
      <c r="H752" s="98"/>
      <c r="I752" s="98"/>
      <c r="J752" s="99"/>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c r="AL752" s="98"/>
      <c r="AM752" s="98"/>
      <c r="AN752" s="98"/>
      <c r="AO752" s="98"/>
      <c r="AP752" s="98"/>
      <c r="AQ752" s="98"/>
      <c r="AR752" s="98"/>
      <c r="AS752" s="98"/>
      <c r="AT752" s="98"/>
    </row>
    <row r="753" ht="13.5" customHeight="1">
      <c r="A753" s="5"/>
      <c r="B753" s="98"/>
      <c r="C753" s="98"/>
      <c r="D753" s="98"/>
      <c r="E753" s="98"/>
      <c r="F753" s="98"/>
      <c r="G753" s="78"/>
      <c r="H753" s="98"/>
      <c r="I753" s="98"/>
      <c r="J753" s="99"/>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c r="AL753" s="98"/>
      <c r="AM753" s="98"/>
      <c r="AN753" s="98"/>
      <c r="AO753" s="98"/>
      <c r="AP753" s="98"/>
      <c r="AQ753" s="98"/>
      <c r="AR753" s="98"/>
      <c r="AS753" s="98"/>
      <c r="AT753" s="98"/>
    </row>
    <row r="754" ht="13.5" customHeight="1">
      <c r="A754" s="5"/>
      <c r="B754" s="98"/>
      <c r="C754" s="98"/>
      <c r="D754" s="98"/>
      <c r="E754" s="98"/>
      <c r="F754" s="98"/>
      <c r="G754" s="78"/>
      <c r="H754" s="98"/>
      <c r="I754" s="98"/>
      <c r="J754" s="99"/>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c r="AL754" s="98"/>
      <c r="AM754" s="98"/>
      <c r="AN754" s="98"/>
      <c r="AO754" s="98"/>
      <c r="AP754" s="98"/>
      <c r="AQ754" s="98"/>
      <c r="AR754" s="98"/>
      <c r="AS754" s="98"/>
      <c r="AT754" s="98"/>
    </row>
    <row r="755" ht="13.5" customHeight="1">
      <c r="A755" s="5"/>
      <c r="B755" s="98"/>
      <c r="C755" s="98"/>
      <c r="D755" s="98"/>
      <c r="E755" s="98"/>
      <c r="F755" s="98"/>
      <c r="G755" s="78"/>
      <c r="H755" s="98"/>
      <c r="I755" s="98"/>
      <c r="J755" s="99"/>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c r="AL755" s="98"/>
      <c r="AM755" s="98"/>
      <c r="AN755" s="98"/>
      <c r="AO755" s="98"/>
      <c r="AP755" s="98"/>
      <c r="AQ755" s="98"/>
      <c r="AR755" s="98"/>
      <c r="AS755" s="98"/>
      <c r="AT755" s="98"/>
    </row>
    <row r="756" ht="13.5" customHeight="1">
      <c r="A756" s="5"/>
      <c r="B756" s="98"/>
      <c r="C756" s="98"/>
      <c r="D756" s="98"/>
      <c r="E756" s="98"/>
      <c r="F756" s="98"/>
      <c r="G756" s="78"/>
      <c r="H756" s="98"/>
      <c r="I756" s="98"/>
      <c r="J756" s="99"/>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c r="AL756" s="98"/>
      <c r="AM756" s="98"/>
      <c r="AN756" s="98"/>
      <c r="AO756" s="98"/>
      <c r="AP756" s="98"/>
      <c r="AQ756" s="98"/>
      <c r="AR756" s="98"/>
      <c r="AS756" s="98"/>
      <c r="AT756" s="98"/>
    </row>
    <row r="757" ht="13.5" customHeight="1">
      <c r="A757" s="5"/>
      <c r="B757" s="98"/>
      <c r="C757" s="98"/>
      <c r="D757" s="98"/>
      <c r="E757" s="98"/>
      <c r="F757" s="98"/>
      <c r="G757" s="78"/>
      <c r="H757" s="98"/>
      <c r="I757" s="98"/>
      <c r="J757" s="99"/>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c r="AL757" s="98"/>
      <c r="AM757" s="98"/>
      <c r="AN757" s="98"/>
      <c r="AO757" s="98"/>
      <c r="AP757" s="98"/>
      <c r="AQ757" s="98"/>
      <c r="AR757" s="98"/>
      <c r="AS757" s="98"/>
      <c r="AT757" s="98"/>
    </row>
    <row r="758" ht="13.5" customHeight="1">
      <c r="A758" s="5"/>
      <c r="B758" s="98"/>
      <c r="C758" s="98"/>
      <c r="D758" s="98"/>
      <c r="E758" s="98"/>
      <c r="F758" s="98"/>
      <c r="G758" s="78"/>
      <c r="H758" s="98"/>
      <c r="I758" s="98"/>
      <c r="J758" s="99"/>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c r="AL758" s="98"/>
      <c r="AM758" s="98"/>
      <c r="AN758" s="98"/>
      <c r="AO758" s="98"/>
      <c r="AP758" s="98"/>
      <c r="AQ758" s="98"/>
      <c r="AR758" s="98"/>
      <c r="AS758" s="98"/>
      <c r="AT758" s="98"/>
    </row>
    <row r="759" ht="13.5" customHeight="1">
      <c r="A759" s="5"/>
      <c r="B759" s="98"/>
      <c r="C759" s="98"/>
      <c r="D759" s="98"/>
      <c r="E759" s="98"/>
      <c r="F759" s="98"/>
      <c r="G759" s="78"/>
      <c r="H759" s="98"/>
      <c r="I759" s="98"/>
      <c r="J759" s="99"/>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c r="AL759" s="98"/>
      <c r="AM759" s="98"/>
      <c r="AN759" s="98"/>
      <c r="AO759" s="98"/>
      <c r="AP759" s="98"/>
      <c r="AQ759" s="98"/>
      <c r="AR759" s="98"/>
      <c r="AS759" s="98"/>
      <c r="AT759" s="98"/>
    </row>
    <row r="760" ht="13.5" customHeight="1">
      <c r="A760" s="5"/>
      <c r="B760" s="98"/>
      <c r="C760" s="98"/>
      <c r="D760" s="98"/>
      <c r="E760" s="98"/>
      <c r="F760" s="98"/>
      <c r="G760" s="78"/>
      <c r="H760" s="98"/>
      <c r="I760" s="98"/>
      <c r="J760" s="99"/>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c r="AL760" s="98"/>
      <c r="AM760" s="98"/>
      <c r="AN760" s="98"/>
      <c r="AO760" s="98"/>
      <c r="AP760" s="98"/>
      <c r="AQ760" s="98"/>
      <c r="AR760" s="98"/>
      <c r="AS760" s="98"/>
      <c r="AT760" s="98"/>
    </row>
    <row r="761" ht="13.5" customHeight="1">
      <c r="A761" s="5"/>
      <c r="B761" s="98"/>
      <c r="C761" s="98"/>
      <c r="D761" s="98"/>
      <c r="E761" s="98"/>
      <c r="F761" s="98"/>
      <c r="G761" s="78"/>
      <c r="H761" s="98"/>
      <c r="I761" s="98"/>
      <c r="J761" s="99"/>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c r="AL761" s="98"/>
      <c r="AM761" s="98"/>
      <c r="AN761" s="98"/>
      <c r="AO761" s="98"/>
      <c r="AP761" s="98"/>
      <c r="AQ761" s="98"/>
      <c r="AR761" s="98"/>
      <c r="AS761" s="98"/>
      <c r="AT761" s="98"/>
    </row>
    <row r="762" ht="13.5" customHeight="1">
      <c r="A762" s="5"/>
      <c r="B762" s="98"/>
      <c r="C762" s="98"/>
      <c r="D762" s="98"/>
      <c r="E762" s="98"/>
      <c r="F762" s="98"/>
      <c r="G762" s="78"/>
      <c r="H762" s="98"/>
      <c r="I762" s="98"/>
      <c r="J762" s="99"/>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c r="AL762" s="98"/>
      <c r="AM762" s="98"/>
      <c r="AN762" s="98"/>
      <c r="AO762" s="98"/>
      <c r="AP762" s="98"/>
      <c r="AQ762" s="98"/>
      <c r="AR762" s="98"/>
      <c r="AS762" s="98"/>
      <c r="AT762" s="98"/>
    </row>
    <row r="763" ht="13.5" customHeight="1">
      <c r="A763" s="5"/>
      <c r="B763" s="98"/>
      <c r="C763" s="98"/>
      <c r="D763" s="98"/>
      <c r="E763" s="98"/>
      <c r="F763" s="98"/>
      <c r="G763" s="78"/>
      <c r="H763" s="98"/>
      <c r="I763" s="98"/>
      <c r="J763" s="99"/>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c r="AL763" s="98"/>
      <c r="AM763" s="98"/>
      <c r="AN763" s="98"/>
      <c r="AO763" s="98"/>
      <c r="AP763" s="98"/>
      <c r="AQ763" s="98"/>
      <c r="AR763" s="98"/>
      <c r="AS763" s="98"/>
      <c r="AT763" s="98"/>
    </row>
    <row r="764" ht="13.5" customHeight="1">
      <c r="A764" s="5"/>
      <c r="B764" s="98"/>
      <c r="C764" s="98"/>
      <c r="D764" s="98"/>
      <c r="E764" s="98"/>
      <c r="F764" s="98"/>
      <c r="G764" s="78"/>
      <c r="H764" s="98"/>
      <c r="I764" s="98"/>
      <c r="J764" s="99"/>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c r="AL764" s="98"/>
      <c r="AM764" s="98"/>
      <c r="AN764" s="98"/>
      <c r="AO764" s="98"/>
      <c r="AP764" s="98"/>
      <c r="AQ764" s="98"/>
      <c r="AR764" s="98"/>
      <c r="AS764" s="98"/>
      <c r="AT764" s="98"/>
    </row>
    <row r="765" ht="13.5" customHeight="1">
      <c r="A765" s="5"/>
      <c r="B765" s="98"/>
      <c r="C765" s="98"/>
      <c r="D765" s="98"/>
      <c r="E765" s="98"/>
      <c r="F765" s="98"/>
      <c r="G765" s="78"/>
      <c r="H765" s="98"/>
      <c r="I765" s="98"/>
      <c r="J765" s="99"/>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c r="AL765" s="98"/>
      <c r="AM765" s="98"/>
      <c r="AN765" s="98"/>
      <c r="AO765" s="98"/>
      <c r="AP765" s="98"/>
      <c r="AQ765" s="98"/>
      <c r="AR765" s="98"/>
      <c r="AS765" s="98"/>
      <c r="AT765" s="98"/>
    </row>
    <row r="766" ht="13.5" customHeight="1">
      <c r="A766" s="5"/>
      <c r="B766" s="98"/>
      <c r="C766" s="98"/>
      <c r="D766" s="98"/>
      <c r="E766" s="98"/>
      <c r="F766" s="98"/>
      <c r="G766" s="78"/>
      <c r="H766" s="98"/>
      <c r="I766" s="98"/>
      <c r="J766" s="99"/>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c r="AL766" s="98"/>
      <c r="AM766" s="98"/>
      <c r="AN766" s="98"/>
      <c r="AO766" s="98"/>
      <c r="AP766" s="98"/>
      <c r="AQ766" s="98"/>
      <c r="AR766" s="98"/>
      <c r="AS766" s="98"/>
      <c r="AT766" s="98"/>
    </row>
    <row r="767" ht="13.5" customHeight="1">
      <c r="A767" s="5"/>
      <c r="B767" s="98"/>
      <c r="C767" s="98"/>
      <c r="D767" s="98"/>
      <c r="E767" s="98"/>
      <c r="F767" s="98"/>
      <c r="G767" s="78"/>
      <c r="H767" s="98"/>
      <c r="I767" s="98"/>
      <c r="J767" s="99"/>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c r="AL767" s="98"/>
      <c r="AM767" s="98"/>
      <c r="AN767" s="98"/>
      <c r="AO767" s="98"/>
      <c r="AP767" s="98"/>
      <c r="AQ767" s="98"/>
      <c r="AR767" s="98"/>
      <c r="AS767" s="98"/>
      <c r="AT767" s="98"/>
    </row>
    <row r="768" ht="13.5" customHeight="1">
      <c r="A768" s="5"/>
      <c r="B768" s="98"/>
      <c r="C768" s="98"/>
      <c r="D768" s="98"/>
      <c r="E768" s="98"/>
      <c r="F768" s="98"/>
      <c r="G768" s="78"/>
      <c r="H768" s="98"/>
      <c r="I768" s="98"/>
      <c r="J768" s="99"/>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c r="AL768" s="98"/>
      <c r="AM768" s="98"/>
      <c r="AN768" s="98"/>
      <c r="AO768" s="98"/>
      <c r="AP768" s="98"/>
      <c r="AQ768" s="98"/>
      <c r="AR768" s="98"/>
      <c r="AS768" s="98"/>
      <c r="AT768" s="98"/>
    </row>
    <row r="769" ht="13.5" customHeight="1">
      <c r="A769" s="5"/>
      <c r="B769" s="98"/>
      <c r="C769" s="98"/>
      <c r="D769" s="98"/>
      <c r="E769" s="98"/>
      <c r="F769" s="98"/>
      <c r="G769" s="78"/>
      <c r="H769" s="98"/>
      <c r="I769" s="98"/>
      <c r="J769" s="99"/>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c r="AL769" s="98"/>
      <c r="AM769" s="98"/>
      <c r="AN769" s="98"/>
      <c r="AO769" s="98"/>
      <c r="AP769" s="98"/>
      <c r="AQ769" s="98"/>
      <c r="AR769" s="98"/>
      <c r="AS769" s="98"/>
      <c r="AT769" s="98"/>
    </row>
    <row r="770" ht="13.5" customHeight="1">
      <c r="A770" s="5"/>
      <c r="B770" s="98"/>
      <c r="C770" s="98"/>
      <c r="D770" s="98"/>
      <c r="E770" s="98"/>
      <c r="F770" s="98"/>
      <c r="G770" s="78"/>
      <c r="H770" s="98"/>
      <c r="I770" s="98"/>
      <c r="J770" s="99"/>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c r="AL770" s="98"/>
      <c r="AM770" s="98"/>
      <c r="AN770" s="98"/>
      <c r="AO770" s="98"/>
      <c r="AP770" s="98"/>
      <c r="AQ770" s="98"/>
      <c r="AR770" s="98"/>
      <c r="AS770" s="98"/>
      <c r="AT770" s="98"/>
    </row>
    <row r="771" ht="13.5" customHeight="1">
      <c r="A771" s="5"/>
      <c r="B771" s="98"/>
      <c r="C771" s="98"/>
      <c r="D771" s="98"/>
      <c r="E771" s="98"/>
      <c r="F771" s="98"/>
      <c r="G771" s="78"/>
      <c r="H771" s="98"/>
      <c r="I771" s="98"/>
      <c r="J771" s="99"/>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c r="AL771" s="98"/>
      <c r="AM771" s="98"/>
      <c r="AN771" s="98"/>
      <c r="AO771" s="98"/>
      <c r="AP771" s="98"/>
      <c r="AQ771" s="98"/>
      <c r="AR771" s="98"/>
      <c r="AS771" s="98"/>
      <c r="AT771" s="98"/>
    </row>
    <row r="772" ht="13.5" customHeight="1">
      <c r="A772" s="5"/>
      <c r="B772" s="98"/>
      <c r="C772" s="98"/>
      <c r="D772" s="98"/>
      <c r="E772" s="98"/>
      <c r="F772" s="98"/>
      <c r="G772" s="78"/>
      <c r="H772" s="98"/>
      <c r="I772" s="98"/>
      <c r="J772" s="99"/>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c r="AL772" s="98"/>
      <c r="AM772" s="98"/>
      <c r="AN772" s="98"/>
      <c r="AO772" s="98"/>
      <c r="AP772" s="98"/>
      <c r="AQ772" s="98"/>
      <c r="AR772" s="98"/>
      <c r="AS772" s="98"/>
      <c r="AT772" s="98"/>
    </row>
    <row r="773" ht="13.5" customHeight="1">
      <c r="A773" s="5"/>
      <c r="B773" s="98"/>
      <c r="C773" s="98"/>
      <c r="D773" s="98"/>
      <c r="E773" s="98"/>
      <c r="F773" s="98"/>
      <c r="G773" s="78"/>
      <c r="H773" s="98"/>
      <c r="I773" s="98"/>
      <c r="J773" s="99"/>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c r="AL773" s="98"/>
      <c r="AM773" s="98"/>
      <c r="AN773" s="98"/>
      <c r="AO773" s="98"/>
      <c r="AP773" s="98"/>
      <c r="AQ773" s="98"/>
      <c r="AR773" s="98"/>
      <c r="AS773" s="98"/>
      <c r="AT773" s="98"/>
    </row>
    <row r="774" ht="13.5" customHeight="1">
      <c r="A774" s="5"/>
      <c r="B774" s="98"/>
      <c r="C774" s="98"/>
      <c r="D774" s="98"/>
      <c r="E774" s="98"/>
      <c r="F774" s="98"/>
      <c r="G774" s="78"/>
      <c r="H774" s="98"/>
      <c r="I774" s="98"/>
      <c r="J774" s="99"/>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c r="AL774" s="98"/>
      <c r="AM774" s="98"/>
      <c r="AN774" s="98"/>
      <c r="AO774" s="98"/>
      <c r="AP774" s="98"/>
      <c r="AQ774" s="98"/>
      <c r="AR774" s="98"/>
      <c r="AS774" s="98"/>
      <c r="AT774" s="98"/>
    </row>
    <row r="775" ht="13.5" customHeight="1">
      <c r="A775" s="5"/>
      <c r="B775" s="98"/>
      <c r="C775" s="98"/>
      <c r="D775" s="98"/>
      <c r="E775" s="98"/>
      <c r="F775" s="98"/>
      <c r="G775" s="78"/>
      <c r="H775" s="98"/>
      <c r="I775" s="98"/>
      <c r="J775" s="99"/>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c r="AL775" s="98"/>
      <c r="AM775" s="98"/>
      <c r="AN775" s="98"/>
      <c r="AO775" s="98"/>
      <c r="AP775" s="98"/>
      <c r="AQ775" s="98"/>
      <c r="AR775" s="98"/>
      <c r="AS775" s="98"/>
      <c r="AT775" s="98"/>
    </row>
    <row r="776" ht="13.5" customHeight="1">
      <c r="A776" s="5"/>
      <c r="B776" s="98"/>
      <c r="C776" s="98"/>
      <c r="D776" s="98"/>
      <c r="E776" s="98"/>
      <c r="F776" s="98"/>
      <c r="G776" s="78"/>
      <c r="H776" s="98"/>
      <c r="I776" s="98"/>
      <c r="J776" s="99"/>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c r="AL776" s="98"/>
      <c r="AM776" s="98"/>
      <c r="AN776" s="98"/>
      <c r="AO776" s="98"/>
      <c r="AP776" s="98"/>
      <c r="AQ776" s="98"/>
      <c r="AR776" s="98"/>
      <c r="AS776" s="98"/>
      <c r="AT776" s="98"/>
    </row>
    <row r="777" ht="13.5" customHeight="1">
      <c r="A777" s="5"/>
      <c r="B777" s="98"/>
      <c r="C777" s="98"/>
      <c r="D777" s="98"/>
      <c r="E777" s="98"/>
      <c r="F777" s="98"/>
      <c r="G777" s="78"/>
      <c r="H777" s="98"/>
      <c r="I777" s="98"/>
      <c r="J777" s="99"/>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c r="AL777" s="98"/>
      <c r="AM777" s="98"/>
      <c r="AN777" s="98"/>
      <c r="AO777" s="98"/>
      <c r="AP777" s="98"/>
      <c r="AQ777" s="98"/>
      <c r="AR777" s="98"/>
      <c r="AS777" s="98"/>
      <c r="AT777" s="98"/>
    </row>
    <row r="778" ht="13.5" customHeight="1">
      <c r="A778" s="5"/>
      <c r="B778" s="98"/>
      <c r="C778" s="98"/>
      <c r="D778" s="98"/>
      <c r="E778" s="98"/>
      <c r="F778" s="98"/>
      <c r="G778" s="78"/>
      <c r="H778" s="98"/>
      <c r="I778" s="98"/>
      <c r="J778" s="99"/>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c r="AL778" s="98"/>
      <c r="AM778" s="98"/>
      <c r="AN778" s="98"/>
      <c r="AO778" s="98"/>
      <c r="AP778" s="98"/>
      <c r="AQ778" s="98"/>
      <c r="AR778" s="98"/>
      <c r="AS778" s="98"/>
      <c r="AT778" s="98"/>
    </row>
    <row r="779" ht="13.5" customHeight="1">
      <c r="A779" s="5"/>
      <c r="B779" s="98"/>
      <c r="C779" s="98"/>
      <c r="D779" s="98"/>
      <c r="E779" s="98"/>
      <c r="F779" s="98"/>
      <c r="G779" s="78"/>
      <c r="H779" s="98"/>
      <c r="I779" s="98"/>
      <c r="J779" s="99"/>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c r="AL779" s="98"/>
      <c r="AM779" s="98"/>
      <c r="AN779" s="98"/>
      <c r="AO779" s="98"/>
      <c r="AP779" s="98"/>
      <c r="AQ779" s="98"/>
      <c r="AR779" s="98"/>
      <c r="AS779" s="98"/>
      <c r="AT779" s="98"/>
    </row>
    <row r="780" ht="13.5" customHeight="1">
      <c r="A780" s="5"/>
      <c r="B780" s="98"/>
      <c r="C780" s="98"/>
      <c r="D780" s="98"/>
      <c r="E780" s="98"/>
      <c r="F780" s="98"/>
      <c r="G780" s="78"/>
      <c r="H780" s="98"/>
      <c r="I780" s="98"/>
      <c r="J780" s="99"/>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c r="AL780" s="98"/>
      <c r="AM780" s="98"/>
      <c r="AN780" s="98"/>
      <c r="AO780" s="98"/>
      <c r="AP780" s="98"/>
      <c r="AQ780" s="98"/>
      <c r="AR780" s="98"/>
      <c r="AS780" s="98"/>
      <c r="AT780" s="98"/>
    </row>
    <row r="781" ht="13.5" customHeight="1">
      <c r="A781" s="5"/>
      <c r="B781" s="98"/>
      <c r="C781" s="98"/>
      <c r="D781" s="98"/>
      <c r="E781" s="98"/>
      <c r="F781" s="98"/>
      <c r="G781" s="78"/>
      <c r="H781" s="98"/>
      <c r="I781" s="98"/>
      <c r="J781" s="99"/>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c r="AL781" s="98"/>
      <c r="AM781" s="98"/>
      <c r="AN781" s="98"/>
      <c r="AO781" s="98"/>
      <c r="AP781" s="98"/>
      <c r="AQ781" s="98"/>
      <c r="AR781" s="98"/>
      <c r="AS781" s="98"/>
      <c r="AT781" s="98"/>
    </row>
    <row r="782" ht="13.5" customHeight="1">
      <c r="A782" s="5"/>
      <c r="B782" s="98"/>
      <c r="C782" s="98"/>
      <c r="D782" s="98"/>
      <c r="E782" s="98"/>
      <c r="F782" s="98"/>
      <c r="G782" s="78"/>
      <c r="H782" s="98"/>
      <c r="I782" s="98"/>
      <c r="J782" s="99"/>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c r="AL782" s="98"/>
      <c r="AM782" s="98"/>
      <c r="AN782" s="98"/>
      <c r="AO782" s="98"/>
      <c r="AP782" s="98"/>
      <c r="AQ782" s="98"/>
      <c r="AR782" s="98"/>
      <c r="AS782" s="98"/>
      <c r="AT782" s="98"/>
    </row>
    <row r="783" ht="13.5" customHeight="1">
      <c r="A783" s="5"/>
      <c r="B783" s="98"/>
      <c r="C783" s="98"/>
      <c r="D783" s="98"/>
      <c r="E783" s="98"/>
      <c r="F783" s="98"/>
      <c r="G783" s="78"/>
      <c r="H783" s="98"/>
      <c r="I783" s="98"/>
      <c r="J783" s="99"/>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c r="AL783" s="98"/>
      <c r="AM783" s="98"/>
      <c r="AN783" s="98"/>
      <c r="AO783" s="98"/>
      <c r="AP783" s="98"/>
      <c r="AQ783" s="98"/>
      <c r="AR783" s="98"/>
      <c r="AS783" s="98"/>
      <c r="AT783" s="98"/>
    </row>
    <row r="784" ht="13.5" customHeight="1">
      <c r="A784" s="5"/>
      <c r="B784" s="98"/>
      <c r="C784" s="98"/>
      <c r="D784" s="98"/>
      <c r="E784" s="98"/>
      <c r="F784" s="98"/>
      <c r="G784" s="78"/>
      <c r="H784" s="98"/>
      <c r="I784" s="98"/>
      <c r="J784" s="99"/>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c r="AL784" s="98"/>
      <c r="AM784" s="98"/>
      <c r="AN784" s="98"/>
      <c r="AO784" s="98"/>
      <c r="AP784" s="98"/>
      <c r="AQ784" s="98"/>
      <c r="AR784" s="98"/>
      <c r="AS784" s="98"/>
      <c r="AT784" s="98"/>
    </row>
    <row r="785" ht="13.5" customHeight="1">
      <c r="A785" s="5"/>
      <c r="B785" s="98"/>
      <c r="C785" s="98"/>
      <c r="D785" s="98"/>
      <c r="E785" s="98"/>
      <c r="F785" s="98"/>
      <c r="G785" s="78"/>
      <c r="H785" s="98"/>
      <c r="I785" s="98"/>
      <c r="J785" s="99"/>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c r="AL785" s="98"/>
      <c r="AM785" s="98"/>
      <c r="AN785" s="98"/>
      <c r="AO785" s="98"/>
      <c r="AP785" s="98"/>
      <c r="AQ785" s="98"/>
      <c r="AR785" s="98"/>
      <c r="AS785" s="98"/>
      <c r="AT785" s="98"/>
    </row>
    <row r="786" ht="13.5" customHeight="1">
      <c r="A786" s="5"/>
      <c r="B786" s="98"/>
      <c r="C786" s="98"/>
      <c r="D786" s="98"/>
      <c r="E786" s="98"/>
      <c r="F786" s="98"/>
      <c r="G786" s="78"/>
      <c r="H786" s="98"/>
      <c r="I786" s="98"/>
      <c r="J786" s="99"/>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c r="AL786" s="98"/>
      <c r="AM786" s="98"/>
      <c r="AN786" s="98"/>
      <c r="AO786" s="98"/>
      <c r="AP786" s="98"/>
      <c r="AQ786" s="98"/>
      <c r="AR786" s="98"/>
      <c r="AS786" s="98"/>
      <c r="AT786" s="98"/>
    </row>
    <row r="787" ht="13.5" customHeight="1">
      <c r="A787" s="5"/>
      <c r="B787" s="98"/>
      <c r="C787" s="98"/>
      <c r="D787" s="98"/>
      <c r="E787" s="98"/>
      <c r="F787" s="98"/>
      <c r="G787" s="78"/>
      <c r="H787" s="98"/>
      <c r="I787" s="98"/>
      <c r="J787" s="99"/>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c r="AL787" s="98"/>
      <c r="AM787" s="98"/>
      <c r="AN787" s="98"/>
      <c r="AO787" s="98"/>
      <c r="AP787" s="98"/>
      <c r="AQ787" s="98"/>
      <c r="AR787" s="98"/>
      <c r="AS787" s="98"/>
      <c r="AT787" s="98"/>
    </row>
    <row r="788" ht="13.5" customHeight="1">
      <c r="A788" s="5"/>
      <c r="B788" s="98"/>
      <c r="C788" s="98"/>
      <c r="D788" s="98"/>
      <c r="E788" s="98"/>
      <c r="F788" s="98"/>
      <c r="G788" s="78"/>
      <c r="H788" s="98"/>
      <c r="I788" s="98"/>
      <c r="J788" s="99"/>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c r="AL788" s="98"/>
      <c r="AM788" s="98"/>
      <c r="AN788" s="98"/>
      <c r="AO788" s="98"/>
      <c r="AP788" s="98"/>
      <c r="AQ788" s="98"/>
      <c r="AR788" s="98"/>
      <c r="AS788" s="98"/>
      <c r="AT788" s="98"/>
    </row>
    <row r="789" ht="13.5" customHeight="1">
      <c r="A789" s="5"/>
      <c r="B789" s="98"/>
      <c r="C789" s="98"/>
      <c r="D789" s="98"/>
      <c r="E789" s="98"/>
      <c r="F789" s="98"/>
      <c r="G789" s="78"/>
      <c r="H789" s="98"/>
      <c r="I789" s="98"/>
      <c r="J789" s="99"/>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c r="AL789" s="98"/>
      <c r="AM789" s="98"/>
      <c r="AN789" s="98"/>
      <c r="AO789" s="98"/>
      <c r="AP789" s="98"/>
      <c r="AQ789" s="98"/>
      <c r="AR789" s="98"/>
      <c r="AS789" s="98"/>
      <c r="AT789" s="98"/>
    </row>
    <row r="790" ht="13.5" customHeight="1">
      <c r="A790" s="5"/>
      <c r="B790" s="98"/>
      <c r="C790" s="98"/>
      <c r="D790" s="98"/>
      <c r="E790" s="98"/>
      <c r="F790" s="98"/>
      <c r="G790" s="78"/>
      <c r="H790" s="98"/>
      <c r="I790" s="98"/>
      <c r="J790" s="99"/>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c r="AL790" s="98"/>
      <c r="AM790" s="98"/>
      <c r="AN790" s="98"/>
      <c r="AO790" s="98"/>
      <c r="AP790" s="98"/>
      <c r="AQ790" s="98"/>
      <c r="AR790" s="98"/>
      <c r="AS790" s="98"/>
      <c r="AT790" s="98"/>
    </row>
    <row r="791" ht="13.5" customHeight="1">
      <c r="A791" s="5"/>
      <c r="B791" s="98"/>
      <c r="C791" s="98"/>
      <c r="D791" s="98"/>
      <c r="E791" s="98"/>
      <c r="F791" s="98"/>
      <c r="G791" s="78"/>
      <c r="H791" s="98"/>
      <c r="I791" s="98"/>
      <c r="J791" s="99"/>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c r="AL791" s="98"/>
      <c r="AM791" s="98"/>
      <c r="AN791" s="98"/>
      <c r="AO791" s="98"/>
      <c r="AP791" s="98"/>
      <c r="AQ791" s="98"/>
      <c r="AR791" s="98"/>
      <c r="AS791" s="98"/>
      <c r="AT791" s="98"/>
    </row>
    <row r="792" ht="13.5" customHeight="1">
      <c r="A792" s="5"/>
      <c r="B792" s="98"/>
      <c r="C792" s="98"/>
      <c r="D792" s="98"/>
      <c r="E792" s="98"/>
      <c r="F792" s="98"/>
      <c r="G792" s="78"/>
      <c r="H792" s="98"/>
      <c r="I792" s="98"/>
      <c r="J792" s="99"/>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c r="AL792" s="98"/>
      <c r="AM792" s="98"/>
      <c r="AN792" s="98"/>
      <c r="AO792" s="98"/>
      <c r="AP792" s="98"/>
      <c r="AQ792" s="98"/>
      <c r="AR792" s="98"/>
      <c r="AS792" s="98"/>
      <c r="AT792" s="98"/>
    </row>
    <row r="793" ht="13.5" customHeight="1">
      <c r="A793" s="5"/>
      <c r="B793" s="98"/>
      <c r="C793" s="98"/>
      <c r="D793" s="98"/>
      <c r="E793" s="98"/>
      <c r="F793" s="98"/>
      <c r="G793" s="78"/>
      <c r="H793" s="98"/>
      <c r="I793" s="98"/>
      <c r="J793" s="99"/>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c r="AL793" s="98"/>
      <c r="AM793" s="98"/>
      <c r="AN793" s="98"/>
      <c r="AO793" s="98"/>
      <c r="AP793" s="98"/>
      <c r="AQ793" s="98"/>
      <c r="AR793" s="98"/>
      <c r="AS793" s="98"/>
      <c r="AT793" s="98"/>
    </row>
    <row r="794" ht="13.5" customHeight="1">
      <c r="A794" s="5"/>
      <c r="B794" s="98"/>
      <c r="C794" s="98"/>
      <c r="D794" s="98"/>
      <c r="E794" s="98"/>
      <c r="F794" s="98"/>
      <c r="G794" s="78"/>
      <c r="H794" s="98"/>
      <c r="I794" s="98"/>
      <c r="J794" s="99"/>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c r="AL794" s="98"/>
      <c r="AM794" s="98"/>
      <c r="AN794" s="98"/>
      <c r="AO794" s="98"/>
      <c r="AP794" s="98"/>
      <c r="AQ794" s="98"/>
      <c r="AR794" s="98"/>
      <c r="AS794" s="98"/>
      <c r="AT794" s="98"/>
    </row>
    <row r="795" ht="13.5" customHeight="1">
      <c r="A795" s="5"/>
      <c r="B795" s="98"/>
      <c r="C795" s="98"/>
      <c r="D795" s="98"/>
      <c r="E795" s="98"/>
      <c r="F795" s="98"/>
      <c r="G795" s="78"/>
      <c r="H795" s="98"/>
      <c r="I795" s="98"/>
      <c r="J795" s="99"/>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c r="AL795" s="98"/>
      <c r="AM795" s="98"/>
      <c r="AN795" s="98"/>
      <c r="AO795" s="98"/>
      <c r="AP795" s="98"/>
      <c r="AQ795" s="98"/>
      <c r="AR795" s="98"/>
      <c r="AS795" s="98"/>
      <c r="AT795" s="98"/>
    </row>
    <row r="796" ht="13.5" customHeight="1">
      <c r="A796" s="5"/>
      <c r="B796" s="98"/>
      <c r="C796" s="98"/>
      <c r="D796" s="98"/>
      <c r="E796" s="98"/>
      <c r="F796" s="98"/>
      <c r="G796" s="78"/>
      <c r="H796" s="98"/>
      <c r="I796" s="98"/>
      <c r="J796" s="99"/>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c r="AL796" s="98"/>
      <c r="AM796" s="98"/>
      <c r="AN796" s="98"/>
      <c r="AO796" s="98"/>
      <c r="AP796" s="98"/>
      <c r="AQ796" s="98"/>
      <c r="AR796" s="98"/>
      <c r="AS796" s="98"/>
      <c r="AT796" s="98"/>
    </row>
    <row r="797" ht="13.5" customHeight="1">
      <c r="A797" s="5"/>
      <c r="B797" s="98"/>
      <c r="C797" s="98"/>
      <c r="D797" s="98"/>
      <c r="E797" s="98"/>
      <c r="F797" s="98"/>
      <c r="G797" s="78"/>
      <c r="H797" s="98"/>
      <c r="I797" s="98"/>
      <c r="J797" s="99"/>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c r="AL797" s="98"/>
      <c r="AM797" s="98"/>
      <c r="AN797" s="98"/>
      <c r="AO797" s="98"/>
      <c r="AP797" s="98"/>
      <c r="AQ797" s="98"/>
      <c r="AR797" s="98"/>
      <c r="AS797" s="98"/>
      <c r="AT797" s="98"/>
    </row>
    <row r="798" ht="13.5" customHeight="1">
      <c r="A798" s="5"/>
      <c r="B798" s="98"/>
      <c r="C798" s="98"/>
      <c r="D798" s="98"/>
      <c r="E798" s="98"/>
      <c r="F798" s="98"/>
      <c r="G798" s="78"/>
      <c r="H798" s="98"/>
      <c r="I798" s="98"/>
      <c r="J798" s="99"/>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c r="AL798" s="98"/>
      <c r="AM798" s="98"/>
      <c r="AN798" s="98"/>
      <c r="AO798" s="98"/>
      <c r="AP798" s="98"/>
      <c r="AQ798" s="98"/>
      <c r="AR798" s="98"/>
      <c r="AS798" s="98"/>
      <c r="AT798" s="98"/>
    </row>
    <row r="799" ht="13.5" customHeight="1">
      <c r="A799" s="5"/>
      <c r="B799" s="98"/>
      <c r="C799" s="98"/>
      <c r="D799" s="98"/>
      <c r="E799" s="98"/>
      <c r="F799" s="98"/>
      <c r="G799" s="78"/>
      <c r="H799" s="98"/>
      <c r="I799" s="98"/>
      <c r="J799" s="99"/>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c r="AL799" s="98"/>
      <c r="AM799" s="98"/>
      <c r="AN799" s="98"/>
      <c r="AO799" s="98"/>
      <c r="AP799" s="98"/>
      <c r="AQ799" s="98"/>
      <c r="AR799" s="98"/>
      <c r="AS799" s="98"/>
      <c r="AT799" s="98"/>
    </row>
    <row r="800" ht="13.5" customHeight="1">
      <c r="A800" s="5"/>
      <c r="B800" s="98"/>
      <c r="C800" s="98"/>
      <c r="D800" s="98"/>
      <c r="E800" s="98"/>
      <c r="F800" s="98"/>
      <c r="G800" s="78"/>
      <c r="H800" s="98"/>
      <c r="I800" s="98"/>
      <c r="J800" s="99"/>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c r="AL800" s="98"/>
      <c r="AM800" s="98"/>
      <c r="AN800" s="98"/>
      <c r="AO800" s="98"/>
      <c r="AP800" s="98"/>
      <c r="AQ800" s="98"/>
      <c r="AR800" s="98"/>
      <c r="AS800" s="98"/>
      <c r="AT800" s="98"/>
    </row>
    <row r="801" ht="13.5" customHeight="1">
      <c r="A801" s="5"/>
      <c r="B801" s="98"/>
      <c r="C801" s="98"/>
      <c r="D801" s="98"/>
      <c r="E801" s="98"/>
      <c r="F801" s="98"/>
      <c r="G801" s="78"/>
      <c r="H801" s="98"/>
      <c r="I801" s="98"/>
      <c r="J801" s="99"/>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c r="AL801" s="98"/>
      <c r="AM801" s="98"/>
      <c r="AN801" s="98"/>
      <c r="AO801" s="98"/>
      <c r="AP801" s="98"/>
      <c r="AQ801" s="98"/>
      <c r="AR801" s="98"/>
      <c r="AS801" s="98"/>
      <c r="AT801" s="98"/>
    </row>
    <row r="802" ht="13.5" customHeight="1">
      <c r="A802" s="5"/>
      <c r="B802" s="98"/>
      <c r="C802" s="98"/>
      <c r="D802" s="98"/>
      <c r="E802" s="98"/>
      <c r="F802" s="98"/>
      <c r="G802" s="78"/>
      <c r="H802" s="98"/>
      <c r="I802" s="98"/>
      <c r="J802" s="99"/>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c r="AL802" s="98"/>
      <c r="AM802" s="98"/>
      <c r="AN802" s="98"/>
      <c r="AO802" s="98"/>
      <c r="AP802" s="98"/>
      <c r="AQ802" s="98"/>
      <c r="AR802" s="98"/>
      <c r="AS802" s="98"/>
      <c r="AT802" s="98"/>
    </row>
    <row r="803" ht="13.5" customHeight="1">
      <c r="A803" s="5"/>
      <c r="B803" s="98"/>
      <c r="C803" s="98"/>
      <c r="D803" s="98"/>
      <c r="E803" s="98"/>
      <c r="F803" s="98"/>
      <c r="G803" s="78"/>
      <c r="H803" s="98"/>
      <c r="I803" s="98"/>
      <c r="J803" s="99"/>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c r="AL803" s="98"/>
      <c r="AM803" s="98"/>
      <c r="AN803" s="98"/>
      <c r="AO803" s="98"/>
      <c r="AP803" s="98"/>
      <c r="AQ803" s="98"/>
      <c r="AR803" s="98"/>
      <c r="AS803" s="98"/>
      <c r="AT803" s="98"/>
    </row>
    <row r="804" ht="13.5" customHeight="1">
      <c r="A804" s="5"/>
      <c r="B804" s="98"/>
      <c r="C804" s="98"/>
      <c r="D804" s="98"/>
      <c r="E804" s="98"/>
      <c r="F804" s="98"/>
      <c r="G804" s="78"/>
      <c r="H804" s="98"/>
      <c r="I804" s="98"/>
      <c r="J804" s="99"/>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c r="AL804" s="98"/>
      <c r="AM804" s="98"/>
      <c r="AN804" s="98"/>
      <c r="AO804" s="98"/>
      <c r="AP804" s="98"/>
      <c r="AQ804" s="98"/>
      <c r="AR804" s="98"/>
      <c r="AS804" s="98"/>
      <c r="AT804" s="98"/>
    </row>
    <row r="805" ht="13.5" customHeight="1">
      <c r="A805" s="5"/>
      <c r="B805" s="98"/>
      <c r="C805" s="98"/>
      <c r="D805" s="98"/>
      <c r="E805" s="98"/>
      <c r="F805" s="98"/>
      <c r="G805" s="78"/>
      <c r="H805" s="98"/>
      <c r="I805" s="98"/>
      <c r="J805" s="99"/>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c r="AL805" s="98"/>
      <c r="AM805" s="98"/>
      <c r="AN805" s="98"/>
      <c r="AO805" s="98"/>
      <c r="AP805" s="98"/>
      <c r="AQ805" s="98"/>
      <c r="AR805" s="98"/>
      <c r="AS805" s="98"/>
      <c r="AT805" s="98"/>
    </row>
    <row r="806" ht="13.5" customHeight="1">
      <c r="A806" s="5"/>
      <c r="B806" s="98"/>
      <c r="C806" s="98"/>
      <c r="D806" s="98"/>
      <c r="E806" s="98"/>
      <c r="F806" s="98"/>
      <c r="G806" s="78"/>
      <c r="H806" s="98"/>
      <c r="I806" s="98"/>
      <c r="J806" s="99"/>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c r="AL806" s="98"/>
      <c r="AM806" s="98"/>
      <c r="AN806" s="98"/>
      <c r="AO806" s="98"/>
      <c r="AP806" s="98"/>
      <c r="AQ806" s="98"/>
      <c r="AR806" s="98"/>
      <c r="AS806" s="98"/>
      <c r="AT806" s="98"/>
    </row>
    <row r="807" ht="13.5" customHeight="1">
      <c r="A807" s="5"/>
      <c r="B807" s="98"/>
      <c r="C807" s="98"/>
      <c r="D807" s="98"/>
      <c r="E807" s="98"/>
      <c r="F807" s="98"/>
      <c r="G807" s="78"/>
      <c r="H807" s="98"/>
      <c r="I807" s="98"/>
      <c r="J807" s="99"/>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c r="AL807" s="98"/>
      <c r="AM807" s="98"/>
      <c r="AN807" s="98"/>
      <c r="AO807" s="98"/>
      <c r="AP807" s="98"/>
      <c r="AQ807" s="98"/>
      <c r="AR807" s="98"/>
      <c r="AS807" s="98"/>
      <c r="AT807" s="98"/>
    </row>
    <row r="808" ht="13.5" customHeight="1">
      <c r="A808" s="5"/>
      <c r="B808" s="98"/>
      <c r="C808" s="98"/>
      <c r="D808" s="98"/>
      <c r="E808" s="98"/>
      <c r="F808" s="98"/>
      <c r="G808" s="78"/>
      <c r="H808" s="98"/>
      <c r="I808" s="98"/>
      <c r="J808" s="99"/>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c r="AL808" s="98"/>
      <c r="AM808" s="98"/>
      <c r="AN808" s="98"/>
      <c r="AO808" s="98"/>
      <c r="AP808" s="98"/>
      <c r="AQ808" s="98"/>
      <c r="AR808" s="98"/>
      <c r="AS808" s="98"/>
      <c r="AT808" s="98"/>
    </row>
    <row r="809" ht="13.5" customHeight="1">
      <c r="A809" s="5"/>
      <c r="B809" s="98"/>
      <c r="C809" s="98"/>
      <c r="D809" s="98"/>
      <c r="E809" s="98"/>
      <c r="F809" s="98"/>
      <c r="G809" s="78"/>
      <c r="H809" s="98"/>
      <c r="I809" s="98"/>
      <c r="J809" s="99"/>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c r="AL809" s="98"/>
      <c r="AM809" s="98"/>
      <c r="AN809" s="98"/>
      <c r="AO809" s="98"/>
      <c r="AP809" s="98"/>
      <c r="AQ809" s="98"/>
      <c r="AR809" s="98"/>
      <c r="AS809" s="98"/>
      <c r="AT809" s="98"/>
    </row>
    <row r="810" ht="13.5" customHeight="1">
      <c r="A810" s="5"/>
      <c r="B810" s="98"/>
      <c r="C810" s="98"/>
      <c r="D810" s="98"/>
      <c r="E810" s="98"/>
      <c r="F810" s="98"/>
      <c r="G810" s="78"/>
      <c r="H810" s="98"/>
      <c r="I810" s="98"/>
      <c r="J810" s="99"/>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c r="AL810" s="98"/>
      <c r="AM810" s="98"/>
      <c r="AN810" s="98"/>
      <c r="AO810" s="98"/>
      <c r="AP810" s="98"/>
      <c r="AQ810" s="98"/>
      <c r="AR810" s="98"/>
      <c r="AS810" s="98"/>
      <c r="AT810" s="98"/>
    </row>
    <row r="811" ht="13.5" customHeight="1">
      <c r="A811" s="5"/>
      <c r="B811" s="98"/>
      <c r="C811" s="98"/>
      <c r="D811" s="98"/>
      <c r="E811" s="98"/>
      <c r="F811" s="98"/>
      <c r="G811" s="78"/>
      <c r="H811" s="98"/>
      <c r="I811" s="98"/>
      <c r="J811" s="99"/>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c r="AL811" s="98"/>
      <c r="AM811" s="98"/>
      <c r="AN811" s="98"/>
      <c r="AO811" s="98"/>
      <c r="AP811" s="98"/>
      <c r="AQ811" s="98"/>
      <c r="AR811" s="98"/>
      <c r="AS811" s="98"/>
      <c r="AT811" s="98"/>
    </row>
    <row r="812" ht="13.5" customHeight="1">
      <c r="A812" s="5"/>
      <c r="B812" s="98"/>
      <c r="C812" s="98"/>
      <c r="D812" s="98"/>
      <c r="E812" s="98"/>
      <c r="F812" s="98"/>
      <c r="G812" s="78"/>
      <c r="H812" s="98"/>
      <c r="I812" s="98"/>
      <c r="J812" s="99"/>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c r="AL812" s="98"/>
      <c r="AM812" s="98"/>
      <c r="AN812" s="98"/>
      <c r="AO812" s="98"/>
      <c r="AP812" s="98"/>
      <c r="AQ812" s="98"/>
      <c r="AR812" s="98"/>
      <c r="AS812" s="98"/>
      <c r="AT812" s="98"/>
    </row>
    <row r="813" ht="13.5" customHeight="1">
      <c r="A813" s="5"/>
      <c r="B813" s="98"/>
      <c r="C813" s="98"/>
      <c r="D813" s="98"/>
      <c r="E813" s="98"/>
      <c r="F813" s="98"/>
      <c r="G813" s="78"/>
      <c r="H813" s="98"/>
      <c r="I813" s="98"/>
      <c r="J813" s="99"/>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c r="AL813" s="98"/>
      <c r="AM813" s="98"/>
      <c r="AN813" s="98"/>
      <c r="AO813" s="98"/>
      <c r="AP813" s="98"/>
      <c r="AQ813" s="98"/>
      <c r="AR813" s="98"/>
      <c r="AS813" s="98"/>
      <c r="AT813" s="98"/>
    </row>
    <row r="814" ht="13.5" customHeight="1">
      <c r="A814" s="5"/>
      <c r="B814" s="98"/>
      <c r="C814" s="98"/>
      <c r="D814" s="98"/>
      <c r="E814" s="98"/>
      <c r="F814" s="98"/>
      <c r="G814" s="78"/>
      <c r="H814" s="98"/>
      <c r="I814" s="98"/>
      <c r="J814" s="99"/>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c r="AL814" s="98"/>
      <c r="AM814" s="98"/>
      <c r="AN814" s="98"/>
      <c r="AO814" s="98"/>
      <c r="AP814" s="98"/>
      <c r="AQ814" s="98"/>
      <c r="AR814" s="98"/>
      <c r="AS814" s="98"/>
      <c r="AT814" s="98"/>
    </row>
    <row r="815" ht="13.5" customHeight="1">
      <c r="A815" s="5"/>
      <c r="B815" s="98"/>
      <c r="C815" s="98"/>
      <c r="D815" s="98"/>
      <c r="E815" s="98"/>
      <c r="F815" s="98"/>
      <c r="G815" s="78"/>
      <c r="H815" s="98"/>
      <c r="I815" s="98"/>
      <c r="J815" s="99"/>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c r="AL815" s="98"/>
      <c r="AM815" s="98"/>
      <c r="AN815" s="98"/>
      <c r="AO815" s="98"/>
      <c r="AP815" s="98"/>
      <c r="AQ815" s="98"/>
      <c r="AR815" s="98"/>
      <c r="AS815" s="98"/>
      <c r="AT815" s="98"/>
    </row>
    <row r="816" ht="13.5" customHeight="1">
      <c r="A816" s="5"/>
      <c r="B816" s="98"/>
      <c r="C816" s="98"/>
      <c r="D816" s="98"/>
      <c r="E816" s="98"/>
      <c r="F816" s="98"/>
      <c r="G816" s="78"/>
      <c r="H816" s="98"/>
      <c r="I816" s="98"/>
      <c r="J816" s="99"/>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c r="AL816" s="98"/>
      <c r="AM816" s="98"/>
      <c r="AN816" s="98"/>
      <c r="AO816" s="98"/>
      <c r="AP816" s="98"/>
      <c r="AQ816" s="98"/>
      <c r="AR816" s="98"/>
      <c r="AS816" s="98"/>
      <c r="AT816" s="98"/>
    </row>
    <row r="817" ht="13.5" customHeight="1">
      <c r="A817" s="5"/>
      <c r="B817" s="98"/>
      <c r="C817" s="98"/>
      <c r="D817" s="98"/>
      <c r="E817" s="98"/>
      <c r="F817" s="98"/>
      <c r="G817" s="78"/>
      <c r="H817" s="98"/>
      <c r="I817" s="98"/>
      <c r="J817" s="99"/>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c r="AL817" s="98"/>
      <c r="AM817" s="98"/>
      <c r="AN817" s="98"/>
      <c r="AO817" s="98"/>
      <c r="AP817" s="98"/>
      <c r="AQ817" s="98"/>
      <c r="AR817" s="98"/>
      <c r="AS817" s="98"/>
      <c r="AT817" s="98"/>
    </row>
    <row r="818" ht="13.5" customHeight="1">
      <c r="A818" s="5"/>
      <c r="B818" s="98"/>
      <c r="C818" s="98"/>
      <c r="D818" s="98"/>
      <c r="E818" s="98"/>
      <c r="F818" s="98"/>
      <c r="G818" s="78"/>
      <c r="H818" s="98"/>
      <c r="I818" s="98"/>
      <c r="J818" s="99"/>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c r="AL818" s="98"/>
      <c r="AM818" s="98"/>
      <c r="AN818" s="98"/>
      <c r="AO818" s="98"/>
      <c r="AP818" s="98"/>
      <c r="AQ818" s="98"/>
      <c r="AR818" s="98"/>
      <c r="AS818" s="98"/>
      <c r="AT818" s="98"/>
    </row>
    <row r="819" ht="13.5" customHeight="1">
      <c r="A819" s="5"/>
      <c r="B819" s="98"/>
      <c r="C819" s="98"/>
      <c r="D819" s="98"/>
      <c r="E819" s="98"/>
      <c r="F819" s="98"/>
      <c r="G819" s="78"/>
      <c r="H819" s="98"/>
      <c r="I819" s="98"/>
      <c r="J819" s="99"/>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c r="AL819" s="98"/>
      <c r="AM819" s="98"/>
      <c r="AN819" s="98"/>
      <c r="AO819" s="98"/>
      <c r="AP819" s="98"/>
      <c r="AQ819" s="98"/>
      <c r="AR819" s="98"/>
      <c r="AS819" s="98"/>
      <c r="AT819" s="98"/>
    </row>
    <row r="820" ht="13.5" customHeight="1">
      <c r="A820" s="5"/>
      <c r="B820" s="98"/>
      <c r="C820" s="98"/>
      <c r="D820" s="98"/>
      <c r="E820" s="98"/>
      <c r="F820" s="98"/>
      <c r="G820" s="78"/>
      <c r="H820" s="98"/>
      <c r="I820" s="98"/>
      <c r="J820" s="99"/>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c r="AL820" s="98"/>
      <c r="AM820" s="98"/>
      <c r="AN820" s="98"/>
      <c r="AO820" s="98"/>
      <c r="AP820" s="98"/>
      <c r="AQ820" s="98"/>
      <c r="AR820" s="98"/>
      <c r="AS820" s="98"/>
      <c r="AT820" s="98"/>
    </row>
    <row r="821" ht="13.5" customHeight="1">
      <c r="A821" s="5"/>
      <c r="B821" s="98"/>
      <c r="C821" s="98"/>
      <c r="D821" s="98"/>
      <c r="E821" s="98"/>
      <c r="F821" s="98"/>
      <c r="G821" s="78"/>
      <c r="H821" s="98"/>
      <c r="I821" s="98"/>
      <c r="J821" s="99"/>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c r="AL821" s="98"/>
      <c r="AM821" s="98"/>
      <c r="AN821" s="98"/>
      <c r="AO821" s="98"/>
      <c r="AP821" s="98"/>
      <c r="AQ821" s="98"/>
      <c r="AR821" s="98"/>
      <c r="AS821" s="98"/>
      <c r="AT821" s="98"/>
    </row>
    <row r="822" ht="13.5" customHeight="1">
      <c r="A822" s="5"/>
      <c r="B822" s="98"/>
      <c r="C822" s="98"/>
      <c r="D822" s="98"/>
      <c r="E822" s="98"/>
      <c r="F822" s="98"/>
      <c r="G822" s="78"/>
      <c r="H822" s="98"/>
      <c r="I822" s="98"/>
      <c r="J822" s="99"/>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c r="AL822" s="98"/>
      <c r="AM822" s="98"/>
      <c r="AN822" s="98"/>
      <c r="AO822" s="98"/>
      <c r="AP822" s="98"/>
      <c r="AQ822" s="98"/>
      <c r="AR822" s="98"/>
      <c r="AS822" s="98"/>
      <c r="AT822" s="98"/>
    </row>
    <row r="823" ht="13.5" customHeight="1">
      <c r="A823" s="5"/>
      <c r="B823" s="98"/>
      <c r="C823" s="98"/>
      <c r="D823" s="98"/>
      <c r="E823" s="98"/>
      <c r="F823" s="98"/>
      <c r="G823" s="78"/>
      <c r="H823" s="98"/>
      <c r="I823" s="98"/>
      <c r="J823" s="99"/>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c r="AL823" s="98"/>
      <c r="AM823" s="98"/>
      <c r="AN823" s="98"/>
      <c r="AO823" s="98"/>
      <c r="AP823" s="98"/>
      <c r="AQ823" s="98"/>
      <c r="AR823" s="98"/>
      <c r="AS823" s="98"/>
      <c r="AT823" s="98"/>
    </row>
    <row r="824" ht="13.5" customHeight="1">
      <c r="A824" s="5"/>
      <c r="B824" s="98"/>
      <c r="C824" s="98"/>
      <c r="D824" s="98"/>
      <c r="E824" s="98"/>
      <c r="F824" s="98"/>
      <c r="G824" s="78"/>
      <c r="H824" s="98"/>
      <c r="I824" s="98"/>
      <c r="J824" s="99"/>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c r="AL824" s="98"/>
      <c r="AM824" s="98"/>
      <c r="AN824" s="98"/>
      <c r="AO824" s="98"/>
      <c r="AP824" s="98"/>
      <c r="AQ824" s="98"/>
      <c r="AR824" s="98"/>
      <c r="AS824" s="98"/>
      <c r="AT824" s="98"/>
    </row>
    <row r="825" ht="13.5" customHeight="1">
      <c r="A825" s="5"/>
      <c r="B825" s="98"/>
      <c r="C825" s="98"/>
      <c r="D825" s="98"/>
      <c r="E825" s="98"/>
      <c r="F825" s="98"/>
      <c r="G825" s="78"/>
      <c r="H825" s="98"/>
      <c r="I825" s="98"/>
      <c r="J825" s="99"/>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c r="AL825" s="98"/>
      <c r="AM825" s="98"/>
      <c r="AN825" s="98"/>
      <c r="AO825" s="98"/>
      <c r="AP825" s="98"/>
      <c r="AQ825" s="98"/>
      <c r="AR825" s="98"/>
      <c r="AS825" s="98"/>
      <c r="AT825" s="98"/>
    </row>
    <row r="826" ht="13.5" customHeight="1">
      <c r="A826" s="5"/>
      <c r="B826" s="98"/>
      <c r="C826" s="98"/>
      <c r="D826" s="98"/>
      <c r="E826" s="98"/>
      <c r="F826" s="98"/>
      <c r="G826" s="78"/>
      <c r="H826" s="98"/>
      <c r="I826" s="98"/>
      <c r="J826" s="99"/>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c r="AL826" s="98"/>
      <c r="AM826" s="98"/>
      <c r="AN826" s="98"/>
      <c r="AO826" s="98"/>
      <c r="AP826" s="98"/>
      <c r="AQ826" s="98"/>
      <c r="AR826" s="98"/>
      <c r="AS826" s="98"/>
      <c r="AT826" s="98"/>
    </row>
    <row r="827" ht="13.5" customHeight="1">
      <c r="A827" s="5"/>
      <c r="B827" s="98"/>
      <c r="C827" s="98"/>
      <c r="D827" s="98"/>
      <c r="E827" s="98"/>
      <c r="F827" s="98"/>
      <c r="G827" s="78"/>
      <c r="H827" s="98"/>
      <c r="I827" s="98"/>
      <c r="J827" s="99"/>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c r="AL827" s="98"/>
      <c r="AM827" s="98"/>
      <c r="AN827" s="98"/>
      <c r="AO827" s="98"/>
      <c r="AP827" s="98"/>
      <c r="AQ827" s="98"/>
      <c r="AR827" s="98"/>
      <c r="AS827" s="98"/>
      <c r="AT827" s="98"/>
    </row>
    <row r="828" ht="13.5" customHeight="1">
      <c r="A828" s="5"/>
      <c r="B828" s="98"/>
      <c r="C828" s="98"/>
      <c r="D828" s="98"/>
      <c r="E828" s="98"/>
      <c r="F828" s="98"/>
      <c r="G828" s="78"/>
      <c r="H828" s="98"/>
      <c r="I828" s="98"/>
      <c r="J828" s="99"/>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c r="AL828" s="98"/>
      <c r="AM828" s="98"/>
      <c r="AN828" s="98"/>
      <c r="AO828" s="98"/>
      <c r="AP828" s="98"/>
      <c r="AQ828" s="98"/>
      <c r="AR828" s="98"/>
      <c r="AS828" s="98"/>
      <c r="AT828" s="98"/>
    </row>
    <row r="829" ht="13.5" customHeight="1">
      <c r="A829" s="5"/>
      <c r="B829" s="98"/>
      <c r="C829" s="98"/>
      <c r="D829" s="98"/>
      <c r="E829" s="98"/>
      <c r="F829" s="98"/>
      <c r="G829" s="78"/>
      <c r="H829" s="98"/>
      <c r="I829" s="98"/>
      <c r="J829" s="99"/>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c r="AL829" s="98"/>
      <c r="AM829" s="98"/>
      <c r="AN829" s="98"/>
      <c r="AO829" s="98"/>
      <c r="AP829" s="98"/>
      <c r="AQ829" s="98"/>
      <c r="AR829" s="98"/>
      <c r="AS829" s="98"/>
      <c r="AT829" s="98"/>
    </row>
    <row r="830" ht="13.5" customHeight="1">
      <c r="A830" s="5"/>
      <c r="B830" s="98"/>
      <c r="C830" s="98"/>
      <c r="D830" s="98"/>
      <c r="E830" s="98"/>
      <c r="F830" s="98"/>
      <c r="G830" s="78"/>
      <c r="H830" s="98"/>
      <c r="I830" s="98"/>
      <c r="J830" s="99"/>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c r="AL830" s="98"/>
      <c r="AM830" s="98"/>
      <c r="AN830" s="98"/>
      <c r="AO830" s="98"/>
      <c r="AP830" s="98"/>
      <c r="AQ830" s="98"/>
      <c r="AR830" s="98"/>
      <c r="AS830" s="98"/>
      <c r="AT830" s="98"/>
    </row>
    <row r="831" ht="13.5" customHeight="1">
      <c r="A831" s="5"/>
      <c r="B831" s="98"/>
      <c r="C831" s="98"/>
      <c r="D831" s="98"/>
      <c r="E831" s="98"/>
      <c r="F831" s="98"/>
      <c r="G831" s="78"/>
      <c r="H831" s="98"/>
      <c r="I831" s="98"/>
      <c r="J831" s="99"/>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c r="AL831" s="98"/>
      <c r="AM831" s="98"/>
      <c r="AN831" s="98"/>
      <c r="AO831" s="98"/>
      <c r="AP831" s="98"/>
      <c r="AQ831" s="98"/>
      <c r="AR831" s="98"/>
      <c r="AS831" s="98"/>
      <c r="AT831" s="98"/>
    </row>
    <row r="832" ht="13.5" customHeight="1">
      <c r="A832" s="5"/>
      <c r="B832" s="98"/>
      <c r="C832" s="98"/>
      <c r="D832" s="98"/>
      <c r="E832" s="98"/>
      <c r="F832" s="98"/>
      <c r="G832" s="78"/>
      <c r="H832" s="98"/>
      <c r="I832" s="98"/>
      <c r="J832" s="99"/>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c r="AL832" s="98"/>
      <c r="AM832" s="98"/>
      <c r="AN832" s="98"/>
      <c r="AO832" s="98"/>
      <c r="AP832" s="98"/>
      <c r="AQ832" s="98"/>
      <c r="AR832" s="98"/>
      <c r="AS832" s="98"/>
      <c r="AT832" s="98"/>
    </row>
    <row r="833" ht="13.5" customHeight="1">
      <c r="A833" s="5"/>
      <c r="B833" s="98"/>
      <c r="C833" s="98"/>
      <c r="D833" s="98"/>
      <c r="E833" s="98"/>
      <c r="F833" s="98"/>
      <c r="G833" s="78"/>
      <c r="H833" s="98"/>
      <c r="I833" s="98"/>
      <c r="J833" s="99"/>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c r="AL833" s="98"/>
      <c r="AM833" s="98"/>
      <c r="AN833" s="98"/>
      <c r="AO833" s="98"/>
      <c r="AP833" s="98"/>
      <c r="AQ833" s="98"/>
      <c r="AR833" s="98"/>
      <c r="AS833" s="98"/>
      <c r="AT833" s="98"/>
    </row>
    <row r="834" ht="13.5" customHeight="1">
      <c r="A834" s="5"/>
      <c r="B834" s="98"/>
      <c r="C834" s="98"/>
      <c r="D834" s="98"/>
      <c r="E834" s="98"/>
      <c r="F834" s="98"/>
      <c r="G834" s="78"/>
      <c r="H834" s="98"/>
      <c r="I834" s="98"/>
      <c r="J834" s="99"/>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c r="AL834" s="98"/>
      <c r="AM834" s="98"/>
      <c r="AN834" s="98"/>
      <c r="AO834" s="98"/>
      <c r="AP834" s="98"/>
      <c r="AQ834" s="98"/>
      <c r="AR834" s="98"/>
      <c r="AS834" s="98"/>
      <c r="AT834" s="98"/>
    </row>
    <row r="835" ht="13.5" customHeight="1">
      <c r="A835" s="5"/>
      <c r="B835" s="98"/>
      <c r="C835" s="98"/>
      <c r="D835" s="98"/>
      <c r="E835" s="98"/>
      <c r="F835" s="98"/>
      <c r="G835" s="78"/>
      <c r="H835" s="98"/>
      <c r="I835" s="98"/>
      <c r="J835" s="99"/>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c r="AL835" s="98"/>
      <c r="AM835" s="98"/>
      <c r="AN835" s="98"/>
      <c r="AO835" s="98"/>
      <c r="AP835" s="98"/>
      <c r="AQ835" s="98"/>
      <c r="AR835" s="98"/>
      <c r="AS835" s="98"/>
      <c r="AT835" s="98"/>
    </row>
    <row r="836" ht="13.5" customHeight="1">
      <c r="A836" s="5"/>
      <c r="B836" s="98"/>
      <c r="C836" s="98"/>
      <c r="D836" s="98"/>
      <c r="E836" s="98"/>
      <c r="F836" s="98"/>
      <c r="G836" s="78"/>
      <c r="H836" s="98"/>
      <c r="I836" s="98"/>
      <c r="J836" s="99"/>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c r="AL836" s="98"/>
      <c r="AM836" s="98"/>
      <c r="AN836" s="98"/>
      <c r="AO836" s="98"/>
      <c r="AP836" s="98"/>
      <c r="AQ836" s="98"/>
      <c r="AR836" s="98"/>
      <c r="AS836" s="98"/>
      <c r="AT836" s="98"/>
    </row>
    <row r="837" ht="13.5" customHeight="1">
      <c r="A837" s="5"/>
      <c r="B837" s="98"/>
      <c r="C837" s="98"/>
      <c r="D837" s="98"/>
      <c r="E837" s="98"/>
      <c r="F837" s="98"/>
      <c r="G837" s="78"/>
      <c r="H837" s="98"/>
      <c r="I837" s="98"/>
      <c r="J837" s="99"/>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c r="AL837" s="98"/>
      <c r="AM837" s="98"/>
      <c r="AN837" s="98"/>
      <c r="AO837" s="98"/>
      <c r="AP837" s="98"/>
      <c r="AQ837" s="98"/>
      <c r="AR837" s="98"/>
      <c r="AS837" s="98"/>
      <c r="AT837" s="98"/>
    </row>
    <row r="838" ht="13.5" customHeight="1">
      <c r="A838" s="5"/>
      <c r="B838" s="98"/>
      <c r="C838" s="98"/>
      <c r="D838" s="98"/>
      <c r="E838" s="98"/>
      <c r="F838" s="98"/>
      <c r="G838" s="78"/>
      <c r="H838" s="98"/>
      <c r="I838" s="98"/>
      <c r="J838" s="99"/>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c r="AL838" s="98"/>
      <c r="AM838" s="98"/>
      <c r="AN838" s="98"/>
      <c r="AO838" s="98"/>
      <c r="AP838" s="98"/>
      <c r="AQ838" s="98"/>
      <c r="AR838" s="98"/>
      <c r="AS838" s="98"/>
      <c r="AT838" s="98"/>
    </row>
    <row r="839" ht="13.5" customHeight="1">
      <c r="A839" s="5"/>
      <c r="B839" s="98"/>
      <c r="C839" s="98"/>
      <c r="D839" s="98"/>
      <c r="E839" s="98"/>
      <c r="F839" s="98"/>
      <c r="G839" s="78"/>
      <c r="H839" s="98"/>
      <c r="I839" s="98"/>
      <c r="J839" s="99"/>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c r="AL839" s="98"/>
      <c r="AM839" s="98"/>
      <c r="AN839" s="98"/>
      <c r="AO839" s="98"/>
      <c r="AP839" s="98"/>
      <c r="AQ839" s="98"/>
      <c r="AR839" s="98"/>
      <c r="AS839" s="98"/>
      <c r="AT839" s="98"/>
    </row>
    <row r="840" ht="13.5" customHeight="1">
      <c r="A840" s="5"/>
      <c r="B840" s="98"/>
      <c r="C840" s="98"/>
      <c r="D840" s="98"/>
      <c r="E840" s="98"/>
      <c r="F840" s="98"/>
      <c r="G840" s="78"/>
      <c r="H840" s="98"/>
      <c r="I840" s="98"/>
      <c r="J840" s="99"/>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c r="AL840" s="98"/>
      <c r="AM840" s="98"/>
      <c r="AN840" s="98"/>
      <c r="AO840" s="98"/>
      <c r="AP840" s="98"/>
      <c r="AQ840" s="98"/>
      <c r="AR840" s="98"/>
      <c r="AS840" s="98"/>
      <c r="AT840" s="98"/>
    </row>
    <row r="841" ht="13.5" customHeight="1">
      <c r="A841" s="5"/>
      <c r="B841" s="98"/>
      <c r="C841" s="98"/>
      <c r="D841" s="98"/>
      <c r="E841" s="98"/>
      <c r="F841" s="98"/>
      <c r="G841" s="78"/>
      <c r="H841" s="98"/>
      <c r="I841" s="98"/>
      <c r="J841" s="99"/>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c r="AL841" s="98"/>
      <c r="AM841" s="98"/>
      <c r="AN841" s="98"/>
      <c r="AO841" s="98"/>
      <c r="AP841" s="98"/>
      <c r="AQ841" s="98"/>
      <c r="AR841" s="98"/>
      <c r="AS841" s="98"/>
      <c r="AT841" s="98"/>
    </row>
    <row r="842" ht="13.5" customHeight="1">
      <c r="A842" s="5"/>
      <c r="B842" s="98"/>
      <c r="C842" s="98"/>
      <c r="D842" s="98"/>
      <c r="E842" s="98"/>
      <c r="F842" s="98"/>
      <c r="G842" s="78"/>
      <c r="H842" s="98"/>
      <c r="I842" s="98"/>
      <c r="J842" s="99"/>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c r="AL842" s="98"/>
      <c r="AM842" s="98"/>
      <c r="AN842" s="98"/>
      <c r="AO842" s="98"/>
      <c r="AP842" s="98"/>
      <c r="AQ842" s="98"/>
      <c r="AR842" s="98"/>
      <c r="AS842" s="98"/>
      <c r="AT842" s="98"/>
    </row>
    <row r="843" ht="13.5" customHeight="1">
      <c r="A843" s="5"/>
      <c r="B843" s="98"/>
      <c r="C843" s="98"/>
      <c r="D843" s="98"/>
      <c r="E843" s="98"/>
      <c r="F843" s="98"/>
      <c r="G843" s="78"/>
      <c r="H843" s="98"/>
      <c r="I843" s="98"/>
      <c r="J843" s="99"/>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c r="AL843" s="98"/>
      <c r="AM843" s="98"/>
      <c r="AN843" s="98"/>
      <c r="AO843" s="98"/>
      <c r="AP843" s="98"/>
      <c r="AQ843" s="98"/>
      <c r="AR843" s="98"/>
      <c r="AS843" s="98"/>
      <c r="AT843" s="98"/>
    </row>
    <row r="844" ht="13.5" customHeight="1">
      <c r="A844" s="5"/>
      <c r="B844" s="98"/>
      <c r="C844" s="98"/>
      <c r="D844" s="98"/>
      <c r="E844" s="98"/>
      <c r="F844" s="98"/>
      <c r="G844" s="78"/>
      <c r="H844" s="98"/>
      <c r="I844" s="98"/>
      <c r="J844" s="99"/>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c r="AL844" s="98"/>
      <c r="AM844" s="98"/>
      <c r="AN844" s="98"/>
      <c r="AO844" s="98"/>
      <c r="AP844" s="98"/>
      <c r="AQ844" s="98"/>
      <c r="AR844" s="98"/>
      <c r="AS844" s="98"/>
      <c r="AT844" s="98"/>
    </row>
    <row r="845" ht="13.5" customHeight="1">
      <c r="A845" s="5"/>
      <c r="B845" s="98"/>
      <c r="C845" s="98"/>
      <c r="D845" s="98"/>
      <c r="E845" s="98"/>
      <c r="F845" s="98"/>
      <c r="G845" s="78"/>
      <c r="H845" s="98"/>
      <c r="I845" s="98"/>
      <c r="J845" s="99"/>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c r="AL845" s="98"/>
      <c r="AM845" s="98"/>
      <c r="AN845" s="98"/>
      <c r="AO845" s="98"/>
      <c r="AP845" s="98"/>
      <c r="AQ845" s="98"/>
      <c r="AR845" s="98"/>
      <c r="AS845" s="98"/>
      <c r="AT845" s="98"/>
    </row>
    <row r="846" ht="13.5" customHeight="1">
      <c r="A846" s="5"/>
      <c r="B846" s="98"/>
      <c r="C846" s="98"/>
      <c r="D846" s="98"/>
      <c r="E846" s="98"/>
      <c r="F846" s="98"/>
      <c r="G846" s="78"/>
      <c r="H846" s="98"/>
      <c r="I846" s="98"/>
      <c r="J846" s="99"/>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c r="AL846" s="98"/>
      <c r="AM846" s="98"/>
      <c r="AN846" s="98"/>
      <c r="AO846" s="98"/>
      <c r="AP846" s="98"/>
      <c r="AQ846" s="98"/>
      <c r="AR846" s="98"/>
      <c r="AS846" s="98"/>
      <c r="AT846" s="98"/>
    </row>
    <row r="847" ht="13.5" customHeight="1">
      <c r="A847" s="5"/>
      <c r="B847" s="98"/>
      <c r="C847" s="98"/>
      <c r="D847" s="98"/>
      <c r="E847" s="98"/>
      <c r="F847" s="98"/>
      <c r="G847" s="78"/>
      <c r="H847" s="98"/>
      <c r="I847" s="98"/>
      <c r="J847" s="99"/>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c r="AL847" s="98"/>
      <c r="AM847" s="98"/>
      <c r="AN847" s="98"/>
      <c r="AO847" s="98"/>
      <c r="AP847" s="98"/>
      <c r="AQ847" s="98"/>
      <c r="AR847" s="98"/>
      <c r="AS847" s="98"/>
      <c r="AT847" s="98"/>
    </row>
    <row r="848" ht="13.5" customHeight="1">
      <c r="A848" s="5"/>
      <c r="B848" s="98"/>
      <c r="C848" s="98"/>
      <c r="D848" s="98"/>
      <c r="E848" s="98"/>
      <c r="F848" s="98"/>
      <c r="G848" s="78"/>
      <c r="H848" s="98"/>
      <c r="I848" s="98"/>
      <c r="J848" s="99"/>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c r="AL848" s="98"/>
      <c r="AM848" s="98"/>
      <c r="AN848" s="98"/>
      <c r="AO848" s="98"/>
      <c r="AP848" s="98"/>
      <c r="AQ848" s="98"/>
      <c r="AR848" s="98"/>
      <c r="AS848" s="98"/>
      <c r="AT848" s="98"/>
    </row>
    <row r="849" ht="13.5" customHeight="1">
      <c r="A849" s="5"/>
      <c r="B849" s="98"/>
      <c r="C849" s="98"/>
      <c r="D849" s="98"/>
      <c r="E849" s="98"/>
      <c r="F849" s="98"/>
      <c r="G849" s="78"/>
      <c r="H849" s="98"/>
      <c r="I849" s="98"/>
      <c r="J849" s="99"/>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c r="AL849" s="98"/>
      <c r="AM849" s="98"/>
      <c r="AN849" s="98"/>
      <c r="AO849" s="98"/>
      <c r="AP849" s="98"/>
      <c r="AQ849" s="98"/>
      <c r="AR849" s="98"/>
      <c r="AS849" s="98"/>
      <c r="AT849" s="98"/>
    </row>
    <row r="850" ht="13.5" customHeight="1">
      <c r="A850" s="5"/>
      <c r="B850" s="98"/>
      <c r="C850" s="98"/>
      <c r="D850" s="98"/>
      <c r="E850" s="98"/>
      <c r="F850" s="98"/>
      <c r="G850" s="78"/>
      <c r="H850" s="98"/>
      <c r="I850" s="98"/>
      <c r="J850" s="99"/>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c r="AL850" s="98"/>
      <c r="AM850" s="98"/>
      <c r="AN850" s="98"/>
      <c r="AO850" s="98"/>
      <c r="AP850" s="98"/>
      <c r="AQ850" s="98"/>
      <c r="AR850" s="98"/>
      <c r="AS850" s="98"/>
      <c r="AT850" s="98"/>
    </row>
    <row r="851" ht="13.5" customHeight="1">
      <c r="A851" s="5"/>
      <c r="B851" s="98"/>
      <c r="C851" s="98"/>
      <c r="D851" s="98"/>
      <c r="E851" s="98"/>
      <c r="F851" s="98"/>
      <c r="G851" s="78"/>
      <c r="H851" s="98"/>
      <c r="I851" s="98"/>
      <c r="J851" s="99"/>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c r="AL851" s="98"/>
      <c r="AM851" s="98"/>
      <c r="AN851" s="98"/>
      <c r="AO851" s="98"/>
      <c r="AP851" s="98"/>
      <c r="AQ851" s="98"/>
      <c r="AR851" s="98"/>
      <c r="AS851" s="98"/>
      <c r="AT851" s="98"/>
    </row>
    <row r="852" ht="13.5" customHeight="1">
      <c r="A852" s="5"/>
      <c r="B852" s="98"/>
      <c r="C852" s="98"/>
      <c r="D852" s="98"/>
      <c r="E852" s="98"/>
      <c r="F852" s="98"/>
      <c r="G852" s="78"/>
      <c r="H852" s="98"/>
      <c r="I852" s="98"/>
      <c r="J852" s="99"/>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c r="AL852" s="98"/>
      <c r="AM852" s="98"/>
      <c r="AN852" s="98"/>
      <c r="AO852" s="98"/>
      <c r="AP852" s="98"/>
      <c r="AQ852" s="98"/>
      <c r="AR852" s="98"/>
      <c r="AS852" s="98"/>
      <c r="AT852" s="98"/>
    </row>
    <row r="853" ht="13.5" customHeight="1">
      <c r="A853" s="5"/>
      <c r="B853" s="98"/>
      <c r="C853" s="98"/>
      <c r="D853" s="98"/>
      <c r="E853" s="98"/>
      <c r="F853" s="98"/>
      <c r="G853" s="78"/>
      <c r="H853" s="98"/>
      <c r="I853" s="98"/>
      <c r="J853" s="99"/>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c r="AL853" s="98"/>
      <c r="AM853" s="98"/>
      <c r="AN853" s="98"/>
      <c r="AO853" s="98"/>
      <c r="AP853" s="98"/>
      <c r="AQ853" s="98"/>
      <c r="AR853" s="98"/>
      <c r="AS853" s="98"/>
      <c r="AT853" s="98"/>
    </row>
    <row r="854" ht="13.5" customHeight="1">
      <c r="A854" s="5"/>
      <c r="B854" s="98"/>
      <c r="C854" s="98"/>
      <c r="D854" s="98"/>
      <c r="E854" s="98"/>
      <c r="F854" s="98"/>
      <c r="G854" s="78"/>
      <c r="H854" s="98"/>
      <c r="I854" s="98"/>
      <c r="J854" s="99"/>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c r="AL854" s="98"/>
      <c r="AM854" s="98"/>
      <c r="AN854" s="98"/>
      <c r="AO854" s="98"/>
      <c r="AP854" s="98"/>
      <c r="AQ854" s="98"/>
      <c r="AR854" s="98"/>
      <c r="AS854" s="98"/>
      <c r="AT854" s="98"/>
    </row>
    <row r="855" ht="13.5" customHeight="1">
      <c r="A855" s="5"/>
      <c r="B855" s="98"/>
      <c r="C855" s="98"/>
      <c r="D855" s="98"/>
      <c r="E855" s="98"/>
      <c r="F855" s="98"/>
      <c r="G855" s="78"/>
      <c r="H855" s="98"/>
      <c r="I855" s="98"/>
      <c r="J855" s="99"/>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c r="AL855" s="98"/>
      <c r="AM855" s="98"/>
      <c r="AN855" s="98"/>
      <c r="AO855" s="98"/>
      <c r="AP855" s="98"/>
      <c r="AQ855" s="98"/>
      <c r="AR855" s="98"/>
      <c r="AS855" s="98"/>
      <c r="AT855" s="98"/>
    </row>
    <row r="856" ht="13.5" customHeight="1">
      <c r="A856" s="5"/>
      <c r="B856" s="98"/>
      <c r="C856" s="98"/>
      <c r="D856" s="98"/>
      <c r="E856" s="98"/>
      <c r="F856" s="98"/>
      <c r="G856" s="78"/>
      <c r="H856" s="98"/>
      <c r="I856" s="98"/>
      <c r="J856" s="99"/>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c r="AL856" s="98"/>
      <c r="AM856" s="98"/>
      <c r="AN856" s="98"/>
      <c r="AO856" s="98"/>
      <c r="AP856" s="98"/>
      <c r="AQ856" s="98"/>
      <c r="AR856" s="98"/>
      <c r="AS856" s="98"/>
      <c r="AT856" s="98"/>
    </row>
    <row r="857" ht="13.5" customHeight="1">
      <c r="A857" s="5"/>
      <c r="B857" s="98"/>
      <c r="C857" s="98"/>
      <c r="D857" s="98"/>
      <c r="E857" s="98"/>
      <c r="F857" s="98"/>
      <c r="G857" s="78"/>
      <c r="H857" s="98"/>
      <c r="I857" s="98"/>
      <c r="J857" s="99"/>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c r="AL857" s="98"/>
      <c r="AM857" s="98"/>
      <c r="AN857" s="98"/>
      <c r="AO857" s="98"/>
      <c r="AP857" s="98"/>
      <c r="AQ857" s="98"/>
      <c r="AR857" s="98"/>
      <c r="AS857" s="98"/>
      <c r="AT857" s="98"/>
    </row>
    <row r="858" ht="13.5" customHeight="1">
      <c r="A858" s="5"/>
      <c r="B858" s="98"/>
      <c r="C858" s="98"/>
      <c r="D858" s="98"/>
      <c r="E858" s="98"/>
      <c r="F858" s="98"/>
      <c r="G858" s="78"/>
      <c r="H858" s="98"/>
      <c r="I858" s="98"/>
      <c r="J858" s="99"/>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c r="AL858" s="98"/>
      <c r="AM858" s="98"/>
      <c r="AN858" s="98"/>
      <c r="AO858" s="98"/>
      <c r="AP858" s="98"/>
      <c r="AQ858" s="98"/>
      <c r="AR858" s="98"/>
      <c r="AS858" s="98"/>
      <c r="AT858" s="98"/>
    </row>
    <row r="859" ht="13.5" customHeight="1">
      <c r="A859" s="5"/>
      <c r="B859" s="98"/>
      <c r="C859" s="98"/>
      <c r="D859" s="98"/>
      <c r="E859" s="98"/>
      <c r="F859" s="98"/>
      <c r="G859" s="78"/>
      <c r="H859" s="98"/>
      <c r="I859" s="98"/>
      <c r="J859" s="99"/>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c r="AL859" s="98"/>
      <c r="AM859" s="98"/>
      <c r="AN859" s="98"/>
      <c r="AO859" s="98"/>
      <c r="AP859" s="98"/>
      <c r="AQ859" s="98"/>
      <c r="AR859" s="98"/>
      <c r="AS859" s="98"/>
      <c r="AT859" s="98"/>
    </row>
    <row r="860" ht="13.5" customHeight="1">
      <c r="A860" s="5"/>
      <c r="B860" s="98"/>
      <c r="C860" s="98"/>
      <c r="D860" s="98"/>
      <c r="E860" s="98"/>
      <c r="F860" s="98"/>
      <c r="G860" s="78"/>
      <c r="H860" s="98"/>
      <c r="I860" s="98"/>
      <c r="J860" s="99"/>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c r="AL860" s="98"/>
      <c r="AM860" s="98"/>
      <c r="AN860" s="98"/>
      <c r="AO860" s="98"/>
      <c r="AP860" s="98"/>
      <c r="AQ860" s="98"/>
      <c r="AR860" s="98"/>
      <c r="AS860" s="98"/>
      <c r="AT860" s="98"/>
    </row>
    <row r="861" ht="13.5" customHeight="1">
      <c r="A861" s="5"/>
      <c r="B861" s="98"/>
      <c r="C861" s="98"/>
      <c r="D861" s="98"/>
      <c r="E861" s="98"/>
      <c r="F861" s="98"/>
      <c r="G861" s="78"/>
      <c r="H861" s="98"/>
      <c r="I861" s="98"/>
      <c r="J861" s="99"/>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c r="AL861" s="98"/>
      <c r="AM861" s="98"/>
      <c r="AN861" s="98"/>
      <c r="AO861" s="98"/>
      <c r="AP861" s="98"/>
      <c r="AQ861" s="98"/>
      <c r="AR861" s="98"/>
      <c r="AS861" s="98"/>
      <c r="AT861" s="98"/>
    </row>
    <row r="862" ht="13.5" customHeight="1">
      <c r="A862" s="5"/>
      <c r="B862" s="98"/>
      <c r="C862" s="98"/>
      <c r="D862" s="98"/>
      <c r="E862" s="98"/>
      <c r="F862" s="98"/>
      <c r="G862" s="78"/>
      <c r="H862" s="98"/>
      <c r="I862" s="98"/>
      <c r="J862" s="99"/>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c r="AL862" s="98"/>
      <c r="AM862" s="98"/>
      <c r="AN862" s="98"/>
      <c r="AO862" s="98"/>
      <c r="AP862" s="98"/>
      <c r="AQ862" s="98"/>
      <c r="AR862" s="98"/>
      <c r="AS862" s="98"/>
      <c r="AT862" s="98"/>
    </row>
    <row r="863" ht="13.5" customHeight="1">
      <c r="A863" s="5"/>
      <c r="B863" s="98"/>
      <c r="C863" s="98"/>
      <c r="D863" s="98"/>
      <c r="E863" s="98"/>
      <c r="F863" s="98"/>
      <c r="G863" s="78"/>
      <c r="H863" s="98"/>
      <c r="I863" s="98"/>
      <c r="J863" s="99"/>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c r="AL863" s="98"/>
      <c r="AM863" s="98"/>
      <c r="AN863" s="98"/>
      <c r="AO863" s="98"/>
      <c r="AP863" s="98"/>
      <c r="AQ863" s="98"/>
      <c r="AR863" s="98"/>
      <c r="AS863" s="98"/>
      <c r="AT863" s="98"/>
    </row>
    <row r="864" ht="13.5" customHeight="1">
      <c r="A864" s="5"/>
      <c r="B864" s="98"/>
      <c r="C864" s="98"/>
      <c r="D864" s="98"/>
      <c r="E864" s="98"/>
      <c r="F864" s="98"/>
      <c r="G864" s="78"/>
      <c r="H864" s="98"/>
      <c r="I864" s="98"/>
      <c r="J864" s="99"/>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c r="AL864" s="98"/>
      <c r="AM864" s="98"/>
      <c r="AN864" s="98"/>
      <c r="AO864" s="98"/>
      <c r="AP864" s="98"/>
      <c r="AQ864" s="98"/>
      <c r="AR864" s="98"/>
      <c r="AS864" s="98"/>
      <c r="AT864" s="98"/>
    </row>
    <row r="865" ht="13.5" customHeight="1">
      <c r="A865" s="5"/>
      <c r="B865" s="98"/>
      <c r="C865" s="98"/>
      <c r="D865" s="98"/>
      <c r="E865" s="98"/>
      <c r="F865" s="98"/>
      <c r="G865" s="78"/>
      <c r="H865" s="98"/>
      <c r="I865" s="98"/>
      <c r="J865" s="99"/>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c r="AL865" s="98"/>
      <c r="AM865" s="98"/>
      <c r="AN865" s="98"/>
      <c r="AO865" s="98"/>
      <c r="AP865" s="98"/>
      <c r="AQ865" s="98"/>
      <c r="AR865" s="98"/>
      <c r="AS865" s="98"/>
      <c r="AT865" s="98"/>
    </row>
    <row r="866" ht="13.5" customHeight="1">
      <c r="A866" s="5"/>
      <c r="B866" s="98"/>
      <c r="C866" s="98"/>
      <c r="D866" s="98"/>
      <c r="E866" s="98"/>
      <c r="F866" s="98"/>
      <c r="G866" s="78"/>
      <c r="H866" s="98"/>
      <c r="I866" s="98"/>
      <c r="J866" s="99"/>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c r="AL866" s="98"/>
      <c r="AM866" s="98"/>
      <c r="AN866" s="98"/>
      <c r="AO866" s="98"/>
      <c r="AP866" s="98"/>
      <c r="AQ866" s="98"/>
      <c r="AR866" s="98"/>
      <c r="AS866" s="98"/>
      <c r="AT866" s="98"/>
    </row>
    <row r="867" ht="13.5" customHeight="1">
      <c r="A867" s="5"/>
      <c r="B867" s="98"/>
      <c r="C867" s="98"/>
      <c r="D867" s="98"/>
      <c r="E867" s="98"/>
      <c r="F867" s="98"/>
      <c r="G867" s="78"/>
      <c r="H867" s="98"/>
      <c r="I867" s="98"/>
      <c r="J867" s="99"/>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c r="AL867" s="98"/>
      <c r="AM867" s="98"/>
      <c r="AN867" s="98"/>
      <c r="AO867" s="98"/>
      <c r="AP867" s="98"/>
      <c r="AQ867" s="98"/>
      <c r="AR867" s="98"/>
      <c r="AS867" s="98"/>
      <c r="AT867" s="98"/>
    </row>
    <row r="868" ht="13.5" customHeight="1">
      <c r="A868" s="5"/>
      <c r="B868" s="98"/>
      <c r="C868" s="98"/>
      <c r="D868" s="98"/>
      <c r="E868" s="98"/>
      <c r="F868" s="98"/>
      <c r="G868" s="78"/>
      <c r="H868" s="98"/>
      <c r="I868" s="98"/>
      <c r="J868" s="99"/>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c r="AL868" s="98"/>
      <c r="AM868" s="98"/>
      <c r="AN868" s="98"/>
      <c r="AO868" s="98"/>
      <c r="AP868" s="98"/>
      <c r="AQ868" s="98"/>
      <c r="AR868" s="98"/>
      <c r="AS868" s="98"/>
      <c r="AT868" s="98"/>
    </row>
    <row r="869" ht="13.5" customHeight="1">
      <c r="A869" s="5"/>
      <c r="B869" s="98"/>
      <c r="C869" s="98"/>
      <c r="D869" s="98"/>
      <c r="E869" s="98"/>
      <c r="F869" s="98"/>
      <c r="G869" s="78"/>
      <c r="H869" s="98"/>
      <c r="I869" s="98"/>
      <c r="J869" s="99"/>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c r="AL869" s="98"/>
      <c r="AM869" s="98"/>
      <c r="AN869" s="98"/>
      <c r="AO869" s="98"/>
      <c r="AP869" s="98"/>
      <c r="AQ869" s="98"/>
      <c r="AR869" s="98"/>
      <c r="AS869" s="98"/>
      <c r="AT869" s="98"/>
    </row>
    <row r="870" ht="13.5" customHeight="1">
      <c r="A870" s="5"/>
      <c r="B870" s="98"/>
      <c r="C870" s="98"/>
      <c r="D870" s="98"/>
      <c r="E870" s="98"/>
      <c r="F870" s="98"/>
      <c r="G870" s="78"/>
      <c r="H870" s="98"/>
      <c r="I870" s="98"/>
      <c r="J870" s="99"/>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c r="AL870" s="98"/>
      <c r="AM870" s="98"/>
      <c r="AN870" s="98"/>
      <c r="AO870" s="98"/>
      <c r="AP870" s="98"/>
      <c r="AQ870" s="98"/>
      <c r="AR870" s="98"/>
      <c r="AS870" s="98"/>
      <c r="AT870" s="98"/>
    </row>
    <row r="871" ht="13.5" customHeight="1">
      <c r="A871" s="5"/>
      <c r="B871" s="98"/>
      <c r="C871" s="98"/>
      <c r="D871" s="98"/>
      <c r="E871" s="98"/>
      <c r="F871" s="98"/>
      <c r="G871" s="78"/>
      <c r="H871" s="98"/>
      <c r="I871" s="98"/>
      <c r="J871" s="99"/>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c r="AL871" s="98"/>
      <c r="AM871" s="98"/>
      <c r="AN871" s="98"/>
      <c r="AO871" s="98"/>
      <c r="AP871" s="98"/>
      <c r="AQ871" s="98"/>
      <c r="AR871" s="98"/>
      <c r="AS871" s="98"/>
      <c r="AT871" s="98"/>
    </row>
    <row r="872" ht="13.5" customHeight="1">
      <c r="A872" s="5"/>
      <c r="B872" s="98"/>
      <c r="C872" s="98"/>
      <c r="D872" s="98"/>
      <c r="E872" s="98"/>
      <c r="F872" s="98"/>
      <c r="G872" s="78"/>
      <c r="H872" s="98"/>
      <c r="I872" s="98"/>
      <c r="J872" s="99"/>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c r="AL872" s="98"/>
      <c r="AM872" s="98"/>
      <c r="AN872" s="98"/>
      <c r="AO872" s="98"/>
      <c r="AP872" s="98"/>
      <c r="AQ872" s="98"/>
      <c r="AR872" s="98"/>
      <c r="AS872" s="98"/>
      <c r="AT872" s="98"/>
    </row>
    <row r="873" ht="13.5" customHeight="1">
      <c r="A873" s="5"/>
      <c r="B873" s="98"/>
      <c r="C873" s="98"/>
      <c r="D873" s="98"/>
      <c r="E873" s="98"/>
      <c r="F873" s="98"/>
      <c r="G873" s="78"/>
      <c r="H873" s="98"/>
      <c r="I873" s="98"/>
      <c r="J873" s="99"/>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c r="AL873" s="98"/>
      <c r="AM873" s="98"/>
      <c r="AN873" s="98"/>
      <c r="AO873" s="98"/>
      <c r="AP873" s="98"/>
      <c r="AQ873" s="98"/>
      <c r="AR873" s="98"/>
      <c r="AS873" s="98"/>
      <c r="AT873" s="98"/>
    </row>
    <row r="874" ht="13.5" customHeight="1">
      <c r="A874" s="5"/>
      <c r="B874" s="98"/>
      <c r="C874" s="98"/>
      <c r="D874" s="98"/>
      <c r="E874" s="98"/>
      <c r="F874" s="98"/>
      <c r="G874" s="78"/>
      <c r="H874" s="98"/>
      <c r="I874" s="98"/>
      <c r="J874" s="99"/>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c r="AL874" s="98"/>
      <c r="AM874" s="98"/>
      <c r="AN874" s="98"/>
      <c r="AO874" s="98"/>
      <c r="AP874" s="98"/>
      <c r="AQ874" s="98"/>
      <c r="AR874" s="98"/>
      <c r="AS874" s="98"/>
      <c r="AT874" s="98"/>
    </row>
    <row r="875" ht="13.5" customHeight="1">
      <c r="A875" s="5"/>
      <c r="B875" s="98"/>
      <c r="C875" s="98"/>
      <c r="D875" s="98"/>
      <c r="E875" s="98"/>
      <c r="F875" s="98"/>
      <c r="G875" s="78"/>
      <c r="H875" s="98"/>
      <c r="I875" s="98"/>
      <c r="J875" s="99"/>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c r="AL875" s="98"/>
      <c r="AM875" s="98"/>
      <c r="AN875" s="98"/>
      <c r="AO875" s="98"/>
      <c r="AP875" s="98"/>
      <c r="AQ875" s="98"/>
      <c r="AR875" s="98"/>
      <c r="AS875" s="98"/>
      <c r="AT875" s="98"/>
    </row>
    <row r="876" ht="13.5" customHeight="1">
      <c r="A876" s="5"/>
      <c r="B876" s="98"/>
      <c r="C876" s="98"/>
      <c r="D876" s="98"/>
      <c r="E876" s="98"/>
      <c r="F876" s="98"/>
      <c r="G876" s="78"/>
      <c r="H876" s="98"/>
      <c r="I876" s="98"/>
      <c r="J876" s="99"/>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c r="AL876" s="98"/>
      <c r="AM876" s="98"/>
      <c r="AN876" s="98"/>
      <c r="AO876" s="98"/>
      <c r="AP876" s="98"/>
      <c r="AQ876" s="98"/>
      <c r="AR876" s="98"/>
      <c r="AS876" s="98"/>
      <c r="AT876" s="98"/>
    </row>
    <row r="877" ht="13.5" customHeight="1">
      <c r="A877" s="5"/>
      <c r="B877" s="98"/>
      <c r="C877" s="98"/>
      <c r="D877" s="98"/>
      <c r="E877" s="98"/>
      <c r="F877" s="98"/>
      <c r="G877" s="78"/>
      <c r="H877" s="98"/>
      <c r="I877" s="98"/>
      <c r="J877" s="99"/>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c r="AL877" s="98"/>
      <c r="AM877" s="98"/>
      <c r="AN877" s="98"/>
      <c r="AO877" s="98"/>
      <c r="AP877" s="98"/>
      <c r="AQ877" s="98"/>
      <c r="AR877" s="98"/>
      <c r="AS877" s="98"/>
      <c r="AT877" s="98"/>
    </row>
    <row r="878" ht="13.5" customHeight="1">
      <c r="A878" s="5"/>
      <c r="B878" s="98"/>
      <c r="C878" s="98"/>
      <c r="D878" s="98"/>
      <c r="E878" s="98"/>
      <c r="F878" s="98"/>
      <c r="G878" s="78"/>
      <c r="H878" s="98"/>
      <c r="I878" s="98"/>
      <c r="J878" s="99"/>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c r="AL878" s="98"/>
      <c r="AM878" s="98"/>
      <c r="AN878" s="98"/>
      <c r="AO878" s="98"/>
      <c r="AP878" s="98"/>
      <c r="AQ878" s="98"/>
      <c r="AR878" s="98"/>
      <c r="AS878" s="98"/>
      <c r="AT878" s="98"/>
    </row>
    <row r="879" ht="13.5" customHeight="1">
      <c r="A879" s="5"/>
      <c r="B879" s="98"/>
      <c r="C879" s="98"/>
      <c r="D879" s="98"/>
      <c r="E879" s="98"/>
      <c r="F879" s="98"/>
      <c r="G879" s="78"/>
      <c r="H879" s="98"/>
      <c r="I879" s="98"/>
      <c r="J879" s="99"/>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c r="AL879" s="98"/>
      <c r="AM879" s="98"/>
      <c r="AN879" s="98"/>
      <c r="AO879" s="98"/>
      <c r="AP879" s="98"/>
      <c r="AQ879" s="98"/>
      <c r="AR879" s="98"/>
      <c r="AS879" s="98"/>
      <c r="AT879" s="98"/>
    </row>
    <row r="880" ht="13.5" customHeight="1">
      <c r="A880" s="5"/>
      <c r="B880" s="98"/>
      <c r="C880" s="98"/>
      <c r="D880" s="98"/>
      <c r="E880" s="98"/>
      <c r="F880" s="98"/>
      <c r="G880" s="78"/>
      <c r="H880" s="98"/>
      <c r="I880" s="98"/>
      <c r="J880" s="99"/>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c r="AL880" s="98"/>
      <c r="AM880" s="98"/>
      <c r="AN880" s="98"/>
      <c r="AO880" s="98"/>
      <c r="AP880" s="98"/>
      <c r="AQ880" s="98"/>
      <c r="AR880" s="98"/>
      <c r="AS880" s="98"/>
      <c r="AT880" s="98"/>
    </row>
    <row r="881" ht="13.5" customHeight="1">
      <c r="A881" s="5"/>
      <c r="B881" s="98"/>
      <c r="C881" s="98"/>
      <c r="D881" s="98"/>
      <c r="E881" s="98"/>
      <c r="F881" s="98"/>
      <c r="G881" s="78"/>
      <c r="H881" s="98"/>
      <c r="I881" s="98"/>
      <c r="J881" s="99"/>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c r="AL881" s="98"/>
      <c r="AM881" s="98"/>
      <c r="AN881" s="98"/>
      <c r="AO881" s="98"/>
      <c r="AP881" s="98"/>
      <c r="AQ881" s="98"/>
      <c r="AR881" s="98"/>
      <c r="AS881" s="98"/>
      <c r="AT881" s="98"/>
    </row>
    <row r="882" ht="13.5" customHeight="1">
      <c r="A882" s="5"/>
      <c r="B882" s="98"/>
      <c r="C882" s="98"/>
      <c r="D882" s="98"/>
      <c r="E882" s="98"/>
      <c r="F882" s="98"/>
      <c r="G882" s="78"/>
      <c r="H882" s="98"/>
      <c r="I882" s="98"/>
      <c r="J882" s="99"/>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c r="AL882" s="98"/>
      <c r="AM882" s="98"/>
      <c r="AN882" s="98"/>
      <c r="AO882" s="98"/>
      <c r="AP882" s="98"/>
      <c r="AQ882" s="98"/>
      <c r="AR882" s="98"/>
      <c r="AS882" s="98"/>
      <c r="AT882" s="98"/>
    </row>
    <row r="883" ht="13.5" customHeight="1">
      <c r="A883" s="5"/>
      <c r="B883" s="98"/>
      <c r="C883" s="98"/>
      <c r="D883" s="98"/>
      <c r="E883" s="98"/>
      <c r="F883" s="98"/>
      <c r="G883" s="78"/>
      <c r="H883" s="98"/>
      <c r="I883" s="98"/>
      <c r="J883" s="99"/>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c r="AL883" s="98"/>
      <c r="AM883" s="98"/>
      <c r="AN883" s="98"/>
      <c r="AO883" s="98"/>
      <c r="AP883" s="98"/>
      <c r="AQ883" s="98"/>
      <c r="AR883" s="98"/>
      <c r="AS883" s="98"/>
      <c r="AT883" s="98"/>
    </row>
    <row r="884" ht="13.5" customHeight="1">
      <c r="A884" s="5"/>
      <c r="B884" s="98"/>
      <c r="C884" s="98"/>
      <c r="D884" s="98"/>
      <c r="E884" s="98"/>
      <c r="F884" s="98"/>
      <c r="G884" s="78"/>
      <c r="H884" s="98"/>
      <c r="I884" s="98"/>
      <c r="J884" s="99"/>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c r="AL884" s="98"/>
      <c r="AM884" s="98"/>
      <c r="AN884" s="98"/>
      <c r="AO884" s="98"/>
      <c r="AP884" s="98"/>
      <c r="AQ884" s="98"/>
      <c r="AR884" s="98"/>
      <c r="AS884" s="98"/>
      <c r="AT884" s="98"/>
    </row>
    <row r="885" ht="13.5" customHeight="1">
      <c r="A885" s="5"/>
      <c r="B885" s="98"/>
      <c r="C885" s="98"/>
      <c r="D885" s="98"/>
      <c r="E885" s="98"/>
      <c r="F885" s="98"/>
      <c r="G885" s="78"/>
      <c r="H885" s="98"/>
      <c r="I885" s="98"/>
      <c r="J885" s="99"/>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c r="AL885" s="98"/>
      <c r="AM885" s="98"/>
      <c r="AN885" s="98"/>
      <c r="AO885" s="98"/>
      <c r="AP885" s="98"/>
      <c r="AQ885" s="98"/>
      <c r="AR885" s="98"/>
      <c r="AS885" s="98"/>
      <c r="AT885" s="98"/>
    </row>
    <row r="886" ht="13.5" customHeight="1">
      <c r="A886" s="5"/>
      <c r="B886" s="98"/>
      <c r="C886" s="98"/>
      <c r="D886" s="98"/>
      <c r="E886" s="98"/>
      <c r="F886" s="98"/>
      <c r="G886" s="78"/>
      <c r="H886" s="98"/>
      <c r="I886" s="98"/>
      <c r="J886" s="99"/>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c r="AL886" s="98"/>
      <c r="AM886" s="98"/>
      <c r="AN886" s="98"/>
      <c r="AO886" s="98"/>
      <c r="AP886" s="98"/>
      <c r="AQ886" s="98"/>
      <c r="AR886" s="98"/>
      <c r="AS886" s="98"/>
      <c r="AT886" s="98"/>
    </row>
    <row r="887" ht="13.5" customHeight="1">
      <c r="A887" s="5"/>
      <c r="B887" s="98"/>
      <c r="C887" s="98"/>
      <c r="D887" s="98"/>
      <c r="E887" s="98"/>
      <c r="F887" s="98"/>
      <c r="G887" s="78"/>
      <c r="H887" s="98"/>
      <c r="I887" s="98"/>
      <c r="J887" s="99"/>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c r="AL887" s="98"/>
      <c r="AM887" s="98"/>
      <c r="AN887" s="98"/>
      <c r="AO887" s="98"/>
      <c r="AP887" s="98"/>
      <c r="AQ887" s="98"/>
      <c r="AR887" s="98"/>
      <c r="AS887" s="98"/>
      <c r="AT887" s="98"/>
    </row>
    <row r="888" ht="13.5" customHeight="1">
      <c r="A888" s="5"/>
      <c r="B888" s="98"/>
      <c r="C888" s="98"/>
      <c r="D888" s="98"/>
      <c r="E888" s="98"/>
      <c r="F888" s="98"/>
      <c r="G888" s="78"/>
      <c r="H888" s="98"/>
      <c r="I888" s="98"/>
      <c r="J888" s="99"/>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c r="AL888" s="98"/>
      <c r="AM888" s="98"/>
      <c r="AN888" s="98"/>
      <c r="AO888" s="98"/>
      <c r="AP888" s="98"/>
      <c r="AQ888" s="98"/>
      <c r="AR888" s="98"/>
      <c r="AS888" s="98"/>
      <c r="AT888" s="98"/>
    </row>
    <row r="889" ht="13.5" customHeight="1">
      <c r="A889" s="5"/>
      <c r="B889" s="98"/>
      <c r="C889" s="98"/>
      <c r="D889" s="98"/>
      <c r="E889" s="98"/>
      <c r="F889" s="98"/>
      <c r="G889" s="78"/>
      <c r="H889" s="98"/>
      <c r="I889" s="98"/>
      <c r="J889" s="99"/>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c r="AL889" s="98"/>
      <c r="AM889" s="98"/>
      <c r="AN889" s="98"/>
      <c r="AO889" s="98"/>
      <c r="AP889" s="98"/>
      <c r="AQ889" s="98"/>
      <c r="AR889" s="98"/>
      <c r="AS889" s="98"/>
      <c r="AT889" s="98"/>
    </row>
    <row r="890" ht="13.5" customHeight="1">
      <c r="A890" s="5"/>
      <c r="B890" s="98"/>
      <c r="C890" s="98"/>
      <c r="D890" s="98"/>
      <c r="E890" s="98"/>
      <c r="F890" s="98"/>
      <c r="G890" s="78"/>
      <c r="H890" s="98"/>
      <c r="I890" s="98"/>
      <c r="J890" s="99"/>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c r="AL890" s="98"/>
      <c r="AM890" s="98"/>
      <c r="AN890" s="98"/>
      <c r="AO890" s="98"/>
      <c r="AP890" s="98"/>
      <c r="AQ890" s="98"/>
      <c r="AR890" s="98"/>
      <c r="AS890" s="98"/>
      <c r="AT890" s="98"/>
    </row>
    <row r="891" ht="13.5" customHeight="1">
      <c r="A891" s="5"/>
      <c r="B891" s="98"/>
      <c r="C891" s="98"/>
      <c r="D891" s="98"/>
      <c r="E891" s="98"/>
      <c r="F891" s="98"/>
      <c r="G891" s="78"/>
      <c r="H891" s="98"/>
      <c r="I891" s="98"/>
      <c r="J891" s="99"/>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c r="AL891" s="98"/>
      <c r="AM891" s="98"/>
      <c r="AN891" s="98"/>
      <c r="AO891" s="98"/>
      <c r="AP891" s="98"/>
      <c r="AQ891" s="98"/>
      <c r="AR891" s="98"/>
      <c r="AS891" s="98"/>
      <c r="AT891" s="98"/>
    </row>
    <row r="892" ht="13.5" customHeight="1">
      <c r="A892" s="5"/>
      <c r="B892" s="98"/>
      <c r="C892" s="98"/>
      <c r="D892" s="98"/>
      <c r="E892" s="98"/>
      <c r="F892" s="98"/>
      <c r="G892" s="78"/>
      <c r="H892" s="98"/>
      <c r="I892" s="98"/>
      <c r="J892" s="99"/>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c r="AL892" s="98"/>
      <c r="AM892" s="98"/>
      <c r="AN892" s="98"/>
      <c r="AO892" s="98"/>
      <c r="AP892" s="98"/>
      <c r="AQ892" s="98"/>
      <c r="AR892" s="98"/>
      <c r="AS892" s="98"/>
      <c r="AT892" s="98"/>
    </row>
    <row r="893" ht="13.5" customHeight="1">
      <c r="A893" s="5"/>
      <c r="B893" s="98"/>
      <c r="C893" s="98"/>
      <c r="D893" s="98"/>
      <c r="E893" s="98"/>
      <c r="F893" s="98"/>
      <c r="G893" s="78"/>
      <c r="H893" s="98"/>
      <c r="I893" s="98"/>
      <c r="J893" s="99"/>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c r="AL893" s="98"/>
      <c r="AM893" s="98"/>
      <c r="AN893" s="98"/>
      <c r="AO893" s="98"/>
      <c r="AP893" s="98"/>
      <c r="AQ893" s="98"/>
      <c r="AR893" s="98"/>
      <c r="AS893" s="98"/>
      <c r="AT893" s="98"/>
    </row>
    <row r="894" ht="13.5" customHeight="1">
      <c r="A894" s="5"/>
      <c r="B894" s="98"/>
      <c r="C894" s="98"/>
      <c r="D894" s="98"/>
      <c r="E894" s="98"/>
      <c r="F894" s="98"/>
      <c r="G894" s="78"/>
      <c r="H894" s="98"/>
      <c r="I894" s="98"/>
      <c r="J894" s="99"/>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c r="AL894" s="98"/>
      <c r="AM894" s="98"/>
      <c r="AN894" s="98"/>
      <c r="AO894" s="98"/>
      <c r="AP894" s="98"/>
      <c r="AQ894" s="98"/>
      <c r="AR894" s="98"/>
      <c r="AS894" s="98"/>
      <c r="AT894" s="98"/>
    </row>
    <row r="895" ht="13.5" customHeight="1">
      <c r="A895" s="5"/>
      <c r="B895" s="98"/>
      <c r="C895" s="98"/>
      <c r="D895" s="98"/>
      <c r="E895" s="98"/>
      <c r="F895" s="98"/>
      <c r="G895" s="78"/>
      <c r="H895" s="98"/>
      <c r="I895" s="98"/>
      <c r="J895" s="99"/>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c r="AL895" s="98"/>
      <c r="AM895" s="98"/>
      <c r="AN895" s="98"/>
      <c r="AO895" s="98"/>
      <c r="AP895" s="98"/>
      <c r="AQ895" s="98"/>
      <c r="AR895" s="98"/>
      <c r="AS895" s="98"/>
      <c r="AT895" s="98"/>
    </row>
    <row r="896" ht="13.5" customHeight="1">
      <c r="A896" s="5"/>
      <c r="B896" s="98"/>
      <c r="C896" s="98"/>
      <c r="D896" s="98"/>
      <c r="E896" s="98"/>
      <c r="F896" s="98"/>
      <c r="G896" s="78"/>
      <c r="H896" s="98"/>
      <c r="I896" s="98"/>
      <c r="J896" s="99"/>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c r="AL896" s="98"/>
      <c r="AM896" s="98"/>
      <c r="AN896" s="98"/>
      <c r="AO896" s="98"/>
      <c r="AP896" s="98"/>
      <c r="AQ896" s="98"/>
      <c r="AR896" s="98"/>
      <c r="AS896" s="98"/>
      <c r="AT896" s="98"/>
    </row>
    <row r="897" ht="13.5" customHeight="1">
      <c r="A897" s="5"/>
      <c r="B897" s="98"/>
      <c r="C897" s="98"/>
      <c r="D897" s="98"/>
      <c r="E897" s="98"/>
      <c r="F897" s="98"/>
      <c r="G897" s="78"/>
      <c r="H897" s="98"/>
      <c r="I897" s="98"/>
      <c r="J897" s="99"/>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c r="AL897" s="98"/>
      <c r="AM897" s="98"/>
      <c r="AN897" s="98"/>
      <c r="AO897" s="98"/>
      <c r="AP897" s="98"/>
      <c r="AQ897" s="98"/>
      <c r="AR897" s="98"/>
      <c r="AS897" s="98"/>
      <c r="AT897" s="98"/>
    </row>
    <row r="898" ht="13.5" customHeight="1">
      <c r="A898" s="5"/>
      <c r="B898" s="98"/>
      <c r="C898" s="98"/>
      <c r="D898" s="98"/>
      <c r="E898" s="98"/>
      <c r="F898" s="98"/>
      <c r="G898" s="78"/>
      <c r="H898" s="98"/>
      <c r="I898" s="98"/>
      <c r="J898" s="99"/>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c r="AL898" s="98"/>
      <c r="AM898" s="98"/>
      <c r="AN898" s="98"/>
      <c r="AO898" s="98"/>
      <c r="AP898" s="98"/>
      <c r="AQ898" s="98"/>
      <c r="AR898" s="98"/>
      <c r="AS898" s="98"/>
      <c r="AT898" s="98"/>
    </row>
    <row r="899" ht="13.5" customHeight="1">
      <c r="A899" s="5"/>
      <c r="B899" s="98"/>
      <c r="C899" s="98"/>
      <c r="D899" s="98"/>
      <c r="E899" s="98"/>
      <c r="F899" s="98"/>
      <c r="G899" s="78"/>
      <c r="H899" s="98"/>
      <c r="I899" s="98"/>
      <c r="J899" s="99"/>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c r="AL899" s="98"/>
      <c r="AM899" s="98"/>
      <c r="AN899" s="98"/>
      <c r="AO899" s="98"/>
      <c r="AP899" s="98"/>
      <c r="AQ899" s="98"/>
      <c r="AR899" s="98"/>
      <c r="AS899" s="98"/>
      <c r="AT899" s="98"/>
    </row>
    <row r="900" ht="13.5" customHeight="1">
      <c r="A900" s="5"/>
      <c r="B900" s="98"/>
      <c r="C900" s="98"/>
      <c r="D900" s="98"/>
      <c r="E900" s="98"/>
      <c r="F900" s="98"/>
      <c r="G900" s="78"/>
      <c r="H900" s="98"/>
      <c r="I900" s="98"/>
      <c r="J900" s="99"/>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c r="AL900" s="98"/>
      <c r="AM900" s="98"/>
      <c r="AN900" s="98"/>
      <c r="AO900" s="98"/>
      <c r="AP900" s="98"/>
      <c r="AQ900" s="98"/>
      <c r="AR900" s="98"/>
      <c r="AS900" s="98"/>
      <c r="AT900" s="98"/>
    </row>
    <row r="901" ht="13.5" customHeight="1">
      <c r="A901" s="5"/>
      <c r="B901" s="98"/>
      <c r="C901" s="98"/>
      <c r="D901" s="98"/>
      <c r="E901" s="98"/>
      <c r="F901" s="98"/>
      <c r="G901" s="78"/>
      <c r="H901" s="98"/>
      <c r="I901" s="98"/>
      <c r="J901" s="99"/>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c r="AL901" s="98"/>
      <c r="AM901" s="98"/>
      <c r="AN901" s="98"/>
      <c r="AO901" s="98"/>
      <c r="AP901" s="98"/>
      <c r="AQ901" s="98"/>
      <c r="AR901" s="98"/>
      <c r="AS901" s="98"/>
      <c r="AT901" s="98"/>
    </row>
    <row r="902" ht="13.5" customHeight="1">
      <c r="A902" s="5"/>
      <c r="B902" s="98"/>
      <c r="C902" s="98"/>
      <c r="D902" s="98"/>
      <c r="E902" s="98"/>
      <c r="F902" s="98"/>
      <c r="G902" s="78"/>
      <c r="H902" s="98"/>
      <c r="I902" s="98"/>
      <c r="J902" s="99"/>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c r="AL902" s="98"/>
      <c r="AM902" s="98"/>
      <c r="AN902" s="98"/>
      <c r="AO902" s="98"/>
      <c r="AP902" s="98"/>
      <c r="AQ902" s="98"/>
      <c r="AR902" s="98"/>
      <c r="AS902" s="98"/>
      <c r="AT902" s="98"/>
    </row>
    <row r="903" ht="13.5" customHeight="1">
      <c r="A903" s="5"/>
      <c r="B903" s="98"/>
      <c r="C903" s="98"/>
      <c r="D903" s="98"/>
      <c r="E903" s="98"/>
      <c r="F903" s="98"/>
      <c r="G903" s="78"/>
      <c r="H903" s="98"/>
      <c r="I903" s="98"/>
      <c r="J903" s="99"/>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c r="AL903" s="98"/>
      <c r="AM903" s="98"/>
      <c r="AN903" s="98"/>
      <c r="AO903" s="98"/>
      <c r="AP903" s="98"/>
      <c r="AQ903" s="98"/>
      <c r="AR903" s="98"/>
      <c r="AS903" s="98"/>
      <c r="AT903" s="98"/>
    </row>
    <row r="904" ht="13.5" customHeight="1">
      <c r="A904" s="5"/>
      <c r="B904" s="98"/>
      <c r="C904" s="98"/>
      <c r="D904" s="98"/>
      <c r="E904" s="98"/>
      <c r="F904" s="98"/>
      <c r="G904" s="78"/>
      <c r="H904" s="98"/>
      <c r="I904" s="98"/>
      <c r="J904" s="99"/>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c r="AL904" s="98"/>
      <c r="AM904" s="98"/>
      <c r="AN904" s="98"/>
      <c r="AO904" s="98"/>
      <c r="AP904" s="98"/>
      <c r="AQ904" s="98"/>
      <c r="AR904" s="98"/>
      <c r="AS904" s="98"/>
      <c r="AT904" s="98"/>
    </row>
    <row r="905" ht="13.5" customHeight="1">
      <c r="A905" s="5"/>
      <c r="B905" s="98"/>
      <c r="C905" s="98"/>
      <c r="D905" s="98"/>
      <c r="E905" s="98"/>
      <c r="F905" s="98"/>
      <c r="G905" s="78"/>
      <c r="H905" s="98"/>
      <c r="I905" s="98"/>
      <c r="J905" s="99"/>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c r="AL905" s="98"/>
      <c r="AM905" s="98"/>
      <c r="AN905" s="98"/>
      <c r="AO905" s="98"/>
      <c r="AP905" s="98"/>
      <c r="AQ905" s="98"/>
      <c r="AR905" s="98"/>
      <c r="AS905" s="98"/>
      <c r="AT905" s="98"/>
    </row>
    <row r="906" ht="13.5" customHeight="1">
      <c r="A906" s="5"/>
      <c r="B906" s="98"/>
      <c r="C906" s="98"/>
      <c r="D906" s="98"/>
      <c r="E906" s="98"/>
      <c r="F906" s="98"/>
      <c r="G906" s="78"/>
      <c r="H906" s="98"/>
      <c r="I906" s="98"/>
      <c r="J906" s="99"/>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c r="AL906" s="98"/>
      <c r="AM906" s="98"/>
      <c r="AN906" s="98"/>
      <c r="AO906" s="98"/>
      <c r="AP906" s="98"/>
      <c r="AQ906" s="98"/>
      <c r="AR906" s="98"/>
      <c r="AS906" s="98"/>
      <c r="AT906" s="98"/>
    </row>
    <row r="907" ht="13.5" customHeight="1">
      <c r="A907" s="5"/>
      <c r="B907" s="98"/>
      <c r="C907" s="98"/>
      <c r="D907" s="98"/>
      <c r="E907" s="98"/>
      <c r="F907" s="98"/>
      <c r="G907" s="78"/>
      <c r="H907" s="98"/>
      <c r="I907" s="98"/>
      <c r="J907" s="99"/>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c r="AL907" s="98"/>
      <c r="AM907" s="98"/>
      <c r="AN907" s="98"/>
      <c r="AO907" s="98"/>
      <c r="AP907" s="98"/>
      <c r="AQ907" s="98"/>
      <c r="AR907" s="98"/>
      <c r="AS907" s="98"/>
      <c r="AT907" s="98"/>
    </row>
    <row r="908" ht="13.5" customHeight="1">
      <c r="A908" s="5"/>
      <c r="B908" s="98"/>
      <c r="C908" s="98"/>
      <c r="D908" s="98"/>
      <c r="E908" s="98"/>
      <c r="F908" s="98"/>
      <c r="G908" s="78"/>
      <c r="H908" s="98"/>
      <c r="I908" s="98"/>
      <c r="J908" s="99"/>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c r="AL908" s="98"/>
      <c r="AM908" s="98"/>
      <c r="AN908" s="98"/>
      <c r="AO908" s="98"/>
      <c r="AP908" s="98"/>
      <c r="AQ908" s="98"/>
      <c r="AR908" s="98"/>
      <c r="AS908" s="98"/>
      <c r="AT908" s="98"/>
    </row>
    <row r="909" ht="13.5" customHeight="1">
      <c r="A909" s="5"/>
      <c r="B909" s="98"/>
      <c r="C909" s="98"/>
      <c r="D909" s="98"/>
      <c r="E909" s="98"/>
      <c r="F909" s="98"/>
      <c r="G909" s="78"/>
      <c r="H909" s="98"/>
      <c r="I909" s="98"/>
      <c r="J909" s="99"/>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c r="AL909" s="98"/>
      <c r="AM909" s="98"/>
      <c r="AN909" s="98"/>
      <c r="AO909" s="98"/>
      <c r="AP909" s="98"/>
      <c r="AQ909" s="98"/>
      <c r="AR909" s="98"/>
      <c r="AS909" s="98"/>
      <c r="AT909" s="98"/>
    </row>
    <row r="910" ht="13.5" customHeight="1">
      <c r="A910" s="5"/>
      <c r="B910" s="98"/>
      <c r="C910" s="98"/>
      <c r="D910" s="98"/>
      <c r="E910" s="98"/>
      <c r="F910" s="98"/>
      <c r="G910" s="78"/>
      <c r="H910" s="98"/>
      <c r="I910" s="98"/>
      <c r="J910" s="99"/>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c r="AL910" s="98"/>
      <c r="AM910" s="98"/>
      <c r="AN910" s="98"/>
      <c r="AO910" s="98"/>
      <c r="AP910" s="98"/>
      <c r="AQ910" s="98"/>
      <c r="AR910" s="98"/>
      <c r="AS910" s="98"/>
      <c r="AT910" s="98"/>
    </row>
    <row r="911" ht="13.5" customHeight="1">
      <c r="A911" s="5"/>
      <c r="B911" s="98"/>
      <c r="C911" s="98"/>
      <c r="D911" s="98"/>
      <c r="E911" s="98"/>
      <c r="F911" s="98"/>
      <c r="G911" s="78"/>
      <c r="H911" s="98"/>
      <c r="I911" s="98"/>
      <c r="J911" s="99"/>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c r="AL911" s="98"/>
      <c r="AM911" s="98"/>
      <c r="AN911" s="98"/>
      <c r="AO911" s="98"/>
      <c r="AP911" s="98"/>
      <c r="AQ911" s="98"/>
      <c r="AR911" s="98"/>
      <c r="AS911" s="98"/>
      <c r="AT911" s="98"/>
    </row>
    <row r="912" ht="13.5" customHeight="1">
      <c r="A912" s="5"/>
      <c r="B912" s="98"/>
      <c r="C912" s="98"/>
      <c r="D912" s="98"/>
      <c r="E912" s="98"/>
      <c r="F912" s="98"/>
      <c r="G912" s="78"/>
      <c r="H912" s="98"/>
      <c r="I912" s="98"/>
      <c r="J912" s="99"/>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c r="AL912" s="98"/>
      <c r="AM912" s="98"/>
      <c r="AN912" s="98"/>
      <c r="AO912" s="98"/>
      <c r="AP912" s="98"/>
      <c r="AQ912" s="98"/>
      <c r="AR912" s="98"/>
      <c r="AS912" s="98"/>
      <c r="AT912" s="98"/>
    </row>
    <row r="913" ht="13.5" customHeight="1">
      <c r="A913" s="5"/>
      <c r="B913" s="98"/>
      <c r="C913" s="98"/>
      <c r="D913" s="98"/>
      <c r="E913" s="98"/>
      <c r="F913" s="98"/>
      <c r="G913" s="78"/>
      <c r="H913" s="98"/>
      <c r="I913" s="98"/>
      <c r="J913" s="99"/>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c r="AL913" s="98"/>
      <c r="AM913" s="98"/>
      <c r="AN913" s="98"/>
      <c r="AO913" s="98"/>
      <c r="AP913" s="98"/>
      <c r="AQ913" s="98"/>
      <c r="AR913" s="98"/>
      <c r="AS913" s="98"/>
      <c r="AT913" s="98"/>
    </row>
    <row r="914" ht="13.5" customHeight="1">
      <c r="A914" s="5"/>
      <c r="B914" s="98"/>
      <c r="C914" s="98"/>
      <c r="D914" s="98"/>
      <c r="E914" s="98"/>
      <c r="F914" s="98"/>
      <c r="G914" s="78"/>
      <c r="H914" s="98"/>
      <c r="I914" s="98"/>
      <c r="J914" s="99"/>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c r="AL914" s="98"/>
      <c r="AM914" s="98"/>
      <c r="AN914" s="98"/>
      <c r="AO914" s="98"/>
      <c r="AP914" s="98"/>
      <c r="AQ914" s="98"/>
      <c r="AR914" s="98"/>
      <c r="AS914" s="98"/>
      <c r="AT914" s="98"/>
    </row>
    <row r="915" ht="13.5" customHeight="1">
      <c r="A915" s="5"/>
      <c r="B915" s="98"/>
      <c r="C915" s="98"/>
      <c r="D915" s="98"/>
      <c r="E915" s="98"/>
      <c r="F915" s="98"/>
      <c r="G915" s="78"/>
      <c r="H915" s="98"/>
      <c r="I915" s="98"/>
      <c r="J915" s="99"/>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c r="AL915" s="98"/>
      <c r="AM915" s="98"/>
      <c r="AN915" s="98"/>
      <c r="AO915" s="98"/>
      <c r="AP915" s="98"/>
      <c r="AQ915" s="98"/>
      <c r="AR915" s="98"/>
      <c r="AS915" s="98"/>
      <c r="AT915" s="98"/>
    </row>
    <row r="916" ht="13.5" customHeight="1">
      <c r="A916" s="5"/>
      <c r="B916" s="98"/>
      <c r="C916" s="98"/>
      <c r="D916" s="98"/>
      <c r="E916" s="98"/>
      <c r="F916" s="98"/>
      <c r="G916" s="78"/>
      <c r="H916" s="98"/>
      <c r="I916" s="98"/>
      <c r="J916" s="99"/>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c r="AL916" s="98"/>
      <c r="AM916" s="98"/>
      <c r="AN916" s="98"/>
      <c r="AO916" s="98"/>
      <c r="AP916" s="98"/>
      <c r="AQ916" s="98"/>
      <c r="AR916" s="98"/>
      <c r="AS916" s="98"/>
      <c r="AT916" s="98"/>
    </row>
    <row r="917" ht="13.5" customHeight="1">
      <c r="A917" s="5"/>
      <c r="B917" s="98"/>
      <c r="C917" s="98"/>
      <c r="D917" s="98"/>
      <c r="E917" s="98"/>
      <c r="F917" s="98"/>
      <c r="G917" s="78"/>
      <c r="H917" s="98"/>
      <c r="I917" s="98"/>
      <c r="J917" s="99"/>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c r="AL917" s="98"/>
      <c r="AM917" s="98"/>
      <c r="AN917" s="98"/>
      <c r="AO917" s="98"/>
      <c r="AP917" s="98"/>
      <c r="AQ917" s="98"/>
      <c r="AR917" s="98"/>
      <c r="AS917" s="98"/>
      <c r="AT917" s="98"/>
    </row>
    <row r="918" ht="13.5" customHeight="1">
      <c r="A918" s="5"/>
      <c r="B918" s="98"/>
      <c r="C918" s="98"/>
      <c r="D918" s="98"/>
      <c r="E918" s="98"/>
      <c r="F918" s="98"/>
      <c r="G918" s="78"/>
      <c r="H918" s="98"/>
      <c r="I918" s="98"/>
      <c r="J918" s="99"/>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c r="AL918" s="98"/>
      <c r="AM918" s="98"/>
      <c r="AN918" s="98"/>
      <c r="AO918" s="98"/>
      <c r="AP918" s="98"/>
      <c r="AQ918" s="98"/>
      <c r="AR918" s="98"/>
      <c r="AS918" s="98"/>
      <c r="AT918" s="98"/>
    </row>
    <row r="919" ht="13.5" customHeight="1">
      <c r="A919" s="5"/>
      <c r="B919" s="98"/>
      <c r="C919" s="98"/>
      <c r="D919" s="98"/>
      <c r="E919" s="98"/>
      <c r="F919" s="98"/>
      <c r="G919" s="78"/>
      <c r="H919" s="98"/>
      <c r="I919" s="98"/>
      <c r="J919" s="99"/>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c r="AL919" s="98"/>
      <c r="AM919" s="98"/>
      <c r="AN919" s="98"/>
      <c r="AO919" s="98"/>
      <c r="AP919" s="98"/>
      <c r="AQ919" s="98"/>
      <c r="AR919" s="98"/>
      <c r="AS919" s="98"/>
      <c r="AT919" s="98"/>
    </row>
    <row r="920" ht="13.5" customHeight="1">
      <c r="A920" s="5"/>
      <c r="B920" s="98"/>
      <c r="C920" s="98"/>
      <c r="D920" s="98"/>
      <c r="E920" s="98"/>
      <c r="F920" s="98"/>
      <c r="G920" s="78"/>
      <c r="H920" s="98"/>
      <c r="I920" s="98"/>
      <c r="J920" s="99"/>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c r="AL920" s="98"/>
      <c r="AM920" s="98"/>
      <c r="AN920" s="98"/>
      <c r="AO920" s="98"/>
      <c r="AP920" s="98"/>
      <c r="AQ920" s="98"/>
      <c r="AR920" s="98"/>
      <c r="AS920" s="98"/>
      <c r="AT920" s="98"/>
    </row>
    <row r="921" ht="13.5" customHeight="1">
      <c r="A921" s="5"/>
      <c r="B921" s="98"/>
      <c r="C921" s="98"/>
      <c r="D921" s="98"/>
      <c r="E921" s="98"/>
      <c r="F921" s="98"/>
      <c r="G921" s="78"/>
      <c r="H921" s="98"/>
      <c r="I921" s="98"/>
      <c r="J921" s="99"/>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c r="AL921" s="98"/>
      <c r="AM921" s="98"/>
      <c r="AN921" s="98"/>
      <c r="AO921" s="98"/>
      <c r="AP921" s="98"/>
      <c r="AQ921" s="98"/>
      <c r="AR921" s="98"/>
      <c r="AS921" s="98"/>
      <c r="AT921" s="98"/>
    </row>
    <row r="922" ht="13.5" customHeight="1">
      <c r="A922" s="5"/>
      <c r="B922" s="98"/>
      <c r="C922" s="98"/>
      <c r="D922" s="98"/>
      <c r="E922" s="98"/>
      <c r="F922" s="98"/>
      <c r="G922" s="78"/>
      <c r="H922" s="98"/>
      <c r="I922" s="98"/>
      <c r="J922" s="99"/>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c r="AL922" s="98"/>
      <c r="AM922" s="98"/>
      <c r="AN922" s="98"/>
      <c r="AO922" s="98"/>
      <c r="AP922" s="98"/>
      <c r="AQ922" s="98"/>
      <c r="AR922" s="98"/>
      <c r="AS922" s="98"/>
      <c r="AT922" s="98"/>
    </row>
    <row r="923" ht="13.5" customHeight="1">
      <c r="A923" s="5"/>
      <c r="B923" s="98"/>
      <c r="C923" s="98"/>
      <c r="D923" s="98"/>
      <c r="E923" s="98"/>
      <c r="F923" s="98"/>
      <c r="G923" s="78"/>
      <c r="H923" s="98"/>
      <c r="I923" s="98"/>
      <c r="J923" s="99"/>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c r="AL923" s="98"/>
      <c r="AM923" s="98"/>
      <c r="AN923" s="98"/>
      <c r="AO923" s="98"/>
      <c r="AP923" s="98"/>
      <c r="AQ923" s="98"/>
      <c r="AR923" s="98"/>
      <c r="AS923" s="98"/>
      <c r="AT923" s="98"/>
    </row>
    <row r="924" ht="13.5" customHeight="1">
      <c r="A924" s="5"/>
      <c r="B924" s="98"/>
      <c r="C924" s="98"/>
      <c r="D924" s="98"/>
      <c r="E924" s="98"/>
      <c r="F924" s="98"/>
      <c r="G924" s="78"/>
      <c r="H924" s="98"/>
      <c r="I924" s="98"/>
      <c r="J924" s="99"/>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c r="AL924" s="98"/>
      <c r="AM924" s="98"/>
      <c r="AN924" s="98"/>
      <c r="AO924" s="98"/>
      <c r="AP924" s="98"/>
      <c r="AQ924" s="98"/>
      <c r="AR924" s="98"/>
      <c r="AS924" s="98"/>
      <c r="AT924" s="98"/>
    </row>
    <row r="925" ht="13.5" customHeight="1">
      <c r="A925" s="5"/>
      <c r="B925" s="98"/>
      <c r="C925" s="98"/>
      <c r="D925" s="98"/>
      <c r="E925" s="98"/>
      <c r="F925" s="98"/>
      <c r="G925" s="78"/>
      <c r="H925" s="98"/>
      <c r="I925" s="98"/>
      <c r="J925" s="99"/>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c r="AL925" s="98"/>
      <c r="AM925" s="98"/>
      <c r="AN925" s="98"/>
      <c r="AO925" s="98"/>
      <c r="AP925" s="98"/>
      <c r="AQ925" s="98"/>
      <c r="AR925" s="98"/>
      <c r="AS925" s="98"/>
      <c r="AT925" s="98"/>
    </row>
    <row r="926" ht="13.5" customHeight="1">
      <c r="A926" s="5"/>
      <c r="B926" s="98"/>
      <c r="C926" s="98"/>
      <c r="D926" s="98"/>
      <c r="E926" s="98"/>
      <c r="F926" s="98"/>
      <c r="G926" s="78"/>
      <c r="H926" s="98"/>
      <c r="I926" s="98"/>
      <c r="J926" s="99"/>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c r="AL926" s="98"/>
      <c r="AM926" s="98"/>
      <c r="AN926" s="98"/>
      <c r="AO926" s="98"/>
      <c r="AP926" s="98"/>
      <c r="AQ926" s="98"/>
      <c r="AR926" s="98"/>
      <c r="AS926" s="98"/>
      <c r="AT926" s="98"/>
    </row>
    <row r="927" ht="13.5" customHeight="1">
      <c r="A927" s="5"/>
      <c r="B927" s="98"/>
      <c r="C927" s="98"/>
      <c r="D927" s="98"/>
      <c r="E927" s="98"/>
      <c r="F927" s="98"/>
      <c r="G927" s="78"/>
      <c r="H927" s="98"/>
      <c r="I927" s="98"/>
      <c r="J927" s="99"/>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c r="AL927" s="98"/>
      <c r="AM927" s="98"/>
      <c r="AN927" s="98"/>
      <c r="AO927" s="98"/>
      <c r="AP927" s="98"/>
      <c r="AQ927" s="98"/>
      <c r="AR927" s="98"/>
      <c r="AS927" s="98"/>
      <c r="AT927" s="98"/>
    </row>
    <row r="928" ht="13.5" customHeight="1">
      <c r="A928" s="5"/>
      <c r="B928" s="98"/>
      <c r="C928" s="98"/>
      <c r="D928" s="98"/>
      <c r="E928" s="98"/>
      <c r="F928" s="98"/>
      <c r="G928" s="78"/>
      <c r="H928" s="98"/>
      <c r="I928" s="98"/>
      <c r="J928" s="99"/>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c r="AL928" s="98"/>
      <c r="AM928" s="98"/>
      <c r="AN928" s="98"/>
      <c r="AO928" s="98"/>
      <c r="AP928" s="98"/>
      <c r="AQ928" s="98"/>
      <c r="AR928" s="98"/>
      <c r="AS928" s="98"/>
      <c r="AT928" s="98"/>
    </row>
    <row r="929" ht="13.5" customHeight="1">
      <c r="A929" s="5"/>
      <c r="B929" s="98"/>
      <c r="C929" s="98"/>
      <c r="D929" s="98"/>
      <c r="E929" s="98"/>
      <c r="F929" s="98"/>
      <c r="G929" s="78"/>
      <c r="H929" s="98"/>
      <c r="I929" s="98"/>
      <c r="J929" s="99"/>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c r="AL929" s="98"/>
      <c r="AM929" s="98"/>
      <c r="AN929" s="98"/>
      <c r="AO929" s="98"/>
      <c r="AP929" s="98"/>
      <c r="AQ929" s="98"/>
      <c r="AR929" s="98"/>
      <c r="AS929" s="98"/>
      <c r="AT929" s="98"/>
    </row>
    <row r="930" ht="13.5" customHeight="1">
      <c r="A930" s="5"/>
      <c r="B930" s="98"/>
      <c r="C930" s="98"/>
      <c r="D930" s="98"/>
      <c r="E930" s="98"/>
      <c r="F930" s="98"/>
      <c r="G930" s="78"/>
      <c r="H930" s="98"/>
      <c r="I930" s="98"/>
      <c r="J930" s="99"/>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c r="AL930" s="98"/>
      <c r="AM930" s="98"/>
      <c r="AN930" s="98"/>
      <c r="AO930" s="98"/>
      <c r="AP930" s="98"/>
      <c r="AQ930" s="98"/>
      <c r="AR930" s="98"/>
      <c r="AS930" s="98"/>
      <c r="AT930" s="98"/>
    </row>
    <row r="931" ht="13.5" customHeight="1">
      <c r="A931" s="5"/>
      <c r="B931" s="98"/>
      <c r="C931" s="98"/>
      <c r="D931" s="98"/>
      <c r="E931" s="98"/>
      <c r="F931" s="98"/>
      <c r="G931" s="78"/>
      <c r="H931" s="98"/>
      <c r="I931" s="98"/>
      <c r="J931" s="99"/>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c r="AL931" s="98"/>
      <c r="AM931" s="98"/>
      <c r="AN931" s="98"/>
      <c r="AO931" s="98"/>
      <c r="AP931" s="98"/>
      <c r="AQ931" s="98"/>
      <c r="AR931" s="98"/>
      <c r="AS931" s="98"/>
      <c r="AT931" s="98"/>
    </row>
    <row r="932" ht="13.5" customHeight="1">
      <c r="A932" s="5"/>
      <c r="B932" s="98"/>
      <c r="C932" s="98"/>
      <c r="D932" s="98"/>
      <c r="E932" s="98"/>
      <c r="F932" s="98"/>
      <c r="G932" s="78"/>
      <c r="H932" s="98"/>
      <c r="I932" s="98"/>
      <c r="J932" s="99"/>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c r="AL932" s="98"/>
      <c r="AM932" s="98"/>
      <c r="AN932" s="98"/>
      <c r="AO932" s="98"/>
      <c r="AP932" s="98"/>
      <c r="AQ932" s="98"/>
      <c r="AR932" s="98"/>
      <c r="AS932" s="98"/>
      <c r="AT932" s="98"/>
    </row>
    <row r="933" ht="13.5" customHeight="1">
      <c r="A933" s="5"/>
      <c r="B933" s="98"/>
      <c r="C933" s="98"/>
      <c r="D933" s="98"/>
      <c r="E933" s="98"/>
      <c r="F933" s="98"/>
      <c r="G933" s="78"/>
      <c r="H933" s="98"/>
      <c r="I933" s="98"/>
      <c r="J933" s="99"/>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c r="AL933" s="98"/>
      <c r="AM933" s="98"/>
      <c r="AN933" s="98"/>
      <c r="AO933" s="98"/>
      <c r="AP933" s="98"/>
      <c r="AQ933" s="98"/>
      <c r="AR933" s="98"/>
      <c r="AS933" s="98"/>
      <c r="AT933" s="98"/>
    </row>
    <row r="934" ht="13.5" customHeight="1">
      <c r="A934" s="5"/>
      <c r="B934" s="98"/>
      <c r="C934" s="98"/>
      <c r="D934" s="98"/>
      <c r="E934" s="98"/>
      <c r="F934" s="98"/>
      <c r="G934" s="78"/>
      <c r="H934" s="98"/>
      <c r="I934" s="98"/>
      <c r="J934" s="99"/>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c r="AL934" s="98"/>
      <c r="AM934" s="98"/>
      <c r="AN934" s="98"/>
      <c r="AO934" s="98"/>
      <c r="AP934" s="98"/>
      <c r="AQ934" s="98"/>
      <c r="AR934" s="98"/>
      <c r="AS934" s="98"/>
      <c r="AT934" s="98"/>
    </row>
    <row r="935" ht="13.5" customHeight="1">
      <c r="A935" s="5"/>
      <c r="B935" s="98"/>
      <c r="C935" s="98"/>
      <c r="D935" s="98"/>
      <c r="E935" s="98"/>
      <c r="F935" s="98"/>
      <c r="G935" s="78"/>
      <c r="H935" s="98"/>
      <c r="I935" s="98"/>
      <c r="J935" s="99"/>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c r="AL935" s="98"/>
      <c r="AM935" s="98"/>
      <c r="AN935" s="98"/>
      <c r="AO935" s="98"/>
      <c r="AP935" s="98"/>
      <c r="AQ935" s="98"/>
      <c r="AR935" s="98"/>
      <c r="AS935" s="98"/>
      <c r="AT935" s="98"/>
    </row>
    <row r="936" ht="13.5" customHeight="1">
      <c r="A936" s="5"/>
      <c r="B936" s="98"/>
      <c r="C936" s="98"/>
      <c r="D936" s="98"/>
      <c r="E936" s="98"/>
      <c r="F936" s="98"/>
      <c r="G936" s="78"/>
      <c r="H936" s="98"/>
      <c r="I936" s="98"/>
      <c r="J936" s="99"/>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c r="AL936" s="98"/>
      <c r="AM936" s="98"/>
      <c r="AN936" s="98"/>
      <c r="AO936" s="98"/>
      <c r="AP936" s="98"/>
      <c r="AQ936" s="98"/>
      <c r="AR936" s="98"/>
      <c r="AS936" s="98"/>
      <c r="AT936" s="98"/>
    </row>
    <row r="937" ht="13.5" customHeight="1">
      <c r="A937" s="5"/>
      <c r="B937" s="98"/>
      <c r="C937" s="98"/>
      <c r="D937" s="98"/>
      <c r="E937" s="98"/>
      <c r="F937" s="98"/>
      <c r="G937" s="78"/>
      <c r="H937" s="98"/>
      <c r="I937" s="98"/>
      <c r="J937" s="99"/>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c r="AL937" s="98"/>
      <c r="AM937" s="98"/>
      <c r="AN937" s="98"/>
      <c r="AO937" s="98"/>
      <c r="AP937" s="98"/>
      <c r="AQ937" s="98"/>
      <c r="AR937" s="98"/>
      <c r="AS937" s="98"/>
      <c r="AT937" s="98"/>
    </row>
    <row r="938" ht="13.5" customHeight="1">
      <c r="A938" s="5"/>
      <c r="B938" s="98"/>
      <c r="C938" s="98"/>
      <c r="D938" s="98"/>
      <c r="E938" s="98"/>
      <c r="F938" s="98"/>
      <c r="G938" s="78"/>
      <c r="H938" s="98"/>
      <c r="I938" s="98"/>
      <c r="J938" s="99"/>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c r="AL938" s="98"/>
      <c r="AM938" s="98"/>
      <c r="AN938" s="98"/>
      <c r="AO938" s="98"/>
      <c r="AP938" s="98"/>
      <c r="AQ938" s="98"/>
      <c r="AR938" s="98"/>
      <c r="AS938" s="98"/>
      <c r="AT938" s="98"/>
    </row>
    <row r="939" ht="13.5" customHeight="1">
      <c r="A939" s="5"/>
      <c r="B939" s="98"/>
      <c r="C939" s="98"/>
      <c r="D939" s="98"/>
      <c r="E939" s="98"/>
      <c r="F939" s="98"/>
      <c r="G939" s="78"/>
      <c r="H939" s="98"/>
      <c r="I939" s="98"/>
      <c r="J939" s="99"/>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c r="AL939" s="98"/>
      <c r="AM939" s="98"/>
      <c r="AN939" s="98"/>
      <c r="AO939" s="98"/>
      <c r="AP939" s="98"/>
      <c r="AQ939" s="98"/>
      <c r="AR939" s="98"/>
      <c r="AS939" s="98"/>
      <c r="AT939" s="98"/>
    </row>
    <row r="940" ht="13.5" customHeight="1">
      <c r="A940" s="5"/>
      <c r="B940" s="98"/>
      <c r="C940" s="98"/>
      <c r="D940" s="98"/>
      <c r="E940" s="98"/>
      <c r="F940" s="98"/>
      <c r="G940" s="78"/>
      <c r="H940" s="98"/>
      <c r="I940" s="98"/>
      <c r="J940" s="99"/>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c r="AL940" s="98"/>
      <c r="AM940" s="98"/>
      <c r="AN940" s="98"/>
      <c r="AO940" s="98"/>
      <c r="AP940" s="98"/>
      <c r="AQ940" s="98"/>
      <c r="AR940" s="98"/>
      <c r="AS940" s="98"/>
      <c r="AT940" s="98"/>
    </row>
    <row r="941" ht="13.5" customHeight="1">
      <c r="A941" s="5"/>
      <c r="B941" s="98"/>
      <c r="C941" s="98"/>
      <c r="D941" s="98"/>
      <c r="E941" s="98"/>
      <c r="F941" s="98"/>
      <c r="G941" s="78"/>
      <c r="H941" s="98"/>
      <c r="I941" s="98"/>
      <c r="J941" s="99"/>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c r="AL941" s="98"/>
      <c r="AM941" s="98"/>
      <c r="AN941" s="98"/>
      <c r="AO941" s="98"/>
      <c r="AP941" s="98"/>
      <c r="AQ941" s="98"/>
      <c r="AR941" s="98"/>
      <c r="AS941" s="98"/>
      <c r="AT941" s="98"/>
    </row>
    <row r="942" ht="13.5" customHeight="1">
      <c r="A942" s="5"/>
      <c r="B942" s="98"/>
      <c r="C942" s="98"/>
      <c r="D942" s="98"/>
      <c r="E942" s="98"/>
      <c r="F942" s="98"/>
      <c r="G942" s="78"/>
      <c r="H942" s="98"/>
      <c r="I942" s="98"/>
      <c r="J942" s="99"/>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c r="AL942" s="98"/>
      <c r="AM942" s="98"/>
      <c r="AN942" s="98"/>
      <c r="AO942" s="98"/>
      <c r="AP942" s="98"/>
      <c r="AQ942" s="98"/>
      <c r="AR942" s="98"/>
      <c r="AS942" s="98"/>
      <c r="AT942" s="98"/>
    </row>
    <row r="943" ht="13.5" customHeight="1">
      <c r="A943" s="5"/>
      <c r="B943" s="98"/>
      <c r="C943" s="98"/>
      <c r="D943" s="98"/>
      <c r="E943" s="98"/>
      <c r="F943" s="98"/>
      <c r="G943" s="78"/>
      <c r="H943" s="98"/>
      <c r="I943" s="98"/>
      <c r="J943" s="99"/>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c r="AL943" s="98"/>
      <c r="AM943" s="98"/>
      <c r="AN943" s="98"/>
      <c r="AO943" s="98"/>
      <c r="AP943" s="98"/>
      <c r="AQ943" s="98"/>
      <c r="AR943" s="98"/>
      <c r="AS943" s="98"/>
      <c r="AT943" s="98"/>
    </row>
    <row r="944" ht="13.5" customHeight="1">
      <c r="A944" s="5"/>
      <c r="B944" s="98"/>
      <c r="C944" s="98"/>
      <c r="D944" s="98"/>
      <c r="E944" s="98"/>
      <c r="F944" s="98"/>
      <c r="G944" s="78"/>
      <c r="H944" s="98"/>
      <c r="I944" s="98"/>
      <c r="J944" s="99"/>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c r="AL944" s="98"/>
      <c r="AM944" s="98"/>
      <c r="AN944" s="98"/>
      <c r="AO944" s="98"/>
      <c r="AP944" s="98"/>
      <c r="AQ944" s="98"/>
      <c r="AR944" s="98"/>
      <c r="AS944" s="98"/>
      <c r="AT944" s="98"/>
    </row>
    <row r="945" ht="13.5" customHeight="1">
      <c r="A945" s="5"/>
      <c r="B945" s="98"/>
      <c r="C945" s="98"/>
      <c r="D945" s="98"/>
      <c r="E945" s="98"/>
      <c r="F945" s="98"/>
      <c r="G945" s="78"/>
      <c r="H945" s="98"/>
      <c r="I945" s="98"/>
      <c r="J945" s="99"/>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c r="AL945" s="98"/>
      <c r="AM945" s="98"/>
      <c r="AN945" s="98"/>
      <c r="AO945" s="98"/>
      <c r="AP945" s="98"/>
      <c r="AQ945" s="98"/>
      <c r="AR945" s="98"/>
      <c r="AS945" s="98"/>
      <c r="AT945" s="98"/>
    </row>
    <row r="946" ht="13.5" customHeight="1">
      <c r="A946" s="5"/>
      <c r="B946" s="98"/>
      <c r="C946" s="98"/>
      <c r="D946" s="98"/>
      <c r="E946" s="98"/>
      <c r="F946" s="98"/>
      <c r="G946" s="78"/>
      <c r="H946" s="98"/>
      <c r="I946" s="98"/>
      <c r="J946" s="99"/>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c r="AL946" s="98"/>
      <c r="AM946" s="98"/>
      <c r="AN946" s="98"/>
      <c r="AO946" s="98"/>
      <c r="AP946" s="98"/>
      <c r="AQ946" s="98"/>
      <c r="AR946" s="98"/>
      <c r="AS946" s="98"/>
      <c r="AT946" s="98"/>
    </row>
    <row r="947" ht="13.5" customHeight="1">
      <c r="A947" s="5"/>
      <c r="B947" s="98"/>
      <c r="C947" s="98"/>
      <c r="D947" s="98"/>
      <c r="E947" s="98"/>
      <c r="F947" s="98"/>
      <c r="G947" s="78"/>
      <c r="H947" s="98"/>
      <c r="I947" s="98"/>
      <c r="J947" s="99"/>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c r="AL947" s="98"/>
      <c r="AM947" s="98"/>
      <c r="AN947" s="98"/>
      <c r="AO947" s="98"/>
      <c r="AP947" s="98"/>
      <c r="AQ947" s="98"/>
      <c r="AR947" s="98"/>
      <c r="AS947" s="98"/>
      <c r="AT947" s="98"/>
    </row>
    <row r="948" ht="13.5" customHeight="1">
      <c r="A948" s="5"/>
      <c r="B948" s="98"/>
      <c r="C948" s="98"/>
      <c r="D948" s="98"/>
      <c r="E948" s="98"/>
      <c r="F948" s="98"/>
      <c r="G948" s="78"/>
      <c r="H948" s="98"/>
      <c r="I948" s="98"/>
      <c r="J948" s="99"/>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c r="AL948" s="98"/>
      <c r="AM948" s="98"/>
      <c r="AN948" s="98"/>
      <c r="AO948" s="98"/>
      <c r="AP948" s="98"/>
      <c r="AQ948" s="98"/>
      <c r="AR948" s="98"/>
      <c r="AS948" s="98"/>
      <c r="AT948" s="98"/>
    </row>
    <row r="949" ht="13.5" customHeight="1">
      <c r="A949" s="5"/>
      <c r="B949" s="98"/>
      <c r="C949" s="98"/>
      <c r="D949" s="98"/>
      <c r="E949" s="98"/>
      <c r="F949" s="98"/>
      <c r="G949" s="78"/>
      <c r="H949" s="98"/>
      <c r="I949" s="98"/>
      <c r="J949" s="99"/>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c r="AL949" s="98"/>
      <c r="AM949" s="98"/>
      <c r="AN949" s="98"/>
      <c r="AO949" s="98"/>
      <c r="AP949" s="98"/>
      <c r="AQ949" s="98"/>
      <c r="AR949" s="98"/>
      <c r="AS949" s="98"/>
      <c r="AT949" s="98"/>
    </row>
    <row r="950" ht="13.5" customHeight="1">
      <c r="A950" s="5"/>
      <c r="B950" s="98"/>
      <c r="C950" s="98"/>
      <c r="D950" s="98"/>
      <c r="E950" s="98"/>
      <c r="F950" s="98"/>
      <c r="G950" s="78"/>
      <c r="H950" s="98"/>
      <c r="I950" s="98"/>
      <c r="J950" s="99"/>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c r="AL950" s="98"/>
      <c r="AM950" s="98"/>
      <c r="AN950" s="98"/>
      <c r="AO950" s="98"/>
      <c r="AP950" s="98"/>
      <c r="AQ950" s="98"/>
      <c r="AR950" s="98"/>
      <c r="AS950" s="98"/>
      <c r="AT950" s="98"/>
    </row>
    <row r="951" ht="13.5" customHeight="1">
      <c r="A951" s="5"/>
      <c r="B951" s="98"/>
      <c r="C951" s="98"/>
      <c r="D951" s="98"/>
      <c r="E951" s="98"/>
      <c r="F951" s="98"/>
      <c r="G951" s="78"/>
      <c r="H951" s="98"/>
      <c r="I951" s="98"/>
      <c r="J951" s="99"/>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c r="AL951" s="98"/>
      <c r="AM951" s="98"/>
      <c r="AN951" s="98"/>
      <c r="AO951" s="98"/>
      <c r="AP951" s="98"/>
      <c r="AQ951" s="98"/>
      <c r="AR951" s="98"/>
      <c r="AS951" s="98"/>
      <c r="AT951" s="98"/>
    </row>
    <row r="952" ht="13.5" customHeight="1">
      <c r="A952" s="5"/>
      <c r="B952" s="98"/>
      <c r="C952" s="98"/>
      <c r="D952" s="98"/>
      <c r="E952" s="98"/>
      <c r="F952" s="98"/>
      <c r="G952" s="78"/>
      <c r="H952" s="98"/>
      <c r="I952" s="98"/>
      <c r="J952" s="99"/>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c r="AL952" s="98"/>
      <c r="AM952" s="98"/>
      <c r="AN952" s="98"/>
      <c r="AO952" s="98"/>
      <c r="AP952" s="98"/>
      <c r="AQ952" s="98"/>
      <c r="AR952" s="98"/>
      <c r="AS952" s="98"/>
      <c r="AT952" s="98"/>
    </row>
    <row r="953" ht="13.5" customHeight="1">
      <c r="A953" s="5"/>
      <c r="B953" s="98"/>
      <c r="C953" s="98"/>
      <c r="D953" s="98"/>
      <c r="E953" s="98"/>
      <c r="F953" s="98"/>
      <c r="G953" s="78"/>
      <c r="H953" s="98"/>
      <c r="I953" s="98"/>
      <c r="J953" s="99"/>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c r="AL953" s="98"/>
      <c r="AM953" s="98"/>
      <c r="AN953" s="98"/>
      <c r="AO953" s="98"/>
      <c r="AP953" s="98"/>
      <c r="AQ953" s="98"/>
      <c r="AR953" s="98"/>
      <c r="AS953" s="98"/>
      <c r="AT953" s="98"/>
    </row>
    <row r="954" ht="13.5" customHeight="1">
      <c r="A954" s="5"/>
      <c r="B954" s="98"/>
      <c r="C954" s="98"/>
      <c r="D954" s="98"/>
      <c r="E954" s="98"/>
      <c r="F954" s="98"/>
      <c r="G954" s="78"/>
      <c r="H954" s="98"/>
      <c r="I954" s="98"/>
      <c r="J954" s="99"/>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c r="AL954" s="98"/>
      <c r="AM954" s="98"/>
      <c r="AN954" s="98"/>
      <c r="AO954" s="98"/>
      <c r="AP954" s="98"/>
      <c r="AQ954" s="98"/>
      <c r="AR954" s="98"/>
      <c r="AS954" s="98"/>
      <c r="AT954" s="98"/>
    </row>
    <row r="955" ht="13.5" customHeight="1">
      <c r="A955" s="5"/>
      <c r="B955" s="98"/>
      <c r="C955" s="98"/>
      <c r="D955" s="98"/>
      <c r="E955" s="98"/>
      <c r="F955" s="98"/>
      <c r="G955" s="78"/>
      <c r="H955" s="98"/>
      <c r="I955" s="98"/>
      <c r="J955" s="99"/>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c r="AL955" s="98"/>
      <c r="AM955" s="98"/>
      <c r="AN955" s="98"/>
      <c r="AO955" s="98"/>
      <c r="AP955" s="98"/>
      <c r="AQ955" s="98"/>
      <c r="AR955" s="98"/>
      <c r="AS955" s="98"/>
      <c r="AT955" s="98"/>
    </row>
    <row r="956" ht="13.5" customHeight="1">
      <c r="A956" s="5"/>
      <c r="B956" s="98"/>
      <c r="C956" s="98"/>
      <c r="D956" s="98"/>
      <c r="E956" s="98"/>
      <c r="F956" s="98"/>
      <c r="G956" s="78"/>
      <c r="H956" s="98"/>
      <c r="I956" s="98"/>
      <c r="J956" s="99"/>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c r="AL956" s="98"/>
      <c r="AM956" s="98"/>
      <c r="AN956" s="98"/>
      <c r="AO956" s="98"/>
      <c r="AP956" s="98"/>
      <c r="AQ956" s="98"/>
      <c r="AR956" s="98"/>
      <c r="AS956" s="98"/>
      <c r="AT956" s="98"/>
    </row>
    <row r="957" ht="13.5" customHeight="1">
      <c r="A957" s="5"/>
      <c r="B957" s="98"/>
      <c r="C957" s="98"/>
      <c r="D957" s="98"/>
      <c r="E957" s="98"/>
      <c r="F957" s="98"/>
      <c r="G957" s="78"/>
      <c r="H957" s="98"/>
      <c r="I957" s="98"/>
      <c r="J957" s="99"/>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c r="AL957" s="98"/>
      <c r="AM957" s="98"/>
      <c r="AN957" s="98"/>
      <c r="AO957" s="98"/>
      <c r="AP957" s="98"/>
      <c r="AQ957" s="98"/>
      <c r="AR957" s="98"/>
      <c r="AS957" s="98"/>
      <c r="AT957" s="98"/>
    </row>
    <row r="958" ht="13.5" customHeight="1">
      <c r="A958" s="5"/>
      <c r="B958" s="98"/>
      <c r="C958" s="98"/>
      <c r="D958" s="98"/>
      <c r="E958" s="98"/>
      <c r="F958" s="98"/>
      <c r="G958" s="78"/>
      <c r="H958" s="98"/>
      <c r="I958" s="98"/>
      <c r="J958" s="99"/>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c r="AL958" s="98"/>
      <c r="AM958" s="98"/>
      <c r="AN958" s="98"/>
      <c r="AO958" s="98"/>
      <c r="AP958" s="98"/>
      <c r="AQ958" s="98"/>
      <c r="AR958" s="98"/>
      <c r="AS958" s="98"/>
      <c r="AT958" s="98"/>
    </row>
    <row r="959" ht="13.5" customHeight="1">
      <c r="A959" s="5"/>
      <c r="B959" s="98"/>
      <c r="C959" s="98"/>
      <c r="D959" s="98"/>
      <c r="E959" s="98"/>
      <c r="F959" s="98"/>
      <c r="G959" s="78"/>
      <c r="H959" s="98"/>
      <c r="I959" s="98"/>
      <c r="J959" s="99"/>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c r="AL959" s="98"/>
      <c r="AM959" s="98"/>
      <c r="AN959" s="98"/>
      <c r="AO959" s="98"/>
      <c r="AP959" s="98"/>
      <c r="AQ959" s="98"/>
      <c r="AR959" s="98"/>
      <c r="AS959" s="98"/>
      <c r="AT959" s="98"/>
    </row>
    <row r="960" ht="13.5" customHeight="1">
      <c r="A960" s="5"/>
      <c r="B960" s="98"/>
      <c r="C960" s="98"/>
      <c r="D960" s="98"/>
      <c r="E960" s="98"/>
      <c r="F960" s="98"/>
      <c r="G960" s="78"/>
      <c r="H960" s="98"/>
      <c r="I960" s="98"/>
      <c r="J960" s="99"/>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c r="AL960" s="98"/>
      <c r="AM960" s="98"/>
      <c r="AN960" s="98"/>
      <c r="AO960" s="98"/>
      <c r="AP960" s="98"/>
      <c r="AQ960" s="98"/>
      <c r="AR960" s="98"/>
      <c r="AS960" s="98"/>
      <c r="AT960" s="98"/>
    </row>
    <row r="961" ht="13.5" customHeight="1">
      <c r="A961" s="5"/>
      <c r="B961" s="98"/>
      <c r="C961" s="98"/>
      <c r="D961" s="98"/>
      <c r="E961" s="98"/>
      <c r="F961" s="98"/>
      <c r="G961" s="78"/>
      <c r="H961" s="98"/>
      <c r="I961" s="98"/>
      <c r="J961" s="99"/>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c r="AL961" s="98"/>
      <c r="AM961" s="98"/>
      <c r="AN961" s="98"/>
      <c r="AO961" s="98"/>
      <c r="AP961" s="98"/>
      <c r="AQ961" s="98"/>
      <c r="AR961" s="98"/>
      <c r="AS961" s="98"/>
      <c r="AT961" s="98"/>
    </row>
    <row r="962" ht="13.5" customHeight="1">
      <c r="A962" s="5"/>
      <c r="B962" s="98"/>
      <c r="C962" s="98"/>
      <c r="D962" s="98"/>
      <c r="E962" s="98"/>
      <c r="F962" s="98"/>
      <c r="G962" s="78"/>
      <c r="H962" s="98"/>
      <c r="I962" s="98"/>
      <c r="J962" s="99"/>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c r="AL962" s="98"/>
      <c r="AM962" s="98"/>
      <c r="AN962" s="98"/>
      <c r="AO962" s="98"/>
      <c r="AP962" s="98"/>
      <c r="AQ962" s="98"/>
      <c r="AR962" s="98"/>
      <c r="AS962" s="98"/>
      <c r="AT962" s="98"/>
    </row>
    <row r="963" ht="13.5" customHeight="1">
      <c r="A963" s="5"/>
      <c r="B963" s="98"/>
      <c r="C963" s="98"/>
      <c r="D963" s="98"/>
      <c r="E963" s="98"/>
      <c r="F963" s="98"/>
      <c r="G963" s="78"/>
      <c r="H963" s="98"/>
      <c r="I963" s="98"/>
      <c r="J963" s="99"/>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c r="AL963" s="98"/>
      <c r="AM963" s="98"/>
      <c r="AN963" s="98"/>
      <c r="AO963" s="98"/>
      <c r="AP963" s="98"/>
      <c r="AQ963" s="98"/>
      <c r="AR963" s="98"/>
      <c r="AS963" s="98"/>
      <c r="AT963" s="98"/>
    </row>
    <row r="964" ht="13.5" customHeight="1">
      <c r="A964" s="5"/>
      <c r="B964" s="98"/>
      <c r="C964" s="98"/>
      <c r="D964" s="98"/>
      <c r="E964" s="98"/>
      <c r="F964" s="98"/>
      <c r="G964" s="78"/>
      <c r="H964" s="98"/>
      <c r="I964" s="98"/>
      <c r="J964" s="99"/>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c r="AL964" s="98"/>
      <c r="AM964" s="98"/>
      <c r="AN964" s="98"/>
      <c r="AO964" s="98"/>
      <c r="AP964" s="98"/>
      <c r="AQ964" s="98"/>
      <c r="AR964" s="98"/>
      <c r="AS964" s="98"/>
      <c r="AT964" s="98"/>
    </row>
    <row r="965" ht="13.5" customHeight="1">
      <c r="A965" s="5"/>
      <c r="B965" s="98"/>
      <c r="C965" s="98"/>
      <c r="D965" s="98"/>
      <c r="E965" s="98"/>
      <c r="F965" s="98"/>
      <c r="G965" s="78"/>
      <c r="H965" s="98"/>
      <c r="I965" s="98"/>
      <c r="J965" s="99"/>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c r="AL965" s="98"/>
      <c r="AM965" s="98"/>
      <c r="AN965" s="98"/>
      <c r="AO965" s="98"/>
      <c r="AP965" s="98"/>
      <c r="AQ965" s="98"/>
      <c r="AR965" s="98"/>
      <c r="AS965" s="98"/>
      <c r="AT965" s="98"/>
    </row>
    <row r="966" ht="13.5" customHeight="1">
      <c r="A966" s="5"/>
      <c r="B966" s="98"/>
      <c r="C966" s="98"/>
      <c r="D966" s="98"/>
      <c r="E966" s="98"/>
      <c r="F966" s="98"/>
      <c r="G966" s="78"/>
      <c r="H966" s="98"/>
      <c r="I966" s="98"/>
      <c r="J966" s="99"/>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c r="AL966" s="98"/>
      <c r="AM966" s="98"/>
      <c r="AN966" s="98"/>
      <c r="AO966" s="98"/>
      <c r="AP966" s="98"/>
      <c r="AQ966" s="98"/>
      <c r="AR966" s="98"/>
      <c r="AS966" s="98"/>
      <c r="AT966" s="98"/>
    </row>
    <row r="967" ht="13.5" customHeight="1">
      <c r="A967" s="5"/>
      <c r="B967" s="98"/>
      <c r="C967" s="98"/>
      <c r="D967" s="98"/>
      <c r="E967" s="98"/>
      <c r="F967" s="98"/>
      <c r="G967" s="78"/>
      <c r="H967" s="98"/>
      <c r="I967" s="98"/>
      <c r="J967" s="99"/>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c r="AL967" s="98"/>
      <c r="AM967" s="98"/>
      <c r="AN967" s="98"/>
      <c r="AO967" s="98"/>
      <c r="AP967" s="98"/>
      <c r="AQ967" s="98"/>
      <c r="AR967" s="98"/>
      <c r="AS967" s="98"/>
      <c r="AT967" s="98"/>
    </row>
    <row r="968" ht="13.5" customHeight="1">
      <c r="A968" s="5"/>
      <c r="B968" s="98"/>
      <c r="C968" s="98"/>
      <c r="D968" s="98"/>
      <c r="E968" s="98"/>
      <c r="F968" s="98"/>
      <c r="G968" s="78"/>
      <c r="H968" s="98"/>
      <c r="I968" s="98"/>
      <c r="J968" s="99"/>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c r="AL968" s="98"/>
      <c r="AM968" s="98"/>
      <c r="AN968" s="98"/>
      <c r="AO968" s="98"/>
      <c r="AP968" s="98"/>
      <c r="AQ968" s="98"/>
      <c r="AR968" s="98"/>
      <c r="AS968" s="98"/>
      <c r="AT968" s="98"/>
    </row>
    <row r="969" ht="13.5" customHeight="1">
      <c r="A969" s="5"/>
      <c r="B969" s="98"/>
      <c r="C969" s="98"/>
      <c r="D969" s="98"/>
      <c r="E969" s="98"/>
      <c r="F969" s="98"/>
      <c r="G969" s="78"/>
      <c r="H969" s="98"/>
      <c r="I969" s="98"/>
      <c r="J969" s="99"/>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c r="AL969" s="98"/>
      <c r="AM969" s="98"/>
      <c r="AN969" s="98"/>
      <c r="AO969" s="98"/>
      <c r="AP969" s="98"/>
      <c r="AQ969" s="98"/>
      <c r="AR969" s="98"/>
      <c r="AS969" s="98"/>
      <c r="AT969" s="98"/>
    </row>
    <row r="970" ht="13.5" customHeight="1">
      <c r="A970" s="5"/>
      <c r="B970" s="98"/>
      <c r="C970" s="98"/>
      <c r="D970" s="98"/>
      <c r="E970" s="98"/>
      <c r="F970" s="98"/>
      <c r="G970" s="78"/>
      <c r="H970" s="98"/>
      <c r="I970" s="98"/>
      <c r="J970" s="99"/>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c r="AL970" s="98"/>
      <c r="AM970" s="98"/>
      <c r="AN970" s="98"/>
      <c r="AO970" s="98"/>
      <c r="AP970" s="98"/>
      <c r="AQ970" s="98"/>
      <c r="AR970" s="98"/>
      <c r="AS970" s="98"/>
      <c r="AT970" s="98"/>
    </row>
    <row r="971" ht="13.5" customHeight="1">
      <c r="A971" s="5"/>
      <c r="B971" s="98"/>
      <c r="C971" s="98"/>
      <c r="D971" s="98"/>
      <c r="E971" s="98"/>
      <c r="F971" s="98"/>
      <c r="G971" s="78"/>
      <c r="H971" s="98"/>
      <c r="I971" s="98"/>
      <c r="J971" s="99"/>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c r="AL971" s="98"/>
      <c r="AM971" s="98"/>
      <c r="AN971" s="98"/>
      <c r="AO971" s="98"/>
      <c r="AP971" s="98"/>
      <c r="AQ971" s="98"/>
      <c r="AR971" s="98"/>
      <c r="AS971" s="98"/>
      <c r="AT971" s="98"/>
    </row>
    <row r="972" ht="13.5" customHeight="1">
      <c r="A972" s="5"/>
      <c r="B972" s="98"/>
      <c r="C972" s="98"/>
      <c r="D972" s="98"/>
      <c r="E972" s="98"/>
      <c r="F972" s="98"/>
      <c r="G972" s="78"/>
      <c r="H972" s="98"/>
      <c r="I972" s="98"/>
      <c r="J972" s="99"/>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c r="AL972" s="98"/>
      <c r="AM972" s="98"/>
      <c r="AN972" s="98"/>
      <c r="AO972" s="98"/>
      <c r="AP972" s="98"/>
      <c r="AQ972" s="98"/>
      <c r="AR972" s="98"/>
      <c r="AS972" s="98"/>
      <c r="AT972" s="98"/>
    </row>
    <row r="973" ht="13.5" customHeight="1">
      <c r="A973" s="5"/>
      <c r="B973" s="98"/>
      <c r="C973" s="98"/>
      <c r="D973" s="98"/>
      <c r="E973" s="98"/>
      <c r="F973" s="98"/>
      <c r="G973" s="78"/>
      <c r="H973" s="98"/>
      <c r="I973" s="98"/>
      <c r="J973" s="99"/>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c r="AL973" s="98"/>
      <c r="AM973" s="98"/>
      <c r="AN973" s="98"/>
      <c r="AO973" s="98"/>
      <c r="AP973" s="98"/>
      <c r="AQ973" s="98"/>
      <c r="AR973" s="98"/>
      <c r="AS973" s="98"/>
      <c r="AT973" s="98"/>
    </row>
    <row r="974" ht="13.5" customHeight="1">
      <c r="A974" s="5"/>
      <c r="B974" s="98"/>
      <c r="C974" s="98"/>
      <c r="D974" s="98"/>
      <c r="E974" s="98"/>
      <c r="F974" s="98"/>
      <c r="G974" s="78"/>
      <c r="H974" s="98"/>
      <c r="I974" s="98"/>
      <c r="J974" s="99"/>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c r="AL974" s="98"/>
      <c r="AM974" s="98"/>
      <c r="AN974" s="98"/>
      <c r="AO974" s="98"/>
      <c r="AP974" s="98"/>
      <c r="AQ974" s="98"/>
      <c r="AR974" s="98"/>
      <c r="AS974" s="98"/>
      <c r="AT974" s="98"/>
    </row>
    <row r="975" ht="13.5" customHeight="1">
      <c r="A975" s="5"/>
      <c r="B975" s="98"/>
      <c r="C975" s="98"/>
      <c r="D975" s="98"/>
      <c r="E975" s="98"/>
      <c r="F975" s="98"/>
      <c r="G975" s="78"/>
      <c r="H975" s="98"/>
      <c r="I975" s="98"/>
      <c r="J975" s="99"/>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c r="AL975" s="98"/>
      <c r="AM975" s="98"/>
      <c r="AN975" s="98"/>
      <c r="AO975" s="98"/>
      <c r="AP975" s="98"/>
      <c r="AQ975" s="98"/>
      <c r="AR975" s="98"/>
      <c r="AS975" s="98"/>
      <c r="AT975" s="98"/>
    </row>
    <row r="976" ht="13.5" customHeight="1">
      <c r="A976" s="5"/>
      <c r="B976" s="98"/>
      <c r="C976" s="98"/>
      <c r="D976" s="98"/>
      <c r="E976" s="98"/>
      <c r="F976" s="98"/>
      <c r="G976" s="78"/>
      <c r="H976" s="98"/>
      <c r="I976" s="98"/>
      <c r="J976" s="99"/>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c r="AL976" s="98"/>
      <c r="AM976" s="98"/>
      <c r="AN976" s="98"/>
      <c r="AO976" s="98"/>
      <c r="AP976" s="98"/>
      <c r="AQ976" s="98"/>
      <c r="AR976" s="98"/>
      <c r="AS976" s="98"/>
      <c r="AT976" s="98"/>
    </row>
    <row r="977" ht="13.5" customHeight="1">
      <c r="A977" s="5"/>
      <c r="B977" s="98"/>
      <c r="C977" s="98"/>
      <c r="D977" s="98"/>
      <c r="E977" s="98"/>
      <c r="F977" s="98"/>
      <c r="G977" s="78"/>
      <c r="H977" s="98"/>
      <c r="I977" s="98"/>
      <c r="J977" s="99"/>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c r="AL977" s="98"/>
      <c r="AM977" s="98"/>
      <c r="AN977" s="98"/>
      <c r="AO977" s="98"/>
      <c r="AP977" s="98"/>
      <c r="AQ977" s="98"/>
      <c r="AR977" s="98"/>
      <c r="AS977" s="98"/>
      <c r="AT977" s="98"/>
    </row>
    <row r="978" ht="13.5" customHeight="1">
      <c r="A978" s="5"/>
      <c r="B978" s="98"/>
      <c r="C978" s="98"/>
      <c r="D978" s="98"/>
      <c r="E978" s="98"/>
      <c r="F978" s="98"/>
      <c r="G978" s="78"/>
      <c r="H978" s="98"/>
      <c r="I978" s="98"/>
      <c r="J978" s="99"/>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c r="AL978" s="98"/>
      <c r="AM978" s="98"/>
      <c r="AN978" s="98"/>
      <c r="AO978" s="98"/>
      <c r="AP978" s="98"/>
      <c r="AQ978" s="98"/>
      <c r="AR978" s="98"/>
      <c r="AS978" s="98"/>
      <c r="AT978" s="98"/>
    </row>
    <row r="979" ht="13.5" customHeight="1">
      <c r="A979" s="5"/>
      <c r="B979" s="98"/>
      <c r="C979" s="98"/>
      <c r="D979" s="98"/>
      <c r="E979" s="98"/>
      <c r="F979" s="98"/>
      <c r="G979" s="78"/>
      <c r="H979" s="98"/>
      <c r="I979" s="98"/>
      <c r="J979" s="99"/>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c r="AL979" s="98"/>
      <c r="AM979" s="98"/>
      <c r="AN979" s="98"/>
      <c r="AO979" s="98"/>
      <c r="AP979" s="98"/>
      <c r="AQ979" s="98"/>
      <c r="AR979" s="98"/>
      <c r="AS979" s="98"/>
      <c r="AT979" s="98"/>
    </row>
    <row r="980" ht="13.5" customHeight="1">
      <c r="A980" s="5"/>
      <c r="B980" s="98"/>
      <c r="C980" s="98"/>
      <c r="D980" s="98"/>
      <c r="E980" s="98"/>
      <c r="F980" s="98"/>
      <c r="G980" s="78"/>
      <c r="H980" s="98"/>
      <c r="I980" s="98"/>
      <c r="J980" s="99"/>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c r="AL980" s="98"/>
      <c r="AM980" s="98"/>
      <c r="AN980" s="98"/>
      <c r="AO980" s="98"/>
      <c r="AP980" s="98"/>
      <c r="AQ980" s="98"/>
      <c r="AR980" s="98"/>
      <c r="AS980" s="98"/>
      <c r="AT980" s="98"/>
    </row>
    <row r="981" ht="13.5" customHeight="1">
      <c r="A981" s="5"/>
      <c r="B981" s="98"/>
      <c r="C981" s="98"/>
      <c r="D981" s="98"/>
      <c r="E981" s="98"/>
      <c r="F981" s="98"/>
      <c r="G981" s="78"/>
      <c r="H981" s="98"/>
      <c r="I981" s="98"/>
      <c r="J981" s="99"/>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c r="AL981" s="98"/>
      <c r="AM981" s="98"/>
      <c r="AN981" s="98"/>
      <c r="AO981" s="98"/>
      <c r="AP981" s="98"/>
      <c r="AQ981" s="98"/>
      <c r="AR981" s="98"/>
      <c r="AS981" s="98"/>
      <c r="AT981" s="98"/>
    </row>
    <row r="982" ht="13.5" customHeight="1">
      <c r="A982" s="5"/>
      <c r="B982" s="98"/>
      <c r="C982" s="98"/>
      <c r="D982" s="98"/>
      <c r="E982" s="98"/>
      <c r="F982" s="98"/>
      <c r="G982" s="78"/>
      <c r="H982" s="98"/>
      <c r="I982" s="98"/>
      <c r="J982" s="99"/>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c r="AL982" s="98"/>
      <c r="AM982" s="98"/>
      <c r="AN982" s="98"/>
      <c r="AO982" s="98"/>
      <c r="AP982" s="98"/>
      <c r="AQ982" s="98"/>
      <c r="AR982" s="98"/>
      <c r="AS982" s="98"/>
      <c r="AT982" s="98"/>
    </row>
    <row r="983" ht="13.5" customHeight="1">
      <c r="A983" s="5"/>
      <c r="B983" s="98"/>
      <c r="C983" s="98"/>
      <c r="D983" s="98"/>
      <c r="E983" s="98"/>
      <c r="F983" s="98"/>
      <c r="G983" s="78"/>
      <c r="H983" s="98"/>
      <c r="I983" s="98"/>
      <c r="J983" s="99"/>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c r="AL983" s="98"/>
      <c r="AM983" s="98"/>
      <c r="AN983" s="98"/>
      <c r="AO983" s="98"/>
      <c r="AP983" s="98"/>
      <c r="AQ983" s="98"/>
      <c r="AR983" s="98"/>
      <c r="AS983" s="98"/>
      <c r="AT983" s="98"/>
    </row>
    <row r="984" ht="13.5" customHeight="1">
      <c r="A984" s="5"/>
      <c r="B984" s="98"/>
      <c r="C984" s="98"/>
      <c r="D984" s="98"/>
      <c r="E984" s="98"/>
      <c r="F984" s="98"/>
      <c r="G984" s="78"/>
      <c r="H984" s="98"/>
      <c r="I984" s="98"/>
      <c r="J984" s="99"/>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c r="AL984" s="98"/>
      <c r="AM984" s="98"/>
      <c r="AN984" s="98"/>
      <c r="AO984" s="98"/>
      <c r="AP984" s="98"/>
      <c r="AQ984" s="98"/>
      <c r="AR984" s="98"/>
      <c r="AS984" s="98"/>
      <c r="AT984" s="98"/>
    </row>
    <row r="985" ht="13.5" customHeight="1">
      <c r="A985" s="5"/>
      <c r="B985" s="98"/>
      <c r="C985" s="98"/>
      <c r="D985" s="98"/>
      <c r="E985" s="98"/>
      <c r="F985" s="98"/>
      <c r="G985" s="78"/>
      <c r="H985" s="98"/>
      <c r="I985" s="98"/>
      <c r="J985" s="99"/>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c r="AL985" s="98"/>
      <c r="AM985" s="98"/>
      <c r="AN985" s="98"/>
      <c r="AO985" s="98"/>
      <c r="AP985" s="98"/>
      <c r="AQ985" s="98"/>
      <c r="AR985" s="98"/>
      <c r="AS985" s="98"/>
      <c r="AT985" s="98"/>
    </row>
    <row r="986" ht="13.5" customHeight="1">
      <c r="A986" s="5"/>
      <c r="B986" s="98"/>
      <c r="C986" s="98"/>
      <c r="D986" s="98"/>
      <c r="E986" s="98"/>
      <c r="F986" s="98"/>
      <c r="G986" s="78"/>
      <c r="H986" s="98"/>
      <c r="I986" s="98"/>
      <c r="J986" s="99"/>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c r="AL986" s="98"/>
      <c r="AM986" s="98"/>
      <c r="AN986" s="98"/>
      <c r="AO986" s="98"/>
      <c r="AP986" s="98"/>
      <c r="AQ986" s="98"/>
      <c r="AR986" s="98"/>
      <c r="AS986" s="98"/>
      <c r="AT986" s="98"/>
    </row>
    <row r="987" ht="13.5" customHeight="1">
      <c r="A987" s="5"/>
      <c r="B987" s="98"/>
      <c r="C987" s="98"/>
      <c r="D987" s="98"/>
      <c r="E987" s="98"/>
      <c r="F987" s="98"/>
      <c r="G987" s="78"/>
      <c r="H987" s="98"/>
      <c r="I987" s="98"/>
      <c r="J987" s="99"/>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c r="AL987" s="98"/>
      <c r="AM987" s="98"/>
      <c r="AN987" s="98"/>
      <c r="AO987" s="98"/>
      <c r="AP987" s="98"/>
      <c r="AQ987" s="98"/>
      <c r="AR987" s="98"/>
      <c r="AS987" s="98"/>
      <c r="AT987" s="98"/>
    </row>
    <row r="988" ht="13.5" customHeight="1">
      <c r="A988" s="5"/>
      <c r="B988" s="98"/>
      <c r="C988" s="98"/>
      <c r="D988" s="98"/>
      <c r="E988" s="98"/>
      <c r="F988" s="98"/>
      <c r="G988" s="78"/>
      <c r="H988" s="98"/>
      <c r="I988" s="98"/>
      <c r="J988" s="99"/>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c r="AL988" s="98"/>
      <c r="AM988" s="98"/>
      <c r="AN988" s="98"/>
      <c r="AO988" s="98"/>
      <c r="AP988" s="98"/>
      <c r="AQ988" s="98"/>
      <c r="AR988" s="98"/>
      <c r="AS988" s="98"/>
      <c r="AT988" s="98"/>
    </row>
    <row r="989" ht="13.5" customHeight="1">
      <c r="A989" s="5"/>
      <c r="B989" s="98"/>
      <c r="C989" s="98"/>
      <c r="D989" s="98"/>
      <c r="E989" s="98"/>
      <c r="F989" s="98"/>
      <c r="G989" s="78"/>
      <c r="H989" s="98"/>
      <c r="I989" s="98"/>
      <c r="J989" s="99"/>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c r="AL989" s="98"/>
      <c r="AM989" s="98"/>
      <c r="AN989" s="98"/>
      <c r="AO989" s="98"/>
      <c r="AP989" s="98"/>
      <c r="AQ989" s="98"/>
      <c r="AR989" s="98"/>
      <c r="AS989" s="98"/>
      <c r="AT989" s="98"/>
    </row>
    <row r="990" ht="13.5" customHeight="1">
      <c r="A990" s="5"/>
      <c r="B990" s="98"/>
      <c r="C990" s="98"/>
      <c r="D990" s="98"/>
      <c r="E990" s="98"/>
      <c r="F990" s="98"/>
      <c r="G990" s="78"/>
      <c r="H990" s="98"/>
      <c r="I990" s="98"/>
      <c r="J990" s="99"/>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c r="AL990" s="98"/>
      <c r="AM990" s="98"/>
      <c r="AN990" s="98"/>
      <c r="AO990" s="98"/>
      <c r="AP990" s="98"/>
      <c r="AQ990" s="98"/>
      <c r="AR990" s="98"/>
      <c r="AS990" s="98"/>
      <c r="AT990" s="98"/>
    </row>
    <row r="991" ht="13.5" customHeight="1">
      <c r="A991" s="5"/>
      <c r="B991" s="98"/>
      <c r="C991" s="98"/>
      <c r="D991" s="98"/>
      <c r="E991" s="98"/>
      <c r="F991" s="98"/>
      <c r="G991" s="78"/>
      <c r="H991" s="98"/>
      <c r="I991" s="98"/>
      <c r="J991" s="99"/>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c r="AL991" s="98"/>
      <c r="AM991" s="98"/>
      <c r="AN991" s="98"/>
      <c r="AO991" s="98"/>
      <c r="AP991" s="98"/>
      <c r="AQ991" s="98"/>
      <c r="AR991" s="98"/>
      <c r="AS991" s="98"/>
      <c r="AT991" s="98"/>
    </row>
    <row r="992" ht="13.5" customHeight="1">
      <c r="A992" s="5"/>
      <c r="B992" s="98"/>
      <c r="C992" s="98"/>
      <c r="D992" s="98"/>
      <c r="E992" s="98"/>
      <c r="F992" s="98"/>
      <c r="G992" s="78"/>
      <c r="H992" s="98"/>
      <c r="I992" s="98"/>
      <c r="J992" s="99"/>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c r="AL992" s="98"/>
      <c r="AM992" s="98"/>
      <c r="AN992" s="98"/>
      <c r="AO992" s="98"/>
      <c r="AP992" s="98"/>
      <c r="AQ992" s="98"/>
      <c r="AR992" s="98"/>
      <c r="AS992" s="98"/>
      <c r="AT992" s="98"/>
    </row>
    <row r="993" ht="13.5" customHeight="1">
      <c r="A993" s="5"/>
      <c r="B993" s="98"/>
      <c r="C993" s="98"/>
      <c r="D993" s="98"/>
      <c r="E993" s="98"/>
      <c r="F993" s="98"/>
      <c r="G993" s="78"/>
      <c r="H993" s="98"/>
      <c r="I993" s="98"/>
      <c r="J993" s="99"/>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c r="AL993" s="98"/>
      <c r="AM993" s="98"/>
      <c r="AN993" s="98"/>
      <c r="AO993" s="98"/>
      <c r="AP993" s="98"/>
      <c r="AQ993" s="98"/>
      <c r="AR993" s="98"/>
      <c r="AS993" s="98"/>
      <c r="AT993" s="98"/>
    </row>
    <row r="994" ht="13.5" customHeight="1">
      <c r="A994" s="5"/>
      <c r="B994" s="98"/>
      <c r="C994" s="98"/>
      <c r="D994" s="98"/>
      <c r="E994" s="98"/>
      <c r="F994" s="98"/>
      <c r="G994" s="78"/>
      <c r="H994" s="98"/>
      <c r="I994" s="98"/>
      <c r="J994" s="99"/>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c r="AL994" s="98"/>
      <c r="AM994" s="98"/>
      <c r="AN994" s="98"/>
      <c r="AO994" s="98"/>
      <c r="AP994" s="98"/>
      <c r="AQ994" s="98"/>
      <c r="AR994" s="98"/>
      <c r="AS994" s="98"/>
      <c r="AT994" s="98"/>
    </row>
    <row r="995" ht="13.5" customHeight="1">
      <c r="A995" s="5"/>
      <c r="B995" s="98"/>
      <c r="C995" s="98"/>
      <c r="D995" s="98"/>
      <c r="E995" s="98"/>
      <c r="F995" s="98"/>
      <c r="G995" s="78"/>
      <c r="H995" s="98"/>
      <c r="I995" s="98"/>
      <c r="J995" s="99"/>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c r="AL995" s="98"/>
      <c r="AM995" s="98"/>
      <c r="AN995" s="98"/>
      <c r="AO995" s="98"/>
      <c r="AP995" s="98"/>
      <c r="AQ995" s="98"/>
      <c r="AR995" s="98"/>
      <c r="AS995" s="98"/>
      <c r="AT995" s="98"/>
    </row>
    <row r="996" ht="13.5" customHeight="1">
      <c r="A996" s="5"/>
      <c r="B996" s="98"/>
      <c r="C996" s="98"/>
      <c r="D996" s="98"/>
      <c r="E996" s="98"/>
      <c r="F996" s="98"/>
      <c r="G996" s="78"/>
      <c r="H996" s="98"/>
      <c r="I996" s="98"/>
      <c r="J996" s="99"/>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c r="AL996" s="98"/>
      <c r="AM996" s="98"/>
      <c r="AN996" s="98"/>
      <c r="AO996" s="98"/>
      <c r="AP996" s="98"/>
      <c r="AQ996" s="98"/>
      <c r="AR996" s="98"/>
      <c r="AS996" s="98"/>
      <c r="AT996" s="98"/>
    </row>
    <row r="997" ht="13.5" customHeight="1">
      <c r="A997" s="5"/>
      <c r="B997" s="98"/>
      <c r="C997" s="98"/>
      <c r="D997" s="98"/>
      <c r="E997" s="98"/>
      <c r="F997" s="98"/>
      <c r="G997" s="78"/>
      <c r="H997" s="98"/>
      <c r="I997" s="98"/>
      <c r="J997" s="99"/>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c r="AL997" s="98"/>
      <c r="AM997" s="98"/>
      <c r="AN997" s="98"/>
      <c r="AO997" s="98"/>
      <c r="AP997" s="98"/>
      <c r="AQ997" s="98"/>
      <c r="AR997" s="98"/>
      <c r="AS997" s="98"/>
      <c r="AT997" s="98"/>
    </row>
    <row r="998" ht="13.5" customHeight="1">
      <c r="A998" s="5"/>
      <c r="B998" s="98"/>
      <c r="C998" s="98"/>
      <c r="D998" s="98"/>
      <c r="E998" s="98"/>
      <c r="F998" s="98"/>
      <c r="G998" s="78"/>
      <c r="H998" s="98"/>
      <c r="I998" s="98"/>
      <c r="J998" s="99"/>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c r="AL998" s="98"/>
      <c r="AM998" s="98"/>
      <c r="AN998" s="98"/>
      <c r="AO998" s="98"/>
      <c r="AP998" s="98"/>
      <c r="AQ998" s="98"/>
      <c r="AR998" s="98"/>
      <c r="AS998" s="98"/>
      <c r="AT998" s="98"/>
    </row>
    <row r="999" ht="13.5" customHeight="1">
      <c r="A999" s="5"/>
      <c r="B999" s="98"/>
      <c r="C999" s="98"/>
      <c r="D999" s="98"/>
      <c r="E999" s="98"/>
      <c r="F999" s="98"/>
      <c r="G999" s="78"/>
      <c r="H999" s="98"/>
      <c r="I999" s="98"/>
      <c r="J999" s="99"/>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c r="AL999" s="98"/>
      <c r="AM999" s="98"/>
      <c r="AN999" s="98"/>
      <c r="AO999" s="98"/>
      <c r="AP999" s="98"/>
      <c r="AQ999" s="98"/>
      <c r="AR999" s="98"/>
      <c r="AS999" s="98"/>
      <c r="AT999" s="98"/>
    </row>
    <row r="1000" ht="13.5" customHeight="1">
      <c r="A1000" s="5"/>
      <c r="B1000" s="98"/>
      <c r="C1000" s="98"/>
      <c r="D1000" s="98"/>
      <c r="E1000" s="98"/>
      <c r="F1000" s="98"/>
      <c r="G1000" s="78"/>
      <c r="H1000" s="98"/>
      <c r="I1000" s="98"/>
      <c r="J1000" s="99"/>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c r="AL1000" s="98"/>
      <c r="AM1000" s="98"/>
      <c r="AN1000" s="98"/>
      <c r="AO1000" s="98"/>
      <c r="AP1000" s="98"/>
      <c r="AQ1000" s="98"/>
      <c r="AR1000" s="98"/>
      <c r="AS1000" s="98"/>
      <c r="AT1000" s="98"/>
    </row>
    <row r="1001" ht="13.5" customHeight="1">
      <c r="A1001" s="5"/>
      <c r="B1001" s="98"/>
      <c r="C1001" s="98"/>
      <c r="D1001" s="98"/>
      <c r="E1001" s="98"/>
      <c r="F1001" s="98"/>
      <c r="G1001" s="78"/>
      <c r="H1001" s="98"/>
      <c r="I1001" s="98"/>
      <c r="J1001" s="99"/>
      <c r="K1001" s="98"/>
      <c r="L1001" s="98"/>
      <c r="M1001" s="98"/>
      <c r="N1001" s="98"/>
      <c r="O1001" s="98"/>
      <c r="P1001" s="98"/>
      <c r="Q1001" s="98"/>
      <c r="R1001" s="98"/>
      <c r="S1001" s="98"/>
      <c r="T1001" s="98"/>
      <c r="U1001" s="98"/>
      <c r="V1001" s="98"/>
      <c r="W1001" s="98"/>
      <c r="X1001" s="98"/>
      <c r="Y1001" s="98"/>
      <c r="Z1001" s="98"/>
      <c r="AA1001" s="98"/>
      <c r="AB1001" s="98"/>
      <c r="AC1001" s="98"/>
      <c r="AD1001" s="98"/>
      <c r="AE1001" s="98"/>
      <c r="AF1001" s="98"/>
      <c r="AG1001" s="98"/>
      <c r="AH1001" s="98"/>
      <c r="AI1001" s="98"/>
      <c r="AJ1001" s="98"/>
      <c r="AK1001" s="98"/>
      <c r="AL1001" s="98"/>
      <c r="AM1001" s="98"/>
      <c r="AN1001" s="98"/>
      <c r="AO1001" s="98"/>
      <c r="AP1001" s="98"/>
      <c r="AQ1001" s="98"/>
      <c r="AR1001" s="98"/>
      <c r="AS1001" s="98"/>
      <c r="AT1001" s="98"/>
    </row>
    <row r="1002" ht="13.5" customHeight="1">
      <c r="A1002" s="5"/>
      <c r="B1002" s="98"/>
      <c r="C1002" s="98"/>
      <c r="D1002" s="98"/>
      <c r="E1002" s="98"/>
      <c r="F1002" s="98"/>
      <c r="G1002" s="78"/>
      <c r="H1002" s="98"/>
      <c r="I1002" s="98"/>
      <c r="J1002" s="99"/>
      <c r="K1002" s="98"/>
      <c r="L1002" s="98"/>
      <c r="M1002" s="98"/>
      <c r="N1002" s="98"/>
      <c r="O1002" s="98"/>
      <c r="P1002" s="98"/>
      <c r="Q1002" s="98"/>
      <c r="R1002" s="98"/>
      <c r="S1002" s="98"/>
      <c r="T1002" s="98"/>
      <c r="U1002" s="98"/>
      <c r="V1002" s="98"/>
      <c r="W1002" s="98"/>
      <c r="X1002" s="98"/>
      <c r="Y1002" s="98"/>
      <c r="Z1002" s="98"/>
      <c r="AA1002" s="98"/>
      <c r="AB1002" s="98"/>
      <c r="AC1002" s="98"/>
      <c r="AD1002" s="98"/>
      <c r="AE1002" s="98"/>
      <c r="AF1002" s="98"/>
      <c r="AG1002" s="98"/>
      <c r="AH1002" s="98"/>
      <c r="AI1002" s="98"/>
      <c r="AJ1002" s="98"/>
      <c r="AK1002" s="98"/>
      <c r="AL1002" s="98"/>
      <c r="AM1002" s="98"/>
      <c r="AN1002" s="98"/>
      <c r="AO1002" s="98"/>
      <c r="AP1002" s="98"/>
      <c r="AQ1002" s="98"/>
      <c r="AR1002" s="98"/>
      <c r="AS1002" s="98"/>
      <c r="AT1002" s="98"/>
    </row>
    <row r="1003" ht="13.5" customHeight="1">
      <c r="A1003" s="5"/>
      <c r="B1003" s="98"/>
      <c r="C1003" s="98"/>
      <c r="D1003" s="98"/>
      <c r="E1003" s="98"/>
      <c r="F1003" s="98"/>
      <c r="G1003" s="78"/>
      <c r="H1003" s="98"/>
      <c r="I1003" s="98"/>
      <c r="J1003" s="99"/>
      <c r="K1003" s="98"/>
      <c r="L1003" s="98"/>
      <c r="M1003" s="98"/>
      <c r="N1003" s="98"/>
      <c r="O1003" s="98"/>
      <c r="P1003" s="98"/>
      <c r="Q1003" s="98"/>
      <c r="R1003" s="98"/>
      <c r="S1003" s="98"/>
      <c r="T1003" s="98"/>
      <c r="U1003" s="98"/>
      <c r="V1003" s="98"/>
      <c r="W1003" s="98"/>
      <c r="X1003" s="98"/>
      <c r="Y1003" s="98"/>
      <c r="Z1003" s="98"/>
      <c r="AA1003" s="98"/>
      <c r="AB1003" s="98"/>
      <c r="AC1003" s="98"/>
      <c r="AD1003" s="98"/>
      <c r="AE1003" s="98"/>
      <c r="AF1003" s="98"/>
      <c r="AG1003" s="98"/>
      <c r="AH1003" s="98"/>
      <c r="AI1003" s="98"/>
      <c r="AJ1003" s="98"/>
      <c r="AK1003" s="98"/>
      <c r="AL1003" s="98"/>
      <c r="AM1003" s="98"/>
      <c r="AN1003" s="98"/>
      <c r="AO1003" s="98"/>
      <c r="AP1003" s="98"/>
      <c r="AQ1003" s="98"/>
      <c r="AR1003" s="98"/>
      <c r="AS1003" s="98"/>
      <c r="AT1003" s="98"/>
    </row>
    <row r="1004" ht="13.5" customHeight="1">
      <c r="A1004" s="5"/>
      <c r="B1004" s="98"/>
      <c r="C1004" s="98"/>
      <c r="D1004" s="98"/>
      <c r="E1004" s="98"/>
      <c r="F1004" s="98"/>
      <c r="G1004" s="78"/>
      <c r="H1004" s="98"/>
      <c r="I1004" s="98"/>
      <c r="J1004" s="99"/>
      <c r="K1004" s="98"/>
      <c r="L1004" s="98"/>
      <c r="M1004" s="98"/>
      <c r="N1004" s="98"/>
      <c r="O1004" s="98"/>
      <c r="P1004" s="98"/>
      <c r="Q1004" s="98"/>
      <c r="R1004" s="98"/>
      <c r="S1004" s="98"/>
      <c r="T1004" s="98"/>
      <c r="U1004" s="98"/>
      <c r="V1004" s="98"/>
      <c r="W1004" s="98"/>
      <c r="X1004" s="98"/>
      <c r="Y1004" s="98"/>
      <c r="Z1004" s="98"/>
      <c r="AA1004" s="98"/>
      <c r="AB1004" s="98"/>
      <c r="AC1004" s="98"/>
      <c r="AD1004" s="98"/>
      <c r="AE1004" s="98"/>
      <c r="AF1004" s="98"/>
      <c r="AG1004" s="98"/>
      <c r="AH1004" s="98"/>
      <c r="AI1004" s="98"/>
      <c r="AJ1004" s="98"/>
      <c r="AK1004" s="98"/>
      <c r="AL1004" s="98"/>
      <c r="AM1004" s="98"/>
      <c r="AN1004" s="98"/>
      <c r="AO1004" s="98"/>
      <c r="AP1004" s="98"/>
      <c r="AQ1004" s="98"/>
      <c r="AR1004" s="98"/>
      <c r="AS1004" s="98"/>
      <c r="AT1004" s="98"/>
    </row>
    <row r="1005" ht="13.5" customHeight="1">
      <c r="A1005" s="5"/>
      <c r="B1005" s="98"/>
      <c r="C1005" s="98"/>
      <c r="D1005" s="98"/>
      <c r="E1005" s="98"/>
      <c r="F1005" s="98"/>
      <c r="G1005" s="78"/>
      <c r="H1005" s="98"/>
      <c r="I1005" s="98"/>
      <c r="J1005" s="99"/>
      <c r="K1005" s="98"/>
      <c r="L1005" s="98"/>
      <c r="M1005" s="98"/>
      <c r="N1005" s="98"/>
      <c r="O1005" s="98"/>
      <c r="P1005" s="98"/>
      <c r="Q1005" s="98"/>
      <c r="R1005" s="98"/>
      <c r="S1005" s="98"/>
      <c r="T1005" s="98"/>
      <c r="U1005" s="98"/>
      <c r="V1005" s="98"/>
      <c r="W1005" s="98"/>
      <c r="X1005" s="98"/>
      <c r="Y1005" s="98"/>
      <c r="Z1005" s="98"/>
      <c r="AA1005" s="98"/>
      <c r="AB1005" s="98"/>
      <c r="AC1005" s="98"/>
      <c r="AD1005" s="98"/>
      <c r="AE1005" s="98"/>
      <c r="AF1005" s="98"/>
      <c r="AG1005" s="98"/>
      <c r="AH1005" s="98"/>
      <c r="AI1005" s="98"/>
      <c r="AJ1005" s="98"/>
      <c r="AK1005" s="98"/>
      <c r="AL1005" s="98"/>
      <c r="AM1005" s="98"/>
      <c r="AN1005" s="98"/>
      <c r="AO1005" s="98"/>
      <c r="AP1005" s="98"/>
      <c r="AQ1005" s="98"/>
      <c r="AR1005" s="98"/>
      <c r="AS1005" s="98"/>
      <c r="AT1005" s="98"/>
    </row>
    <row r="1006" ht="13.5" customHeight="1">
      <c r="A1006" s="5"/>
      <c r="B1006" s="98"/>
      <c r="C1006" s="98"/>
      <c r="D1006" s="98"/>
      <c r="E1006" s="98"/>
      <c r="F1006" s="98"/>
      <c r="G1006" s="78"/>
      <c r="H1006" s="98"/>
      <c r="I1006" s="98"/>
      <c r="J1006" s="99"/>
      <c r="K1006" s="98"/>
      <c r="L1006" s="98"/>
      <c r="M1006" s="98"/>
      <c r="N1006" s="98"/>
      <c r="O1006" s="98"/>
      <c r="P1006" s="98"/>
      <c r="Q1006" s="98"/>
      <c r="R1006" s="98"/>
      <c r="S1006" s="98"/>
      <c r="T1006" s="98"/>
      <c r="U1006" s="98"/>
      <c r="V1006" s="98"/>
      <c r="W1006" s="98"/>
      <c r="X1006" s="98"/>
      <c r="Y1006" s="98"/>
      <c r="Z1006" s="98"/>
      <c r="AA1006" s="98"/>
      <c r="AB1006" s="98"/>
      <c r="AC1006" s="98"/>
      <c r="AD1006" s="98"/>
      <c r="AE1006" s="98"/>
      <c r="AF1006" s="98"/>
      <c r="AG1006" s="98"/>
      <c r="AH1006" s="98"/>
      <c r="AI1006" s="98"/>
      <c r="AJ1006" s="98"/>
      <c r="AK1006" s="98"/>
      <c r="AL1006" s="98"/>
      <c r="AM1006" s="98"/>
      <c r="AN1006" s="98"/>
      <c r="AO1006" s="98"/>
      <c r="AP1006" s="98"/>
      <c r="AQ1006" s="98"/>
      <c r="AR1006" s="98"/>
      <c r="AS1006" s="98"/>
      <c r="AT1006" s="98"/>
    </row>
    <row r="1007" ht="13.5" customHeight="1">
      <c r="A1007" s="5"/>
      <c r="B1007" s="98"/>
      <c r="C1007" s="98"/>
      <c r="D1007" s="98"/>
      <c r="E1007" s="98"/>
      <c r="F1007" s="98"/>
      <c r="G1007" s="78"/>
      <c r="H1007" s="98"/>
      <c r="I1007" s="98"/>
      <c r="J1007" s="99"/>
      <c r="K1007" s="98"/>
      <c r="L1007" s="98"/>
      <c r="M1007" s="98"/>
      <c r="N1007" s="98"/>
      <c r="O1007" s="98"/>
      <c r="P1007" s="98"/>
      <c r="Q1007" s="98"/>
      <c r="R1007" s="98"/>
      <c r="S1007" s="98"/>
      <c r="T1007" s="98"/>
      <c r="U1007" s="98"/>
      <c r="V1007" s="98"/>
      <c r="W1007" s="98"/>
      <c r="X1007" s="98"/>
      <c r="Y1007" s="98"/>
      <c r="Z1007" s="98"/>
      <c r="AA1007" s="98"/>
      <c r="AB1007" s="98"/>
      <c r="AC1007" s="98"/>
      <c r="AD1007" s="98"/>
      <c r="AE1007" s="98"/>
      <c r="AF1007" s="98"/>
      <c r="AG1007" s="98"/>
      <c r="AH1007" s="98"/>
      <c r="AI1007" s="98"/>
      <c r="AJ1007" s="98"/>
      <c r="AK1007" s="98"/>
      <c r="AL1007" s="98"/>
      <c r="AM1007" s="98"/>
      <c r="AN1007" s="98"/>
      <c r="AO1007" s="98"/>
      <c r="AP1007" s="98"/>
      <c r="AQ1007" s="98"/>
      <c r="AR1007" s="98"/>
      <c r="AS1007" s="98"/>
      <c r="AT1007" s="98"/>
    </row>
    <row r="1008" ht="13.5" customHeight="1">
      <c r="A1008" s="5"/>
      <c r="B1008" s="98"/>
      <c r="C1008" s="98"/>
      <c r="D1008" s="98"/>
      <c r="E1008" s="98"/>
      <c r="F1008" s="98"/>
      <c r="G1008" s="78"/>
      <c r="H1008" s="98"/>
      <c r="I1008" s="98"/>
      <c r="J1008" s="99"/>
      <c r="K1008" s="98"/>
      <c r="L1008" s="98"/>
      <c r="M1008" s="98"/>
      <c r="N1008" s="98"/>
      <c r="O1008" s="98"/>
      <c r="P1008" s="98"/>
      <c r="Q1008" s="98"/>
      <c r="R1008" s="98"/>
      <c r="S1008" s="98"/>
      <c r="T1008" s="98"/>
      <c r="U1008" s="98"/>
      <c r="V1008" s="98"/>
      <c r="W1008" s="98"/>
      <c r="X1008" s="98"/>
      <c r="Y1008" s="98"/>
      <c r="Z1008" s="98"/>
      <c r="AA1008" s="98"/>
      <c r="AB1008" s="98"/>
      <c r="AC1008" s="98"/>
      <c r="AD1008" s="98"/>
      <c r="AE1008" s="98"/>
      <c r="AF1008" s="98"/>
      <c r="AG1008" s="98"/>
      <c r="AH1008" s="98"/>
      <c r="AI1008" s="98"/>
      <c r="AJ1008" s="98"/>
      <c r="AK1008" s="98"/>
      <c r="AL1008" s="98"/>
      <c r="AM1008" s="98"/>
      <c r="AN1008" s="98"/>
      <c r="AO1008" s="98"/>
      <c r="AP1008" s="98"/>
      <c r="AQ1008" s="98"/>
      <c r="AR1008" s="98"/>
      <c r="AS1008" s="98"/>
      <c r="AT1008" s="98"/>
    </row>
    <row r="1009" ht="13.5" customHeight="1">
      <c r="A1009" s="5"/>
      <c r="B1009" s="98"/>
      <c r="C1009" s="98"/>
      <c r="D1009" s="98"/>
      <c r="E1009" s="98"/>
      <c r="F1009" s="98"/>
      <c r="G1009" s="78"/>
      <c r="H1009" s="98"/>
      <c r="I1009" s="98"/>
      <c r="J1009" s="99"/>
      <c r="K1009" s="98"/>
      <c r="L1009" s="98"/>
      <c r="M1009" s="98"/>
      <c r="N1009" s="98"/>
      <c r="O1009" s="98"/>
      <c r="P1009" s="98"/>
      <c r="Q1009" s="98"/>
      <c r="R1009" s="98"/>
      <c r="S1009" s="98"/>
      <c r="T1009" s="98"/>
      <c r="U1009" s="98"/>
      <c r="V1009" s="98"/>
      <c r="W1009" s="98"/>
      <c r="X1009" s="98"/>
      <c r="Y1009" s="98"/>
      <c r="Z1009" s="98"/>
      <c r="AA1009" s="98"/>
      <c r="AB1009" s="98"/>
      <c r="AC1009" s="98"/>
      <c r="AD1009" s="98"/>
      <c r="AE1009" s="98"/>
      <c r="AF1009" s="98"/>
      <c r="AG1009" s="98"/>
      <c r="AH1009" s="98"/>
      <c r="AI1009" s="98"/>
      <c r="AJ1009" s="98"/>
      <c r="AK1009" s="98"/>
      <c r="AL1009" s="98"/>
      <c r="AM1009" s="98"/>
      <c r="AN1009" s="98"/>
      <c r="AO1009" s="98"/>
      <c r="AP1009" s="98"/>
      <c r="AQ1009" s="98"/>
      <c r="AR1009" s="98"/>
      <c r="AS1009" s="98"/>
      <c r="AT1009" s="98"/>
    </row>
    <row r="1010" ht="13.5" customHeight="1">
      <c r="A1010" s="5"/>
      <c r="B1010" s="98"/>
      <c r="C1010" s="98"/>
      <c r="D1010" s="98"/>
      <c r="E1010" s="98"/>
      <c r="F1010" s="98"/>
      <c r="G1010" s="78"/>
      <c r="H1010" s="98"/>
      <c r="I1010" s="98"/>
      <c r="J1010" s="99"/>
      <c r="K1010" s="98"/>
      <c r="L1010" s="98"/>
      <c r="M1010" s="98"/>
      <c r="N1010" s="98"/>
      <c r="O1010" s="98"/>
      <c r="P1010" s="98"/>
      <c r="Q1010" s="98"/>
      <c r="R1010" s="98"/>
      <c r="S1010" s="98"/>
      <c r="T1010" s="98"/>
      <c r="U1010" s="98"/>
      <c r="V1010" s="98"/>
      <c r="W1010" s="98"/>
      <c r="X1010" s="98"/>
      <c r="Y1010" s="98"/>
      <c r="Z1010" s="98"/>
      <c r="AA1010" s="98"/>
      <c r="AB1010" s="98"/>
      <c r="AC1010" s="98"/>
      <c r="AD1010" s="98"/>
      <c r="AE1010" s="98"/>
      <c r="AF1010" s="98"/>
      <c r="AG1010" s="98"/>
      <c r="AH1010" s="98"/>
      <c r="AI1010" s="98"/>
      <c r="AJ1010" s="98"/>
      <c r="AK1010" s="98"/>
      <c r="AL1010" s="98"/>
      <c r="AM1010" s="98"/>
      <c r="AN1010" s="98"/>
      <c r="AO1010" s="98"/>
      <c r="AP1010" s="98"/>
      <c r="AQ1010" s="98"/>
      <c r="AR1010" s="98"/>
      <c r="AS1010" s="98"/>
      <c r="AT1010" s="98"/>
    </row>
    <row r="1011" ht="13.5" customHeight="1">
      <c r="A1011" s="5"/>
      <c r="B1011" s="98"/>
      <c r="C1011" s="98"/>
      <c r="D1011" s="98"/>
      <c r="E1011" s="98"/>
      <c r="F1011" s="98"/>
      <c r="G1011" s="78"/>
      <c r="H1011" s="98"/>
      <c r="I1011" s="98"/>
      <c r="J1011" s="99"/>
      <c r="K1011" s="98"/>
      <c r="L1011" s="98"/>
      <c r="M1011" s="98"/>
      <c r="N1011" s="98"/>
      <c r="O1011" s="98"/>
      <c r="P1011" s="98"/>
      <c r="Q1011" s="98"/>
      <c r="R1011" s="98"/>
      <c r="S1011" s="98"/>
      <c r="T1011" s="98"/>
      <c r="U1011" s="98"/>
      <c r="V1011" s="98"/>
      <c r="W1011" s="98"/>
      <c r="X1011" s="98"/>
      <c r="Y1011" s="98"/>
      <c r="Z1011" s="98"/>
      <c r="AA1011" s="98"/>
      <c r="AB1011" s="98"/>
      <c r="AC1011" s="98"/>
      <c r="AD1011" s="98"/>
      <c r="AE1011" s="98"/>
      <c r="AF1011" s="98"/>
      <c r="AG1011" s="98"/>
      <c r="AH1011" s="98"/>
      <c r="AI1011" s="98"/>
      <c r="AJ1011" s="98"/>
      <c r="AK1011" s="98"/>
      <c r="AL1011" s="98"/>
      <c r="AM1011" s="98"/>
      <c r="AN1011" s="98"/>
      <c r="AO1011" s="98"/>
      <c r="AP1011" s="98"/>
      <c r="AQ1011" s="98"/>
      <c r="AR1011" s="98"/>
      <c r="AS1011" s="98"/>
      <c r="AT1011" s="98"/>
    </row>
    <row r="1012" ht="13.5" customHeight="1">
      <c r="A1012" s="5"/>
      <c r="B1012" s="98"/>
      <c r="C1012" s="98"/>
      <c r="D1012" s="98"/>
      <c r="E1012" s="98"/>
      <c r="F1012" s="98"/>
      <c r="G1012" s="78"/>
      <c r="H1012" s="98"/>
      <c r="I1012" s="98"/>
      <c r="J1012" s="99"/>
      <c r="K1012" s="98"/>
      <c r="L1012" s="98"/>
      <c r="M1012" s="98"/>
      <c r="N1012" s="98"/>
      <c r="O1012" s="98"/>
      <c r="P1012" s="98"/>
      <c r="Q1012" s="98"/>
      <c r="R1012" s="98"/>
      <c r="S1012" s="98"/>
      <c r="T1012" s="98"/>
      <c r="U1012" s="98"/>
      <c r="V1012" s="98"/>
      <c r="W1012" s="98"/>
      <c r="X1012" s="98"/>
      <c r="Y1012" s="98"/>
      <c r="Z1012" s="98"/>
      <c r="AA1012" s="98"/>
      <c r="AB1012" s="98"/>
      <c r="AC1012" s="98"/>
      <c r="AD1012" s="98"/>
      <c r="AE1012" s="98"/>
      <c r="AF1012" s="98"/>
      <c r="AG1012" s="98"/>
      <c r="AH1012" s="98"/>
      <c r="AI1012" s="98"/>
      <c r="AJ1012" s="98"/>
      <c r="AK1012" s="98"/>
      <c r="AL1012" s="98"/>
      <c r="AM1012" s="98"/>
      <c r="AN1012" s="98"/>
      <c r="AO1012" s="98"/>
      <c r="AP1012" s="98"/>
      <c r="AQ1012" s="98"/>
      <c r="AR1012" s="98"/>
      <c r="AS1012" s="98"/>
      <c r="AT1012" s="98"/>
    </row>
    <row r="1013" ht="13.5" customHeight="1">
      <c r="A1013" s="5"/>
      <c r="B1013" s="98"/>
      <c r="C1013" s="98"/>
      <c r="D1013" s="98"/>
      <c r="E1013" s="98"/>
      <c r="F1013" s="98"/>
      <c r="G1013" s="78"/>
      <c r="H1013" s="98"/>
      <c r="I1013" s="98"/>
      <c r="J1013" s="99"/>
      <c r="K1013" s="98"/>
      <c r="L1013" s="98"/>
      <c r="M1013" s="98"/>
      <c r="N1013" s="98"/>
      <c r="O1013" s="98"/>
      <c r="P1013" s="98"/>
      <c r="Q1013" s="98"/>
      <c r="R1013" s="98"/>
      <c r="S1013" s="98"/>
      <c r="T1013" s="98"/>
      <c r="U1013" s="98"/>
      <c r="V1013" s="98"/>
      <c r="W1013" s="98"/>
      <c r="X1013" s="98"/>
      <c r="Y1013" s="98"/>
      <c r="Z1013" s="98"/>
      <c r="AA1013" s="98"/>
      <c r="AB1013" s="98"/>
      <c r="AC1013" s="98"/>
      <c r="AD1013" s="98"/>
      <c r="AE1013" s="98"/>
      <c r="AF1013" s="98"/>
      <c r="AG1013" s="98"/>
      <c r="AH1013" s="98"/>
      <c r="AI1013" s="98"/>
      <c r="AJ1013" s="98"/>
      <c r="AK1013" s="98"/>
      <c r="AL1013" s="98"/>
      <c r="AM1013" s="98"/>
      <c r="AN1013" s="98"/>
      <c r="AO1013" s="98"/>
      <c r="AP1013" s="98"/>
      <c r="AQ1013" s="98"/>
      <c r="AR1013" s="98"/>
      <c r="AS1013" s="98"/>
      <c r="AT1013" s="98"/>
    </row>
    <row r="1014" ht="13.5" customHeight="1">
      <c r="A1014" s="5"/>
      <c r="B1014" s="98"/>
      <c r="C1014" s="98"/>
      <c r="D1014" s="98"/>
      <c r="E1014" s="98"/>
      <c r="F1014" s="98"/>
      <c r="G1014" s="78"/>
      <c r="H1014" s="98"/>
      <c r="I1014" s="98"/>
      <c r="J1014" s="99"/>
      <c r="K1014" s="98"/>
      <c r="L1014" s="98"/>
      <c r="M1014" s="98"/>
      <c r="N1014" s="98"/>
      <c r="O1014" s="98"/>
      <c r="P1014" s="98"/>
      <c r="Q1014" s="98"/>
      <c r="R1014" s="98"/>
      <c r="S1014" s="98"/>
      <c r="T1014" s="98"/>
      <c r="U1014" s="98"/>
      <c r="V1014" s="98"/>
      <c r="W1014" s="98"/>
      <c r="X1014" s="98"/>
      <c r="Y1014" s="98"/>
      <c r="Z1014" s="98"/>
      <c r="AA1014" s="98"/>
      <c r="AB1014" s="98"/>
      <c r="AC1014" s="98"/>
      <c r="AD1014" s="98"/>
      <c r="AE1014" s="98"/>
      <c r="AF1014" s="98"/>
      <c r="AG1014" s="98"/>
      <c r="AH1014" s="98"/>
      <c r="AI1014" s="98"/>
      <c r="AJ1014" s="98"/>
      <c r="AK1014" s="98"/>
      <c r="AL1014" s="98"/>
      <c r="AM1014" s="98"/>
      <c r="AN1014" s="98"/>
      <c r="AO1014" s="98"/>
      <c r="AP1014" s="98"/>
      <c r="AQ1014" s="98"/>
      <c r="AR1014" s="98"/>
      <c r="AS1014" s="98"/>
      <c r="AT1014" s="98"/>
    </row>
    <row r="1015" ht="13.5" customHeight="1">
      <c r="A1015" s="5"/>
      <c r="B1015" s="98"/>
      <c r="C1015" s="98"/>
      <c r="D1015" s="98"/>
      <c r="E1015" s="98"/>
      <c r="F1015" s="98"/>
      <c r="G1015" s="78"/>
      <c r="H1015" s="98"/>
      <c r="I1015" s="98"/>
      <c r="J1015" s="99"/>
      <c r="K1015" s="98"/>
      <c r="L1015" s="98"/>
      <c r="M1015" s="98"/>
      <c r="N1015" s="98"/>
      <c r="O1015" s="98"/>
      <c r="P1015" s="98"/>
      <c r="Q1015" s="98"/>
      <c r="R1015" s="98"/>
      <c r="S1015" s="98"/>
      <c r="T1015" s="98"/>
      <c r="U1015" s="98"/>
      <c r="V1015" s="98"/>
      <c r="W1015" s="98"/>
      <c r="X1015" s="98"/>
      <c r="Y1015" s="98"/>
      <c r="Z1015" s="98"/>
      <c r="AA1015" s="98"/>
      <c r="AB1015" s="98"/>
      <c r="AC1015" s="98"/>
      <c r="AD1015" s="98"/>
      <c r="AE1015" s="98"/>
      <c r="AF1015" s="98"/>
      <c r="AG1015" s="98"/>
      <c r="AH1015" s="98"/>
      <c r="AI1015" s="98"/>
      <c r="AJ1015" s="98"/>
      <c r="AK1015" s="98"/>
      <c r="AL1015" s="98"/>
      <c r="AM1015" s="98"/>
      <c r="AN1015" s="98"/>
      <c r="AO1015" s="98"/>
      <c r="AP1015" s="98"/>
      <c r="AQ1015" s="98"/>
      <c r="AR1015" s="98"/>
      <c r="AS1015" s="98"/>
      <c r="AT1015" s="98"/>
    </row>
    <row r="1016" ht="13.5" customHeight="1">
      <c r="A1016" s="5"/>
      <c r="B1016" s="98"/>
      <c r="C1016" s="98"/>
      <c r="D1016" s="98"/>
      <c r="E1016" s="98"/>
      <c r="F1016" s="98"/>
      <c r="G1016" s="78"/>
      <c r="H1016" s="98"/>
      <c r="I1016" s="98"/>
      <c r="J1016" s="99"/>
      <c r="K1016" s="98"/>
      <c r="L1016" s="98"/>
      <c r="M1016" s="98"/>
      <c r="N1016" s="98"/>
      <c r="O1016" s="98"/>
      <c r="P1016" s="98"/>
      <c r="Q1016" s="98"/>
      <c r="R1016" s="98"/>
      <c r="S1016" s="98"/>
      <c r="T1016" s="98"/>
      <c r="U1016" s="98"/>
      <c r="V1016" s="98"/>
      <c r="W1016" s="98"/>
      <c r="X1016" s="98"/>
      <c r="Y1016" s="98"/>
      <c r="Z1016" s="98"/>
      <c r="AA1016" s="98"/>
      <c r="AB1016" s="98"/>
      <c r="AC1016" s="98"/>
      <c r="AD1016" s="98"/>
      <c r="AE1016" s="98"/>
      <c r="AF1016" s="98"/>
      <c r="AG1016" s="98"/>
      <c r="AH1016" s="98"/>
      <c r="AI1016" s="98"/>
      <c r="AJ1016" s="98"/>
      <c r="AK1016" s="98"/>
      <c r="AL1016" s="98"/>
      <c r="AM1016" s="98"/>
      <c r="AN1016" s="98"/>
      <c r="AO1016" s="98"/>
      <c r="AP1016" s="98"/>
      <c r="AQ1016" s="98"/>
      <c r="AR1016" s="98"/>
      <c r="AS1016" s="98"/>
      <c r="AT1016" s="98"/>
    </row>
    <row r="1017" ht="13.5" customHeight="1">
      <c r="A1017" s="5"/>
      <c r="B1017" s="98"/>
      <c r="C1017" s="98"/>
      <c r="D1017" s="98"/>
      <c r="E1017" s="98"/>
      <c r="F1017" s="98"/>
      <c r="G1017" s="78"/>
      <c r="H1017" s="98"/>
      <c r="I1017" s="98"/>
      <c r="J1017" s="99"/>
      <c r="K1017" s="98"/>
      <c r="L1017" s="98"/>
      <c r="M1017" s="98"/>
      <c r="N1017" s="98"/>
      <c r="O1017" s="98"/>
      <c r="P1017" s="98"/>
      <c r="Q1017" s="98"/>
      <c r="R1017" s="98"/>
      <c r="S1017" s="98"/>
      <c r="T1017" s="98"/>
      <c r="U1017" s="98"/>
      <c r="V1017" s="98"/>
      <c r="W1017" s="98"/>
      <c r="X1017" s="98"/>
      <c r="Y1017" s="98"/>
      <c r="Z1017" s="98"/>
      <c r="AA1017" s="98"/>
      <c r="AB1017" s="98"/>
      <c r="AC1017" s="98"/>
      <c r="AD1017" s="98"/>
      <c r="AE1017" s="98"/>
      <c r="AF1017" s="98"/>
      <c r="AG1017" s="98"/>
      <c r="AH1017" s="98"/>
      <c r="AI1017" s="98"/>
      <c r="AJ1017" s="98"/>
      <c r="AK1017" s="98"/>
      <c r="AL1017" s="98"/>
      <c r="AM1017" s="98"/>
      <c r="AN1017" s="98"/>
      <c r="AO1017" s="98"/>
      <c r="AP1017" s="98"/>
      <c r="AQ1017" s="98"/>
      <c r="AR1017" s="98"/>
      <c r="AS1017" s="98"/>
      <c r="AT1017" s="98"/>
    </row>
    <row r="1018" ht="13.5" customHeight="1">
      <c r="A1018" s="5"/>
      <c r="B1018" s="98"/>
      <c r="C1018" s="98"/>
      <c r="D1018" s="98"/>
      <c r="E1018" s="98"/>
      <c r="F1018" s="98"/>
      <c r="G1018" s="78"/>
      <c r="H1018" s="98"/>
      <c r="I1018" s="98"/>
      <c r="J1018" s="99"/>
      <c r="K1018" s="98"/>
      <c r="L1018" s="98"/>
      <c r="M1018" s="98"/>
      <c r="N1018" s="98"/>
      <c r="O1018" s="98"/>
      <c r="P1018" s="98"/>
      <c r="Q1018" s="98"/>
      <c r="R1018" s="98"/>
      <c r="S1018" s="98"/>
      <c r="T1018" s="98"/>
      <c r="U1018" s="98"/>
      <c r="V1018" s="98"/>
      <c r="W1018" s="98"/>
      <c r="X1018" s="98"/>
      <c r="Y1018" s="98"/>
      <c r="Z1018" s="98"/>
      <c r="AA1018" s="98"/>
      <c r="AB1018" s="98"/>
      <c r="AC1018" s="98"/>
      <c r="AD1018" s="98"/>
      <c r="AE1018" s="98"/>
      <c r="AF1018" s="98"/>
      <c r="AG1018" s="98"/>
      <c r="AH1018" s="98"/>
      <c r="AI1018" s="98"/>
      <c r="AJ1018" s="98"/>
      <c r="AK1018" s="98"/>
      <c r="AL1018" s="98"/>
      <c r="AM1018" s="98"/>
      <c r="AN1018" s="98"/>
      <c r="AO1018" s="98"/>
      <c r="AP1018" s="98"/>
      <c r="AQ1018" s="98"/>
      <c r="AR1018" s="98"/>
      <c r="AS1018" s="98"/>
      <c r="AT1018" s="98"/>
    </row>
    <row r="1019" ht="13.5" customHeight="1">
      <c r="A1019" s="5"/>
      <c r="B1019" s="98"/>
      <c r="C1019" s="98"/>
      <c r="D1019" s="98"/>
      <c r="E1019" s="98"/>
      <c r="F1019" s="98"/>
      <c r="G1019" s="78"/>
      <c r="H1019" s="98"/>
      <c r="I1019" s="98"/>
      <c r="J1019" s="99"/>
      <c r="K1019" s="98"/>
      <c r="L1019" s="98"/>
      <c r="M1019" s="98"/>
      <c r="N1019" s="98"/>
      <c r="O1019" s="98"/>
      <c r="P1019" s="98"/>
      <c r="Q1019" s="98"/>
      <c r="R1019" s="98"/>
      <c r="S1019" s="98"/>
      <c r="T1019" s="98"/>
      <c r="U1019" s="98"/>
      <c r="V1019" s="98"/>
      <c r="W1019" s="98"/>
      <c r="X1019" s="98"/>
      <c r="Y1019" s="98"/>
      <c r="Z1019" s="98"/>
      <c r="AA1019" s="98"/>
      <c r="AB1019" s="98"/>
      <c r="AC1019" s="98"/>
      <c r="AD1019" s="98"/>
      <c r="AE1019" s="98"/>
      <c r="AF1019" s="98"/>
      <c r="AG1019" s="98"/>
      <c r="AH1019" s="98"/>
      <c r="AI1019" s="98"/>
      <c r="AJ1019" s="98"/>
      <c r="AK1019" s="98"/>
      <c r="AL1019" s="98"/>
      <c r="AM1019" s="98"/>
      <c r="AN1019" s="98"/>
      <c r="AO1019" s="98"/>
      <c r="AP1019" s="98"/>
      <c r="AQ1019" s="98"/>
      <c r="AR1019" s="98"/>
      <c r="AS1019" s="98"/>
      <c r="AT1019" s="98"/>
    </row>
    <row r="1020" ht="13.5" customHeight="1">
      <c r="A1020" s="5"/>
      <c r="B1020" s="98"/>
      <c r="C1020" s="98"/>
      <c r="D1020" s="98"/>
      <c r="E1020" s="98"/>
      <c r="F1020" s="98"/>
      <c r="G1020" s="78"/>
      <c r="H1020" s="98"/>
      <c r="I1020" s="98"/>
      <c r="J1020" s="99"/>
      <c r="K1020" s="98"/>
      <c r="L1020" s="98"/>
      <c r="M1020" s="98"/>
      <c r="N1020" s="98"/>
      <c r="O1020" s="98"/>
      <c r="P1020" s="98"/>
      <c r="Q1020" s="98"/>
      <c r="R1020" s="98"/>
      <c r="S1020" s="98"/>
      <c r="T1020" s="98"/>
      <c r="U1020" s="98"/>
      <c r="V1020" s="98"/>
      <c r="W1020" s="98"/>
      <c r="X1020" s="98"/>
      <c r="Y1020" s="98"/>
      <c r="Z1020" s="98"/>
      <c r="AA1020" s="98"/>
      <c r="AB1020" s="98"/>
      <c r="AC1020" s="98"/>
      <c r="AD1020" s="98"/>
      <c r="AE1020" s="98"/>
      <c r="AF1020" s="98"/>
      <c r="AG1020" s="98"/>
      <c r="AH1020" s="98"/>
      <c r="AI1020" s="98"/>
      <c r="AJ1020" s="98"/>
      <c r="AK1020" s="98"/>
      <c r="AL1020" s="98"/>
      <c r="AM1020" s="98"/>
      <c r="AN1020" s="98"/>
      <c r="AO1020" s="98"/>
      <c r="AP1020" s="98"/>
      <c r="AQ1020" s="98"/>
      <c r="AR1020" s="98"/>
      <c r="AS1020" s="98"/>
      <c r="AT1020" s="98"/>
    </row>
    <row r="1021" ht="13.5" customHeight="1">
      <c r="A1021" s="5"/>
      <c r="B1021" s="98"/>
      <c r="C1021" s="98"/>
      <c r="D1021" s="98"/>
      <c r="E1021" s="98"/>
      <c r="F1021" s="98"/>
      <c r="G1021" s="78"/>
      <c r="H1021" s="98"/>
      <c r="I1021" s="98"/>
      <c r="J1021" s="99"/>
      <c r="K1021" s="98"/>
      <c r="L1021" s="98"/>
      <c r="M1021" s="98"/>
      <c r="N1021" s="98"/>
      <c r="O1021" s="98"/>
      <c r="P1021" s="98"/>
      <c r="Q1021" s="98"/>
      <c r="R1021" s="98"/>
      <c r="S1021" s="98"/>
      <c r="T1021" s="98"/>
      <c r="U1021" s="98"/>
      <c r="V1021" s="98"/>
      <c r="W1021" s="98"/>
      <c r="X1021" s="98"/>
      <c r="Y1021" s="98"/>
      <c r="Z1021" s="98"/>
      <c r="AA1021" s="98"/>
      <c r="AB1021" s="98"/>
      <c r="AC1021" s="98"/>
      <c r="AD1021" s="98"/>
      <c r="AE1021" s="98"/>
      <c r="AF1021" s="98"/>
      <c r="AG1021" s="98"/>
      <c r="AH1021" s="98"/>
      <c r="AI1021" s="98"/>
      <c r="AJ1021" s="98"/>
      <c r="AK1021" s="98"/>
      <c r="AL1021" s="98"/>
      <c r="AM1021" s="98"/>
      <c r="AN1021" s="98"/>
      <c r="AO1021" s="98"/>
      <c r="AP1021" s="98"/>
      <c r="AQ1021" s="98"/>
      <c r="AR1021" s="98"/>
      <c r="AS1021" s="98"/>
      <c r="AT1021" s="98"/>
    </row>
    <row r="1022" ht="13.5" customHeight="1">
      <c r="A1022" s="5"/>
      <c r="B1022" s="98"/>
      <c r="C1022" s="98"/>
      <c r="D1022" s="98"/>
      <c r="E1022" s="98"/>
      <c r="F1022" s="98"/>
      <c r="G1022" s="78"/>
      <c r="H1022" s="98"/>
      <c r="I1022" s="98"/>
      <c r="J1022" s="99"/>
      <c r="K1022" s="98"/>
      <c r="L1022" s="98"/>
      <c r="M1022" s="98"/>
      <c r="N1022" s="98"/>
      <c r="O1022" s="98"/>
      <c r="P1022" s="98"/>
      <c r="Q1022" s="98"/>
      <c r="R1022" s="98"/>
      <c r="S1022" s="98"/>
      <c r="T1022" s="98"/>
      <c r="U1022" s="98"/>
      <c r="V1022" s="98"/>
      <c r="W1022" s="98"/>
      <c r="X1022" s="98"/>
      <c r="Y1022" s="98"/>
      <c r="Z1022" s="98"/>
      <c r="AA1022" s="98"/>
      <c r="AB1022" s="98"/>
      <c r="AC1022" s="98"/>
      <c r="AD1022" s="98"/>
      <c r="AE1022" s="98"/>
      <c r="AF1022" s="98"/>
      <c r="AG1022" s="98"/>
      <c r="AH1022" s="98"/>
      <c r="AI1022" s="98"/>
      <c r="AJ1022" s="98"/>
      <c r="AK1022" s="98"/>
      <c r="AL1022" s="98"/>
      <c r="AM1022" s="98"/>
      <c r="AN1022" s="98"/>
      <c r="AO1022" s="98"/>
      <c r="AP1022" s="98"/>
      <c r="AQ1022" s="98"/>
      <c r="AR1022" s="98"/>
      <c r="AS1022" s="98"/>
      <c r="AT1022" s="98"/>
    </row>
    <row r="1023" ht="13.5" customHeight="1">
      <c r="A1023" s="5"/>
      <c r="B1023" s="98"/>
      <c r="C1023" s="98"/>
      <c r="D1023" s="98"/>
      <c r="E1023" s="98"/>
      <c r="F1023" s="98"/>
      <c r="G1023" s="78"/>
      <c r="H1023" s="98"/>
      <c r="I1023" s="98"/>
      <c r="J1023" s="99"/>
      <c r="K1023" s="98"/>
      <c r="L1023" s="98"/>
      <c r="M1023" s="98"/>
      <c r="N1023" s="98"/>
      <c r="O1023" s="98"/>
      <c r="P1023" s="98"/>
      <c r="Q1023" s="98"/>
      <c r="R1023" s="98"/>
      <c r="S1023" s="98"/>
      <c r="T1023" s="98"/>
      <c r="U1023" s="98"/>
      <c r="V1023" s="98"/>
      <c r="W1023" s="98"/>
      <c r="X1023" s="98"/>
      <c r="Y1023" s="98"/>
      <c r="Z1023" s="98"/>
      <c r="AA1023" s="98"/>
      <c r="AB1023" s="98"/>
      <c r="AC1023" s="98"/>
      <c r="AD1023" s="98"/>
      <c r="AE1023" s="98"/>
      <c r="AF1023" s="98"/>
      <c r="AG1023" s="98"/>
      <c r="AH1023" s="98"/>
      <c r="AI1023" s="98"/>
      <c r="AJ1023" s="98"/>
      <c r="AK1023" s="98"/>
      <c r="AL1023" s="98"/>
      <c r="AM1023" s="98"/>
      <c r="AN1023" s="98"/>
      <c r="AO1023" s="98"/>
      <c r="AP1023" s="98"/>
      <c r="AQ1023" s="98"/>
      <c r="AR1023" s="98"/>
      <c r="AS1023" s="98"/>
      <c r="AT1023" s="98"/>
    </row>
    <row r="1024" ht="13.5" customHeight="1">
      <c r="A1024" s="5"/>
      <c r="B1024" s="98"/>
      <c r="C1024" s="98"/>
      <c r="D1024" s="98"/>
      <c r="E1024" s="98"/>
      <c r="F1024" s="98"/>
      <c r="G1024" s="78"/>
      <c r="H1024" s="98"/>
      <c r="I1024" s="98"/>
      <c r="J1024" s="99"/>
      <c r="K1024" s="98"/>
      <c r="L1024" s="98"/>
      <c r="M1024" s="98"/>
      <c r="N1024" s="98"/>
      <c r="O1024" s="98"/>
      <c r="P1024" s="98"/>
      <c r="Q1024" s="98"/>
      <c r="R1024" s="98"/>
      <c r="S1024" s="98"/>
      <c r="T1024" s="98"/>
      <c r="U1024" s="98"/>
      <c r="V1024" s="98"/>
      <c r="W1024" s="98"/>
      <c r="X1024" s="98"/>
      <c r="Y1024" s="98"/>
      <c r="Z1024" s="98"/>
      <c r="AA1024" s="98"/>
      <c r="AB1024" s="98"/>
      <c r="AC1024" s="98"/>
      <c r="AD1024" s="98"/>
      <c r="AE1024" s="98"/>
      <c r="AF1024" s="98"/>
      <c r="AG1024" s="98"/>
      <c r="AH1024" s="98"/>
      <c r="AI1024" s="98"/>
      <c r="AJ1024" s="98"/>
      <c r="AK1024" s="98"/>
      <c r="AL1024" s="98"/>
      <c r="AM1024" s="98"/>
      <c r="AN1024" s="98"/>
      <c r="AO1024" s="98"/>
      <c r="AP1024" s="98"/>
      <c r="AQ1024" s="98"/>
      <c r="AR1024" s="98"/>
      <c r="AS1024" s="98"/>
      <c r="AT1024" s="98"/>
    </row>
    <row r="1025" ht="13.5" customHeight="1">
      <c r="A1025" s="5"/>
      <c r="B1025" s="98"/>
      <c r="C1025" s="98"/>
      <c r="D1025" s="98"/>
      <c r="E1025" s="98"/>
      <c r="F1025" s="98"/>
      <c r="G1025" s="78"/>
      <c r="H1025" s="98"/>
      <c r="I1025" s="98"/>
      <c r="J1025" s="99"/>
      <c r="K1025" s="98"/>
      <c r="L1025" s="98"/>
      <c r="M1025" s="98"/>
      <c r="N1025" s="98"/>
      <c r="O1025" s="98"/>
      <c r="P1025" s="98"/>
      <c r="Q1025" s="98"/>
      <c r="R1025" s="98"/>
      <c r="S1025" s="98"/>
      <c r="T1025" s="98"/>
      <c r="U1025" s="98"/>
      <c r="V1025" s="98"/>
      <c r="W1025" s="98"/>
      <c r="X1025" s="98"/>
      <c r="Y1025" s="98"/>
      <c r="Z1025" s="98"/>
      <c r="AA1025" s="98"/>
      <c r="AB1025" s="98"/>
      <c r="AC1025" s="98"/>
      <c r="AD1025" s="98"/>
      <c r="AE1025" s="98"/>
      <c r="AF1025" s="98"/>
      <c r="AG1025" s="98"/>
      <c r="AH1025" s="98"/>
      <c r="AI1025" s="98"/>
      <c r="AJ1025" s="98"/>
      <c r="AK1025" s="98"/>
      <c r="AL1025" s="98"/>
      <c r="AM1025" s="98"/>
      <c r="AN1025" s="98"/>
      <c r="AO1025" s="98"/>
      <c r="AP1025" s="98"/>
      <c r="AQ1025" s="98"/>
      <c r="AR1025" s="98"/>
      <c r="AS1025" s="98"/>
      <c r="AT1025" s="98"/>
    </row>
    <row r="1026" ht="13.5" customHeight="1">
      <c r="A1026" s="5"/>
      <c r="B1026" s="98"/>
      <c r="C1026" s="98"/>
      <c r="D1026" s="98"/>
      <c r="E1026" s="98"/>
      <c r="F1026" s="98"/>
      <c r="G1026" s="78"/>
      <c r="H1026" s="98"/>
      <c r="I1026" s="98"/>
      <c r="J1026" s="99"/>
      <c r="K1026" s="98"/>
      <c r="L1026" s="98"/>
      <c r="M1026" s="98"/>
      <c r="N1026" s="98"/>
      <c r="O1026" s="98"/>
      <c r="P1026" s="98"/>
      <c r="Q1026" s="98"/>
      <c r="R1026" s="98"/>
      <c r="S1026" s="98"/>
      <c r="T1026" s="98"/>
      <c r="U1026" s="98"/>
      <c r="V1026" s="98"/>
      <c r="W1026" s="98"/>
      <c r="X1026" s="98"/>
      <c r="Y1026" s="98"/>
      <c r="Z1026" s="98"/>
      <c r="AA1026" s="98"/>
      <c r="AB1026" s="98"/>
      <c r="AC1026" s="98"/>
      <c r="AD1026" s="98"/>
      <c r="AE1026" s="98"/>
      <c r="AF1026" s="98"/>
      <c r="AG1026" s="98"/>
      <c r="AH1026" s="98"/>
      <c r="AI1026" s="98"/>
      <c r="AJ1026" s="98"/>
      <c r="AK1026" s="98"/>
      <c r="AL1026" s="98"/>
      <c r="AM1026" s="98"/>
      <c r="AN1026" s="98"/>
      <c r="AO1026" s="98"/>
      <c r="AP1026" s="98"/>
      <c r="AQ1026" s="98"/>
      <c r="AR1026" s="98"/>
      <c r="AS1026" s="98"/>
      <c r="AT1026" s="98"/>
    </row>
    <row r="1027" ht="13.5" customHeight="1">
      <c r="A1027" s="5"/>
      <c r="B1027" s="98"/>
      <c r="C1027" s="98"/>
      <c r="D1027" s="98"/>
      <c r="E1027" s="98"/>
      <c r="F1027" s="98"/>
      <c r="G1027" s="78"/>
      <c r="H1027" s="98"/>
      <c r="I1027" s="98"/>
      <c r="J1027" s="99"/>
      <c r="K1027" s="98"/>
      <c r="L1027" s="98"/>
      <c r="M1027" s="98"/>
      <c r="N1027" s="98"/>
      <c r="O1027" s="98"/>
      <c r="P1027" s="98"/>
      <c r="Q1027" s="98"/>
      <c r="R1027" s="98"/>
      <c r="S1027" s="98"/>
      <c r="T1027" s="98"/>
      <c r="U1027" s="98"/>
      <c r="V1027" s="98"/>
      <c r="W1027" s="98"/>
      <c r="X1027" s="98"/>
      <c r="Y1027" s="98"/>
      <c r="Z1027" s="98"/>
      <c r="AA1027" s="98"/>
      <c r="AB1027" s="98"/>
      <c r="AC1027" s="98"/>
      <c r="AD1027" s="98"/>
      <c r="AE1027" s="98"/>
      <c r="AF1027" s="98"/>
      <c r="AG1027" s="98"/>
      <c r="AH1027" s="98"/>
      <c r="AI1027" s="98"/>
      <c r="AJ1027" s="98"/>
      <c r="AK1027" s="98"/>
      <c r="AL1027" s="98"/>
      <c r="AM1027" s="98"/>
      <c r="AN1027" s="98"/>
      <c r="AO1027" s="98"/>
      <c r="AP1027" s="98"/>
      <c r="AQ1027" s="98"/>
      <c r="AR1027" s="98"/>
      <c r="AS1027" s="98"/>
      <c r="AT1027" s="98"/>
    </row>
    <row r="1028" ht="13.5" customHeight="1">
      <c r="A1028" s="5"/>
      <c r="B1028" s="98"/>
      <c r="C1028" s="98"/>
      <c r="D1028" s="98"/>
      <c r="E1028" s="98"/>
      <c r="F1028" s="98"/>
      <c r="G1028" s="78"/>
      <c r="H1028" s="98"/>
      <c r="I1028" s="98"/>
      <c r="J1028" s="99"/>
      <c r="K1028" s="98"/>
      <c r="L1028" s="98"/>
      <c r="M1028" s="98"/>
      <c r="N1028" s="98"/>
      <c r="O1028" s="98"/>
      <c r="P1028" s="98"/>
      <c r="Q1028" s="98"/>
      <c r="R1028" s="98"/>
      <c r="S1028" s="98"/>
      <c r="T1028" s="98"/>
      <c r="U1028" s="98"/>
      <c r="V1028" s="98"/>
      <c r="W1028" s="98"/>
      <c r="X1028" s="98"/>
      <c r="Y1028" s="98"/>
      <c r="Z1028" s="98"/>
      <c r="AA1028" s="98"/>
      <c r="AB1028" s="98"/>
      <c r="AC1028" s="98"/>
      <c r="AD1028" s="98"/>
      <c r="AE1028" s="98"/>
      <c r="AF1028" s="98"/>
      <c r="AG1028" s="98"/>
      <c r="AH1028" s="98"/>
      <c r="AI1028" s="98"/>
      <c r="AJ1028" s="98"/>
      <c r="AK1028" s="98"/>
      <c r="AL1028" s="98"/>
      <c r="AM1028" s="98"/>
      <c r="AN1028" s="98"/>
      <c r="AO1028" s="98"/>
      <c r="AP1028" s="98"/>
      <c r="AQ1028" s="98"/>
      <c r="AR1028" s="98"/>
      <c r="AS1028" s="98"/>
      <c r="AT1028" s="98"/>
    </row>
    <row r="1029" ht="13.5" customHeight="1">
      <c r="A1029" s="5"/>
      <c r="B1029" s="98"/>
      <c r="C1029" s="98"/>
      <c r="D1029" s="98"/>
      <c r="E1029" s="98"/>
      <c r="F1029" s="98"/>
      <c r="G1029" s="78"/>
      <c r="H1029" s="98"/>
      <c r="I1029" s="98"/>
      <c r="J1029" s="99"/>
      <c r="K1029" s="98"/>
      <c r="L1029" s="98"/>
      <c r="M1029" s="98"/>
      <c r="N1029" s="98"/>
      <c r="O1029" s="98"/>
      <c r="P1029" s="98"/>
      <c r="Q1029" s="98"/>
      <c r="R1029" s="98"/>
      <c r="S1029" s="98"/>
      <c r="T1029" s="98"/>
      <c r="U1029" s="98"/>
      <c r="V1029" s="98"/>
      <c r="W1029" s="98"/>
      <c r="X1029" s="98"/>
      <c r="Y1029" s="98"/>
      <c r="Z1029" s="98"/>
      <c r="AA1029" s="98"/>
      <c r="AB1029" s="98"/>
      <c r="AC1029" s="98"/>
      <c r="AD1029" s="98"/>
      <c r="AE1029" s="98"/>
      <c r="AF1029" s="98"/>
      <c r="AG1029" s="98"/>
      <c r="AH1029" s="98"/>
      <c r="AI1029" s="98"/>
      <c r="AJ1029" s="98"/>
      <c r="AK1029" s="98"/>
      <c r="AL1029" s="98"/>
      <c r="AM1029" s="98"/>
      <c r="AN1029" s="98"/>
      <c r="AO1029" s="98"/>
      <c r="AP1029" s="98"/>
      <c r="AQ1029" s="98"/>
      <c r="AR1029" s="98"/>
      <c r="AS1029" s="98"/>
      <c r="AT1029" s="98"/>
    </row>
    <row r="1030" ht="13.5" customHeight="1">
      <c r="A1030" s="5"/>
      <c r="B1030" s="98"/>
      <c r="C1030" s="98"/>
      <c r="D1030" s="98"/>
      <c r="E1030" s="98"/>
      <c r="F1030" s="98"/>
      <c r="G1030" s="78"/>
      <c r="H1030" s="98"/>
      <c r="I1030" s="98"/>
      <c r="J1030" s="99"/>
      <c r="K1030" s="98"/>
      <c r="L1030" s="98"/>
      <c r="M1030" s="98"/>
      <c r="N1030" s="98"/>
      <c r="O1030" s="98"/>
      <c r="P1030" s="98"/>
      <c r="Q1030" s="98"/>
      <c r="R1030" s="98"/>
      <c r="S1030" s="98"/>
      <c r="T1030" s="98"/>
      <c r="U1030" s="98"/>
      <c r="V1030" s="98"/>
      <c r="W1030" s="98"/>
      <c r="X1030" s="98"/>
      <c r="Y1030" s="98"/>
      <c r="Z1030" s="98"/>
      <c r="AA1030" s="98"/>
      <c r="AB1030" s="98"/>
      <c r="AC1030" s="98"/>
      <c r="AD1030" s="98"/>
      <c r="AE1030" s="98"/>
      <c r="AF1030" s="98"/>
      <c r="AG1030" s="98"/>
      <c r="AH1030" s="98"/>
      <c r="AI1030" s="98"/>
      <c r="AJ1030" s="98"/>
      <c r="AK1030" s="98"/>
      <c r="AL1030" s="98"/>
      <c r="AM1030" s="98"/>
      <c r="AN1030" s="98"/>
      <c r="AO1030" s="98"/>
      <c r="AP1030" s="98"/>
      <c r="AQ1030" s="98"/>
      <c r="AR1030" s="98"/>
      <c r="AS1030" s="98"/>
      <c r="AT1030" s="98"/>
    </row>
    <row r="1031" ht="13.5" customHeight="1">
      <c r="A1031" s="5"/>
      <c r="B1031" s="98"/>
      <c r="C1031" s="98"/>
      <c r="D1031" s="98"/>
      <c r="E1031" s="98"/>
      <c r="F1031" s="98"/>
      <c r="G1031" s="78"/>
      <c r="H1031" s="98"/>
      <c r="I1031" s="98"/>
      <c r="J1031" s="99"/>
      <c r="K1031" s="98"/>
      <c r="L1031" s="98"/>
      <c r="M1031" s="98"/>
      <c r="N1031" s="98"/>
      <c r="O1031" s="98"/>
      <c r="P1031" s="98"/>
      <c r="Q1031" s="98"/>
      <c r="R1031" s="98"/>
      <c r="S1031" s="98"/>
      <c r="T1031" s="98"/>
      <c r="U1031" s="98"/>
      <c r="V1031" s="98"/>
      <c r="W1031" s="98"/>
      <c r="X1031" s="98"/>
      <c r="Y1031" s="98"/>
      <c r="Z1031" s="98"/>
      <c r="AA1031" s="98"/>
      <c r="AB1031" s="98"/>
      <c r="AC1031" s="98"/>
      <c r="AD1031" s="98"/>
      <c r="AE1031" s="98"/>
      <c r="AF1031" s="98"/>
      <c r="AG1031" s="98"/>
      <c r="AH1031" s="98"/>
      <c r="AI1031" s="98"/>
      <c r="AJ1031" s="98"/>
      <c r="AK1031" s="98"/>
      <c r="AL1031" s="98"/>
      <c r="AM1031" s="98"/>
      <c r="AN1031" s="98"/>
      <c r="AO1031" s="98"/>
      <c r="AP1031" s="98"/>
      <c r="AQ1031" s="98"/>
      <c r="AR1031" s="98"/>
      <c r="AS1031" s="98"/>
      <c r="AT1031" s="98"/>
    </row>
    <row r="1032" ht="13.5" customHeight="1">
      <c r="A1032" s="5"/>
      <c r="B1032" s="98"/>
      <c r="C1032" s="98"/>
      <c r="D1032" s="98"/>
      <c r="E1032" s="98"/>
      <c r="F1032" s="98"/>
      <c r="G1032" s="78"/>
      <c r="H1032" s="98"/>
      <c r="I1032" s="98"/>
      <c r="J1032" s="99"/>
      <c r="K1032" s="98"/>
      <c r="L1032" s="98"/>
      <c r="M1032" s="98"/>
      <c r="N1032" s="98"/>
      <c r="O1032" s="98"/>
      <c r="P1032" s="98"/>
      <c r="Q1032" s="98"/>
      <c r="R1032" s="98"/>
      <c r="S1032" s="98"/>
      <c r="T1032" s="98"/>
      <c r="U1032" s="98"/>
      <c r="V1032" s="98"/>
      <c r="W1032" s="98"/>
      <c r="X1032" s="98"/>
      <c r="Y1032" s="98"/>
      <c r="Z1032" s="98"/>
      <c r="AA1032" s="98"/>
      <c r="AB1032" s="98"/>
      <c r="AC1032" s="98"/>
      <c r="AD1032" s="98"/>
      <c r="AE1032" s="98"/>
      <c r="AF1032" s="98"/>
      <c r="AG1032" s="98"/>
      <c r="AH1032" s="98"/>
      <c r="AI1032" s="98"/>
      <c r="AJ1032" s="98"/>
      <c r="AK1032" s="98"/>
      <c r="AL1032" s="98"/>
      <c r="AM1032" s="98"/>
      <c r="AN1032" s="98"/>
      <c r="AO1032" s="98"/>
      <c r="AP1032" s="98"/>
      <c r="AQ1032" s="98"/>
      <c r="AR1032" s="98"/>
      <c r="AS1032" s="98"/>
      <c r="AT1032" s="98"/>
    </row>
    <row r="1033" ht="13.5" customHeight="1">
      <c r="A1033" s="5"/>
      <c r="B1033" s="98"/>
      <c r="C1033" s="98"/>
      <c r="D1033" s="98"/>
      <c r="E1033" s="98"/>
      <c r="F1033" s="98"/>
      <c r="G1033" s="78"/>
      <c r="H1033" s="98"/>
      <c r="I1033" s="98"/>
      <c r="J1033" s="99"/>
      <c r="K1033" s="98"/>
      <c r="L1033" s="98"/>
      <c r="M1033" s="98"/>
      <c r="N1033" s="98"/>
      <c r="O1033" s="98"/>
      <c r="P1033" s="98"/>
      <c r="Q1033" s="98"/>
      <c r="R1033" s="98"/>
      <c r="S1033" s="98"/>
      <c r="T1033" s="98"/>
      <c r="U1033" s="98"/>
      <c r="V1033" s="98"/>
      <c r="W1033" s="98"/>
      <c r="X1033" s="98"/>
      <c r="Y1033" s="98"/>
      <c r="Z1033" s="98"/>
      <c r="AA1033" s="98"/>
      <c r="AB1033" s="98"/>
      <c r="AC1033" s="98"/>
      <c r="AD1033" s="98"/>
      <c r="AE1033" s="98"/>
      <c r="AF1033" s="98"/>
      <c r="AG1033" s="98"/>
      <c r="AH1033" s="98"/>
      <c r="AI1033" s="98"/>
      <c r="AJ1033" s="98"/>
      <c r="AK1033" s="98"/>
      <c r="AL1033" s="98"/>
      <c r="AM1033" s="98"/>
      <c r="AN1033" s="98"/>
      <c r="AO1033" s="98"/>
      <c r="AP1033" s="98"/>
      <c r="AQ1033" s="98"/>
      <c r="AR1033" s="98"/>
      <c r="AS1033" s="98"/>
      <c r="AT1033" s="98"/>
    </row>
    <row r="1034" ht="13.5" customHeight="1">
      <c r="A1034" s="5"/>
      <c r="B1034" s="98"/>
      <c r="C1034" s="98"/>
      <c r="D1034" s="98"/>
      <c r="E1034" s="98"/>
      <c r="F1034" s="98"/>
      <c r="G1034" s="78"/>
      <c r="H1034" s="98"/>
      <c r="I1034" s="98"/>
      <c r="J1034" s="99"/>
      <c r="K1034" s="98"/>
      <c r="L1034" s="98"/>
      <c r="M1034" s="98"/>
      <c r="N1034" s="98"/>
      <c r="O1034" s="98"/>
      <c r="P1034" s="98"/>
      <c r="Q1034" s="98"/>
      <c r="R1034" s="98"/>
      <c r="S1034" s="98"/>
      <c r="T1034" s="98"/>
      <c r="U1034" s="98"/>
      <c r="V1034" s="98"/>
      <c r="W1034" s="98"/>
      <c r="X1034" s="98"/>
      <c r="Y1034" s="98"/>
      <c r="Z1034" s="98"/>
      <c r="AA1034" s="98"/>
      <c r="AB1034" s="98"/>
      <c r="AC1034" s="98"/>
      <c r="AD1034" s="98"/>
      <c r="AE1034" s="98"/>
      <c r="AF1034" s="98"/>
      <c r="AG1034" s="98"/>
      <c r="AH1034" s="98"/>
      <c r="AI1034" s="98"/>
      <c r="AJ1034" s="98"/>
      <c r="AK1034" s="98"/>
      <c r="AL1034" s="98"/>
      <c r="AM1034" s="98"/>
      <c r="AN1034" s="98"/>
      <c r="AO1034" s="98"/>
      <c r="AP1034" s="98"/>
      <c r="AQ1034" s="98"/>
      <c r="AR1034" s="98"/>
      <c r="AS1034" s="98"/>
      <c r="AT1034" s="98"/>
    </row>
    <row r="1035" ht="13.5" customHeight="1">
      <c r="A1035" s="5"/>
      <c r="B1035" s="98"/>
      <c r="C1035" s="98"/>
      <c r="D1035" s="98"/>
      <c r="E1035" s="98"/>
      <c r="F1035" s="98"/>
      <c r="G1035" s="78"/>
      <c r="H1035" s="98"/>
      <c r="I1035" s="98"/>
      <c r="J1035" s="99"/>
      <c r="K1035" s="98"/>
      <c r="L1035" s="98"/>
      <c r="M1035" s="98"/>
      <c r="N1035" s="98"/>
      <c r="O1035" s="98"/>
      <c r="P1035" s="98"/>
      <c r="Q1035" s="98"/>
      <c r="R1035" s="98"/>
      <c r="S1035" s="98"/>
      <c r="T1035" s="98"/>
      <c r="U1035" s="98"/>
      <c r="V1035" s="98"/>
      <c r="W1035" s="98"/>
      <c r="X1035" s="98"/>
      <c r="Y1035" s="98"/>
      <c r="Z1035" s="98"/>
      <c r="AA1035" s="98"/>
      <c r="AB1035" s="98"/>
      <c r="AC1035" s="98"/>
      <c r="AD1035" s="98"/>
      <c r="AE1035" s="98"/>
      <c r="AF1035" s="98"/>
      <c r="AG1035" s="98"/>
      <c r="AH1035" s="98"/>
      <c r="AI1035" s="98"/>
      <c r="AJ1035" s="98"/>
      <c r="AK1035" s="98"/>
      <c r="AL1035" s="98"/>
      <c r="AM1035" s="98"/>
      <c r="AN1035" s="98"/>
      <c r="AO1035" s="98"/>
      <c r="AP1035" s="98"/>
      <c r="AQ1035" s="98"/>
      <c r="AR1035" s="98"/>
      <c r="AS1035" s="98"/>
      <c r="AT1035" s="98"/>
    </row>
    <row r="1036" ht="13.5" customHeight="1">
      <c r="A1036" s="5"/>
      <c r="B1036" s="98"/>
      <c r="C1036" s="98"/>
      <c r="D1036" s="98"/>
      <c r="E1036" s="98"/>
      <c r="F1036" s="98"/>
      <c r="G1036" s="78"/>
      <c r="H1036" s="98"/>
      <c r="I1036" s="98"/>
      <c r="J1036" s="99"/>
      <c r="K1036" s="98"/>
      <c r="L1036" s="98"/>
      <c r="M1036" s="98"/>
      <c r="N1036" s="98"/>
      <c r="O1036" s="98"/>
      <c r="P1036" s="98"/>
      <c r="Q1036" s="98"/>
      <c r="R1036" s="98"/>
      <c r="S1036" s="98"/>
      <c r="T1036" s="98"/>
      <c r="U1036" s="98"/>
      <c r="V1036" s="98"/>
      <c r="W1036" s="98"/>
      <c r="X1036" s="98"/>
      <c r="Y1036" s="98"/>
      <c r="Z1036" s="98"/>
      <c r="AA1036" s="98"/>
      <c r="AB1036" s="98"/>
      <c r="AC1036" s="98"/>
      <c r="AD1036" s="98"/>
      <c r="AE1036" s="98"/>
      <c r="AF1036" s="98"/>
      <c r="AG1036" s="98"/>
      <c r="AH1036" s="98"/>
      <c r="AI1036" s="98"/>
      <c r="AJ1036" s="98"/>
      <c r="AK1036" s="98"/>
      <c r="AL1036" s="98"/>
      <c r="AM1036" s="98"/>
      <c r="AN1036" s="98"/>
      <c r="AO1036" s="98"/>
      <c r="AP1036" s="98"/>
      <c r="AQ1036" s="98"/>
      <c r="AR1036" s="98"/>
      <c r="AS1036" s="98"/>
      <c r="AT1036" s="98"/>
    </row>
    <row r="1037" ht="15.0" customHeight="1">
      <c r="A1037" s="5"/>
      <c r="G1037" s="78"/>
    </row>
    <row r="1038" ht="15.0" customHeight="1">
      <c r="A1038" s="5"/>
      <c r="G1038" s="78"/>
    </row>
    <row r="1039" ht="15.0" customHeight="1">
      <c r="A1039" s="5"/>
      <c r="G1039" s="78"/>
    </row>
    <row r="1040" ht="15.0" customHeight="1">
      <c r="A1040" s="5"/>
      <c r="G1040" s="78"/>
    </row>
    <row r="1041" ht="15.0" customHeight="1">
      <c r="A1041" s="5"/>
      <c r="G1041" s="78"/>
    </row>
    <row r="1042" ht="15.0" customHeight="1">
      <c r="A1042" s="5"/>
      <c r="G1042" s="78"/>
    </row>
    <row r="1043" ht="15.0" customHeight="1">
      <c r="A1043" s="5"/>
      <c r="G1043" s="78"/>
    </row>
    <row r="1044" ht="15.0" customHeight="1">
      <c r="A1044" s="5"/>
      <c r="G1044" s="78"/>
    </row>
    <row r="1045" ht="15.0" customHeight="1">
      <c r="A1045" s="5"/>
      <c r="G1045" s="78"/>
    </row>
    <row r="1046" ht="15.0" customHeight="1">
      <c r="A1046" s="5"/>
      <c r="G1046" s="78"/>
    </row>
    <row r="1047" ht="15.0" customHeight="1">
      <c r="A1047" s="5"/>
      <c r="G1047" s="78"/>
    </row>
    <row r="1048" ht="15.0" customHeight="1">
      <c r="A1048" s="5"/>
      <c r="G1048" s="78"/>
    </row>
    <row r="1049" ht="15.0" customHeight="1">
      <c r="A1049" s="5"/>
      <c r="G1049" s="78"/>
    </row>
    <row r="1050" ht="15.0" customHeight="1">
      <c r="A1050" s="5"/>
      <c r="G1050" s="78"/>
    </row>
    <row r="1051" ht="15.0" customHeight="1">
      <c r="A1051" s="5"/>
      <c r="G1051" s="78"/>
    </row>
    <row r="1052" ht="15.0" customHeight="1">
      <c r="A1052" s="5"/>
      <c r="G1052" s="78"/>
    </row>
    <row r="1053" ht="15.0" customHeight="1">
      <c r="A1053" s="5"/>
      <c r="G1053" s="78"/>
    </row>
    <row r="1054" ht="15.0" customHeight="1">
      <c r="A1054" s="5"/>
      <c r="G1054" s="78"/>
    </row>
    <row r="1055" ht="15.0" customHeight="1">
      <c r="A1055" s="5"/>
      <c r="G1055" s="78"/>
    </row>
    <row r="1056" ht="15.0" customHeight="1">
      <c r="A1056" s="5"/>
      <c r="G1056" s="78"/>
    </row>
    <row r="1057" ht="15.0" customHeight="1">
      <c r="A1057" s="5"/>
      <c r="G1057" s="78"/>
    </row>
    <row r="1058" ht="15.0" customHeight="1">
      <c r="A1058" s="5"/>
      <c r="G1058" s="78"/>
    </row>
    <row r="1059" ht="15.0" customHeight="1">
      <c r="A1059" s="5"/>
      <c r="G1059" s="78"/>
    </row>
    <row r="1060" ht="15.0" customHeight="1">
      <c r="A1060" s="5"/>
      <c r="G1060" s="78"/>
    </row>
  </sheetData>
  <mergeCells count="51">
    <mergeCell ref="I4:Y5"/>
    <mergeCell ref="I6:Y7"/>
    <mergeCell ref="I13:Y14"/>
    <mergeCell ref="O16:U16"/>
    <mergeCell ref="I18:Y19"/>
    <mergeCell ref="I20:Y21"/>
    <mergeCell ref="I23:Y24"/>
    <mergeCell ref="I25:Y25"/>
    <mergeCell ref="I26:Y27"/>
    <mergeCell ref="I31:Y32"/>
    <mergeCell ref="P36:Y37"/>
    <mergeCell ref="K37:L37"/>
    <mergeCell ref="M41:N41"/>
    <mergeCell ref="O46:U46"/>
    <mergeCell ref="I47:Y48"/>
    <mergeCell ref="I49:Y50"/>
    <mergeCell ref="I81:V82"/>
    <mergeCell ref="I128:R128"/>
    <mergeCell ref="I129:R129"/>
    <mergeCell ref="I130:R130"/>
    <mergeCell ref="Z137:AH137"/>
    <mergeCell ref="I164:U164"/>
    <mergeCell ref="I165:Y165"/>
    <mergeCell ref="I166:Y166"/>
    <mergeCell ref="M170:N170"/>
    <mergeCell ref="I172:R172"/>
    <mergeCell ref="I173:R173"/>
    <mergeCell ref="M176:N176"/>
    <mergeCell ref="I178:S178"/>
    <mergeCell ref="I179:Y179"/>
    <mergeCell ref="M195:N195"/>
    <mergeCell ref="I197:V198"/>
    <mergeCell ref="I213:Y215"/>
    <mergeCell ref="M216:N216"/>
    <mergeCell ref="AD218:AT219"/>
    <mergeCell ref="I218:AA219"/>
    <mergeCell ref="I220:Y221"/>
    <mergeCell ref="I223:S223"/>
    <mergeCell ref="I242:V243"/>
    <mergeCell ref="K300:U300"/>
    <mergeCell ref="AA300:AK300"/>
    <mergeCell ref="AA301:AK301"/>
    <mergeCell ref="K307:S307"/>
    <mergeCell ref="AA307:AI307"/>
    <mergeCell ref="K301:W301"/>
    <mergeCell ref="K302:Q302"/>
    <mergeCell ref="AA302:AG302"/>
    <mergeCell ref="K303:S303"/>
    <mergeCell ref="AA303:AI303"/>
    <mergeCell ref="K304:P304"/>
    <mergeCell ref="AA304:AF304"/>
  </mergeCells>
  <printOptions/>
  <pageMargins bottom="0.75" footer="0.0" header="0.0" left="0.25" right="0.25" top="0.75"/>
  <pageSetup orientation="portrait"/>
  <drawing r:id="rId2"/>
  <legacyDrawing r:id="rId3"/>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14"/>
    <col customWidth="1" min="2" max="6" width="4.71"/>
    <col customWidth="1" min="7" max="7" width="8.57"/>
    <col customWidth="1" min="8" max="22" width="4.71"/>
    <col customWidth="1" min="23" max="23" width="6.86"/>
    <col customWidth="1" min="24" max="39" width="4.71"/>
  </cols>
  <sheetData>
    <row r="1" ht="12.75" customHeight="1">
      <c r="A1" s="130" t="s">
        <v>3017</v>
      </c>
      <c r="B1" s="539" t="s">
        <v>2936</v>
      </c>
      <c r="C1" s="540" t="s">
        <v>2937</v>
      </c>
      <c r="D1" s="541" t="s">
        <v>2938</v>
      </c>
      <c r="E1" s="542" t="s">
        <v>2939</v>
      </c>
      <c r="F1" s="543" t="s">
        <v>189</v>
      </c>
      <c r="G1" s="72" t="s">
        <v>2971</v>
      </c>
      <c r="H1" s="544">
        <v>6.0</v>
      </c>
      <c r="I1" s="74" t="s">
        <v>3466</v>
      </c>
      <c r="J1" s="75"/>
      <c r="K1" s="75"/>
      <c r="L1" s="75"/>
      <c r="M1" s="75"/>
      <c r="N1" s="75"/>
      <c r="O1" s="545"/>
      <c r="P1" s="75"/>
      <c r="Q1" s="75"/>
      <c r="R1" s="75"/>
      <c r="S1" s="75"/>
      <c r="T1" s="75"/>
      <c r="U1" s="75"/>
      <c r="V1" s="75"/>
      <c r="W1" s="546"/>
      <c r="X1" s="75"/>
      <c r="Y1" s="75"/>
      <c r="Z1" s="75"/>
      <c r="AA1" s="27"/>
      <c r="AB1" s="27"/>
      <c r="AC1" s="27"/>
      <c r="AD1" s="27"/>
      <c r="AE1" s="27"/>
      <c r="AF1" s="27"/>
      <c r="AG1" s="27"/>
      <c r="AH1" s="27"/>
      <c r="AI1" s="27"/>
      <c r="AJ1" s="27"/>
    </row>
    <row r="2" ht="12.75" customHeight="1">
      <c r="A2" s="5"/>
      <c r="B2" s="27"/>
      <c r="C2" s="27"/>
      <c r="D2" s="27"/>
      <c r="E2" s="27"/>
      <c r="F2" s="27"/>
      <c r="G2" s="78"/>
      <c r="H2" s="547"/>
      <c r="I2" s="74"/>
      <c r="J2" s="75"/>
      <c r="K2" s="75"/>
      <c r="L2" s="75"/>
      <c r="M2" s="75"/>
      <c r="N2" s="75"/>
      <c r="O2" s="75"/>
      <c r="P2" s="75"/>
      <c r="Q2" s="75"/>
      <c r="R2" s="75"/>
      <c r="S2" s="75"/>
      <c r="T2" s="75"/>
      <c r="U2" s="75"/>
      <c r="V2" s="75"/>
      <c r="W2" s="546"/>
      <c r="X2" s="75"/>
      <c r="Y2" s="75"/>
      <c r="Z2" s="75"/>
      <c r="AA2" s="27"/>
      <c r="AB2" s="27"/>
      <c r="AC2" s="27"/>
      <c r="AD2" s="27"/>
      <c r="AE2" s="27"/>
      <c r="AF2" s="27"/>
      <c r="AG2" s="27"/>
      <c r="AH2" s="27"/>
      <c r="AI2" s="27"/>
      <c r="AJ2" s="27"/>
    </row>
    <row r="3" ht="12.75" customHeight="1">
      <c r="A3" s="5"/>
      <c r="B3" s="27"/>
      <c r="C3" s="27"/>
      <c r="D3" s="27"/>
      <c r="E3" s="27"/>
      <c r="F3" s="27"/>
      <c r="G3" s="78"/>
      <c r="H3" s="547"/>
      <c r="I3" s="75" t="s">
        <v>3467</v>
      </c>
      <c r="AA3" s="192"/>
      <c r="AB3" s="27"/>
      <c r="AC3" s="27"/>
      <c r="AD3" s="27"/>
      <c r="AE3" s="27"/>
      <c r="AF3" s="27"/>
      <c r="AG3" s="27"/>
      <c r="AH3" s="27"/>
      <c r="AI3" s="27"/>
      <c r="AJ3" s="27"/>
    </row>
    <row r="4" ht="12.75" customHeight="1">
      <c r="A4" s="5"/>
      <c r="B4" s="27"/>
      <c r="C4" s="27"/>
      <c r="D4" s="27"/>
      <c r="E4" s="27"/>
      <c r="F4" s="27"/>
      <c r="G4" s="78"/>
      <c r="H4" s="547" t="s">
        <v>2990</v>
      </c>
      <c r="I4" s="94" t="str">
        <f>"CATI: SI (TIPO_MUESTRA=2) ASIGNAR V06_03=U06_03"</f>
        <v>CATI: SI (TIPO_MUESTRA=2) ASIGNAR V06_03=U06_03</v>
      </c>
      <c r="J4" s="45"/>
      <c r="K4" s="45"/>
      <c r="L4" s="45"/>
      <c r="M4" s="45"/>
      <c r="N4" s="45"/>
      <c r="O4" s="45"/>
      <c r="P4" s="45"/>
      <c r="Q4" s="45"/>
      <c r="R4" s="45"/>
      <c r="S4" s="45"/>
      <c r="T4" s="45"/>
      <c r="U4" s="45"/>
      <c r="V4" s="45"/>
      <c r="W4" s="45"/>
      <c r="X4" s="45"/>
      <c r="Y4" s="45"/>
      <c r="Z4" s="46"/>
      <c r="AA4" s="27"/>
      <c r="AB4" s="27"/>
      <c r="AC4" s="27"/>
      <c r="AD4" s="27"/>
      <c r="AE4" s="27"/>
      <c r="AF4" s="27"/>
      <c r="AG4" s="27"/>
      <c r="AH4" s="27"/>
      <c r="AI4" s="27"/>
      <c r="AJ4" s="27"/>
    </row>
    <row r="5" ht="12.75" customHeight="1">
      <c r="A5" s="5"/>
      <c r="B5" s="27"/>
      <c r="C5" s="27"/>
      <c r="D5" s="27"/>
      <c r="E5" s="27"/>
      <c r="F5" s="27"/>
      <c r="G5" s="78"/>
      <c r="H5" s="547" t="s">
        <v>2990</v>
      </c>
      <c r="I5" s="94" t="str">
        <f>"CATI: SI (TIPO_MUESTRA !=2 ) PASAR A "&amp;H8</f>
        <v>CATI: SI (TIPO_MUESTRA !=2 ) PASAR A 6,03</v>
      </c>
      <c r="J5" s="45"/>
      <c r="K5" s="45"/>
      <c r="L5" s="45"/>
      <c r="M5" s="45"/>
      <c r="N5" s="45"/>
      <c r="O5" s="45"/>
      <c r="P5" s="45"/>
      <c r="Q5" s="45"/>
      <c r="R5" s="45"/>
      <c r="S5" s="45"/>
      <c r="T5" s="45"/>
      <c r="U5" s="45"/>
      <c r="V5" s="45"/>
      <c r="W5" s="45"/>
      <c r="X5" s="45"/>
      <c r="Y5" s="45"/>
      <c r="Z5" s="46"/>
      <c r="AA5" s="27"/>
      <c r="AB5" s="27"/>
      <c r="AC5" s="27"/>
      <c r="AD5" s="27"/>
      <c r="AE5" s="27"/>
      <c r="AF5" s="27"/>
      <c r="AG5" s="27"/>
      <c r="AH5" s="27"/>
      <c r="AI5" s="27"/>
      <c r="AJ5" s="27"/>
    </row>
    <row r="6" ht="12.75" customHeight="1">
      <c r="A6" s="5"/>
      <c r="B6" s="27"/>
      <c r="C6" s="27"/>
      <c r="D6" s="27"/>
      <c r="E6" s="27"/>
      <c r="F6" s="27"/>
      <c r="G6" s="78"/>
      <c r="H6" s="547"/>
      <c r="AA6" s="192"/>
      <c r="AB6" s="27"/>
      <c r="AC6" s="27"/>
      <c r="AD6" s="27"/>
      <c r="AE6" s="27"/>
      <c r="AF6" s="27"/>
      <c r="AG6" s="27"/>
      <c r="AH6" s="27"/>
      <c r="AI6" s="27"/>
      <c r="AJ6" s="27"/>
    </row>
    <row r="7" ht="12.75" customHeight="1">
      <c r="A7" s="5"/>
      <c r="B7" s="27"/>
      <c r="C7" s="27"/>
      <c r="D7" s="27"/>
      <c r="E7" s="27"/>
      <c r="F7" s="27"/>
      <c r="G7" s="78"/>
      <c r="H7" s="547"/>
      <c r="I7" s="74"/>
      <c r="J7" s="75"/>
      <c r="K7" s="75"/>
      <c r="L7" s="75"/>
      <c r="M7" s="75"/>
      <c r="N7" s="75"/>
      <c r="O7" s="75"/>
      <c r="P7" s="75"/>
      <c r="Q7" s="75"/>
      <c r="R7" s="75"/>
      <c r="S7" s="75"/>
      <c r="T7" s="75"/>
      <c r="U7" s="75"/>
      <c r="V7" s="91"/>
      <c r="W7" s="548"/>
      <c r="X7" s="91"/>
      <c r="Y7" s="75"/>
      <c r="Z7" s="75"/>
      <c r="AA7" s="192"/>
      <c r="AB7" s="27"/>
      <c r="AC7" s="27"/>
      <c r="AD7" s="27"/>
      <c r="AE7" s="27"/>
      <c r="AF7" s="27"/>
      <c r="AG7" s="27"/>
      <c r="AH7" s="27"/>
      <c r="AI7" s="27"/>
      <c r="AJ7" s="27"/>
    </row>
    <row r="8" ht="12.75" customHeight="1">
      <c r="A8" s="5"/>
      <c r="B8" s="27"/>
      <c r="C8" s="27"/>
      <c r="D8" s="27"/>
      <c r="E8" s="27"/>
      <c r="F8" s="27"/>
      <c r="G8" s="78"/>
      <c r="H8" s="547">
        <v>6.03</v>
      </c>
      <c r="I8" s="97" t="s">
        <v>3468</v>
      </c>
      <c r="J8" s="45"/>
      <c r="K8" s="45"/>
      <c r="L8" s="45"/>
      <c r="M8" s="45"/>
      <c r="N8" s="45"/>
      <c r="O8" s="45"/>
      <c r="P8" s="45"/>
      <c r="Q8" s="45"/>
      <c r="R8" s="45"/>
      <c r="S8" s="45"/>
      <c r="T8" s="45"/>
      <c r="U8" s="45"/>
      <c r="V8" s="45"/>
      <c r="W8" s="45"/>
      <c r="X8" s="45"/>
      <c r="Y8" s="45"/>
      <c r="Z8" s="46"/>
      <c r="AA8" s="192"/>
      <c r="AB8" s="27"/>
      <c r="AC8" s="27"/>
      <c r="AD8" s="27"/>
      <c r="AE8" s="27"/>
      <c r="AF8" s="27"/>
      <c r="AG8" s="27"/>
      <c r="AH8" s="27"/>
      <c r="AI8" s="27"/>
      <c r="AJ8" s="27"/>
    </row>
    <row r="9" ht="12.75" customHeight="1">
      <c r="A9" s="27"/>
      <c r="B9" s="27"/>
      <c r="C9" s="27"/>
      <c r="D9" s="27"/>
      <c r="E9" s="27"/>
      <c r="F9" s="78"/>
      <c r="G9" s="547"/>
      <c r="H9" s="5"/>
      <c r="I9" s="5"/>
      <c r="J9" s="5"/>
      <c r="K9" s="5"/>
      <c r="L9" s="5"/>
      <c r="M9" s="5"/>
      <c r="N9" s="5"/>
      <c r="O9" s="5"/>
      <c r="P9" s="5"/>
      <c r="Q9" s="5"/>
      <c r="R9" s="5"/>
      <c r="S9" s="5"/>
      <c r="T9" s="5"/>
      <c r="U9" s="5"/>
      <c r="V9" s="5"/>
      <c r="W9" s="5"/>
      <c r="X9" s="5"/>
      <c r="Y9" s="5"/>
      <c r="Z9" s="192"/>
      <c r="AA9" s="27"/>
      <c r="AB9" s="27"/>
      <c r="AC9" s="27"/>
      <c r="AD9" s="27"/>
      <c r="AE9" s="27"/>
      <c r="AF9" s="27"/>
      <c r="AG9" s="27"/>
      <c r="AH9" s="27"/>
      <c r="AI9" s="27"/>
      <c r="AJ9" s="27"/>
      <c r="AK9" s="5"/>
      <c r="AL9" s="5"/>
      <c r="AM9" s="5"/>
    </row>
    <row r="10" ht="12.75" customHeight="1">
      <c r="A10" s="85"/>
      <c r="B10" s="85"/>
      <c r="C10" s="85"/>
      <c r="D10" s="106"/>
      <c r="E10" s="106"/>
      <c r="F10" s="106"/>
      <c r="G10" s="549"/>
      <c r="H10" s="106"/>
      <c r="I10" s="87" t="s">
        <v>3003</v>
      </c>
      <c r="J10" s="103"/>
      <c r="K10" s="103"/>
      <c r="L10" s="103"/>
      <c r="M10" s="103"/>
      <c r="N10" s="103"/>
      <c r="O10" s="103"/>
      <c r="P10" s="103"/>
      <c r="Q10" s="103"/>
      <c r="R10" s="103"/>
      <c r="S10" s="103"/>
      <c r="T10" s="103"/>
      <c r="U10" s="103"/>
      <c r="V10" s="103"/>
      <c r="W10" s="103"/>
      <c r="X10" s="103"/>
      <c r="Y10" s="103"/>
      <c r="Z10" s="104"/>
      <c r="AA10" s="104"/>
      <c r="AB10" s="104"/>
      <c r="AC10" s="104"/>
      <c r="AD10" s="104"/>
      <c r="AE10" s="104"/>
      <c r="AF10" s="85"/>
      <c r="AG10" s="85"/>
      <c r="AH10" s="85"/>
      <c r="AI10" s="85"/>
      <c r="AJ10" s="85"/>
      <c r="AK10" s="5"/>
      <c r="AL10" s="5"/>
      <c r="AM10" s="5"/>
    </row>
    <row r="11" ht="12.75" customHeight="1">
      <c r="A11" s="85"/>
      <c r="B11" s="8"/>
      <c r="C11" s="85"/>
      <c r="D11" s="106"/>
      <c r="E11" s="550" t="s">
        <v>3172</v>
      </c>
      <c r="F11" s="543" t="s">
        <v>189</v>
      </c>
      <c r="G11" s="106"/>
      <c r="H11" s="106"/>
      <c r="I11" s="551" t="s">
        <v>3469</v>
      </c>
      <c r="J11" s="34"/>
      <c r="K11" s="34"/>
      <c r="L11" s="34"/>
      <c r="M11" s="34"/>
      <c r="N11" s="34"/>
      <c r="O11" s="34"/>
      <c r="P11" s="34"/>
      <c r="Q11" s="34"/>
      <c r="R11" s="34"/>
      <c r="S11" s="34"/>
      <c r="T11" s="34"/>
      <c r="U11" s="34"/>
      <c r="V11" s="34"/>
      <c r="W11" s="34"/>
      <c r="X11" s="34"/>
      <c r="Y11" s="34"/>
      <c r="Z11" s="34"/>
      <c r="AA11" s="34"/>
      <c r="AB11" s="34"/>
      <c r="AC11" s="34"/>
      <c r="AD11" s="34"/>
      <c r="AE11" s="35"/>
      <c r="AF11" s="85"/>
      <c r="AG11" s="85"/>
      <c r="AH11" s="85"/>
      <c r="AI11" s="85"/>
      <c r="AJ11" s="85"/>
      <c r="AK11" s="5"/>
      <c r="AL11" s="5"/>
      <c r="AM11" s="5"/>
    </row>
    <row r="12" ht="12.75" customHeight="1">
      <c r="A12" s="85"/>
      <c r="B12" s="85"/>
      <c r="C12" s="85"/>
      <c r="D12" s="106"/>
      <c r="E12" s="106"/>
      <c r="F12" s="106"/>
      <c r="G12" s="106"/>
      <c r="H12" s="106"/>
      <c r="I12" s="36"/>
      <c r="J12" s="37"/>
      <c r="K12" s="37"/>
      <c r="L12" s="37"/>
      <c r="M12" s="37"/>
      <c r="N12" s="37"/>
      <c r="O12" s="37"/>
      <c r="P12" s="37"/>
      <c r="Q12" s="37"/>
      <c r="R12" s="37"/>
      <c r="S12" s="37"/>
      <c r="T12" s="37"/>
      <c r="U12" s="37"/>
      <c r="V12" s="37"/>
      <c r="W12" s="37"/>
      <c r="X12" s="37"/>
      <c r="Y12" s="37"/>
      <c r="Z12" s="37"/>
      <c r="AA12" s="37"/>
      <c r="AB12" s="37"/>
      <c r="AC12" s="37"/>
      <c r="AD12" s="37"/>
      <c r="AE12" s="38"/>
      <c r="AF12" s="85"/>
      <c r="AG12" s="85"/>
      <c r="AH12" s="85"/>
      <c r="AI12" s="85"/>
      <c r="AJ12" s="85"/>
      <c r="AK12" s="5"/>
      <c r="AL12" s="5"/>
      <c r="AM12" s="5"/>
    </row>
    <row r="13" ht="12.75" customHeight="1">
      <c r="A13" s="85"/>
      <c r="B13" s="85"/>
      <c r="C13" s="85"/>
      <c r="D13" s="106"/>
      <c r="E13" s="106"/>
      <c r="F13" s="106"/>
      <c r="G13" s="106"/>
      <c r="H13" s="106"/>
      <c r="I13" s="87" t="s">
        <v>3005</v>
      </c>
      <c r="J13" s="103"/>
      <c r="K13" s="103"/>
      <c r="L13" s="103"/>
      <c r="M13" s="103"/>
      <c r="N13" s="103"/>
      <c r="O13" s="103"/>
      <c r="P13" s="103"/>
      <c r="Q13" s="103"/>
      <c r="R13" s="103"/>
      <c r="S13" s="103"/>
      <c r="T13" s="103"/>
      <c r="U13" s="103"/>
      <c r="V13" s="103"/>
      <c r="W13" s="103"/>
      <c r="X13" s="103"/>
      <c r="Y13" s="103"/>
      <c r="Z13" s="104"/>
      <c r="AA13" s="104"/>
      <c r="AB13" s="104"/>
      <c r="AC13" s="104"/>
      <c r="AD13" s="104"/>
      <c r="AE13" s="104"/>
      <c r="AF13" s="85"/>
      <c r="AG13" s="85"/>
      <c r="AH13" s="85"/>
      <c r="AI13" s="85"/>
      <c r="AJ13" s="85"/>
      <c r="AK13" s="5"/>
      <c r="AL13" s="5"/>
      <c r="AM13" s="5"/>
    </row>
    <row r="14" ht="15.0" customHeight="1">
      <c r="A14" s="85"/>
      <c r="B14" s="85"/>
      <c r="C14" s="8"/>
      <c r="D14" s="106"/>
      <c r="E14" s="106"/>
      <c r="F14" s="106"/>
      <c r="G14" s="106"/>
      <c r="H14" s="106"/>
      <c r="I14" s="552" t="s">
        <v>3470</v>
      </c>
      <c r="J14" s="34"/>
      <c r="K14" s="34"/>
      <c r="L14" s="34"/>
      <c r="M14" s="34"/>
      <c r="N14" s="34"/>
      <c r="O14" s="34"/>
      <c r="P14" s="34"/>
      <c r="Q14" s="34"/>
      <c r="R14" s="34"/>
      <c r="S14" s="34"/>
      <c r="T14" s="34"/>
      <c r="U14" s="34"/>
      <c r="V14" s="34"/>
      <c r="W14" s="34"/>
      <c r="X14" s="34"/>
      <c r="Y14" s="34"/>
      <c r="Z14" s="34"/>
      <c r="AA14" s="34"/>
      <c r="AB14" s="34"/>
      <c r="AC14" s="34"/>
      <c r="AD14" s="34"/>
      <c r="AE14" s="35"/>
      <c r="AF14" s="85"/>
      <c r="AG14" s="85"/>
      <c r="AH14" s="85"/>
      <c r="AI14" s="85"/>
      <c r="AJ14" s="85"/>
      <c r="AK14" s="5"/>
      <c r="AL14" s="5"/>
      <c r="AM14" s="5"/>
    </row>
    <row r="15" ht="15.75" customHeight="1">
      <c r="A15" s="85"/>
      <c r="B15" s="85"/>
      <c r="C15" s="85"/>
      <c r="D15" s="106"/>
      <c r="E15" s="106"/>
      <c r="F15" s="106"/>
      <c r="G15" s="106"/>
      <c r="H15" s="106"/>
      <c r="I15" s="36"/>
      <c r="J15" s="37"/>
      <c r="K15" s="37"/>
      <c r="L15" s="37"/>
      <c r="M15" s="37"/>
      <c r="N15" s="37"/>
      <c r="O15" s="37"/>
      <c r="P15" s="37"/>
      <c r="Q15" s="37"/>
      <c r="R15" s="37"/>
      <c r="S15" s="37"/>
      <c r="T15" s="37"/>
      <c r="U15" s="37"/>
      <c r="V15" s="37"/>
      <c r="W15" s="37"/>
      <c r="X15" s="37"/>
      <c r="Y15" s="37"/>
      <c r="Z15" s="37"/>
      <c r="AA15" s="37"/>
      <c r="AB15" s="37"/>
      <c r="AC15" s="37"/>
      <c r="AD15" s="37"/>
      <c r="AE15" s="38"/>
      <c r="AF15" s="85"/>
      <c r="AG15" s="85"/>
      <c r="AH15" s="85"/>
      <c r="AI15" s="85"/>
      <c r="AJ15" s="85"/>
      <c r="AK15" s="5"/>
      <c r="AL15" s="5"/>
      <c r="AM15" s="5"/>
    </row>
    <row r="16" ht="12.75" customHeight="1">
      <c r="A16" s="85"/>
      <c r="B16" s="85"/>
      <c r="C16" s="85"/>
      <c r="D16" s="106"/>
      <c r="E16" s="106"/>
      <c r="F16" s="106"/>
      <c r="G16" s="106"/>
      <c r="H16" s="106"/>
      <c r="I16" s="87" t="s">
        <v>3006</v>
      </c>
      <c r="J16" s="103"/>
      <c r="K16" s="103"/>
      <c r="L16" s="103"/>
      <c r="M16" s="103"/>
      <c r="N16" s="103"/>
      <c r="O16" s="103"/>
      <c r="P16" s="103"/>
      <c r="Q16" s="103"/>
      <c r="R16" s="103"/>
      <c r="S16" s="103"/>
      <c r="T16" s="103"/>
      <c r="U16" s="103"/>
      <c r="V16" s="103"/>
      <c r="W16" s="103"/>
      <c r="X16" s="103"/>
      <c r="Y16" s="103"/>
      <c r="Z16" s="104"/>
      <c r="AA16" s="104"/>
      <c r="AB16" s="104"/>
      <c r="AC16" s="104"/>
      <c r="AD16" s="104"/>
      <c r="AE16" s="104"/>
      <c r="AF16" s="85"/>
      <c r="AG16" s="85"/>
      <c r="AH16" s="85"/>
      <c r="AI16" s="85"/>
      <c r="AJ16" s="85"/>
      <c r="AK16" s="5"/>
      <c r="AL16" s="5"/>
      <c r="AM16" s="5"/>
    </row>
    <row r="17" ht="16.5" customHeight="1">
      <c r="A17" s="85"/>
      <c r="B17" s="85"/>
      <c r="C17" s="85"/>
      <c r="D17" s="8"/>
      <c r="E17" s="106"/>
      <c r="F17" s="106"/>
      <c r="G17" s="106"/>
      <c r="H17" s="106"/>
      <c r="I17" s="551" t="s">
        <v>3471</v>
      </c>
      <c r="J17" s="34"/>
      <c r="K17" s="34"/>
      <c r="L17" s="34"/>
      <c r="M17" s="34"/>
      <c r="N17" s="34"/>
      <c r="O17" s="34"/>
      <c r="P17" s="34"/>
      <c r="Q17" s="34"/>
      <c r="R17" s="34"/>
      <c r="S17" s="34"/>
      <c r="T17" s="34"/>
      <c r="U17" s="34"/>
      <c r="V17" s="34"/>
      <c r="W17" s="34"/>
      <c r="X17" s="34"/>
      <c r="Y17" s="34"/>
      <c r="Z17" s="34"/>
      <c r="AA17" s="34"/>
      <c r="AB17" s="34"/>
      <c r="AC17" s="34"/>
      <c r="AD17" s="34"/>
      <c r="AE17" s="35"/>
      <c r="AF17" s="85"/>
      <c r="AG17" s="85"/>
      <c r="AH17" s="85"/>
      <c r="AI17" s="85"/>
      <c r="AJ17" s="85"/>
      <c r="AK17" s="5"/>
      <c r="AL17" s="5"/>
      <c r="AM17" s="5"/>
    </row>
    <row r="18" ht="18.0" customHeight="1">
      <c r="A18" s="85"/>
      <c r="B18" s="85"/>
      <c r="C18" s="85"/>
      <c r="D18" s="106"/>
      <c r="E18" s="106"/>
      <c r="F18" s="106"/>
      <c r="G18" s="106"/>
      <c r="H18" s="106"/>
      <c r="I18" s="36"/>
      <c r="J18" s="37"/>
      <c r="K18" s="37"/>
      <c r="L18" s="37"/>
      <c r="M18" s="37"/>
      <c r="N18" s="37"/>
      <c r="O18" s="37"/>
      <c r="P18" s="37"/>
      <c r="Q18" s="37"/>
      <c r="R18" s="37"/>
      <c r="S18" s="37"/>
      <c r="T18" s="37"/>
      <c r="U18" s="37"/>
      <c r="V18" s="37"/>
      <c r="W18" s="37"/>
      <c r="X18" s="37"/>
      <c r="Y18" s="37"/>
      <c r="Z18" s="37"/>
      <c r="AA18" s="37"/>
      <c r="AB18" s="37"/>
      <c r="AC18" s="37"/>
      <c r="AD18" s="37"/>
      <c r="AE18" s="38"/>
      <c r="AF18" s="85"/>
      <c r="AG18" s="85"/>
      <c r="AH18" s="85"/>
      <c r="AI18" s="85"/>
      <c r="AJ18" s="85"/>
      <c r="AK18" s="5"/>
      <c r="AL18" s="5"/>
      <c r="AM18" s="5"/>
    </row>
    <row r="19" ht="12.0" customHeight="1">
      <c r="A19" s="85"/>
      <c r="B19" s="85"/>
      <c r="C19" s="85"/>
      <c r="D19" s="106"/>
      <c r="E19" s="106"/>
      <c r="F19" s="106"/>
      <c r="G19" s="106"/>
      <c r="H19" s="106"/>
      <c r="I19" s="87" t="s">
        <v>3007</v>
      </c>
      <c r="J19" s="103"/>
      <c r="K19" s="103"/>
      <c r="L19" s="103"/>
      <c r="M19" s="103"/>
      <c r="N19" s="103"/>
      <c r="O19" s="103"/>
      <c r="P19" s="103"/>
      <c r="Q19" s="103"/>
      <c r="R19" s="103"/>
      <c r="S19" s="103"/>
      <c r="T19" s="103"/>
      <c r="U19" s="103"/>
      <c r="V19" s="103"/>
      <c r="W19" s="103"/>
      <c r="X19" s="103"/>
      <c r="Y19" s="103"/>
      <c r="Z19" s="104"/>
      <c r="AA19" s="104"/>
      <c r="AB19" s="104"/>
      <c r="AC19" s="104"/>
      <c r="AD19" s="104"/>
      <c r="AE19" s="104"/>
      <c r="AF19" s="85"/>
      <c r="AG19" s="85"/>
      <c r="AH19" s="85"/>
      <c r="AI19" s="85"/>
      <c r="AJ19" s="85"/>
      <c r="AK19" s="5"/>
      <c r="AL19" s="5"/>
      <c r="AM19" s="5"/>
    </row>
    <row r="20" ht="12.75" customHeight="1">
      <c r="A20" s="85"/>
      <c r="B20" s="85"/>
      <c r="C20" s="85"/>
      <c r="D20" s="106"/>
      <c r="E20" s="106"/>
      <c r="F20" s="106"/>
      <c r="G20" s="106"/>
      <c r="H20" s="106"/>
      <c r="I20" s="551" t="s">
        <v>3472</v>
      </c>
      <c r="J20" s="34"/>
      <c r="K20" s="34"/>
      <c r="L20" s="34"/>
      <c r="M20" s="34"/>
      <c r="N20" s="34"/>
      <c r="O20" s="34"/>
      <c r="P20" s="34"/>
      <c r="Q20" s="34"/>
      <c r="R20" s="34"/>
      <c r="S20" s="34"/>
      <c r="T20" s="34"/>
      <c r="U20" s="34"/>
      <c r="V20" s="34"/>
      <c r="W20" s="34"/>
      <c r="X20" s="34"/>
      <c r="Y20" s="34"/>
      <c r="Z20" s="34"/>
      <c r="AA20" s="34"/>
      <c r="AB20" s="34"/>
      <c r="AC20" s="34"/>
      <c r="AD20" s="34"/>
      <c r="AE20" s="35"/>
      <c r="AF20" s="85"/>
      <c r="AG20" s="85"/>
      <c r="AH20" s="85"/>
      <c r="AI20" s="85"/>
      <c r="AJ20" s="85"/>
      <c r="AK20" s="5"/>
      <c r="AL20" s="5"/>
      <c r="AM20" s="5"/>
    </row>
    <row r="21" ht="12.75" customHeight="1">
      <c r="A21" s="85"/>
      <c r="B21" s="85"/>
      <c r="C21" s="85"/>
      <c r="D21" s="106"/>
      <c r="E21" s="106"/>
      <c r="F21" s="106"/>
      <c r="G21" s="106"/>
      <c r="H21" s="106"/>
      <c r="I21" s="36"/>
      <c r="J21" s="37"/>
      <c r="K21" s="37"/>
      <c r="L21" s="37"/>
      <c r="M21" s="37"/>
      <c r="N21" s="37"/>
      <c r="O21" s="37"/>
      <c r="P21" s="37"/>
      <c r="Q21" s="37"/>
      <c r="R21" s="37"/>
      <c r="S21" s="37"/>
      <c r="T21" s="37"/>
      <c r="U21" s="37"/>
      <c r="V21" s="37"/>
      <c r="W21" s="37"/>
      <c r="X21" s="37"/>
      <c r="Y21" s="37"/>
      <c r="Z21" s="37"/>
      <c r="AA21" s="37"/>
      <c r="AB21" s="37"/>
      <c r="AC21" s="37"/>
      <c r="AD21" s="37"/>
      <c r="AE21" s="38"/>
      <c r="AF21" s="85"/>
      <c r="AG21" s="85"/>
      <c r="AH21" s="85"/>
      <c r="AI21" s="85"/>
      <c r="AJ21" s="85"/>
      <c r="AK21" s="5"/>
      <c r="AL21" s="5"/>
      <c r="AM21" s="5"/>
    </row>
    <row r="22" ht="12.75" customHeight="1">
      <c r="A22" s="85"/>
      <c r="B22" s="85"/>
      <c r="C22" s="85"/>
      <c r="D22" s="106"/>
      <c r="E22" s="106"/>
      <c r="F22" s="106"/>
      <c r="G22" s="106"/>
      <c r="H22" s="106"/>
      <c r="I22" s="87" t="s">
        <v>3008</v>
      </c>
      <c r="J22" s="103"/>
      <c r="K22" s="103"/>
      <c r="L22" s="103"/>
      <c r="M22" s="103"/>
      <c r="N22" s="103"/>
      <c r="O22" s="103"/>
      <c r="P22" s="103"/>
      <c r="Q22" s="103"/>
      <c r="R22" s="103"/>
      <c r="S22" s="103"/>
      <c r="T22" s="103"/>
      <c r="U22" s="103"/>
      <c r="V22" s="103"/>
      <c r="W22" s="103"/>
      <c r="X22" s="103"/>
      <c r="Y22" s="103"/>
      <c r="Z22" s="104"/>
      <c r="AA22" s="104"/>
      <c r="AB22" s="104"/>
      <c r="AC22" s="104"/>
      <c r="AD22" s="104"/>
      <c r="AE22" s="104"/>
      <c r="AF22" s="85"/>
      <c r="AG22" s="85"/>
      <c r="AH22" s="85"/>
      <c r="AI22" s="85"/>
      <c r="AJ22" s="85"/>
      <c r="AK22" s="5"/>
      <c r="AL22" s="5"/>
      <c r="AM22" s="5"/>
    </row>
    <row r="23" ht="15.75" customHeight="1">
      <c r="A23" s="85"/>
      <c r="B23" s="85"/>
      <c r="C23" s="85"/>
      <c r="D23" s="106"/>
      <c r="E23" s="550" t="s">
        <v>3172</v>
      </c>
      <c r="F23" s="543" t="s">
        <v>189</v>
      </c>
      <c r="G23" s="106"/>
      <c r="H23" s="106"/>
      <c r="I23" s="551" t="s">
        <v>3473</v>
      </c>
      <c r="J23" s="34"/>
      <c r="K23" s="34"/>
      <c r="L23" s="34"/>
      <c r="M23" s="34"/>
      <c r="N23" s="34"/>
      <c r="O23" s="34"/>
      <c r="P23" s="34"/>
      <c r="Q23" s="34"/>
      <c r="R23" s="34"/>
      <c r="S23" s="34"/>
      <c r="T23" s="34"/>
      <c r="U23" s="34"/>
      <c r="V23" s="34"/>
      <c r="W23" s="34"/>
      <c r="X23" s="34"/>
      <c r="Y23" s="34"/>
      <c r="Z23" s="34"/>
      <c r="AA23" s="34"/>
      <c r="AB23" s="34"/>
      <c r="AC23" s="34"/>
      <c r="AD23" s="34"/>
      <c r="AE23" s="35"/>
      <c r="AF23" s="85"/>
      <c r="AG23" s="85"/>
      <c r="AH23" s="85"/>
      <c r="AI23" s="85"/>
      <c r="AJ23" s="85"/>
      <c r="AK23" s="5"/>
      <c r="AL23" s="5"/>
      <c r="AM23" s="5"/>
    </row>
    <row r="24" ht="17.25" customHeight="1">
      <c r="A24" s="85"/>
      <c r="B24" s="85"/>
      <c r="C24" s="85"/>
      <c r="D24" s="106"/>
      <c r="E24" s="106"/>
      <c r="F24" s="106"/>
      <c r="G24" s="106"/>
      <c r="H24" s="106"/>
      <c r="I24" s="36"/>
      <c r="J24" s="37"/>
      <c r="K24" s="37"/>
      <c r="L24" s="37"/>
      <c r="M24" s="37"/>
      <c r="N24" s="37"/>
      <c r="O24" s="37"/>
      <c r="P24" s="37"/>
      <c r="Q24" s="37"/>
      <c r="R24" s="37"/>
      <c r="S24" s="37"/>
      <c r="T24" s="37"/>
      <c r="U24" s="37"/>
      <c r="V24" s="37"/>
      <c r="W24" s="37"/>
      <c r="X24" s="37"/>
      <c r="Y24" s="37"/>
      <c r="Z24" s="37"/>
      <c r="AA24" s="37"/>
      <c r="AB24" s="37"/>
      <c r="AC24" s="37"/>
      <c r="AD24" s="37"/>
      <c r="AE24" s="38"/>
      <c r="AF24" s="85"/>
      <c r="AG24" s="85"/>
      <c r="AH24" s="85"/>
      <c r="AI24" s="85"/>
      <c r="AJ24" s="85"/>
      <c r="AK24" s="5"/>
      <c r="AL24" s="5"/>
      <c r="AM24" s="5"/>
    </row>
    <row r="25" ht="13.5" customHeight="1">
      <c r="A25" s="85"/>
      <c r="B25" s="85"/>
      <c r="C25" s="85"/>
      <c r="D25" s="85"/>
      <c r="E25" s="85"/>
      <c r="F25" s="85"/>
      <c r="G25" s="85"/>
      <c r="H25" s="85"/>
      <c r="I25" s="122">
        <v>1.0</v>
      </c>
      <c r="J25" s="27" t="s">
        <v>2974</v>
      </c>
      <c r="K25" s="5"/>
      <c r="L25" s="5"/>
      <c r="M25" s="5"/>
      <c r="N25" s="5"/>
      <c r="O25" s="5"/>
      <c r="P25" s="5"/>
      <c r="Q25" s="5"/>
      <c r="R25" s="5"/>
      <c r="S25" s="5"/>
      <c r="T25" s="5"/>
      <c r="U25" s="5"/>
      <c r="V25" s="5"/>
      <c r="W25" s="5"/>
      <c r="X25" s="5"/>
      <c r="Y25" s="5"/>
      <c r="Z25" s="5"/>
      <c r="AA25" s="5"/>
      <c r="AB25" s="5"/>
      <c r="AC25" s="5"/>
      <c r="AD25" s="27"/>
      <c r="AE25" s="27"/>
      <c r="AF25" s="27"/>
      <c r="AG25" s="27"/>
      <c r="AH25" s="5"/>
      <c r="AI25" s="5"/>
      <c r="AJ25" s="5"/>
      <c r="AK25" s="5"/>
      <c r="AL25" s="5"/>
      <c r="AM25" s="5"/>
    </row>
    <row r="26" ht="13.5" customHeight="1">
      <c r="A26" s="85"/>
      <c r="B26" s="85"/>
      <c r="C26" s="85"/>
      <c r="D26" s="85"/>
      <c r="E26" s="85"/>
      <c r="F26" s="85"/>
      <c r="G26" s="85"/>
      <c r="H26" s="85"/>
      <c r="I26" s="122">
        <v>2.0</v>
      </c>
      <c r="J26" s="27" t="s">
        <v>2975</v>
      </c>
      <c r="K26" s="5"/>
      <c r="L26" s="5"/>
      <c r="M26" s="5"/>
      <c r="N26" s="5"/>
      <c r="O26" s="5"/>
      <c r="P26" s="5"/>
      <c r="Q26" s="5"/>
      <c r="R26" s="5"/>
      <c r="S26" s="5"/>
      <c r="T26" s="5"/>
      <c r="U26" s="5"/>
      <c r="V26" s="5"/>
      <c r="W26" s="5"/>
      <c r="X26" s="5"/>
      <c r="Y26" s="5"/>
      <c r="Z26" s="5"/>
      <c r="AA26" s="5"/>
      <c r="AB26" s="5"/>
      <c r="AC26" s="5"/>
      <c r="AD26" s="27"/>
      <c r="AE26" s="27"/>
      <c r="AF26" s="27"/>
      <c r="AG26" s="27"/>
      <c r="AH26" s="5"/>
      <c r="AI26" s="5"/>
      <c r="AJ26" s="5"/>
      <c r="AK26" s="5"/>
      <c r="AL26" s="5"/>
      <c r="AM26" s="5"/>
    </row>
    <row r="27" ht="12.75" customHeight="1">
      <c r="A27" s="27"/>
      <c r="B27" s="27"/>
      <c r="C27" s="27"/>
      <c r="D27" s="27"/>
      <c r="E27" s="27"/>
      <c r="F27" s="78"/>
      <c r="G27" s="547"/>
      <c r="H27" s="75"/>
      <c r="I27" s="75"/>
      <c r="J27" s="75"/>
      <c r="K27" s="75"/>
      <c r="L27" s="75"/>
      <c r="M27" s="75"/>
      <c r="N27" s="75"/>
      <c r="O27" s="75"/>
      <c r="P27" s="75"/>
      <c r="Q27" s="75"/>
      <c r="R27" s="75"/>
      <c r="S27" s="75"/>
      <c r="T27" s="75"/>
      <c r="U27" s="75"/>
      <c r="V27" s="546"/>
      <c r="W27" s="75"/>
      <c r="X27" s="75"/>
      <c r="Y27" s="75"/>
      <c r="Z27" s="27"/>
      <c r="AA27" s="27"/>
      <c r="AB27" s="27"/>
      <c r="AC27" s="27"/>
      <c r="AD27" s="27"/>
      <c r="AE27" s="27"/>
      <c r="AF27" s="27"/>
      <c r="AG27" s="27"/>
      <c r="AH27" s="27"/>
      <c r="AI27" s="27"/>
      <c r="AJ27" s="27"/>
      <c r="AK27" s="5"/>
      <c r="AL27" s="5"/>
      <c r="AM27" s="5"/>
    </row>
    <row r="28" ht="12.75" customHeight="1">
      <c r="A28" s="5"/>
      <c r="B28" s="27"/>
      <c r="C28" s="27"/>
      <c r="D28" s="27"/>
      <c r="E28" s="27"/>
      <c r="F28" s="27"/>
      <c r="G28" s="78"/>
      <c r="H28" s="547"/>
      <c r="I28" s="75"/>
      <c r="J28" s="75"/>
      <c r="K28" s="75"/>
      <c r="L28" s="75"/>
      <c r="M28" s="75"/>
      <c r="N28" s="75"/>
      <c r="O28" s="75"/>
      <c r="P28" s="75"/>
      <c r="Q28" s="75"/>
      <c r="R28" s="75"/>
      <c r="S28" s="75"/>
      <c r="T28" s="75"/>
      <c r="U28" s="75"/>
      <c r="V28" s="75"/>
      <c r="W28" s="546"/>
      <c r="X28" s="75"/>
      <c r="Y28" s="75"/>
      <c r="Z28" s="75"/>
      <c r="AA28" s="27"/>
      <c r="AB28" s="27"/>
      <c r="AC28" s="27"/>
      <c r="AD28" s="27"/>
      <c r="AE28" s="27"/>
      <c r="AF28" s="27"/>
      <c r="AG28" s="27"/>
      <c r="AH28" s="27"/>
      <c r="AI28" s="27"/>
      <c r="AJ28" s="27"/>
    </row>
    <row r="29" ht="12.75" customHeight="1">
      <c r="A29" s="5"/>
      <c r="B29" s="27"/>
      <c r="C29" s="27"/>
      <c r="D29" s="27"/>
      <c r="E29" s="27"/>
      <c r="F29" s="27"/>
      <c r="G29" s="78"/>
      <c r="H29" s="547"/>
      <c r="I29" s="553" t="s">
        <v>3468</v>
      </c>
      <c r="J29" s="45"/>
      <c r="K29" s="45"/>
      <c r="L29" s="45"/>
      <c r="M29" s="45"/>
      <c r="N29" s="45"/>
      <c r="O29" s="45"/>
      <c r="P29" s="45"/>
      <c r="Q29" s="45"/>
      <c r="R29" s="45"/>
      <c r="S29" s="45"/>
      <c r="T29" s="45"/>
      <c r="U29" s="45"/>
      <c r="V29" s="45"/>
      <c r="W29" s="45"/>
      <c r="X29" s="45"/>
      <c r="Y29" s="45"/>
      <c r="Z29" s="46"/>
      <c r="AA29" s="27"/>
      <c r="AB29" s="27"/>
      <c r="AC29" s="27"/>
      <c r="AD29" s="27"/>
      <c r="AE29" s="27"/>
      <c r="AF29" s="27"/>
      <c r="AG29" s="27"/>
      <c r="AH29" s="27"/>
      <c r="AI29" s="27"/>
      <c r="AJ29" s="27"/>
    </row>
    <row r="30" ht="12.75" customHeight="1">
      <c r="A30" s="5"/>
      <c r="B30" s="27"/>
      <c r="C30" s="27"/>
      <c r="D30" s="27"/>
      <c r="E30" s="27"/>
      <c r="F30" s="27"/>
      <c r="G30" s="78"/>
      <c r="H30" s="547"/>
      <c r="I30" s="94" t="s">
        <v>3474</v>
      </c>
      <c r="J30" s="45"/>
      <c r="K30" s="45"/>
      <c r="L30" s="45"/>
      <c r="M30" s="45"/>
      <c r="N30" s="45"/>
      <c r="O30" s="45"/>
      <c r="P30" s="45"/>
      <c r="Q30" s="45"/>
      <c r="R30" s="45"/>
      <c r="S30" s="45"/>
      <c r="T30" s="45"/>
      <c r="U30" s="45"/>
      <c r="V30" s="45"/>
      <c r="W30" s="45"/>
      <c r="X30" s="45"/>
      <c r="Y30" s="45"/>
      <c r="Z30" s="46"/>
      <c r="AA30" s="27"/>
      <c r="AB30" s="27"/>
      <c r="AC30" s="27"/>
      <c r="AD30" s="27"/>
      <c r="AE30" s="27"/>
      <c r="AF30" s="27"/>
      <c r="AG30" s="27"/>
      <c r="AH30" s="27"/>
      <c r="AI30" s="27"/>
      <c r="AJ30" s="27"/>
    </row>
    <row r="31" ht="12.75" customHeight="1">
      <c r="A31" s="5"/>
      <c r="B31" s="27"/>
      <c r="C31" s="27"/>
      <c r="D31" s="27"/>
      <c r="E31" s="27"/>
      <c r="F31" s="27"/>
      <c r="G31" s="78"/>
      <c r="H31" s="547"/>
      <c r="I31" s="94" t="s">
        <v>3475</v>
      </c>
      <c r="J31" s="45"/>
      <c r="K31" s="45"/>
      <c r="L31" s="45"/>
      <c r="M31" s="45"/>
      <c r="N31" s="45"/>
      <c r="O31" s="45"/>
      <c r="P31" s="45"/>
      <c r="Q31" s="45"/>
      <c r="R31" s="45"/>
      <c r="S31" s="45"/>
      <c r="T31" s="45"/>
      <c r="U31" s="45"/>
      <c r="V31" s="45"/>
      <c r="W31" s="45"/>
      <c r="X31" s="45"/>
      <c r="Y31" s="45"/>
      <c r="Z31" s="46"/>
      <c r="AA31" s="27"/>
      <c r="AB31" s="27"/>
      <c r="AC31" s="27"/>
      <c r="AD31" s="27"/>
      <c r="AE31" s="27"/>
      <c r="AF31" s="27"/>
      <c r="AG31" s="27"/>
      <c r="AH31" s="27"/>
      <c r="AI31" s="27"/>
      <c r="AJ31" s="27"/>
    </row>
    <row r="32" ht="12.75" customHeight="1">
      <c r="A32" s="5"/>
      <c r="B32" s="27"/>
      <c r="C32" s="27"/>
      <c r="D32" s="27"/>
      <c r="E32" s="27"/>
      <c r="F32" s="27"/>
      <c r="G32" s="78"/>
      <c r="AA32" s="27"/>
      <c r="AB32" s="27"/>
      <c r="AC32" s="27"/>
      <c r="AD32" s="27"/>
      <c r="AE32" s="27"/>
      <c r="AF32" s="27"/>
      <c r="AG32" s="27"/>
      <c r="AH32" s="27"/>
      <c r="AI32" s="27"/>
      <c r="AJ32" s="27"/>
    </row>
    <row r="33" ht="13.5" customHeight="1">
      <c r="A33" s="5"/>
      <c r="B33" s="27"/>
      <c r="C33" s="27"/>
      <c r="D33" s="291"/>
      <c r="E33" s="291"/>
      <c r="F33" s="291"/>
      <c r="G33" s="259" t="s">
        <v>3110</v>
      </c>
      <c r="H33" s="554" t="s">
        <v>3476</v>
      </c>
      <c r="AA33" s="27"/>
      <c r="AB33" s="27"/>
      <c r="AC33" s="27"/>
      <c r="AD33" s="27"/>
      <c r="AE33" s="27"/>
      <c r="AF33" s="27"/>
      <c r="AG33" s="27"/>
      <c r="AH33" s="27"/>
      <c r="AI33" s="27"/>
      <c r="AJ33" s="27"/>
    </row>
    <row r="34" ht="12.75" customHeight="1">
      <c r="A34" s="121"/>
      <c r="B34" s="121"/>
      <c r="C34" s="121"/>
      <c r="D34" s="294"/>
      <c r="E34" s="294"/>
      <c r="F34" s="294"/>
      <c r="G34" s="294"/>
      <c r="H34" s="291"/>
      <c r="I34" s="555" t="s">
        <v>3003</v>
      </c>
      <c r="J34" s="556"/>
      <c r="K34" s="556"/>
      <c r="L34" s="557" t="s">
        <v>3477</v>
      </c>
      <c r="M34" s="556"/>
      <c r="N34" s="556"/>
      <c r="O34" s="556"/>
      <c r="P34" s="556"/>
      <c r="Q34" s="556"/>
      <c r="R34" s="556"/>
      <c r="S34" s="556"/>
      <c r="T34" s="556"/>
      <c r="U34" s="556"/>
      <c r="V34" s="556"/>
      <c r="W34" s="556"/>
      <c r="X34" s="556"/>
      <c r="Y34" s="556"/>
      <c r="Z34" s="558"/>
      <c r="AA34" s="558"/>
      <c r="AB34" s="558"/>
      <c r="AC34" s="558"/>
      <c r="AD34" s="558"/>
      <c r="AE34" s="558"/>
      <c r="AF34" s="121"/>
      <c r="AG34" s="121"/>
      <c r="AH34" s="121"/>
      <c r="AI34" s="121"/>
      <c r="AJ34" s="121"/>
      <c r="AK34" s="121"/>
      <c r="AL34" s="559"/>
      <c r="AM34" s="559"/>
    </row>
    <row r="35" ht="12.75" customHeight="1">
      <c r="A35" s="27"/>
      <c r="B35" s="27"/>
      <c r="C35" s="27"/>
      <c r="D35" s="291"/>
      <c r="E35" s="560" t="s">
        <v>3172</v>
      </c>
      <c r="F35" s="543" t="s">
        <v>189</v>
      </c>
      <c r="G35" s="291"/>
      <c r="H35" s="291"/>
      <c r="I35" s="561" t="s">
        <v>3478</v>
      </c>
      <c r="J35" s="34"/>
      <c r="K35" s="34"/>
      <c r="L35" s="34"/>
      <c r="M35" s="34"/>
      <c r="N35" s="34"/>
      <c r="O35" s="34"/>
      <c r="P35" s="34"/>
      <c r="Q35" s="34"/>
      <c r="R35" s="34"/>
      <c r="S35" s="34"/>
      <c r="T35" s="34"/>
      <c r="U35" s="34"/>
      <c r="V35" s="34"/>
      <c r="W35" s="34"/>
      <c r="X35" s="34"/>
      <c r="Y35" s="34"/>
      <c r="Z35" s="34"/>
      <c r="AA35" s="34"/>
      <c r="AB35" s="34"/>
      <c r="AC35" s="34"/>
      <c r="AD35" s="34"/>
      <c r="AE35" s="35"/>
      <c r="AF35" s="27"/>
      <c r="AG35" s="27"/>
      <c r="AH35" s="27"/>
      <c r="AI35" s="27"/>
      <c r="AJ35" s="27"/>
      <c r="AK35" s="27"/>
      <c r="AL35" s="5"/>
      <c r="AM35" s="5"/>
    </row>
    <row r="36" ht="12.75" customHeight="1">
      <c r="A36" s="27"/>
      <c r="B36" s="27"/>
      <c r="C36" s="27"/>
      <c r="D36" s="291"/>
      <c r="E36" s="291"/>
      <c r="F36" s="291"/>
      <c r="G36" s="291"/>
      <c r="H36" s="291"/>
      <c r="I36" s="36"/>
      <c r="J36" s="37"/>
      <c r="K36" s="37"/>
      <c r="L36" s="37"/>
      <c r="M36" s="37"/>
      <c r="N36" s="37"/>
      <c r="O36" s="37"/>
      <c r="P36" s="37"/>
      <c r="Q36" s="37"/>
      <c r="R36" s="37"/>
      <c r="S36" s="37"/>
      <c r="T36" s="37"/>
      <c r="U36" s="37"/>
      <c r="V36" s="37"/>
      <c r="W36" s="37"/>
      <c r="X36" s="37"/>
      <c r="Y36" s="37"/>
      <c r="Z36" s="37"/>
      <c r="AA36" s="37"/>
      <c r="AB36" s="37"/>
      <c r="AC36" s="37"/>
      <c r="AD36" s="37"/>
      <c r="AE36" s="38"/>
      <c r="AF36" s="27"/>
      <c r="AG36" s="27"/>
      <c r="AH36" s="27"/>
      <c r="AI36" s="27"/>
      <c r="AJ36" s="27"/>
      <c r="AK36" s="27"/>
      <c r="AL36" s="5"/>
      <c r="AM36" s="5"/>
    </row>
    <row r="37" ht="12.75" customHeight="1">
      <c r="A37" s="27"/>
      <c r="B37" s="27"/>
      <c r="C37" s="27"/>
      <c r="D37" s="291"/>
      <c r="E37" s="291"/>
      <c r="F37" s="291"/>
      <c r="G37" s="291"/>
      <c r="H37" s="291"/>
      <c r="I37" s="562" t="s">
        <v>3005</v>
      </c>
      <c r="J37" s="563"/>
      <c r="K37" s="563"/>
      <c r="L37" s="557" t="s">
        <v>3477</v>
      </c>
      <c r="M37" s="563"/>
      <c r="N37" s="563"/>
      <c r="O37" s="563"/>
      <c r="P37" s="563"/>
      <c r="Q37" s="563"/>
      <c r="R37" s="563"/>
      <c r="S37" s="563"/>
      <c r="T37" s="563"/>
      <c r="U37" s="563"/>
      <c r="V37" s="563"/>
      <c r="W37" s="563"/>
      <c r="X37" s="563"/>
      <c r="Y37" s="563"/>
      <c r="Z37" s="564"/>
      <c r="AA37" s="564"/>
      <c r="AB37" s="564"/>
      <c r="AC37" s="564"/>
      <c r="AD37" s="564"/>
      <c r="AE37" s="564"/>
      <c r="AF37" s="27"/>
      <c r="AG37" s="27"/>
      <c r="AH37" s="27"/>
      <c r="AI37" s="27"/>
      <c r="AJ37" s="27"/>
      <c r="AK37" s="27"/>
      <c r="AL37" s="5"/>
      <c r="AM37" s="5"/>
    </row>
    <row r="38" ht="12.75" customHeight="1">
      <c r="A38" s="27"/>
      <c r="B38" s="27"/>
      <c r="C38" s="27"/>
      <c r="D38" s="291"/>
      <c r="E38" s="291"/>
      <c r="F38" s="291"/>
      <c r="G38" s="291"/>
      <c r="H38" s="291"/>
      <c r="I38" s="565" t="s">
        <v>3479</v>
      </c>
      <c r="J38" s="34"/>
      <c r="K38" s="34"/>
      <c r="L38" s="34"/>
      <c r="M38" s="34"/>
      <c r="N38" s="34"/>
      <c r="O38" s="34"/>
      <c r="P38" s="34"/>
      <c r="Q38" s="34"/>
      <c r="R38" s="34"/>
      <c r="S38" s="34"/>
      <c r="T38" s="34"/>
      <c r="U38" s="34"/>
      <c r="V38" s="34"/>
      <c r="W38" s="34"/>
      <c r="X38" s="34"/>
      <c r="Y38" s="34"/>
      <c r="Z38" s="34"/>
      <c r="AA38" s="34"/>
      <c r="AB38" s="34"/>
      <c r="AC38" s="34"/>
      <c r="AD38" s="34"/>
      <c r="AE38" s="35"/>
      <c r="AF38" s="27"/>
      <c r="AG38" s="27"/>
      <c r="AH38" s="27"/>
      <c r="AI38" s="27"/>
      <c r="AJ38" s="27"/>
      <c r="AK38" s="27"/>
      <c r="AL38" s="5"/>
      <c r="AM38" s="5"/>
    </row>
    <row r="39" ht="12.75" customHeight="1">
      <c r="A39" s="27"/>
      <c r="B39" s="27"/>
      <c r="C39" s="27"/>
      <c r="D39" s="291"/>
      <c r="E39" s="291"/>
      <c r="F39" s="291"/>
      <c r="G39" s="291"/>
      <c r="H39" s="291"/>
      <c r="I39" s="36"/>
      <c r="J39" s="37"/>
      <c r="K39" s="37"/>
      <c r="L39" s="37"/>
      <c r="M39" s="37"/>
      <c r="N39" s="37"/>
      <c r="O39" s="37"/>
      <c r="P39" s="37"/>
      <c r="Q39" s="37"/>
      <c r="R39" s="37"/>
      <c r="S39" s="37"/>
      <c r="T39" s="37"/>
      <c r="U39" s="37"/>
      <c r="V39" s="37"/>
      <c r="W39" s="37"/>
      <c r="X39" s="37"/>
      <c r="Y39" s="37"/>
      <c r="Z39" s="37"/>
      <c r="AA39" s="37"/>
      <c r="AB39" s="37"/>
      <c r="AC39" s="37"/>
      <c r="AD39" s="37"/>
      <c r="AE39" s="38"/>
      <c r="AF39" s="27"/>
      <c r="AG39" s="27"/>
      <c r="AH39" s="27"/>
      <c r="AI39" s="27"/>
      <c r="AJ39" s="27"/>
      <c r="AK39" s="27"/>
      <c r="AL39" s="5"/>
      <c r="AM39" s="5"/>
    </row>
    <row r="40" ht="12.75" customHeight="1">
      <c r="A40" s="27"/>
      <c r="B40" s="27"/>
      <c r="C40" s="27"/>
      <c r="D40" s="291"/>
      <c r="E40" s="291"/>
      <c r="F40" s="291"/>
      <c r="G40" s="291"/>
      <c r="H40" s="291"/>
      <c r="I40" s="562" t="s">
        <v>3006</v>
      </c>
      <c r="J40" s="563"/>
      <c r="K40" s="563"/>
      <c r="L40" s="557" t="s">
        <v>3477</v>
      </c>
      <c r="M40" s="563"/>
      <c r="N40" s="563"/>
      <c r="O40" s="563"/>
      <c r="P40" s="563"/>
      <c r="Q40" s="563"/>
      <c r="R40" s="563"/>
      <c r="S40" s="563"/>
      <c r="T40" s="563"/>
      <c r="U40" s="563"/>
      <c r="V40" s="563"/>
      <c r="W40" s="563"/>
      <c r="X40" s="563"/>
      <c r="Y40" s="563"/>
      <c r="Z40" s="564"/>
      <c r="AA40" s="564"/>
      <c r="AB40" s="564"/>
      <c r="AC40" s="564"/>
      <c r="AD40" s="564"/>
      <c r="AE40" s="564"/>
      <c r="AF40" s="27"/>
      <c r="AG40" s="27"/>
      <c r="AH40" s="27"/>
      <c r="AI40" s="27"/>
      <c r="AJ40" s="27"/>
      <c r="AK40" s="27"/>
      <c r="AL40" s="5"/>
      <c r="AM40" s="5"/>
    </row>
    <row r="41" ht="12.75" customHeight="1">
      <c r="A41" s="27"/>
      <c r="B41" s="27"/>
      <c r="C41" s="27"/>
      <c r="D41" s="291"/>
      <c r="E41" s="291"/>
      <c r="F41" s="291"/>
      <c r="G41" s="291"/>
      <c r="H41" s="291"/>
      <c r="I41" s="561" t="s">
        <v>3480</v>
      </c>
      <c r="J41" s="34"/>
      <c r="K41" s="34"/>
      <c r="L41" s="34"/>
      <c r="M41" s="34"/>
      <c r="N41" s="34"/>
      <c r="O41" s="34"/>
      <c r="P41" s="34"/>
      <c r="Q41" s="34"/>
      <c r="R41" s="34"/>
      <c r="S41" s="34"/>
      <c r="T41" s="34"/>
      <c r="U41" s="34"/>
      <c r="V41" s="34"/>
      <c r="W41" s="34"/>
      <c r="X41" s="34"/>
      <c r="Y41" s="34"/>
      <c r="Z41" s="34"/>
      <c r="AA41" s="34"/>
      <c r="AB41" s="34"/>
      <c r="AC41" s="34"/>
      <c r="AD41" s="34"/>
      <c r="AE41" s="35"/>
      <c r="AF41" s="27"/>
      <c r="AG41" s="27"/>
      <c r="AH41" s="27"/>
      <c r="AI41" s="27"/>
      <c r="AJ41" s="27"/>
      <c r="AK41" s="27"/>
      <c r="AL41" s="5"/>
      <c r="AM41" s="5"/>
    </row>
    <row r="42" ht="12.75" customHeight="1">
      <c r="A42" s="27"/>
      <c r="B42" s="27"/>
      <c r="C42" s="27"/>
      <c r="D42" s="291"/>
      <c r="E42" s="291"/>
      <c r="F42" s="291"/>
      <c r="G42" s="291"/>
      <c r="H42" s="291"/>
      <c r="I42" s="36"/>
      <c r="J42" s="37"/>
      <c r="K42" s="37"/>
      <c r="L42" s="37"/>
      <c r="M42" s="37"/>
      <c r="N42" s="37"/>
      <c r="O42" s="37"/>
      <c r="P42" s="37"/>
      <c r="Q42" s="37"/>
      <c r="R42" s="37"/>
      <c r="S42" s="37"/>
      <c r="T42" s="37"/>
      <c r="U42" s="37"/>
      <c r="V42" s="37"/>
      <c r="W42" s="37"/>
      <c r="X42" s="37"/>
      <c r="Y42" s="37"/>
      <c r="Z42" s="37"/>
      <c r="AA42" s="37"/>
      <c r="AB42" s="37"/>
      <c r="AC42" s="37"/>
      <c r="AD42" s="37"/>
      <c r="AE42" s="38"/>
      <c r="AF42" s="27"/>
      <c r="AG42" s="27"/>
      <c r="AH42" s="27"/>
      <c r="AI42" s="27"/>
      <c r="AJ42" s="27"/>
      <c r="AK42" s="27"/>
      <c r="AL42" s="5"/>
      <c r="AM42" s="5"/>
    </row>
    <row r="43" ht="12.75" customHeight="1">
      <c r="A43" s="27"/>
      <c r="B43" s="27"/>
      <c r="C43" s="27"/>
      <c r="D43" s="291"/>
      <c r="E43" s="291"/>
      <c r="F43" s="291"/>
      <c r="G43" s="291"/>
      <c r="H43" s="291"/>
      <c r="I43" s="562" t="s">
        <v>3007</v>
      </c>
      <c r="J43" s="563"/>
      <c r="K43" s="563"/>
      <c r="L43" s="557" t="s">
        <v>3477</v>
      </c>
      <c r="M43" s="563"/>
      <c r="N43" s="563"/>
      <c r="O43" s="563"/>
      <c r="P43" s="563"/>
      <c r="Q43" s="563"/>
      <c r="R43" s="563"/>
      <c r="S43" s="563"/>
      <c r="T43" s="563"/>
      <c r="U43" s="563"/>
      <c r="V43" s="563"/>
      <c r="W43" s="563"/>
      <c r="X43" s="563"/>
      <c r="Y43" s="563"/>
      <c r="Z43" s="564"/>
      <c r="AA43" s="564"/>
      <c r="AB43" s="564"/>
      <c r="AC43" s="564"/>
      <c r="AD43" s="564"/>
      <c r="AE43" s="564"/>
      <c r="AF43" s="27"/>
      <c r="AG43" s="27"/>
      <c r="AH43" s="27"/>
      <c r="AI43" s="27"/>
      <c r="AJ43" s="27"/>
      <c r="AK43" s="27"/>
      <c r="AL43" s="5"/>
      <c r="AM43" s="5"/>
    </row>
    <row r="44" ht="12.75" customHeight="1">
      <c r="A44" s="27"/>
      <c r="B44" s="27"/>
      <c r="C44" s="27"/>
      <c r="D44" s="291"/>
      <c r="E44" s="291"/>
      <c r="F44" s="291"/>
      <c r="G44" s="291"/>
      <c r="H44" s="547"/>
      <c r="I44" s="561" t="s">
        <v>3481</v>
      </c>
      <c r="J44" s="34"/>
      <c r="K44" s="34"/>
      <c r="L44" s="34"/>
      <c r="M44" s="34"/>
      <c r="N44" s="34"/>
      <c r="O44" s="34"/>
      <c r="P44" s="34"/>
      <c r="Q44" s="34"/>
      <c r="R44" s="34"/>
      <c r="S44" s="34"/>
      <c r="T44" s="34"/>
      <c r="U44" s="34"/>
      <c r="V44" s="34"/>
      <c r="W44" s="34"/>
      <c r="X44" s="34"/>
      <c r="Y44" s="34"/>
      <c r="Z44" s="34"/>
      <c r="AA44" s="34"/>
      <c r="AB44" s="34"/>
      <c r="AC44" s="34"/>
      <c r="AD44" s="34"/>
      <c r="AE44" s="35"/>
      <c r="AF44" s="27"/>
      <c r="AG44" s="27"/>
      <c r="AH44" s="27"/>
      <c r="AI44" s="27"/>
      <c r="AJ44" s="27"/>
      <c r="AK44" s="27"/>
      <c r="AL44" s="5"/>
      <c r="AM44" s="5"/>
    </row>
    <row r="45" ht="12.75" customHeight="1">
      <c r="A45" s="27"/>
      <c r="B45" s="27"/>
      <c r="C45" s="27"/>
      <c r="D45" s="291"/>
      <c r="E45" s="291"/>
      <c r="F45" s="291"/>
      <c r="G45" s="291"/>
      <c r="H45" s="547"/>
      <c r="I45" s="36"/>
      <c r="J45" s="37"/>
      <c r="K45" s="37"/>
      <c r="L45" s="37"/>
      <c r="M45" s="37"/>
      <c r="N45" s="37"/>
      <c r="O45" s="37"/>
      <c r="P45" s="37"/>
      <c r="Q45" s="37"/>
      <c r="R45" s="37"/>
      <c r="S45" s="37"/>
      <c r="T45" s="37"/>
      <c r="U45" s="37"/>
      <c r="V45" s="37"/>
      <c r="W45" s="37"/>
      <c r="X45" s="37"/>
      <c r="Y45" s="37"/>
      <c r="Z45" s="37"/>
      <c r="AA45" s="37"/>
      <c r="AB45" s="37"/>
      <c r="AC45" s="37"/>
      <c r="AD45" s="37"/>
      <c r="AE45" s="38"/>
      <c r="AF45" s="27"/>
      <c r="AG45" s="27"/>
      <c r="AH45" s="27"/>
      <c r="AI45" s="27"/>
      <c r="AJ45" s="27"/>
      <c r="AK45" s="27"/>
      <c r="AL45" s="5"/>
      <c r="AM45" s="5"/>
    </row>
    <row r="46" ht="12.75" customHeight="1">
      <c r="A46" s="27"/>
      <c r="B46" s="27"/>
      <c r="C46" s="27"/>
      <c r="D46" s="291"/>
      <c r="E46" s="291"/>
      <c r="F46" s="291"/>
      <c r="G46" s="291"/>
      <c r="H46" s="547"/>
      <c r="I46" s="562" t="s">
        <v>3008</v>
      </c>
      <c r="J46" s="563"/>
      <c r="K46" s="563"/>
      <c r="L46" s="557" t="s">
        <v>3477</v>
      </c>
      <c r="M46" s="563"/>
      <c r="N46" s="563"/>
      <c r="O46" s="563"/>
      <c r="P46" s="563"/>
      <c r="Q46" s="563"/>
      <c r="R46" s="563"/>
      <c r="S46" s="563"/>
      <c r="T46" s="563"/>
      <c r="U46" s="563"/>
      <c r="V46" s="563"/>
      <c r="W46" s="563"/>
      <c r="X46" s="563"/>
      <c r="Y46" s="563"/>
      <c r="Z46" s="564"/>
      <c r="AA46" s="564"/>
      <c r="AB46" s="564"/>
      <c r="AC46" s="564"/>
      <c r="AD46" s="564"/>
      <c r="AE46" s="564"/>
      <c r="AF46" s="27"/>
      <c r="AG46" s="27"/>
      <c r="AH46" s="27"/>
      <c r="AI46" s="27"/>
      <c r="AJ46" s="27"/>
      <c r="AK46" s="27"/>
      <c r="AL46" s="5"/>
      <c r="AM46" s="5"/>
    </row>
    <row r="47" ht="12.75" customHeight="1">
      <c r="A47" s="27"/>
      <c r="B47" s="27"/>
      <c r="C47" s="27"/>
      <c r="D47" s="291"/>
      <c r="E47" s="560" t="s">
        <v>3172</v>
      </c>
      <c r="F47" s="543" t="s">
        <v>189</v>
      </c>
      <c r="G47" s="291"/>
      <c r="H47" s="547"/>
      <c r="I47" s="561" t="s">
        <v>3482</v>
      </c>
      <c r="J47" s="34"/>
      <c r="K47" s="34"/>
      <c r="L47" s="34"/>
      <c r="M47" s="34"/>
      <c r="N47" s="34"/>
      <c r="O47" s="34"/>
      <c r="P47" s="34"/>
      <c r="Q47" s="34"/>
      <c r="R47" s="34"/>
      <c r="S47" s="34"/>
      <c r="T47" s="34"/>
      <c r="U47" s="34"/>
      <c r="V47" s="34"/>
      <c r="W47" s="34"/>
      <c r="X47" s="34"/>
      <c r="Y47" s="34"/>
      <c r="Z47" s="34"/>
      <c r="AA47" s="34"/>
      <c r="AB47" s="34"/>
      <c r="AC47" s="34"/>
      <c r="AD47" s="34"/>
      <c r="AE47" s="35"/>
      <c r="AF47" s="27"/>
      <c r="AG47" s="27"/>
      <c r="AH47" s="27"/>
      <c r="AI47" s="27"/>
      <c r="AJ47" s="27"/>
      <c r="AK47" s="27"/>
      <c r="AL47" s="5"/>
      <c r="AM47" s="5"/>
    </row>
    <row r="48" ht="12.75" customHeight="1">
      <c r="A48" s="27"/>
      <c r="B48" s="27"/>
      <c r="C48" s="27"/>
      <c r="D48" s="291"/>
      <c r="E48" s="291"/>
      <c r="F48" s="291"/>
      <c r="G48" s="291"/>
      <c r="H48" s="547"/>
      <c r="I48" s="36"/>
      <c r="J48" s="37"/>
      <c r="K48" s="37"/>
      <c r="L48" s="37"/>
      <c r="M48" s="37"/>
      <c r="N48" s="37"/>
      <c r="O48" s="37"/>
      <c r="P48" s="37"/>
      <c r="Q48" s="37"/>
      <c r="R48" s="37"/>
      <c r="S48" s="37"/>
      <c r="T48" s="37"/>
      <c r="U48" s="37"/>
      <c r="V48" s="37"/>
      <c r="W48" s="37"/>
      <c r="X48" s="37"/>
      <c r="Y48" s="37"/>
      <c r="Z48" s="37"/>
      <c r="AA48" s="37"/>
      <c r="AB48" s="37"/>
      <c r="AC48" s="37"/>
      <c r="AD48" s="37"/>
      <c r="AE48" s="38"/>
      <c r="AF48" s="27"/>
      <c r="AG48" s="27"/>
      <c r="AH48" s="27"/>
      <c r="AI48" s="27"/>
      <c r="AJ48" s="27"/>
      <c r="AK48" s="27"/>
      <c r="AL48" s="5"/>
      <c r="AM48" s="5"/>
    </row>
    <row r="49" ht="12.75" customHeight="1">
      <c r="A49" s="5"/>
      <c r="B49" s="27"/>
      <c r="C49" s="27"/>
      <c r="D49" s="161"/>
      <c r="E49" s="161"/>
      <c r="F49" s="161"/>
      <c r="G49" s="161"/>
      <c r="H49" s="78"/>
      <c r="I49" s="547"/>
      <c r="J49" s="5"/>
      <c r="K49" s="5"/>
      <c r="L49" s="5"/>
      <c r="M49" s="5"/>
      <c r="N49" s="5"/>
      <c r="O49" s="5"/>
      <c r="P49" s="5"/>
      <c r="Q49" s="5"/>
      <c r="R49" s="5"/>
      <c r="S49" s="5"/>
      <c r="T49" s="5"/>
      <c r="U49" s="5"/>
      <c r="V49" s="5"/>
      <c r="W49" s="5"/>
      <c r="X49" s="5"/>
      <c r="Y49" s="5"/>
      <c r="Z49" s="5"/>
      <c r="AA49" s="5"/>
      <c r="AB49" s="27"/>
      <c r="AC49" s="27"/>
      <c r="AD49" s="27"/>
      <c r="AE49" s="27"/>
      <c r="AF49" s="27"/>
      <c r="AG49" s="27"/>
      <c r="AH49" s="27"/>
      <c r="AI49" s="27"/>
      <c r="AJ49" s="27"/>
      <c r="AK49" s="27"/>
    </row>
    <row r="50" ht="12.75" customHeight="1">
      <c r="A50" s="5"/>
      <c r="B50" s="27"/>
      <c r="C50" s="27"/>
      <c r="D50" s="161"/>
      <c r="E50" s="161"/>
      <c r="F50" s="161"/>
      <c r="G50" s="78"/>
      <c r="H50" s="547"/>
      <c r="I50" s="74"/>
      <c r="J50" s="75">
        <v>1.0</v>
      </c>
      <c r="K50" s="75" t="s">
        <v>2974</v>
      </c>
      <c r="L50" s="170"/>
      <c r="M50" s="216" t="s">
        <v>2976</v>
      </c>
      <c r="N50" s="170" t="str">
        <f>H53</f>
        <v>6.05a</v>
      </c>
      <c r="O50" s="91"/>
      <c r="P50" s="91"/>
      <c r="Q50" s="91"/>
      <c r="R50" s="91"/>
      <c r="S50" s="91"/>
      <c r="T50" s="91"/>
      <c r="U50" s="91"/>
      <c r="V50" s="91"/>
      <c r="W50" s="548"/>
      <c r="X50" s="91"/>
      <c r="Y50" s="91"/>
      <c r="Z50" s="91"/>
      <c r="AA50" s="27"/>
      <c r="AB50" s="27"/>
      <c r="AC50" s="27"/>
      <c r="AD50" s="27"/>
      <c r="AE50" s="27"/>
      <c r="AF50" s="27"/>
      <c r="AG50" s="27"/>
      <c r="AH50" s="27"/>
      <c r="AI50" s="27"/>
      <c r="AJ50" s="27"/>
    </row>
    <row r="51" ht="12.75" customHeight="1">
      <c r="A51" s="5"/>
      <c r="B51" s="27"/>
      <c r="C51" s="27"/>
      <c r="D51" s="161"/>
      <c r="E51" s="161"/>
      <c r="F51" s="161"/>
      <c r="G51" s="78"/>
      <c r="H51" s="547" t="s">
        <v>2990</v>
      </c>
      <c r="I51" s="74"/>
      <c r="J51" s="75">
        <v>2.0</v>
      </c>
      <c r="K51" s="75" t="s">
        <v>2975</v>
      </c>
      <c r="L51" s="170"/>
      <c r="M51" s="216" t="s">
        <v>2976</v>
      </c>
      <c r="N51" s="170" t="str">
        <f>H60</f>
        <v>6.06a</v>
      </c>
      <c r="O51" s="91"/>
      <c r="P51" s="91"/>
      <c r="Q51" s="91"/>
      <c r="R51" s="91"/>
      <c r="S51" s="91"/>
      <c r="T51" s="91"/>
      <c r="U51" s="91"/>
      <c r="V51" s="91"/>
      <c r="W51" s="548"/>
      <c r="X51" s="91"/>
      <c r="Y51" s="91"/>
      <c r="Z51" s="91"/>
      <c r="AA51" s="27"/>
      <c r="AB51" s="27"/>
      <c r="AC51" s="27"/>
      <c r="AD51" s="27"/>
      <c r="AE51" s="27"/>
      <c r="AF51" s="27"/>
      <c r="AG51" s="27"/>
      <c r="AH51" s="27"/>
      <c r="AI51" s="27"/>
      <c r="AJ51" s="27"/>
    </row>
    <row r="52" ht="12.75" customHeight="1">
      <c r="A52" s="5"/>
      <c r="B52" s="27"/>
      <c r="C52" s="27"/>
      <c r="D52" s="161"/>
      <c r="E52" s="161"/>
      <c r="F52" s="161"/>
      <c r="G52" s="78"/>
      <c r="H52" s="547"/>
      <c r="I52" s="27"/>
      <c r="J52" s="27"/>
      <c r="K52" s="27"/>
      <c r="L52" s="27"/>
      <c r="M52" s="27"/>
      <c r="N52" s="27"/>
      <c r="O52" s="27"/>
      <c r="P52" s="27"/>
      <c r="Q52" s="27"/>
      <c r="R52" s="27"/>
      <c r="S52" s="27"/>
      <c r="T52" s="27"/>
      <c r="U52" s="27"/>
      <c r="V52" s="91"/>
      <c r="W52" s="548"/>
      <c r="X52" s="91"/>
      <c r="Y52" s="91"/>
      <c r="Z52" s="91"/>
      <c r="AA52" s="27"/>
      <c r="AB52" s="27"/>
      <c r="AC52" s="27"/>
      <c r="AD52" s="27"/>
      <c r="AE52" s="27"/>
      <c r="AF52" s="27"/>
      <c r="AG52" s="27"/>
      <c r="AH52" s="27"/>
      <c r="AI52" s="27"/>
      <c r="AJ52" s="27"/>
    </row>
    <row r="53" ht="12.75" customHeight="1">
      <c r="A53" s="5"/>
      <c r="B53" s="161"/>
      <c r="C53" s="161"/>
      <c r="D53" s="161"/>
      <c r="E53" s="161"/>
      <c r="F53" s="161"/>
      <c r="G53" s="259" t="s">
        <v>3110</v>
      </c>
      <c r="H53" s="554" t="s">
        <v>3483</v>
      </c>
      <c r="I53" s="453" t="s">
        <v>3484</v>
      </c>
      <c r="J53" s="453"/>
      <c r="K53" s="453"/>
      <c r="L53" s="453"/>
      <c r="M53" s="453"/>
      <c r="N53" s="453"/>
      <c r="O53" s="453"/>
      <c r="P53" s="453"/>
      <c r="Q53" s="453"/>
      <c r="R53" s="566"/>
      <c r="S53" s="566"/>
      <c r="T53" s="453"/>
      <c r="U53" s="453"/>
      <c r="V53" s="453"/>
      <c r="W53" s="567"/>
      <c r="X53" s="453"/>
      <c r="Y53" s="453"/>
      <c r="Z53" s="453"/>
      <c r="AA53" s="161"/>
      <c r="AB53" s="161"/>
      <c r="AC53" s="161"/>
      <c r="AD53" s="161"/>
      <c r="AE53" s="161"/>
      <c r="AF53" s="161"/>
      <c r="AG53" s="161"/>
      <c r="AH53" s="161"/>
      <c r="AI53" s="161"/>
      <c r="AJ53" s="161"/>
    </row>
    <row r="54" ht="12.75" customHeight="1">
      <c r="A54" s="5"/>
      <c r="B54" s="27"/>
      <c r="C54" s="27"/>
      <c r="D54" s="161"/>
      <c r="E54" s="161"/>
      <c r="F54" s="161"/>
      <c r="G54" s="78"/>
      <c r="H54" s="547"/>
      <c r="I54" s="75"/>
      <c r="J54" s="75">
        <v>1.0</v>
      </c>
      <c r="K54" s="155" t="s">
        <v>3485</v>
      </c>
      <c r="L54" s="75"/>
      <c r="M54" s="75"/>
      <c r="N54" s="75"/>
      <c r="O54" s="75"/>
      <c r="P54" s="75"/>
      <c r="Q54" s="75"/>
      <c r="R54" s="74"/>
      <c r="S54" s="74"/>
      <c r="T54" s="75"/>
      <c r="U54" s="75"/>
      <c r="V54" s="75"/>
      <c r="W54" s="546"/>
      <c r="X54" s="75"/>
      <c r="Y54" s="75"/>
      <c r="Z54" s="75"/>
      <c r="AA54" s="545"/>
      <c r="AB54" s="545"/>
      <c r="AC54" s="75"/>
      <c r="AD54" s="75"/>
      <c r="AE54" s="27"/>
      <c r="AF54" s="27"/>
      <c r="AG54" s="27"/>
      <c r="AH54" s="27"/>
      <c r="AI54" s="27"/>
      <c r="AJ54" s="27"/>
    </row>
    <row r="55" ht="12.75" customHeight="1">
      <c r="A55" s="5"/>
      <c r="B55" s="27"/>
      <c r="C55" s="27"/>
      <c r="D55" s="161"/>
      <c r="E55" s="161"/>
      <c r="F55" s="161"/>
      <c r="G55" s="78"/>
      <c r="H55" s="547"/>
      <c r="I55" s="75"/>
      <c r="J55" s="75">
        <v>2.0</v>
      </c>
      <c r="K55" s="75" t="s">
        <v>3486</v>
      </c>
      <c r="L55" s="75"/>
      <c r="M55" s="75"/>
      <c r="N55" s="75"/>
      <c r="O55" s="75"/>
      <c r="P55" s="75"/>
      <c r="Q55" s="75"/>
      <c r="R55" s="74"/>
      <c r="S55" s="74"/>
      <c r="T55" s="75"/>
      <c r="U55" s="91"/>
      <c r="V55" s="119"/>
      <c r="W55" s="568"/>
      <c r="X55" s="91"/>
      <c r="Y55" s="91"/>
      <c r="Z55" s="91"/>
      <c r="AA55" s="545"/>
      <c r="AB55" s="545"/>
      <c r="AC55" s="75"/>
      <c r="AD55" s="75"/>
      <c r="AE55" s="27"/>
      <c r="AF55" s="27"/>
      <c r="AG55" s="27"/>
      <c r="AH55" s="27"/>
      <c r="AI55" s="27"/>
      <c r="AJ55" s="27"/>
    </row>
    <row r="56" ht="12.75" customHeight="1">
      <c r="A56" s="5"/>
      <c r="B56" s="27"/>
      <c r="C56" s="27"/>
      <c r="D56" s="161"/>
      <c r="E56" s="161"/>
      <c r="F56" s="161"/>
      <c r="G56" s="78"/>
      <c r="H56" s="547"/>
      <c r="I56" s="75"/>
      <c r="J56" s="75">
        <v>3.0</v>
      </c>
      <c r="K56" s="155" t="s">
        <v>3487</v>
      </c>
      <c r="L56" s="75"/>
      <c r="M56" s="75"/>
      <c r="N56" s="75"/>
      <c r="O56" s="75"/>
      <c r="P56" s="75"/>
      <c r="Q56" s="75"/>
      <c r="R56" s="74"/>
      <c r="S56" s="74"/>
      <c r="T56" s="75"/>
      <c r="U56" s="27"/>
      <c r="V56" s="27"/>
      <c r="W56" s="85"/>
      <c r="X56" s="27"/>
      <c r="Y56" s="27"/>
      <c r="Z56" s="27"/>
      <c r="AA56" s="545"/>
      <c r="AB56" s="545"/>
      <c r="AC56" s="75"/>
      <c r="AD56" s="75"/>
      <c r="AE56" s="27"/>
      <c r="AF56" s="27"/>
      <c r="AG56" s="27"/>
      <c r="AH56" s="27"/>
      <c r="AI56" s="27"/>
      <c r="AJ56" s="27"/>
    </row>
    <row r="57" ht="12.75" customHeight="1">
      <c r="A57" s="5"/>
      <c r="B57" s="27"/>
      <c r="C57" s="27"/>
      <c r="D57" s="161"/>
      <c r="E57" s="161"/>
      <c r="F57" s="161"/>
      <c r="G57" s="78"/>
      <c r="H57" s="547"/>
      <c r="I57" s="75"/>
      <c r="J57" s="75">
        <v>4.0</v>
      </c>
      <c r="K57" s="75" t="s">
        <v>3488</v>
      </c>
      <c r="L57" s="75"/>
      <c r="M57" s="75"/>
      <c r="N57" s="75"/>
      <c r="O57" s="75"/>
      <c r="P57" s="75"/>
      <c r="Q57" s="75"/>
      <c r="R57" s="74"/>
      <c r="S57" s="74"/>
      <c r="T57" s="75"/>
      <c r="U57" s="27"/>
      <c r="V57" s="27"/>
      <c r="W57" s="85"/>
      <c r="X57" s="27"/>
      <c r="Y57" s="27"/>
      <c r="Z57" s="27"/>
      <c r="AA57" s="545"/>
      <c r="AB57" s="545"/>
      <c r="AC57" s="75"/>
      <c r="AD57" s="75"/>
      <c r="AE57" s="27"/>
      <c r="AF57" s="27"/>
      <c r="AG57" s="27"/>
      <c r="AH57" s="27"/>
      <c r="AI57" s="27"/>
      <c r="AJ57" s="27"/>
    </row>
    <row r="58" ht="12.75" customHeight="1">
      <c r="A58" s="5"/>
      <c r="B58" s="27"/>
      <c r="C58" s="27"/>
      <c r="D58" s="161"/>
      <c r="E58" s="161"/>
      <c r="F58" s="161"/>
      <c r="G58" s="78"/>
      <c r="H58" s="547"/>
      <c r="I58" s="75"/>
      <c r="J58" s="75">
        <v>98.0</v>
      </c>
      <c r="K58" s="75" t="s">
        <v>3086</v>
      </c>
      <c r="L58" s="75"/>
      <c r="M58" s="75"/>
      <c r="N58" s="75"/>
      <c r="O58" s="75"/>
      <c r="P58" s="75"/>
      <c r="Q58" s="75"/>
      <c r="R58" s="74"/>
      <c r="S58" s="74"/>
      <c r="T58" s="75"/>
      <c r="U58" s="27"/>
      <c r="V58" s="27"/>
      <c r="W58" s="85"/>
      <c r="X58" s="27"/>
      <c r="Y58" s="27"/>
      <c r="Z58" s="27"/>
      <c r="AA58" s="192"/>
      <c r="AB58" s="192"/>
      <c r="AC58" s="27"/>
      <c r="AD58" s="27"/>
      <c r="AE58" s="27"/>
      <c r="AF58" s="27"/>
      <c r="AG58" s="27"/>
      <c r="AH58" s="27"/>
      <c r="AI58" s="27"/>
      <c r="AJ58" s="27"/>
    </row>
    <row r="59" ht="12.75" customHeight="1">
      <c r="A59" s="5"/>
      <c r="B59" s="27"/>
      <c r="C59" s="27"/>
      <c r="D59" s="161"/>
      <c r="E59" s="161"/>
      <c r="F59" s="161"/>
      <c r="G59" s="78"/>
      <c r="H59" s="547"/>
      <c r="I59" s="75"/>
      <c r="J59" s="75"/>
      <c r="K59" s="75"/>
      <c r="L59" s="75"/>
      <c r="M59" s="75"/>
      <c r="N59" s="75"/>
      <c r="O59" s="75"/>
      <c r="P59" s="75"/>
      <c r="Q59" s="75"/>
      <c r="R59" s="74"/>
      <c r="S59" s="74"/>
      <c r="T59" s="75"/>
      <c r="U59" s="75"/>
      <c r="V59" s="75"/>
      <c r="W59" s="546"/>
      <c r="X59" s="75"/>
      <c r="Y59" s="75"/>
      <c r="Z59" s="75"/>
      <c r="AA59" s="192"/>
      <c r="AB59" s="192"/>
      <c r="AC59" s="27"/>
      <c r="AD59" s="27"/>
      <c r="AE59" s="27"/>
      <c r="AF59" s="27"/>
      <c r="AG59" s="27"/>
      <c r="AH59" s="27"/>
      <c r="AI59" s="27"/>
      <c r="AJ59" s="27"/>
    </row>
    <row r="60" ht="12.75" customHeight="1">
      <c r="A60" s="5"/>
      <c r="B60" s="27"/>
      <c r="C60" s="27"/>
      <c r="D60" s="161"/>
      <c r="E60" s="161"/>
      <c r="F60" s="161"/>
      <c r="G60" s="259" t="s">
        <v>3110</v>
      </c>
      <c r="H60" s="554" t="s">
        <v>3489</v>
      </c>
      <c r="I60" s="101" t="s">
        <v>3490</v>
      </c>
      <c r="AA60" s="192"/>
      <c r="AB60" s="192"/>
      <c r="AC60" s="27"/>
      <c r="AD60" s="27"/>
      <c r="AE60" s="27"/>
      <c r="AF60" s="27"/>
      <c r="AG60" s="27"/>
      <c r="AH60" s="27"/>
      <c r="AI60" s="27"/>
      <c r="AJ60" s="27"/>
    </row>
    <row r="61" ht="12.75" customHeight="1">
      <c r="A61" s="5"/>
      <c r="B61" s="27"/>
      <c r="C61" s="27"/>
      <c r="D61" s="161"/>
      <c r="E61" s="161"/>
      <c r="F61" s="161"/>
      <c r="G61" s="78"/>
      <c r="H61" s="547"/>
      <c r="I61" s="569" t="s">
        <v>3491</v>
      </c>
      <c r="J61" s="569"/>
      <c r="K61" s="569"/>
      <c r="L61" s="569"/>
      <c r="M61" s="569"/>
      <c r="N61" s="569"/>
      <c r="O61" s="569"/>
      <c r="P61" s="569"/>
      <c r="Q61" s="569"/>
      <c r="R61" s="569"/>
      <c r="S61" s="569"/>
      <c r="T61" s="569"/>
      <c r="U61" s="569"/>
      <c r="V61" s="569"/>
      <c r="W61" s="570"/>
      <c r="X61" s="569"/>
      <c r="Y61" s="569"/>
      <c r="Z61" s="569"/>
      <c r="AA61" s="192"/>
      <c r="AB61" s="192"/>
      <c r="AC61" s="27"/>
      <c r="AD61" s="27"/>
      <c r="AE61" s="27"/>
      <c r="AF61" s="27"/>
      <c r="AG61" s="27"/>
      <c r="AH61" s="27"/>
      <c r="AI61" s="27"/>
      <c r="AJ61" s="27"/>
    </row>
    <row r="62" ht="13.5" customHeight="1">
      <c r="A62" s="5"/>
      <c r="B62" s="27"/>
      <c r="C62" s="27"/>
      <c r="D62" s="161"/>
      <c r="E62" s="161"/>
      <c r="F62" s="161"/>
      <c r="I62" s="571"/>
      <c r="J62" s="5"/>
      <c r="K62" s="5"/>
      <c r="L62" s="5"/>
      <c r="M62" s="5"/>
      <c r="N62" s="5"/>
      <c r="O62" s="5"/>
      <c r="P62" s="5"/>
      <c r="Q62" s="5"/>
      <c r="R62" s="5"/>
      <c r="S62" s="5"/>
      <c r="T62" s="5"/>
      <c r="U62" s="5"/>
      <c r="V62" s="5"/>
      <c r="W62" s="5"/>
      <c r="X62" s="5"/>
      <c r="Y62" s="5"/>
      <c r="Z62" s="5"/>
      <c r="AA62" s="192"/>
      <c r="AB62" s="192"/>
      <c r="AC62" s="27"/>
      <c r="AD62" s="27"/>
      <c r="AE62" s="27"/>
      <c r="AF62" s="27"/>
      <c r="AG62" s="27"/>
      <c r="AH62" s="27"/>
      <c r="AI62" s="27"/>
      <c r="AJ62" s="27"/>
    </row>
    <row r="63" ht="12.75" customHeight="1">
      <c r="A63" s="27"/>
      <c r="B63" s="27"/>
      <c r="C63" s="27"/>
      <c r="D63" s="27"/>
      <c r="E63" s="27"/>
      <c r="F63" s="78"/>
      <c r="G63" s="547"/>
      <c r="H63" s="547"/>
      <c r="I63" s="557" t="s">
        <v>3492</v>
      </c>
      <c r="J63" s="572"/>
      <c r="K63" s="572"/>
      <c r="L63" s="572"/>
      <c r="M63" s="572"/>
      <c r="N63" s="572"/>
      <c r="O63" s="572"/>
      <c r="P63" s="572"/>
      <c r="Q63" s="572"/>
      <c r="R63" s="572"/>
      <c r="S63" s="572"/>
      <c r="T63" s="572"/>
      <c r="U63" s="572"/>
      <c r="V63" s="572"/>
      <c r="W63" s="572"/>
      <c r="X63" s="572"/>
      <c r="Y63" s="573"/>
      <c r="Z63" s="573"/>
      <c r="AA63" s="573"/>
      <c r="AB63" s="573"/>
      <c r="AC63" s="573"/>
      <c r="AD63" s="573"/>
      <c r="AE63" s="573"/>
      <c r="AF63" s="31"/>
      <c r="AG63" s="31"/>
      <c r="AH63" s="31"/>
      <c r="AI63" s="31"/>
      <c r="AJ63" s="31"/>
      <c r="AK63" s="5"/>
      <c r="AL63" s="5"/>
      <c r="AM63" s="5"/>
    </row>
    <row r="64" ht="12.75" customHeight="1">
      <c r="A64" s="27"/>
      <c r="B64" s="27"/>
      <c r="C64" s="27"/>
      <c r="D64" s="27"/>
      <c r="E64" s="140" t="s">
        <v>3172</v>
      </c>
      <c r="F64" s="543" t="s">
        <v>189</v>
      </c>
      <c r="G64" s="547"/>
      <c r="H64" s="547"/>
      <c r="I64" s="574" t="s">
        <v>3493</v>
      </c>
      <c r="J64" s="34"/>
      <c r="K64" s="34"/>
      <c r="L64" s="34"/>
      <c r="M64" s="34"/>
      <c r="N64" s="34"/>
      <c r="O64" s="34"/>
      <c r="P64" s="34"/>
      <c r="Q64" s="34"/>
      <c r="R64" s="34"/>
      <c r="S64" s="34"/>
      <c r="T64" s="34"/>
      <c r="U64" s="34"/>
      <c r="V64" s="34"/>
      <c r="W64" s="34"/>
      <c r="X64" s="34"/>
      <c r="Y64" s="34"/>
      <c r="Z64" s="34"/>
      <c r="AA64" s="34"/>
      <c r="AB64" s="34"/>
      <c r="AC64" s="34"/>
      <c r="AD64" s="34"/>
      <c r="AE64" s="35"/>
      <c r="AF64" s="27"/>
      <c r="AG64" s="27"/>
      <c r="AH64" s="27"/>
      <c r="AI64" s="27"/>
      <c r="AJ64" s="27"/>
      <c r="AK64" s="5"/>
      <c r="AL64" s="5"/>
      <c r="AM64" s="5"/>
    </row>
    <row r="65" ht="12.75" customHeight="1">
      <c r="A65" s="27"/>
      <c r="B65" s="27"/>
      <c r="C65" s="27"/>
      <c r="D65" s="27"/>
      <c r="E65" s="27"/>
      <c r="F65" s="78"/>
      <c r="G65" s="547"/>
      <c r="H65" s="547"/>
      <c r="I65" s="36"/>
      <c r="J65" s="37"/>
      <c r="K65" s="37"/>
      <c r="L65" s="37"/>
      <c r="M65" s="37"/>
      <c r="N65" s="37"/>
      <c r="O65" s="37"/>
      <c r="P65" s="37"/>
      <c r="Q65" s="37"/>
      <c r="R65" s="37"/>
      <c r="S65" s="37"/>
      <c r="T65" s="37"/>
      <c r="U65" s="37"/>
      <c r="V65" s="37"/>
      <c r="W65" s="37"/>
      <c r="X65" s="37"/>
      <c r="Y65" s="37"/>
      <c r="Z65" s="37"/>
      <c r="AA65" s="37"/>
      <c r="AB65" s="37"/>
      <c r="AC65" s="37"/>
      <c r="AD65" s="37"/>
      <c r="AE65" s="38"/>
      <c r="AF65" s="27"/>
      <c r="AG65" s="27"/>
      <c r="AH65" s="27"/>
      <c r="AI65" s="27"/>
      <c r="AJ65" s="27"/>
      <c r="AK65" s="5"/>
      <c r="AL65" s="5"/>
      <c r="AM65" s="5"/>
    </row>
    <row r="66" ht="12.75" customHeight="1">
      <c r="A66" s="27"/>
      <c r="B66" s="27"/>
      <c r="C66" s="27"/>
      <c r="D66" s="27"/>
      <c r="E66" s="27"/>
      <c r="F66" s="78"/>
      <c r="G66" s="547"/>
      <c r="H66" s="547"/>
      <c r="I66" s="557" t="s">
        <v>3494</v>
      </c>
      <c r="J66" s="572"/>
      <c r="K66" s="572"/>
      <c r="L66" s="572"/>
      <c r="M66" s="572"/>
      <c r="N66" s="572"/>
      <c r="O66" s="572"/>
      <c r="P66" s="572"/>
      <c r="Q66" s="572"/>
      <c r="R66" s="572"/>
      <c r="S66" s="572"/>
      <c r="T66" s="572"/>
      <c r="U66" s="572"/>
      <c r="V66" s="572"/>
      <c r="W66" s="572"/>
      <c r="X66" s="572"/>
      <c r="Y66" s="573"/>
      <c r="Z66" s="573"/>
      <c r="AA66" s="573"/>
      <c r="AB66" s="573"/>
      <c r="AC66" s="573"/>
      <c r="AD66" s="573"/>
      <c r="AE66" s="573"/>
      <c r="AF66" s="27"/>
      <c r="AG66" s="27"/>
      <c r="AH66" s="27"/>
      <c r="AI66" s="27"/>
      <c r="AJ66" s="27"/>
      <c r="AK66" s="5"/>
      <c r="AL66" s="5"/>
      <c r="AM66" s="5"/>
    </row>
    <row r="67" ht="12.75" customHeight="1">
      <c r="A67" s="27"/>
      <c r="B67" s="27"/>
      <c r="C67" s="27"/>
      <c r="D67" s="27"/>
      <c r="E67" s="140" t="s">
        <v>3172</v>
      </c>
      <c r="F67" s="543" t="s">
        <v>189</v>
      </c>
      <c r="G67" s="547"/>
      <c r="H67" s="547"/>
      <c r="I67" s="574" t="s">
        <v>3495</v>
      </c>
      <c r="J67" s="34"/>
      <c r="K67" s="34"/>
      <c r="L67" s="34"/>
      <c r="M67" s="34"/>
      <c r="N67" s="34"/>
      <c r="O67" s="34"/>
      <c r="P67" s="34"/>
      <c r="Q67" s="34"/>
      <c r="R67" s="34"/>
      <c r="S67" s="34"/>
      <c r="T67" s="34"/>
      <c r="U67" s="34"/>
      <c r="V67" s="34"/>
      <c r="W67" s="34"/>
      <c r="X67" s="34"/>
      <c r="Y67" s="34"/>
      <c r="Z67" s="34"/>
      <c r="AA67" s="34"/>
      <c r="AB67" s="34"/>
      <c r="AC67" s="34"/>
      <c r="AD67" s="34"/>
      <c r="AE67" s="35"/>
      <c r="AF67" s="27"/>
      <c r="AG67" s="27"/>
      <c r="AH67" s="27"/>
      <c r="AI67" s="27"/>
      <c r="AJ67" s="27"/>
      <c r="AK67" s="5"/>
      <c r="AL67" s="5"/>
      <c r="AM67" s="5"/>
    </row>
    <row r="68" ht="12.75" customHeight="1">
      <c r="A68" s="27"/>
      <c r="B68" s="27"/>
      <c r="C68" s="27"/>
      <c r="D68" s="27"/>
      <c r="E68" s="27"/>
      <c r="F68" s="78"/>
      <c r="G68" s="547"/>
      <c r="H68" s="547"/>
      <c r="I68" s="36"/>
      <c r="J68" s="37"/>
      <c r="K68" s="37"/>
      <c r="L68" s="37"/>
      <c r="M68" s="37"/>
      <c r="N68" s="37"/>
      <c r="O68" s="37"/>
      <c r="P68" s="37"/>
      <c r="Q68" s="37"/>
      <c r="R68" s="37"/>
      <c r="S68" s="37"/>
      <c r="T68" s="37"/>
      <c r="U68" s="37"/>
      <c r="V68" s="37"/>
      <c r="W68" s="37"/>
      <c r="X68" s="37"/>
      <c r="Y68" s="37"/>
      <c r="Z68" s="37"/>
      <c r="AA68" s="37"/>
      <c r="AB68" s="37"/>
      <c r="AC68" s="37"/>
      <c r="AD68" s="37"/>
      <c r="AE68" s="38"/>
      <c r="AF68" s="27"/>
      <c r="AG68" s="27"/>
      <c r="AH68" s="27"/>
      <c r="AI68" s="27"/>
      <c r="AJ68" s="27"/>
      <c r="AK68" s="5"/>
      <c r="AL68" s="5"/>
      <c r="AM68" s="5"/>
    </row>
    <row r="69" ht="12.75" customHeight="1">
      <c r="A69" s="27"/>
      <c r="B69" s="27"/>
      <c r="C69" s="27"/>
      <c r="D69" s="27"/>
      <c r="E69" s="27"/>
      <c r="F69" s="78"/>
      <c r="G69" s="547"/>
      <c r="H69" s="547"/>
      <c r="I69" s="557" t="s">
        <v>3496</v>
      </c>
      <c r="J69" s="572"/>
      <c r="K69" s="572"/>
      <c r="L69" s="572"/>
      <c r="M69" s="572"/>
      <c r="N69" s="572"/>
      <c r="O69" s="572"/>
      <c r="P69" s="572"/>
      <c r="Q69" s="572"/>
      <c r="R69" s="572"/>
      <c r="S69" s="572"/>
      <c r="T69" s="572"/>
      <c r="U69" s="572"/>
      <c r="V69" s="572"/>
      <c r="W69" s="572"/>
      <c r="X69" s="572"/>
      <c r="Y69" s="573"/>
      <c r="Z69" s="573"/>
      <c r="AA69" s="573"/>
      <c r="AB69" s="573"/>
      <c r="AC69" s="573"/>
      <c r="AD69" s="573"/>
      <c r="AE69" s="573"/>
      <c r="AF69" s="27"/>
      <c r="AG69" s="27"/>
      <c r="AH69" s="27"/>
      <c r="AI69" s="27"/>
      <c r="AJ69" s="27"/>
      <c r="AK69" s="5"/>
      <c r="AL69" s="5"/>
      <c r="AM69" s="5"/>
    </row>
    <row r="70" ht="12.75" customHeight="1">
      <c r="A70" s="27"/>
      <c r="B70" s="27"/>
      <c r="C70" s="27"/>
      <c r="D70" s="27"/>
      <c r="E70" s="27"/>
      <c r="F70" s="78"/>
      <c r="G70" s="547"/>
      <c r="H70" s="547"/>
      <c r="I70" s="574" t="s">
        <v>3497</v>
      </c>
      <c r="J70" s="34"/>
      <c r="K70" s="34"/>
      <c r="L70" s="34"/>
      <c r="M70" s="34"/>
      <c r="N70" s="34"/>
      <c r="O70" s="34"/>
      <c r="P70" s="34"/>
      <c r="Q70" s="34"/>
      <c r="R70" s="34"/>
      <c r="S70" s="34"/>
      <c r="T70" s="34"/>
      <c r="U70" s="34"/>
      <c r="V70" s="34"/>
      <c r="W70" s="34"/>
      <c r="X70" s="34"/>
      <c r="Y70" s="34"/>
      <c r="Z70" s="34"/>
      <c r="AA70" s="34"/>
      <c r="AB70" s="34"/>
      <c r="AC70" s="34"/>
      <c r="AD70" s="34"/>
      <c r="AE70" s="35"/>
      <c r="AF70" s="27"/>
      <c r="AG70" s="27"/>
      <c r="AH70" s="27"/>
      <c r="AI70" s="27"/>
      <c r="AJ70" s="27"/>
      <c r="AK70" s="5"/>
      <c r="AL70" s="5"/>
      <c r="AM70" s="5"/>
    </row>
    <row r="71" ht="12.75" customHeight="1">
      <c r="A71" s="27"/>
      <c r="B71" s="27"/>
      <c r="C71" s="27"/>
      <c r="D71" s="27"/>
      <c r="E71" s="27"/>
      <c r="F71" s="78"/>
      <c r="G71" s="547"/>
      <c r="H71" s="547"/>
      <c r="I71" s="36"/>
      <c r="J71" s="37"/>
      <c r="K71" s="37"/>
      <c r="L71" s="37"/>
      <c r="M71" s="37"/>
      <c r="N71" s="37"/>
      <c r="O71" s="37"/>
      <c r="P71" s="37"/>
      <c r="Q71" s="37"/>
      <c r="R71" s="37"/>
      <c r="S71" s="37"/>
      <c r="T71" s="37"/>
      <c r="U71" s="37"/>
      <c r="V71" s="37"/>
      <c r="W71" s="37"/>
      <c r="X71" s="37"/>
      <c r="Y71" s="37"/>
      <c r="Z71" s="37"/>
      <c r="AA71" s="37"/>
      <c r="AB71" s="37"/>
      <c r="AC71" s="37"/>
      <c r="AD71" s="37"/>
      <c r="AE71" s="38"/>
      <c r="AF71" s="27"/>
      <c r="AG71" s="27"/>
      <c r="AH71" s="27"/>
      <c r="AI71" s="27"/>
      <c r="AJ71" s="27"/>
      <c r="AK71" s="5"/>
      <c r="AL71" s="5"/>
      <c r="AM71" s="5"/>
    </row>
    <row r="72" ht="12.75" customHeight="1">
      <c r="A72" s="27"/>
      <c r="B72" s="27"/>
      <c r="C72" s="27"/>
      <c r="D72" s="27"/>
      <c r="E72" s="27"/>
      <c r="F72" s="78"/>
      <c r="G72" s="575"/>
      <c r="H72" s="575"/>
      <c r="I72" s="557" t="s">
        <v>3498</v>
      </c>
      <c r="J72" s="572"/>
      <c r="K72" s="572"/>
      <c r="L72" s="572"/>
      <c r="M72" s="572"/>
      <c r="N72" s="572"/>
      <c r="O72" s="572"/>
      <c r="P72" s="572"/>
      <c r="Q72" s="572"/>
      <c r="R72" s="572"/>
      <c r="S72" s="572"/>
      <c r="T72" s="572"/>
      <c r="U72" s="572"/>
      <c r="V72" s="572"/>
      <c r="W72" s="572"/>
      <c r="X72" s="572"/>
      <c r="Y72" s="573"/>
      <c r="Z72" s="573"/>
      <c r="AA72" s="573"/>
      <c r="AB72" s="573"/>
      <c r="AC72" s="573"/>
      <c r="AD72" s="573"/>
      <c r="AE72" s="573"/>
      <c r="AF72" s="27"/>
      <c r="AG72" s="27"/>
      <c r="AH72" s="27"/>
      <c r="AI72" s="27"/>
      <c r="AJ72" s="27"/>
      <c r="AK72" s="5"/>
      <c r="AL72" s="5"/>
      <c r="AM72" s="5"/>
    </row>
    <row r="73" ht="12.75" customHeight="1">
      <c r="A73" s="27"/>
      <c r="B73" s="27"/>
      <c r="C73" s="27"/>
      <c r="D73" s="27"/>
      <c r="E73" s="27"/>
      <c r="F73" s="78"/>
      <c r="G73" s="547"/>
      <c r="H73" s="547"/>
      <c r="I73" s="574" t="s">
        <v>3499</v>
      </c>
      <c r="J73" s="34"/>
      <c r="K73" s="34"/>
      <c r="L73" s="34"/>
      <c r="M73" s="34"/>
      <c r="N73" s="34"/>
      <c r="O73" s="34"/>
      <c r="P73" s="34"/>
      <c r="Q73" s="34"/>
      <c r="R73" s="34"/>
      <c r="S73" s="34"/>
      <c r="T73" s="34"/>
      <c r="U73" s="34"/>
      <c r="V73" s="34"/>
      <c r="W73" s="34"/>
      <c r="X73" s="34"/>
      <c r="Y73" s="34"/>
      <c r="Z73" s="34"/>
      <c r="AA73" s="34"/>
      <c r="AB73" s="34"/>
      <c r="AC73" s="34"/>
      <c r="AD73" s="34"/>
      <c r="AE73" s="35"/>
      <c r="AF73" s="27"/>
      <c r="AG73" s="27"/>
      <c r="AH73" s="27"/>
      <c r="AI73" s="27"/>
      <c r="AJ73" s="27"/>
      <c r="AK73" s="5"/>
      <c r="AL73" s="5"/>
      <c r="AM73" s="5"/>
    </row>
    <row r="74" ht="12.75" customHeight="1">
      <c r="A74" s="27"/>
      <c r="B74" s="27"/>
      <c r="C74" s="27"/>
      <c r="D74" s="27"/>
      <c r="E74" s="27"/>
      <c r="F74" s="78"/>
      <c r="G74" s="547"/>
      <c r="H74" s="547"/>
      <c r="I74" s="36"/>
      <c r="J74" s="37"/>
      <c r="K74" s="37"/>
      <c r="L74" s="37"/>
      <c r="M74" s="37"/>
      <c r="N74" s="37"/>
      <c r="O74" s="37"/>
      <c r="P74" s="37"/>
      <c r="Q74" s="37"/>
      <c r="R74" s="37"/>
      <c r="S74" s="37"/>
      <c r="T74" s="37"/>
      <c r="U74" s="37"/>
      <c r="V74" s="37"/>
      <c r="W74" s="37"/>
      <c r="X74" s="37"/>
      <c r="Y74" s="37"/>
      <c r="Z74" s="37"/>
      <c r="AA74" s="37"/>
      <c r="AB74" s="37"/>
      <c r="AC74" s="37"/>
      <c r="AD74" s="37"/>
      <c r="AE74" s="38"/>
      <c r="AF74" s="27"/>
      <c r="AG74" s="27"/>
      <c r="AH74" s="27"/>
      <c r="AI74" s="27"/>
      <c r="AJ74" s="27"/>
      <c r="AK74" s="5"/>
      <c r="AL74" s="5"/>
      <c r="AM74" s="5"/>
    </row>
    <row r="75" ht="12.75" customHeight="1">
      <c r="A75" s="27"/>
      <c r="B75" s="27"/>
      <c r="C75" s="27"/>
      <c r="D75" s="27"/>
      <c r="E75" s="27"/>
      <c r="F75" s="78"/>
      <c r="G75" s="547"/>
      <c r="H75" s="547"/>
      <c r="I75" s="557" t="s">
        <v>3500</v>
      </c>
      <c r="J75" s="572"/>
      <c r="K75" s="572"/>
      <c r="L75" s="572"/>
      <c r="M75" s="572"/>
      <c r="N75" s="572"/>
      <c r="O75" s="572"/>
      <c r="P75" s="572"/>
      <c r="Q75" s="572"/>
      <c r="R75" s="572"/>
      <c r="S75" s="572"/>
      <c r="T75" s="572"/>
      <c r="U75" s="572"/>
      <c r="V75" s="572"/>
      <c r="W75" s="572"/>
      <c r="X75" s="572"/>
      <c r="Y75" s="573"/>
      <c r="Z75" s="573"/>
      <c r="AA75" s="573"/>
      <c r="AB75" s="573"/>
      <c r="AC75" s="573"/>
      <c r="AD75" s="573"/>
      <c r="AE75" s="573"/>
      <c r="AF75" s="27"/>
      <c r="AG75" s="27"/>
      <c r="AH75" s="27"/>
      <c r="AI75" s="27"/>
      <c r="AJ75" s="27"/>
      <c r="AK75" s="5"/>
      <c r="AL75" s="5"/>
      <c r="AM75" s="5"/>
    </row>
    <row r="76" ht="12.75" customHeight="1">
      <c r="A76" s="27"/>
      <c r="B76" s="27"/>
      <c r="C76" s="27"/>
      <c r="D76" s="27"/>
      <c r="E76" s="140" t="s">
        <v>3172</v>
      </c>
      <c r="F76" s="543" t="s">
        <v>189</v>
      </c>
      <c r="G76" s="547"/>
      <c r="H76" s="547"/>
      <c r="I76" s="574" t="s">
        <v>3501</v>
      </c>
      <c r="J76" s="34"/>
      <c r="K76" s="34"/>
      <c r="L76" s="34"/>
      <c r="M76" s="34"/>
      <c r="N76" s="34"/>
      <c r="O76" s="34"/>
      <c r="P76" s="34"/>
      <c r="Q76" s="34"/>
      <c r="R76" s="34"/>
      <c r="S76" s="34"/>
      <c r="T76" s="34"/>
      <c r="U76" s="34"/>
      <c r="V76" s="34"/>
      <c r="W76" s="34"/>
      <c r="X76" s="34"/>
      <c r="Y76" s="34"/>
      <c r="Z76" s="34"/>
      <c r="AA76" s="34"/>
      <c r="AB76" s="34"/>
      <c r="AC76" s="34"/>
      <c r="AD76" s="34"/>
      <c r="AE76" s="35"/>
      <c r="AF76" s="27"/>
      <c r="AG76" s="27"/>
      <c r="AH76" s="27"/>
      <c r="AI76" s="27"/>
      <c r="AJ76" s="27"/>
      <c r="AK76" s="5"/>
      <c r="AL76" s="5"/>
      <c r="AM76" s="5"/>
    </row>
    <row r="77" ht="12.75" customHeight="1">
      <c r="A77" s="27"/>
      <c r="B77" s="27"/>
      <c r="C77" s="27"/>
      <c r="D77" s="27"/>
      <c r="E77" s="27"/>
      <c r="F77" s="78"/>
      <c r="G77" s="547"/>
      <c r="H77" s="547"/>
      <c r="I77" s="36"/>
      <c r="J77" s="37"/>
      <c r="K77" s="37"/>
      <c r="L77" s="37"/>
      <c r="M77" s="37"/>
      <c r="N77" s="37"/>
      <c r="O77" s="37"/>
      <c r="P77" s="37"/>
      <c r="Q77" s="37"/>
      <c r="R77" s="37"/>
      <c r="S77" s="37"/>
      <c r="T77" s="37"/>
      <c r="U77" s="37"/>
      <c r="V77" s="37"/>
      <c r="W77" s="37"/>
      <c r="X77" s="37"/>
      <c r="Y77" s="37"/>
      <c r="Z77" s="37"/>
      <c r="AA77" s="37"/>
      <c r="AB77" s="37"/>
      <c r="AC77" s="37"/>
      <c r="AD77" s="37"/>
      <c r="AE77" s="38"/>
      <c r="AF77" s="27"/>
      <c r="AG77" s="27"/>
      <c r="AH77" s="27"/>
      <c r="AI77" s="27"/>
      <c r="AJ77" s="27"/>
      <c r="AK77" s="5"/>
      <c r="AL77" s="5"/>
      <c r="AM77" s="5"/>
    </row>
    <row r="78" ht="12.75" customHeight="1">
      <c r="A78" s="5"/>
      <c r="B78" s="27"/>
      <c r="C78" s="27"/>
      <c r="D78" s="27"/>
      <c r="E78" s="27"/>
      <c r="F78" s="27"/>
      <c r="G78" s="78"/>
      <c r="H78" s="547"/>
      <c r="I78" s="75"/>
      <c r="J78" s="75">
        <v>1.0</v>
      </c>
      <c r="K78" s="75" t="s">
        <v>2974</v>
      </c>
      <c r="L78" s="75"/>
      <c r="M78" s="75"/>
      <c r="N78" s="75"/>
      <c r="O78" s="75"/>
      <c r="P78" s="75"/>
      <c r="Q78" s="75"/>
      <c r="R78" s="74"/>
      <c r="S78" s="74"/>
      <c r="T78" s="75"/>
      <c r="U78" s="75"/>
      <c r="V78" s="75"/>
      <c r="W78" s="546"/>
      <c r="X78" s="75"/>
      <c r="Y78" s="75"/>
      <c r="Z78" s="75"/>
      <c r="AA78" s="192"/>
      <c r="AB78" s="192"/>
      <c r="AC78" s="27"/>
      <c r="AD78" s="27"/>
      <c r="AE78" s="27"/>
      <c r="AF78" s="27"/>
      <c r="AG78" s="27"/>
      <c r="AH78" s="27"/>
      <c r="AI78" s="27"/>
      <c r="AJ78" s="27"/>
    </row>
    <row r="79" ht="12.75" customHeight="1">
      <c r="A79" s="5"/>
      <c r="B79" s="27"/>
      <c r="C79" s="27"/>
      <c r="D79" s="27"/>
      <c r="E79" s="27"/>
      <c r="F79" s="27"/>
      <c r="G79" s="78"/>
      <c r="H79" s="547"/>
      <c r="I79" s="75"/>
      <c r="J79" s="75">
        <v>2.0</v>
      </c>
      <c r="K79" s="75" t="s">
        <v>2975</v>
      </c>
      <c r="L79" s="75"/>
      <c r="M79" s="91"/>
      <c r="N79" s="91"/>
      <c r="O79" s="75"/>
      <c r="P79" s="75"/>
      <c r="Q79" s="75"/>
      <c r="R79" s="74"/>
      <c r="S79" s="74"/>
      <c r="T79" s="75"/>
      <c r="U79" s="75"/>
      <c r="V79" s="75"/>
      <c r="W79" s="546"/>
      <c r="X79" s="75"/>
      <c r="Y79" s="75"/>
      <c r="Z79" s="75"/>
      <c r="AA79" s="192"/>
      <c r="AB79" s="192"/>
      <c r="AC79" s="27"/>
      <c r="AD79" s="27"/>
      <c r="AE79" s="27"/>
      <c r="AF79" s="27"/>
      <c r="AG79" s="27"/>
      <c r="AH79" s="27"/>
      <c r="AI79" s="27"/>
      <c r="AJ79" s="27"/>
    </row>
    <row r="80" ht="12.75" customHeight="1">
      <c r="A80" s="5"/>
      <c r="B80" s="27"/>
      <c r="C80" s="27"/>
      <c r="D80" s="27"/>
      <c r="E80" s="27"/>
      <c r="F80" s="27"/>
      <c r="G80" s="78"/>
      <c r="H80" s="576"/>
      <c r="I80" s="545"/>
      <c r="J80" s="545"/>
      <c r="K80" s="545"/>
      <c r="L80" s="545"/>
      <c r="M80" s="545"/>
      <c r="N80" s="545"/>
      <c r="O80" s="545"/>
      <c r="P80" s="545"/>
      <c r="Q80" s="545"/>
      <c r="R80" s="577"/>
      <c r="S80" s="577"/>
      <c r="T80" s="545"/>
      <c r="U80" s="545"/>
      <c r="V80" s="545"/>
      <c r="W80" s="578"/>
      <c r="X80" s="545"/>
      <c r="Y80" s="545"/>
      <c r="Z80" s="545"/>
      <c r="AA80" s="192"/>
      <c r="AB80" s="192"/>
      <c r="AC80" s="27"/>
      <c r="AD80" s="27"/>
      <c r="AE80" s="27"/>
      <c r="AF80" s="27"/>
      <c r="AG80" s="27"/>
      <c r="AH80" s="27"/>
      <c r="AI80" s="27"/>
      <c r="AJ80" s="27"/>
    </row>
    <row r="81" ht="13.5" customHeight="1">
      <c r="A81" s="5"/>
      <c r="B81" s="27"/>
      <c r="C81" s="27" t="s">
        <v>2990</v>
      </c>
      <c r="D81" s="27"/>
      <c r="E81" s="27"/>
      <c r="F81" s="27"/>
      <c r="G81" s="78"/>
      <c r="H81" s="576"/>
      <c r="I81" s="579" t="str">
        <f>"CATI: SI PAIS ES 502-GUATEMALA, 503-EL SALVADOR, 550-NICARAGUA, 504-HONDURAS, 501-BELICE, 809-REPUBLICA DOMINICANA, PASAR A "&amp;H85 &amp;" PARA EL RESTO DE PAISES PASAR A "&amp;H125</f>
        <v>CATI: SI PAIS ES 502-GUATEMALA, 503-EL SALVADOR, 550-NICARAGUA, 504-HONDURAS, 501-BELICE, 809-REPUBLICA DOMINICANA, PASAR A 6,13 PARA EL RESTO DE PAISES PASAR A 6.17a</v>
      </c>
      <c r="J81" s="34"/>
      <c r="K81" s="34"/>
      <c r="L81" s="34"/>
      <c r="M81" s="34"/>
      <c r="N81" s="34"/>
      <c r="O81" s="34"/>
      <c r="P81" s="34"/>
      <c r="Q81" s="34"/>
      <c r="R81" s="34"/>
      <c r="S81" s="34"/>
      <c r="T81" s="34"/>
      <c r="U81" s="34"/>
      <c r="V81" s="34"/>
      <c r="W81" s="34"/>
      <c r="X81" s="34"/>
      <c r="Y81" s="34"/>
      <c r="Z81" s="35"/>
      <c r="AA81" s="192"/>
      <c r="AB81" s="192"/>
      <c r="AC81" s="27"/>
      <c r="AD81" s="27"/>
      <c r="AE81" s="27"/>
      <c r="AF81" s="27"/>
      <c r="AG81" s="27"/>
      <c r="AH81" s="27"/>
      <c r="AI81" s="27"/>
      <c r="AJ81" s="27"/>
    </row>
    <row r="82" ht="12.75" customHeight="1">
      <c r="A82" s="5"/>
      <c r="B82" s="27"/>
      <c r="C82" s="27"/>
      <c r="D82" s="27"/>
      <c r="E82" s="27"/>
      <c r="F82" s="27"/>
      <c r="G82" s="78"/>
      <c r="H82" s="576"/>
      <c r="I82" s="36"/>
      <c r="J82" s="37"/>
      <c r="K82" s="37"/>
      <c r="L82" s="37"/>
      <c r="M82" s="37"/>
      <c r="N82" s="37"/>
      <c r="O82" s="37"/>
      <c r="P82" s="37"/>
      <c r="Q82" s="37"/>
      <c r="R82" s="37"/>
      <c r="S82" s="37"/>
      <c r="T82" s="37"/>
      <c r="U82" s="37"/>
      <c r="V82" s="37"/>
      <c r="W82" s="37"/>
      <c r="X82" s="37"/>
      <c r="Y82" s="37"/>
      <c r="Z82" s="38"/>
      <c r="AA82" s="192"/>
      <c r="AB82" s="192"/>
      <c r="AC82" s="27"/>
      <c r="AD82" s="27"/>
      <c r="AE82" s="27"/>
      <c r="AF82" s="27"/>
      <c r="AG82" s="27"/>
      <c r="AH82" s="27"/>
      <c r="AI82" s="27"/>
      <c r="AJ82" s="27"/>
    </row>
    <row r="83" ht="12.75" customHeight="1">
      <c r="A83" s="5"/>
      <c r="B83" s="27"/>
      <c r="C83" s="27"/>
      <c r="D83" s="27"/>
      <c r="E83" s="27"/>
      <c r="F83" s="27"/>
      <c r="G83" s="78"/>
      <c r="H83" s="576"/>
      <c r="I83" s="80" t="s">
        <v>3502</v>
      </c>
      <c r="J83" s="580"/>
      <c r="K83" s="580"/>
      <c r="L83" s="580"/>
      <c r="M83" s="580"/>
      <c r="N83" s="580"/>
      <c r="O83" s="580"/>
      <c r="P83" s="580"/>
      <c r="Q83" s="580"/>
      <c r="R83" s="580"/>
      <c r="S83" s="580"/>
      <c r="T83" s="580"/>
      <c r="U83" s="580"/>
      <c r="V83" s="580"/>
      <c r="W83" s="581"/>
      <c r="X83" s="580"/>
      <c r="Y83" s="580"/>
      <c r="Z83" s="580"/>
      <c r="AA83" s="192"/>
      <c r="AB83" s="192"/>
      <c r="AC83" s="27"/>
      <c r="AD83" s="27"/>
      <c r="AE83" s="27"/>
      <c r="AF83" s="27"/>
      <c r="AG83" s="27"/>
      <c r="AH83" s="27"/>
      <c r="AI83" s="27"/>
      <c r="AJ83" s="27"/>
    </row>
    <row r="84" ht="12.75" customHeight="1">
      <c r="A84" s="5"/>
      <c r="B84" s="27"/>
      <c r="C84" s="27"/>
      <c r="D84" s="27"/>
      <c r="E84" s="27"/>
      <c r="F84" s="27"/>
      <c r="G84" s="78"/>
      <c r="H84" s="576"/>
      <c r="I84" s="80" t="str">
        <f>"CATI: SI (TIPO_MUESTRA !=2 ) PASAR A "&amp;H85</f>
        <v>CATI: SI (TIPO_MUESTRA !=2 ) PASAR A 6,13</v>
      </c>
      <c r="J84" s="580"/>
      <c r="K84" s="580"/>
      <c r="L84" s="580"/>
      <c r="M84" s="580"/>
      <c r="N84" s="580"/>
      <c r="O84" s="580"/>
      <c r="P84" s="580"/>
      <c r="Q84" s="580"/>
      <c r="R84" s="580"/>
      <c r="S84" s="580"/>
      <c r="T84" s="580"/>
      <c r="U84" s="580"/>
      <c r="V84" s="580"/>
      <c r="W84" s="581"/>
      <c r="X84" s="580"/>
      <c r="Y84" s="580"/>
      <c r="Z84" s="580"/>
      <c r="AA84" s="192"/>
      <c r="AB84" s="192"/>
      <c r="AC84" s="27"/>
      <c r="AD84" s="27"/>
      <c r="AE84" s="27"/>
      <c r="AF84" s="27"/>
      <c r="AG84" s="27"/>
      <c r="AH84" s="27"/>
      <c r="AI84" s="27"/>
      <c r="AJ84" s="27"/>
    </row>
    <row r="85" ht="12.75" customHeight="1">
      <c r="A85" s="5"/>
      <c r="B85" s="27"/>
      <c r="C85" s="27"/>
      <c r="D85" s="27"/>
      <c r="E85" s="27"/>
      <c r="F85" s="27"/>
      <c r="G85" s="78"/>
      <c r="H85" s="582">
        <v>6.13</v>
      </c>
      <c r="I85" s="155" t="s">
        <v>3503</v>
      </c>
      <c r="J85" s="75"/>
      <c r="K85" s="75"/>
      <c r="L85" s="75"/>
      <c r="M85" s="75"/>
      <c r="N85" s="75"/>
      <c r="O85" s="75"/>
      <c r="P85" s="75"/>
      <c r="Q85" s="75"/>
      <c r="R85" s="75"/>
      <c r="S85" s="75"/>
      <c r="T85" s="75"/>
      <c r="U85" s="75"/>
      <c r="V85" s="75"/>
      <c r="W85" s="546"/>
      <c r="X85" s="75"/>
      <c r="Y85" s="75"/>
      <c r="Z85" s="75"/>
      <c r="AA85" s="27"/>
      <c r="AB85" s="27"/>
      <c r="AC85" s="27"/>
      <c r="AD85" s="27"/>
      <c r="AE85" s="27"/>
      <c r="AF85" s="27"/>
      <c r="AG85" s="27"/>
      <c r="AH85" s="27"/>
      <c r="AI85" s="27"/>
      <c r="AJ85" s="27"/>
    </row>
    <row r="86" ht="12.75" customHeight="1">
      <c r="A86" s="5"/>
      <c r="B86" s="27"/>
      <c r="C86" s="27"/>
      <c r="D86" s="27"/>
      <c r="E86" s="27"/>
      <c r="F86" s="27"/>
      <c r="G86" s="78"/>
      <c r="H86" s="547"/>
      <c r="I86" s="75"/>
      <c r="J86" s="75">
        <v>1.0</v>
      </c>
      <c r="K86" s="75" t="s">
        <v>2974</v>
      </c>
      <c r="L86" s="75"/>
      <c r="M86" s="75"/>
      <c r="N86" s="75"/>
      <c r="O86" s="75"/>
      <c r="P86" s="27"/>
      <c r="Q86" s="27"/>
      <c r="R86" s="27"/>
      <c r="S86" s="27"/>
      <c r="T86" s="27"/>
      <c r="U86" s="27"/>
      <c r="V86" s="27"/>
      <c r="W86" s="85"/>
      <c r="X86" s="27"/>
      <c r="Y86" s="27"/>
      <c r="Z86" s="27"/>
      <c r="AA86" s="27"/>
      <c r="AB86" s="27"/>
      <c r="AC86" s="27"/>
      <c r="AD86" s="27"/>
      <c r="AE86" s="27"/>
      <c r="AF86" s="27"/>
      <c r="AG86" s="27"/>
      <c r="AH86" s="27"/>
      <c r="AI86" s="27"/>
      <c r="AJ86" s="27"/>
    </row>
    <row r="87" ht="12.75" customHeight="1">
      <c r="A87" s="5"/>
      <c r="B87" s="27"/>
      <c r="C87" s="27"/>
      <c r="D87" s="27"/>
      <c r="E87" s="27"/>
      <c r="F87" s="27"/>
      <c r="G87" s="78"/>
      <c r="H87" s="547"/>
      <c r="I87" s="75"/>
      <c r="J87" s="75">
        <v>2.0</v>
      </c>
      <c r="K87" s="75" t="s">
        <v>2975</v>
      </c>
      <c r="L87" s="75" t="s">
        <v>2976</v>
      </c>
      <c r="M87" s="583" t="str">
        <f>H97</f>
        <v>6.13b</v>
      </c>
      <c r="N87" s="584"/>
      <c r="O87" s="585"/>
      <c r="P87" s="75"/>
      <c r="Q87" s="75"/>
      <c r="R87" s="75"/>
      <c r="S87" s="75"/>
      <c r="T87" s="75"/>
      <c r="U87" s="75"/>
      <c r="V87" s="75"/>
      <c r="W87" s="546"/>
      <c r="X87" s="75"/>
      <c r="Y87" s="75"/>
      <c r="Z87" s="75"/>
      <c r="AA87" s="27"/>
      <c r="AB87" s="27"/>
      <c r="AC87" s="27"/>
      <c r="AD87" s="27"/>
      <c r="AE87" s="27"/>
      <c r="AF87" s="27"/>
      <c r="AG87" s="27"/>
      <c r="AH87" s="27"/>
      <c r="AI87" s="27"/>
      <c r="AJ87" s="27"/>
    </row>
    <row r="88" ht="12.75" customHeight="1">
      <c r="A88" s="5"/>
      <c r="B88" s="27"/>
      <c r="C88" s="27"/>
      <c r="D88" s="27"/>
      <c r="E88" s="27"/>
      <c r="F88" s="27"/>
      <c r="G88" s="78"/>
      <c r="H88" s="547"/>
      <c r="I88" s="75"/>
      <c r="T88" s="75"/>
      <c r="U88" s="75"/>
      <c r="V88" s="75"/>
      <c r="W88" s="546"/>
      <c r="X88" s="75"/>
      <c r="Y88" s="75"/>
      <c r="Z88" s="75"/>
      <c r="AA88" s="27"/>
      <c r="AB88" s="27"/>
      <c r="AC88" s="27"/>
      <c r="AD88" s="27"/>
      <c r="AE88" s="27"/>
      <c r="AF88" s="27"/>
      <c r="AG88" s="27"/>
      <c r="AH88" s="27"/>
      <c r="AI88" s="27"/>
      <c r="AJ88" s="27"/>
    </row>
    <row r="89" ht="12.75" customHeight="1">
      <c r="A89" s="5"/>
      <c r="B89" s="161"/>
      <c r="C89" s="27"/>
      <c r="D89" s="27"/>
      <c r="E89" s="27"/>
      <c r="F89" s="27"/>
      <c r="G89" s="259" t="s">
        <v>3110</v>
      </c>
      <c r="H89" s="554" t="s">
        <v>3504</v>
      </c>
      <c r="I89" s="453" t="s">
        <v>3505</v>
      </c>
      <c r="J89" s="453"/>
      <c r="K89" s="453"/>
      <c r="L89" s="586"/>
      <c r="M89" s="586"/>
      <c r="N89" s="75"/>
      <c r="O89" s="75"/>
      <c r="P89" s="75"/>
      <c r="Q89" s="75"/>
      <c r="R89" s="75"/>
      <c r="S89" s="75"/>
      <c r="T89" s="75"/>
      <c r="U89" s="75"/>
      <c r="V89" s="75"/>
      <c r="W89" s="85"/>
      <c r="X89" s="75"/>
      <c r="Y89" s="75"/>
      <c r="Z89" s="75"/>
      <c r="AA89" s="453"/>
      <c r="AB89" s="161"/>
      <c r="AC89" s="161"/>
      <c r="AD89" s="161"/>
      <c r="AE89" s="161"/>
      <c r="AF89" s="161"/>
      <c r="AG89" s="161"/>
      <c r="AH89" s="161"/>
      <c r="AI89" s="161"/>
      <c r="AJ89" s="161"/>
    </row>
    <row r="90" ht="12.75" customHeight="1">
      <c r="A90" s="5"/>
      <c r="B90" s="161"/>
      <c r="C90" s="27"/>
      <c r="D90" s="27"/>
      <c r="E90" s="27"/>
      <c r="F90" s="27"/>
      <c r="G90" s="78"/>
      <c r="H90" s="554"/>
      <c r="I90" s="453"/>
      <c r="J90" s="453">
        <v>1.0</v>
      </c>
      <c r="K90" s="453" t="s">
        <v>3506</v>
      </c>
      <c r="L90" s="586"/>
      <c r="M90" s="586"/>
      <c r="N90" s="75"/>
      <c r="O90" s="75"/>
      <c r="P90" s="75"/>
      <c r="Q90" s="75"/>
      <c r="R90" s="75"/>
      <c r="S90" s="75"/>
      <c r="T90" s="75"/>
      <c r="U90" s="75"/>
      <c r="V90" s="75"/>
      <c r="W90" s="85"/>
      <c r="X90" s="75"/>
      <c r="Y90" s="75"/>
      <c r="Z90" s="75"/>
      <c r="AA90" s="453"/>
      <c r="AB90" s="453"/>
      <c r="AC90" s="161"/>
      <c r="AD90" s="161"/>
      <c r="AE90" s="161"/>
      <c r="AF90" s="161"/>
      <c r="AG90" s="161"/>
      <c r="AH90" s="161"/>
      <c r="AI90" s="161"/>
      <c r="AJ90" s="161"/>
    </row>
    <row r="91" ht="12.75" customHeight="1">
      <c r="A91" s="5"/>
      <c r="B91" s="161"/>
      <c r="C91" s="161"/>
      <c r="D91" s="161"/>
      <c r="E91" s="161"/>
      <c r="F91" s="161"/>
      <c r="G91" s="78"/>
      <c r="H91" s="554"/>
      <c r="I91" s="453"/>
      <c r="J91" s="453">
        <v>2.0</v>
      </c>
      <c r="K91" s="453" t="s">
        <v>3507</v>
      </c>
      <c r="L91" s="586"/>
      <c r="M91" s="586"/>
      <c r="N91" s="75"/>
      <c r="O91" s="75"/>
      <c r="P91" s="75"/>
      <c r="Q91" s="75"/>
      <c r="R91" s="75"/>
      <c r="S91" s="75"/>
      <c r="T91" s="75"/>
      <c r="U91" s="75"/>
      <c r="V91" s="75"/>
      <c r="W91" s="85"/>
      <c r="X91" s="75"/>
      <c r="Y91" s="75"/>
      <c r="Z91" s="75"/>
      <c r="AA91" s="453"/>
      <c r="AB91" s="453"/>
      <c r="AC91" s="161"/>
      <c r="AD91" s="161"/>
      <c r="AE91" s="161"/>
      <c r="AF91" s="161"/>
      <c r="AG91" s="161"/>
      <c r="AH91" s="161"/>
      <c r="AI91" s="161"/>
      <c r="AJ91" s="161"/>
    </row>
    <row r="92" ht="12.75" customHeight="1">
      <c r="A92" s="5"/>
      <c r="B92" s="161"/>
      <c r="C92" s="161"/>
      <c r="D92" s="161"/>
      <c r="E92" s="161"/>
      <c r="F92" s="161"/>
      <c r="G92" s="78"/>
      <c r="H92" s="554"/>
      <c r="I92" s="453"/>
      <c r="J92" s="453">
        <v>3.0</v>
      </c>
      <c r="K92" s="453" t="s">
        <v>3508</v>
      </c>
      <c r="L92" s="586"/>
      <c r="M92" s="586"/>
      <c r="N92" s="75"/>
      <c r="O92" s="75"/>
      <c r="P92" s="75"/>
      <c r="Q92" s="75"/>
      <c r="R92" s="75"/>
      <c r="S92" s="75"/>
      <c r="T92" s="75"/>
      <c r="U92" s="75"/>
      <c r="V92" s="75"/>
      <c r="W92" s="85"/>
      <c r="X92" s="75"/>
      <c r="Y92" s="75"/>
      <c r="Z92" s="75"/>
      <c r="AA92" s="453"/>
      <c r="AB92" s="453"/>
      <c r="AC92" s="161"/>
      <c r="AD92" s="161"/>
      <c r="AE92" s="161"/>
      <c r="AF92" s="161"/>
      <c r="AG92" s="161"/>
      <c r="AH92" s="161"/>
      <c r="AI92" s="161"/>
      <c r="AJ92" s="161"/>
    </row>
    <row r="93" ht="12.75" customHeight="1">
      <c r="A93" s="5"/>
      <c r="B93" s="161"/>
      <c r="C93" s="161"/>
      <c r="D93" s="161"/>
      <c r="E93" s="161"/>
      <c r="F93" s="161"/>
      <c r="G93" s="78"/>
      <c r="H93" s="554" t="s">
        <v>2990</v>
      </c>
      <c r="I93" s="453"/>
      <c r="J93" s="453">
        <v>4.0</v>
      </c>
      <c r="K93" s="453" t="s">
        <v>3509</v>
      </c>
      <c r="L93" s="586"/>
      <c r="M93" s="586"/>
      <c r="N93" s="75"/>
      <c r="O93" s="75"/>
      <c r="P93" s="75"/>
      <c r="Q93" s="75"/>
      <c r="R93" s="75"/>
      <c r="S93" s="75"/>
      <c r="T93" s="75"/>
      <c r="U93" s="75"/>
      <c r="V93" s="75"/>
      <c r="W93" s="85"/>
      <c r="X93" s="75"/>
      <c r="Y93" s="75"/>
      <c r="Z93" s="75"/>
      <c r="AA93" s="453"/>
      <c r="AB93" s="453"/>
      <c r="AC93" s="161"/>
      <c r="AD93" s="161"/>
      <c r="AE93" s="161"/>
      <c r="AF93" s="161"/>
      <c r="AG93" s="161"/>
      <c r="AH93" s="161"/>
      <c r="AI93" s="161"/>
      <c r="AJ93" s="161"/>
    </row>
    <row r="94" ht="12.75" customHeight="1">
      <c r="A94" s="5"/>
      <c r="B94" s="161"/>
      <c r="C94" s="161"/>
      <c r="D94" s="161"/>
      <c r="E94" s="161"/>
      <c r="F94" s="161"/>
      <c r="G94" s="78"/>
      <c r="H94" s="554" t="s">
        <v>2990</v>
      </c>
      <c r="I94" s="453"/>
      <c r="J94" s="75">
        <v>5.0</v>
      </c>
      <c r="K94" s="75" t="s">
        <v>3510</v>
      </c>
      <c r="L94" s="586"/>
      <c r="M94" s="586"/>
      <c r="N94" s="75"/>
      <c r="O94" s="75"/>
      <c r="P94" s="75"/>
      <c r="Q94" s="75"/>
      <c r="R94" s="75"/>
      <c r="S94" s="75"/>
      <c r="T94" s="75"/>
      <c r="U94" s="75"/>
      <c r="V94" s="75"/>
      <c r="W94" s="85"/>
      <c r="X94" s="75"/>
      <c r="Y94" s="75"/>
      <c r="Z94" s="75"/>
      <c r="AA94" s="453"/>
      <c r="AB94" s="453"/>
      <c r="AC94" s="161"/>
      <c r="AD94" s="161"/>
      <c r="AE94" s="161"/>
      <c r="AF94" s="161"/>
      <c r="AG94" s="161"/>
      <c r="AH94" s="161"/>
      <c r="AI94" s="161"/>
      <c r="AJ94" s="161"/>
    </row>
    <row r="95" ht="12.75" customHeight="1">
      <c r="A95" s="5"/>
      <c r="B95" s="161"/>
      <c r="C95" s="161"/>
      <c r="D95" s="161"/>
      <c r="E95" s="161"/>
      <c r="F95" s="161"/>
      <c r="G95" s="78"/>
      <c r="H95" s="554"/>
      <c r="I95" s="453"/>
      <c r="J95" s="453">
        <v>97.0</v>
      </c>
      <c r="K95" s="453" t="s">
        <v>3085</v>
      </c>
      <c r="L95" s="586"/>
      <c r="M95" s="586"/>
      <c r="N95" s="75"/>
      <c r="O95" s="75"/>
      <c r="P95" s="75"/>
      <c r="Q95" s="75"/>
      <c r="R95" s="75"/>
      <c r="S95" s="75"/>
      <c r="T95" s="75"/>
      <c r="U95" s="75"/>
      <c r="V95" s="75"/>
      <c r="W95" s="85"/>
      <c r="X95" s="75"/>
      <c r="Y95" s="75"/>
      <c r="Z95" s="75"/>
      <c r="AA95" s="453"/>
      <c r="AB95" s="453"/>
      <c r="AC95" s="161"/>
      <c r="AD95" s="161"/>
      <c r="AE95" s="161"/>
      <c r="AF95" s="161"/>
      <c r="AG95" s="161"/>
      <c r="AH95" s="161"/>
      <c r="AI95" s="161"/>
      <c r="AJ95" s="161"/>
    </row>
    <row r="96" ht="12.75" customHeight="1">
      <c r="A96" s="5"/>
      <c r="B96" s="161"/>
      <c r="C96" s="161"/>
      <c r="D96" s="161"/>
      <c r="E96" s="161"/>
      <c r="F96" s="161"/>
      <c r="G96" s="78"/>
      <c r="H96" s="566"/>
      <c r="I96" s="587"/>
      <c r="J96" s="453"/>
      <c r="K96" s="453"/>
      <c r="L96" s="453"/>
      <c r="M96" s="453"/>
      <c r="N96" s="453"/>
      <c r="O96" s="453"/>
      <c r="P96" s="453"/>
      <c r="Q96" s="453"/>
      <c r="R96" s="453"/>
      <c r="S96" s="453"/>
      <c r="T96" s="453"/>
      <c r="U96" s="453"/>
      <c r="V96" s="453"/>
      <c r="W96" s="567"/>
      <c r="X96" s="453"/>
      <c r="Y96" s="453"/>
      <c r="Z96" s="453"/>
      <c r="AA96" s="453"/>
      <c r="AB96" s="161"/>
      <c r="AC96" s="161"/>
      <c r="AD96" s="161"/>
      <c r="AE96" s="161"/>
      <c r="AF96" s="161"/>
      <c r="AG96" s="161"/>
      <c r="AH96" s="161"/>
      <c r="AI96" s="161"/>
      <c r="AJ96" s="161"/>
    </row>
    <row r="97" ht="12.75" customHeight="1">
      <c r="A97" s="5"/>
      <c r="B97" s="161"/>
      <c r="C97" s="161"/>
      <c r="D97" s="161"/>
      <c r="E97" s="161"/>
      <c r="F97" s="161"/>
      <c r="G97" s="259" t="s">
        <v>3110</v>
      </c>
      <c r="H97" s="588" t="s">
        <v>3511</v>
      </c>
      <c r="I97" s="589" t="s">
        <v>3512</v>
      </c>
      <c r="J97" s="453"/>
      <c r="K97" s="453"/>
      <c r="L97" s="453"/>
      <c r="M97" s="453"/>
      <c r="N97" s="453"/>
      <c r="O97" s="453"/>
      <c r="P97" s="453"/>
      <c r="Q97" s="453"/>
      <c r="R97" s="453"/>
      <c r="S97" s="453"/>
      <c r="T97" s="453"/>
      <c r="U97" s="75"/>
      <c r="V97" s="75"/>
      <c r="W97" s="546"/>
      <c r="X97" s="75"/>
      <c r="Y97" s="75"/>
      <c r="Z97" s="75"/>
      <c r="AA97" s="27"/>
      <c r="AB97" s="27"/>
      <c r="AC97" s="27"/>
      <c r="AD97" s="27"/>
      <c r="AE97" s="27"/>
      <c r="AF97" s="27"/>
      <c r="AG97" s="27"/>
      <c r="AH97" s="27"/>
      <c r="AI97" s="27"/>
      <c r="AJ97" s="27"/>
    </row>
    <row r="98" ht="12.75" customHeight="1">
      <c r="A98" s="5"/>
      <c r="B98" s="27"/>
      <c r="C98" s="27"/>
      <c r="D98" s="27"/>
      <c r="E98" s="27"/>
      <c r="F98" s="27"/>
      <c r="G98" s="78"/>
      <c r="H98" s="554"/>
      <c r="I98" s="453"/>
      <c r="J98" s="453">
        <v>1.0</v>
      </c>
      <c r="K98" s="453" t="s">
        <v>2974</v>
      </c>
      <c r="L98" s="453"/>
      <c r="M98" s="453"/>
      <c r="N98" s="453"/>
      <c r="O98" s="453"/>
      <c r="P98" s="161"/>
      <c r="Q98" s="161"/>
      <c r="R98" s="161"/>
      <c r="S98" s="161"/>
      <c r="T98" s="161"/>
      <c r="U98" s="27"/>
      <c r="V98" s="27"/>
      <c r="W98" s="85"/>
      <c r="X98" s="27"/>
      <c r="Y98" s="27"/>
      <c r="Z98" s="27"/>
      <c r="AA98" s="27"/>
      <c r="AB98" s="27"/>
      <c r="AC98" s="27"/>
      <c r="AD98" s="27"/>
      <c r="AE98" s="27"/>
      <c r="AF98" s="27"/>
      <c r="AG98" s="27"/>
      <c r="AH98" s="27"/>
      <c r="AI98" s="27"/>
      <c r="AJ98" s="27"/>
    </row>
    <row r="99" ht="12.75" customHeight="1">
      <c r="A99" s="5"/>
      <c r="B99" s="27"/>
      <c r="C99" s="27"/>
      <c r="D99" s="27"/>
      <c r="E99" s="27"/>
      <c r="F99" s="27"/>
      <c r="G99" s="78"/>
      <c r="H99" s="554"/>
      <c r="I99" s="453"/>
      <c r="J99" s="453">
        <v>2.0</v>
      </c>
      <c r="K99" s="453" t="s">
        <v>2975</v>
      </c>
      <c r="L99" s="453"/>
      <c r="M99" s="583"/>
      <c r="N99" s="453"/>
      <c r="O99" s="583"/>
      <c r="P99" s="453"/>
      <c r="Q99" s="453"/>
      <c r="R99" s="453"/>
      <c r="S99" s="453"/>
      <c r="T99" s="453"/>
      <c r="U99" s="75"/>
      <c r="V99" s="75"/>
      <c r="W99" s="546"/>
      <c r="X99" s="75"/>
      <c r="Y99" s="75"/>
      <c r="Z99" s="75"/>
      <c r="AA99" s="27"/>
      <c r="AB99" s="27"/>
      <c r="AC99" s="27"/>
      <c r="AD99" s="27"/>
      <c r="AE99" s="27"/>
      <c r="AF99" s="27"/>
      <c r="AG99" s="27"/>
      <c r="AH99" s="27"/>
      <c r="AI99" s="27"/>
      <c r="AJ99" s="27"/>
    </row>
    <row r="100" ht="12.75" customHeight="1">
      <c r="A100" s="5"/>
      <c r="B100" s="27"/>
      <c r="C100" s="138"/>
      <c r="D100" s="138"/>
      <c r="E100" s="138"/>
      <c r="F100" s="138"/>
      <c r="G100" s="78"/>
      <c r="H100" s="590"/>
      <c r="I100" s="591"/>
      <c r="J100" s="45"/>
      <c r="K100" s="45"/>
      <c r="L100" s="45"/>
      <c r="M100" s="45"/>
      <c r="N100" s="45"/>
      <c r="O100" s="45"/>
      <c r="P100" s="45"/>
      <c r="Q100" s="45"/>
      <c r="R100" s="45"/>
      <c r="S100" s="46"/>
      <c r="T100" s="592"/>
      <c r="U100" s="592"/>
      <c r="V100" s="592"/>
      <c r="W100" s="593"/>
      <c r="X100" s="592"/>
      <c r="Y100" s="592"/>
      <c r="Z100" s="592"/>
      <c r="AA100" s="138"/>
      <c r="AB100" s="138"/>
      <c r="AC100" s="138"/>
      <c r="AD100" s="138"/>
      <c r="AE100" s="138"/>
      <c r="AF100" s="138"/>
      <c r="AG100" s="138"/>
      <c r="AH100" s="138"/>
      <c r="AI100" s="138"/>
      <c r="AJ100" s="138"/>
    </row>
    <row r="101" ht="12.75" customHeight="1">
      <c r="A101" s="5"/>
      <c r="B101" s="27"/>
      <c r="C101" s="27"/>
      <c r="D101" s="27"/>
      <c r="E101" s="27"/>
      <c r="F101" s="27"/>
      <c r="G101" s="78"/>
      <c r="H101" s="547"/>
      <c r="I101" s="80" t="str">
        <f>"CATI: SI ("&amp;H85&amp;"=1 O "&amp;H97&amp;"=1) PASAR A "&amp;H105</f>
        <v>CATI: SI (6,13=1 O 6.13b=1) PASAR A 6.13c</v>
      </c>
      <c r="J101" s="580"/>
      <c r="K101" s="580"/>
      <c r="L101" s="580"/>
      <c r="M101" s="580"/>
      <c r="N101" s="580"/>
      <c r="O101" s="580"/>
      <c r="P101" s="580"/>
      <c r="Q101" s="580"/>
      <c r="R101" s="580"/>
      <c r="S101" s="580"/>
      <c r="T101" s="580"/>
      <c r="U101" s="75"/>
      <c r="V101" s="75"/>
      <c r="W101" s="546"/>
      <c r="X101" s="75"/>
      <c r="Y101" s="75"/>
      <c r="Z101" s="75"/>
      <c r="AA101" s="27"/>
      <c r="AB101" s="27"/>
      <c r="AC101" s="27"/>
      <c r="AD101" s="27"/>
      <c r="AE101" s="27"/>
      <c r="AF101" s="27"/>
      <c r="AG101" s="27"/>
      <c r="AH101" s="27"/>
      <c r="AI101" s="27"/>
      <c r="AJ101" s="27"/>
    </row>
    <row r="102" ht="12.75" customHeight="1">
      <c r="A102" s="5"/>
      <c r="B102" s="27"/>
      <c r="C102" s="27"/>
      <c r="D102" s="27"/>
      <c r="E102" s="27"/>
      <c r="F102" s="27"/>
      <c r="G102" s="78"/>
      <c r="H102" s="547"/>
      <c r="I102" s="80" t="str">
        <f>"CATI: SI ("&amp;H85&amp;"=2 O "&amp;H97&amp;"=1) PASAR A "&amp;H114</f>
        <v>CATI: SI (6,13=2 O 6.13b=1) PASAR A 6.16a</v>
      </c>
      <c r="J102" s="580"/>
      <c r="K102" s="580"/>
      <c r="L102" s="580"/>
      <c r="M102" s="580"/>
      <c r="N102" s="580"/>
      <c r="O102" s="580"/>
      <c r="P102" s="580"/>
      <c r="Q102" s="580"/>
      <c r="R102" s="580"/>
      <c r="S102" s="580"/>
      <c r="T102" s="580"/>
      <c r="U102" s="75"/>
      <c r="V102" s="75"/>
      <c r="W102" s="546"/>
      <c r="X102" s="75"/>
      <c r="Y102" s="75"/>
      <c r="Z102" s="75"/>
      <c r="AA102" s="27"/>
      <c r="AB102" s="27"/>
      <c r="AC102" s="27"/>
      <c r="AD102" s="27"/>
      <c r="AE102" s="27"/>
      <c r="AF102" s="27"/>
      <c r="AG102" s="27"/>
      <c r="AH102" s="27"/>
      <c r="AI102" s="27"/>
      <c r="AJ102" s="27"/>
    </row>
    <row r="103" ht="12.75" customHeight="1">
      <c r="A103" s="5"/>
      <c r="B103" s="27"/>
      <c r="C103" s="27"/>
      <c r="D103" s="27"/>
      <c r="E103" s="27"/>
      <c r="F103" s="27"/>
      <c r="G103" s="78"/>
      <c r="H103" s="547"/>
      <c r="I103" s="80" t="str">
        <f>"CATI: SI ("&amp;H85&amp;"=1 Y "&amp;H97&amp;"=2) PASAR A "&amp;H125</f>
        <v>CATI: SI (6,13=1 Y 6.13b=2) PASAR A 6.17a</v>
      </c>
      <c r="J103" s="580"/>
      <c r="K103" s="580"/>
      <c r="L103" s="580"/>
      <c r="M103" s="580"/>
      <c r="N103" s="580"/>
      <c r="O103" s="580"/>
      <c r="P103" s="580"/>
      <c r="Q103" s="580"/>
      <c r="R103" s="580"/>
      <c r="S103" s="580"/>
      <c r="T103" s="580"/>
      <c r="U103" s="75"/>
      <c r="V103" s="75"/>
      <c r="W103" s="546"/>
      <c r="X103" s="75"/>
      <c r="Y103" s="75"/>
      <c r="Z103" s="75"/>
      <c r="AA103" s="27"/>
      <c r="AB103" s="27"/>
      <c r="AC103" s="27"/>
      <c r="AD103" s="27"/>
      <c r="AE103" s="27"/>
      <c r="AF103" s="27"/>
      <c r="AG103" s="27"/>
      <c r="AH103" s="27"/>
      <c r="AI103" s="27"/>
      <c r="AJ103" s="27"/>
    </row>
    <row r="104" ht="12.75" customHeight="1">
      <c r="A104" s="5"/>
      <c r="B104" s="27"/>
      <c r="C104" s="27"/>
      <c r="D104" s="27"/>
      <c r="E104" s="27"/>
      <c r="F104" s="27"/>
      <c r="G104" s="78"/>
      <c r="H104" s="547"/>
      <c r="I104" s="80" t="str">
        <f>"CATI: SI ("&amp;H85&amp;"=2 Y "&amp;H97&amp;"=2) PASAR A "&amp;H125</f>
        <v>CATI: SI (6,13=2 Y 6.13b=2) PASAR A 6.17a</v>
      </c>
      <c r="J104" s="580"/>
      <c r="K104" s="580"/>
      <c r="L104" s="580"/>
      <c r="M104" s="580"/>
      <c r="N104" s="580"/>
      <c r="O104" s="580"/>
      <c r="P104" s="580"/>
      <c r="Q104" s="580"/>
      <c r="R104" s="580"/>
      <c r="S104" s="580"/>
      <c r="T104" s="580"/>
      <c r="U104" s="75"/>
      <c r="V104" s="75"/>
      <c r="W104" s="546"/>
      <c r="X104" s="75"/>
      <c r="Y104" s="75"/>
      <c r="Z104" s="75"/>
      <c r="AA104" s="27"/>
      <c r="AB104" s="27"/>
      <c r="AC104" s="27"/>
      <c r="AD104" s="27"/>
      <c r="AE104" s="27"/>
      <c r="AF104" s="27"/>
      <c r="AG104" s="27"/>
      <c r="AH104" s="27"/>
      <c r="AI104" s="27"/>
      <c r="AJ104" s="27"/>
    </row>
    <row r="105" ht="12.75" customHeight="1">
      <c r="A105" s="5"/>
      <c r="B105" s="27"/>
      <c r="C105" s="27"/>
      <c r="D105" s="27"/>
      <c r="E105" s="27"/>
      <c r="F105" s="27"/>
      <c r="G105" s="259" t="s">
        <v>3110</v>
      </c>
      <c r="H105" s="582" t="s">
        <v>3513</v>
      </c>
      <c r="I105" s="82" t="s">
        <v>3514</v>
      </c>
      <c r="J105" s="34"/>
      <c r="K105" s="34"/>
      <c r="L105" s="34"/>
      <c r="M105" s="34"/>
      <c r="N105" s="34"/>
      <c r="O105" s="34"/>
      <c r="P105" s="34"/>
      <c r="Q105" s="34"/>
      <c r="R105" s="34"/>
      <c r="S105" s="34"/>
      <c r="T105" s="34"/>
      <c r="U105" s="34"/>
      <c r="V105" s="34"/>
      <c r="W105" s="34"/>
      <c r="X105" s="34"/>
      <c r="Y105" s="34"/>
      <c r="Z105" s="35"/>
      <c r="AA105" s="27"/>
      <c r="AB105" s="27"/>
      <c r="AC105" s="27"/>
      <c r="AD105" s="27"/>
      <c r="AE105" s="27"/>
      <c r="AF105" s="27"/>
      <c r="AG105" s="27"/>
      <c r="AH105" s="27"/>
      <c r="AI105" s="27"/>
      <c r="AJ105" s="27"/>
    </row>
    <row r="106" ht="12.75" customHeight="1">
      <c r="A106" s="5"/>
      <c r="B106" s="27"/>
      <c r="C106" s="27"/>
      <c r="D106" s="27"/>
      <c r="E106" s="27"/>
      <c r="F106" s="27"/>
      <c r="G106" s="78"/>
      <c r="H106" s="582"/>
      <c r="I106" s="36"/>
      <c r="J106" s="37"/>
      <c r="K106" s="37"/>
      <c r="L106" s="37"/>
      <c r="M106" s="37"/>
      <c r="N106" s="37"/>
      <c r="O106" s="37"/>
      <c r="P106" s="37"/>
      <c r="Q106" s="37"/>
      <c r="R106" s="37"/>
      <c r="S106" s="37"/>
      <c r="T106" s="37"/>
      <c r="U106" s="37"/>
      <c r="V106" s="37"/>
      <c r="W106" s="37"/>
      <c r="X106" s="37"/>
      <c r="Y106" s="37"/>
      <c r="Z106" s="38"/>
      <c r="AA106" s="27"/>
      <c r="AB106" s="27"/>
      <c r="AC106" s="27"/>
      <c r="AD106" s="27"/>
      <c r="AE106" s="27"/>
      <c r="AF106" s="27"/>
      <c r="AG106" s="27"/>
      <c r="AH106" s="27"/>
      <c r="AI106" s="27"/>
      <c r="AJ106" s="27"/>
    </row>
    <row r="107" ht="12.75" customHeight="1">
      <c r="A107" s="5"/>
      <c r="B107" s="27"/>
      <c r="C107" s="582" t="s">
        <v>2990</v>
      </c>
      <c r="D107" s="582"/>
      <c r="E107" s="582"/>
      <c r="F107" s="582"/>
      <c r="G107" s="78"/>
      <c r="H107" s="582"/>
      <c r="I107" s="594" t="s">
        <v>3515</v>
      </c>
      <c r="J107" s="34"/>
      <c r="K107" s="34"/>
      <c r="L107" s="34"/>
      <c r="M107" s="34"/>
      <c r="N107" s="34"/>
      <c r="O107" s="34"/>
      <c r="P107" s="34"/>
      <c r="Q107" s="34"/>
      <c r="R107" s="34"/>
      <c r="S107" s="34"/>
      <c r="T107" s="34"/>
      <c r="U107" s="34"/>
      <c r="V107" s="34"/>
      <c r="W107" s="34"/>
      <c r="X107" s="34"/>
      <c r="Y107" s="34"/>
      <c r="Z107" s="35"/>
      <c r="AA107" s="27"/>
      <c r="AB107" s="27"/>
      <c r="AC107" s="27"/>
      <c r="AD107" s="27"/>
      <c r="AE107" s="27"/>
      <c r="AF107" s="27"/>
      <c r="AG107" s="27"/>
      <c r="AH107" s="27"/>
      <c r="AI107" s="27"/>
      <c r="AJ107" s="27"/>
    </row>
    <row r="108" ht="12.75" customHeight="1">
      <c r="A108" s="5"/>
      <c r="B108" s="27"/>
      <c r="C108" s="582" t="s">
        <v>2990</v>
      </c>
      <c r="D108" s="582"/>
      <c r="E108" s="582"/>
      <c r="F108" s="582"/>
      <c r="G108" s="78"/>
      <c r="H108" s="582"/>
      <c r="I108" s="36"/>
      <c r="J108" s="37"/>
      <c r="K108" s="37"/>
      <c r="L108" s="37"/>
      <c r="M108" s="37"/>
      <c r="N108" s="37"/>
      <c r="O108" s="37"/>
      <c r="P108" s="37"/>
      <c r="Q108" s="37"/>
      <c r="R108" s="37"/>
      <c r="S108" s="37"/>
      <c r="T108" s="37"/>
      <c r="U108" s="37"/>
      <c r="V108" s="37"/>
      <c r="W108" s="37"/>
      <c r="X108" s="37"/>
      <c r="Y108" s="37"/>
      <c r="Z108" s="38"/>
      <c r="AA108" s="27"/>
      <c r="AB108" s="27"/>
      <c r="AC108" s="27"/>
      <c r="AD108" s="27"/>
      <c r="AE108" s="27"/>
      <c r="AF108" s="27"/>
      <c r="AG108" s="27"/>
      <c r="AH108" s="27"/>
      <c r="AI108" s="27"/>
      <c r="AJ108" s="27"/>
    </row>
    <row r="109" ht="12.75" customHeight="1">
      <c r="A109" s="5"/>
      <c r="B109" s="27"/>
      <c r="C109" s="27"/>
      <c r="D109" s="27"/>
      <c r="E109" s="27"/>
      <c r="F109" s="27"/>
      <c r="G109" s="78"/>
      <c r="H109" s="547"/>
      <c r="I109" s="75"/>
      <c r="J109" s="75">
        <v>1.0</v>
      </c>
      <c r="K109" s="155" t="s">
        <v>3485</v>
      </c>
      <c r="L109" s="75"/>
      <c r="M109" s="75"/>
      <c r="N109" s="75"/>
      <c r="O109" s="75"/>
      <c r="P109" s="75"/>
      <c r="Q109" s="75"/>
      <c r="R109" s="75"/>
      <c r="S109" s="75"/>
      <c r="T109" s="75"/>
      <c r="U109" s="75"/>
      <c r="V109" s="75"/>
      <c r="W109" s="546"/>
      <c r="X109" s="75"/>
      <c r="Y109" s="75"/>
      <c r="Z109" s="75"/>
      <c r="AA109" s="75"/>
      <c r="AB109" s="75"/>
      <c r="AC109" s="27"/>
      <c r="AD109" s="27"/>
      <c r="AE109" s="27"/>
      <c r="AF109" s="27"/>
      <c r="AG109" s="27"/>
      <c r="AH109" s="27"/>
      <c r="AI109" s="27"/>
      <c r="AJ109" s="27"/>
    </row>
    <row r="110" ht="12.75" customHeight="1">
      <c r="A110" s="5"/>
      <c r="B110" s="27"/>
      <c r="C110" s="27"/>
      <c r="D110" s="27"/>
      <c r="E110" s="27"/>
      <c r="F110" s="27"/>
      <c r="G110" s="78"/>
      <c r="H110" s="547"/>
      <c r="I110" s="75"/>
      <c r="J110" s="75">
        <v>2.0</v>
      </c>
      <c r="K110" s="75" t="s">
        <v>3486</v>
      </c>
      <c r="L110" s="75"/>
      <c r="M110" s="75"/>
      <c r="N110" s="75"/>
      <c r="O110" s="75"/>
      <c r="P110" s="75"/>
      <c r="Q110" s="75"/>
      <c r="R110" s="75"/>
      <c r="S110" s="75"/>
      <c r="T110" s="75"/>
      <c r="U110" s="75"/>
      <c r="V110" s="75"/>
      <c r="W110" s="546"/>
      <c r="X110" s="75"/>
      <c r="Y110" s="75"/>
      <c r="Z110" s="75"/>
      <c r="AA110" s="75"/>
      <c r="AB110" s="75"/>
      <c r="AC110" s="27"/>
      <c r="AD110" s="27"/>
      <c r="AE110" s="27"/>
      <c r="AF110" s="27"/>
      <c r="AG110" s="27"/>
      <c r="AH110" s="27"/>
      <c r="AI110" s="27"/>
      <c r="AJ110" s="27"/>
    </row>
    <row r="111" ht="12.75" customHeight="1">
      <c r="A111" s="5"/>
      <c r="B111" s="27"/>
      <c r="C111" s="27"/>
      <c r="D111" s="27"/>
      <c r="E111" s="27"/>
      <c r="F111" s="27"/>
      <c r="G111" s="78"/>
      <c r="H111" s="547"/>
      <c r="I111" s="75"/>
      <c r="J111" s="75">
        <v>3.0</v>
      </c>
      <c r="K111" s="155" t="s">
        <v>3487</v>
      </c>
      <c r="L111" s="75"/>
      <c r="M111" s="75"/>
      <c r="N111" s="75"/>
      <c r="O111" s="75"/>
      <c r="P111" s="75"/>
      <c r="Q111" s="75"/>
      <c r="R111" s="75"/>
      <c r="S111" s="75"/>
      <c r="T111" s="75"/>
      <c r="U111" s="75"/>
      <c r="V111" s="75"/>
      <c r="W111" s="546"/>
      <c r="X111" s="75"/>
      <c r="Y111" s="75"/>
      <c r="Z111" s="75"/>
      <c r="AA111" s="75"/>
      <c r="AB111" s="75"/>
      <c r="AC111" s="27"/>
      <c r="AD111" s="27"/>
      <c r="AE111" s="27"/>
      <c r="AF111" s="27"/>
      <c r="AG111" s="27"/>
      <c r="AH111" s="27"/>
      <c r="AI111" s="27"/>
      <c r="AJ111" s="27"/>
    </row>
    <row r="112" ht="12.75" customHeight="1">
      <c r="A112" s="5"/>
      <c r="B112" s="27"/>
      <c r="C112" s="27"/>
      <c r="D112" s="27"/>
      <c r="E112" s="27"/>
      <c r="F112" s="27"/>
      <c r="G112" s="78"/>
      <c r="H112" s="547"/>
      <c r="I112" s="75"/>
      <c r="J112" s="75">
        <v>98.0</v>
      </c>
      <c r="K112" s="75" t="s">
        <v>3086</v>
      </c>
      <c r="L112" s="75"/>
      <c r="M112" s="75"/>
      <c r="N112" s="75"/>
      <c r="O112" s="75"/>
      <c r="P112" s="75"/>
      <c r="Q112" s="75"/>
      <c r="R112" s="75"/>
      <c r="S112" s="75"/>
      <c r="T112" s="75"/>
      <c r="U112" s="75"/>
      <c r="V112" s="75"/>
      <c r="W112" s="546"/>
      <c r="X112" s="75"/>
      <c r="Y112" s="75"/>
      <c r="Z112" s="75"/>
      <c r="AA112" s="75"/>
      <c r="AB112" s="75"/>
      <c r="AC112" s="27"/>
      <c r="AD112" s="27"/>
      <c r="AE112" s="27"/>
      <c r="AF112" s="27"/>
      <c r="AG112" s="27"/>
      <c r="AH112" s="27"/>
      <c r="AI112" s="27"/>
      <c r="AJ112" s="27"/>
    </row>
    <row r="113" ht="12.75" customHeight="1">
      <c r="A113" s="5"/>
      <c r="B113" s="27"/>
      <c r="C113" s="27"/>
      <c r="D113" s="27"/>
      <c r="E113" s="27"/>
      <c r="F113" s="27"/>
      <c r="G113" s="78"/>
      <c r="H113" s="547"/>
      <c r="I113" s="75"/>
      <c r="J113" s="75"/>
      <c r="K113" s="75"/>
      <c r="L113" s="75"/>
      <c r="M113" s="75"/>
      <c r="N113" s="75"/>
      <c r="O113" s="75"/>
      <c r="P113" s="75"/>
      <c r="Q113" s="75"/>
      <c r="R113" s="75"/>
      <c r="S113" s="75"/>
      <c r="T113" s="75"/>
      <c r="U113" s="75"/>
      <c r="V113" s="75"/>
      <c r="W113" s="546"/>
      <c r="X113" s="75"/>
      <c r="Y113" s="75"/>
      <c r="Z113" s="75"/>
      <c r="AA113" s="75"/>
      <c r="AB113" s="75"/>
      <c r="AC113" s="27"/>
      <c r="AD113" s="27"/>
      <c r="AE113" s="27"/>
      <c r="AF113" s="27"/>
      <c r="AG113" s="27"/>
      <c r="AH113" s="27"/>
      <c r="AI113" s="27"/>
      <c r="AJ113" s="27"/>
    </row>
    <row r="114" ht="12.75" customHeight="1">
      <c r="A114" s="5"/>
      <c r="B114" s="27"/>
      <c r="C114" s="27"/>
      <c r="D114" s="27"/>
      <c r="E114" s="27"/>
      <c r="F114" s="27"/>
      <c r="G114" s="259" t="s">
        <v>3110</v>
      </c>
      <c r="H114" s="595" t="s">
        <v>3516</v>
      </c>
      <c r="I114" s="589" t="s">
        <v>3517</v>
      </c>
      <c r="J114" s="453"/>
      <c r="K114" s="453"/>
      <c r="L114" s="453"/>
      <c r="M114" s="453"/>
      <c r="N114" s="75"/>
      <c r="O114" s="75"/>
      <c r="P114" s="75"/>
      <c r="Q114" s="75"/>
      <c r="R114" s="75"/>
      <c r="S114" s="75"/>
      <c r="T114" s="75"/>
      <c r="U114" s="75"/>
      <c r="V114" s="75"/>
      <c r="W114" s="546"/>
      <c r="X114" s="75"/>
      <c r="Y114" s="75"/>
      <c r="Z114" s="75"/>
      <c r="AA114" s="27"/>
      <c r="AB114" s="27"/>
      <c r="AC114" s="27"/>
      <c r="AD114" s="27"/>
      <c r="AE114" s="27"/>
      <c r="AF114" s="27"/>
      <c r="AG114" s="27"/>
      <c r="AH114" s="27"/>
      <c r="AI114" s="27"/>
      <c r="AJ114" s="27"/>
    </row>
    <row r="115" ht="12.75" customHeight="1">
      <c r="A115" s="5"/>
      <c r="B115" s="27"/>
      <c r="C115" s="27"/>
      <c r="D115" s="27"/>
      <c r="E115" s="27"/>
      <c r="F115" s="27"/>
      <c r="G115" s="78"/>
      <c r="H115" s="547"/>
      <c r="I115" s="453"/>
      <c r="J115" s="453">
        <v>1.0</v>
      </c>
      <c r="K115" s="453" t="s">
        <v>3506</v>
      </c>
      <c r="L115" s="453"/>
      <c r="M115" s="453"/>
      <c r="N115" s="75"/>
      <c r="O115" s="75"/>
      <c r="P115" s="75"/>
      <c r="Q115" s="75"/>
      <c r="R115" s="75"/>
      <c r="S115" s="75"/>
      <c r="T115" s="75"/>
      <c r="U115" s="75"/>
      <c r="V115" s="75"/>
      <c r="W115" s="546"/>
      <c r="X115" s="75"/>
      <c r="Y115" s="75"/>
      <c r="Z115" s="75"/>
      <c r="AA115" s="27"/>
      <c r="AB115" s="27"/>
      <c r="AC115" s="27"/>
      <c r="AD115" s="27"/>
      <c r="AE115" s="27"/>
      <c r="AF115" s="27"/>
      <c r="AG115" s="27"/>
      <c r="AH115" s="27"/>
      <c r="AI115" s="27"/>
      <c r="AJ115" s="27"/>
    </row>
    <row r="116" ht="12.75" customHeight="1">
      <c r="A116" s="5"/>
      <c r="B116" s="27"/>
      <c r="C116" s="27"/>
      <c r="D116" s="27"/>
      <c r="E116" s="27"/>
      <c r="F116" s="27"/>
      <c r="G116" s="78"/>
      <c r="H116" s="547"/>
      <c r="I116" s="453"/>
      <c r="J116" s="453">
        <v>2.0</v>
      </c>
      <c r="K116" s="453" t="s">
        <v>3507</v>
      </c>
      <c r="L116" s="453"/>
      <c r="M116" s="453"/>
      <c r="N116" s="75"/>
      <c r="O116" s="75"/>
      <c r="P116" s="75"/>
      <c r="Q116" s="75"/>
      <c r="R116" s="75"/>
      <c r="S116" s="75"/>
      <c r="T116" s="75"/>
      <c r="U116" s="75"/>
      <c r="V116" s="75"/>
      <c r="W116" s="546"/>
      <c r="X116" s="75"/>
      <c r="Y116" s="75"/>
      <c r="Z116" s="75"/>
      <c r="AA116" s="27"/>
      <c r="AB116" s="27"/>
      <c r="AC116" s="27"/>
      <c r="AD116" s="27"/>
      <c r="AE116" s="27"/>
      <c r="AF116" s="27"/>
      <c r="AG116" s="27"/>
      <c r="AH116" s="27"/>
      <c r="AI116" s="27"/>
      <c r="AJ116" s="27"/>
    </row>
    <row r="117" ht="12.75" customHeight="1">
      <c r="A117" s="5"/>
      <c r="B117" s="27"/>
      <c r="C117" s="27"/>
      <c r="D117" s="27"/>
      <c r="E117" s="27"/>
      <c r="F117" s="27"/>
      <c r="G117" s="78"/>
      <c r="H117" s="547"/>
      <c r="I117" s="453"/>
      <c r="J117" s="453">
        <v>3.0</v>
      </c>
      <c r="K117" s="453" t="s">
        <v>3508</v>
      </c>
      <c r="L117" s="453"/>
      <c r="M117" s="453"/>
      <c r="N117" s="75"/>
      <c r="O117" s="75"/>
      <c r="P117" s="75"/>
      <c r="Q117" s="75"/>
      <c r="R117" s="75"/>
      <c r="S117" s="75"/>
      <c r="T117" s="75"/>
      <c r="U117" s="75"/>
      <c r="V117" s="75"/>
      <c r="W117" s="546"/>
      <c r="X117" s="75"/>
      <c r="Y117" s="75"/>
      <c r="Z117" s="75"/>
      <c r="AA117" s="27"/>
      <c r="AB117" s="27"/>
      <c r="AC117" s="27"/>
      <c r="AD117" s="27"/>
      <c r="AE117" s="27"/>
      <c r="AF117" s="27"/>
      <c r="AG117" s="27"/>
      <c r="AH117" s="27"/>
      <c r="AI117" s="27"/>
      <c r="AJ117" s="27"/>
    </row>
    <row r="118" ht="12.75" customHeight="1">
      <c r="A118" s="5"/>
      <c r="B118" s="27"/>
      <c r="C118" s="27"/>
      <c r="D118" s="27"/>
      <c r="E118" s="27"/>
      <c r="F118" s="27"/>
      <c r="G118" s="78"/>
      <c r="H118" s="547" t="s">
        <v>2990</v>
      </c>
      <c r="I118" s="453"/>
      <c r="J118" s="453">
        <v>4.0</v>
      </c>
      <c r="K118" s="453" t="s">
        <v>3509</v>
      </c>
      <c r="L118" s="453"/>
      <c r="M118" s="453"/>
      <c r="N118" s="75"/>
      <c r="O118" s="75"/>
      <c r="P118" s="75"/>
      <c r="Q118" s="75"/>
      <c r="R118" s="75"/>
      <c r="S118" s="75"/>
      <c r="T118" s="75"/>
      <c r="U118" s="75"/>
      <c r="V118" s="75"/>
      <c r="W118" s="546"/>
      <c r="X118" s="75"/>
      <c r="Y118" s="75"/>
      <c r="Z118" s="75"/>
      <c r="AA118" s="27"/>
      <c r="AB118" s="27"/>
      <c r="AC118" s="27"/>
      <c r="AD118" s="27"/>
      <c r="AE118" s="27"/>
      <c r="AF118" s="27"/>
      <c r="AG118" s="27"/>
      <c r="AH118" s="27"/>
      <c r="AI118" s="27"/>
      <c r="AJ118" s="27"/>
    </row>
    <row r="119" ht="12.75" customHeight="1">
      <c r="A119" s="5"/>
      <c r="B119" s="27"/>
      <c r="C119" s="27"/>
      <c r="D119" s="27"/>
      <c r="E119" s="27"/>
      <c r="F119" s="27"/>
      <c r="G119" s="78"/>
      <c r="H119" s="547" t="s">
        <v>2990</v>
      </c>
      <c r="I119" s="75"/>
      <c r="J119" s="75">
        <v>5.0</v>
      </c>
      <c r="K119" s="75" t="s">
        <v>3510</v>
      </c>
      <c r="L119" s="586"/>
      <c r="M119" s="453"/>
      <c r="N119" s="453"/>
      <c r="O119" s="453"/>
      <c r="P119" s="453"/>
      <c r="Q119" s="453"/>
      <c r="R119" s="453"/>
      <c r="S119" s="453"/>
      <c r="T119" s="453"/>
      <c r="U119" s="453"/>
      <c r="V119" s="453"/>
      <c r="W119" s="567"/>
      <c r="X119" s="453"/>
      <c r="Y119" s="453"/>
      <c r="Z119" s="453"/>
      <c r="AA119" s="453"/>
      <c r="AB119" s="27"/>
      <c r="AC119" s="27"/>
      <c r="AD119" s="27"/>
      <c r="AE119" s="27"/>
      <c r="AF119" s="27"/>
      <c r="AG119" s="27"/>
      <c r="AH119" s="27"/>
      <c r="AI119" s="27"/>
      <c r="AJ119" s="27"/>
    </row>
    <row r="120" ht="12.75" customHeight="1">
      <c r="A120" s="5"/>
      <c r="B120" s="27"/>
      <c r="C120" s="27"/>
      <c r="D120" s="27"/>
      <c r="E120" s="27"/>
      <c r="F120" s="27"/>
      <c r="G120" s="78"/>
      <c r="H120" s="547"/>
      <c r="I120" s="75"/>
      <c r="J120" s="453">
        <v>97.0</v>
      </c>
      <c r="K120" s="453" t="s">
        <v>3085</v>
      </c>
      <c r="L120" s="453"/>
      <c r="M120" s="453"/>
      <c r="N120" s="453"/>
      <c r="O120" s="453"/>
      <c r="P120" s="453"/>
      <c r="Q120" s="453"/>
      <c r="R120" s="453"/>
      <c r="S120" s="453"/>
      <c r="T120" s="453"/>
      <c r="U120" s="453"/>
      <c r="V120" s="453"/>
      <c r="W120" s="567"/>
      <c r="X120" s="453"/>
      <c r="Y120" s="453"/>
      <c r="Z120" s="453"/>
      <c r="AA120" s="453"/>
      <c r="AB120" s="27"/>
      <c r="AC120" s="27"/>
      <c r="AD120" s="27"/>
      <c r="AE120" s="27"/>
      <c r="AF120" s="27"/>
      <c r="AG120" s="27"/>
      <c r="AH120" s="27"/>
      <c r="AI120" s="27"/>
      <c r="AJ120" s="27"/>
    </row>
    <row r="121" ht="12.75" customHeight="1">
      <c r="A121" s="5"/>
      <c r="B121" s="27"/>
      <c r="C121" s="27"/>
      <c r="D121" s="27"/>
      <c r="E121" s="27"/>
      <c r="F121" s="27"/>
      <c r="G121" s="78"/>
      <c r="H121" s="547"/>
      <c r="I121" s="75"/>
      <c r="J121" s="75"/>
      <c r="K121" s="75"/>
      <c r="L121" s="75"/>
      <c r="M121" s="75"/>
      <c r="N121" s="75"/>
      <c r="O121" s="75"/>
      <c r="P121" s="75"/>
      <c r="Q121" s="75"/>
      <c r="R121" s="74"/>
      <c r="S121" s="74"/>
      <c r="T121" s="75"/>
      <c r="U121" s="75"/>
      <c r="V121" s="75"/>
      <c r="W121" s="546"/>
      <c r="X121" s="75"/>
      <c r="Y121" s="75"/>
      <c r="Z121" s="75"/>
      <c r="AA121" s="27"/>
      <c r="AB121" s="27"/>
      <c r="AC121" s="27"/>
      <c r="AD121" s="27"/>
      <c r="AE121" s="27"/>
      <c r="AF121" s="27"/>
      <c r="AG121" s="27"/>
      <c r="AH121" s="27"/>
      <c r="AI121" s="27"/>
      <c r="AJ121" s="27"/>
    </row>
    <row r="122" ht="12.75" customHeight="1">
      <c r="A122" s="5"/>
      <c r="B122" s="27"/>
      <c r="C122" s="27"/>
      <c r="D122" s="27"/>
      <c r="E122" s="27"/>
      <c r="F122" s="27"/>
      <c r="G122" s="78"/>
      <c r="H122" s="547"/>
      <c r="I122" s="596" t="s">
        <v>3518</v>
      </c>
      <c r="J122" s="45"/>
      <c r="K122" s="45"/>
      <c r="L122" s="45"/>
      <c r="M122" s="45"/>
      <c r="N122" s="45"/>
      <c r="O122" s="45"/>
      <c r="P122" s="45"/>
      <c r="Q122" s="45"/>
      <c r="R122" s="45"/>
      <c r="S122" s="45"/>
      <c r="T122" s="45"/>
      <c r="U122" s="45"/>
      <c r="V122" s="45"/>
      <c r="W122" s="45"/>
      <c r="X122" s="45"/>
      <c r="Y122" s="45"/>
      <c r="Z122" s="46"/>
      <c r="AA122" s="27"/>
      <c r="AB122" s="27"/>
      <c r="AC122" s="27"/>
      <c r="AD122" s="27"/>
      <c r="AE122" s="27"/>
      <c r="AF122" s="27"/>
      <c r="AG122" s="27"/>
      <c r="AH122" s="27"/>
      <c r="AI122" s="27"/>
      <c r="AJ122" s="27"/>
    </row>
    <row r="123" ht="15.0" customHeight="1">
      <c r="A123" s="5"/>
      <c r="B123" s="27"/>
      <c r="C123" s="27"/>
      <c r="D123" s="27"/>
      <c r="E123" s="27"/>
      <c r="F123" s="27"/>
      <c r="G123" s="78"/>
      <c r="H123" s="547"/>
      <c r="I123" s="597" t="s">
        <v>3519</v>
      </c>
      <c r="J123" s="34"/>
      <c r="K123" s="34"/>
      <c r="L123" s="34"/>
      <c r="M123" s="34"/>
      <c r="N123" s="34"/>
      <c r="O123" s="34"/>
      <c r="P123" s="34"/>
      <c r="Q123" s="34"/>
      <c r="R123" s="34"/>
      <c r="S123" s="34"/>
      <c r="T123" s="34"/>
      <c r="U123" s="34"/>
      <c r="V123" s="34"/>
      <c r="W123" s="34"/>
      <c r="X123" s="34"/>
      <c r="Y123" s="34"/>
      <c r="Z123" s="35"/>
      <c r="AA123" s="27"/>
      <c r="AB123" s="27"/>
      <c r="AC123" s="27"/>
      <c r="AD123" s="27"/>
      <c r="AE123" s="27"/>
      <c r="AF123" s="27"/>
      <c r="AG123" s="27"/>
      <c r="AH123" s="27"/>
      <c r="AI123" s="27"/>
      <c r="AJ123" s="27"/>
    </row>
    <row r="124" ht="12.75" customHeight="1">
      <c r="A124" s="5"/>
      <c r="B124" s="27"/>
      <c r="C124" s="27"/>
      <c r="D124" s="27"/>
      <c r="E124" s="27"/>
      <c r="F124" s="27"/>
      <c r="G124" s="78"/>
      <c r="H124" s="576"/>
      <c r="I124" s="36"/>
      <c r="J124" s="37"/>
      <c r="K124" s="37"/>
      <c r="L124" s="37"/>
      <c r="M124" s="37"/>
      <c r="N124" s="37"/>
      <c r="O124" s="37"/>
      <c r="P124" s="37"/>
      <c r="Q124" s="37"/>
      <c r="R124" s="37"/>
      <c r="S124" s="37"/>
      <c r="T124" s="37"/>
      <c r="U124" s="37"/>
      <c r="V124" s="37"/>
      <c r="W124" s="37"/>
      <c r="X124" s="37"/>
      <c r="Y124" s="37"/>
      <c r="Z124" s="38"/>
      <c r="AA124" s="192"/>
      <c r="AB124" s="192"/>
      <c r="AC124" s="192"/>
      <c r="AD124" s="192"/>
      <c r="AE124" s="27"/>
      <c r="AF124" s="27"/>
      <c r="AG124" s="27"/>
      <c r="AH124" s="27"/>
      <c r="AI124" s="27"/>
      <c r="AJ124" s="27"/>
    </row>
    <row r="125" ht="12.75" customHeight="1">
      <c r="A125" s="5"/>
      <c r="B125" s="27"/>
      <c r="C125" s="27"/>
      <c r="D125" s="27"/>
      <c r="E125" s="27"/>
      <c r="F125" s="27"/>
      <c r="G125" s="259" t="s">
        <v>3110</v>
      </c>
      <c r="H125" s="588" t="s">
        <v>3520</v>
      </c>
      <c r="I125" s="598" t="s">
        <v>3521</v>
      </c>
      <c r="AA125" s="192"/>
      <c r="AB125" s="192"/>
      <c r="AC125" s="192"/>
      <c r="AD125" s="192"/>
      <c r="AE125" s="27"/>
      <c r="AF125" s="27"/>
      <c r="AG125" s="27"/>
      <c r="AH125" s="27"/>
      <c r="AI125" s="27"/>
      <c r="AJ125" s="27"/>
    </row>
    <row r="126" ht="12.75" customHeight="1">
      <c r="A126" s="5"/>
      <c r="B126" s="27"/>
      <c r="C126" s="27"/>
      <c r="D126" s="27"/>
      <c r="E126" s="27"/>
      <c r="F126" s="27"/>
      <c r="G126" s="78"/>
      <c r="H126" s="588"/>
      <c r="AA126" s="192"/>
      <c r="AB126" s="192"/>
      <c r="AC126" s="192"/>
      <c r="AD126" s="192"/>
      <c r="AE126" s="27"/>
      <c r="AF126" s="27"/>
      <c r="AG126" s="27"/>
      <c r="AH126" s="27"/>
      <c r="AI126" s="27"/>
      <c r="AJ126" s="27"/>
    </row>
    <row r="127" ht="12.75" customHeight="1">
      <c r="A127" s="5"/>
      <c r="B127" s="27"/>
      <c r="C127" s="27"/>
      <c r="D127" s="27"/>
      <c r="E127" s="27"/>
      <c r="F127" s="27"/>
      <c r="G127" s="78"/>
      <c r="H127" s="588"/>
      <c r="I127" s="170" t="s">
        <v>3522</v>
      </c>
      <c r="J127" s="453"/>
      <c r="K127" s="453"/>
      <c r="L127" s="453"/>
      <c r="M127" s="453"/>
      <c r="N127" s="453"/>
      <c r="O127" s="453"/>
      <c r="P127" s="453"/>
      <c r="Q127" s="453"/>
      <c r="R127" s="453"/>
      <c r="S127" s="453"/>
      <c r="T127" s="453"/>
      <c r="U127" s="453"/>
      <c r="V127" s="453"/>
      <c r="W127" s="567"/>
      <c r="X127" s="453"/>
      <c r="Y127" s="453"/>
      <c r="Z127" s="453"/>
      <c r="AA127" s="192"/>
      <c r="AB127" s="192"/>
      <c r="AC127" s="192"/>
      <c r="AD127" s="192"/>
      <c r="AE127" s="27"/>
      <c r="AF127" s="27"/>
      <c r="AG127" s="27"/>
      <c r="AH127" s="27"/>
      <c r="AI127" s="27"/>
      <c r="AJ127" s="27"/>
    </row>
    <row r="128" ht="12.75" customHeight="1">
      <c r="A128" s="5"/>
      <c r="B128" s="27"/>
      <c r="C128" s="27"/>
      <c r="D128" s="27"/>
      <c r="E128" s="27"/>
      <c r="F128" s="27"/>
      <c r="G128" s="78"/>
      <c r="H128" s="554"/>
      <c r="I128" s="170"/>
      <c r="J128" s="453">
        <v>1.0</v>
      </c>
      <c r="K128" s="589" t="s">
        <v>3485</v>
      </c>
      <c r="L128" s="453"/>
      <c r="M128" s="453"/>
      <c r="N128" s="453"/>
      <c r="O128" s="453"/>
      <c r="P128" s="453"/>
      <c r="Q128" s="453"/>
      <c r="R128" s="453"/>
      <c r="S128" s="453"/>
      <c r="T128" s="453"/>
      <c r="U128" s="453"/>
      <c r="V128" s="453"/>
      <c r="W128" s="567"/>
      <c r="X128" s="453"/>
      <c r="Y128" s="453"/>
      <c r="Z128" s="453"/>
      <c r="AA128" s="192"/>
      <c r="AB128" s="192"/>
      <c r="AC128" s="192"/>
      <c r="AD128" s="192"/>
      <c r="AE128" s="27"/>
      <c r="AF128" s="27"/>
      <c r="AG128" s="27"/>
      <c r="AH128" s="27"/>
      <c r="AI128" s="27"/>
      <c r="AJ128" s="27"/>
    </row>
    <row r="129" ht="13.5" customHeight="1">
      <c r="A129" s="5"/>
      <c r="B129" s="27"/>
      <c r="C129" s="27"/>
      <c r="D129" s="27"/>
      <c r="E129" s="27"/>
      <c r="F129" s="27"/>
      <c r="G129" s="78"/>
      <c r="H129" s="554"/>
      <c r="I129" s="453"/>
      <c r="J129" s="453">
        <v>2.0</v>
      </c>
      <c r="K129" s="453" t="s">
        <v>3486</v>
      </c>
      <c r="L129" s="453"/>
      <c r="M129" s="453"/>
      <c r="N129" s="453"/>
      <c r="O129" s="453"/>
      <c r="P129" s="453"/>
      <c r="Q129" s="453"/>
      <c r="R129" s="453"/>
      <c r="S129" s="453"/>
      <c r="T129" s="453"/>
      <c r="U129" s="453"/>
      <c r="V129" s="453"/>
      <c r="W129" s="567"/>
      <c r="X129" s="453"/>
      <c r="Y129" s="453"/>
      <c r="Z129" s="453"/>
      <c r="AA129" s="192"/>
      <c r="AB129" s="192"/>
      <c r="AC129" s="192"/>
      <c r="AD129" s="192"/>
      <c r="AE129" s="27"/>
      <c r="AF129" s="27"/>
      <c r="AG129" s="27"/>
      <c r="AH129" s="27"/>
      <c r="AI129" s="27"/>
      <c r="AJ129" s="27"/>
    </row>
    <row r="130" ht="12.75" customHeight="1">
      <c r="A130" s="5"/>
      <c r="B130" s="27"/>
      <c r="C130" s="27"/>
      <c r="D130" s="27"/>
      <c r="E130" s="27"/>
      <c r="F130" s="27"/>
      <c r="G130" s="78"/>
      <c r="H130" s="554"/>
      <c r="I130" s="453"/>
      <c r="J130" s="453">
        <v>3.0</v>
      </c>
      <c r="K130" s="589" t="s">
        <v>3487</v>
      </c>
      <c r="L130" s="453"/>
      <c r="M130" s="453"/>
      <c r="N130" s="453"/>
      <c r="O130" s="453"/>
      <c r="P130" s="453"/>
      <c r="Q130" s="453"/>
      <c r="R130" s="453"/>
      <c r="S130" s="453"/>
      <c r="T130" s="453"/>
      <c r="U130" s="453"/>
      <c r="V130" s="453"/>
      <c r="W130" s="567"/>
      <c r="X130" s="453"/>
      <c r="Y130" s="453"/>
      <c r="Z130" s="453"/>
      <c r="AA130" s="192"/>
      <c r="AB130" s="192"/>
      <c r="AC130" s="192"/>
      <c r="AD130" s="192"/>
      <c r="AE130" s="27"/>
      <c r="AF130" s="27"/>
      <c r="AG130" s="27"/>
      <c r="AH130" s="27"/>
      <c r="AI130" s="27"/>
      <c r="AJ130" s="27"/>
    </row>
    <row r="131" ht="12.75" customHeight="1">
      <c r="A131" s="5"/>
      <c r="B131" s="27"/>
      <c r="C131" s="27"/>
      <c r="D131" s="27"/>
      <c r="E131" s="27"/>
      <c r="F131" s="27"/>
      <c r="G131" s="78"/>
      <c r="H131" s="554"/>
      <c r="I131" s="453"/>
      <c r="J131" s="453">
        <v>98.0</v>
      </c>
      <c r="K131" s="453" t="s">
        <v>3086</v>
      </c>
      <c r="L131" s="453"/>
      <c r="M131" s="453"/>
      <c r="N131" s="453"/>
      <c r="O131" s="453"/>
      <c r="P131" s="453"/>
      <c r="Q131" s="453"/>
      <c r="R131" s="453"/>
      <c r="S131" s="453"/>
      <c r="T131" s="453"/>
      <c r="U131" s="453"/>
      <c r="V131" s="453"/>
      <c r="W131" s="567"/>
      <c r="X131" s="453"/>
      <c r="Y131" s="453"/>
      <c r="Z131" s="453"/>
      <c r="AA131" s="192"/>
      <c r="AB131" s="192"/>
      <c r="AC131" s="192"/>
      <c r="AD131" s="192"/>
      <c r="AE131" s="27"/>
      <c r="AF131" s="27"/>
      <c r="AG131" s="27"/>
      <c r="AH131" s="27"/>
      <c r="AI131" s="27"/>
      <c r="AJ131" s="27"/>
    </row>
    <row r="132" ht="12.75" customHeight="1">
      <c r="A132" s="5"/>
      <c r="B132" s="27"/>
      <c r="C132" s="27"/>
      <c r="D132" s="27"/>
      <c r="E132" s="27"/>
      <c r="F132" s="27"/>
      <c r="G132" s="78"/>
      <c r="H132" s="547"/>
      <c r="I132" s="75"/>
      <c r="J132" s="75"/>
      <c r="K132" s="75"/>
      <c r="L132" s="75"/>
      <c r="M132" s="75"/>
      <c r="N132" s="75"/>
      <c r="O132" s="75"/>
      <c r="P132" s="75"/>
      <c r="Q132" s="75"/>
      <c r="R132" s="75"/>
      <c r="S132" s="75"/>
      <c r="T132" s="75"/>
      <c r="U132" s="75"/>
      <c r="V132" s="75"/>
      <c r="W132" s="546"/>
      <c r="X132" s="75"/>
      <c r="Y132" s="75"/>
      <c r="Z132" s="75"/>
      <c r="AA132" s="27"/>
      <c r="AB132" s="27"/>
      <c r="AC132" s="27"/>
      <c r="AD132" s="27"/>
      <c r="AE132" s="27"/>
      <c r="AF132" s="27"/>
      <c r="AG132" s="27"/>
      <c r="AH132" s="27"/>
      <c r="AI132" s="27"/>
      <c r="AJ132" s="27"/>
      <c r="AK132" s="27"/>
      <c r="AL132" s="27"/>
      <c r="AM132" s="27"/>
    </row>
    <row r="133" ht="12.75" customHeight="1">
      <c r="A133" s="5"/>
      <c r="B133" s="27"/>
      <c r="C133" s="599" t="s">
        <v>2990</v>
      </c>
      <c r="D133" s="599"/>
      <c r="E133" s="599"/>
      <c r="F133" s="599"/>
      <c r="G133" s="259" t="s">
        <v>3110</v>
      </c>
      <c r="H133" s="554" t="s">
        <v>3523</v>
      </c>
      <c r="I133" s="453" t="s">
        <v>3524</v>
      </c>
      <c r="J133" s="453"/>
      <c r="K133" s="453"/>
      <c r="L133" s="453"/>
      <c r="M133" s="453"/>
      <c r="N133" s="453"/>
      <c r="O133" s="453"/>
      <c r="P133" s="453"/>
      <c r="Q133" s="453"/>
      <c r="R133" s="453"/>
      <c r="S133" s="453"/>
      <c r="T133" s="453"/>
      <c r="U133" s="453"/>
      <c r="V133" s="453"/>
      <c r="W133" s="567"/>
      <c r="X133" s="453"/>
      <c r="Y133" s="453"/>
      <c r="Z133" s="453"/>
      <c r="AA133" s="27"/>
      <c r="AB133" s="27"/>
      <c r="AC133" s="27"/>
      <c r="AD133" s="27"/>
      <c r="AE133" s="27"/>
      <c r="AF133" s="27"/>
      <c r="AG133" s="27"/>
      <c r="AH133" s="27"/>
      <c r="AI133" s="27"/>
      <c r="AJ133" s="27"/>
      <c r="AK133" s="27"/>
      <c r="AL133" s="27"/>
      <c r="AM133" s="27"/>
    </row>
    <row r="134" ht="12.75" customHeight="1">
      <c r="A134" s="5"/>
      <c r="B134" s="27"/>
      <c r="C134" s="599" t="s">
        <v>2990</v>
      </c>
      <c r="D134" s="599"/>
      <c r="E134" s="599"/>
      <c r="F134" s="599"/>
      <c r="G134" s="78"/>
      <c r="H134" s="554" t="s">
        <v>2990</v>
      </c>
      <c r="I134" s="600" t="s">
        <v>3525</v>
      </c>
      <c r="AA134" s="27"/>
      <c r="AB134" s="27"/>
      <c r="AC134" s="27"/>
      <c r="AD134" s="27"/>
      <c r="AE134" s="27"/>
      <c r="AF134" s="27"/>
      <c r="AG134" s="27"/>
      <c r="AH134" s="27"/>
      <c r="AI134" s="27"/>
      <c r="AJ134" s="27"/>
      <c r="AK134" s="27"/>
      <c r="AL134" s="27"/>
      <c r="AM134" s="27"/>
    </row>
    <row r="135" ht="12.75" customHeight="1">
      <c r="A135" s="5"/>
      <c r="B135" s="27"/>
      <c r="C135" s="599"/>
      <c r="D135" s="599"/>
      <c r="E135" s="599"/>
      <c r="F135" s="599"/>
      <c r="G135" s="78"/>
      <c r="H135" s="554"/>
      <c r="AA135" s="27"/>
      <c r="AB135" s="27"/>
      <c r="AC135" s="27"/>
      <c r="AD135" s="27"/>
      <c r="AE135" s="27"/>
      <c r="AF135" s="27"/>
      <c r="AG135" s="27"/>
      <c r="AH135" s="27"/>
      <c r="AI135" s="27"/>
      <c r="AJ135" s="27"/>
      <c r="AK135" s="27"/>
      <c r="AL135" s="27"/>
      <c r="AM135" s="27"/>
    </row>
    <row r="136" ht="12.75" customHeight="1">
      <c r="A136" s="5"/>
      <c r="B136" s="27"/>
      <c r="C136" s="599"/>
      <c r="D136" s="599"/>
      <c r="E136" s="599"/>
      <c r="F136" s="599"/>
      <c r="G136" s="78"/>
      <c r="H136" s="554"/>
      <c r="I136" s="589" t="s">
        <v>3526</v>
      </c>
      <c r="J136" s="601"/>
      <c r="K136" s="601"/>
      <c r="L136" s="601"/>
      <c r="M136" s="601"/>
      <c r="N136" s="601"/>
      <c r="O136" s="601"/>
      <c r="P136" s="601"/>
      <c r="Q136" s="601"/>
      <c r="R136" s="601"/>
      <c r="S136" s="601"/>
      <c r="T136" s="601"/>
      <c r="U136" s="601"/>
      <c r="V136" s="601"/>
      <c r="W136" s="602"/>
      <c r="X136" s="601"/>
      <c r="Y136" s="601"/>
      <c r="Z136" s="601"/>
      <c r="AA136" s="27"/>
      <c r="AB136" s="27"/>
      <c r="AC136" s="27"/>
      <c r="AD136" s="27"/>
      <c r="AE136" s="27"/>
      <c r="AF136" s="27"/>
      <c r="AG136" s="27"/>
      <c r="AH136" s="27"/>
      <c r="AI136" s="27"/>
      <c r="AJ136" s="27"/>
      <c r="AK136" s="27"/>
      <c r="AL136" s="27"/>
      <c r="AM136" s="27"/>
    </row>
    <row r="137" ht="12.75" customHeight="1">
      <c r="A137" s="5"/>
      <c r="B137" s="27"/>
      <c r="C137" s="27"/>
      <c r="D137" s="27"/>
      <c r="E137" s="27"/>
      <c r="F137" s="599"/>
      <c r="G137" s="78"/>
      <c r="H137" s="554" t="s">
        <v>2990</v>
      </c>
      <c r="I137" s="453"/>
      <c r="J137" s="453" t="s">
        <v>3527</v>
      </c>
      <c r="K137" s="453"/>
      <c r="L137" s="603"/>
      <c r="M137" s="604"/>
      <c r="N137" s="453"/>
      <c r="O137" s="453" t="s">
        <v>2976</v>
      </c>
      <c r="P137" s="453" t="str">
        <f>H143</f>
        <v>6.18b</v>
      </c>
      <c r="Q137" s="453"/>
      <c r="R137" s="139" t="s">
        <v>3528</v>
      </c>
      <c r="S137" s="139"/>
      <c r="T137" s="139"/>
      <c r="U137" s="139"/>
      <c r="V137" s="139"/>
      <c r="W137" s="605"/>
      <c r="X137" s="139"/>
      <c r="Y137" s="139"/>
      <c r="Z137" s="27"/>
      <c r="AA137" s="27"/>
      <c r="AB137" s="27"/>
      <c r="AC137" s="27"/>
      <c r="AD137" s="27"/>
      <c r="AE137" s="27"/>
      <c r="AF137" s="27"/>
      <c r="AG137" s="27"/>
      <c r="AH137" s="27"/>
      <c r="AI137" s="27"/>
      <c r="AJ137" s="27"/>
      <c r="AK137" s="27"/>
      <c r="AL137" s="27"/>
      <c r="AM137" s="27"/>
    </row>
    <row r="138" ht="12.75" customHeight="1">
      <c r="A138" s="5"/>
      <c r="B138" s="27"/>
      <c r="C138" s="27"/>
      <c r="D138" s="27"/>
      <c r="E138" s="27"/>
      <c r="F138" s="27"/>
      <c r="G138" s="78"/>
      <c r="H138" s="554"/>
      <c r="I138" s="606" t="s">
        <v>3529</v>
      </c>
      <c r="J138" s="34"/>
      <c r="K138" s="34"/>
      <c r="L138" s="34"/>
      <c r="M138" s="34"/>
      <c r="N138" s="34"/>
      <c r="O138" s="34"/>
      <c r="P138" s="34"/>
      <c r="Q138" s="34"/>
      <c r="R138" s="34"/>
      <c r="S138" s="34"/>
      <c r="T138" s="34"/>
      <c r="U138" s="34"/>
      <c r="V138" s="34"/>
      <c r="W138" s="34"/>
      <c r="X138" s="34"/>
      <c r="Y138" s="35"/>
      <c r="Z138" s="27"/>
      <c r="AA138" s="27"/>
      <c r="AB138" s="27"/>
      <c r="AC138" s="27"/>
      <c r="AD138" s="27"/>
      <c r="AE138" s="27"/>
      <c r="AF138" s="27"/>
      <c r="AG138" s="27"/>
      <c r="AH138" s="27"/>
      <c r="AI138" s="27"/>
      <c r="AJ138" s="27"/>
      <c r="AK138" s="27"/>
      <c r="AL138" s="27"/>
      <c r="AM138" s="27"/>
    </row>
    <row r="139" ht="12.75" customHeight="1">
      <c r="A139" s="5"/>
      <c r="B139" s="27"/>
      <c r="C139" s="27"/>
      <c r="D139" s="27"/>
      <c r="E139" s="27"/>
      <c r="F139" s="27"/>
      <c r="G139" s="78"/>
      <c r="H139" s="554"/>
      <c r="I139" s="36"/>
      <c r="J139" s="37"/>
      <c r="K139" s="37"/>
      <c r="L139" s="37"/>
      <c r="M139" s="37"/>
      <c r="N139" s="37"/>
      <c r="O139" s="37"/>
      <c r="P139" s="37"/>
      <c r="Q139" s="37"/>
      <c r="R139" s="37"/>
      <c r="S139" s="37"/>
      <c r="T139" s="37"/>
      <c r="U139" s="37"/>
      <c r="V139" s="37"/>
      <c r="W139" s="37"/>
      <c r="X139" s="37"/>
      <c r="Y139" s="38"/>
      <c r="Z139" s="27"/>
      <c r="AA139" s="27"/>
      <c r="AB139" s="27"/>
      <c r="AC139" s="27"/>
      <c r="AD139" s="27"/>
      <c r="AE139" s="27"/>
      <c r="AF139" s="27"/>
      <c r="AG139" s="27"/>
      <c r="AH139" s="27"/>
      <c r="AI139" s="27"/>
      <c r="AJ139" s="27"/>
      <c r="AK139" s="27"/>
      <c r="AL139" s="27"/>
      <c r="AM139" s="27"/>
    </row>
    <row r="140" ht="12.75" customHeight="1">
      <c r="A140" s="5"/>
      <c r="B140" s="27"/>
      <c r="C140" s="27"/>
      <c r="D140" s="27"/>
      <c r="E140" s="27"/>
      <c r="F140" s="27"/>
      <c r="G140" s="78"/>
      <c r="H140" s="554"/>
      <c r="I140" s="271"/>
      <c r="J140" s="271"/>
      <c r="K140" s="271"/>
      <c r="L140" s="271"/>
      <c r="M140" s="271"/>
      <c r="N140" s="271"/>
      <c r="O140" s="271"/>
      <c r="P140" s="271"/>
      <c r="Q140" s="271"/>
      <c r="R140" s="271"/>
      <c r="S140" s="271"/>
      <c r="T140" s="271"/>
      <c r="U140" s="271"/>
      <c r="V140" s="271"/>
      <c r="W140" s="607"/>
      <c r="X140" s="271"/>
      <c r="Y140" s="271"/>
      <c r="Z140" s="27"/>
      <c r="AA140" s="27"/>
      <c r="AB140" s="27"/>
      <c r="AC140" s="27"/>
      <c r="AD140" s="27"/>
      <c r="AE140" s="27"/>
      <c r="AF140" s="27"/>
      <c r="AG140" s="27"/>
      <c r="AH140" s="27"/>
      <c r="AI140" s="27"/>
      <c r="AJ140" s="27"/>
      <c r="AK140" s="27"/>
      <c r="AL140" s="27"/>
      <c r="AM140" s="27"/>
    </row>
    <row r="141" ht="12.75" customHeight="1">
      <c r="A141" s="5"/>
      <c r="B141" s="27"/>
      <c r="C141" s="27"/>
      <c r="D141" s="27"/>
      <c r="E141" s="27"/>
      <c r="F141" s="27"/>
      <c r="G141" s="78"/>
      <c r="H141" s="554" t="s">
        <v>2990</v>
      </c>
      <c r="I141" s="608" t="str">
        <f>"CATI: SI "&amp;H133&amp;" = -1 PASAR A "&amp;H152</f>
        <v>CATI: SI 6.18a = -1 PASAR A 6.18c</v>
      </c>
      <c r="J141" s="608"/>
      <c r="K141" s="608"/>
      <c r="L141" s="608"/>
      <c r="M141" s="80"/>
      <c r="N141" s="80"/>
      <c r="O141" s="80"/>
      <c r="P141" s="80"/>
      <c r="Q141" s="80"/>
      <c r="R141" s="80"/>
      <c r="S141" s="75"/>
      <c r="T141" s="75"/>
      <c r="U141" s="75"/>
      <c r="V141" s="75"/>
      <c r="W141" s="546"/>
      <c r="X141" s="75"/>
      <c r="Y141" s="75"/>
      <c r="Z141" s="75"/>
      <c r="AA141" s="27"/>
      <c r="AB141" s="27"/>
      <c r="AC141" s="27"/>
      <c r="AD141" s="27"/>
      <c r="AE141" s="27"/>
      <c r="AF141" s="27"/>
      <c r="AG141" s="27"/>
      <c r="AH141" s="27"/>
      <c r="AI141" s="27"/>
      <c r="AJ141" s="27"/>
      <c r="AK141" s="27"/>
      <c r="AL141" s="27"/>
      <c r="AM141" s="27"/>
    </row>
    <row r="142" ht="12.75" customHeight="1">
      <c r="A142" s="5"/>
      <c r="B142" s="27"/>
      <c r="C142" s="27"/>
      <c r="D142" s="27"/>
      <c r="E142" s="27"/>
      <c r="F142" s="27"/>
      <c r="G142" s="78"/>
      <c r="H142" s="554" t="s">
        <v>2990</v>
      </c>
      <c r="I142" s="608" t="str">
        <f>"CATI: SI "&amp;H133&amp;" != -1 PASAR A "&amp;H143</f>
        <v>CATI: SI 6.18a != -1 PASAR A 6.18b</v>
      </c>
      <c r="J142" s="608"/>
      <c r="K142" s="608"/>
      <c r="L142" s="608"/>
      <c r="M142" s="80"/>
      <c r="N142" s="80"/>
      <c r="O142" s="80"/>
      <c r="P142" s="80"/>
      <c r="Q142" s="80"/>
      <c r="R142" s="80"/>
      <c r="S142" s="75"/>
      <c r="T142" s="75"/>
      <c r="U142" s="75"/>
      <c r="V142" s="75"/>
      <c r="W142" s="546"/>
      <c r="X142" s="75"/>
      <c r="Y142" s="75"/>
      <c r="Z142" s="75"/>
      <c r="AA142" s="27"/>
      <c r="AB142" s="27"/>
      <c r="AC142" s="27"/>
      <c r="AD142" s="27"/>
      <c r="AE142" s="27"/>
      <c r="AF142" s="27"/>
      <c r="AG142" s="27"/>
      <c r="AH142" s="27"/>
      <c r="AI142" s="27"/>
      <c r="AJ142" s="27"/>
      <c r="AK142" s="27"/>
      <c r="AL142" s="27"/>
      <c r="AM142" s="27"/>
    </row>
    <row r="143" ht="12.75" customHeight="1">
      <c r="A143" s="5"/>
      <c r="B143" s="27"/>
      <c r="C143" s="27"/>
      <c r="D143" s="27"/>
      <c r="E143" s="27"/>
      <c r="F143" s="27"/>
      <c r="G143" s="259" t="s">
        <v>3110</v>
      </c>
      <c r="H143" s="554" t="s">
        <v>3530</v>
      </c>
      <c r="I143" s="589" t="s">
        <v>3531</v>
      </c>
      <c r="J143" s="453"/>
      <c r="K143" s="453"/>
      <c r="L143" s="453"/>
      <c r="M143" s="586"/>
      <c r="N143" s="75"/>
      <c r="O143" s="75"/>
      <c r="P143" s="75"/>
      <c r="Q143" s="75"/>
      <c r="R143" s="75"/>
      <c r="S143" s="75"/>
      <c r="T143" s="75"/>
      <c r="U143" s="75"/>
      <c r="V143" s="75"/>
      <c r="W143" s="546"/>
      <c r="X143" s="75"/>
      <c r="Y143" s="75"/>
      <c r="Z143" s="75"/>
      <c r="AA143" s="27"/>
      <c r="AB143" s="27"/>
      <c r="AC143" s="27"/>
      <c r="AD143" s="27"/>
      <c r="AE143" s="27"/>
      <c r="AF143" s="27"/>
      <c r="AG143" s="27"/>
      <c r="AH143" s="27"/>
      <c r="AI143" s="27"/>
      <c r="AJ143" s="27"/>
      <c r="AK143" s="27"/>
      <c r="AL143" s="27"/>
      <c r="AM143" s="27"/>
    </row>
    <row r="144" ht="12.75" customHeight="1">
      <c r="A144" s="5"/>
      <c r="B144" s="27"/>
      <c r="C144" s="27"/>
      <c r="D144" s="27"/>
      <c r="E144" s="27"/>
      <c r="F144" s="27"/>
      <c r="G144" s="78"/>
      <c r="H144" s="554"/>
      <c r="I144" s="453" t="s">
        <v>3532</v>
      </c>
      <c r="J144" s="453"/>
      <c r="K144" s="453"/>
      <c r="L144" s="453"/>
      <c r="M144" s="586"/>
      <c r="N144" s="75"/>
      <c r="O144" s="75"/>
      <c r="P144" s="75"/>
      <c r="Q144" s="75"/>
      <c r="R144" s="75"/>
      <c r="S144" s="75"/>
      <c r="T144" s="75"/>
      <c r="U144" s="75"/>
      <c r="V144" s="75"/>
      <c r="W144" s="546"/>
      <c r="X144" s="75"/>
      <c r="Y144" s="75"/>
      <c r="Z144" s="75"/>
      <c r="AA144" s="27"/>
      <c r="AB144" s="27"/>
      <c r="AC144" s="27"/>
      <c r="AD144" s="27"/>
      <c r="AE144" s="27"/>
      <c r="AF144" s="27"/>
      <c r="AG144" s="27"/>
      <c r="AH144" s="27"/>
      <c r="AI144" s="27"/>
      <c r="AJ144" s="27"/>
      <c r="AK144" s="27"/>
      <c r="AL144" s="27"/>
      <c r="AM144" s="27"/>
    </row>
    <row r="145" ht="12.75" customHeight="1">
      <c r="A145" s="5"/>
      <c r="B145" s="27"/>
      <c r="C145" s="27"/>
      <c r="D145" s="27"/>
      <c r="E145" s="27"/>
      <c r="F145" s="27"/>
      <c r="G145" s="78"/>
      <c r="H145" s="554"/>
      <c r="I145" s="453"/>
      <c r="J145" s="453">
        <v>1.0</v>
      </c>
      <c r="K145" s="453" t="s">
        <v>2974</v>
      </c>
      <c r="L145" s="453"/>
      <c r="M145" s="586"/>
      <c r="N145" s="75"/>
      <c r="O145" s="75"/>
      <c r="P145" s="75"/>
      <c r="Q145" s="75"/>
      <c r="R145" s="75"/>
      <c r="S145" s="75"/>
      <c r="T145" s="75"/>
      <c r="U145" s="75"/>
      <c r="V145" s="75"/>
      <c r="W145" s="546"/>
      <c r="X145" s="75"/>
      <c r="Y145" s="75"/>
      <c r="Z145" s="75"/>
      <c r="AA145" s="27"/>
      <c r="AB145" s="27"/>
      <c r="AC145" s="27"/>
      <c r="AD145" s="27"/>
      <c r="AE145" s="27"/>
      <c r="AF145" s="27"/>
      <c r="AG145" s="27"/>
      <c r="AH145" s="27"/>
      <c r="AI145" s="27"/>
      <c r="AJ145" s="27"/>
      <c r="AK145" s="27"/>
      <c r="AL145" s="27"/>
      <c r="AM145" s="27"/>
    </row>
    <row r="146" ht="12.75" customHeight="1">
      <c r="A146" s="5"/>
      <c r="B146" s="27"/>
      <c r="C146" s="27"/>
      <c r="D146" s="27"/>
      <c r="E146" s="27"/>
      <c r="F146" s="27"/>
      <c r="G146" s="78"/>
      <c r="H146" s="554"/>
      <c r="I146" s="453"/>
      <c r="J146" s="453">
        <v>2.0</v>
      </c>
      <c r="K146" s="453" t="s">
        <v>2975</v>
      </c>
      <c r="L146" s="453"/>
      <c r="M146" s="586"/>
      <c r="N146" s="75"/>
      <c r="O146" s="75"/>
      <c r="P146" s="75"/>
      <c r="Q146" s="75"/>
      <c r="R146" s="75"/>
      <c r="S146" s="75"/>
      <c r="T146" s="75"/>
      <c r="U146" s="75"/>
      <c r="V146" s="75"/>
      <c r="W146" s="546"/>
      <c r="X146" s="75"/>
      <c r="Y146" s="75"/>
      <c r="Z146" s="75"/>
      <c r="AA146" s="27"/>
      <c r="AB146" s="27"/>
      <c r="AC146" s="27"/>
      <c r="AD146" s="27"/>
      <c r="AE146" s="27"/>
      <c r="AF146" s="27"/>
      <c r="AG146" s="27"/>
      <c r="AH146" s="27"/>
      <c r="AI146" s="27"/>
      <c r="AJ146" s="27"/>
      <c r="AK146" s="27"/>
      <c r="AL146" s="27"/>
      <c r="AM146" s="27"/>
    </row>
    <row r="147" ht="12.75" customHeight="1">
      <c r="A147" s="5"/>
      <c r="B147" s="27"/>
      <c r="C147" s="27"/>
      <c r="D147" s="27"/>
      <c r="E147" s="27"/>
      <c r="F147" s="27"/>
      <c r="G147" s="78"/>
      <c r="H147" s="554"/>
      <c r="I147" s="453"/>
      <c r="J147" s="453">
        <v>98.0</v>
      </c>
      <c r="K147" s="453" t="s">
        <v>3533</v>
      </c>
      <c r="L147" s="453"/>
      <c r="M147" s="586"/>
      <c r="N147" s="75"/>
      <c r="O147" s="75"/>
      <c r="P147" s="75"/>
      <c r="Q147" s="75"/>
      <c r="R147" s="75"/>
      <c r="S147" s="75"/>
      <c r="T147" s="75"/>
      <c r="U147" s="75"/>
      <c r="V147" s="75"/>
      <c r="W147" s="546"/>
      <c r="X147" s="75"/>
      <c r="Y147" s="75"/>
      <c r="Z147" s="75"/>
      <c r="AA147" s="27"/>
      <c r="AB147" s="27"/>
      <c r="AC147" s="27"/>
      <c r="AD147" s="27"/>
      <c r="AE147" s="27"/>
      <c r="AF147" s="27"/>
      <c r="AG147" s="27"/>
      <c r="AH147" s="27"/>
      <c r="AI147" s="27"/>
      <c r="AJ147" s="27"/>
      <c r="AK147" s="27"/>
      <c r="AL147" s="27"/>
      <c r="AM147" s="27"/>
    </row>
    <row r="148" ht="12.75" customHeight="1">
      <c r="A148" s="5"/>
      <c r="B148" s="27"/>
      <c r="C148" s="27"/>
      <c r="D148" s="27"/>
      <c r="E148" s="27"/>
      <c r="F148" s="27"/>
      <c r="G148" s="78"/>
      <c r="H148" s="554"/>
      <c r="I148" s="453"/>
      <c r="J148" s="609" t="s">
        <v>3409</v>
      </c>
      <c r="K148" s="609"/>
      <c r="L148" s="609"/>
      <c r="M148" s="525"/>
      <c r="N148" s="525"/>
      <c r="O148" s="525"/>
      <c r="P148" s="525"/>
      <c r="Q148" s="525"/>
      <c r="R148" s="75"/>
      <c r="S148" s="75"/>
      <c r="T148" s="75"/>
      <c r="U148" s="75"/>
      <c r="V148" s="75"/>
      <c r="W148" s="546"/>
      <c r="X148" s="75"/>
      <c r="Y148" s="75"/>
      <c r="Z148" s="75"/>
      <c r="AA148" s="27"/>
      <c r="AB148" s="27"/>
      <c r="AC148" s="27"/>
      <c r="AD148" s="27"/>
      <c r="AE148" s="27"/>
      <c r="AF148" s="27"/>
      <c r="AG148" s="27"/>
      <c r="AH148" s="27"/>
      <c r="AI148" s="27"/>
      <c r="AJ148" s="27"/>
      <c r="AK148" s="27"/>
      <c r="AL148" s="27"/>
      <c r="AM148" s="27"/>
    </row>
    <row r="149" ht="12.75" customHeight="1">
      <c r="A149" s="5"/>
      <c r="B149" s="27"/>
      <c r="C149" s="27"/>
      <c r="D149" s="27"/>
      <c r="E149" s="27"/>
      <c r="F149" s="27"/>
      <c r="G149" s="78"/>
      <c r="H149" s="75"/>
      <c r="I149" s="75"/>
      <c r="J149" s="75"/>
      <c r="K149" s="75"/>
      <c r="L149" s="75"/>
      <c r="M149" s="75"/>
      <c r="N149" s="75"/>
      <c r="O149" s="75"/>
      <c r="P149" s="75"/>
      <c r="Q149" s="75"/>
      <c r="R149" s="75"/>
      <c r="S149" s="75"/>
      <c r="T149" s="75"/>
      <c r="U149" s="75"/>
      <c r="V149" s="75"/>
      <c r="W149" s="546"/>
      <c r="X149" s="75"/>
      <c r="Y149" s="75"/>
      <c r="Z149" s="75"/>
      <c r="AA149" s="27"/>
      <c r="AB149" s="27"/>
      <c r="AC149" s="27"/>
      <c r="AD149" s="27"/>
      <c r="AE149" s="27"/>
      <c r="AF149" s="27"/>
      <c r="AG149" s="27"/>
      <c r="AH149" s="27"/>
      <c r="AI149" s="27"/>
      <c r="AJ149" s="27"/>
      <c r="AK149" s="27"/>
      <c r="AL149" s="27"/>
      <c r="AM149" s="27"/>
    </row>
    <row r="150" ht="12.75" customHeight="1">
      <c r="A150" s="5"/>
      <c r="B150" s="27"/>
      <c r="C150" s="27"/>
      <c r="D150" s="27"/>
      <c r="E150" s="27"/>
      <c r="F150" s="27"/>
      <c r="G150" s="78"/>
      <c r="H150" s="547"/>
      <c r="I150" s="610" t="s">
        <v>3534</v>
      </c>
      <c r="J150" s="611"/>
      <c r="K150" s="611"/>
      <c r="L150" s="611"/>
      <c r="M150" s="611"/>
      <c r="N150" s="611"/>
      <c r="O150" s="611"/>
      <c r="P150" s="611"/>
      <c r="Q150" s="611"/>
      <c r="R150" s="611"/>
      <c r="S150" s="611"/>
      <c r="T150" s="611"/>
      <c r="U150" s="611"/>
      <c r="V150" s="612"/>
      <c r="W150" s="613"/>
      <c r="X150" s="612"/>
      <c r="Y150" s="75"/>
      <c r="Z150" s="75"/>
      <c r="AA150" s="27"/>
      <c r="AB150" s="27"/>
      <c r="AC150" s="27"/>
      <c r="AD150" s="27"/>
      <c r="AE150" s="27"/>
      <c r="AF150" s="27"/>
      <c r="AG150" s="27"/>
      <c r="AH150" s="27"/>
      <c r="AI150" s="27"/>
      <c r="AJ150" s="27"/>
      <c r="AK150" s="27"/>
      <c r="AL150" s="27"/>
      <c r="AM150" s="27"/>
    </row>
    <row r="151" ht="12.75" customHeight="1">
      <c r="A151" s="5"/>
      <c r="B151" s="27"/>
      <c r="C151" s="27"/>
      <c r="D151" s="27"/>
      <c r="E151" s="27" t="s">
        <v>2990</v>
      </c>
      <c r="F151" s="27"/>
      <c r="G151" s="78"/>
      <c r="H151" s="554"/>
      <c r="I151" s="614"/>
      <c r="J151" s="566"/>
      <c r="K151" s="554"/>
      <c r="L151" s="554"/>
      <c r="M151" s="554"/>
      <c r="N151" s="554"/>
      <c r="O151" s="554"/>
      <c r="P151" s="554"/>
      <c r="Q151" s="554"/>
      <c r="R151" s="554"/>
      <c r="S151" s="599"/>
      <c r="T151" s="599"/>
      <c r="U151" s="599"/>
      <c r="V151" s="599"/>
      <c r="W151" s="615"/>
      <c r="X151" s="599"/>
      <c r="Y151" s="75"/>
      <c r="Z151" s="75"/>
      <c r="AA151" s="27"/>
      <c r="AB151" s="27"/>
      <c r="AC151" s="27"/>
      <c r="AD151" s="27"/>
      <c r="AE151" s="27"/>
      <c r="AF151" s="27"/>
      <c r="AG151" s="27"/>
      <c r="AH151" s="27"/>
      <c r="AI151" s="27"/>
      <c r="AJ151" s="27"/>
      <c r="AK151" s="27"/>
      <c r="AL151" s="27"/>
      <c r="AM151" s="27"/>
    </row>
    <row r="152" ht="12.75" customHeight="1">
      <c r="A152" s="5"/>
      <c r="B152" s="27"/>
      <c r="C152" s="27"/>
      <c r="D152" s="27"/>
      <c r="E152" s="27"/>
      <c r="F152" s="27"/>
      <c r="G152" s="259" t="s">
        <v>3110</v>
      </c>
      <c r="H152" s="554" t="s">
        <v>3535</v>
      </c>
      <c r="I152" s="453"/>
      <c r="J152" s="453"/>
      <c r="K152" s="453"/>
      <c r="L152" s="453"/>
      <c r="M152" s="453"/>
      <c r="N152" s="453"/>
      <c r="O152" s="453"/>
      <c r="P152" s="453"/>
      <c r="Q152" s="453"/>
      <c r="R152" s="453"/>
      <c r="S152" s="75"/>
      <c r="T152" s="75"/>
      <c r="U152" s="75"/>
      <c r="V152" s="75"/>
      <c r="W152" s="546"/>
      <c r="X152" s="75"/>
      <c r="Y152" s="75"/>
      <c r="Z152" s="75"/>
      <c r="AA152" s="27"/>
      <c r="AB152" s="27"/>
      <c r="AC152" s="27"/>
      <c r="AD152" s="27"/>
      <c r="AE152" s="27"/>
      <c r="AF152" s="27"/>
      <c r="AG152" s="27"/>
      <c r="AH152" s="27"/>
      <c r="AI152" s="27"/>
      <c r="AJ152" s="27"/>
      <c r="AK152" s="27"/>
      <c r="AL152" s="27"/>
      <c r="AM152" s="27"/>
    </row>
    <row r="153" ht="12.75" customHeight="1">
      <c r="A153" s="5"/>
      <c r="B153" s="27"/>
      <c r="C153" s="27"/>
      <c r="D153" s="27"/>
      <c r="E153" s="27"/>
      <c r="F153" s="27"/>
      <c r="G153" s="78"/>
      <c r="H153" s="554"/>
      <c r="I153" s="614">
        <v>501.0</v>
      </c>
      <c r="J153" s="566" t="s">
        <v>8</v>
      </c>
      <c r="K153" s="453"/>
      <c r="L153" s="453"/>
      <c r="M153" s="453"/>
      <c r="N153" s="453"/>
      <c r="O153" s="453"/>
      <c r="P153" s="453"/>
      <c r="Q153" s="453"/>
      <c r="R153" s="453"/>
      <c r="S153" s="75"/>
      <c r="T153" s="75"/>
      <c r="U153" s="75"/>
      <c r="V153" s="75"/>
      <c r="W153" s="546"/>
      <c r="X153" s="75"/>
      <c r="Y153" s="75"/>
      <c r="Z153" s="75"/>
      <c r="AA153" s="27"/>
      <c r="AB153" s="27"/>
      <c r="AC153" s="27"/>
      <c r="AD153" s="27"/>
      <c r="AE153" s="27"/>
      <c r="AF153" s="27"/>
      <c r="AG153" s="27"/>
      <c r="AH153" s="27"/>
      <c r="AI153" s="27"/>
      <c r="AJ153" s="27"/>
      <c r="AK153" s="27"/>
      <c r="AL153" s="27"/>
      <c r="AM153" s="27"/>
    </row>
    <row r="154" ht="12.75" customHeight="1">
      <c r="A154" s="5"/>
      <c r="B154" s="27"/>
      <c r="C154" s="27"/>
      <c r="D154" s="27"/>
      <c r="E154" s="27"/>
      <c r="F154" s="27"/>
      <c r="G154" s="27"/>
      <c r="H154" s="554"/>
      <c r="I154" s="616" t="s">
        <v>3536</v>
      </c>
      <c r="J154" s="161"/>
      <c r="K154" s="453"/>
      <c r="L154" s="453"/>
      <c r="M154" s="453"/>
      <c r="N154" s="453"/>
      <c r="O154" s="453"/>
      <c r="P154" s="453"/>
      <c r="Q154" s="453"/>
      <c r="R154" s="453"/>
      <c r="S154" s="75"/>
      <c r="T154" s="75"/>
      <c r="U154" s="75"/>
      <c r="V154" s="75"/>
      <c r="W154" s="546"/>
      <c r="X154" s="75"/>
      <c r="Y154" s="75"/>
      <c r="Z154" s="75"/>
      <c r="AA154" s="27"/>
      <c r="AB154" s="27"/>
      <c r="AC154" s="27"/>
      <c r="AD154" s="27"/>
      <c r="AE154" s="27"/>
      <c r="AF154" s="27"/>
      <c r="AG154" s="27"/>
      <c r="AH154" s="27"/>
      <c r="AI154" s="27"/>
      <c r="AJ154" s="27"/>
      <c r="AK154" s="27"/>
      <c r="AL154" s="27"/>
      <c r="AM154" s="27"/>
    </row>
    <row r="155" ht="12.75" customHeight="1">
      <c r="A155" s="5"/>
      <c r="B155" s="27"/>
      <c r="C155" s="27"/>
      <c r="D155" s="27"/>
      <c r="E155" s="27"/>
      <c r="F155" s="27"/>
      <c r="G155" s="27"/>
      <c r="H155" s="617"/>
      <c r="I155" s="618">
        <v>509.0</v>
      </c>
      <c r="J155" s="74" t="s">
        <v>3537</v>
      </c>
      <c r="K155" s="75"/>
      <c r="L155" s="75"/>
      <c r="M155" s="75"/>
      <c r="N155" s="27"/>
      <c r="O155" s="27"/>
      <c r="P155" s="27"/>
      <c r="Q155" s="27"/>
      <c r="R155" s="75"/>
      <c r="S155" s="75"/>
      <c r="T155" s="75"/>
      <c r="U155" s="75"/>
      <c r="V155" s="75"/>
      <c r="W155" s="75"/>
      <c r="X155" s="75"/>
      <c r="Y155" s="27"/>
      <c r="Z155" s="75"/>
      <c r="AA155" s="27"/>
      <c r="AB155" s="27"/>
      <c r="AC155" s="27"/>
      <c r="AD155" s="27"/>
      <c r="AE155" s="27"/>
      <c r="AF155" s="27"/>
      <c r="AG155" s="27"/>
      <c r="AH155" s="27"/>
      <c r="AI155" s="27"/>
      <c r="AJ155" s="27"/>
      <c r="AK155" s="27"/>
      <c r="AL155" s="27"/>
      <c r="AM155" s="27"/>
    </row>
    <row r="156" ht="12.75" customHeight="1">
      <c r="A156" s="5"/>
      <c r="B156" s="27"/>
      <c r="C156" s="27"/>
      <c r="D156" s="27"/>
      <c r="E156" s="27"/>
      <c r="F156" s="27"/>
      <c r="G156" s="27"/>
      <c r="H156" s="617"/>
      <c r="I156" s="616" t="s">
        <v>3538</v>
      </c>
      <c r="J156" s="27"/>
      <c r="K156" s="75"/>
      <c r="L156" s="75"/>
      <c r="M156" s="75"/>
      <c r="N156" s="27"/>
      <c r="O156" s="27"/>
      <c r="P156" s="27"/>
      <c r="Q156" s="27"/>
      <c r="R156" s="75"/>
      <c r="S156" s="75"/>
      <c r="T156" s="75"/>
      <c r="U156" s="75"/>
      <c r="V156" s="75"/>
      <c r="W156" s="75"/>
      <c r="X156" s="75"/>
      <c r="Y156" s="27"/>
      <c r="Z156" s="75"/>
      <c r="AA156" s="27"/>
      <c r="AB156" s="27"/>
      <c r="AC156" s="27"/>
      <c r="AD156" s="27"/>
      <c r="AE156" s="27"/>
      <c r="AF156" s="27"/>
      <c r="AG156" s="27"/>
      <c r="AH156" s="27"/>
      <c r="AI156" s="27"/>
      <c r="AJ156" s="27"/>
      <c r="AK156" s="27"/>
      <c r="AL156" s="27"/>
      <c r="AM156" s="27"/>
    </row>
    <row r="157" ht="12.75" customHeight="1">
      <c r="A157" s="5"/>
      <c r="B157" s="27"/>
      <c r="C157" s="27"/>
      <c r="D157" s="27"/>
      <c r="E157" s="27"/>
      <c r="F157" s="27"/>
      <c r="G157" s="27"/>
      <c r="H157" s="617"/>
      <c r="I157" s="619">
        <v>592.0</v>
      </c>
      <c r="J157" s="566" t="s">
        <v>2949</v>
      </c>
      <c r="K157" s="453"/>
      <c r="L157" s="453"/>
      <c r="M157" s="453"/>
      <c r="N157" s="161"/>
      <c r="O157" s="161"/>
      <c r="P157" s="161"/>
      <c r="Q157" s="161"/>
      <c r="R157" s="453"/>
      <c r="S157" s="75"/>
      <c r="T157" s="75"/>
      <c r="U157" s="75"/>
      <c r="V157" s="75"/>
      <c r="W157" s="75"/>
      <c r="X157" s="75"/>
      <c r="Y157" s="27"/>
      <c r="Z157" s="586"/>
      <c r="AA157" s="27"/>
      <c r="AB157" s="27"/>
      <c r="AC157" s="27"/>
      <c r="AD157" s="27"/>
      <c r="AE157" s="27"/>
      <c r="AF157" s="27"/>
      <c r="AG157" s="27"/>
      <c r="AH157" s="27"/>
      <c r="AI157" s="27"/>
      <c r="AJ157" s="27"/>
      <c r="AK157" s="27"/>
      <c r="AL157" s="27"/>
      <c r="AM157" s="27"/>
    </row>
    <row r="158" ht="12.75" customHeight="1">
      <c r="A158" s="5"/>
      <c r="B158" s="27"/>
      <c r="C158" s="27"/>
      <c r="D158" s="27"/>
      <c r="E158" s="27"/>
      <c r="F158" s="27"/>
      <c r="G158" s="27"/>
      <c r="H158" s="617"/>
      <c r="I158" s="616" t="s">
        <v>3539</v>
      </c>
      <c r="J158" s="161"/>
      <c r="K158" s="453"/>
      <c r="L158" s="453"/>
      <c r="M158" s="453"/>
      <c r="N158" s="161"/>
      <c r="O158" s="161"/>
      <c r="P158" s="161"/>
      <c r="Q158" s="161"/>
      <c r="R158" s="453"/>
      <c r="S158" s="75"/>
      <c r="T158" s="75"/>
      <c r="U158" s="75"/>
      <c r="V158" s="75"/>
      <c r="W158" s="75"/>
      <c r="X158" s="75"/>
      <c r="Y158" s="27"/>
      <c r="Z158" s="27"/>
      <c r="AA158" s="27"/>
      <c r="AB158" s="27"/>
      <c r="AC158" s="27"/>
      <c r="AD158" s="27"/>
      <c r="AE158" s="27"/>
      <c r="AF158" s="27"/>
      <c r="AG158" s="27"/>
      <c r="AH158" s="27"/>
      <c r="AI158" s="27"/>
      <c r="AJ158" s="27"/>
      <c r="AK158" s="27"/>
      <c r="AL158" s="77"/>
      <c r="AM158" s="620"/>
    </row>
    <row r="159" ht="12.75" customHeight="1">
      <c r="A159" s="5"/>
      <c r="B159" s="27"/>
      <c r="C159" s="27"/>
      <c r="D159" s="27"/>
      <c r="E159" s="27"/>
      <c r="F159" s="27"/>
      <c r="G159" s="27"/>
      <c r="H159" s="617"/>
      <c r="I159" s="619">
        <v>758.0</v>
      </c>
      <c r="J159" s="566" t="s">
        <v>3540</v>
      </c>
      <c r="K159" s="453"/>
      <c r="L159" s="453"/>
      <c r="M159" s="453"/>
      <c r="N159" s="161"/>
      <c r="O159" s="161"/>
      <c r="P159" s="161"/>
      <c r="Q159" s="161"/>
      <c r="R159" s="453"/>
      <c r="S159" s="75"/>
      <c r="T159" s="75"/>
      <c r="U159" s="75"/>
      <c r="V159" s="75"/>
      <c r="W159" s="75"/>
      <c r="X159" s="75"/>
      <c r="Y159" s="27"/>
      <c r="Z159" s="586"/>
      <c r="AA159" s="27"/>
      <c r="AB159" s="27"/>
      <c r="AC159" s="27"/>
      <c r="AD159" s="27"/>
      <c r="AE159" s="27"/>
      <c r="AF159" s="27"/>
      <c r="AG159" s="27"/>
      <c r="AH159" s="27"/>
      <c r="AI159" s="27"/>
      <c r="AJ159" s="27"/>
      <c r="AK159" s="27"/>
      <c r="AL159" s="27"/>
      <c r="AM159" s="27"/>
    </row>
    <row r="160" ht="12.75" customHeight="1">
      <c r="A160" s="5"/>
      <c r="B160" s="27"/>
      <c r="C160" s="27"/>
      <c r="D160" s="27"/>
      <c r="E160" s="27"/>
      <c r="F160" s="27"/>
      <c r="G160" s="27"/>
      <c r="H160" s="617"/>
      <c r="I160" s="616" t="s">
        <v>3541</v>
      </c>
      <c r="J160" s="161"/>
      <c r="K160" s="453"/>
      <c r="L160" s="453"/>
      <c r="M160" s="453"/>
      <c r="N160" s="161"/>
      <c r="O160" s="161"/>
      <c r="P160" s="161"/>
      <c r="Q160" s="161"/>
      <c r="R160" s="453"/>
      <c r="S160" s="75"/>
      <c r="T160" s="75"/>
      <c r="U160" s="75"/>
      <c r="V160" s="75"/>
      <c r="W160" s="75"/>
      <c r="X160" s="75"/>
      <c r="Y160" s="27"/>
      <c r="Z160" s="27"/>
      <c r="AA160" s="27"/>
      <c r="AB160" s="27"/>
      <c r="AC160" s="27"/>
      <c r="AD160" s="27"/>
      <c r="AE160" s="27"/>
      <c r="AF160" s="27"/>
      <c r="AG160" s="27"/>
      <c r="AH160" s="27"/>
      <c r="AI160" s="27"/>
      <c r="AJ160" s="27"/>
      <c r="AK160" s="27"/>
      <c r="AL160" s="77"/>
      <c r="AM160" s="620"/>
    </row>
    <row r="161" ht="12.75" customHeight="1">
      <c r="A161" s="5"/>
      <c r="B161" s="27"/>
      <c r="C161" s="27"/>
      <c r="D161" s="27"/>
      <c r="E161" s="27"/>
      <c r="F161" s="27"/>
      <c r="G161" s="27"/>
      <c r="H161" s="617"/>
      <c r="I161" s="619">
        <v>767.0</v>
      </c>
      <c r="J161" s="566" t="s">
        <v>2951</v>
      </c>
      <c r="K161" s="453"/>
      <c r="L161" s="453"/>
      <c r="M161" s="453"/>
      <c r="N161" s="161"/>
      <c r="O161" s="161"/>
      <c r="P161" s="161"/>
      <c r="Q161" s="161"/>
      <c r="R161" s="453"/>
      <c r="S161" s="75"/>
      <c r="T161" s="75"/>
      <c r="U161" s="75"/>
      <c r="V161" s="75"/>
      <c r="W161" s="75"/>
      <c r="X161" s="75"/>
      <c r="Y161" s="27"/>
      <c r="Z161" s="586"/>
      <c r="AA161" s="27"/>
      <c r="AB161" s="27"/>
      <c r="AC161" s="27"/>
      <c r="AD161" s="27"/>
      <c r="AE161" s="27"/>
      <c r="AF161" s="27"/>
      <c r="AG161" s="27"/>
      <c r="AH161" s="27"/>
      <c r="AI161" s="27"/>
      <c r="AJ161" s="27"/>
      <c r="AK161" s="27"/>
      <c r="AL161" s="27"/>
      <c r="AM161" s="27"/>
    </row>
    <row r="162" ht="12.75" customHeight="1">
      <c r="A162" s="5"/>
      <c r="B162" s="27"/>
      <c r="C162" s="27"/>
      <c r="D162" s="27"/>
      <c r="E162" s="27"/>
      <c r="F162" s="27"/>
      <c r="G162" s="27"/>
      <c r="H162" s="617"/>
      <c r="I162" s="616" t="s">
        <v>3542</v>
      </c>
      <c r="J162" s="161"/>
      <c r="K162" s="453"/>
      <c r="L162" s="453"/>
      <c r="M162" s="453"/>
      <c r="N162" s="161"/>
      <c r="O162" s="161"/>
      <c r="P162" s="161"/>
      <c r="Q162" s="161"/>
      <c r="R162" s="453"/>
      <c r="S162" s="75"/>
      <c r="T162" s="75"/>
      <c r="U162" s="75"/>
      <c r="V162" s="75"/>
      <c r="W162" s="75"/>
      <c r="X162" s="75"/>
      <c r="Y162" s="27"/>
      <c r="Z162" s="27"/>
      <c r="AA162" s="27"/>
      <c r="AB162" s="27"/>
      <c r="AC162" s="27"/>
      <c r="AD162" s="27"/>
      <c r="AE162" s="27"/>
      <c r="AF162" s="27"/>
      <c r="AG162" s="27"/>
      <c r="AH162" s="27"/>
      <c r="AI162" s="27"/>
      <c r="AJ162" s="27"/>
      <c r="AK162" s="27"/>
      <c r="AL162" s="77"/>
      <c r="AM162" s="620"/>
    </row>
    <row r="163" ht="12.75" customHeight="1">
      <c r="A163" s="5"/>
      <c r="B163" s="27"/>
      <c r="C163" s="27"/>
      <c r="D163" s="27"/>
      <c r="E163" s="27"/>
      <c r="F163" s="27"/>
      <c r="G163" s="27"/>
      <c r="H163" s="617"/>
      <c r="I163" s="619">
        <v>876.0</v>
      </c>
      <c r="J163" s="566" t="s">
        <v>2952</v>
      </c>
      <c r="K163" s="453"/>
      <c r="L163" s="453"/>
      <c r="M163" s="453"/>
      <c r="N163" s="161"/>
      <c r="O163" s="161"/>
      <c r="P163" s="161"/>
      <c r="Q163" s="161"/>
      <c r="R163" s="453"/>
      <c r="S163" s="75"/>
      <c r="T163" s="75"/>
      <c r="U163" s="75"/>
      <c r="V163" s="75"/>
      <c r="W163" s="75"/>
      <c r="X163" s="75"/>
      <c r="Y163" s="27"/>
      <c r="Z163" s="586"/>
      <c r="AA163" s="27"/>
      <c r="AB163" s="27"/>
      <c r="AC163" s="27"/>
      <c r="AD163" s="27"/>
      <c r="AE163" s="27"/>
      <c r="AF163" s="27"/>
      <c r="AG163" s="27"/>
      <c r="AH163" s="27"/>
      <c r="AI163" s="27"/>
      <c r="AJ163" s="27"/>
      <c r="AK163" s="27"/>
      <c r="AL163" s="27"/>
      <c r="AM163" s="27"/>
    </row>
    <row r="164" ht="12.75" customHeight="1">
      <c r="A164" s="5"/>
      <c r="B164" s="27"/>
      <c r="C164" s="27"/>
      <c r="D164" s="27"/>
      <c r="E164" s="27"/>
      <c r="F164" s="27"/>
      <c r="G164" s="27"/>
      <c r="H164" s="617"/>
      <c r="I164" s="616" t="s">
        <v>3543</v>
      </c>
      <c r="J164" s="161"/>
      <c r="K164" s="453"/>
      <c r="L164" s="453"/>
      <c r="M164" s="453"/>
      <c r="N164" s="161"/>
      <c r="O164" s="161"/>
      <c r="P164" s="161"/>
      <c r="Q164" s="161"/>
      <c r="R164" s="453"/>
      <c r="S164" s="75"/>
      <c r="T164" s="75"/>
      <c r="U164" s="75"/>
      <c r="V164" s="75"/>
      <c r="W164" s="75"/>
      <c r="X164" s="75"/>
      <c r="Y164" s="27"/>
      <c r="Z164" s="27"/>
      <c r="AA164" s="27"/>
      <c r="AB164" s="27"/>
      <c r="AC164" s="27"/>
      <c r="AD164" s="27"/>
      <c r="AE164" s="27"/>
      <c r="AF164" s="27"/>
      <c r="AG164" s="27"/>
      <c r="AH164" s="27"/>
      <c r="AI164" s="27"/>
      <c r="AJ164" s="27"/>
      <c r="AK164" s="27"/>
      <c r="AL164" s="77"/>
      <c r="AM164" s="620"/>
    </row>
    <row r="165" ht="12.75" customHeight="1">
      <c r="A165" s="5"/>
      <c r="B165" s="27"/>
      <c r="C165" s="27"/>
      <c r="D165" s="27"/>
      <c r="E165" s="27"/>
      <c r="F165" s="27"/>
      <c r="G165" s="27"/>
      <c r="H165" s="617"/>
      <c r="I165" s="453"/>
      <c r="J165" s="161"/>
      <c r="K165" s="453"/>
      <c r="L165" s="453"/>
      <c r="M165" s="453"/>
      <c r="N165" s="161"/>
      <c r="O165" s="161"/>
      <c r="P165" s="161"/>
      <c r="Q165" s="161"/>
      <c r="R165" s="453"/>
      <c r="S165" s="75"/>
      <c r="T165" s="75"/>
      <c r="U165" s="75"/>
      <c r="V165" s="75"/>
      <c r="W165" s="75"/>
      <c r="X165" s="75"/>
      <c r="Y165" s="27"/>
      <c r="Z165" s="27"/>
      <c r="AA165" s="27"/>
      <c r="AB165" s="27"/>
      <c r="AC165" s="27"/>
      <c r="AD165" s="27"/>
      <c r="AE165" s="27"/>
      <c r="AF165" s="27"/>
      <c r="AG165" s="27"/>
      <c r="AH165" s="27"/>
      <c r="AI165" s="27"/>
      <c r="AJ165" s="27"/>
      <c r="AK165" s="27"/>
      <c r="AL165" s="77"/>
      <c r="AM165" s="620"/>
    </row>
    <row r="166" ht="12.75" customHeight="1">
      <c r="A166" s="5"/>
      <c r="B166" s="27"/>
      <c r="C166" s="27"/>
      <c r="D166" s="27"/>
      <c r="E166" s="27"/>
      <c r="F166" s="27"/>
      <c r="G166" s="27"/>
      <c r="H166" s="617" t="s">
        <v>2990</v>
      </c>
      <c r="I166" s="453" t="s">
        <v>3544</v>
      </c>
      <c r="J166" s="453"/>
      <c r="K166" s="453"/>
      <c r="L166" s="453"/>
      <c r="M166" s="453"/>
      <c r="N166" s="161"/>
      <c r="O166" s="161"/>
      <c r="P166" s="161"/>
      <c r="Q166" s="161"/>
      <c r="R166" s="453"/>
      <c r="S166" s="75"/>
      <c r="T166" s="75"/>
      <c r="U166" s="75"/>
      <c r="V166" s="75"/>
      <c r="W166" s="75"/>
      <c r="X166" s="75"/>
      <c r="Y166" s="27"/>
      <c r="Z166" s="586"/>
      <c r="AA166" s="27"/>
      <c r="AB166" s="27"/>
      <c r="AC166" s="27"/>
      <c r="AD166" s="27"/>
      <c r="AE166" s="27"/>
      <c r="AF166" s="27"/>
      <c r="AG166" s="27"/>
      <c r="AH166" s="27"/>
      <c r="AI166" s="27"/>
      <c r="AJ166" s="27"/>
      <c r="AK166" s="27"/>
      <c r="AL166" s="27"/>
      <c r="AM166" s="27"/>
    </row>
    <row r="167" ht="12.75" customHeight="1">
      <c r="A167" s="5"/>
      <c r="B167" s="27"/>
      <c r="C167" s="27"/>
      <c r="D167" s="27"/>
      <c r="E167" s="27"/>
      <c r="F167" s="27"/>
      <c r="G167" s="27"/>
      <c r="H167" s="617"/>
      <c r="I167" s="453"/>
      <c r="J167" s="453">
        <v>1.0</v>
      </c>
      <c r="K167" s="453" t="s">
        <v>2974</v>
      </c>
      <c r="L167" s="453"/>
      <c r="M167" s="453"/>
      <c r="N167" s="161"/>
      <c r="O167" s="161"/>
      <c r="P167" s="161"/>
      <c r="Q167" s="161"/>
      <c r="R167" s="453"/>
      <c r="S167" s="75"/>
      <c r="T167" s="75"/>
      <c r="U167" s="75"/>
      <c r="V167" s="75"/>
      <c r="W167" s="75"/>
      <c r="X167" s="75"/>
      <c r="Y167" s="27"/>
      <c r="Z167" s="586"/>
      <c r="AA167" s="27"/>
      <c r="AB167" s="27"/>
      <c r="AC167" s="27"/>
      <c r="AD167" s="27"/>
      <c r="AE167" s="27"/>
      <c r="AF167" s="27"/>
      <c r="AG167" s="27"/>
      <c r="AH167" s="27"/>
      <c r="AI167" s="27"/>
      <c r="AJ167" s="27"/>
      <c r="AK167" s="27"/>
      <c r="AL167" s="27"/>
      <c r="AM167" s="27"/>
    </row>
    <row r="168" ht="12.75" customHeight="1">
      <c r="A168" s="5"/>
      <c r="B168" s="27"/>
      <c r="C168" s="27"/>
      <c r="D168" s="27"/>
      <c r="E168" s="27"/>
      <c r="F168" s="27"/>
      <c r="G168" s="27"/>
      <c r="H168" s="617"/>
      <c r="I168" s="453"/>
      <c r="J168" s="453">
        <v>2.0</v>
      </c>
      <c r="K168" s="453" t="s">
        <v>2975</v>
      </c>
      <c r="L168" s="453"/>
      <c r="M168" s="453"/>
      <c r="N168" s="161"/>
      <c r="O168" s="161"/>
      <c r="P168" s="161"/>
      <c r="Q168" s="161"/>
      <c r="R168" s="453"/>
      <c r="S168" s="75"/>
      <c r="T168" s="75"/>
      <c r="U168" s="75"/>
      <c r="V168" s="75"/>
      <c r="W168" s="75"/>
      <c r="X168" s="75"/>
      <c r="Y168" s="27"/>
      <c r="Z168" s="27"/>
      <c r="AA168" s="27"/>
      <c r="AB168" s="27"/>
      <c r="AC168" s="27"/>
      <c r="AD168" s="27"/>
      <c r="AE168" s="27"/>
      <c r="AF168" s="27"/>
      <c r="AG168" s="27"/>
      <c r="AH168" s="27"/>
      <c r="AI168" s="27"/>
      <c r="AJ168" s="27"/>
      <c r="AK168" s="27"/>
      <c r="AL168" s="77"/>
      <c r="AM168" s="620"/>
    </row>
    <row r="169" ht="12.75" customHeight="1">
      <c r="A169" s="5"/>
      <c r="B169" s="27"/>
      <c r="C169" s="27"/>
      <c r="D169" s="27"/>
      <c r="E169" s="27"/>
      <c r="F169" s="27"/>
      <c r="G169" s="27"/>
      <c r="H169" s="617"/>
      <c r="I169" s="161"/>
      <c r="J169" s="453">
        <v>98.0</v>
      </c>
      <c r="K169" s="453" t="s">
        <v>3533</v>
      </c>
      <c r="L169" s="453"/>
      <c r="M169" s="453"/>
      <c r="N169" s="161"/>
      <c r="O169" s="161"/>
      <c r="P169" s="161"/>
      <c r="Q169" s="161"/>
      <c r="R169" s="453"/>
      <c r="S169" s="75"/>
      <c r="T169" s="75"/>
      <c r="U169" s="75"/>
      <c r="V169" s="75"/>
      <c r="W169" s="75"/>
      <c r="X169" s="75"/>
      <c r="Y169" s="27"/>
      <c r="Z169" s="586"/>
      <c r="AA169" s="27"/>
      <c r="AB169" s="27"/>
      <c r="AC169" s="27"/>
      <c r="AD169" s="27"/>
      <c r="AE169" s="27"/>
      <c r="AF169" s="27"/>
      <c r="AG169" s="27"/>
      <c r="AH169" s="27"/>
      <c r="AI169" s="27"/>
      <c r="AJ169" s="27"/>
      <c r="AK169" s="27"/>
      <c r="AL169" s="27"/>
      <c r="AM169" s="27"/>
    </row>
    <row r="170" ht="12.75" customHeight="1">
      <c r="A170" s="5"/>
      <c r="B170" s="27"/>
      <c r="C170" s="27"/>
      <c r="D170" s="27"/>
      <c r="E170" s="27"/>
      <c r="F170" s="27"/>
      <c r="G170" s="27"/>
      <c r="H170" s="617"/>
      <c r="I170" s="161"/>
      <c r="J170" s="161"/>
      <c r="K170" s="453"/>
      <c r="L170" s="453"/>
      <c r="M170" s="453"/>
      <c r="N170" s="161"/>
      <c r="O170" s="161"/>
      <c r="P170" s="161"/>
      <c r="Q170" s="161"/>
      <c r="R170" s="453"/>
      <c r="S170" s="75"/>
      <c r="T170" s="75"/>
      <c r="U170" s="75"/>
      <c r="V170" s="75"/>
      <c r="W170" s="75"/>
      <c r="X170" s="75"/>
      <c r="Y170" s="27"/>
      <c r="Z170" s="27"/>
      <c r="AA170" s="27"/>
      <c r="AB170" s="27"/>
      <c r="AC170" s="27"/>
      <c r="AD170" s="27"/>
      <c r="AE170" s="27"/>
      <c r="AF170" s="27"/>
      <c r="AG170" s="27"/>
      <c r="AH170" s="27"/>
      <c r="AI170" s="27"/>
      <c r="AJ170" s="27"/>
      <c r="AK170" s="27"/>
      <c r="AL170" s="77"/>
      <c r="AM170" s="620"/>
    </row>
    <row r="171" ht="12.75" customHeight="1">
      <c r="A171" s="5"/>
      <c r="B171" s="27"/>
      <c r="C171" s="27"/>
      <c r="D171" s="27"/>
      <c r="E171" s="27"/>
      <c r="F171" s="27"/>
      <c r="G171" s="27"/>
      <c r="H171" s="617"/>
      <c r="I171" s="161"/>
      <c r="J171" s="161"/>
      <c r="K171" s="453"/>
      <c r="L171" s="453"/>
      <c r="M171" s="453"/>
      <c r="N171" s="161"/>
      <c r="O171" s="161"/>
      <c r="P171" s="161"/>
      <c r="Q171" s="161"/>
      <c r="R171" s="453"/>
      <c r="S171" s="75"/>
      <c r="T171" s="75"/>
      <c r="U171" s="75"/>
      <c r="V171" s="75"/>
      <c r="W171" s="75"/>
      <c r="X171" s="75"/>
      <c r="Y171" s="27"/>
      <c r="Z171" s="586"/>
      <c r="AA171" s="27"/>
      <c r="AB171" s="27"/>
      <c r="AC171" s="27"/>
      <c r="AD171" s="27"/>
      <c r="AE171" s="27"/>
      <c r="AF171" s="27"/>
      <c r="AG171" s="27"/>
      <c r="AH171" s="27"/>
      <c r="AI171" s="27"/>
      <c r="AJ171" s="27"/>
      <c r="AK171" s="27"/>
      <c r="AL171" s="27"/>
      <c r="AM171" s="27"/>
    </row>
    <row r="172" ht="12.75" customHeight="1">
      <c r="A172" s="5"/>
      <c r="B172" s="27"/>
      <c r="C172" s="27"/>
      <c r="D172" s="27"/>
      <c r="E172" s="27"/>
      <c r="F172" s="27"/>
      <c r="G172" s="27"/>
      <c r="H172" s="617"/>
      <c r="I172" s="161"/>
      <c r="J172" s="161"/>
      <c r="K172" s="453"/>
      <c r="L172" s="453"/>
      <c r="M172" s="453"/>
      <c r="N172" s="161"/>
      <c r="O172" s="161"/>
      <c r="P172" s="161"/>
      <c r="Q172" s="161"/>
      <c r="R172" s="453"/>
      <c r="S172" s="75"/>
      <c r="T172" s="75"/>
      <c r="U172" s="75"/>
      <c r="V172" s="75"/>
      <c r="W172" s="75"/>
      <c r="X172" s="75"/>
      <c r="Y172" s="27"/>
      <c r="Z172" s="27"/>
      <c r="AA172" s="27"/>
      <c r="AB172" s="27"/>
      <c r="AC172" s="27"/>
      <c r="AD172" s="27"/>
      <c r="AE172" s="27"/>
      <c r="AF172" s="27"/>
      <c r="AG172" s="27"/>
      <c r="AH172" s="27"/>
      <c r="AI172" s="27"/>
      <c r="AJ172" s="27"/>
      <c r="AK172" s="27"/>
      <c r="AL172" s="77"/>
      <c r="AM172" s="620"/>
    </row>
    <row r="173" ht="12.75" customHeight="1">
      <c r="A173" s="5"/>
      <c r="B173" s="27"/>
      <c r="C173" s="27"/>
      <c r="D173" s="27"/>
      <c r="E173" s="27"/>
      <c r="F173" s="27"/>
      <c r="G173" s="27"/>
      <c r="H173" s="617"/>
      <c r="I173" s="161"/>
      <c r="J173" s="161"/>
      <c r="K173" s="453"/>
      <c r="L173" s="453"/>
      <c r="M173" s="453"/>
      <c r="N173" s="161"/>
      <c r="O173" s="161"/>
      <c r="P173" s="161"/>
      <c r="Q173" s="161"/>
      <c r="R173" s="453"/>
      <c r="S173" s="75"/>
      <c r="T173" s="75"/>
      <c r="U173" s="75"/>
      <c r="V173" s="75"/>
      <c r="W173" s="75"/>
      <c r="X173" s="75"/>
      <c r="Y173" s="27"/>
      <c r="Z173" s="586"/>
      <c r="AA173" s="27"/>
      <c r="AB173" s="27"/>
      <c r="AC173" s="27"/>
      <c r="AD173" s="27"/>
      <c r="AE173" s="27"/>
      <c r="AF173" s="27"/>
      <c r="AG173" s="27"/>
      <c r="AH173" s="27"/>
      <c r="AI173" s="27"/>
      <c r="AJ173" s="27"/>
      <c r="AK173" s="27"/>
      <c r="AL173" s="27"/>
      <c r="AM173" s="27"/>
    </row>
    <row r="174" ht="12.75" customHeight="1">
      <c r="A174" s="5"/>
      <c r="B174" s="27"/>
      <c r="C174" s="27"/>
      <c r="D174" s="27"/>
      <c r="E174" s="27"/>
      <c r="F174" s="27"/>
      <c r="G174" s="27"/>
      <c r="H174" s="617"/>
      <c r="I174" s="161"/>
      <c r="J174" s="161"/>
      <c r="K174" s="453"/>
      <c r="L174" s="453"/>
      <c r="M174" s="453"/>
      <c r="N174" s="161"/>
      <c r="O174" s="161"/>
      <c r="P174" s="161"/>
      <c r="Q174" s="161"/>
      <c r="R174" s="453"/>
      <c r="S174" s="75"/>
      <c r="T174" s="75"/>
      <c r="U174" s="75"/>
      <c r="V174" s="75"/>
      <c r="W174" s="75"/>
      <c r="X174" s="75"/>
      <c r="Y174" s="27"/>
      <c r="Z174" s="27"/>
      <c r="AA174" s="27"/>
      <c r="AB174" s="27"/>
      <c r="AC174" s="27"/>
      <c r="AD174" s="27"/>
      <c r="AE174" s="27"/>
      <c r="AF174" s="27"/>
      <c r="AG174" s="27"/>
      <c r="AH174" s="27"/>
      <c r="AI174" s="27"/>
      <c r="AJ174" s="27"/>
      <c r="AK174" s="27"/>
      <c r="AL174" s="77"/>
      <c r="AM174" s="620"/>
    </row>
    <row r="175" ht="12.75" customHeight="1">
      <c r="A175" s="5"/>
      <c r="B175" s="27"/>
      <c r="C175" s="27"/>
      <c r="D175" s="27"/>
      <c r="E175" s="27"/>
      <c r="F175" s="27"/>
      <c r="G175" s="27"/>
      <c r="H175" s="617"/>
      <c r="I175" s="161"/>
      <c r="J175" s="161"/>
      <c r="K175" s="453"/>
      <c r="L175" s="453"/>
      <c r="M175" s="453"/>
      <c r="N175" s="161"/>
      <c r="O175" s="161"/>
      <c r="P175" s="161"/>
      <c r="Q175" s="161"/>
      <c r="R175" s="453"/>
      <c r="S175" s="75"/>
      <c r="T175" s="75"/>
      <c r="U175" s="75"/>
      <c r="V175" s="75"/>
      <c r="W175" s="75"/>
      <c r="X175" s="75"/>
      <c r="Y175" s="27"/>
      <c r="Z175" s="586"/>
      <c r="AA175" s="27"/>
      <c r="AB175" s="27"/>
      <c r="AC175" s="27"/>
      <c r="AD175" s="27"/>
      <c r="AE175" s="27"/>
      <c r="AF175" s="27"/>
      <c r="AG175" s="27"/>
      <c r="AH175" s="27"/>
      <c r="AI175" s="27"/>
      <c r="AJ175" s="27"/>
      <c r="AK175" s="27"/>
      <c r="AL175" s="27"/>
      <c r="AM175" s="27"/>
    </row>
    <row r="176" ht="12.75" customHeight="1">
      <c r="A176" s="5"/>
      <c r="B176" s="27"/>
      <c r="C176" s="27"/>
      <c r="D176" s="27"/>
      <c r="E176" s="27"/>
      <c r="F176" s="27"/>
      <c r="G176" s="27"/>
      <c r="H176" s="617"/>
      <c r="I176" s="161"/>
      <c r="J176" s="161"/>
      <c r="K176" s="453"/>
      <c r="L176" s="453"/>
      <c r="M176" s="453"/>
      <c r="N176" s="161"/>
      <c r="O176" s="161"/>
      <c r="P176" s="161"/>
      <c r="Q176" s="161"/>
      <c r="R176" s="453"/>
      <c r="S176" s="75"/>
      <c r="T176" s="75"/>
      <c r="U176" s="75"/>
      <c r="V176" s="75"/>
      <c r="W176" s="75"/>
      <c r="X176" s="75"/>
      <c r="Y176" s="27"/>
      <c r="Z176" s="27"/>
      <c r="AA176" s="27"/>
      <c r="AB176" s="27"/>
      <c r="AC176" s="27"/>
      <c r="AD176" s="27"/>
      <c r="AE176" s="27"/>
      <c r="AF176" s="27"/>
      <c r="AG176" s="27"/>
      <c r="AH176" s="27"/>
      <c r="AI176" s="27"/>
      <c r="AJ176" s="27"/>
      <c r="AK176" s="27"/>
      <c r="AL176" s="77"/>
      <c r="AM176" s="620"/>
    </row>
    <row r="177" ht="12.75" customHeight="1">
      <c r="A177" s="5"/>
      <c r="B177" s="27"/>
      <c r="C177" s="27"/>
      <c r="D177" s="27"/>
      <c r="E177" s="27"/>
      <c r="F177" s="27"/>
      <c r="G177" s="27"/>
      <c r="H177" s="617"/>
      <c r="I177" s="161"/>
      <c r="J177" s="161"/>
      <c r="K177" s="453"/>
      <c r="L177" s="453"/>
      <c r="M177" s="453"/>
      <c r="N177" s="161"/>
      <c r="O177" s="161"/>
      <c r="P177" s="161"/>
      <c r="Q177" s="161"/>
      <c r="R177" s="453"/>
      <c r="S177" s="75"/>
      <c r="T177" s="75"/>
      <c r="U177" s="75"/>
      <c r="V177" s="75"/>
      <c r="W177" s="75"/>
      <c r="X177" s="75"/>
      <c r="Y177" s="27"/>
      <c r="Z177" s="586"/>
      <c r="AA177" s="27"/>
      <c r="AB177" s="27"/>
      <c r="AC177" s="27"/>
      <c r="AD177" s="27"/>
      <c r="AE177" s="27"/>
      <c r="AF177" s="27"/>
      <c r="AG177" s="27"/>
      <c r="AH177" s="27"/>
      <c r="AI177" s="27"/>
      <c r="AJ177" s="27"/>
      <c r="AK177" s="27"/>
      <c r="AL177" s="27"/>
      <c r="AM177" s="27"/>
    </row>
    <row r="178" ht="12.75" customHeight="1">
      <c r="A178" s="5"/>
      <c r="B178" s="27"/>
      <c r="C178" s="27"/>
      <c r="D178" s="27"/>
      <c r="E178" s="27"/>
      <c r="F178" s="27"/>
      <c r="G178" s="27"/>
      <c r="H178" s="617"/>
      <c r="I178" s="161"/>
      <c r="J178" s="161"/>
      <c r="K178" s="453"/>
      <c r="L178" s="453"/>
      <c r="M178" s="453"/>
      <c r="N178" s="161"/>
      <c r="O178" s="161"/>
      <c r="P178" s="161"/>
      <c r="Q178" s="161"/>
      <c r="R178" s="453"/>
      <c r="S178" s="75"/>
      <c r="T178" s="75"/>
      <c r="U178" s="75"/>
      <c r="V178" s="75"/>
      <c r="W178" s="75"/>
      <c r="X178" s="75"/>
      <c r="Y178" s="27"/>
      <c r="Z178" s="27"/>
      <c r="AA178" s="27"/>
      <c r="AB178" s="27"/>
      <c r="AC178" s="27"/>
      <c r="AD178" s="27"/>
      <c r="AE178" s="27"/>
      <c r="AF178" s="27"/>
      <c r="AG178" s="27"/>
      <c r="AH178" s="27"/>
      <c r="AI178" s="27"/>
      <c r="AJ178" s="27"/>
      <c r="AK178" s="27"/>
      <c r="AL178" s="77"/>
      <c r="AM178" s="620"/>
    </row>
    <row r="179" ht="12.75" customHeight="1">
      <c r="A179" s="5"/>
      <c r="B179" s="27"/>
      <c r="C179" s="27"/>
      <c r="D179" s="27"/>
      <c r="E179" s="27"/>
      <c r="F179" s="27"/>
      <c r="G179" s="27"/>
      <c r="H179" s="617"/>
      <c r="I179" s="161"/>
      <c r="J179" s="161"/>
      <c r="K179" s="453"/>
      <c r="L179" s="453"/>
      <c r="M179" s="453"/>
      <c r="N179" s="161"/>
      <c r="O179" s="161"/>
      <c r="P179" s="161"/>
      <c r="Q179" s="161"/>
      <c r="R179" s="453"/>
      <c r="S179" s="75"/>
      <c r="T179" s="75"/>
      <c r="U179" s="75"/>
      <c r="V179" s="75"/>
      <c r="W179" s="75"/>
      <c r="X179" s="75"/>
      <c r="Y179" s="27"/>
      <c r="Z179" s="586"/>
      <c r="AA179" s="27"/>
      <c r="AB179" s="27"/>
      <c r="AC179" s="27"/>
      <c r="AD179" s="27"/>
      <c r="AE179" s="27"/>
      <c r="AF179" s="27"/>
      <c r="AG179" s="27"/>
      <c r="AH179" s="27"/>
      <c r="AI179" s="27"/>
      <c r="AJ179" s="27"/>
      <c r="AK179" s="27"/>
      <c r="AL179" s="27"/>
      <c r="AM179" s="27"/>
    </row>
    <row r="180" ht="12.75" customHeight="1">
      <c r="A180" s="5"/>
      <c r="B180" s="27"/>
      <c r="C180" s="27"/>
      <c r="D180" s="27"/>
      <c r="E180" s="27"/>
      <c r="F180" s="27"/>
      <c r="G180" s="27"/>
      <c r="H180" s="617"/>
      <c r="I180" s="161"/>
      <c r="J180" s="161"/>
      <c r="K180" s="453"/>
      <c r="L180" s="453"/>
      <c r="M180" s="453"/>
      <c r="N180" s="161"/>
      <c r="O180" s="161"/>
      <c r="P180" s="161"/>
      <c r="Q180" s="161"/>
      <c r="R180" s="453"/>
      <c r="S180" s="75"/>
      <c r="T180" s="75"/>
      <c r="U180" s="75"/>
      <c r="V180" s="75"/>
      <c r="W180" s="75"/>
      <c r="X180" s="75"/>
      <c r="Y180" s="27"/>
      <c r="Z180" s="27"/>
      <c r="AA180" s="27"/>
      <c r="AB180" s="27"/>
      <c r="AC180" s="27"/>
      <c r="AD180" s="27"/>
      <c r="AE180" s="27"/>
      <c r="AF180" s="27"/>
      <c r="AG180" s="27"/>
      <c r="AH180" s="27"/>
      <c r="AI180" s="27"/>
      <c r="AJ180" s="27"/>
      <c r="AK180" s="27"/>
      <c r="AL180" s="77"/>
      <c r="AM180" s="620"/>
    </row>
    <row r="181" ht="12.75" customHeight="1">
      <c r="A181" s="5"/>
      <c r="B181" s="27"/>
      <c r="C181" s="27"/>
      <c r="D181" s="27"/>
      <c r="E181" s="27"/>
      <c r="F181" s="27"/>
      <c r="G181" s="27"/>
      <c r="H181" s="617"/>
      <c r="I181" s="161"/>
      <c r="J181" s="161"/>
      <c r="K181" s="453"/>
      <c r="L181" s="453"/>
      <c r="M181" s="453"/>
      <c r="N181" s="161"/>
      <c r="O181" s="161"/>
      <c r="P181" s="161"/>
      <c r="Q181" s="161"/>
      <c r="R181" s="453"/>
      <c r="S181" s="75"/>
      <c r="T181" s="75"/>
      <c r="U181" s="75"/>
      <c r="V181" s="75"/>
      <c r="W181" s="75"/>
      <c r="X181" s="75"/>
      <c r="Y181" s="27"/>
      <c r="Z181" s="586"/>
      <c r="AA181" s="27"/>
      <c r="AB181" s="27"/>
      <c r="AC181" s="27"/>
      <c r="AD181" s="27"/>
      <c r="AE181" s="27"/>
      <c r="AF181" s="27"/>
      <c r="AG181" s="27"/>
      <c r="AH181" s="27"/>
      <c r="AI181" s="27"/>
      <c r="AJ181" s="27"/>
      <c r="AK181" s="27"/>
      <c r="AL181" s="27"/>
      <c r="AM181" s="27"/>
    </row>
    <row r="182" ht="12.75" customHeight="1">
      <c r="A182" s="5"/>
      <c r="B182" s="27"/>
      <c r="C182" s="27"/>
      <c r="D182" s="27"/>
      <c r="E182" s="27"/>
      <c r="F182" s="27"/>
      <c r="G182" s="27"/>
      <c r="H182" s="554"/>
      <c r="I182" s="453"/>
      <c r="J182" s="453"/>
      <c r="K182" s="453"/>
      <c r="L182" s="453"/>
      <c r="M182" s="453"/>
      <c r="N182" s="453"/>
      <c r="O182" s="453"/>
      <c r="P182" s="453"/>
      <c r="Q182" s="453"/>
      <c r="R182" s="453"/>
      <c r="S182" s="75"/>
      <c r="T182" s="75"/>
      <c r="U182" s="75"/>
      <c r="V182" s="75"/>
      <c r="W182" s="75"/>
      <c r="X182" s="75"/>
      <c r="Y182" s="27"/>
      <c r="Z182" s="27"/>
      <c r="AA182" s="27"/>
      <c r="AB182" s="27"/>
      <c r="AC182" s="27"/>
      <c r="AD182" s="27"/>
      <c r="AE182" s="27"/>
      <c r="AF182" s="27"/>
      <c r="AG182" s="27"/>
      <c r="AH182" s="27"/>
      <c r="AI182" s="27"/>
      <c r="AJ182" s="27"/>
      <c r="AK182" s="27"/>
      <c r="AL182" s="77"/>
      <c r="AM182" s="620"/>
    </row>
    <row r="183" ht="12.75" customHeight="1">
      <c r="A183" s="5"/>
      <c r="B183" s="27"/>
      <c r="C183" s="27"/>
      <c r="D183" s="27"/>
      <c r="E183" s="27"/>
      <c r="F183" s="27"/>
      <c r="G183" s="27"/>
      <c r="H183" s="554"/>
      <c r="I183" s="453"/>
      <c r="J183" s="453"/>
      <c r="K183" s="453"/>
      <c r="L183" s="453"/>
      <c r="M183" s="453"/>
      <c r="N183" s="453"/>
      <c r="O183" s="453"/>
      <c r="P183" s="453"/>
      <c r="Q183" s="453"/>
      <c r="R183" s="453"/>
      <c r="S183" s="75"/>
      <c r="T183" s="75"/>
      <c r="U183" s="75"/>
      <c r="V183" s="75"/>
      <c r="W183" s="75"/>
      <c r="X183" s="75"/>
      <c r="Y183" s="27"/>
      <c r="Z183" s="75"/>
      <c r="AA183" s="27"/>
      <c r="AB183" s="27"/>
      <c r="AC183" s="27"/>
      <c r="AD183" s="27"/>
      <c r="AE183" s="27"/>
      <c r="AF183" s="27"/>
      <c r="AG183" s="27"/>
      <c r="AH183" s="27"/>
      <c r="AI183" s="27"/>
      <c r="AJ183" s="27"/>
      <c r="AK183" s="27"/>
      <c r="AL183" s="27"/>
      <c r="AM183" s="27"/>
    </row>
    <row r="184" ht="12.75" customHeight="1">
      <c r="A184" s="5"/>
      <c r="B184" s="27"/>
      <c r="C184" s="27"/>
      <c r="D184" s="27"/>
      <c r="E184" s="27"/>
      <c r="F184" s="27"/>
      <c r="G184" s="27"/>
      <c r="H184" s="554"/>
      <c r="I184" s="453"/>
      <c r="J184" s="453"/>
      <c r="K184" s="453"/>
      <c r="L184" s="453"/>
      <c r="M184" s="453"/>
      <c r="N184" s="453"/>
      <c r="O184" s="453"/>
      <c r="P184" s="453"/>
      <c r="Q184" s="453"/>
      <c r="R184" s="453"/>
      <c r="S184" s="75"/>
      <c r="T184" s="75"/>
      <c r="U184" s="75"/>
      <c r="V184" s="75"/>
      <c r="W184" s="75"/>
      <c r="X184" s="75"/>
      <c r="Y184" s="27"/>
      <c r="Z184" s="75"/>
      <c r="AA184" s="27"/>
      <c r="AB184" s="27"/>
      <c r="AC184" s="27"/>
      <c r="AD184" s="27"/>
      <c r="AE184" s="27"/>
      <c r="AF184" s="27"/>
      <c r="AG184" s="27"/>
      <c r="AH184" s="27"/>
      <c r="AI184" s="27"/>
      <c r="AJ184" s="27"/>
      <c r="AK184" s="27"/>
      <c r="AL184" s="27"/>
      <c r="AM184" s="27"/>
    </row>
    <row r="185" ht="12.75" customHeight="1">
      <c r="A185" s="5"/>
      <c r="B185" s="27"/>
      <c r="C185" s="27"/>
      <c r="D185" s="27"/>
      <c r="E185" s="27"/>
      <c r="F185" s="27"/>
      <c r="G185" s="27"/>
      <c r="H185" s="554"/>
      <c r="I185" s="453"/>
      <c r="J185" s="453"/>
      <c r="K185" s="453"/>
      <c r="L185" s="453"/>
      <c r="M185" s="453"/>
      <c r="N185" s="453"/>
      <c r="O185" s="453"/>
      <c r="P185" s="453"/>
      <c r="Q185" s="453"/>
      <c r="R185" s="453"/>
      <c r="S185" s="75"/>
      <c r="T185" s="75"/>
      <c r="U185" s="75"/>
      <c r="V185" s="75"/>
      <c r="W185" s="75"/>
      <c r="X185" s="75"/>
      <c r="Y185" s="75"/>
      <c r="Z185" s="75"/>
      <c r="AA185" s="27"/>
      <c r="AB185" s="27"/>
      <c r="AC185" s="27"/>
      <c r="AD185" s="27"/>
      <c r="AE185" s="27"/>
      <c r="AF185" s="27"/>
      <c r="AG185" s="27"/>
      <c r="AH185" s="27"/>
      <c r="AI185" s="27"/>
      <c r="AJ185" s="27"/>
      <c r="AK185" s="27"/>
      <c r="AL185" s="27"/>
      <c r="AM185" s="27"/>
    </row>
    <row r="186" ht="12.75" customHeight="1">
      <c r="A186" s="5"/>
      <c r="B186" s="27"/>
      <c r="C186" s="27"/>
      <c r="D186" s="27"/>
      <c r="E186" s="27"/>
      <c r="F186" s="27"/>
      <c r="G186" s="27"/>
      <c r="H186" s="554"/>
      <c r="I186" s="453"/>
      <c r="J186" s="453"/>
      <c r="K186" s="453"/>
      <c r="L186" s="453"/>
      <c r="M186" s="453"/>
      <c r="N186" s="453"/>
      <c r="O186" s="453"/>
      <c r="P186" s="453"/>
      <c r="Q186" s="453"/>
      <c r="R186" s="453"/>
      <c r="S186" s="75"/>
      <c r="T186" s="75"/>
      <c r="U186" s="75"/>
      <c r="V186" s="75"/>
      <c r="W186" s="75"/>
      <c r="X186" s="75"/>
      <c r="Y186" s="75"/>
      <c r="Z186" s="75"/>
      <c r="AA186" s="27"/>
      <c r="AB186" s="27"/>
      <c r="AC186" s="27"/>
      <c r="AD186" s="27"/>
      <c r="AE186" s="27"/>
      <c r="AF186" s="27"/>
      <c r="AG186" s="27"/>
      <c r="AH186" s="27"/>
      <c r="AI186" s="27"/>
      <c r="AJ186" s="27"/>
      <c r="AK186" s="27"/>
      <c r="AL186" s="27"/>
      <c r="AM186" s="27"/>
    </row>
    <row r="187" ht="12.75" customHeight="1">
      <c r="A187" s="5"/>
      <c r="B187" s="27"/>
      <c r="C187" s="27"/>
      <c r="D187" s="27"/>
      <c r="E187" s="27"/>
      <c r="F187" s="27"/>
      <c r="G187" s="27"/>
      <c r="H187" s="554"/>
      <c r="I187" s="453"/>
      <c r="J187" s="453"/>
      <c r="K187" s="453"/>
      <c r="L187" s="453"/>
      <c r="M187" s="453"/>
      <c r="N187" s="453"/>
      <c r="O187" s="453"/>
      <c r="P187" s="453"/>
      <c r="Q187" s="453"/>
      <c r="R187" s="453"/>
      <c r="S187" s="75"/>
      <c r="T187" s="75"/>
      <c r="U187" s="75"/>
      <c r="V187" s="75"/>
      <c r="W187" s="75"/>
      <c r="X187" s="75"/>
      <c r="Y187" s="75"/>
      <c r="Z187" s="75"/>
      <c r="AA187" s="27"/>
      <c r="AB187" s="27"/>
      <c r="AC187" s="27"/>
      <c r="AD187" s="27"/>
      <c r="AE187" s="27"/>
      <c r="AF187" s="27"/>
      <c r="AG187" s="27"/>
      <c r="AH187" s="27"/>
      <c r="AI187" s="27"/>
      <c r="AJ187" s="27"/>
      <c r="AK187" s="27"/>
      <c r="AL187" s="27"/>
      <c r="AM187" s="27"/>
    </row>
    <row r="188" ht="12.75" customHeight="1">
      <c r="A188" s="5"/>
      <c r="B188" s="27"/>
      <c r="C188" s="27"/>
      <c r="D188" s="27"/>
      <c r="E188" s="27"/>
      <c r="F188" s="27"/>
      <c r="G188" s="27"/>
      <c r="H188" s="554"/>
      <c r="I188" s="453"/>
      <c r="J188" s="453"/>
      <c r="K188" s="453"/>
      <c r="L188" s="453"/>
      <c r="M188" s="453"/>
      <c r="N188" s="453"/>
      <c r="O188" s="453"/>
      <c r="P188" s="453"/>
      <c r="Q188" s="453"/>
      <c r="R188" s="453"/>
      <c r="S188" s="75"/>
      <c r="T188" s="75"/>
      <c r="U188" s="75"/>
      <c r="V188" s="75"/>
      <c r="W188" s="75"/>
      <c r="X188" s="75"/>
      <c r="Y188" s="75"/>
      <c r="Z188" s="75"/>
      <c r="AA188" s="27"/>
      <c r="AB188" s="27"/>
      <c r="AC188" s="27"/>
      <c r="AD188" s="27"/>
      <c r="AE188" s="27"/>
      <c r="AF188" s="27"/>
      <c r="AG188" s="27"/>
      <c r="AH188" s="27"/>
      <c r="AI188" s="27"/>
      <c r="AJ188" s="27"/>
      <c r="AK188" s="27"/>
      <c r="AL188" s="27"/>
      <c r="AM188" s="27"/>
    </row>
    <row r="189" ht="12.75" customHeight="1">
      <c r="A189" s="5"/>
      <c r="B189" s="27"/>
      <c r="C189" s="27"/>
      <c r="D189" s="27"/>
      <c r="E189" s="27"/>
      <c r="F189" s="27"/>
      <c r="G189" s="27"/>
      <c r="H189" s="554"/>
      <c r="I189" s="453"/>
      <c r="J189" s="453"/>
      <c r="K189" s="453"/>
      <c r="L189" s="453"/>
      <c r="M189" s="453"/>
      <c r="N189" s="453"/>
      <c r="O189" s="453"/>
      <c r="P189" s="453"/>
      <c r="Q189" s="453"/>
      <c r="R189" s="453"/>
      <c r="S189" s="75"/>
      <c r="T189" s="75"/>
      <c r="U189" s="75"/>
      <c r="V189" s="75"/>
      <c r="W189" s="75"/>
      <c r="X189" s="75"/>
      <c r="Y189" s="75"/>
      <c r="Z189" s="75"/>
      <c r="AA189" s="27"/>
      <c r="AB189" s="27"/>
      <c r="AC189" s="27"/>
      <c r="AD189" s="27"/>
      <c r="AE189" s="27"/>
      <c r="AF189" s="27"/>
      <c r="AG189" s="27"/>
      <c r="AH189" s="27"/>
      <c r="AI189" s="27"/>
      <c r="AJ189" s="27"/>
      <c r="AK189" s="27"/>
      <c r="AL189" s="27"/>
      <c r="AM189" s="27"/>
    </row>
    <row r="190" ht="12.75" customHeight="1">
      <c r="A190" s="5"/>
      <c r="B190" s="27"/>
      <c r="C190" s="27"/>
      <c r="D190" s="27"/>
      <c r="E190" s="27"/>
      <c r="F190" s="27"/>
      <c r="G190" s="27"/>
      <c r="H190" s="554"/>
      <c r="I190" s="453"/>
      <c r="J190" s="453"/>
      <c r="K190" s="453"/>
      <c r="L190" s="453"/>
      <c r="M190" s="453"/>
      <c r="N190" s="453"/>
      <c r="O190" s="453"/>
      <c r="P190" s="453"/>
      <c r="Q190" s="453"/>
      <c r="R190" s="453"/>
      <c r="S190" s="75"/>
      <c r="T190" s="75"/>
      <c r="U190" s="75"/>
      <c r="V190" s="75"/>
      <c r="W190" s="75"/>
      <c r="X190" s="75"/>
      <c r="Y190" s="75"/>
      <c r="Z190" s="75"/>
      <c r="AA190" s="27"/>
      <c r="AB190" s="27"/>
      <c r="AC190" s="27"/>
      <c r="AD190" s="27"/>
      <c r="AE190" s="27"/>
      <c r="AF190" s="27"/>
      <c r="AG190" s="27"/>
      <c r="AH190" s="27"/>
      <c r="AI190" s="27"/>
      <c r="AJ190" s="27"/>
      <c r="AK190" s="27"/>
      <c r="AL190" s="27"/>
      <c r="AM190" s="27"/>
    </row>
    <row r="191" ht="12.75" customHeight="1">
      <c r="A191" s="5"/>
      <c r="B191" s="27"/>
      <c r="C191" s="27"/>
      <c r="D191" s="27"/>
      <c r="E191" s="27"/>
      <c r="F191" s="27"/>
      <c r="G191" s="27"/>
      <c r="H191" s="547"/>
      <c r="I191" s="75"/>
      <c r="J191" s="75"/>
      <c r="K191" s="75"/>
      <c r="L191" s="75"/>
      <c r="M191" s="75"/>
      <c r="N191" s="75"/>
      <c r="O191" s="75"/>
      <c r="P191" s="75"/>
      <c r="Q191" s="75"/>
      <c r="R191" s="75"/>
      <c r="S191" s="75"/>
      <c r="T191" s="75"/>
      <c r="U191" s="75"/>
      <c r="V191" s="75"/>
      <c r="W191" s="75"/>
      <c r="X191" s="75"/>
      <c r="Y191" s="75"/>
      <c r="Z191" s="75"/>
      <c r="AA191" s="27"/>
      <c r="AB191" s="27"/>
      <c r="AC191" s="27"/>
      <c r="AD191" s="27"/>
      <c r="AE191" s="27"/>
      <c r="AF191" s="27"/>
      <c r="AG191" s="27"/>
      <c r="AH191" s="27"/>
      <c r="AI191" s="27"/>
      <c r="AJ191" s="27"/>
      <c r="AK191" s="27"/>
      <c r="AL191" s="27"/>
      <c r="AM191" s="27"/>
    </row>
    <row r="192" ht="12.75" customHeight="1">
      <c r="A192" s="5"/>
      <c r="B192" s="27"/>
      <c r="C192" s="27"/>
      <c r="D192" s="27"/>
      <c r="E192" s="27"/>
      <c r="F192" s="27"/>
      <c r="G192" s="27"/>
      <c r="H192" s="547"/>
      <c r="I192" s="75"/>
      <c r="J192" s="75"/>
      <c r="K192" s="75"/>
      <c r="L192" s="75"/>
      <c r="M192" s="75"/>
      <c r="N192" s="75"/>
      <c r="O192" s="75"/>
      <c r="P192" s="75"/>
      <c r="Q192" s="75"/>
      <c r="R192" s="75"/>
      <c r="S192" s="75"/>
      <c r="T192" s="75"/>
      <c r="U192" s="75"/>
      <c r="V192" s="75"/>
      <c r="W192" s="75"/>
      <c r="X192" s="75"/>
      <c r="Y192" s="75"/>
      <c r="Z192" s="75"/>
      <c r="AA192" s="27"/>
      <c r="AB192" s="27"/>
      <c r="AC192" s="27"/>
      <c r="AD192" s="27"/>
      <c r="AE192" s="27"/>
      <c r="AF192" s="27"/>
      <c r="AG192" s="27"/>
      <c r="AH192" s="27"/>
      <c r="AI192" s="27"/>
      <c r="AJ192" s="27"/>
      <c r="AK192" s="27"/>
      <c r="AL192" s="27"/>
      <c r="AM192" s="27"/>
    </row>
    <row r="193" ht="12.75" customHeight="1">
      <c r="A193" s="5"/>
      <c r="B193" s="27"/>
      <c r="C193" s="27"/>
      <c r="D193" s="27"/>
      <c r="E193" s="27"/>
      <c r="F193" s="27"/>
      <c r="G193" s="27"/>
      <c r="H193" s="547"/>
      <c r="I193" s="75"/>
      <c r="J193" s="75"/>
      <c r="K193" s="75"/>
      <c r="L193" s="75"/>
      <c r="M193" s="75"/>
      <c r="N193" s="75"/>
      <c r="O193" s="75"/>
      <c r="P193" s="75"/>
      <c r="Q193" s="75"/>
      <c r="R193" s="75"/>
      <c r="S193" s="75"/>
      <c r="T193" s="75"/>
      <c r="U193" s="75"/>
      <c r="V193" s="75"/>
      <c r="W193" s="75"/>
      <c r="X193" s="75"/>
      <c r="Y193" s="75"/>
      <c r="Z193" s="75"/>
      <c r="AA193" s="27"/>
      <c r="AB193" s="27"/>
      <c r="AC193" s="27"/>
      <c r="AD193" s="27"/>
      <c r="AE193" s="27"/>
      <c r="AF193" s="27"/>
      <c r="AG193" s="27"/>
      <c r="AH193" s="27"/>
      <c r="AI193" s="27"/>
      <c r="AJ193" s="27"/>
      <c r="AK193" s="27"/>
      <c r="AL193" s="27"/>
      <c r="AM193" s="27"/>
    </row>
    <row r="194" ht="12.75" customHeight="1">
      <c r="A194" s="5"/>
      <c r="B194" s="27"/>
      <c r="C194" s="27"/>
      <c r="D194" s="27"/>
      <c r="E194" s="27"/>
      <c r="F194" s="27"/>
      <c r="G194" s="27"/>
      <c r="H194" s="547"/>
      <c r="I194" s="75"/>
      <c r="J194" s="75"/>
      <c r="K194" s="75"/>
      <c r="L194" s="75"/>
      <c r="M194" s="75"/>
      <c r="N194" s="75"/>
      <c r="O194" s="75"/>
      <c r="P194" s="75"/>
      <c r="Q194" s="75"/>
      <c r="R194" s="75"/>
      <c r="S194" s="75"/>
      <c r="T194" s="75"/>
      <c r="U194" s="75"/>
      <c r="V194" s="75"/>
      <c r="W194" s="75"/>
      <c r="X194" s="75"/>
      <c r="Y194" s="75"/>
      <c r="Z194" s="75"/>
      <c r="AA194" s="27"/>
      <c r="AB194" s="27"/>
      <c r="AC194" s="27"/>
      <c r="AD194" s="27"/>
      <c r="AE194" s="27"/>
      <c r="AF194" s="27"/>
      <c r="AG194" s="27"/>
      <c r="AH194" s="27"/>
      <c r="AI194" s="27"/>
      <c r="AJ194" s="27"/>
      <c r="AK194" s="27"/>
      <c r="AL194" s="27"/>
      <c r="AM194" s="27"/>
    </row>
    <row r="195" ht="12.75" customHeight="1">
      <c r="A195" s="5"/>
      <c r="B195" s="27"/>
      <c r="C195" s="27"/>
      <c r="D195" s="27"/>
      <c r="E195" s="27"/>
      <c r="F195" s="27"/>
      <c r="G195" s="27"/>
      <c r="H195" s="547"/>
      <c r="I195" s="75"/>
      <c r="J195" s="75"/>
      <c r="K195" s="75"/>
      <c r="L195" s="75"/>
      <c r="M195" s="75"/>
      <c r="N195" s="75"/>
      <c r="O195" s="75"/>
      <c r="P195" s="75"/>
      <c r="Q195" s="75"/>
      <c r="R195" s="75"/>
      <c r="S195" s="75"/>
      <c r="T195" s="75"/>
      <c r="U195" s="75"/>
      <c r="V195" s="75"/>
      <c r="W195" s="75"/>
      <c r="X195" s="75"/>
      <c r="Y195" s="75"/>
      <c r="Z195" s="75"/>
      <c r="AA195" s="27"/>
      <c r="AB195" s="27"/>
      <c r="AC195" s="27"/>
      <c r="AD195" s="27"/>
      <c r="AE195" s="27"/>
      <c r="AF195" s="27"/>
      <c r="AG195" s="27"/>
      <c r="AH195" s="27"/>
      <c r="AI195" s="27"/>
      <c r="AJ195" s="27"/>
      <c r="AK195" s="27"/>
      <c r="AL195" s="27"/>
      <c r="AM195" s="27"/>
    </row>
    <row r="196" ht="12.75" customHeight="1">
      <c r="A196" s="5"/>
      <c r="B196" s="27"/>
      <c r="C196" s="27"/>
      <c r="D196" s="27"/>
      <c r="E196" s="27"/>
      <c r="F196" s="27"/>
      <c r="G196" s="27"/>
      <c r="H196" s="547"/>
      <c r="I196" s="75"/>
      <c r="J196" s="75"/>
      <c r="K196" s="75"/>
      <c r="L196" s="75"/>
      <c r="M196" s="75"/>
      <c r="N196" s="75"/>
      <c r="O196" s="75"/>
      <c r="P196" s="75"/>
      <c r="Q196" s="75"/>
      <c r="R196" s="75"/>
      <c r="S196" s="75"/>
      <c r="T196" s="75"/>
      <c r="U196" s="75"/>
      <c r="V196" s="75"/>
      <c r="W196" s="75"/>
      <c r="X196" s="75"/>
      <c r="Y196" s="75"/>
      <c r="Z196" s="75"/>
      <c r="AA196" s="27"/>
      <c r="AB196" s="27"/>
      <c r="AC196" s="27"/>
      <c r="AD196" s="27"/>
      <c r="AE196" s="27"/>
      <c r="AF196" s="27"/>
      <c r="AG196" s="27"/>
      <c r="AH196" s="27"/>
      <c r="AI196" s="27"/>
      <c r="AJ196" s="27"/>
      <c r="AK196" s="27"/>
      <c r="AL196" s="27"/>
      <c r="AM196" s="27"/>
    </row>
    <row r="197" ht="12.75" customHeight="1">
      <c r="A197" s="5"/>
      <c r="B197" s="27"/>
      <c r="C197" s="27"/>
      <c r="D197" s="27"/>
      <c r="E197" s="27"/>
      <c r="F197" s="27"/>
      <c r="G197" s="27"/>
      <c r="H197" s="547"/>
      <c r="I197" s="75"/>
      <c r="J197" s="75"/>
      <c r="K197" s="75"/>
      <c r="L197" s="75"/>
      <c r="M197" s="75"/>
      <c r="N197" s="75"/>
      <c r="O197" s="75"/>
      <c r="P197" s="75"/>
      <c r="Q197" s="75"/>
      <c r="R197" s="75"/>
      <c r="S197" s="75"/>
      <c r="T197" s="75"/>
      <c r="U197" s="75"/>
      <c r="V197" s="75"/>
      <c r="W197" s="75"/>
      <c r="X197" s="75"/>
      <c r="Y197" s="75"/>
      <c r="Z197" s="75"/>
      <c r="AA197" s="27"/>
      <c r="AB197" s="27"/>
      <c r="AC197" s="27"/>
      <c r="AD197" s="27"/>
      <c r="AE197" s="27"/>
      <c r="AF197" s="27"/>
      <c r="AG197" s="27"/>
      <c r="AH197" s="27"/>
      <c r="AI197" s="27"/>
      <c r="AJ197" s="27"/>
      <c r="AK197" s="27"/>
      <c r="AL197" s="27"/>
      <c r="AM197" s="27"/>
    </row>
    <row r="198" ht="12.75" customHeight="1">
      <c r="A198" s="5"/>
      <c r="B198" s="27"/>
      <c r="C198" s="27"/>
      <c r="D198" s="27"/>
      <c r="E198" s="27"/>
      <c r="F198" s="27"/>
      <c r="G198" s="27"/>
      <c r="H198" s="547"/>
      <c r="I198" s="75"/>
      <c r="J198" s="75"/>
      <c r="K198" s="75"/>
      <c r="L198" s="75"/>
      <c r="M198" s="75"/>
      <c r="N198" s="75"/>
      <c r="O198" s="75"/>
      <c r="P198" s="75"/>
      <c r="Q198" s="75"/>
      <c r="R198" s="75"/>
      <c r="S198" s="75"/>
      <c r="T198" s="75"/>
      <c r="U198" s="75"/>
      <c r="V198" s="75"/>
      <c r="W198" s="75"/>
      <c r="X198" s="75"/>
      <c r="Y198" s="75"/>
      <c r="Z198" s="75"/>
      <c r="AA198" s="27"/>
      <c r="AB198" s="27"/>
      <c r="AC198" s="27"/>
      <c r="AD198" s="27"/>
      <c r="AE198" s="27"/>
      <c r="AF198" s="27"/>
      <c r="AG198" s="27"/>
      <c r="AH198" s="27"/>
      <c r="AI198" s="27"/>
      <c r="AJ198" s="27"/>
      <c r="AK198" s="27"/>
      <c r="AL198" s="27"/>
      <c r="AM198" s="27"/>
    </row>
    <row r="199" ht="12.75" customHeight="1">
      <c r="A199" s="5"/>
      <c r="B199" s="27"/>
      <c r="C199" s="27"/>
      <c r="D199" s="27"/>
      <c r="E199" s="27"/>
      <c r="F199" s="27"/>
      <c r="G199" s="27"/>
      <c r="H199" s="547"/>
      <c r="I199" s="75"/>
      <c r="J199" s="75"/>
      <c r="K199" s="75"/>
      <c r="L199" s="75"/>
      <c r="M199" s="75"/>
      <c r="N199" s="75"/>
      <c r="O199" s="75"/>
      <c r="P199" s="75"/>
      <c r="Q199" s="75"/>
      <c r="R199" s="75"/>
      <c r="S199" s="75"/>
      <c r="T199" s="75"/>
      <c r="U199" s="75"/>
      <c r="V199" s="75"/>
      <c r="W199" s="75"/>
      <c r="X199" s="75"/>
      <c r="Y199" s="75"/>
      <c r="Z199" s="75"/>
      <c r="AA199" s="27"/>
      <c r="AB199" s="27"/>
      <c r="AC199" s="27"/>
      <c r="AD199" s="27"/>
      <c r="AE199" s="27"/>
      <c r="AF199" s="27"/>
      <c r="AG199" s="27"/>
      <c r="AH199" s="27"/>
      <c r="AI199" s="27"/>
      <c r="AJ199" s="27"/>
      <c r="AK199" s="27"/>
      <c r="AL199" s="27"/>
      <c r="AM199" s="27"/>
    </row>
    <row r="200" ht="12.75" customHeight="1">
      <c r="A200" s="5"/>
      <c r="B200" s="27"/>
      <c r="C200" s="27"/>
      <c r="D200" s="27"/>
      <c r="E200" s="27"/>
      <c r="F200" s="27"/>
      <c r="G200" s="27"/>
      <c r="H200" s="547"/>
      <c r="I200" s="75"/>
      <c r="J200" s="75"/>
      <c r="K200" s="75"/>
      <c r="L200" s="75"/>
      <c r="M200" s="75"/>
      <c r="N200" s="75"/>
      <c r="O200" s="75"/>
      <c r="P200" s="75"/>
      <c r="Q200" s="75"/>
      <c r="R200" s="75"/>
      <c r="S200" s="75"/>
      <c r="T200" s="75"/>
      <c r="U200" s="75"/>
      <c r="V200" s="75"/>
      <c r="W200" s="75"/>
      <c r="X200" s="75"/>
      <c r="Y200" s="75"/>
      <c r="Z200" s="75"/>
      <c r="AA200" s="27"/>
      <c r="AB200" s="27"/>
      <c r="AC200" s="27"/>
      <c r="AD200" s="27"/>
      <c r="AE200" s="27"/>
      <c r="AF200" s="27"/>
      <c r="AG200" s="27"/>
      <c r="AH200" s="27"/>
      <c r="AI200" s="27"/>
      <c r="AJ200" s="27"/>
      <c r="AK200" s="27"/>
      <c r="AL200" s="27"/>
      <c r="AM200" s="27"/>
    </row>
    <row r="201" ht="12.75" customHeight="1">
      <c r="A201" s="5"/>
      <c r="B201" s="27"/>
      <c r="C201" s="27"/>
      <c r="D201" s="27"/>
      <c r="E201" s="27"/>
      <c r="F201" s="27"/>
      <c r="G201" s="27"/>
      <c r="H201" s="547"/>
      <c r="I201" s="75"/>
      <c r="J201" s="75"/>
      <c r="K201" s="75"/>
      <c r="L201" s="75"/>
      <c r="M201" s="75"/>
      <c r="N201" s="75"/>
      <c r="O201" s="75"/>
      <c r="P201" s="75"/>
      <c r="Q201" s="75"/>
      <c r="R201" s="75"/>
      <c r="S201" s="75"/>
      <c r="T201" s="75"/>
      <c r="U201" s="75"/>
      <c r="V201" s="75"/>
      <c r="W201" s="546"/>
      <c r="X201" s="75"/>
      <c r="Y201" s="75"/>
      <c r="Z201" s="75"/>
      <c r="AA201" s="27"/>
      <c r="AB201" s="27"/>
      <c r="AC201" s="27"/>
      <c r="AD201" s="27"/>
      <c r="AE201" s="27"/>
      <c r="AF201" s="27"/>
      <c r="AG201" s="27"/>
      <c r="AH201" s="27"/>
      <c r="AI201" s="27"/>
      <c r="AJ201" s="27"/>
      <c r="AK201" s="27"/>
      <c r="AL201" s="27"/>
      <c r="AM201" s="27"/>
    </row>
    <row r="202" ht="12.75" customHeight="1">
      <c r="A202" s="5"/>
      <c r="B202" s="27"/>
      <c r="C202" s="27"/>
      <c r="D202" s="27"/>
      <c r="E202" s="27"/>
      <c r="F202" s="27"/>
      <c r="G202" s="27"/>
      <c r="H202" s="547"/>
      <c r="I202" s="75"/>
      <c r="J202" s="75"/>
      <c r="K202" s="75"/>
      <c r="L202" s="75"/>
      <c r="M202" s="75"/>
      <c r="N202" s="75"/>
      <c r="O202" s="75"/>
      <c r="P202" s="75"/>
      <c r="Q202" s="75"/>
      <c r="R202" s="75"/>
      <c r="S202" s="75"/>
      <c r="T202" s="75"/>
      <c r="U202" s="75"/>
      <c r="V202" s="75"/>
      <c r="W202" s="546"/>
      <c r="X202" s="75"/>
      <c r="Y202" s="75"/>
      <c r="Z202" s="75"/>
      <c r="AA202" s="27"/>
      <c r="AB202" s="27"/>
      <c r="AC202" s="27"/>
      <c r="AD202" s="27"/>
      <c r="AE202" s="27"/>
      <c r="AF202" s="27"/>
      <c r="AG202" s="27"/>
      <c r="AH202" s="27"/>
      <c r="AI202" s="27"/>
      <c r="AJ202" s="27"/>
      <c r="AK202" s="27"/>
      <c r="AL202" s="27"/>
      <c r="AM202" s="27"/>
    </row>
    <row r="203" ht="12.75" customHeight="1">
      <c r="A203" s="5"/>
      <c r="B203" s="27"/>
      <c r="C203" s="27"/>
      <c r="D203" s="27"/>
      <c r="E203" s="27"/>
      <c r="F203" s="27"/>
      <c r="G203" s="27"/>
      <c r="H203" s="547"/>
      <c r="I203" s="75"/>
      <c r="J203" s="75"/>
      <c r="K203" s="75"/>
      <c r="L203" s="75"/>
      <c r="M203" s="75"/>
      <c r="N203" s="75"/>
      <c r="O203" s="75"/>
      <c r="P203" s="75"/>
      <c r="Q203" s="75"/>
      <c r="R203" s="75"/>
      <c r="S203" s="75"/>
      <c r="T203" s="75"/>
      <c r="U203" s="75"/>
      <c r="V203" s="75"/>
      <c r="W203" s="546"/>
      <c r="X203" s="75"/>
      <c r="Y203" s="75"/>
      <c r="Z203" s="75"/>
      <c r="AA203" s="27"/>
      <c r="AB203" s="27"/>
      <c r="AC203" s="27"/>
      <c r="AD203" s="27"/>
      <c r="AE203" s="27"/>
      <c r="AF203" s="27"/>
      <c r="AG203" s="27"/>
      <c r="AH203" s="27"/>
      <c r="AI203" s="27"/>
      <c r="AJ203" s="27"/>
      <c r="AK203" s="27"/>
      <c r="AL203" s="27"/>
      <c r="AM203" s="27"/>
    </row>
    <row r="204" ht="12.75" customHeight="1">
      <c r="A204" s="5"/>
      <c r="B204" s="27"/>
      <c r="C204" s="27"/>
      <c r="D204" s="27"/>
      <c r="E204" s="27"/>
      <c r="F204" s="27"/>
      <c r="G204" s="27"/>
      <c r="H204" s="547"/>
      <c r="I204" s="75"/>
      <c r="J204" s="75"/>
      <c r="K204" s="75"/>
      <c r="L204" s="75"/>
      <c r="M204" s="75"/>
      <c r="N204" s="75"/>
      <c r="O204" s="75"/>
      <c r="P204" s="75"/>
      <c r="Q204" s="75"/>
      <c r="R204" s="75"/>
      <c r="S204" s="75"/>
      <c r="T204" s="75"/>
      <c r="U204" s="75"/>
      <c r="V204" s="75"/>
      <c r="W204" s="546"/>
      <c r="X204" s="75"/>
      <c r="Y204" s="75"/>
      <c r="Z204" s="75"/>
      <c r="AA204" s="27"/>
      <c r="AB204" s="27"/>
      <c r="AC204" s="27"/>
      <c r="AD204" s="27"/>
      <c r="AE204" s="27"/>
      <c r="AF204" s="27"/>
      <c r="AG204" s="27"/>
      <c r="AH204" s="27"/>
      <c r="AI204" s="27"/>
      <c r="AJ204" s="27"/>
      <c r="AK204" s="27"/>
      <c r="AL204" s="27"/>
      <c r="AM204" s="27"/>
    </row>
    <row r="205" ht="12.75" customHeight="1">
      <c r="A205" s="5"/>
      <c r="B205" s="27"/>
      <c r="C205" s="27"/>
      <c r="D205" s="27"/>
      <c r="E205" s="27"/>
      <c r="F205" s="27"/>
      <c r="G205" s="27"/>
      <c r="H205" s="547"/>
      <c r="I205" s="75"/>
      <c r="J205" s="75"/>
      <c r="K205" s="75"/>
      <c r="L205" s="75"/>
      <c r="M205" s="75"/>
      <c r="N205" s="75"/>
      <c r="O205" s="75"/>
      <c r="P205" s="75"/>
      <c r="Q205" s="75"/>
      <c r="R205" s="75"/>
      <c r="S205" s="75"/>
      <c r="T205" s="75"/>
      <c r="U205" s="75"/>
      <c r="V205" s="75"/>
      <c r="W205" s="546"/>
      <c r="X205" s="75"/>
      <c r="Y205" s="75"/>
      <c r="Z205" s="75"/>
      <c r="AA205" s="27"/>
      <c r="AB205" s="27"/>
      <c r="AC205" s="27"/>
      <c r="AD205" s="27"/>
      <c r="AE205" s="27"/>
      <c r="AF205" s="27"/>
      <c r="AG205" s="27"/>
      <c r="AH205" s="27"/>
      <c r="AI205" s="27"/>
      <c r="AJ205" s="27"/>
      <c r="AK205" s="27"/>
      <c r="AL205" s="27"/>
      <c r="AM205" s="27"/>
    </row>
    <row r="206" ht="12.75" customHeight="1">
      <c r="A206" s="5"/>
      <c r="B206" s="27"/>
      <c r="C206" s="27"/>
      <c r="D206" s="27"/>
      <c r="E206" s="27"/>
      <c r="F206" s="27"/>
      <c r="G206" s="27"/>
      <c r="H206" s="547"/>
      <c r="I206" s="75"/>
      <c r="J206" s="75"/>
      <c r="K206" s="75"/>
      <c r="L206" s="75"/>
      <c r="M206" s="75"/>
      <c r="N206" s="75"/>
      <c r="O206" s="75"/>
      <c r="P206" s="75"/>
      <c r="Q206" s="75"/>
      <c r="R206" s="75"/>
      <c r="S206" s="75"/>
      <c r="T206" s="75"/>
      <c r="U206" s="75"/>
      <c r="V206" s="75"/>
      <c r="W206" s="546"/>
      <c r="X206" s="75"/>
      <c r="Y206" s="75"/>
      <c r="Z206" s="75"/>
      <c r="AA206" s="27"/>
      <c r="AB206" s="27"/>
      <c r="AC206" s="27"/>
      <c r="AD206" s="27"/>
      <c r="AE206" s="27"/>
      <c r="AF206" s="27"/>
      <c r="AG206" s="27"/>
      <c r="AH206" s="27"/>
      <c r="AI206" s="27"/>
      <c r="AJ206" s="27"/>
      <c r="AK206" s="27"/>
      <c r="AL206" s="27"/>
      <c r="AM206" s="27"/>
    </row>
    <row r="207" ht="12.75" customHeight="1">
      <c r="A207" s="5"/>
      <c r="B207" s="27"/>
      <c r="C207" s="27"/>
      <c r="D207" s="27"/>
      <c r="E207" s="27"/>
      <c r="F207" s="27"/>
      <c r="G207" s="27"/>
      <c r="H207" s="547"/>
      <c r="I207" s="75"/>
      <c r="J207" s="75"/>
      <c r="K207" s="75"/>
      <c r="L207" s="75"/>
      <c r="M207" s="75"/>
      <c r="N207" s="75"/>
      <c r="O207" s="75"/>
      <c r="P207" s="75"/>
      <c r="Q207" s="75"/>
      <c r="R207" s="75"/>
      <c r="S207" s="75"/>
      <c r="T207" s="75"/>
      <c r="U207" s="75"/>
      <c r="V207" s="75"/>
      <c r="W207" s="546"/>
      <c r="X207" s="75"/>
      <c r="Y207" s="75"/>
      <c r="Z207" s="75"/>
      <c r="AA207" s="27"/>
      <c r="AB207" s="27"/>
      <c r="AC207" s="27"/>
      <c r="AD207" s="27"/>
      <c r="AE207" s="27"/>
      <c r="AF207" s="27"/>
      <c r="AG207" s="27"/>
      <c r="AH207" s="27"/>
      <c r="AI207" s="27"/>
      <c r="AJ207" s="27"/>
      <c r="AK207" s="27"/>
      <c r="AL207" s="27"/>
      <c r="AM207" s="27"/>
    </row>
    <row r="208" ht="12.75" customHeight="1">
      <c r="A208" s="5"/>
      <c r="B208" s="27"/>
      <c r="C208" s="27"/>
      <c r="D208" s="27"/>
      <c r="E208" s="27"/>
      <c r="F208" s="27"/>
      <c r="G208" s="27"/>
      <c r="H208" s="547"/>
      <c r="I208" s="75"/>
      <c r="J208" s="75"/>
      <c r="K208" s="75"/>
      <c r="L208" s="75"/>
      <c r="M208" s="75"/>
      <c r="N208" s="75"/>
      <c r="O208" s="75"/>
      <c r="P208" s="75"/>
      <c r="Q208" s="75"/>
      <c r="R208" s="75"/>
      <c r="S208" s="75"/>
      <c r="T208" s="75"/>
      <c r="U208" s="75"/>
      <c r="V208" s="75"/>
      <c r="W208" s="546"/>
      <c r="X208" s="75"/>
      <c r="Y208" s="75"/>
      <c r="Z208" s="75"/>
      <c r="AA208" s="27"/>
      <c r="AB208" s="27"/>
      <c r="AC208" s="27"/>
      <c r="AD208" s="27"/>
      <c r="AE208" s="27"/>
      <c r="AF208" s="27"/>
      <c r="AG208" s="27"/>
      <c r="AH208" s="27"/>
      <c r="AI208" s="27"/>
      <c r="AJ208" s="27"/>
      <c r="AK208" s="27"/>
      <c r="AL208" s="27"/>
      <c r="AM208" s="27"/>
    </row>
    <row r="209" ht="12.75" customHeight="1">
      <c r="A209" s="5"/>
      <c r="B209" s="27"/>
      <c r="C209" s="27"/>
      <c r="D209" s="27"/>
      <c r="E209" s="27"/>
      <c r="F209" s="27"/>
      <c r="G209" s="27"/>
      <c r="H209" s="547"/>
      <c r="I209" s="75"/>
      <c r="J209" s="75"/>
      <c r="K209" s="75"/>
      <c r="L209" s="75"/>
      <c r="M209" s="75"/>
      <c r="N209" s="75"/>
      <c r="O209" s="75"/>
      <c r="P209" s="75"/>
      <c r="Q209" s="75"/>
      <c r="R209" s="75"/>
      <c r="S209" s="75"/>
      <c r="T209" s="75"/>
      <c r="U209" s="75"/>
      <c r="V209" s="75"/>
      <c r="W209" s="546"/>
      <c r="X209" s="75"/>
      <c r="Y209" s="75"/>
      <c r="Z209" s="75"/>
      <c r="AA209" s="27"/>
      <c r="AB209" s="27"/>
      <c r="AC209" s="27"/>
      <c r="AD209" s="27"/>
      <c r="AE209" s="27"/>
      <c r="AF209" s="27"/>
      <c r="AG209" s="27"/>
      <c r="AH209" s="27"/>
      <c r="AI209" s="27"/>
      <c r="AJ209" s="27"/>
      <c r="AK209" s="27"/>
      <c r="AL209" s="27"/>
      <c r="AM209" s="27"/>
    </row>
    <row r="210" ht="12.75" customHeight="1">
      <c r="A210" s="5"/>
      <c r="B210" s="27"/>
      <c r="C210" s="27"/>
      <c r="D210" s="27"/>
      <c r="E210" s="27"/>
      <c r="F210" s="27"/>
      <c r="G210" s="27"/>
      <c r="H210" s="547"/>
      <c r="I210" s="75"/>
      <c r="J210" s="75"/>
      <c r="K210" s="75"/>
      <c r="L210" s="75"/>
      <c r="M210" s="75"/>
      <c r="N210" s="75"/>
      <c r="O210" s="75"/>
      <c r="P210" s="75"/>
      <c r="Q210" s="75"/>
      <c r="R210" s="75"/>
      <c r="S210" s="75"/>
      <c r="T210" s="75"/>
      <c r="U210" s="75"/>
      <c r="V210" s="75"/>
      <c r="W210" s="546"/>
      <c r="X210" s="75"/>
      <c r="Y210" s="75"/>
      <c r="Z210" s="75"/>
      <c r="AA210" s="27"/>
      <c r="AB210" s="27"/>
      <c r="AC210" s="27"/>
      <c r="AD210" s="27"/>
      <c r="AE210" s="27"/>
      <c r="AF210" s="27"/>
      <c r="AG210" s="27"/>
      <c r="AH210" s="27"/>
      <c r="AI210" s="27"/>
      <c r="AJ210" s="27"/>
      <c r="AK210" s="27"/>
      <c r="AL210" s="27"/>
      <c r="AM210" s="27"/>
    </row>
    <row r="211" ht="12.75" customHeight="1">
      <c r="A211" s="5"/>
      <c r="B211" s="27"/>
      <c r="C211" s="27"/>
      <c r="D211" s="27"/>
      <c r="E211" s="27"/>
      <c r="F211" s="27"/>
      <c r="G211" s="27"/>
      <c r="H211" s="547"/>
      <c r="I211" s="75"/>
      <c r="J211" s="75"/>
      <c r="K211" s="75"/>
      <c r="L211" s="75"/>
      <c r="M211" s="75"/>
      <c r="N211" s="75"/>
      <c r="O211" s="75"/>
      <c r="P211" s="75"/>
      <c r="Q211" s="75"/>
      <c r="R211" s="75"/>
      <c r="S211" s="75"/>
      <c r="T211" s="75"/>
      <c r="U211" s="75"/>
      <c r="V211" s="75"/>
      <c r="W211" s="546"/>
      <c r="X211" s="75"/>
      <c r="Y211" s="75"/>
      <c r="Z211" s="75"/>
      <c r="AA211" s="27"/>
      <c r="AB211" s="27"/>
      <c r="AC211" s="27"/>
      <c r="AD211" s="27"/>
      <c r="AE211" s="27"/>
      <c r="AF211" s="27"/>
      <c r="AG211" s="27"/>
      <c r="AH211" s="27"/>
      <c r="AI211" s="27"/>
      <c r="AJ211" s="27"/>
      <c r="AK211" s="27"/>
      <c r="AL211" s="27"/>
      <c r="AM211" s="27"/>
    </row>
    <row r="212" ht="12.75" customHeight="1">
      <c r="A212" s="5"/>
      <c r="B212" s="27"/>
      <c r="C212" s="27"/>
      <c r="D212" s="27"/>
      <c r="E212" s="27"/>
      <c r="F212" s="27"/>
      <c r="G212" s="27"/>
      <c r="H212" s="547"/>
      <c r="I212" s="75"/>
      <c r="J212" s="75"/>
      <c r="K212" s="75"/>
      <c r="L212" s="75"/>
      <c r="M212" s="75"/>
      <c r="N212" s="75"/>
      <c r="O212" s="75"/>
      <c r="P212" s="75"/>
      <c r="Q212" s="75"/>
      <c r="R212" s="75"/>
      <c r="S212" s="75"/>
      <c r="T212" s="75"/>
      <c r="U212" s="75"/>
      <c r="V212" s="75"/>
      <c r="W212" s="546"/>
      <c r="X212" s="75"/>
      <c r="Y212" s="75"/>
      <c r="Z212" s="75"/>
      <c r="AA212" s="27"/>
      <c r="AB212" s="27"/>
      <c r="AC212" s="27"/>
      <c r="AD212" s="27"/>
      <c r="AE212" s="27"/>
      <c r="AF212" s="27"/>
      <c r="AG212" s="27"/>
      <c r="AH212" s="27"/>
      <c r="AI212" s="27"/>
      <c r="AJ212" s="27"/>
      <c r="AK212" s="27"/>
      <c r="AL212" s="27"/>
      <c r="AM212" s="27"/>
    </row>
    <row r="213" ht="12.75" customHeight="1">
      <c r="A213" s="5"/>
      <c r="B213" s="27"/>
      <c r="C213" s="27"/>
      <c r="D213" s="27"/>
      <c r="E213" s="27"/>
      <c r="F213" s="27"/>
      <c r="G213" s="27"/>
      <c r="H213" s="547"/>
      <c r="I213" s="75"/>
      <c r="J213" s="75"/>
      <c r="K213" s="75"/>
      <c r="L213" s="75"/>
      <c r="M213" s="75"/>
      <c r="N213" s="75"/>
      <c r="O213" s="75"/>
      <c r="P213" s="75"/>
      <c r="Q213" s="75"/>
      <c r="R213" s="75"/>
      <c r="S213" s="75"/>
      <c r="T213" s="75"/>
      <c r="U213" s="75"/>
      <c r="V213" s="75"/>
      <c r="W213" s="546"/>
      <c r="X213" s="75"/>
      <c r="Y213" s="75"/>
      <c r="Z213" s="75"/>
      <c r="AA213" s="27"/>
      <c r="AB213" s="27"/>
      <c r="AC213" s="27"/>
      <c r="AD213" s="27"/>
      <c r="AE213" s="27"/>
      <c r="AF213" s="27"/>
      <c r="AG213" s="27"/>
      <c r="AH213" s="27"/>
      <c r="AI213" s="27"/>
      <c r="AJ213" s="27"/>
      <c r="AK213" s="27"/>
      <c r="AL213" s="27"/>
      <c r="AM213" s="27"/>
    </row>
    <row r="214" ht="12.75" customHeight="1">
      <c r="A214" s="5"/>
      <c r="B214" s="27"/>
      <c r="C214" s="27"/>
      <c r="D214" s="27"/>
      <c r="E214" s="27"/>
      <c r="F214" s="27"/>
      <c r="G214" s="27"/>
      <c r="H214" s="547"/>
      <c r="I214" s="75"/>
      <c r="J214" s="75"/>
      <c r="K214" s="75"/>
      <c r="L214" s="75"/>
      <c r="M214" s="75"/>
      <c r="N214" s="75"/>
      <c r="O214" s="75"/>
      <c r="P214" s="75"/>
      <c r="Q214" s="75"/>
      <c r="R214" s="75"/>
      <c r="S214" s="75"/>
      <c r="T214" s="75"/>
      <c r="U214" s="75"/>
      <c r="V214" s="75"/>
      <c r="W214" s="546"/>
      <c r="X214" s="75"/>
      <c r="Y214" s="75"/>
      <c r="Z214" s="75"/>
      <c r="AA214" s="27"/>
      <c r="AB214" s="27"/>
      <c r="AC214" s="27"/>
      <c r="AD214" s="27"/>
      <c r="AE214" s="27"/>
      <c r="AF214" s="27"/>
      <c r="AG214" s="27"/>
      <c r="AH214" s="27"/>
      <c r="AI214" s="27"/>
      <c r="AJ214" s="27"/>
      <c r="AK214" s="27"/>
      <c r="AL214" s="27"/>
      <c r="AM214" s="27"/>
    </row>
    <row r="215" ht="12.75" customHeight="1">
      <c r="A215" s="5"/>
      <c r="B215" s="27"/>
      <c r="C215" s="27"/>
      <c r="D215" s="27"/>
      <c r="E215" s="27"/>
      <c r="F215" s="27"/>
      <c r="G215" s="27"/>
      <c r="H215" s="547"/>
      <c r="I215" s="75"/>
      <c r="J215" s="75"/>
      <c r="K215" s="75"/>
      <c r="L215" s="75"/>
      <c r="M215" s="75"/>
      <c r="N215" s="75"/>
      <c r="O215" s="75"/>
      <c r="P215" s="75"/>
      <c r="Q215" s="75"/>
      <c r="R215" s="75"/>
      <c r="S215" s="75"/>
      <c r="T215" s="75"/>
      <c r="U215" s="75"/>
      <c r="V215" s="75"/>
      <c r="W215" s="546"/>
      <c r="X215" s="75"/>
      <c r="Y215" s="75"/>
      <c r="Z215" s="75"/>
      <c r="AA215" s="27"/>
      <c r="AB215" s="27"/>
      <c r="AC215" s="27"/>
      <c r="AD215" s="27"/>
      <c r="AE215" s="27"/>
      <c r="AF215" s="27"/>
      <c r="AG215" s="27"/>
      <c r="AH215" s="27"/>
      <c r="AI215" s="27"/>
      <c r="AJ215" s="27"/>
      <c r="AK215" s="27"/>
      <c r="AL215" s="27"/>
      <c r="AM215" s="27"/>
    </row>
    <row r="216" ht="12.75" customHeight="1">
      <c r="A216" s="5"/>
      <c r="B216" s="27"/>
      <c r="C216" s="27"/>
      <c r="D216" s="27"/>
      <c r="E216" s="27"/>
      <c r="F216" s="27"/>
      <c r="G216" s="27"/>
      <c r="H216" s="547"/>
      <c r="I216" s="75"/>
      <c r="J216" s="75"/>
      <c r="K216" s="75"/>
      <c r="L216" s="75"/>
      <c r="M216" s="75"/>
      <c r="N216" s="75"/>
      <c r="O216" s="75"/>
      <c r="P216" s="75"/>
      <c r="Q216" s="75"/>
      <c r="R216" s="75"/>
      <c r="S216" s="75"/>
      <c r="T216" s="75"/>
      <c r="U216" s="75"/>
      <c r="V216" s="75"/>
      <c r="W216" s="546"/>
      <c r="X216" s="75"/>
      <c r="Y216" s="75"/>
      <c r="Z216" s="75"/>
      <c r="AA216" s="27"/>
      <c r="AB216" s="27"/>
      <c r="AC216" s="27"/>
      <c r="AD216" s="27"/>
      <c r="AE216" s="27"/>
      <c r="AF216" s="27"/>
      <c r="AG216" s="27"/>
      <c r="AH216" s="27"/>
      <c r="AI216" s="27"/>
      <c r="AJ216" s="27"/>
      <c r="AK216" s="27"/>
      <c r="AL216" s="27"/>
      <c r="AM216" s="27"/>
    </row>
    <row r="217" ht="12.75" customHeight="1">
      <c r="A217" s="5"/>
      <c r="B217" s="27"/>
      <c r="C217" s="27"/>
      <c r="D217" s="27"/>
      <c r="E217" s="27"/>
      <c r="F217" s="27"/>
      <c r="G217" s="27"/>
      <c r="H217" s="547"/>
      <c r="I217" s="75"/>
      <c r="J217" s="75"/>
      <c r="K217" s="75"/>
      <c r="L217" s="75"/>
      <c r="M217" s="75"/>
      <c r="N217" s="75"/>
      <c r="O217" s="75"/>
      <c r="P217" s="75"/>
      <c r="Q217" s="75"/>
      <c r="R217" s="75"/>
      <c r="S217" s="75"/>
      <c r="T217" s="75"/>
      <c r="U217" s="75"/>
      <c r="V217" s="75"/>
      <c r="W217" s="546"/>
      <c r="X217" s="75"/>
      <c r="Y217" s="75"/>
      <c r="Z217" s="75"/>
      <c r="AA217" s="27"/>
      <c r="AB217" s="27"/>
      <c r="AC217" s="27"/>
      <c r="AD217" s="27"/>
      <c r="AE217" s="27"/>
      <c r="AF217" s="27"/>
      <c r="AG217" s="27"/>
      <c r="AH217" s="27"/>
      <c r="AI217" s="27"/>
      <c r="AJ217" s="27"/>
      <c r="AK217" s="27"/>
      <c r="AL217" s="27"/>
      <c r="AM217" s="27"/>
    </row>
    <row r="218" ht="12.75" customHeight="1">
      <c r="A218" s="5"/>
      <c r="B218" s="27"/>
      <c r="C218" s="27"/>
      <c r="D218" s="27"/>
      <c r="E218" s="27"/>
      <c r="F218" s="27"/>
      <c r="G218" s="27"/>
      <c r="H218" s="547"/>
      <c r="I218" s="75"/>
      <c r="J218" s="75"/>
      <c r="K218" s="75"/>
      <c r="L218" s="75"/>
      <c r="M218" s="75"/>
      <c r="N218" s="75"/>
      <c r="O218" s="75"/>
      <c r="P218" s="75"/>
      <c r="Q218" s="75"/>
      <c r="R218" s="75"/>
      <c r="S218" s="75"/>
      <c r="T218" s="75"/>
      <c r="U218" s="75"/>
      <c r="V218" s="75"/>
      <c r="W218" s="546"/>
      <c r="X218" s="75"/>
      <c r="Y218" s="75"/>
      <c r="Z218" s="75"/>
      <c r="AA218" s="27"/>
      <c r="AB218" s="27"/>
      <c r="AC218" s="27"/>
      <c r="AD218" s="27"/>
      <c r="AE218" s="27"/>
      <c r="AF218" s="27"/>
      <c r="AG218" s="27"/>
      <c r="AH218" s="27"/>
      <c r="AI218" s="27"/>
      <c r="AJ218" s="27"/>
      <c r="AK218" s="27"/>
      <c r="AL218" s="27"/>
      <c r="AM218" s="27"/>
    </row>
    <row r="219" ht="12.75" customHeight="1">
      <c r="A219" s="5"/>
      <c r="B219" s="27"/>
      <c r="C219" s="27"/>
      <c r="D219" s="27"/>
      <c r="E219" s="27"/>
      <c r="F219" s="27"/>
      <c r="G219" s="27"/>
      <c r="H219" s="547"/>
      <c r="I219" s="75"/>
      <c r="J219" s="75"/>
      <c r="K219" s="75"/>
      <c r="L219" s="75"/>
      <c r="M219" s="75"/>
      <c r="N219" s="75"/>
      <c r="O219" s="75"/>
      <c r="P219" s="75"/>
      <c r="Q219" s="75"/>
      <c r="R219" s="75"/>
      <c r="S219" s="75"/>
      <c r="T219" s="75"/>
      <c r="U219" s="75"/>
      <c r="V219" s="75"/>
      <c r="W219" s="546"/>
      <c r="X219" s="75"/>
      <c r="Y219" s="75"/>
      <c r="Z219" s="75"/>
      <c r="AA219" s="27"/>
      <c r="AB219" s="27"/>
      <c r="AC219" s="27"/>
      <c r="AD219" s="27"/>
      <c r="AE219" s="27"/>
      <c r="AF219" s="27"/>
      <c r="AG219" s="27"/>
      <c r="AH219" s="27"/>
      <c r="AI219" s="27"/>
      <c r="AJ219" s="27"/>
      <c r="AK219" s="27"/>
      <c r="AL219" s="27"/>
      <c r="AM219" s="27"/>
    </row>
    <row r="220" ht="12.75" customHeight="1">
      <c r="A220" s="5"/>
      <c r="B220" s="27"/>
      <c r="C220" s="27"/>
      <c r="D220" s="27"/>
      <c r="E220" s="27"/>
      <c r="F220" s="27"/>
      <c r="G220" s="27"/>
      <c r="H220" s="547"/>
      <c r="I220" s="75"/>
      <c r="J220" s="75"/>
      <c r="K220" s="75"/>
      <c r="L220" s="75"/>
      <c r="M220" s="75"/>
      <c r="N220" s="75"/>
      <c r="O220" s="75"/>
      <c r="P220" s="75"/>
      <c r="Q220" s="75"/>
      <c r="R220" s="75"/>
      <c r="S220" s="75"/>
      <c r="T220" s="75"/>
      <c r="U220" s="75"/>
      <c r="V220" s="75"/>
      <c r="W220" s="546"/>
      <c r="X220" s="75"/>
      <c r="Y220" s="75"/>
      <c r="Z220" s="75"/>
      <c r="AA220" s="27"/>
      <c r="AB220" s="27"/>
      <c r="AC220" s="27"/>
      <c r="AD220" s="27"/>
      <c r="AE220" s="27"/>
      <c r="AF220" s="27"/>
      <c r="AG220" s="27"/>
      <c r="AH220" s="27"/>
      <c r="AI220" s="27"/>
      <c r="AJ220" s="27"/>
      <c r="AK220" s="27"/>
      <c r="AL220" s="27"/>
      <c r="AM220" s="27"/>
    </row>
    <row r="221" ht="12.75" customHeight="1">
      <c r="A221" s="5"/>
      <c r="B221" s="27"/>
      <c r="C221" s="27"/>
      <c r="D221" s="27"/>
      <c r="E221" s="27"/>
      <c r="F221" s="27"/>
      <c r="G221" s="27"/>
      <c r="H221" s="547"/>
      <c r="I221" s="75"/>
      <c r="J221" s="75"/>
      <c r="K221" s="75"/>
      <c r="L221" s="75"/>
      <c r="M221" s="75"/>
      <c r="N221" s="75"/>
      <c r="O221" s="75"/>
      <c r="P221" s="75"/>
      <c r="Q221" s="75"/>
      <c r="R221" s="75"/>
      <c r="S221" s="75"/>
      <c r="T221" s="75"/>
      <c r="U221" s="75"/>
      <c r="V221" s="75"/>
      <c r="W221" s="546"/>
      <c r="X221" s="75"/>
      <c r="Y221" s="75"/>
      <c r="Z221" s="75"/>
      <c r="AA221" s="27"/>
      <c r="AB221" s="27"/>
      <c r="AC221" s="27"/>
      <c r="AD221" s="27"/>
      <c r="AE221" s="27"/>
      <c r="AF221" s="27"/>
      <c r="AG221" s="27"/>
      <c r="AH221" s="27"/>
      <c r="AI221" s="27"/>
      <c r="AJ221" s="27"/>
      <c r="AK221" s="27"/>
      <c r="AL221" s="27"/>
      <c r="AM221" s="27"/>
    </row>
    <row r="222" ht="12.75" customHeight="1">
      <c r="A222" s="5"/>
      <c r="B222" s="27"/>
      <c r="C222" s="27"/>
      <c r="D222" s="27"/>
      <c r="E222" s="27"/>
      <c r="F222" s="27"/>
      <c r="G222" s="27"/>
      <c r="H222" s="547"/>
      <c r="I222" s="75"/>
      <c r="J222" s="75"/>
      <c r="K222" s="75"/>
      <c r="L222" s="75"/>
      <c r="M222" s="75"/>
      <c r="N222" s="75"/>
      <c r="O222" s="75"/>
      <c r="P222" s="75"/>
      <c r="Q222" s="75"/>
      <c r="R222" s="75"/>
      <c r="S222" s="75"/>
      <c r="T222" s="75"/>
      <c r="U222" s="75"/>
      <c r="V222" s="75"/>
      <c r="W222" s="546"/>
      <c r="X222" s="75"/>
      <c r="Y222" s="75"/>
      <c r="Z222" s="75"/>
      <c r="AA222" s="27"/>
      <c r="AB222" s="27"/>
      <c r="AC222" s="27"/>
      <c r="AD222" s="27"/>
      <c r="AE222" s="27"/>
      <c r="AF222" s="27"/>
      <c r="AG222" s="27"/>
      <c r="AH222" s="27"/>
      <c r="AI222" s="27"/>
      <c r="AJ222" s="27"/>
      <c r="AK222" s="27"/>
      <c r="AL222" s="27"/>
      <c r="AM222" s="27"/>
    </row>
    <row r="223" ht="12.75" customHeight="1">
      <c r="A223" s="5"/>
      <c r="B223" s="27"/>
      <c r="C223" s="27"/>
      <c r="D223" s="27"/>
      <c r="E223" s="27"/>
      <c r="F223" s="27"/>
      <c r="G223" s="27"/>
      <c r="H223" s="547"/>
      <c r="I223" s="75"/>
      <c r="J223" s="75"/>
      <c r="K223" s="75"/>
      <c r="L223" s="75"/>
      <c r="M223" s="75"/>
      <c r="N223" s="75"/>
      <c r="O223" s="75"/>
      <c r="P223" s="75"/>
      <c r="Q223" s="75"/>
      <c r="R223" s="75"/>
      <c r="S223" s="75"/>
      <c r="T223" s="75"/>
      <c r="U223" s="75"/>
      <c r="V223" s="75"/>
      <c r="W223" s="546"/>
      <c r="X223" s="75"/>
      <c r="Y223" s="75"/>
      <c r="Z223" s="75"/>
      <c r="AA223" s="27"/>
      <c r="AB223" s="27"/>
      <c r="AC223" s="27"/>
      <c r="AD223" s="27"/>
      <c r="AE223" s="27"/>
      <c r="AF223" s="27"/>
      <c r="AG223" s="27"/>
      <c r="AH223" s="27"/>
      <c r="AI223" s="27"/>
      <c r="AJ223" s="27"/>
      <c r="AK223" s="27"/>
      <c r="AL223" s="27"/>
      <c r="AM223" s="27"/>
    </row>
    <row r="224" ht="12.75" customHeight="1">
      <c r="A224" s="5"/>
      <c r="B224" s="27"/>
      <c r="C224" s="27"/>
      <c r="D224" s="27"/>
      <c r="E224" s="27"/>
      <c r="F224" s="27"/>
      <c r="G224" s="27"/>
      <c r="H224" s="547"/>
      <c r="I224" s="75"/>
      <c r="J224" s="75"/>
      <c r="K224" s="75"/>
      <c r="L224" s="75"/>
      <c r="M224" s="75"/>
      <c r="N224" s="75"/>
      <c r="O224" s="75"/>
      <c r="P224" s="75"/>
      <c r="Q224" s="75"/>
      <c r="R224" s="75"/>
      <c r="S224" s="75"/>
      <c r="T224" s="75"/>
      <c r="U224" s="75"/>
      <c r="V224" s="75"/>
      <c r="W224" s="546"/>
      <c r="X224" s="75"/>
      <c r="Y224" s="75"/>
      <c r="Z224" s="75"/>
      <c r="AA224" s="27"/>
      <c r="AB224" s="27"/>
      <c r="AC224" s="27"/>
      <c r="AD224" s="27"/>
      <c r="AE224" s="27"/>
      <c r="AF224" s="27"/>
      <c r="AG224" s="27"/>
      <c r="AH224" s="27"/>
      <c r="AI224" s="27"/>
      <c r="AJ224" s="27"/>
      <c r="AK224" s="27"/>
      <c r="AL224" s="27"/>
      <c r="AM224" s="27"/>
    </row>
    <row r="225" ht="12.75" customHeight="1">
      <c r="A225" s="5"/>
      <c r="B225" s="27"/>
      <c r="C225" s="27"/>
      <c r="D225" s="27"/>
      <c r="E225" s="27"/>
      <c r="F225" s="27"/>
      <c r="G225" s="27"/>
      <c r="H225" s="547"/>
      <c r="I225" s="75"/>
      <c r="J225" s="75"/>
      <c r="K225" s="75"/>
      <c r="L225" s="75"/>
      <c r="M225" s="75"/>
      <c r="N225" s="75"/>
      <c r="O225" s="75"/>
      <c r="P225" s="75"/>
      <c r="Q225" s="75"/>
      <c r="R225" s="75"/>
      <c r="S225" s="75"/>
      <c r="T225" s="75"/>
      <c r="U225" s="75"/>
      <c r="V225" s="75"/>
      <c r="W225" s="546"/>
      <c r="X225" s="75"/>
      <c r="Y225" s="75"/>
      <c r="Z225" s="75"/>
      <c r="AA225" s="27"/>
      <c r="AB225" s="27"/>
      <c r="AC225" s="27"/>
      <c r="AD225" s="27"/>
      <c r="AE225" s="27"/>
      <c r="AF225" s="27"/>
      <c r="AG225" s="27"/>
      <c r="AH225" s="27"/>
      <c r="AI225" s="27"/>
      <c r="AJ225" s="27"/>
      <c r="AK225" s="27"/>
      <c r="AL225" s="27"/>
      <c r="AM225" s="27"/>
    </row>
    <row r="226" ht="12.75" customHeight="1">
      <c r="A226" s="5"/>
      <c r="B226" s="27"/>
      <c r="C226" s="27"/>
      <c r="D226" s="27"/>
      <c r="E226" s="27"/>
      <c r="F226" s="27"/>
      <c r="G226" s="27"/>
      <c r="H226" s="547"/>
      <c r="I226" s="75"/>
      <c r="J226" s="75"/>
      <c r="K226" s="75"/>
      <c r="L226" s="75"/>
      <c r="M226" s="75"/>
      <c r="N226" s="75"/>
      <c r="O226" s="75"/>
      <c r="P226" s="75"/>
      <c r="Q226" s="75"/>
      <c r="R226" s="75"/>
      <c r="S226" s="75"/>
      <c r="T226" s="75"/>
      <c r="U226" s="75"/>
      <c r="V226" s="75"/>
      <c r="W226" s="546"/>
      <c r="X226" s="75"/>
      <c r="Y226" s="75"/>
      <c r="Z226" s="75"/>
      <c r="AA226" s="27"/>
      <c r="AB226" s="27"/>
      <c r="AC226" s="27"/>
      <c r="AD226" s="27"/>
      <c r="AE226" s="27"/>
      <c r="AF226" s="27"/>
      <c r="AG226" s="27"/>
      <c r="AH226" s="27"/>
      <c r="AI226" s="27"/>
      <c r="AJ226" s="27"/>
      <c r="AK226" s="27"/>
      <c r="AL226" s="27"/>
      <c r="AM226" s="27"/>
    </row>
    <row r="227" ht="12.75" customHeight="1">
      <c r="A227" s="5"/>
      <c r="B227" s="27"/>
      <c r="C227" s="27"/>
      <c r="D227" s="27"/>
      <c r="E227" s="27"/>
      <c r="F227" s="27"/>
      <c r="G227" s="27"/>
      <c r="H227" s="547"/>
      <c r="I227" s="75"/>
      <c r="J227" s="75"/>
      <c r="K227" s="75"/>
      <c r="L227" s="75"/>
      <c r="M227" s="75"/>
      <c r="N227" s="75"/>
      <c r="O227" s="75"/>
      <c r="P227" s="75"/>
      <c r="Q227" s="75"/>
      <c r="R227" s="75"/>
      <c r="S227" s="75"/>
      <c r="T227" s="75"/>
      <c r="U227" s="75"/>
      <c r="V227" s="75"/>
      <c r="W227" s="546"/>
      <c r="X227" s="75"/>
      <c r="Y227" s="75"/>
      <c r="Z227" s="75"/>
      <c r="AA227" s="27"/>
      <c r="AB227" s="27"/>
      <c r="AC227" s="27"/>
      <c r="AD227" s="27"/>
      <c r="AE227" s="27"/>
      <c r="AF227" s="27"/>
      <c r="AG227" s="27"/>
      <c r="AH227" s="27"/>
      <c r="AI227" s="27"/>
      <c r="AJ227" s="27"/>
      <c r="AK227" s="27"/>
      <c r="AL227" s="27"/>
      <c r="AM227" s="27"/>
    </row>
    <row r="228" ht="12.75" customHeight="1">
      <c r="A228" s="5"/>
      <c r="B228" s="27"/>
      <c r="C228" s="27"/>
      <c r="D228" s="27"/>
      <c r="E228" s="27"/>
      <c r="F228" s="27"/>
      <c r="G228" s="27"/>
      <c r="H228" s="547"/>
      <c r="I228" s="75"/>
      <c r="J228" s="75"/>
      <c r="K228" s="75"/>
      <c r="L228" s="75"/>
      <c r="M228" s="75"/>
      <c r="N228" s="75"/>
      <c r="O228" s="75"/>
      <c r="P228" s="75"/>
      <c r="Q228" s="75"/>
      <c r="R228" s="75"/>
      <c r="S228" s="75"/>
      <c r="T228" s="75"/>
      <c r="U228" s="75"/>
      <c r="V228" s="75"/>
      <c r="W228" s="546"/>
      <c r="X228" s="75"/>
      <c r="Y228" s="75"/>
      <c r="Z228" s="75"/>
      <c r="AA228" s="27"/>
      <c r="AB228" s="27"/>
      <c r="AC228" s="27"/>
      <c r="AD228" s="27"/>
      <c r="AE228" s="27"/>
      <c r="AF228" s="27"/>
      <c r="AG228" s="27"/>
      <c r="AH228" s="27"/>
      <c r="AI228" s="27"/>
      <c r="AJ228" s="27"/>
      <c r="AK228" s="27"/>
      <c r="AL228" s="27"/>
      <c r="AM228" s="27"/>
    </row>
    <row r="229" ht="12.75" customHeight="1">
      <c r="A229" s="5"/>
      <c r="B229" s="27"/>
      <c r="C229" s="27"/>
      <c r="D229" s="27"/>
      <c r="E229" s="27"/>
      <c r="F229" s="27"/>
      <c r="G229" s="27"/>
      <c r="H229" s="547"/>
      <c r="I229" s="75"/>
      <c r="J229" s="75"/>
      <c r="K229" s="75"/>
      <c r="L229" s="75"/>
      <c r="M229" s="75"/>
      <c r="N229" s="75"/>
      <c r="O229" s="75"/>
      <c r="P229" s="75"/>
      <c r="Q229" s="75"/>
      <c r="R229" s="75"/>
      <c r="S229" s="75"/>
      <c r="T229" s="75"/>
      <c r="U229" s="75"/>
      <c r="V229" s="75"/>
      <c r="W229" s="546"/>
      <c r="X229" s="75"/>
      <c r="Y229" s="75"/>
      <c r="Z229" s="75"/>
      <c r="AA229" s="27"/>
      <c r="AB229" s="27"/>
      <c r="AC229" s="27"/>
      <c r="AD229" s="27"/>
      <c r="AE229" s="27"/>
      <c r="AF229" s="27"/>
      <c r="AG229" s="27"/>
      <c r="AH229" s="27"/>
      <c r="AI229" s="27"/>
      <c r="AJ229" s="27"/>
      <c r="AK229" s="27"/>
      <c r="AL229" s="27"/>
      <c r="AM229" s="27"/>
    </row>
    <row r="230" ht="12.75" customHeight="1">
      <c r="A230" s="5"/>
      <c r="B230" s="27"/>
      <c r="C230" s="27"/>
      <c r="D230" s="27"/>
      <c r="E230" s="27"/>
      <c r="F230" s="27"/>
      <c r="G230" s="27"/>
      <c r="H230" s="547"/>
      <c r="I230" s="75"/>
      <c r="J230" s="75"/>
      <c r="K230" s="75"/>
      <c r="L230" s="75"/>
      <c r="M230" s="75"/>
      <c r="N230" s="75"/>
      <c r="O230" s="75"/>
      <c r="P230" s="75"/>
      <c r="Q230" s="75"/>
      <c r="R230" s="75"/>
      <c r="S230" s="75"/>
      <c r="T230" s="75"/>
      <c r="U230" s="75"/>
      <c r="V230" s="75"/>
      <c r="W230" s="546"/>
      <c r="X230" s="75"/>
      <c r="Y230" s="75"/>
      <c r="Z230" s="75"/>
      <c r="AA230" s="27"/>
      <c r="AB230" s="27"/>
      <c r="AC230" s="27"/>
      <c r="AD230" s="27"/>
      <c r="AE230" s="27"/>
      <c r="AF230" s="27"/>
      <c r="AG230" s="27"/>
      <c r="AH230" s="27"/>
      <c r="AI230" s="27"/>
      <c r="AJ230" s="27"/>
      <c r="AK230" s="27"/>
      <c r="AL230" s="27"/>
      <c r="AM230" s="27"/>
    </row>
    <row r="231" ht="12.75" customHeight="1">
      <c r="A231" s="5"/>
      <c r="B231" s="27"/>
      <c r="C231" s="27"/>
      <c r="D231" s="27"/>
      <c r="E231" s="27"/>
      <c r="F231" s="27"/>
      <c r="G231" s="27"/>
      <c r="H231" s="547"/>
      <c r="I231" s="75"/>
      <c r="J231" s="75"/>
      <c r="K231" s="75"/>
      <c r="L231" s="75"/>
      <c r="M231" s="75"/>
      <c r="N231" s="75"/>
      <c r="O231" s="75"/>
      <c r="P231" s="75"/>
      <c r="Q231" s="75"/>
      <c r="R231" s="75"/>
      <c r="S231" s="75"/>
      <c r="T231" s="75"/>
      <c r="U231" s="75"/>
      <c r="V231" s="75"/>
      <c r="W231" s="546"/>
      <c r="X231" s="75"/>
      <c r="Y231" s="75"/>
      <c r="Z231" s="75"/>
      <c r="AA231" s="27"/>
      <c r="AB231" s="27"/>
      <c r="AC231" s="27"/>
      <c r="AD231" s="27"/>
      <c r="AE231" s="27"/>
      <c r="AF231" s="27"/>
      <c r="AG231" s="27"/>
      <c r="AH231" s="27"/>
      <c r="AI231" s="27"/>
      <c r="AJ231" s="27"/>
      <c r="AK231" s="27"/>
      <c r="AL231" s="27"/>
      <c r="AM231" s="27"/>
    </row>
    <row r="232" ht="12.75" customHeight="1">
      <c r="A232" s="5"/>
      <c r="B232" s="27"/>
      <c r="C232" s="27"/>
      <c r="D232" s="27"/>
      <c r="E232" s="27"/>
      <c r="F232" s="27"/>
      <c r="G232" s="27"/>
      <c r="H232" s="547"/>
      <c r="I232" s="75"/>
      <c r="J232" s="75"/>
      <c r="K232" s="75"/>
      <c r="L232" s="75"/>
      <c r="M232" s="75"/>
      <c r="N232" s="75"/>
      <c r="O232" s="75"/>
      <c r="P232" s="75"/>
      <c r="Q232" s="75"/>
      <c r="R232" s="75"/>
      <c r="S232" s="75"/>
      <c r="T232" s="75"/>
      <c r="U232" s="75"/>
      <c r="V232" s="75"/>
      <c r="W232" s="546"/>
      <c r="X232" s="75"/>
      <c r="Y232" s="75"/>
      <c r="Z232" s="75"/>
      <c r="AA232" s="27"/>
      <c r="AB232" s="27"/>
      <c r="AC232" s="27"/>
      <c r="AD232" s="27"/>
      <c r="AE232" s="27"/>
      <c r="AF232" s="27"/>
      <c r="AG232" s="27"/>
      <c r="AH232" s="27"/>
      <c r="AI232" s="27"/>
      <c r="AJ232" s="27"/>
      <c r="AK232" s="27"/>
      <c r="AL232" s="27"/>
      <c r="AM232" s="27"/>
    </row>
    <row r="233" ht="12.75" customHeight="1">
      <c r="A233" s="5"/>
      <c r="B233" s="27"/>
      <c r="C233" s="27"/>
      <c r="D233" s="27"/>
      <c r="E233" s="27"/>
      <c r="F233" s="27"/>
      <c r="G233" s="27"/>
      <c r="H233" s="547"/>
      <c r="I233" s="75"/>
      <c r="J233" s="75"/>
      <c r="K233" s="75"/>
      <c r="L233" s="75"/>
      <c r="M233" s="75"/>
      <c r="N233" s="75"/>
      <c r="O233" s="75"/>
      <c r="P233" s="75"/>
      <c r="Q233" s="75"/>
      <c r="R233" s="75"/>
      <c r="S233" s="75"/>
      <c r="T233" s="75"/>
      <c r="U233" s="75"/>
      <c r="V233" s="75"/>
      <c r="W233" s="546"/>
      <c r="X233" s="75"/>
      <c r="Y233" s="75"/>
      <c r="Z233" s="75"/>
      <c r="AA233" s="27"/>
      <c r="AB233" s="27"/>
      <c r="AC233" s="27"/>
      <c r="AD233" s="27"/>
      <c r="AE233" s="27"/>
      <c r="AF233" s="27"/>
      <c r="AG233" s="27"/>
      <c r="AH233" s="27"/>
      <c r="AI233" s="27"/>
      <c r="AJ233" s="27"/>
      <c r="AK233" s="27"/>
      <c r="AL233" s="27"/>
      <c r="AM233" s="27"/>
    </row>
    <row r="234" ht="12.75" customHeight="1">
      <c r="A234" s="5"/>
      <c r="B234" s="27"/>
      <c r="C234" s="27"/>
      <c r="D234" s="27"/>
      <c r="E234" s="27"/>
      <c r="F234" s="27"/>
      <c r="G234" s="27"/>
      <c r="H234" s="547"/>
      <c r="I234" s="75"/>
      <c r="J234" s="75"/>
      <c r="K234" s="75"/>
      <c r="L234" s="75"/>
      <c r="M234" s="75"/>
      <c r="N234" s="75"/>
      <c r="O234" s="75"/>
      <c r="P234" s="75"/>
      <c r="Q234" s="75"/>
      <c r="R234" s="75"/>
      <c r="S234" s="75"/>
      <c r="T234" s="75"/>
      <c r="U234" s="75"/>
      <c r="V234" s="75"/>
      <c r="W234" s="546"/>
      <c r="X234" s="75"/>
      <c r="Y234" s="75"/>
      <c r="Z234" s="75"/>
      <c r="AA234" s="27"/>
      <c r="AB234" s="27"/>
      <c r="AC234" s="27"/>
      <c r="AD234" s="27"/>
      <c r="AE234" s="27"/>
      <c r="AF234" s="27"/>
      <c r="AG234" s="27"/>
      <c r="AH234" s="27"/>
      <c r="AI234" s="27"/>
      <c r="AJ234" s="27"/>
      <c r="AK234" s="27"/>
      <c r="AL234" s="27"/>
      <c r="AM234" s="27"/>
    </row>
    <row r="235" ht="12.75" customHeight="1">
      <c r="A235" s="5"/>
      <c r="B235" s="27"/>
      <c r="C235" s="27"/>
      <c r="D235" s="27"/>
      <c r="E235" s="27"/>
      <c r="F235" s="27"/>
      <c r="G235" s="27"/>
      <c r="H235" s="547"/>
      <c r="I235" s="75"/>
      <c r="J235" s="75"/>
      <c r="K235" s="75"/>
      <c r="L235" s="75"/>
      <c r="M235" s="75"/>
      <c r="N235" s="75"/>
      <c r="O235" s="75"/>
      <c r="P235" s="75"/>
      <c r="Q235" s="75"/>
      <c r="R235" s="75"/>
      <c r="S235" s="75"/>
      <c r="T235" s="75"/>
      <c r="U235" s="75"/>
      <c r="V235" s="75"/>
      <c r="W235" s="546"/>
      <c r="X235" s="75"/>
      <c r="Y235" s="75"/>
      <c r="Z235" s="75"/>
      <c r="AA235" s="27"/>
      <c r="AB235" s="27"/>
      <c r="AC235" s="27"/>
      <c r="AD235" s="27"/>
      <c r="AE235" s="27"/>
      <c r="AF235" s="27"/>
      <c r="AG235" s="27"/>
      <c r="AH235" s="27"/>
      <c r="AI235" s="27"/>
      <c r="AJ235" s="27"/>
      <c r="AK235" s="27"/>
      <c r="AL235" s="27"/>
      <c r="AM235" s="27"/>
    </row>
    <row r="236" ht="12.75" customHeight="1">
      <c r="A236" s="5"/>
      <c r="B236" s="27"/>
      <c r="C236" s="27"/>
      <c r="D236" s="27"/>
      <c r="E236" s="27"/>
      <c r="F236" s="27"/>
      <c r="G236" s="27"/>
      <c r="H236" s="547"/>
      <c r="I236" s="75"/>
      <c r="J236" s="75"/>
      <c r="K236" s="75"/>
      <c r="L236" s="75"/>
      <c r="M236" s="75"/>
      <c r="N236" s="75"/>
      <c r="O236" s="75"/>
      <c r="P236" s="75"/>
      <c r="Q236" s="75"/>
      <c r="R236" s="75"/>
      <c r="S236" s="75"/>
      <c r="T236" s="75"/>
      <c r="U236" s="75"/>
      <c r="V236" s="75"/>
      <c r="W236" s="546"/>
      <c r="X236" s="75"/>
      <c r="Y236" s="75"/>
      <c r="Z236" s="75"/>
      <c r="AA236" s="27"/>
      <c r="AB236" s="27"/>
      <c r="AC236" s="27"/>
      <c r="AD236" s="27"/>
      <c r="AE236" s="27"/>
      <c r="AF236" s="27"/>
      <c r="AG236" s="27"/>
      <c r="AH236" s="27"/>
      <c r="AI236" s="27"/>
      <c r="AJ236" s="27"/>
      <c r="AK236" s="27"/>
      <c r="AL236" s="27"/>
      <c r="AM236" s="27"/>
    </row>
    <row r="237" ht="12.75" customHeight="1">
      <c r="A237" s="5"/>
      <c r="B237" s="27"/>
      <c r="C237" s="27"/>
      <c r="D237" s="27"/>
      <c r="E237" s="27"/>
      <c r="F237" s="27"/>
      <c r="G237" s="27"/>
      <c r="H237" s="547"/>
      <c r="I237" s="75"/>
      <c r="J237" s="75"/>
      <c r="K237" s="75"/>
      <c r="L237" s="75"/>
      <c r="M237" s="75"/>
      <c r="N237" s="75"/>
      <c r="O237" s="75"/>
      <c r="P237" s="75"/>
      <c r="Q237" s="75"/>
      <c r="R237" s="75"/>
      <c r="S237" s="75"/>
      <c r="T237" s="75"/>
      <c r="U237" s="75"/>
      <c r="V237" s="75"/>
      <c r="W237" s="546"/>
      <c r="X237" s="75"/>
      <c r="Y237" s="75"/>
      <c r="Z237" s="75"/>
      <c r="AA237" s="27"/>
      <c r="AB237" s="27"/>
      <c r="AC237" s="27"/>
      <c r="AD237" s="27"/>
      <c r="AE237" s="27"/>
      <c r="AF237" s="27"/>
      <c r="AG237" s="27"/>
      <c r="AH237" s="27"/>
      <c r="AI237" s="27"/>
      <c r="AJ237" s="27"/>
      <c r="AK237" s="27"/>
      <c r="AL237" s="27"/>
      <c r="AM237" s="27"/>
    </row>
    <row r="238" ht="12.75" customHeight="1">
      <c r="A238" s="5"/>
      <c r="B238" s="27"/>
      <c r="C238" s="27"/>
      <c r="D238" s="27"/>
      <c r="E238" s="27"/>
      <c r="F238" s="27"/>
      <c r="G238" s="27"/>
      <c r="H238" s="547"/>
      <c r="I238" s="75"/>
      <c r="J238" s="75"/>
      <c r="K238" s="75"/>
      <c r="L238" s="75"/>
      <c r="M238" s="75"/>
      <c r="N238" s="75"/>
      <c r="O238" s="75"/>
      <c r="P238" s="75"/>
      <c r="Q238" s="75"/>
      <c r="R238" s="75"/>
      <c r="S238" s="75"/>
      <c r="T238" s="75"/>
      <c r="U238" s="75"/>
      <c r="V238" s="75"/>
      <c r="W238" s="546"/>
      <c r="X238" s="75"/>
      <c r="Y238" s="75"/>
      <c r="Z238" s="75"/>
      <c r="AA238" s="27"/>
      <c r="AB238" s="27"/>
      <c r="AC238" s="27"/>
      <c r="AD238" s="27"/>
      <c r="AE238" s="27"/>
      <c r="AF238" s="27"/>
      <c r="AG238" s="27"/>
      <c r="AH238" s="27"/>
      <c r="AI238" s="27"/>
      <c r="AJ238" s="27"/>
      <c r="AK238" s="27"/>
      <c r="AL238" s="27"/>
      <c r="AM238" s="27"/>
    </row>
    <row r="239" ht="12.75" customHeight="1">
      <c r="A239" s="5"/>
      <c r="B239" s="27"/>
      <c r="C239" s="27"/>
      <c r="D239" s="27"/>
      <c r="E239" s="27"/>
      <c r="F239" s="27"/>
      <c r="G239" s="27"/>
      <c r="H239" s="547"/>
      <c r="I239" s="75"/>
      <c r="J239" s="75"/>
      <c r="K239" s="75"/>
      <c r="L239" s="75"/>
      <c r="M239" s="75"/>
      <c r="N239" s="75"/>
      <c r="O239" s="75"/>
      <c r="P239" s="75"/>
      <c r="Q239" s="75"/>
      <c r="R239" s="75"/>
      <c r="S239" s="75"/>
      <c r="T239" s="75"/>
      <c r="U239" s="75"/>
      <c r="V239" s="75"/>
      <c r="W239" s="546"/>
      <c r="X239" s="75"/>
      <c r="Y239" s="75"/>
      <c r="Z239" s="75"/>
      <c r="AA239" s="27"/>
      <c r="AB239" s="27"/>
      <c r="AC239" s="27"/>
      <c r="AD239" s="27"/>
      <c r="AE239" s="27"/>
      <c r="AF239" s="27"/>
      <c r="AG239" s="27"/>
      <c r="AH239" s="27"/>
      <c r="AI239" s="27"/>
      <c r="AJ239" s="27"/>
      <c r="AK239" s="27"/>
      <c r="AL239" s="27"/>
      <c r="AM239" s="27"/>
    </row>
    <row r="240" ht="12.75" customHeight="1">
      <c r="A240" s="5"/>
      <c r="B240" s="27"/>
      <c r="C240" s="27"/>
      <c r="D240" s="27"/>
      <c r="E240" s="27"/>
      <c r="F240" s="27"/>
      <c r="G240" s="27"/>
      <c r="H240" s="547"/>
      <c r="I240" s="75"/>
      <c r="J240" s="75"/>
      <c r="K240" s="75"/>
      <c r="L240" s="75"/>
      <c r="M240" s="75"/>
      <c r="N240" s="75"/>
      <c r="O240" s="75"/>
      <c r="P240" s="75"/>
      <c r="Q240" s="75"/>
      <c r="R240" s="75"/>
      <c r="S240" s="75"/>
      <c r="T240" s="75"/>
      <c r="U240" s="75"/>
      <c r="V240" s="75"/>
      <c r="W240" s="546"/>
      <c r="X240" s="75"/>
      <c r="Y240" s="75"/>
      <c r="Z240" s="75"/>
      <c r="AA240" s="27"/>
      <c r="AB240" s="27"/>
      <c r="AC240" s="27"/>
      <c r="AD240" s="27"/>
      <c r="AE240" s="27"/>
      <c r="AF240" s="27"/>
      <c r="AG240" s="27"/>
      <c r="AH240" s="27"/>
      <c r="AI240" s="27"/>
      <c r="AJ240" s="27"/>
      <c r="AK240" s="27"/>
      <c r="AL240" s="27"/>
      <c r="AM240" s="27"/>
    </row>
    <row r="241" ht="12.75" customHeight="1">
      <c r="A241" s="5"/>
      <c r="B241" s="27"/>
      <c r="C241" s="27"/>
      <c r="D241" s="27"/>
      <c r="E241" s="27"/>
      <c r="F241" s="27"/>
      <c r="G241" s="27"/>
      <c r="H241" s="547"/>
      <c r="I241" s="75"/>
      <c r="J241" s="75"/>
      <c r="K241" s="75"/>
      <c r="L241" s="75"/>
      <c r="M241" s="75"/>
      <c r="N241" s="75"/>
      <c r="O241" s="75"/>
      <c r="P241" s="75"/>
      <c r="Q241" s="75"/>
      <c r="R241" s="75"/>
      <c r="S241" s="75"/>
      <c r="T241" s="75"/>
      <c r="U241" s="75"/>
      <c r="V241" s="75"/>
      <c r="W241" s="546"/>
      <c r="X241" s="75"/>
      <c r="Y241" s="75"/>
      <c r="Z241" s="75"/>
      <c r="AA241" s="27"/>
      <c r="AB241" s="27"/>
      <c r="AC241" s="27"/>
      <c r="AD241" s="27"/>
      <c r="AE241" s="27"/>
      <c r="AF241" s="27"/>
      <c r="AG241" s="27"/>
      <c r="AH241" s="27"/>
      <c r="AI241" s="27"/>
      <c r="AJ241" s="27"/>
      <c r="AK241" s="27"/>
      <c r="AL241" s="27"/>
      <c r="AM241" s="27"/>
    </row>
    <row r="242" ht="12.75" customHeight="1">
      <c r="A242" s="5"/>
      <c r="B242" s="27"/>
      <c r="C242" s="27"/>
      <c r="D242" s="27"/>
      <c r="E242" s="27"/>
      <c r="F242" s="27"/>
      <c r="G242" s="27"/>
      <c r="H242" s="547"/>
      <c r="I242" s="75"/>
      <c r="J242" s="75"/>
      <c r="K242" s="75"/>
      <c r="L242" s="75"/>
      <c r="M242" s="75"/>
      <c r="N242" s="75"/>
      <c r="O242" s="75"/>
      <c r="P242" s="75"/>
      <c r="Q242" s="75"/>
      <c r="R242" s="75"/>
      <c r="S242" s="75"/>
      <c r="T242" s="75"/>
      <c r="U242" s="75"/>
      <c r="V242" s="75"/>
      <c r="W242" s="546"/>
      <c r="X242" s="75"/>
      <c r="Y242" s="75"/>
      <c r="Z242" s="75"/>
      <c r="AA242" s="27"/>
      <c r="AB242" s="27"/>
      <c r="AC242" s="27"/>
      <c r="AD242" s="27"/>
      <c r="AE242" s="27"/>
      <c r="AF242" s="27"/>
      <c r="AG242" s="27"/>
      <c r="AH242" s="27"/>
      <c r="AI242" s="27"/>
      <c r="AJ242" s="27"/>
      <c r="AK242" s="27"/>
      <c r="AL242" s="27"/>
      <c r="AM242" s="27"/>
    </row>
    <row r="243" ht="12.75" customHeight="1">
      <c r="A243" s="5"/>
      <c r="B243" s="27"/>
      <c r="C243" s="27"/>
      <c r="D243" s="27"/>
      <c r="E243" s="27"/>
      <c r="F243" s="27"/>
      <c r="G243" s="27"/>
      <c r="H243" s="547"/>
      <c r="I243" s="75"/>
      <c r="J243" s="75"/>
      <c r="K243" s="75"/>
      <c r="L243" s="75"/>
      <c r="M243" s="75"/>
      <c r="N243" s="75"/>
      <c r="O243" s="75"/>
      <c r="P243" s="75"/>
      <c r="Q243" s="75"/>
      <c r="R243" s="75"/>
      <c r="S243" s="75"/>
      <c r="T243" s="75"/>
      <c r="U243" s="75"/>
      <c r="V243" s="75"/>
      <c r="W243" s="546"/>
      <c r="X243" s="75"/>
      <c r="Y243" s="75"/>
      <c r="Z243" s="75"/>
      <c r="AA243" s="27"/>
      <c r="AB243" s="27"/>
      <c r="AC243" s="27"/>
      <c r="AD243" s="27"/>
      <c r="AE243" s="27"/>
      <c r="AF243" s="27"/>
      <c r="AG243" s="27"/>
      <c r="AH243" s="27"/>
      <c r="AI243" s="27"/>
      <c r="AJ243" s="27"/>
      <c r="AK243" s="27"/>
      <c r="AL243" s="27"/>
      <c r="AM243" s="27"/>
    </row>
    <row r="244" ht="12.75" customHeight="1">
      <c r="A244" s="5"/>
      <c r="B244" s="27"/>
      <c r="C244" s="27"/>
      <c r="D244" s="27"/>
      <c r="E244" s="27"/>
      <c r="F244" s="27"/>
      <c r="G244" s="27"/>
      <c r="H244" s="547"/>
      <c r="I244" s="75"/>
      <c r="J244" s="75"/>
      <c r="K244" s="75"/>
      <c r="L244" s="75"/>
      <c r="M244" s="75"/>
      <c r="N244" s="75"/>
      <c r="O244" s="75"/>
      <c r="P244" s="75"/>
      <c r="Q244" s="75"/>
      <c r="R244" s="75"/>
      <c r="S244" s="75"/>
      <c r="T244" s="75"/>
      <c r="U244" s="75"/>
      <c r="V244" s="75"/>
      <c r="W244" s="546"/>
      <c r="X244" s="75"/>
      <c r="Y244" s="75"/>
      <c r="Z244" s="75"/>
      <c r="AA244" s="27"/>
      <c r="AB244" s="27"/>
      <c r="AC244" s="27"/>
      <c r="AD244" s="27"/>
      <c r="AE244" s="27"/>
      <c r="AF244" s="27"/>
      <c r="AG244" s="27"/>
      <c r="AH244" s="27"/>
      <c r="AI244" s="27"/>
      <c r="AJ244" s="27"/>
      <c r="AK244" s="27"/>
      <c r="AL244" s="27"/>
      <c r="AM244" s="27"/>
    </row>
    <row r="245" ht="12.75" customHeight="1">
      <c r="A245" s="5"/>
      <c r="B245" s="27"/>
      <c r="C245" s="27"/>
      <c r="D245" s="27"/>
      <c r="E245" s="27"/>
      <c r="F245" s="27"/>
      <c r="G245" s="27"/>
      <c r="H245" s="547"/>
      <c r="I245" s="75"/>
      <c r="J245" s="75"/>
      <c r="K245" s="75"/>
      <c r="L245" s="75"/>
      <c r="M245" s="75"/>
      <c r="N245" s="75"/>
      <c r="O245" s="75"/>
      <c r="P245" s="75"/>
      <c r="Q245" s="75"/>
      <c r="R245" s="75"/>
      <c r="S245" s="75"/>
      <c r="T245" s="75"/>
      <c r="U245" s="75"/>
      <c r="V245" s="75"/>
      <c r="W245" s="546"/>
      <c r="X245" s="75"/>
      <c r="Y245" s="75"/>
      <c r="Z245" s="75"/>
      <c r="AA245" s="27"/>
      <c r="AB245" s="27"/>
      <c r="AC245" s="27"/>
      <c r="AD245" s="27"/>
      <c r="AE245" s="27"/>
      <c r="AF245" s="27"/>
      <c r="AG245" s="27"/>
      <c r="AH245" s="27"/>
      <c r="AI245" s="27"/>
      <c r="AJ245" s="27"/>
      <c r="AK245" s="27"/>
      <c r="AL245" s="27"/>
      <c r="AM245" s="27"/>
    </row>
    <row r="246" ht="12.75" customHeight="1">
      <c r="A246" s="5"/>
      <c r="B246" s="27"/>
      <c r="C246" s="27"/>
      <c r="D246" s="27"/>
      <c r="E246" s="27"/>
      <c r="F246" s="27"/>
      <c r="G246" s="27"/>
      <c r="H246" s="547"/>
      <c r="I246" s="75"/>
      <c r="J246" s="75"/>
      <c r="K246" s="75"/>
      <c r="L246" s="75"/>
      <c r="M246" s="75"/>
      <c r="N246" s="75"/>
      <c r="O246" s="75"/>
      <c r="P246" s="75"/>
      <c r="Q246" s="75"/>
      <c r="R246" s="75"/>
      <c r="S246" s="75"/>
      <c r="T246" s="75"/>
      <c r="U246" s="75"/>
      <c r="V246" s="75"/>
      <c r="W246" s="546"/>
      <c r="X246" s="75"/>
      <c r="Y246" s="75"/>
      <c r="Z246" s="75"/>
      <c r="AA246" s="27"/>
      <c r="AB246" s="27"/>
      <c r="AC246" s="27"/>
      <c r="AD246" s="27"/>
      <c r="AE246" s="27"/>
      <c r="AF246" s="27"/>
      <c r="AG246" s="27"/>
      <c r="AH246" s="27"/>
      <c r="AI246" s="27"/>
      <c r="AJ246" s="27"/>
      <c r="AK246" s="27"/>
      <c r="AL246" s="27"/>
      <c r="AM246" s="27"/>
    </row>
    <row r="247" ht="12.75" customHeight="1">
      <c r="A247" s="5"/>
      <c r="B247" s="27"/>
      <c r="C247" s="27"/>
      <c r="D247" s="27"/>
      <c r="E247" s="27"/>
      <c r="F247" s="27"/>
      <c r="G247" s="27"/>
      <c r="H247" s="547"/>
      <c r="I247" s="75"/>
      <c r="J247" s="75"/>
      <c r="K247" s="75"/>
      <c r="L247" s="75"/>
      <c r="M247" s="75"/>
      <c r="N247" s="75"/>
      <c r="O247" s="75"/>
      <c r="P247" s="75"/>
      <c r="Q247" s="75"/>
      <c r="R247" s="75"/>
      <c r="S247" s="75"/>
      <c r="T247" s="75"/>
      <c r="U247" s="75"/>
      <c r="V247" s="75"/>
      <c r="W247" s="546"/>
      <c r="X247" s="75"/>
      <c r="Y247" s="75"/>
      <c r="Z247" s="75"/>
      <c r="AA247" s="27"/>
      <c r="AB247" s="27"/>
      <c r="AC247" s="27"/>
      <c r="AD247" s="27"/>
      <c r="AE247" s="27"/>
      <c r="AF247" s="27"/>
      <c r="AG247" s="27"/>
      <c r="AH247" s="27"/>
      <c r="AI247" s="27"/>
      <c r="AJ247" s="27"/>
      <c r="AK247" s="27"/>
      <c r="AL247" s="27"/>
      <c r="AM247" s="27"/>
    </row>
    <row r="248" ht="12.75" customHeight="1">
      <c r="A248" s="5"/>
      <c r="B248" s="27"/>
      <c r="C248" s="27"/>
      <c r="D248" s="27"/>
      <c r="E248" s="27"/>
      <c r="F248" s="27"/>
      <c r="G248" s="27"/>
      <c r="H248" s="547"/>
      <c r="I248" s="75"/>
      <c r="J248" s="75"/>
      <c r="K248" s="75"/>
      <c r="L248" s="75"/>
      <c r="M248" s="75"/>
      <c r="N248" s="75"/>
      <c r="O248" s="75"/>
      <c r="P248" s="75"/>
      <c r="Q248" s="75"/>
      <c r="R248" s="75"/>
      <c r="S248" s="75"/>
      <c r="T248" s="75"/>
      <c r="U248" s="75"/>
      <c r="V248" s="75"/>
      <c r="W248" s="546"/>
      <c r="X248" s="75"/>
      <c r="Y248" s="75"/>
      <c r="Z248" s="75"/>
      <c r="AA248" s="27"/>
      <c r="AB248" s="27"/>
      <c r="AC248" s="27"/>
      <c r="AD248" s="27"/>
      <c r="AE248" s="27"/>
      <c r="AF248" s="27"/>
      <c r="AG248" s="27"/>
      <c r="AH248" s="27"/>
      <c r="AI248" s="27"/>
      <c r="AJ248" s="27"/>
      <c r="AK248" s="27"/>
      <c r="AL248" s="27"/>
      <c r="AM248" s="27"/>
    </row>
    <row r="249" ht="12.75" customHeight="1">
      <c r="A249" s="5"/>
      <c r="B249" s="27"/>
      <c r="C249" s="27"/>
      <c r="D249" s="27"/>
      <c r="E249" s="27"/>
      <c r="F249" s="27"/>
      <c r="G249" s="27"/>
      <c r="H249" s="547"/>
      <c r="I249" s="75"/>
      <c r="J249" s="75"/>
      <c r="K249" s="75"/>
      <c r="L249" s="75"/>
      <c r="M249" s="75"/>
      <c r="N249" s="75"/>
      <c r="O249" s="75"/>
      <c r="P249" s="75"/>
      <c r="Q249" s="75"/>
      <c r="R249" s="75"/>
      <c r="S249" s="75"/>
      <c r="T249" s="75"/>
      <c r="U249" s="75"/>
      <c r="V249" s="75"/>
      <c r="W249" s="546"/>
      <c r="X249" s="75"/>
      <c r="Y249" s="75"/>
      <c r="Z249" s="75"/>
      <c r="AA249" s="27"/>
      <c r="AB249" s="27"/>
      <c r="AC249" s="27"/>
      <c r="AD249" s="27"/>
      <c r="AE249" s="27"/>
      <c r="AF249" s="27"/>
      <c r="AG249" s="27"/>
      <c r="AH249" s="27"/>
      <c r="AI249" s="27"/>
      <c r="AJ249" s="27"/>
      <c r="AK249" s="27"/>
      <c r="AL249" s="27"/>
      <c r="AM249" s="27"/>
    </row>
    <row r="250" ht="12.75" customHeight="1">
      <c r="A250" s="5"/>
      <c r="B250" s="27"/>
      <c r="C250" s="27"/>
      <c r="D250" s="27"/>
      <c r="E250" s="27"/>
      <c r="F250" s="27"/>
      <c r="G250" s="27"/>
      <c r="H250" s="547"/>
      <c r="I250" s="75"/>
      <c r="J250" s="75"/>
      <c r="K250" s="75"/>
      <c r="L250" s="75"/>
      <c r="M250" s="75"/>
      <c r="N250" s="75"/>
      <c r="O250" s="75"/>
      <c r="P250" s="75"/>
      <c r="Q250" s="75"/>
      <c r="R250" s="75"/>
      <c r="S250" s="75"/>
      <c r="T250" s="75"/>
      <c r="U250" s="75"/>
      <c r="V250" s="75"/>
      <c r="W250" s="546"/>
      <c r="X250" s="75"/>
      <c r="Y250" s="75"/>
      <c r="Z250" s="75"/>
      <c r="AA250" s="27"/>
      <c r="AB250" s="27"/>
      <c r="AC250" s="27"/>
      <c r="AD250" s="27"/>
      <c r="AE250" s="27"/>
      <c r="AF250" s="27"/>
      <c r="AG250" s="27"/>
      <c r="AH250" s="27"/>
      <c r="AI250" s="27"/>
      <c r="AJ250" s="27"/>
      <c r="AK250" s="27"/>
      <c r="AL250" s="27"/>
      <c r="AM250" s="27"/>
    </row>
    <row r="251" ht="12.75" customHeight="1">
      <c r="A251" s="5"/>
      <c r="B251" s="27"/>
      <c r="C251" s="27"/>
      <c r="D251" s="27"/>
      <c r="E251" s="27"/>
      <c r="F251" s="27"/>
      <c r="G251" s="27"/>
      <c r="H251" s="547"/>
      <c r="I251" s="75"/>
      <c r="J251" s="75"/>
      <c r="K251" s="75"/>
      <c r="L251" s="75"/>
      <c r="M251" s="75"/>
      <c r="N251" s="75"/>
      <c r="O251" s="75"/>
      <c r="P251" s="75"/>
      <c r="Q251" s="75"/>
      <c r="R251" s="75"/>
      <c r="S251" s="75"/>
      <c r="T251" s="75"/>
      <c r="U251" s="75"/>
      <c r="V251" s="75"/>
      <c r="W251" s="546"/>
      <c r="X251" s="75"/>
      <c r="Y251" s="75"/>
      <c r="Z251" s="75"/>
      <c r="AA251" s="27"/>
      <c r="AB251" s="27"/>
      <c r="AC251" s="27"/>
      <c r="AD251" s="27"/>
      <c r="AE251" s="27"/>
      <c r="AF251" s="27"/>
      <c r="AG251" s="27"/>
      <c r="AH251" s="27"/>
      <c r="AI251" s="27"/>
      <c r="AJ251" s="27"/>
      <c r="AK251" s="27"/>
      <c r="AL251" s="27"/>
      <c r="AM251" s="27"/>
    </row>
    <row r="252" ht="12.75" customHeight="1">
      <c r="A252" s="5"/>
      <c r="B252" s="27"/>
      <c r="C252" s="27"/>
      <c r="D252" s="27"/>
      <c r="E252" s="27"/>
      <c r="F252" s="27"/>
      <c r="G252" s="27"/>
      <c r="H252" s="547"/>
      <c r="I252" s="75"/>
      <c r="J252" s="75"/>
      <c r="K252" s="75"/>
      <c r="L252" s="75"/>
      <c r="M252" s="75"/>
      <c r="N252" s="75"/>
      <c r="O252" s="75"/>
      <c r="P252" s="75"/>
      <c r="Q252" s="75"/>
      <c r="R252" s="75"/>
      <c r="S252" s="75"/>
      <c r="T252" s="75"/>
      <c r="U252" s="75"/>
      <c r="V252" s="75"/>
      <c r="W252" s="546"/>
      <c r="X252" s="75"/>
      <c r="Y252" s="75"/>
      <c r="Z252" s="75"/>
      <c r="AA252" s="27"/>
      <c r="AB252" s="27"/>
      <c r="AC252" s="27"/>
      <c r="AD252" s="27"/>
      <c r="AE252" s="27"/>
      <c r="AF252" s="27"/>
      <c r="AG252" s="27"/>
      <c r="AH252" s="27"/>
      <c r="AI252" s="27"/>
      <c r="AJ252" s="27"/>
      <c r="AK252" s="27"/>
      <c r="AL252" s="27"/>
      <c r="AM252" s="27"/>
    </row>
    <row r="253" ht="12.75" customHeight="1">
      <c r="A253" s="5"/>
      <c r="B253" s="27"/>
      <c r="C253" s="27"/>
      <c r="D253" s="27"/>
      <c r="E253" s="27"/>
      <c r="F253" s="27"/>
      <c r="G253" s="27"/>
      <c r="H253" s="547"/>
      <c r="I253" s="75"/>
      <c r="J253" s="75"/>
      <c r="K253" s="75"/>
      <c r="L253" s="75"/>
      <c r="M253" s="75"/>
      <c r="N253" s="75"/>
      <c r="O253" s="75"/>
      <c r="P253" s="75"/>
      <c r="Q253" s="75"/>
      <c r="R253" s="75"/>
      <c r="S253" s="75"/>
      <c r="T253" s="75"/>
      <c r="U253" s="75"/>
      <c r="V253" s="75"/>
      <c r="W253" s="546"/>
      <c r="X253" s="75"/>
      <c r="Y253" s="75"/>
      <c r="Z253" s="75"/>
      <c r="AA253" s="27"/>
      <c r="AB253" s="27"/>
      <c r="AC253" s="27"/>
      <c r="AD253" s="27"/>
      <c r="AE253" s="27"/>
      <c r="AF253" s="27"/>
      <c r="AG253" s="27"/>
      <c r="AH253" s="27"/>
      <c r="AI253" s="27"/>
      <c r="AJ253" s="27"/>
      <c r="AK253" s="27"/>
      <c r="AL253" s="27"/>
      <c r="AM253" s="27"/>
    </row>
    <row r="254" ht="12.75" customHeight="1">
      <c r="A254" s="5"/>
      <c r="B254" s="27"/>
      <c r="C254" s="27"/>
      <c r="D254" s="27"/>
      <c r="E254" s="27"/>
      <c r="F254" s="27"/>
      <c r="G254" s="27"/>
      <c r="H254" s="547"/>
      <c r="I254" s="75"/>
      <c r="J254" s="75"/>
      <c r="K254" s="75"/>
      <c r="L254" s="75"/>
      <c r="M254" s="75"/>
      <c r="N254" s="75"/>
      <c r="O254" s="75"/>
      <c r="P254" s="75"/>
      <c r="Q254" s="75"/>
      <c r="R254" s="75"/>
      <c r="S254" s="75"/>
      <c r="T254" s="75"/>
      <c r="U254" s="75"/>
      <c r="V254" s="75"/>
      <c r="W254" s="546"/>
      <c r="X254" s="75"/>
      <c r="Y254" s="75"/>
      <c r="Z254" s="75"/>
      <c r="AA254" s="27"/>
      <c r="AB254" s="27"/>
      <c r="AC254" s="27"/>
      <c r="AD254" s="27"/>
      <c r="AE254" s="27"/>
      <c r="AF254" s="27"/>
      <c r="AG254" s="27"/>
      <c r="AH254" s="27"/>
      <c r="AI254" s="27"/>
      <c r="AJ254" s="27"/>
      <c r="AK254" s="27"/>
      <c r="AL254" s="27"/>
      <c r="AM254" s="27"/>
    </row>
    <row r="255" ht="12.75" customHeight="1">
      <c r="A255" s="5"/>
      <c r="B255" s="27"/>
      <c r="C255" s="27"/>
      <c r="D255" s="27"/>
      <c r="E255" s="27"/>
      <c r="F255" s="27"/>
      <c r="G255" s="27"/>
      <c r="H255" s="547"/>
      <c r="I255" s="75"/>
      <c r="J255" s="75"/>
      <c r="K255" s="75"/>
      <c r="L255" s="75"/>
      <c r="M255" s="75"/>
      <c r="N255" s="75"/>
      <c r="O255" s="75"/>
      <c r="P255" s="75"/>
      <c r="Q255" s="75"/>
      <c r="R255" s="75"/>
      <c r="S255" s="75"/>
      <c r="T255" s="75"/>
      <c r="U255" s="75"/>
      <c r="V255" s="75"/>
      <c r="W255" s="546"/>
      <c r="X255" s="75"/>
      <c r="Y255" s="75"/>
      <c r="Z255" s="75"/>
      <c r="AA255" s="27"/>
      <c r="AB255" s="27"/>
      <c r="AC255" s="27"/>
      <c r="AD255" s="27"/>
      <c r="AE255" s="27"/>
      <c r="AF255" s="27"/>
      <c r="AG255" s="27"/>
      <c r="AH255" s="27"/>
      <c r="AI255" s="27"/>
      <c r="AJ255" s="27"/>
      <c r="AK255" s="27"/>
      <c r="AL255" s="27"/>
      <c r="AM255" s="27"/>
    </row>
    <row r="256" ht="12.75" customHeight="1">
      <c r="A256" s="5"/>
      <c r="B256" s="27"/>
      <c r="C256" s="27"/>
      <c r="D256" s="27"/>
      <c r="E256" s="27"/>
      <c r="F256" s="27"/>
      <c r="G256" s="27"/>
      <c r="H256" s="547"/>
      <c r="I256" s="75"/>
      <c r="J256" s="75"/>
      <c r="K256" s="75"/>
      <c r="L256" s="75"/>
      <c r="M256" s="75"/>
      <c r="N256" s="75"/>
      <c r="O256" s="75"/>
      <c r="P256" s="75"/>
      <c r="Q256" s="75"/>
      <c r="R256" s="75"/>
      <c r="S256" s="75"/>
      <c r="T256" s="75"/>
      <c r="U256" s="75"/>
      <c r="V256" s="75"/>
      <c r="W256" s="546"/>
      <c r="X256" s="75"/>
      <c r="Y256" s="75"/>
      <c r="Z256" s="75"/>
      <c r="AA256" s="27"/>
      <c r="AB256" s="27"/>
      <c r="AC256" s="27"/>
      <c r="AD256" s="27"/>
      <c r="AE256" s="27"/>
      <c r="AF256" s="27"/>
      <c r="AG256" s="27"/>
      <c r="AH256" s="27"/>
      <c r="AI256" s="27"/>
      <c r="AJ256" s="27"/>
      <c r="AK256" s="27"/>
      <c r="AL256" s="27"/>
      <c r="AM256" s="27"/>
    </row>
    <row r="257" ht="12.75" customHeight="1">
      <c r="A257" s="5"/>
      <c r="B257" s="27"/>
      <c r="C257" s="27"/>
      <c r="D257" s="27"/>
      <c r="E257" s="27"/>
      <c r="F257" s="27"/>
      <c r="G257" s="27"/>
      <c r="H257" s="547"/>
      <c r="I257" s="75"/>
      <c r="J257" s="75"/>
      <c r="K257" s="75"/>
      <c r="L257" s="75"/>
      <c r="M257" s="75"/>
      <c r="N257" s="75"/>
      <c r="O257" s="75"/>
      <c r="P257" s="75"/>
      <c r="Q257" s="75"/>
      <c r="R257" s="75"/>
      <c r="S257" s="75"/>
      <c r="T257" s="75"/>
      <c r="U257" s="75"/>
      <c r="V257" s="75"/>
      <c r="W257" s="546"/>
      <c r="X257" s="75"/>
      <c r="Y257" s="75"/>
      <c r="Z257" s="75"/>
      <c r="AA257" s="27"/>
      <c r="AB257" s="27"/>
      <c r="AC257" s="27"/>
      <c r="AD257" s="27"/>
      <c r="AE257" s="27"/>
      <c r="AF257" s="27"/>
      <c r="AG257" s="27"/>
      <c r="AH257" s="27"/>
      <c r="AI257" s="27"/>
      <c r="AJ257" s="27"/>
      <c r="AK257" s="27"/>
      <c r="AL257" s="27"/>
      <c r="AM257" s="27"/>
    </row>
    <row r="258" ht="12.75" customHeight="1">
      <c r="A258" s="5"/>
      <c r="B258" s="27"/>
      <c r="C258" s="27"/>
      <c r="D258" s="27"/>
      <c r="E258" s="27"/>
      <c r="F258" s="27"/>
      <c r="G258" s="27"/>
      <c r="H258" s="547"/>
      <c r="I258" s="75"/>
      <c r="J258" s="75"/>
      <c r="K258" s="75"/>
      <c r="L258" s="75"/>
      <c r="M258" s="75"/>
      <c r="N258" s="75"/>
      <c r="O258" s="75"/>
      <c r="P258" s="75"/>
      <c r="Q258" s="75"/>
      <c r="R258" s="75"/>
      <c r="S258" s="75"/>
      <c r="T258" s="75"/>
      <c r="U258" s="75"/>
      <c r="V258" s="75"/>
      <c r="W258" s="546"/>
      <c r="X258" s="75"/>
      <c r="Y258" s="75"/>
      <c r="Z258" s="75"/>
      <c r="AA258" s="27"/>
      <c r="AB258" s="27"/>
      <c r="AC258" s="27"/>
      <c r="AD258" s="27"/>
      <c r="AE258" s="27"/>
      <c r="AF258" s="27"/>
      <c r="AG258" s="27"/>
      <c r="AH258" s="27"/>
      <c r="AI258" s="27"/>
      <c r="AJ258" s="27"/>
      <c r="AK258" s="27"/>
      <c r="AL258" s="27"/>
      <c r="AM258" s="27"/>
    </row>
    <row r="259" ht="12.75" customHeight="1">
      <c r="A259" s="5"/>
      <c r="B259" s="27"/>
      <c r="C259" s="27"/>
      <c r="D259" s="27"/>
      <c r="E259" s="27"/>
      <c r="F259" s="27"/>
      <c r="G259" s="27"/>
      <c r="H259" s="547"/>
      <c r="I259" s="75"/>
      <c r="J259" s="75"/>
      <c r="K259" s="75"/>
      <c r="L259" s="75"/>
      <c r="M259" s="75"/>
      <c r="N259" s="75"/>
      <c r="O259" s="75"/>
      <c r="P259" s="75"/>
      <c r="Q259" s="75"/>
      <c r="R259" s="75"/>
      <c r="S259" s="75"/>
      <c r="T259" s="75"/>
      <c r="U259" s="75"/>
      <c r="V259" s="75"/>
      <c r="W259" s="546"/>
      <c r="X259" s="75"/>
      <c r="Y259" s="75"/>
      <c r="Z259" s="75"/>
      <c r="AA259" s="27"/>
      <c r="AB259" s="27"/>
      <c r="AC259" s="27"/>
      <c r="AD259" s="27"/>
      <c r="AE259" s="27"/>
      <c r="AF259" s="27"/>
      <c r="AG259" s="27"/>
      <c r="AH259" s="27"/>
      <c r="AI259" s="27"/>
      <c r="AJ259" s="27"/>
      <c r="AK259" s="27"/>
      <c r="AL259" s="27"/>
      <c r="AM259" s="27"/>
    </row>
    <row r="260" ht="12.75" customHeight="1">
      <c r="A260" s="5"/>
      <c r="B260" s="27"/>
      <c r="C260" s="27"/>
      <c r="D260" s="27"/>
      <c r="E260" s="27"/>
      <c r="F260" s="27"/>
      <c r="G260" s="27"/>
      <c r="H260" s="547"/>
      <c r="I260" s="75"/>
      <c r="J260" s="75"/>
      <c r="K260" s="75"/>
      <c r="L260" s="75"/>
      <c r="M260" s="75"/>
      <c r="N260" s="75"/>
      <c r="O260" s="75"/>
      <c r="P260" s="75"/>
      <c r="Q260" s="75"/>
      <c r="R260" s="75"/>
      <c r="S260" s="75"/>
      <c r="T260" s="75"/>
      <c r="U260" s="75"/>
      <c r="V260" s="75"/>
      <c r="W260" s="546"/>
      <c r="X260" s="75"/>
      <c r="Y260" s="75"/>
      <c r="Z260" s="75"/>
      <c r="AA260" s="27"/>
      <c r="AB260" s="27"/>
      <c r="AC260" s="27"/>
      <c r="AD260" s="27"/>
      <c r="AE260" s="27"/>
      <c r="AF260" s="27"/>
      <c r="AG260" s="27"/>
      <c r="AH260" s="27"/>
      <c r="AI260" s="27"/>
      <c r="AJ260" s="27"/>
      <c r="AK260" s="27"/>
      <c r="AL260" s="27"/>
      <c r="AM260" s="27"/>
    </row>
    <row r="261" ht="12.75" customHeight="1">
      <c r="A261" s="5"/>
      <c r="B261" s="27"/>
      <c r="C261" s="27"/>
      <c r="D261" s="27"/>
      <c r="E261" s="27"/>
      <c r="F261" s="27"/>
      <c r="G261" s="27"/>
      <c r="H261" s="547"/>
      <c r="I261" s="75"/>
      <c r="J261" s="75"/>
      <c r="K261" s="75"/>
      <c r="L261" s="75"/>
      <c r="M261" s="75"/>
      <c r="N261" s="75"/>
      <c r="O261" s="75"/>
      <c r="P261" s="75"/>
      <c r="Q261" s="75"/>
      <c r="R261" s="75"/>
      <c r="S261" s="75"/>
      <c r="T261" s="75"/>
      <c r="U261" s="75"/>
      <c r="V261" s="75"/>
      <c r="W261" s="546"/>
      <c r="X261" s="75"/>
      <c r="Y261" s="75"/>
      <c r="Z261" s="75"/>
      <c r="AA261" s="27"/>
      <c r="AB261" s="27"/>
      <c r="AC261" s="27"/>
      <c r="AD261" s="27"/>
      <c r="AE261" s="27"/>
      <c r="AF261" s="27"/>
      <c r="AG261" s="27"/>
      <c r="AH261" s="27"/>
      <c r="AI261" s="27"/>
      <c r="AJ261" s="27"/>
      <c r="AK261" s="27"/>
      <c r="AL261" s="27"/>
      <c r="AM261" s="27"/>
    </row>
    <row r="262" ht="12.75" customHeight="1">
      <c r="A262" s="5"/>
      <c r="B262" s="27"/>
      <c r="C262" s="27"/>
      <c r="D262" s="27"/>
      <c r="E262" s="27"/>
      <c r="F262" s="27"/>
      <c r="G262" s="27"/>
      <c r="H262" s="547"/>
      <c r="I262" s="75"/>
      <c r="J262" s="75"/>
      <c r="K262" s="75"/>
      <c r="L262" s="75"/>
      <c r="M262" s="75"/>
      <c r="N262" s="75"/>
      <c r="O262" s="75"/>
      <c r="P262" s="75"/>
      <c r="Q262" s="75"/>
      <c r="R262" s="75"/>
      <c r="S262" s="75"/>
      <c r="T262" s="75"/>
      <c r="U262" s="75"/>
      <c r="V262" s="75"/>
      <c r="W262" s="546"/>
      <c r="X262" s="75"/>
      <c r="Y262" s="75"/>
      <c r="Z262" s="75"/>
      <c r="AA262" s="27"/>
      <c r="AB262" s="27"/>
      <c r="AC262" s="27"/>
      <c r="AD262" s="27"/>
      <c r="AE262" s="27"/>
      <c r="AF262" s="27"/>
      <c r="AG262" s="27"/>
      <c r="AH262" s="27"/>
      <c r="AI262" s="27"/>
      <c r="AJ262" s="27"/>
      <c r="AK262" s="27"/>
      <c r="AL262" s="27"/>
      <c r="AM262" s="27"/>
    </row>
    <row r="263" ht="12.75" customHeight="1">
      <c r="A263" s="5"/>
      <c r="B263" s="27"/>
      <c r="C263" s="27"/>
      <c r="D263" s="27"/>
      <c r="E263" s="27"/>
      <c r="F263" s="27"/>
      <c r="G263" s="27"/>
      <c r="H263" s="547"/>
      <c r="I263" s="75"/>
      <c r="J263" s="75"/>
      <c r="K263" s="75"/>
      <c r="L263" s="75"/>
      <c r="M263" s="75"/>
      <c r="N263" s="75"/>
      <c r="O263" s="75"/>
      <c r="P263" s="75"/>
      <c r="Q263" s="75"/>
      <c r="R263" s="75"/>
      <c r="S263" s="75"/>
      <c r="T263" s="75"/>
      <c r="U263" s="75"/>
      <c r="V263" s="75"/>
      <c r="W263" s="546"/>
      <c r="X263" s="75"/>
      <c r="Y263" s="75"/>
      <c r="Z263" s="75"/>
      <c r="AA263" s="27"/>
      <c r="AB263" s="27"/>
      <c r="AC263" s="27"/>
      <c r="AD263" s="27"/>
      <c r="AE263" s="27"/>
      <c r="AF263" s="27"/>
      <c r="AG263" s="27"/>
      <c r="AH263" s="27"/>
      <c r="AI263" s="27"/>
      <c r="AJ263" s="27"/>
      <c r="AK263" s="27"/>
      <c r="AL263" s="27"/>
      <c r="AM263" s="27"/>
    </row>
    <row r="264" ht="12.75" customHeight="1">
      <c r="A264" s="5"/>
      <c r="B264" s="27"/>
      <c r="C264" s="27"/>
      <c r="D264" s="27"/>
      <c r="E264" s="27"/>
      <c r="F264" s="27"/>
      <c r="G264" s="27"/>
      <c r="H264" s="547"/>
      <c r="I264" s="75"/>
      <c r="J264" s="75"/>
      <c r="K264" s="75"/>
      <c r="L264" s="75"/>
      <c r="M264" s="75"/>
      <c r="N264" s="75"/>
      <c r="O264" s="75"/>
      <c r="P264" s="75"/>
      <c r="Q264" s="75"/>
      <c r="R264" s="75"/>
      <c r="S264" s="75"/>
      <c r="T264" s="75"/>
      <c r="U264" s="75"/>
      <c r="V264" s="75"/>
      <c r="W264" s="546"/>
      <c r="X264" s="75"/>
      <c r="Y264" s="75"/>
      <c r="Z264" s="75"/>
      <c r="AA264" s="27"/>
      <c r="AB264" s="27"/>
      <c r="AC264" s="27"/>
      <c r="AD264" s="27"/>
      <c r="AE264" s="27"/>
      <c r="AF264" s="27"/>
      <c r="AG264" s="27"/>
      <c r="AH264" s="27"/>
      <c r="AI264" s="27"/>
      <c r="AJ264" s="27"/>
      <c r="AK264" s="27"/>
      <c r="AL264" s="27"/>
      <c r="AM264" s="27"/>
    </row>
    <row r="265" ht="12.75" customHeight="1">
      <c r="A265" s="5"/>
      <c r="B265" s="27"/>
      <c r="C265" s="27"/>
      <c r="D265" s="27"/>
      <c r="E265" s="27"/>
      <c r="F265" s="27"/>
      <c r="G265" s="27"/>
      <c r="H265" s="547"/>
      <c r="I265" s="75"/>
      <c r="J265" s="75"/>
      <c r="K265" s="75"/>
      <c r="L265" s="75"/>
      <c r="M265" s="75"/>
      <c r="N265" s="75"/>
      <c r="O265" s="75"/>
      <c r="P265" s="75"/>
      <c r="Q265" s="75"/>
      <c r="R265" s="75"/>
      <c r="S265" s="75"/>
      <c r="T265" s="75"/>
      <c r="U265" s="75"/>
      <c r="V265" s="75"/>
      <c r="W265" s="546"/>
      <c r="X265" s="75"/>
      <c r="Y265" s="75"/>
      <c r="Z265" s="75"/>
      <c r="AA265" s="27"/>
      <c r="AB265" s="27"/>
      <c r="AC265" s="27"/>
      <c r="AD265" s="27"/>
      <c r="AE265" s="27"/>
      <c r="AF265" s="27"/>
      <c r="AG265" s="27"/>
      <c r="AH265" s="27"/>
      <c r="AI265" s="27"/>
      <c r="AJ265" s="27"/>
      <c r="AK265" s="27"/>
      <c r="AL265" s="27"/>
      <c r="AM265" s="27"/>
    </row>
    <row r="266" ht="12.75" customHeight="1">
      <c r="A266" s="5"/>
      <c r="B266" s="27"/>
      <c r="C266" s="27"/>
      <c r="D266" s="27"/>
      <c r="E266" s="27"/>
      <c r="F266" s="27"/>
      <c r="G266" s="27"/>
      <c r="H266" s="547"/>
      <c r="I266" s="75"/>
      <c r="J266" s="75"/>
      <c r="K266" s="75"/>
      <c r="L266" s="75"/>
      <c r="M266" s="75"/>
      <c r="N266" s="75"/>
      <c r="O266" s="75"/>
      <c r="P266" s="75"/>
      <c r="Q266" s="75"/>
      <c r="R266" s="75"/>
      <c r="S266" s="75"/>
      <c r="T266" s="75"/>
      <c r="U266" s="75"/>
      <c r="V266" s="75"/>
      <c r="W266" s="546"/>
      <c r="X266" s="75"/>
      <c r="Y266" s="75"/>
      <c r="Z266" s="75"/>
      <c r="AA266" s="27"/>
      <c r="AB266" s="27"/>
      <c r="AC266" s="27"/>
      <c r="AD266" s="27"/>
      <c r="AE266" s="27"/>
      <c r="AF266" s="27"/>
      <c r="AG266" s="27"/>
      <c r="AH266" s="27"/>
      <c r="AI266" s="27"/>
      <c r="AJ266" s="27"/>
      <c r="AK266" s="27"/>
      <c r="AL266" s="27"/>
      <c r="AM266" s="27"/>
    </row>
    <row r="267" ht="12.75" customHeight="1">
      <c r="A267" s="5"/>
      <c r="B267" s="27"/>
      <c r="C267" s="27"/>
      <c r="D267" s="27"/>
      <c r="E267" s="27"/>
      <c r="F267" s="27"/>
      <c r="G267" s="27"/>
      <c r="H267" s="547"/>
      <c r="I267" s="75"/>
      <c r="J267" s="75"/>
      <c r="K267" s="75"/>
      <c r="L267" s="75"/>
      <c r="M267" s="75"/>
      <c r="N267" s="75"/>
      <c r="O267" s="75"/>
      <c r="P267" s="75"/>
      <c r="Q267" s="75"/>
      <c r="R267" s="75"/>
      <c r="S267" s="75"/>
      <c r="T267" s="75"/>
      <c r="U267" s="75"/>
      <c r="V267" s="75"/>
      <c r="W267" s="546"/>
      <c r="X267" s="75"/>
      <c r="Y267" s="75"/>
      <c r="Z267" s="75"/>
      <c r="AA267" s="27"/>
      <c r="AB267" s="27"/>
      <c r="AC267" s="27"/>
      <c r="AD267" s="27"/>
      <c r="AE267" s="27"/>
      <c r="AF267" s="27"/>
      <c r="AG267" s="27"/>
      <c r="AH267" s="27"/>
      <c r="AI267" s="27"/>
      <c r="AJ267" s="27"/>
      <c r="AK267" s="27"/>
      <c r="AL267" s="27"/>
      <c r="AM267" s="27"/>
    </row>
    <row r="268" ht="12.75" customHeight="1">
      <c r="A268" s="5"/>
      <c r="B268" s="27"/>
      <c r="C268" s="27"/>
      <c r="D268" s="27"/>
      <c r="E268" s="27"/>
      <c r="F268" s="27"/>
      <c r="G268" s="27"/>
      <c r="H268" s="547"/>
      <c r="I268" s="75"/>
      <c r="J268" s="75"/>
      <c r="K268" s="75"/>
      <c r="L268" s="75"/>
      <c r="M268" s="75"/>
      <c r="N268" s="75"/>
      <c r="O268" s="75"/>
      <c r="P268" s="75"/>
      <c r="Q268" s="75"/>
      <c r="R268" s="75"/>
      <c r="S268" s="75"/>
      <c r="T268" s="75"/>
      <c r="U268" s="75"/>
      <c r="V268" s="75"/>
      <c r="W268" s="546"/>
      <c r="X268" s="75"/>
      <c r="Y268" s="75"/>
      <c r="Z268" s="75"/>
      <c r="AA268" s="27"/>
      <c r="AB268" s="27"/>
      <c r="AC268" s="27"/>
      <c r="AD268" s="27"/>
      <c r="AE268" s="27"/>
      <c r="AF268" s="27"/>
      <c r="AG268" s="27"/>
      <c r="AH268" s="27"/>
      <c r="AI268" s="27"/>
      <c r="AJ268" s="27"/>
      <c r="AK268" s="27"/>
      <c r="AL268" s="27"/>
      <c r="AM268" s="27"/>
    </row>
    <row r="269" ht="12.75" customHeight="1">
      <c r="A269" s="5"/>
      <c r="B269" s="27"/>
      <c r="C269" s="27"/>
      <c r="D269" s="27"/>
      <c r="E269" s="27"/>
      <c r="F269" s="27"/>
      <c r="G269" s="27"/>
      <c r="H269" s="547"/>
      <c r="I269" s="75"/>
      <c r="J269" s="75"/>
      <c r="K269" s="75"/>
      <c r="L269" s="75"/>
      <c r="M269" s="75"/>
      <c r="N269" s="75"/>
      <c r="O269" s="75"/>
      <c r="P269" s="75"/>
      <c r="Q269" s="75"/>
      <c r="R269" s="75"/>
      <c r="S269" s="75"/>
      <c r="T269" s="75"/>
      <c r="U269" s="75"/>
      <c r="V269" s="75"/>
      <c r="W269" s="546"/>
      <c r="X269" s="75"/>
      <c r="Y269" s="75"/>
      <c r="Z269" s="75"/>
      <c r="AA269" s="27"/>
      <c r="AB269" s="27"/>
      <c r="AC269" s="27"/>
      <c r="AD269" s="27"/>
      <c r="AE269" s="27"/>
      <c r="AF269" s="27"/>
      <c r="AG269" s="27"/>
      <c r="AH269" s="27"/>
      <c r="AI269" s="27"/>
      <c r="AJ269" s="27"/>
      <c r="AK269" s="27"/>
      <c r="AL269" s="27"/>
      <c r="AM269" s="27"/>
    </row>
    <row r="270" ht="12.75" customHeight="1">
      <c r="A270" s="5"/>
      <c r="B270" s="27"/>
      <c r="C270" s="27"/>
      <c r="D270" s="27"/>
      <c r="E270" s="27"/>
      <c r="F270" s="27"/>
      <c r="G270" s="27"/>
      <c r="H270" s="547"/>
      <c r="I270" s="75"/>
      <c r="J270" s="75"/>
      <c r="K270" s="75"/>
      <c r="L270" s="75"/>
      <c r="M270" s="75"/>
      <c r="N270" s="75"/>
      <c r="O270" s="75"/>
      <c r="P270" s="75"/>
      <c r="Q270" s="75"/>
      <c r="R270" s="75"/>
      <c r="S270" s="75"/>
      <c r="T270" s="75"/>
      <c r="U270" s="75"/>
      <c r="V270" s="75"/>
      <c r="W270" s="546"/>
      <c r="X270" s="75"/>
      <c r="Y270" s="75"/>
      <c r="Z270" s="75"/>
      <c r="AA270" s="27"/>
      <c r="AB270" s="27"/>
      <c r="AC270" s="27"/>
      <c r="AD270" s="27"/>
      <c r="AE270" s="27"/>
      <c r="AF270" s="27"/>
      <c r="AG270" s="27"/>
      <c r="AH270" s="27"/>
      <c r="AI270" s="27"/>
      <c r="AJ270" s="27"/>
      <c r="AK270" s="27"/>
      <c r="AL270" s="27"/>
      <c r="AM270" s="27"/>
    </row>
    <row r="271" ht="12.75" customHeight="1">
      <c r="A271" s="5"/>
      <c r="B271" s="27"/>
      <c r="C271" s="27"/>
      <c r="D271" s="27"/>
      <c r="E271" s="27"/>
      <c r="F271" s="27"/>
      <c r="G271" s="27"/>
      <c r="H271" s="547"/>
      <c r="I271" s="75"/>
      <c r="J271" s="75"/>
      <c r="K271" s="75"/>
      <c r="L271" s="75"/>
      <c r="M271" s="75"/>
      <c r="N271" s="75"/>
      <c r="O271" s="75"/>
      <c r="P271" s="75"/>
      <c r="Q271" s="75"/>
      <c r="R271" s="75"/>
      <c r="S271" s="75"/>
      <c r="T271" s="75"/>
      <c r="U271" s="75"/>
      <c r="V271" s="75"/>
      <c r="W271" s="546"/>
      <c r="X271" s="75"/>
      <c r="Y271" s="75"/>
      <c r="Z271" s="75"/>
      <c r="AA271" s="27"/>
      <c r="AB271" s="27"/>
      <c r="AC271" s="27"/>
      <c r="AD271" s="27"/>
      <c r="AE271" s="27"/>
      <c r="AF271" s="27"/>
      <c r="AG271" s="27"/>
      <c r="AH271" s="27"/>
      <c r="AI271" s="27"/>
      <c r="AJ271" s="27"/>
      <c r="AK271" s="27"/>
      <c r="AL271" s="27"/>
      <c r="AM271" s="27"/>
    </row>
    <row r="272" ht="12.75" customHeight="1">
      <c r="A272" s="5"/>
      <c r="B272" s="27"/>
      <c r="C272" s="27"/>
      <c r="D272" s="27"/>
      <c r="E272" s="27"/>
      <c r="F272" s="27"/>
      <c r="G272" s="27"/>
      <c r="H272" s="547"/>
      <c r="I272" s="75"/>
      <c r="J272" s="75"/>
      <c r="K272" s="75"/>
      <c r="L272" s="75"/>
      <c r="M272" s="75"/>
      <c r="N272" s="75"/>
      <c r="O272" s="75"/>
      <c r="P272" s="75"/>
      <c r="Q272" s="75"/>
      <c r="R272" s="75"/>
      <c r="S272" s="75"/>
      <c r="T272" s="75"/>
      <c r="U272" s="75"/>
      <c r="V272" s="75"/>
      <c r="W272" s="546"/>
      <c r="X272" s="75"/>
      <c r="Y272" s="75"/>
      <c r="Z272" s="75"/>
      <c r="AA272" s="27"/>
      <c r="AB272" s="27"/>
      <c r="AC272" s="27"/>
      <c r="AD272" s="27"/>
      <c r="AE272" s="27"/>
      <c r="AF272" s="27"/>
      <c r="AG272" s="27"/>
      <c r="AH272" s="27"/>
      <c r="AI272" s="27"/>
      <c r="AJ272" s="27"/>
      <c r="AK272" s="27"/>
      <c r="AL272" s="27"/>
      <c r="AM272" s="27"/>
    </row>
    <row r="273" ht="12.75" customHeight="1">
      <c r="A273" s="5"/>
      <c r="B273" s="27"/>
      <c r="C273" s="27"/>
      <c r="D273" s="27"/>
      <c r="E273" s="27"/>
      <c r="F273" s="27"/>
      <c r="G273" s="27"/>
      <c r="H273" s="547"/>
      <c r="I273" s="75"/>
      <c r="J273" s="75"/>
      <c r="K273" s="75"/>
      <c r="L273" s="75"/>
      <c r="M273" s="75"/>
      <c r="N273" s="75"/>
      <c r="O273" s="75"/>
      <c r="P273" s="75"/>
      <c r="Q273" s="75"/>
      <c r="R273" s="75"/>
      <c r="S273" s="75"/>
      <c r="T273" s="75"/>
      <c r="U273" s="75"/>
      <c r="V273" s="75"/>
      <c r="W273" s="546"/>
      <c r="X273" s="75"/>
      <c r="Y273" s="75"/>
      <c r="Z273" s="75"/>
      <c r="AA273" s="27"/>
      <c r="AB273" s="27"/>
      <c r="AC273" s="27"/>
      <c r="AD273" s="27"/>
      <c r="AE273" s="27"/>
      <c r="AF273" s="27"/>
      <c r="AG273" s="27"/>
      <c r="AH273" s="27"/>
      <c r="AI273" s="27"/>
      <c r="AJ273" s="27"/>
      <c r="AK273" s="27"/>
      <c r="AL273" s="27"/>
      <c r="AM273" s="27"/>
    </row>
    <row r="274" ht="12.75" customHeight="1">
      <c r="A274" s="5"/>
      <c r="B274" s="27"/>
      <c r="C274" s="27"/>
      <c r="D274" s="27"/>
      <c r="E274" s="27"/>
      <c r="F274" s="27"/>
      <c r="G274" s="27"/>
      <c r="H274" s="547"/>
      <c r="I274" s="75"/>
      <c r="J274" s="75"/>
      <c r="K274" s="75"/>
      <c r="L274" s="75"/>
      <c r="M274" s="75"/>
      <c r="N274" s="75"/>
      <c r="O274" s="75"/>
      <c r="P274" s="75"/>
      <c r="Q274" s="75"/>
      <c r="R274" s="75"/>
      <c r="S274" s="75"/>
      <c r="T274" s="75"/>
      <c r="U274" s="75"/>
      <c r="V274" s="75"/>
      <c r="W274" s="546"/>
      <c r="X274" s="75"/>
      <c r="Y274" s="75"/>
      <c r="Z274" s="75"/>
      <c r="AA274" s="27"/>
      <c r="AB274" s="27"/>
      <c r="AC274" s="27"/>
      <c r="AD274" s="27"/>
      <c r="AE274" s="27"/>
      <c r="AF274" s="27"/>
      <c r="AG274" s="27"/>
      <c r="AH274" s="27"/>
      <c r="AI274" s="27"/>
      <c r="AJ274" s="27"/>
      <c r="AK274" s="27"/>
      <c r="AL274" s="27"/>
      <c r="AM274" s="27"/>
    </row>
    <row r="275" ht="12.75" customHeight="1">
      <c r="A275" s="5"/>
      <c r="B275" s="27"/>
      <c r="C275" s="27"/>
      <c r="D275" s="27"/>
      <c r="E275" s="27"/>
      <c r="F275" s="27"/>
      <c r="G275" s="27"/>
      <c r="H275" s="547"/>
      <c r="I275" s="75"/>
      <c r="J275" s="75"/>
      <c r="K275" s="75"/>
      <c r="L275" s="75"/>
      <c r="M275" s="75"/>
      <c r="N275" s="75"/>
      <c r="O275" s="75"/>
      <c r="P275" s="75"/>
      <c r="Q275" s="75"/>
      <c r="R275" s="75"/>
      <c r="S275" s="75"/>
      <c r="T275" s="75"/>
      <c r="U275" s="75"/>
      <c r="V275" s="75"/>
      <c r="W275" s="546"/>
      <c r="X275" s="75"/>
      <c r="Y275" s="75"/>
      <c r="Z275" s="75"/>
      <c r="AA275" s="27"/>
      <c r="AB275" s="27"/>
      <c r="AC275" s="27"/>
      <c r="AD275" s="27"/>
      <c r="AE275" s="27"/>
      <c r="AF275" s="27"/>
      <c r="AG275" s="27"/>
      <c r="AH275" s="27"/>
      <c r="AI275" s="27"/>
      <c r="AJ275" s="27"/>
      <c r="AK275" s="27"/>
      <c r="AL275" s="27"/>
      <c r="AM275" s="27"/>
    </row>
    <row r="276" ht="12.75" customHeight="1">
      <c r="A276" s="5"/>
      <c r="B276" s="27"/>
      <c r="C276" s="27"/>
      <c r="D276" s="27"/>
      <c r="E276" s="27"/>
      <c r="F276" s="27"/>
      <c r="G276" s="27"/>
      <c r="H276" s="547"/>
      <c r="I276" s="75"/>
      <c r="J276" s="75"/>
      <c r="K276" s="75"/>
      <c r="L276" s="75"/>
      <c r="M276" s="75"/>
      <c r="N276" s="75"/>
      <c r="O276" s="75"/>
      <c r="P276" s="75"/>
      <c r="Q276" s="75"/>
      <c r="R276" s="75"/>
      <c r="S276" s="75"/>
      <c r="T276" s="75"/>
      <c r="U276" s="75"/>
      <c r="V276" s="75"/>
      <c r="W276" s="546"/>
      <c r="X276" s="75"/>
      <c r="Y276" s="75"/>
      <c r="Z276" s="75"/>
      <c r="AA276" s="27"/>
      <c r="AB276" s="27"/>
      <c r="AC276" s="27"/>
      <c r="AD276" s="27"/>
      <c r="AE276" s="27"/>
      <c r="AF276" s="27"/>
      <c r="AG276" s="27"/>
      <c r="AH276" s="27"/>
      <c r="AI276" s="27"/>
      <c r="AJ276" s="27"/>
      <c r="AK276" s="27"/>
      <c r="AL276" s="27"/>
      <c r="AM276" s="27"/>
    </row>
    <row r="277" ht="12.75" customHeight="1">
      <c r="A277" s="5"/>
      <c r="B277" s="27"/>
      <c r="C277" s="27"/>
      <c r="D277" s="27"/>
      <c r="E277" s="27"/>
      <c r="F277" s="27"/>
      <c r="G277" s="27"/>
      <c r="H277" s="547"/>
      <c r="I277" s="75"/>
      <c r="J277" s="75"/>
      <c r="K277" s="75"/>
      <c r="L277" s="75"/>
      <c r="M277" s="75"/>
      <c r="N277" s="75"/>
      <c r="O277" s="75"/>
      <c r="P277" s="75"/>
      <c r="Q277" s="75"/>
      <c r="R277" s="75"/>
      <c r="S277" s="75"/>
      <c r="T277" s="75"/>
      <c r="U277" s="75"/>
      <c r="V277" s="75"/>
      <c r="W277" s="546"/>
      <c r="X277" s="75"/>
      <c r="Y277" s="75"/>
      <c r="Z277" s="75"/>
      <c r="AA277" s="27"/>
      <c r="AB277" s="27"/>
      <c r="AC277" s="27"/>
      <c r="AD277" s="27"/>
      <c r="AE277" s="27"/>
      <c r="AF277" s="27"/>
      <c r="AG277" s="27"/>
      <c r="AH277" s="27"/>
      <c r="AI277" s="27"/>
      <c r="AJ277" s="27"/>
      <c r="AK277" s="27"/>
      <c r="AL277" s="27"/>
      <c r="AM277" s="27"/>
    </row>
    <row r="278" ht="12.75" customHeight="1">
      <c r="A278" s="5"/>
      <c r="B278" s="27"/>
      <c r="C278" s="27"/>
      <c r="D278" s="27"/>
      <c r="E278" s="27"/>
      <c r="F278" s="27"/>
      <c r="G278" s="27"/>
      <c r="H278" s="547"/>
      <c r="I278" s="75"/>
      <c r="J278" s="75"/>
      <c r="K278" s="75"/>
      <c r="L278" s="75"/>
      <c r="M278" s="75"/>
      <c r="N278" s="75"/>
      <c r="O278" s="75"/>
      <c r="P278" s="75"/>
      <c r="Q278" s="75"/>
      <c r="R278" s="75"/>
      <c r="S278" s="75"/>
      <c r="T278" s="75"/>
      <c r="U278" s="75"/>
      <c r="V278" s="75"/>
      <c r="W278" s="546"/>
      <c r="X278" s="75"/>
      <c r="Y278" s="75"/>
      <c r="Z278" s="75"/>
      <c r="AA278" s="27"/>
      <c r="AB278" s="27"/>
      <c r="AC278" s="27"/>
      <c r="AD278" s="27"/>
      <c r="AE278" s="27"/>
      <c r="AF278" s="27"/>
      <c r="AG278" s="27"/>
      <c r="AH278" s="27"/>
      <c r="AI278" s="27"/>
      <c r="AJ278" s="27"/>
      <c r="AK278" s="27"/>
      <c r="AL278" s="27"/>
      <c r="AM278" s="27"/>
    </row>
    <row r="279" ht="12.75" customHeight="1">
      <c r="A279" s="5"/>
      <c r="B279" s="27"/>
      <c r="C279" s="27"/>
      <c r="D279" s="27"/>
      <c r="E279" s="27"/>
      <c r="F279" s="27"/>
      <c r="G279" s="27"/>
      <c r="H279" s="547"/>
      <c r="I279" s="75"/>
      <c r="J279" s="75"/>
      <c r="K279" s="75"/>
      <c r="L279" s="75"/>
      <c r="M279" s="75"/>
      <c r="N279" s="75"/>
      <c r="O279" s="75"/>
      <c r="P279" s="75"/>
      <c r="Q279" s="75"/>
      <c r="R279" s="75"/>
      <c r="S279" s="75"/>
      <c r="T279" s="75"/>
      <c r="U279" s="75"/>
      <c r="V279" s="75"/>
      <c r="W279" s="546"/>
      <c r="X279" s="75"/>
      <c r="Y279" s="75"/>
      <c r="Z279" s="75"/>
      <c r="AA279" s="27"/>
      <c r="AB279" s="27"/>
      <c r="AC279" s="27"/>
      <c r="AD279" s="27"/>
      <c r="AE279" s="27"/>
      <c r="AF279" s="27"/>
      <c r="AG279" s="27"/>
      <c r="AH279" s="27"/>
      <c r="AI279" s="27"/>
      <c r="AJ279" s="27"/>
      <c r="AK279" s="27"/>
      <c r="AL279" s="27"/>
      <c r="AM279" s="27"/>
    </row>
    <row r="280" ht="12.75" customHeight="1">
      <c r="A280" s="5"/>
      <c r="B280" s="27"/>
      <c r="C280" s="27"/>
      <c r="D280" s="27"/>
      <c r="E280" s="27"/>
      <c r="F280" s="27"/>
      <c r="G280" s="27"/>
      <c r="H280" s="547"/>
      <c r="I280" s="75"/>
      <c r="J280" s="75"/>
      <c r="K280" s="75"/>
      <c r="L280" s="75"/>
      <c r="M280" s="75"/>
      <c r="N280" s="75"/>
      <c r="O280" s="75"/>
      <c r="P280" s="75"/>
      <c r="Q280" s="75"/>
      <c r="R280" s="75"/>
      <c r="S280" s="75"/>
      <c r="T280" s="75"/>
      <c r="U280" s="75"/>
      <c r="V280" s="75"/>
      <c r="W280" s="546"/>
      <c r="X280" s="75"/>
      <c r="Y280" s="75"/>
      <c r="Z280" s="75"/>
      <c r="AA280" s="27"/>
      <c r="AB280" s="27"/>
      <c r="AC280" s="27"/>
      <c r="AD280" s="27"/>
      <c r="AE280" s="27"/>
      <c r="AF280" s="27"/>
      <c r="AG280" s="27"/>
      <c r="AH280" s="27"/>
      <c r="AI280" s="27"/>
      <c r="AJ280" s="27"/>
      <c r="AK280" s="27"/>
      <c r="AL280" s="27"/>
      <c r="AM280" s="27"/>
    </row>
    <row r="281" ht="12.75" customHeight="1">
      <c r="A281" s="5"/>
      <c r="B281" s="27"/>
      <c r="C281" s="27"/>
      <c r="D281" s="27"/>
      <c r="E281" s="27"/>
      <c r="F281" s="27"/>
      <c r="G281" s="27"/>
      <c r="H281" s="547"/>
      <c r="I281" s="75"/>
      <c r="J281" s="75"/>
      <c r="K281" s="75"/>
      <c r="L281" s="75"/>
      <c r="M281" s="75"/>
      <c r="N281" s="75"/>
      <c r="O281" s="75"/>
      <c r="P281" s="75"/>
      <c r="Q281" s="75"/>
      <c r="R281" s="75"/>
      <c r="S281" s="75"/>
      <c r="T281" s="75"/>
      <c r="U281" s="75"/>
      <c r="V281" s="75"/>
      <c r="W281" s="546"/>
      <c r="X281" s="75"/>
      <c r="Y281" s="75"/>
      <c r="Z281" s="75"/>
      <c r="AA281" s="27"/>
      <c r="AB281" s="27"/>
      <c r="AC281" s="27"/>
      <c r="AD281" s="27"/>
      <c r="AE281" s="27"/>
      <c r="AF281" s="27"/>
      <c r="AG281" s="27"/>
      <c r="AH281" s="27"/>
      <c r="AI281" s="27"/>
      <c r="AJ281" s="27"/>
      <c r="AK281" s="27"/>
      <c r="AL281" s="27"/>
      <c r="AM281" s="27"/>
    </row>
    <row r="282" ht="12.75" customHeight="1">
      <c r="A282" s="5"/>
      <c r="B282" s="27"/>
      <c r="C282" s="27"/>
      <c r="D282" s="27"/>
      <c r="E282" s="27"/>
      <c r="F282" s="27"/>
      <c r="G282" s="27"/>
      <c r="H282" s="547"/>
      <c r="I282" s="75"/>
      <c r="J282" s="75"/>
      <c r="K282" s="75"/>
      <c r="L282" s="75"/>
      <c r="M282" s="75"/>
      <c r="N282" s="75"/>
      <c r="O282" s="75"/>
      <c r="P282" s="75"/>
      <c r="Q282" s="75"/>
      <c r="R282" s="75"/>
      <c r="S282" s="75"/>
      <c r="T282" s="75"/>
      <c r="U282" s="75"/>
      <c r="V282" s="75"/>
      <c r="W282" s="546"/>
      <c r="X282" s="75"/>
      <c r="Y282" s="75"/>
      <c r="Z282" s="75"/>
      <c r="AA282" s="27"/>
      <c r="AB282" s="27"/>
      <c r="AC282" s="27"/>
      <c r="AD282" s="27"/>
      <c r="AE282" s="27"/>
      <c r="AF282" s="27"/>
      <c r="AG282" s="27"/>
      <c r="AH282" s="27"/>
      <c r="AI282" s="27"/>
      <c r="AJ282" s="27"/>
      <c r="AK282" s="27"/>
      <c r="AL282" s="27"/>
      <c r="AM282" s="27"/>
    </row>
    <row r="283" ht="12.75" customHeight="1">
      <c r="A283" s="5"/>
      <c r="B283" s="27"/>
      <c r="C283" s="27"/>
      <c r="D283" s="27"/>
      <c r="E283" s="27"/>
      <c r="F283" s="27"/>
      <c r="G283" s="27"/>
      <c r="H283" s="547"/>
      <c r="I283" s="75"/>
      <c r="J283" s="75"/>
      <c r="K283" s="75"/>
      <c r="L283" s="75"/>
      <c r="M283" s="75"/>
      <c r="N283" s="75"/>
      <c r="O283" s="75"/>
      <c r="P283" s="75"/>
      <c r="Q283" s="75"/>
      <c r="R283" s="75"/>
      <c r="S283" s="75"/>
      <c r="T283" s="75"/>
      <c r="U283" s="75"/>
      <c r="V283" s="75"/>
      <c r="W283" s="546"/>
      <c r="X283" s="75"/>
      <c r="Y283" s="75"/>
      <c r="Z283" s="75"/>
      <c r="AA283" s="27"/>
      <c r="AB283" s="27"/>
      <c r="AC283" s="27"/>
      <c r="AD283" s="27"/>
      <c r="AE283" s="27"/>
      <c r="AF283" s="27"/>
      <c r="AG283" s="27"/>
      <c r="AH283" s="27"/>
      <c r="AI283" s="27"/>
      <c r="AJ283" s="27"/>
      <c r="AK283" s="27"/>
      <c r="AL283" s="27"/>
      <c r="AM283" s="27"/>
    </row>
    <row r="284" ht="12.75" customHeight="1">
      <c r="A284" s="5"/>
      <c r="B284" s="27"/>
      <c r="C284" s="27"/>
      <c r="D284" s="27"/>
      <c r="E284" s="27"/>
      <c r="F284" s="27"/>
      <c r="G284" s="27"/>
      <c r="H284" s="547"/>
      <c r="I284" s="75"/>
      <c r="J284" s="75"/>
      <c r="K284" s="75"/>
      <c r="L284" s="75"/>
      <c r="M284" s="75"/>
      <c r="N284" s="75"/>
      <c r="O284" s="75"/>
      <c r="P284" s="75"/>
      <c r="Q284" s="75"/>
      <c r="R284" s="75"/>
      <c r="S284" s="75"/>
      <c r="T284" s="75"/>
      <c r="U284" s="75"/>
      <c r="V284" s="75"/>
      <c r="W284" s="546"/>
      <c r="X284" s="75"/>
      <c r="Y284" s="75"/>
      <c r="Z284" s="75"/>
      <c r="AA284" s="27"/>
      <c r="AB284" s="27"/>
      <c r="AC284" s="27"/>
      <c r="AD284" s="27"/>
      <c r="AE284" s="27"/>
      <c r="AF284" s="27"/>
      <c r="AG284" s="27"/>
      <c r="AH284" s="27"/>
      <c r="AI284" s="27"/>
      <c r="AJ284" s="27"/>
      <c r="AK284" s="27"/>
      <c r="AL284" s="27"/>
      <c r="AM284" s="27"/>
    </row>
    <row r="285" ht="12.75" customHeight="1">
      <c r="A285" s="5"/>
      <c r="B285" s="27"/>
      <c r="C285" s="27"/>
      <c r="D285" s="27"/>
      <c r="E285" s="27"/>
      <c r="F285" s="27"/>
      <c r="G285" s="27"/>
      <c r="H285" s="547"/>
      <c r="I285" s="75"/>
      <c r="J285" s="75"/>
      <c r="K285" s="75"/>
      <c r="L285" s="75"/>
      <c r="M285" s="75"/>
      <c r="N285" s="75"/>
      <c r="O285" s="75"/>
      <c r="P285" s="75"/>
      <c r="Q285" s="75"/>
      <c r="R285" s="75"/>
      <c r="S285" s="75"/>
      <c r="T285" s="75"/>
      <c r="U285" s="75"/>
      <c r="V285" s="75"/>
      <c r="W285" s="546"/>
      <c r="X285" s="75"/>
      <c r="Y285" s="75"/>
      <c r="Z285" s="75"/>
      <c r="AA285" s="27"/>
      <c r="AB285" s="27"/>
      <c r="AC285" s="27"/>
      <c r="AD285" s="27"/>
      <c r="AE285" s="27"/>
      <c r="AF285" s="27"/>
      <c r="AG285" s="27"/>
      <c r="AH285" s="27"/>
      <c r="AI285" s="27"/>
      <c r="AJ285" s="27"/>
      <c r="AK285" s="27"/>
      <c r="AL285" s="27"/>
      <c r="AM285" s="27"/>
    </row>
    <row r="286" ht="12.75" customHeight="1">
      <c r="A286" s="5"/>
      <c r="B286" s="27"/>
      <c r="C286" s="27"/>
      <c r="D286" s="27"/>
      <c r="E286" s="27"/>
      <c r="F286" s="27"/>
      <c r="G286" s="27"/>
      <c r="H286" s="547"/>
      <c r="I286" s="75"/>
      <c r="J286" s="75"/>
      <c r="K286" s="75"/>
      <c r="L286" s="75"/>
      <c r="M286" s="75"/>
      <c r="N286" s="75"/>
      <c r="O286" s="75"/>
      <c r="P286" s="75"/>
      <c r="Q286" s="75"/>
      <c r="R286" s="75"/>
      <c r="S286" s="75"/>
      <c r="T286" s="75"/>
      <c r="U286" s="75"/>
      <c r="V286" s="75"/>
      <c r="W286" s="546"/>
      <c r="X286" s="75"/>
      <c r="Y286" s="75"/>
      <c r="Z286" s="75"/>
      <c r="AA286" s="27"/>
      <c r="AB286" s="27"/>
      <c r="AC286" s="27"/>
      <c r="AD286" s="27"/>
      <c r="AE286" s="27"/>
      <c r="AF286" s="27"/>
      <c r="AG286" s="27"/>
      <c r="AH286" s="27"/>
      <c r="AI286" s="27"/>
      <c r="AJ286" s="27"/>
      <c r="AK286" s="27"/>
      <c r="AL286" s="27"/>
      <c r="AM286" s="27"/>
    </row>
    <row r="287" ht="12.75" customHeight="1">
      <c r="A287" s="5"/>
      <c r="B287" s="27"/>
      <c r="C287" s="27"/>
      <c r="D287" s="27"/>
      <c r="E287" s="27"/>
      <c r="F287" s="27"/>
      <c r="G287" s="27"/>
      <c r="H287" s="547"/>
      <c r="I287" s="75"/>
      <c r="J287" s="75"/>
      <c r="K287" s="75"/>
      <c r="L287" s="75"/>
      <c r="M287" s="75"/>
      <c r="N287" s="75"/>
      <c r="O287" s="75"/>
      <c r="P287" s="75"/>
      <c r="Q287" s="75"/>
      <c r="R287" s="75"/>
      <c r="S287" s="75"/>
      <c r="T287" s="75"/>
      <c r="U287" s="75"/>
      <c r="V287" s="75"/>
      <c r="W287" s="546"/>
      <c r="X287" s="75"/>
      <c r="Y287" s="75"/>
      <c r="Z287" s="75"/>
      <c r="AA287" s="27"/>
      <c r="AB287" s="27"/>
      <c r="AC287" s="27"/>
      <c r="AD287" s="27"/>
      <c r="AE287" s="27"/>
      <c r="AF287" s="27"/>
      <c r="AG287" s="27"/>
      <c r="AH287" s="27"/>
      <c r="AI287" s="27"/>
      <c r="AJ287" s="27"/>
      <c r="AK287" s="27"/>
      <c r="AL287" s="27"/>
      <c r="AM287" s="27"/>
    </row>
    <row r="288" ht="12.75" customHeight="1">
      <c r="A288" s="5"/>
      <c r="B288" s="27"/>
      <c r="C288" s="27"/>
      <c r="D288" s="27"/>
      <c r="E288" s="27"/>
      <c r="F288" s="27"/>
      <c r="G288" s="27"/>
      <c r="H288" s="547"/>
      <c r="I288" s="75"/>
      <c r="J288" s="75"/>
      <c r="K288" s="75"/>
      <c r="L288" s="75"/>
      <c r="M288" s="75"/>
      <c r="N288" s="75"/>
      <c r="O288" s="75"/>
      <c r="P288" s="75"/>
      <c r="Q288" s="75"/>
      <c r="R288" s="75"/>
      <c r="S288" s="75"/>
      <c r="T288" s="75"/>
      <c r="U288" s="75"/>
      <c r="V288" s="75"/>
      <c r="W288" s="546"/>
      <c r="X288" s="75"/>
      <c r="Y288" s="75"/>
      <c r="Z288" s="75"/>
      <c r="AA288" s="27"/>
      <c r="AB288" s="27"/>
      <c r="AC288" s="27"/>
      <c r="AD288" s="27"/>
      <c r="AE288" s="27"/>
      <c r="AF288" s="27"/>
      <c r="AG288" s="27"/>
      <c r="AH288" s="27"/>
      <c r="AI288" s="27"/>
      <c r="AJ288" s="27"/>
      <c r="AK288" s="27"/>
      <c r="AL288" s="27"/>
      <c r="AM288" s="27"/>
    </row>
    <row r="289" ht="12.75" customHeight="1">
      <c r="A289" s="5"/>
      <c r="B289" s="27"/>
      <c r="C289" s="27"/>
      <c r="D289" s="27"/>
      <c r="E289" s="27"/>
      <c r="F289" s="27"/>
      <c r="G289" s="27"/>
      <c r="H289" s="547"/>
      <c r="I289" s="75"/>
      <c r="J289" s="75"/>
      <c r="K289" s="75"/>
      <c r="L289" s="75"/>
      <c r="M289" s="75"/>
      <c r="N289" s="75"/>
      <c r="O289" s="75"/>
      <c r="P289" s="75"/>
      <c r="Q289" s="75"/>
      <c r="R289" s="75"/>
      <c r="S289" s="75"/>
      <c r="T289" s="75"/>
      <c r="U289" s="75"/>
      <c r="V289" s="75"/>
      <c r="W289" s="546"/>
      <c r="X289" s="75"/>
      <c r="Y289" s="75"/>
      <c r="Z289" s="75"/>
      <c r="AA289" s="27"/>
      <c r="AB289" s="27"/>
      <c r="AC289" s="27"/>
      <c r="AD289" s="27"/>
      <c r="AE289" s="27"/>
      <c r="AF289" s="27"/>
      <c r="AG289" s="27"/>
      <c r="AH289" s="27"/>
      <c r="AI289" s="27"/>
      <c r="AJ289" s="27"/>
      <c r="AK289" s="27"/>
      <c r="AL289" s="27"/>
      <c r="AM289" s="27"/>
    </row>
    <row r="290" ht="12.75" customHeight="1">
      <c r="A290" s="5"/>
      <c r="B290" s="27"/>
      <c r="C290" s="27"/>
      <c r="D290" s="27"/>
      <c r="E290" s="27"/>
      <c r="F290" s="27"/>
      <c r="G290" s="27"/>
      <c r="H290" s="547"/>
      <c r="I290" s="75"/>
      <c r="J290" s="75"/>
      <c r="K290" s="75"/>
      <c r="L290" s="75"/>
      <c r="M290" s="75"/>
      <c r="N290" s="75"/>
      <c r="O290" s="75"/>
      <c r="P290" s="75"/>
      <c r="Q290" s="75"/>
      <c r="R290" s="75"/>
      <c r="S290" s="75"/>
      <c r="T290" s="75"/>
      <c r="U290" s="75"/>
      <c r="V290" s="75"/>
      <c r="W290" s="546"/>
      <c r="X290" s="75"/>
      <c r="Y290" s="75"/>
      <c r="Z290" s="75"/>
      <c r="AA290" s="27"/>
      <c r="AB290" s="27"/>
      <c r="AC290" s="27"/>
      <c r="AD290" s="27"/>
      <c r="AE290" s="27"/>
      <c r="AF290" s="27"/>
      <c r="AG290" s="27"/>
      <c r="AH290" s="27"/>
      <c r="AI290" s="27"/>
      <c r="AJ290" s="27"/>
      <c r="AK290" s="27"/>
      <c r="AL290" s="27"/>
      <c r="AM290" s="27"/>
    </row>
    <row r="291" ht="12.75" customHeight="1">
      <c r="A291" s="5"/>
      <c r="B291" s="27"/>
      <c r="C291" s="27"/>
      <c r="D291" s="27"/>
      <c r="E291" s="27"/>
      <c r="F291" s="27"/>
      <c r="G291" s="27"/>
      <c r="H291" s="547"/>
      <c r="I291" s="75"/>
      <c r="J291" s="75"/>
      <c r="K291" s="75"/>
      <c r="L291" s="75"/>
      <c r="M291" s="75"/>
      <c r="N291" s="75"/>
      <c r="O291" s="75"/>
      <c r="P291" s="75"/>
      <c r="Q291" s="75"/>
      <c r="R291" s="75"/>
      <c r="S291" s="75"/>
      <c r="T291" s="75"/>
      <c r="U291" s="75"/>
      <c r="V291" s="75"/>
      <c r="W291" s="546"/>
      <c r="X291" s="75"/>
      <c r="Y291" s="75"/>
      <c r="Z291" s="75"/>
      <c r="AA291" s="27"/>
      <c r="AB291" s="27"/>
      <c r="AC291" s="27"/>
      <c r="AD291" s="27"/>
      <c r="AE291" s="27"/>
      <c r="AF291" s="27"/>
      <c r="AG291" s="27"/>
      <c r="AH291" s="27"/>
      <c r="AI291" s="27"/>
      <c r="AJ291" s="27"/>
      <c r="AK291" s="27"/>
      <c r="AL291" s="27"/>
      <c r="AM291" s="27"/>
    </row>
    <row r="292" ht="12.75" customHeight="1">
      <c r="A292" s="5"/>
      <c r="B292" s="27"/>
      <c r="C292" s="27"/>
      <c r="D292" s="27"/>
      <c r="E292" s="27"/>
      <c r="F292" s="27"/>
      <c r="G292" s="27"/>
      <c r="H292" s="547"/>
      <c r="I292" s="75"/>
      <c r="J292" s="75"/>
      <c r="K292" s="75"/>
      <c r="L292" s="75"/>
      <c r="M292" s="75"/>
      <c r="N292" s="75"/>
      <c r="O292" s="75"/>
      <c r="P292" s="75"/>
      <c r="Q292" s="75"/>
      <c r="R292" s="75"/>
      <c r="S292" s="75"/>
      <c r="T292" s="75"/>
      <c r="U292" s="75"/>
      <c r="V292" s="75"/>
      <c r="W292" s="546"/>
      <c r="X292" s="75"/>
      <c r="Y292" s="75"/>
      <c r="Z292" s="75"/>
      <c r="AA292" s="27"/>
      <c r="AB292" s="27"/>
      <c r="AC292" s="27"/>
      <c r="AD292" s="27"/>
      <c r="AE292" s="27"/>
      <c r="AF292" s="27"/>
      <c r="AG292" s="27"/>
      <c r="AH292" s="27"/>
      <c r="AI292" s="27"/>
      <c r="AJ292" s="27"/>
      <c r="AK292" s="27"/>
      <c r="AL292" s="27"/>
      <c r="AM292" s="27"/>
    </row>
    <row r="293" ht="12.75" customHeight="1">
      <c r="A293" s="5"/>
      <c r="B293" s="27"/>
      <c r="C293" s="27"/>
      <c r="D293" s="27"/>
      <c r="E293" s="27"/>
      <c r="F293" s="27"/>
      <c r="G293" s="27"/>
      <c r="H293" s="547"/>
      <c r="I293" s="75"/>
      <c r="J293" s="75"/>
      <c r="K293" s="75"/>
      <c r="L293" s="75"/>
      <c r="M293" s="75"/>
      <c r="N293" s="75"/>
      <c r="O293" s="75"/>
      <c r="P293" s="75"/>
      <c r="Q293" s="75"/>
      <c r="R293" s="75"/>
      <c r="S293" s="75"/>
      <c r="T293" s="75"/>
      <c r="U293" s="75"/>
      <c r="V293" s="75"/>
      <c r="W293" s="546"/>
      <c r="X293" s="75"/>
      <c r="Y293" s="75"/>
      <c r="Z293" s="75"/>
      <c r="AA293" s="27"/>
      <c r="AB293" s="27"/>
      <c r="AC293" s="27"/>
      <c r="AD293" s="27"/>
      <c r="AE293" s="27"/>
      <c r="AF293" s="27"/>
      <c r="AG293" s="27"/>
      <c r="AH293" s="27"/>
      <c r="AI293" s="27"/>
      <c r="AJ293" s="27"/>
      <c r="AK293" s="27"/>
      <c r="AL293" s="27"/>
      <c r="AM293" s="27"/>
    </row>
    <row r="294" ht="12.75" customHeight="1">
      <c r="A294" s="5"/>
      <c r="B294" s="27"/>
      <c r="C294" s="27"/>
      <c r="D294" s="27"/>
      <c r="E294" s="27"/>
      <c r="F294" s="27"/>
      <c r="G294" s="27"/>
      <c r="H294" s="547"/>
      <c r="I294" s="75"/>
      <c r="J294" s="75"/>
      <c r="K294" s="75"/>
      <c r="L294" s="75"/>
      <c r="M294" s="75"/>
      <c r="N294" s="75"/>
      <c r="O294" s="75"/>
      <c r="P294" s="75"/>
      <c r="Q294" s="75"/>
      <c r="R294" s="75"/>
      <c r="S294" s="75"/>
      <c r="T294" s="75"/>
      <c r="U294" s="75"/>
      <c r="V294" s="75"/>
      <c r="W294" s="546"/>
      <c r="X294" s="75"/>
      <c r="Y294" s="75"/>
      <c r="Z294" s="75"/>
      <c r="AA294" s="27"/>
      <c r="AB294" s="27"/>
      <c r="AC294" s="27"/>
      <c r="AD294" s="27"/>
      <c r="AE294" s="27"/>
      <c r="AF294" s="27"/>
      <c r="AG294" s="27"/>
      <c r="AH294" s="27"/>
      <c r="AI294" s="27"/>
      <c r="AJ294" s="27"/>
      <c r="AK294" s="27"/>
      <c r="AL294" s="27"/>
      <c r="AM294" s="27"/>
    </row>
    <row r="295" ht="12.75" customHeight="1">
      <c r="A295" s="5"/>
      <c r="B295" s="27"/>
      <c r="C295" s="27"/>
      <c r="D295" s="27"/>
      <c r="E295" s="27"/>
      <c r="F295" s="27"/>
      <c r="G295" s="27"/>
      <c r="H295" s="547"/>
      <c r="I295" s="75"/>
      <c r="J295" s="75"/>
      <c r="K295" s="75"/>
      <c r="L295" s="75"/>
      <c r="M295" s="75"/>
      <c r="N295" s="75"/>
      <c r="O295" s="75"/>
      <c r="P295" s="75"/>
      <c r="Q295" s="75"/>
      <c r="R295" s="75"/>
      <c r="S295" s="75"/>
      <c r="T295" s="75"/>
      <c r="U295" s="75"/>
      <c r="V295" s="75"/>
      <c r="W295" s="546"/>
      <c r="X295" s="75"/>
      <c r="Y295" s="75"/>
      <c r="Z295" s="75"/>
      <c r="AA295" s="27"/>
      <c r="AB295" s="27"/>
      <c r="AC295" s="27"/>
      <c r="AD295" s="27"/>
      <c r="AE295" s="27"/>
      <c r="AF295" s="27"/>
      <c r="AG295" s="27"/>
      <c r="AH295" s="27"/>
      <c r="AI295" s="27"/>
      <c r="AJ295" s="27"/>
      <c r="AK295" s="27"/>
      <c r="AL295" s="27"/>
      <c r="AM295" s="27"/>
    </row>
    <row r="296" ht="12.75" customHeight="1">
      <c r="A296" s="5"/>
      <c r="B296" s="27"/>
      <c r="C296" s="27"/>
      <c r="D296" s="27"/>
      <c r="E296" s="27"/>
      <c r="F296" s="27"/>
      <c r="G296" s="27"/>
      <c r="H296" s="547"/>
      <c r="I296" s="75"/>
      <c r="J296" s="75"/>
      <c r="K296" s="75"/>
      <c r="L296" s="75"/>
      <c r="M296" s="75"/>
      <c r="N296" s="75"/>
      <c r="O296" s="75"/>
      <c r="P296" s="75"/>
      <c r="Q296" s="75"/>
      <c r="R296" s="75"/>
      <c r="S296" s="75"/>
      <c r="T296" s="75"/>
      <c r="U296" s="75"/>
      <c r="V296" s="75"/>
      <c r="W296" s="546"/>
      <c r="X296" s="75"/>
      <c r="Y296" s="75"/>
      <c r="Z296" s="75"/>
      <c r="AA296" s="27"/>
      <c r="AB296" s="27"/>
      <c r="AC296" s="27"/>
      <c r="AD296" s="27"/>
      <c r="AE296" s="27"/>
      <c r="AF296" s="27"/>
      <c r="AG296" s="27"/>
      <c r="AH296" s="27"/>
      <c r="AI296" s="27"/>
      <c r="AJ296" s="27"/>
      <c r="AK296" s="27"/>
      <c r="AL296" s="27"/>
      <c r="AM296" s="27"/>
    </row>
    <row r="297" ht="12.75" customHeight="1">
      <c r="A297" s="5"/>
      <c r="B297" s="27"/>
      <c r="C297" s="27"/>
      <c r="D297" s="27"/>
      <c r="E297" s="27"/>
      <c r="F297" s="27"/>
      <c r="G297" s="27"/>
      <c r="H297" s="547"/>
      <c r="I297" s="75"/>
      <c r="J297" s="75"/>
      <c r="K297" s="75"/>
      <c r="L297" s="75"/>
      <c r="M297" s="75"/>
      <c r="N297" s="75"/>
      <c r="O297" s="75"/>
      <c r="P297" s="75"/>
      <c r="Q297" s="75"/>
      <c r="R297" s="75"/>
      <c r="S297" s="75"/>
      <c r="T297" s="75"/>
      <c r="U297" s="75"/>
      <c r="V297" s="75"/>
      <c r="W297" s="546"/>
      <c r="X297" s="75"/>
      <c r="Y297" s="75"/>
      <c r="Z297" s="75"/>
      <c r="AA297" s="27"/>
      <c r="AB297" s="27"/>
      <c r="AC297" s="27"/>
      <c r="AD297" s="27"/>
      <c r="AE297" s="27"/>
      <c r="AF297" s="27"/>
      <c r="AG297" s="27"/>
      <c r="AH297" s="27"/>
      <c r="AI297" s="27"/>
      <c r="AJ297" s="27"/>
      <c r="AK297" s="27"/>
      <c r="AL297" s="27"/>
      <c r="AM297" s="27"/>
    </row>
    <row r="298" ht="12.75" customHeight="1">
      <c r="A298" s="5"/>
      <c r="B298" s="27"/>
      <c r="C298" s="27"/>
      <c r="D298" s="27"/>
      <c r="E298" s="27"/>
      <c r="F298" s="27"/>
      <c r="G298" s="27"/>
      <c r="H298" s="547"/>
      <c r="I298" s="75"/>
      <c r="J298" s="75"/>
      <c r="K298" s="75"/>
      <c r="L298" s="75"/>
      <c r="M298" s="75"/>
      <c r="N298" s="75"/>
      <c r="O298" s="75"/>
      <c r="P298" s="75"/>
      <c r="Q298" s="75"/>
      <c r="R298" s="75"/>
      <c r="S298" s="75"/>
      <c r="T298" s="75"/>
      <c r="U298" s="75"/>
      <c r="V298" s="75"/>
      <c r="W298" s="546"/>
      <c r="X298" s="75"/>
      <c r="Y298" s="75"/>
      <c r="Z298" s="75"/>
      <c r="AA298" s="27"/>
      <c r="AB298" s="27"/>
      <c r="AC298" s="27"/>
      <c r="AD298" s="27"/>
      <c r="AE298" s="27"/>
      <c r="AF298" s="27"/>
      <c r="AG298" s="27"/>
      <c r="AH298" s="27"/>
      <c r="AI298" s="27"/>
      <c r="AJ298" s="27"/>
      <c r="AK298" s="27"/>
      <c r="AL298" s="27"/>
      <c r="AM298" s="27"/>
    </row>
    <row r="299" ht="12.75" customHeight="1">
      <c r="A299" s="5"/>
      <c r="B299" s="27"/>
      <c r="C299" s="27"/>
      <c r="D299" s="27"/>
      <c r="E299" s="27"/>
      <c r="F299" s="27"/>
      <c r="G299" s="27"/>
      <c r="H299" s="547"/>
      <c r="I299" s="75"/>
      <c r="J299" s="75"/>
      <c r="K299" s="75"/>
      <c r="L299" s="75"/>
      <c r="M299" s="75"/>
      <c r="N299" s="75"/>
      <c r="O299" s="75"/>
      <c r="P299" s="75"/>
      <c r="Q299" s="75"/>
      <c r="R299" s="75"/>
      <c r="S299" s="75"/>
      <c r="T299" s="75"/>
      <c r="U299" s="75"/>
      <c r="V299" s="75"/>
      <c r="W299" s="546"/>
      <c r="X299" s="75"/>
      <c r="Y299" s="75"/>
      <c r="Z299" s="75"/>
      <c r="AA299" s="27"/>
      <c r="AB299" s="27"/>
      <c r="AC299" s="27"/>
      <c r="AD299" s="27"/>
      <c r="AE299" s="27"/>
      <c r="AF299" s="27"/>
      <c r="AG299" s="27"/>
      <c r="AH299" s="27"/>
      <c r="AI299" s="27"/>
      <c r="AJ299" s="27"/>
      <c r="AK299" s="27"/>
      <c r="AL299" s="27"/>
      <c r="AM299" s="27"/>
    </row>
    <row r="300" ht="12.75" customHeight="1">
      <c r="A300" s="5"/>
      <c r="B300" s="27"/>
      <c r="C300" s="27"/>
      <c r="D300" s="27"/>
      <c r="E300" s="27"/>
      <c r="F300" s="27"/>
      <c r="G300" s="27"/>
      <c r="H300" s="547"/>
      <c r="I300" s="75"/>
      <c r="J300" s="75"/>
      <c r="K300" s="75"/>
      <c r="L300" s="75"/>
      <c r="M300" s="75"/>
      <c r="N300" s="75"/>
      <c r="O300" s="75"/>
      <c r="P300" s="75"/>
      <c r="Q300" s="75"/>
      <c r="R300" s="75"/>
      <c r="S300" s="75"/>
      <c r="T300" s="75"/>
      <c r="U300" s="75"/>
      <c r="V300" s="75"/>
      <c r="W300" s="546"/>
      <c r="X300" s="75"/>
      <c r="Y300" s="75"/>
      <c r="Z300" s="75"/>
      <c r="AA300" s="27"/>
      <c r="AB300" s="27"/>
      <c r="AC300" s="27"/>
      <c r="AD300" s="27"/>
      <c r="AE300" s="27"/>
      <c r="AF300" s="27"/>
      <c r="AG300" s="27"/>
      <c r="AH300" s="27"/>
      <c r="AI300" s="27"/>
      <c r="AJ300" s="27"/>
      <c r="AK300" s="27"/>
      <c r="AL300" s="27"/>
      <c r="AM300" s="27"/>
    </row>
    <row r="301" ht="12.75" customHeight="1">
      <c r="A301" s="5"/>
      <c r="B301" s="27"/>
      <c r="C301" s="27"/>
      <c r="D301" s="27"/>
      <c r="E301" s="27"/>
      <c r="F301" s="27"/>
      <c r="G301" s="27"/>
      <c r="H301" s="547"/>
      <c r="I301" s="75"/>
      <c r="J301" s="75"/>
      <c r="K301" s="75"/>
      <c r="L301" s="75"/>
      <c r="M301" s="75"/>
      <c r="N301" s="75"/>
      <c r="O301" s="75"/>
      <c r="P301" s="75"/>
      <c r="Q301" s="75"/>
      <c r="R301" s="75"/>
      <c r="S301" s="75"/>
      <c r="T301" s="75"/>
      <c r="U301" s="75"/>
      <c r="V301" s="75"/>
      <c r="W301" s="546"/>
      <c r="X301" s="75"/>
      <c r="Y301" s="75"/>
      <c r="Z301" s="75"/>
      <c r="AA301" s="27"/>
      <c r="AB301" s="27"/>
      <c r="AC301" s="27"/>
      <c r="AD301" s="27"/>
      <c r="AE301" s="27"/>
      <c r="AF301" s="27"/>
      <c r="AG301" s="27"/>
      <c r="AH301" s="27"/>
      <c r="AI301" s="27"/>
      <c r="AJ301" s="27"/>
      <c r="AK301" s="27"/>
      <c r="AL301" s="27"/>
      <c r="AM301" s="27"/>
    </row>
    <row r="302" ht="12.75" customHeight="1">
      <c r="A302" s="5"/>
      <c r="B302" s="27"/>
      <c r="C302" s="27"/>
      <c r="D302" s="27"/>
      <c r="E302" s="27"/>
      <c r="F302" s="27"/>
      <c r="G302" s="27"/>
      <c r="H302" s="547"/>
      <c r="I302" s="75"/>
      <c r="J302" s="75"/>
      <c r="K302" s="75"/>
      <c r="L302" s="75"/>
      <c r="M302" s="75"/>
      <c r="N302" s="75"/>
      <c r="O302" s="75"/>
      <c r="P302" s="75"/>
      <c r="Q302" s="75"/>
      <c r="R302" s="75"/>
      <c r="S302" s="75"/>
      <c r="T302" s="75"/>
      <c r="U302" s="75"/>
      <c r="V302" s="75"/>
      <c r="W302" s="546"/>
      <c r="X302" s="75"/>
      <c r="Y302" s="75"/>
      <c r="Z302" s="75"/>
      <c r="AA302" s="27"/>
      <c r="AB302" s="27"/>
      <c r="AC302" s="27"/>
      <c r="AD302" s="27"/>
      <c r="AE302" s="27"/>
      <c r="AF302" s="27"/>
      <c r="AG302" s="27"/>
      <c r="AH302" s="27"/>
      <c r="AI302" s="27"/>
      <c r="AJ302" s="27"/>
      <c r="AK302" s="27"/>
      <c r="AL302" s="27"/>
      <c r="AM302" s="27"/>
    </row>
    <row r="303" ht="12.75" customHeight="1">
      <c r="A303" s="5"/>
      <c r="B303" s="27"/>
      <c r="C303" s="27"/>
      <c r="D303" s="27"/>
      <c r="E303" s="27"/>
      <c r="F303" s="27"/>
      <c r="G303" s="27"/>
      <c r="H303" s="547"/>
      <c r="I303" s="75"/>
      <c r="J303" s="75"/>
      <c r="K303" s="75"/>
      <c r="L303" s="75"/>
      <c r="M303" s="75"/>
      <c r="N303" s="75"/>
      <c r="O303" s="75"/>
      <c r="P303" s="75"/>
      <c r="Q303" s="75"/>
      <c r="R303" s="75"/>
      <c r="S303" s="75"/>
      <c r="T303" s="75"/>
      <c r="U303" s="75"/>
      <c r="V303" s="75"/>
      <c r="W303" s="546"/>
      <c r="X303" s="75"/>
      <c r="Y303" s="75"/>
      <c r="Z303" s="75"/>
      <c r="AA303" s="27"/>
      <c r="AB303" s="27"/>
      <c r="AC303" s="27"/>
      <c r="AD303" s="27"/>
      <c r="AE303" s="27"/>
      <c r="AF303" s="27"/>
      <c r="AG303" s="27"/>
      <c r="AH303" s="27"/>
      <c r="AI303" s="27"/>
      <c r="AJ303" s="27"/>
      <c r="AK303" s="27"/>
      <c r="AL303" s="27"/>
      <c r="AM303" s="27"/>
    </row>
    <row r="304" ht="12.75" customHeight="1">
      <c r="A304" s="5"/>
      <c r="B304" s="27"/>
      <c r="C304" s="27"/>
      <c r="D304" s="27"/>
      <c r="E304" s="27"/>
      <c r="F304" s="27"/>
      <c r="G304" s="27"/>
      <c r="H304" s="547"/>
      <c r="I304" s="75"/>
      <c r="J304" s="75"/>
      <c r="K304" s="75"/>
      <c r="L304" s="75"/>
      <c r="M304" s="75"/>
      <c r="N304" s="75"/>
      <c r="O304" s="75"/>
      <c r="P304" s="75"/>
      <c r="Q304" s="75"/>
      <c r="R304" s="75"/>
      <c r="S304" s="75"/>
      <c r="T304" s="75"/>
      <c r="U304" s="75"/>
      <c r="V304" s="75"/>
      <c r="W304" s="546"/>
      <c r="X304" s="75"/>
      <c r="Y304" s="75"/>
      <c r="Z304" s="75"/>
      <c r="AA304" s="27"/>
      <c r="AB304" s="27"/>
      <c r="AC304" s="27"/>
      <c r="AD304" s="27"/>
      <c r="AE304" s="27"/>
      <c r="AF304" s="27"/>
      <c r="AG304" s="27"/>
      <c r="AH304" s="27"/>
      <c r="AI304" s="27"/>
      <c r="AJ304" s="27"/>
      <c r="AK304" s="27"/>
      <c r="AL304" s="27"/>
      <c r="AM304" s="27"/>
    </row>
    <row r="305" ht="12.75" customHeight="1">
      <c r="A305" s="5"/>
      <c r="B305" s="27"/>
      <c r="C305" s="27"/>
      <c r="D305" s="27"/>
      <c r="E305" s="27"/>
      <c r="F305" s="27"/>
      <c r="G305" s="27"/>
      <c r="H305" s="547"/>
      <c r="I305" s="75"/>
      <c r="J305" s="75"/>
      <c r="K305" s="75"/>
      <c r="L305" s="75"/>
      <c r="M305" s="75"/>
      <c r="N305" s="75"/>
      <c r="O305" s="75"/>
      <c r="P305" s="75"/>
      <c r="Q305" s="75"/>
      <c r="R305" s="75"/>
      <c r="S305" s="75"/>
      <c r="T305" s="75"/>
      <c r="U305" s="75"/>
      <c r="V305" s="75"/>
      <c r="W305" s="546"/>
      <c r="X305" s="75"/>
      <c r="Y305" s="75"/>
      <c r="Z305" s="75"/>
      <c r="AA305" s="27"/>
      <c r="AB305" s="27"/>
      <c r="AC305" s="27"/>
      <c r="AD305" s="27"/>
      <c r="AE305" s="27"/>
      <c r="AF305" s="27"/>
      <c r="AG305" s="27"/>
      <c r="AH305" s="27"/>
      <c r="AI305" s="27"/>
      <c r="AJ305" s="27"/>
      <c r="AK305" s="27"/>
      <c r="AL305" s="27"/>
      <c r="AM305" s="27"/>
    </row>
    <row r="306" ht="12.75" customHeight="1">
      <c r="A306" s="5"/>
      <c r="B306" s="27"/>
      <c r="C306" s="27"/>
      <c r="D306" s="27"/>
      <c r="E306" s="27"/>
      <c r="F306" s="27"/>
      <c r="G306" s="27"/>
      <c r="H306" s="547"/>
      <c r="I306" s="75"/>
      <c r="J306" s="75"/>
      <c r="K306" s="75"/>
      <c r="L306" s="75"/>
      <c r="M306" s="75"/>
      <c r="N306" s="75"/>
      <c r="O306" s="75"/>
      <c r="P306" s="75"/>
      <c r="Q306" s="75"/>
      <c r="R306" s="75"/>
      <c r="S306" s="75"/>
      <c r="T306" s="75"/>
      <c r="U306" s="75"/>
      <c r="V306" s="75"/>
      <c r="W306" s="546"/>
      <c r="X306" s="75"/>
      <c r="Y306" s="75"/>
      <c r="Z306" s="75"/>
      <c r="AA306" s="27"/>
      <c r="AB306" s="27"/>
      <c r="AC306" s="27"/>
      <c r="AD306" s="27"/>
      <c r="AE306" s="27"/>
      <c r="AF306" s="27"/>
      <c r="AG306" s="27"/>
      <c r="AH306" s="27"/>
      <c r="AI306" s="27"/>
      <c r="AJ306" s="27"/>
      <c r="AK306" s="27"/>
      <c r="AL306" s="27"/>
      <c r="AM306" s="27"/>
    </row>
    <row r="307" ht="12.75" customHeight="1">
      <c r="A307" s="5"/>
      <c r="B307" s="27"/>
      <c r="C307" s="27"/>
      <c r="D307" s="27"/>
      <c r="E307" s="27"/>
      <c r="F307" s="27"/>
      <c r="G307" s="27"/>
      <c r="H307" s="547"/>
      <c r="I307" s="75"/>
      <c r="J307" s="75"/>
      <c r="K307" s="75"/>
      <c r="L307" s="75"/>
      <c r="M307" s="75"/>
      <c r="N307" s="75"/>
      <c r="O307" s="75"/>
      <c r="P307" s="75"/>
      <c r="Q307" s="75"/>
      <c r="R307" s="75"/>
      <c r="S307" s="75"/>
      <c r="T307" s="75"/>
      <c r="U307" s="75"/>
      <c r="V307" s="75"/>
      <c r="W307" s="546"/>
      <c r="X307" s="75"/>
      <c r="Y307" s="75"/>
      <c r="Z307" s="75"/>
      <c r="AA307" s="27"/>
      <c r="AB307" s="27"/>
      <c r="AC307" s="27"/>
      <c r="AD307" s="27"/>
      <c r="AE307" s="27"/>
      <c r="AF307" s="27"/>
      <c r="AG307" s="27"/>
      <c r="AH307" s="27"/>
      <c r="AI307" s="27"/>
      <c r="AJ307" s="27"/>
      <c r="AK307" s="27"/>
      <c r="AL307" s="27"/>
      <c r="AM307" s="27"/>
    </row>
    <row r="308" ht="12.75" customHeight="1">
      <c r="A308" s="5"/>
      <c r="B308" s="27"/>
      <c r="C308" s="27"/>
      <c r="D308" s="27"/>
      <c r="E308" s="27"/>
      <c r="F308" s="27"/>
      <c r="G308" s="27"/>
      <c r="H308" s="547"/>
      <c r="I308" s="75"/>
      <c r="J308" s="75"/>
      <c r="K308" s="75"/>
      <c r="L308" s="75"/>
      <c r="M308" s="75"/>
      <c r="N308" s="75"/>
      <c r="O308" s="75"/>
      <c r="P308" s="75"/>
      <c r="Q308" s="75"/>
      <c r="R308" s="75"/>
      <c r="S308" s="75"/>
      <c r="T308" s="75"/>
      <c r="U308" s="75"/>
      <c r="V308" s="75"/>
      <c r="W308" s="546"/>
      <c r="X308" s="75"/>
      <c r="Y308" s="75"/>
      <c r="Z308" s="75"/>
      <c r="AA308" s="27"/>
      <c r="AB308" s="27"/>
      <c r="AC308" s="27"/>
      <c r="AD308" s="27"/>
      <c r="AE308" s="27"/>
      <c r="AF308" s="27"/>
      <c r="AG308" s="27"/>
      <c r="AH308" s="27"/>
      <c r="AI308" s="27"/>
      <c r="AJ308" s="27"/>
      <c r="AK308" s="27"/>
      <c r="AL308" s="27"/>
      <c r="AM308" s="27"/>
    </row>
    <row r="309" ht="12.75" customHeight="1">
      <c r="A309" s="5"/>
      <c r="B309" s="27"/>
      <c r="C309" s="27"/>
      <c r="D309" s="27"/>
      <c r="E309" s="27"/>
      <c r="F309" s="27"/>
      <c r="G309" s="27"/>
      <c r="H309" s="547"/>
      <c r="I309" s="75"/>
      <c r="J309" s="75"/>
      <c r="K309" s="75"/>
      <c r="L309" s="75"/>
      <c r="M309" s="75"/>
      <c r="N309" s="75"/>
      <c r="O309" s="75"/>
      <c r="P309" s="75"/>
      <c r="Q309" s="75"/>
      <c r="R309" s="75"/>
      <c r="S309" s="75"/>
      <c r="T309" s="75"/>
      <c r="U309" s="75"/>
      <c r="V309" s="75"/>
      <c r="W309" s="546"/>
      <c r="X309" s="75"/>
      <c r="Y309" s="75"/>
      <c r="Z309" s="75"/>
      <c r="AA309" s="27"/>
      <c r="AB309" s="27"/>
      <c r="AC309" s="27"/>
      <c r="AD309" s="27"/>
      <c r="AE309" s="27"/>
      <c r="AF309" s="27"/>
      <c r="AG309" s="27"/>
      <c r="AH309" s="27"/>
      <c r="AI309" s="27"/>
      <c r="AJ309" s="27"/>
      <c r="AK309" s="27"/>
      <c r="AL309" s="27"/>
      <c r="AM309" s="27"/>
    </row>
    <row r="310" ht="12.75" customHeight="1">
      <c r="A310" s="5"/>
      <c r="B310" s="27"/>
      <c r="C310" s="27"/>
      <c r="D310" s="27"/>
      <c r="E310" s="27"/>
      <c r="F310" s="27"/>
      <c r="G310" s="27"/>
      <c r="H310" s="547"/>
      <c r="I310" s="75"/>
      <c r="J310" s="75"/>
      <c r="K310" s="75"/>
      <c r="L310" s="75"/>
      <c r="M310" s="75"/>
      <c r="N310" s="75"/>
      <c r="O310" s="75"/>
      <c r="P310" s="75"/>
      <c r="Q310" s="75"/>
      <c r="R310" s="75"/>
      <c r="S310" s="75"/>
      <c r="T310" s="75"/>
      <c r="U310" s="75"/>
      <c r="V310" s="75"/>
      <c r="W310" s="546"/>
      <c r="X310" s="75"/>
      <c r="Y310" s="75"/>
      <c r="Z310" s="75"/>
      <c r="AA310" s="27"/>
      <c r="AB310" s="27"/>
      <c r="AC310" s="27"/>
      <c r="AD310" s="27"/>
      <c r="AE310" s="27"/>
      <c r="AF310" s="27"/>
      <c r="AG310" s="27"/>
      <c r="AH310" s="27"/>
      <c r="AI310" s="27"/>
      <c r="AJ310" s="27"/>
      <c r="AK310" s="27"/>
      <c r="AL310" s="27"/>
      <c r="AM310" s="27"/>
    </row>
    <row r="311" ht="12.75" customHeight="1">
      <c r="A311" s="5"/>
      <c r="B311" s="27"/>
      <c r="C311" s="27"/>
      <c r="D311" s="27"/>
      <c r="E311" s="27"/>
      <c r="F311" s="27"/>
      <c r="G311" s="27"/>
      <c r="H311" s="547"/>
      <c r="I311" s="75"/>
      <c r="J311" s="75"/>
      <c r="K311" s="75"/>
      <c r="L311" s="75"/>
      <c r="M311" s="75"/>
      <c r="N311" s="75"/>
      <c r="O311" s="75"/>
      <c r="P311" s="75"/>
      <c r="Q311" s="75"/>
      <c r="R311" s="75"/>
      <c r="S311" s="75"/>
      <c r="T311" s="75"/>
      <c r="U311" s="75"/>
      <c r="V311" s="75"/>
      <c r="W311" s="546"/>
      <c r="X311" s="75"/>
      <c r="Y311" s="75"/>
      <c r="Z311" s="75"/>
      <c r="AA311" s="27"/>
      <c r="AB311" s="27"/>
      <c r="AC311" s="27"/>
      <c r="AD311" s="27"/>
      <c r="AE311" s="27"/>
      <c r="AF311" s="27"/>
      <c r="AG311" s="27"/>
      <c r="AH311" s="27"/>
      <c r="AI311" s="27"/>
      <c r="AJ311" s="27"/>
      <c r="AK311" s="27"/>
      <c r="AL311" s="27"/>
      <c r="AM311" s="27"/>
    </row>
    <row r="312" ht="12.75" customHeight="1">
      <c r="A312" s="5"/>
      <c r="B312" s="27"/>
      <c r="C312" s="27"/>
      <c r="D312" s="27"/>
      <c r="E312" s="27"/>
      <c r="F312" s="27"/>
      <c r="G312" s="27"/>
      <c r="H312" s="547"/>
      <c r="I312" s="75"/>
      <c r="J312" s="75"/>
      <c r="K312" s="75"/>
      <c r="L312" s="75"/>
      <c r="M312" s="75"/>
      <c r="N312" s="75"/>
      <c r="O312" s="75"/>
      <c r="P312" s="75"/>
      <c r="Q312" s="75"/>
      <c r="R312" s="75"/>
      <c r="S312" s="75"/>
      <c r="T312" s="75"/>
      <c r="U312" s="75"/>
      <c r="V312" s="75"/>
      <c r="W312" s="546"/>
      <c r="X312" s="75"/>
      <c r="Y312" s="75"/>
      <c r="Z312" s="75"/>
      <c r="AA312" s="27"/>
      <c r="AB312" s="27"/>
      <c r="AC312" s="27"/>
      <c r="AD312" s="27"/>
      <c r="AE312" s="27"/>
      <c r="AF312" s="27"/>
      <c r="AG312" s="27"/>
      <c r="AH312" s="27"/>
      <c r="AI312" s="27"/>
      <c r="AJ312" s="27"/>
      <c r="AK312" s="27"/>
      <c r="AL312" s="27"/>
      <c r="AM312" s="27"/>
    </row>
    <row r="313" ht="12.75" customHeight="1">
      <c r="A313" s="5"/>
      <c r="B313" s="27"/>
      <c r="C313" s="27"/>
      <c r="D313" s="27"/>
      <c r="E313" s="27"/>
      <c r="F313" s="27"/>
      <c r="G313" s="27"/>
      <c r="H313" s="547"/>
      <c r="I313" s="75"/>
      <c r="J313" s="75"/>
      <c r="K313" s="75"/>
      <c r="L313" s="75"/>
      <c r="M313" s="75"/>
      <c r="N313" s="75"/>
      <c r="O313" s="75"/>
      <c r="P313" s="75"/>
      <c r="Q313" s="75"/>
      <c r="R313" s="75"/>
      <c r="S313" s="75"/>
      <c r="T313" s="75"/>
      <c r="U313" s="75"/>
      <c r="V313" s="75"/>
      <c r="W313" s="546"/>
      <c r="X313" s="75"/>
      <c r="Y313" s="75"/>
      <c r="Z313" s="75"/>
      <c r="AA313" s="27"/>
      <c r="AB313" s="27"/>
      <c r="AC313" s="27"/>
      <c r="AD313" s="27"/>
      <c r="AE313" s="27"/>
      <c r="AF313" s="27"/>
      <c r="AG313" s="27"/>
      <c r="AH313" s="27"/>
      <c r="AI313" s="27"/>
      <c r="AJ313" s="27"/>
      <c r="AK313" s="27"/>
      <c r="AL313" s="27"/>
      <c r="AM313" s="27"/>
    </row>
    <row r="314" ht="12.75" customHeight="1">
      <c r="A314" s="5"/>
      <c r="B314" s="27"/>
      <c r="C314" s="27"/>
      <c r="D314" s="27"/>
      <c r="E314" s="27"/>
      <c r="F314" s="27"/>
      <c r="G314" s="27"/>
      <c r="H314" s="547"/>
      <c r="I314" s="75"/>
      <c r="J314" s="75"/>
      <c r="K314" s="75"/>
      <c r="L314" s="75"/>
      <c r="M314" s="75"/>
      <c r="N314" s="75"/>
      <c r="O314" s="75"/>
      <c r="P314" s="75"/>
      <c r="Q314" s="75"/>
      <c r="R314" s="75"/>
      <c r="S314" s="75"/>
      <c r="T314" s="75"/>
      <c r="U314" s="75"/>
      <c r="V314" s="75"/>
      <c r="W314" s="546"/>
      <c r="X314" s="75"/>
      <c r="Y314" s="75"/>
      <c r="Z314" s="75"/>
      <c r="AA314" s="27"/>
      <c r="AB314" s="27"/>
      <c r="AC314" s="27"/>
      <c r="AD314" s="27"/>
      <c r="AE314" s="27"/>
      <c r="AF314" s="27"/>
      <c r="AG314" s="27"/>
      <c r="AH314" s="27"/>
      <c r="AI314" s="27"/>
      <c r="AJ314" s="27"/>
      <c r="AK314" s="27"/>
      <c r="AL314" s="27"/>
      <c r="AM314" s="27"/>
    </row>
    <row r="315" ht="12.75" customHeight="1">
      <c r="A315" s="5"/>
      <c r="B315" s="27"/>
      <c r="C315" s="27"/>
      <c r="D315" s="27"/>
      <c r="E315" s="27"/>
      <c r="F315" s="27"/>
      <c r="G315" s="27"/>
      <c r="H315" s="547"/>
      <c r="I315" s="75"/>
      <c r="J315" s="75"/>
      <c r="K315" s="75"/>
      <c r="L315" s="75"/>
      <c r="M315" s="75"/>
      <c r="N315" s="75"/>
      <c r="O315" s="75"/>
      <c r="P315" s="75"/>
      <c r="Q315" s="75"/>
      <c r="R315" s="75"/>
      <c r="S315" s="75"/>
      <c r="T315" s="75"/>
      <c r="U315" s="75"/>
      <c r="V315" s="75"/>
      <c r="W315" s="546"/>
      <c r="X315" s="75"/>
      <c r="Y315" s="75"/>
      <c r="Z315" s="75"/>
      <c r="AA315" s="27"/>
      <c r="AB315" s="27"/>
      <c r="AC315" s="27"/>
      <c r="AD315" s="27"/>
      <c r="AE315" s="27"/>
      <c r="AF315" s="27"/>
      <c r="AG315" s="27"/>
      <c r="AH315" s="27"/>
      <c r="AI315" s="27"/>
      <c r="AJ315" s="27"/>
      <c r="AK315" s="27"/>
      <c r="AL315" s="27"/>
      <c r="AM315" s="27"/>
    </row>
    <row r="316" ht="12.75" customHeight="1">
      <c r="A316" s="5"/>
      <c r="B316" s="27"/>
      <c r="C316" s="27"/>
      <c r="D316" s="27"/>
      <c r="E316" s="27"/>
      <c r="F316" s="27"/>
      <c r="G316" s="27"/>
      <c r="H316" s="547"/>
      <c r="I316" s="75"/>
      <c r="J316" s="75"/>
      <c r="K316" s="75"/>
      <c r="L316" s="75"/>
      <c r="M316" s="75"/>
      <c r="N316" s="75"/>
      <c r="O316" s="75"/>
      <c r="P316" s="75"/>
      <c r="Q316" s="75"/>
      <c r="R316" s="75"/>
      <c r="S316" s="75"/>
      <c r="T316" s="75"/>
      <c r="U316" s="75"/>
      <c r="V316" s="75"/>
      <c r="W316" s="546"/>
      <c r="X316" s="75"/>
      <c r="Y316" s="75"/>
      <c r="Z316" s="75"/>
      <c r="AA316" s="27"/>
      <c r="AB316" s="27"/>
      <c r="AC316" s="27"/>
      <c r="AD316" s="27"/>
      <c r="AE316" s="27"/>
      <c r="AF316" s="27"/>
      <c r="AG316" s="27"/>
      <c r="AH316" s="27"/>
      <c r="AI316" s="27"/>
      <c r="AJ316" s="27"/>
      <c r="AK316" s="27"/>
      <c r="AL316" s="27"/>
      <c r="AM316" s="27"/>
    </row>
    <row r="317" ht="12.75" customHeight="1">
      <c r="A317" s="5"/>
      <c r="B317" s="27"/>
      <c r="C317" s="27"/>
      <c r="D317" s="27"/>
      <c r="E317" s="27"/>
      <c r="F317" s="27"/>
      <c r="G317" s="27"/>
      <c r="H317" s="547"/>
      <c r="I317" s="75"/>
      <c r="J317" s="75"/>
      <c r="K317" s="75"/>
      <c r="L317" s="75"/>
      <c r="M317" s="75"/>
      <c r="N317" s="75"/>
      <c r="O317" s="75"/>
      <c r="P317" s="75"/>
      <c r="Q317" s="75"/>
      <c r="R317" s="75"/>
      <c r="S317" s="75"/>
      <c r="T317" s="75"/>
      <c r="U317" s="75"/>
      <c r="V317" s="75"/>
      <c r="W317" s="546"/>
      <c r="X317" s="75"/>
      <c r="Y317" s="75"/>
      <c r="Z317" s="75"/>
      <c r="AA317" s="27"/>
      <c r="AB317" s="27"/>
      <c r="AC317" s="27"/>
      <c r="AD317" s="27"/>
      <c r="AE317" s="27"/>
      <c r="AF317" s="27"/>
      <c r="AG317" s="27"/>
      <c r="AH317" s="27"/>
      <c r="AI317" s="27"/>
      <c r="AJ317" s="27"/>
      <c r="AK317" s="27"/>
      <c r="AL317" s="27"/>
      <c r="AM317" s="27"/>
    </row>
    <row r="318" ht="12.75" customHeight="1">
      <c r="A318" s="5"/>
      <c r="B318" s="27"/>
      <c r="C318" s="27"/>
      <c r="D318" s="27"/>
      <c r="E318" s="27"/>
      <c r="F318" s="27"/>
      <c r="G318" s="27"/>
      <c r="H318" s="547"/>
      <c r="I318" s="75"/>
      <c r="J318" s="75"/>
      <c r="K318" s="75"/>
      <c r="L318" s="75"/>
      <c r="M318" s="75"/>
      <c r="N318" s="75"/>
      <c r="O318" s="75"/>
      <c r="P318" s="75"/>
      <c r="Q318" s="75"/>
      <c r="R318" s="75"/>
      <c r="S318" s="75"/>
      <c r="T318" s="75"/>
      <c r="U318" s="75"/>
      <c r="V318" s="75"/>
      <c r="W318" s="546"/>
      <c r="X318" s="75"/>
      <c r="Y318" s="75"/>
      <c r="Z318" s="75"/>
      <c r="AA318" s="27"/>
      <c r="AB318" s="27"/>
      <c r="AC318" s="27"/>
      <c r="AD318" s="27"/>
      <c r="AE318" s="27"/>
      <c r="AF318" s="27"/>
      <c r="AG318" s="27"/>
      <c r="AH318" s="27"/>
      <c r="AI318" s="27"/>
      <c r="AJ318" s="27"/>
      <c r="AK318" s="27"/>
      <c r="AL318" s="27"/>
      <c r="AM318" s="27"/>
    </row>
    <row r="319" ht="12.75" customHeight="1">
      <c r="A319" s="5"/>
      <c r="B319" s="27"/>
      <c r="C319" s="27"/>
      <c r="D319" s="27"/>
      <c r="E319" s="27"/>
      <c r="F319" s="27"/>
      <c r="G319" s="27"/>
      <c r="H319" s="547"/>
      <c r="I319" s="75"/>
      <c r="J319" s="75"/>
      <c r="K319" s="75"/>
      <c r="L319" s="75"/>
      <c r="M319" s="75"/>
      <c r="N319" s="75"/>
      <c r="O319" s="75"/>
      <c r="P319" s="75"/>
      <c r="Q319" s="75"/>
      <c r="R319" s="75"/>
      <c r="S319" s="75"/>
      <c r="T319" s="75"/>
      <c r="U319" s="75"/>
      <c r="V319" s="75"/>
      <c r="W319" s="546"/>
      <c r="X319" s="75"/>
      <c r="Y319" s="75"/>
      <c r="Z319" s="75"/>
      <c r="AA319" s="27"/>
      <c r="AB319" s="27"/>
      <c r="AC319" s="27"/>
      <c r="AD319" s="27"/>
      <c r="AE319" s="27"/>
      <c r="AF319" s="27"/>
      <c r="AG319" s="27"/>
      <c r="AH319" s="27"/>
      <c r="AI319" s="27"/>
      <c r="AJ319" s="27"/>
      <c r="AK319" s="27"/>
      <c r="AL319" s="27"/>
      <c r="AM319" s="27"/>
    </row>
    <row r="320" ht="12.75" customHeight="1">
      <c r="A320" s="5"/>
      <c r="B320" s="27"/>
      <c r="C320" s="27"/>
      <c r="D320" s="27"/>
      <c r="E320" s="27"/>
      <c r="F320" s="27"/>
      <c r="G320" s="27"/>
      <c r="H320" s="547"/>
      <c r="I320" s="75"/>
      <c r="J320" s="75"/>
      <c r="K320" s="75"/>
      <c r="L320" s="75"/>
      <c r="M320" s="75"/>
      <c r="N320" s="75"/>
      <c r="O320" s="75"/>
      <c r="P320" s="75"/>
      <c r="Q320" s="75"/>
      <c r="R320" s="75"/>
      <c r="S320" s="75"/>
      <c r="T320" s="75"/>
      <c r="U320" s="75"/>
      <c r="V320" s="75"/>
      <c r="W320" s="546"/>
      <c r="X320" s="75"/>
      <c r="Y320" s="75"/>
      <c r="Z320" s="75"/>
      <c r="AA320" s="27"/>
      <c r="AB320" s="27"/>
      <c r="AC320" s="27"/>
      <c r="AD320" s="27"/>
      <c r="AE320" s="27"/>
      <c r="AF320" s="27"/>
      <c r="AG320" s="27"/>
      <c r="AH320" s="27"/>
      <c r="AI320" s="27"/>
      <c r="AJ320" s="27"/>
      <c r="AK320" s="27"/>
      <c r="AL320" s="27"/>
      <c r="AM320" s="27"/>
    </row>
    <row r="321" ht="12.75" customHeight="1">
      <c r="A321" s="5"/>
      <c r="B321" s="27"/>
      <c r="C321" s="27"/>
      <c r="D321" s="27"/>
      <c r="E321" s="27"/>
      <c r="F321" s="27"/>
      <c r="G321" s="27"/>
      <c r="H321" s="547"/>
      <c r="I321" s="75"/>
      <c r="J321" s="75"/>
      <c r="K321" s="75"/>
      <c r="L321" s="75"/>
      <c r="M321" s="75"/>
      <c r="N321" s="75"/>
      <c r="O321" s="75"/>
      <c r="P321" s="75"/>
      <c r="Q321" s="75"/>
      <c r="R321" s="75"/>
      <c r="S321" s="75"/>
      <c r="T321" s="75"/>
      <c r="U321" s="75"/>
      <c r="V321" s="75"/>
      <c r="W321" s="546"/>
      <c r="X321" s="75"/>
      <c r="Y321" s="75"/>
      <c r="Z321" s="75"/>
      <c r="AA321" s="27"/>
      <c r="AB321" s="27"/>
      <c r="AC321" s="27"/>
      <c r="AD321" s="27"/>
      <c r="AE321" s="27"/>
      <c r="AF321" s="27"/>
      <c r="AG321" s="27"/>
      <c r="AH321" s="27"/>
      <c r="AI321" s="27"/>
      <c r="AJ321" s="27"/>
      <c r="AK321" s="27"/>
      <c r="AL321" s="27"/>
      <c r="AM321" s="27"/>
    </row>
    <row r="322" ht="12.75" customHeight="1">
      <c r="A322" s="5"/>
      <c r="B322" s="27"/>
      <c r="C322" s="27"/>
      <c r="D322" s="27"/>
      <c r="E322" s="27"/>
      <c r="F322" s="27"/>
      <c r="G322" s="27"/>
      <c r="H322" s="547"/>
      <c r="I322" s="75"/>
      <c r="J322" s="75"/>
      <c r="K322" s="75"/>
      <c r="L322" s="75"/>
      <c r="M322" s="75"/>
      <c r="N322" s="75"/>
      <c r="O322" s="75"/>
      <c r="P322" s="75"/>
      <c r="Q322" s="75"/>
      <c r="R322" s="75"/>
      <c r="S322" s="75"/>
      <c r="T322" s="75"/>
      <c r="U322" s="75"/>
      <c r="V322" s="75"/>
      <c r="W322" s="546"/>
      <c r="X322" s="75"/>
      <c r="Y322" s="75"/>
      <c r="Z322" s="75"/>
      <c r="AA322" s="27"/>
      <c r="AB322" s="27"/>
      <c r="AC322" s="27"/>
      <c r="AD322" s="27"/>
      <c r="AE322" s="27"/>
      <c r="AF322" s="27"/>
      <c r="AG322" s="27"/>
      <c r="AH322" s="27"/>
      <c r="AI322" s="27"/>
      <c r="AJ322" s="27"/>
      <c r="AK322" s="27"/>
      <c r="AL322" s="27"/>
      <c r="AM322" s="27"/>
    </row>
    <row r="323" ht="12.75" customHeight="1">
      <c r="A323" s="5"/>
      <c r="B323" s="27"/>
      <c r="C323" s="27"/>
      <c r="D323" s="27"/>
      <c r="E323" s="27"/>
      <c r="F323" s="27"/>
      <c r="G323" s="27"/>
      <c r="H323" s="547"/>
      <c r="I323" s="75"/>
      <c r="J323" s="75"/>
      <c r="K323" s="75"/>
      <c r="L323" s="75"/>
      <c r="M323" s="75"/>
      <c r="N323" s="75"/>
      <c r="O323" s="75"/>
      <c r="P323" s="75"/>
      <c r="Q323" s="75"/>
      <c r="R323" s="75"/>
      <c r="S323" s="75"/>
      <c r="T323" s="75"/>
      <c r="U323" s="75"/>
      <c r="V323" s="75"/>
      <c r="W323" s="546"/>
      <c r="X323" s="75"/>
      <c r="Y323" s="75"/>
      <c r="Z323" s="75"/>
      <c r="AA323" s="27"/>
      <c r="AB323" s="27"/>
      <c r="AC323" s="27"/>
      <c r="AD323" s="27"/>
      <c r="AE323" s="27"/>
      <c r="AF323" s="27"/>
      <c r="AG323" s="27"/>
      <c r="AH323" s="27"/>
      <c r="AI323" s="27"/>
      <c r="AJ323" s="27"/>
      <c r="AK323" s="27"/>
      <c r="AL323" s="27"/>
      <c r="AM323" s="27"/>
    </row>
    <row r="324" ht="12.75" customHeight="1">
      <c r="A324" s="5"/>
      <c r="B324" s="27"/>
      <c r="C324" s="27"/>
      <c r="D324" s="27"/>
      <c r="E324" s="27"/>
      <c r="F324" s="27"/>
      <c r="G324" s="27"/>
      <c r="H324" s="547"/>
      <c r="I324" s="75"/>
      <c r="J324" s="75"/>
      <c r="K324" s="75"/>
      <c r="L324" s="75"/>
      <c r="M324" s="75"/>
      <c r="N324" s="75"/>
      <c r="O324" s="75"/>
      <c r="P324" s="75"/>
      <c r="Q324" s="75"/>
      <c r="R324" s="75"/>
      <c r="S324" s="75"/>
      <c r="T324" s="75"/>
      <c r="U324" s="75"/>
      <c r="V324" s="75"/>
      <c r="W324" s="546"/>
      <c r="X324" s="75"/>
      <c r="Y324" s="75"/>
      <c r="Z324" s="75"/>
      <c r="AA324" s="27"/>
      <c r="AB324" s="27"/>
      <c r="AC324" s="27"/>
      <c r="AD324" s="27"/>
      <c r="AE324" s="27"/>
      <c r="AF324" s="27"/>
      <c r="AG324" s="27"/>
      <c r="AH324" s="27"/>
      <c r="AI324" s="27"/>
      <c r="AJ324" s="27"/>
      <c r="AK324" s="27"/>
      <c r="AL324" s="27"/>
      <c r="AM324" s="27"/>
    </row>
    <row r="325" ht="12.75" customHeight="1">
      <c r="A325" s="5"/>
      <c r="B325" s="27"/>
      <c r="C325" s="27"/>
      <c r="D325" s="27"/>
      <c r="E325" s="27"/>
      <c r="F325" s="27"/>
      <c r="G325" s="27"/>
      <c r="H325" s="547"/>
      <c r="I325" s="75"/>
      <c r="J325" s="75"/>
      <c r="K325" s="75"/>
      <c r="L325" s="75"/>
      <c r="M325" s="75"/>
      <c r="N325" s="75"/>
      <c r="O325" s="75"/>
      <c r="P325" s="75"/>
      <c r="Q325" s="75"/>
      <c r="R325" s="75"/>
      <c r="S325" s="75"/>
      <c r="T325" s="75"/>
      <c r="U325" s="75"/>
      <c r="V325" s="75"/>
      <c r="W325" s="546"/>
      <c r="X325" s="75"/>
      <c r="Y325" s="75"/>
      <c r="Z325" s="75"/>
      <c r="AA325" s="27"/>
      <c r="AB325" s="27"/>
      <c r="AC325" s="27"/>
      <c r="AD325" s="27"/>
      <c r="AE325" s="27"/>
      <c r="AF325" s="27"/>
      <c r="AG325" s="27"/>
      <c r="AH325" s="27"/>
      <c r="AI325" s="27"/>
      <c r="AJ325" s="27"/>
      <c r="AK325" s="27"/>
      <c r="AL325" s="27"/>
      <c r="AM325" s="27"/>
    </row>
    <row r="326" ht="12.75" customHeight="1">
      <c r="A326" s="5"/>
      <c r="B326" s="27"/>
      <c r="C326" s="27"/>
      <c r="D326" s="27"/>
      <c r="E326" s="27"/>
      <c r="F326" s="27"/>
      <c r="G326" s="27"/>
      <c r="H326" s="547"/>
      <c r="I326" s="75"/>
      <c r="J326" s="75"/>
      <c r="K326" s="75"/>
      <c r="L326" s="75"/>
      <c r="M326" s="75"/>
      <c r="N326" s="75"/>
      <c r="O326" s="75"/>
      <c r="P326" s="75"/>
      <c r="Q326" s="75"/>
      <c r="R326" s="75"/>
      <c r="S326" s="75"/>
      <c r="T326" s="75"/>
      <c r="U326" s="75"/>
      <c r="V326" s="75"/>
      <c r="W326" s="546"/>
      <c r="X326" s="75"/>
      <c r="Y326" s="75"/>
      <c r="Z326" s="75"/>
      <c r="AA326" s="27"/>
      <c r="AB326" s="27"/>
      <c r="AC326" s="27"/>
      <c r="AD326" s="27"/>
      <c r="AE326" s="27"/>
      <c r="AF326" s="27"/>
      <c r="AG326" s="27"/>
      <c r="AH326" s="27"/>
      <c r="AI326" s="27"/>
      <c r="AJ326" s="27"/>
      <c r="AK326" s="27"/>
      <c r="AL326" s="27"/>
      <c r="AM326" s="27"/>
    </row>
    <row r="327" ht="12.75" customHeight="1">
      <c r="A327" s="5"/>
      <c r="B327" s="27"/>
      <c r="C327" s="27"/>
      <c r="D327" s="27"/>
      <c r="E327" s="27"/>
      <c r="F327" s="27"/>
      <c r="G327" s="27"/>
      <c r="H327" s="547"/>
      <c r="I327" s="75"/>
      <c r="J327" s="75"/>
      <c r="K327" s="75"/>
      <c r="L327" s="75"/>
      <c r="M327" s="75"/>
      <c r="N327" s="75"/>
      <c r="O327" s="75"/>
      <c r="P327" s="75"/>
      <c r="Q327" s="75"/>
      <c r="R327" s="75"/>
      <c r="S327" s="75"/>
      <c r="T327" s="75"/>
      <c r="U327" s="75"/>
      <c r="V327" s="75"/>
      <c r="W327" s="546"/>
      <c r="X327" s="75"/>
      <c r="Y327" s="75"/>
      <c r="Z327" s="75"/>
      <c r="AA327" s="27"/>
      <c r="AB327" s="27"/>
      <c r="AC327" s="27"/>
      <c r="AD327" s="27"/>
      <c r="AE327" s="27"/>
      <c r="AF327" s="27"/>
      <c r="AG327" s="27"/>
      <c r="AH327" s="27"/>
      <c r="AI327" s="27"/>
      <c r="AJ327" s="27"/>
      <c r="AK327" s="27"/>
      <c r="AL327" s="27"/>
      <c r="AM327" s="27"/>
    </row>
    <row r="328" ht="12.75" customHeight="1">
      <c r="A328" s="5"/>
      <c r="B328" s="27"/>
      <c r="C328" s="27"/>
      <c r="D328" s="27"/>
      <c r="E328" s="27"/>
      <c r="F328" s="27"/>
      <c r="G328" s="27"/>
      <c r="H328" s="547"/>
      <c r="I328" s="75"/>
      <c r="J328" s="75"/>
      <c r="K328" s="75"/>
      <c r="L328" s="75"/>
      <c r="M328" s="75"/>
      <c r="N328" s="75"/>
      <c r="O328" s="75"/>
      <c r="P328" s="75"/>
      <c r="Q328" s="75"/>
      <c r="R328" s="75"/>
      <c r="S328" s="75"/>
      <c r="T328" s="75"/>
      <c r="U328" s="75"/>
      <c r="V328" s="75"/>
      <c r="W328" s="546"/>
      <c r="X328" s="75"/>
      <c r="Y328" s="75"/>
      <c r="Z328" s="75"/>
      <c r="AA328" s="27"/>
      <c r="AB328" s="27"/>
      <c r="AC328" s="27"/>
      <c r="AD328" s="27"/>
      <c r="AE328" s="27"/>
      <c r="AF328" s="27"/>
      <c r="AG328" s="27"/>
      <c r="AH328" s="27"/>
      <c r="AI328" s="27"/>
      <c r="AJ328" s="27"/>
      <c r="AK328" s="27"/>
      <c r="AL328" s="27"/>
      <c r="AM328" s="27"/>
    </row>
    <row r="329" ht="12.75" customHeight="1">
      <c r="A329" s="5"/>
      <c r="B329" s="27"/>
      <c r="C329" s="27"/>
      <c r="D329" s="27"/>
      <c r="E329" s="27"/>
      <c r="F329" s="27"/>
      <c r="G329" s="27"/>
      <c r="H329" s="547"/>
      <c r="I329" s="75"/>
      <c r="J329" s="75"/>
      <c r="K329" s="75"/>
      <c r="L329" s="75"/>
      <c r="M329" s="75"/>
      <c r="N329" s="75"/>
      <c r="O329" s="75"/>
      <c r="P329" s="75"/>
      <c r="Q329" s="75"/>
      <c r="R329" s="75"/>
      <c r="S329" s="75"/>
      <c r="T329" s="75"/>
      <c r="U329" s="75"/>
      <c r="V329" s="75"/>
      <c r="W329" s="546"/>
      <c r="X329" s="75"/>
      <c r="Y329" s="75"/>
      <c r="Z329" s="75"/>
      <c r="AA329" s="27"/>
      <c r="AB329" s="27"/>
      <c r="AC329" s="27"/>
      <c r="AD329" s="27"/>
      <c r="AE329" s="27"/>
      <c r="AF329" s="27"/>
      <c r="AG329" s="27"/>
      <c r="AH329" s="27"/>
      <c r="AI329" s="27"/>
      <c r="AJ329" s="27"/>
      <c r="AK329" s="27"/>
      <c r="AL329" s="27"/>
      <c r="AM329" s="27"/>
    </row>
    <row r="330" ht="12.75" customHeight="1">
      <c r="A330" s="5"/>
      <c r="B330" s="27"/>
      <c r="C330" s="27"/>
      <c r="D330" s="27"/>
      <c r="E330" s="27"/>
      <c r="F330" s="27"/>
      <c r="G330" s="27"/>
      <c r="H330" s="547"/>
      <c r="I330" s="75"/>
      <c r="J330" s="75"/>
      <c r="K330" s="75"/>
      <c r="L330" s="75"/>
      <c r="M330" s="75"/>
      <c r="N330" s="75"/>
      <c r="O330" s="75"/>
      <c r="P330" s="75"/>
      <c r="Q330" s="75"/>
      <c r="R330" s="75"/>
      <c r="S330" s="75"/>
      <c r="T330" s="75"/>
      <c r="U330" s="75"/>
      <c r="V330" s="75"/>
      <c r="W330" s="546"/>
      <c r="X330" s="75"/>
      <c r="Y330" s="75"/>
      <c r="Z330" s="75"/>
      <c r="AA330" s="27"/>
      <c r="AB330" s="27"/>
      <c r="AC330" s="27"/>
      <c r="AD330" s="27"/>
      <c r="AE330" s="27"/>
      <c r="AF330" s="27"/>
      <c r="AG330" s="27"/>
      <c r="AH330" s="27"/>
      <c r="AI330" s="27"/>
      <c r="AJ330" s="27"/>
      <c r="AK330" s="27"/>
      <c r="AL330" s="27"/>
      <c r="AM330" s="27"/>
    </row>
    <row r="331" ht="12.75" customHeight="1">
      <c r="A331" s="5"/>
      <c r="B331" s="27"/>
      <c r="C331" s="27"/>
      <c r="D331" s="27"/>
      <c r="E331" s="27"/>
      <c r="F331" s="27"/>
      <c r="G331" s="27"/>
      <c r="H331" s="547"/>
      <c r="I331" s="75"/>
      <c r="J331" s="75"/>
      <c r="K331" s="75"/>
      <c r="L331" s="75"/>
      <c r="M331" s="75"/>
      <c r="N331" s="75"/>
      <c r="O331" s="75"/>
      <c r="P331" s="75"/>
      <c r="Q331" s="75"/>
      <c r="R331" s="75"/>
      <c r="S331" s="75"/>
      <c r="T331" s="75"/>
      <c r="U331" s="75"/>
      <c r="V331" s="75"/>
      <c r="W331" s="546"/>
      <c r="X331" s="75"/>
      <c r="Y331" s="75"/>
      <c r="Z331" s="75"/>
      <c r="AA331" s="27"/>
      <c r="AB331" s="27"/>
      <c r="AC331" s="27"/>
      <c r="AD331" s="27"/>
      <c r="AE331" s="27"/>
      <c r="AF331" s="27"/>
      <c r="AG331" s="27"/>
      <c r="AH331" s="27"/>
      <c r="AI331" s="27"/>
      <c r="AJ331" s="27"/>
      <c r="AK331" s="27"/>
      <c r="AL331" s="27"/>
      <c r="AM331" s="27"/>
    </row>
    <row r="332" ht="12.75" customHeight="1">
      <c r="A332" s="5"/>
      <c r="B332" s="27"/>
      <c r="C332" s="27"/>
      <c r="D332" s="27"/>
      <c r="E332" s="27"/>
      <c r="F332" s="27"/>
      <c r="G332" s="27"/>
      <c r="H332" s="547"/>
      <c r="I332" s="75"/>
      <c r="J332" s="75"/>
      <c r="K332" s="75"/>
      <c r="L332" s="75"/>
      <c r="M332" s="75"/>
      <c r="N332" s="75"/>
      <c r="O332" s="75"/>
      <c r="P332" s="75"/>
      <c r="Q332" s="75"/>
      <c r="R332" s="75"/>
      <c r="S332" s="75"/>
      <c r="T332" s="75"/>
      <c r="U332" s="75"/>
      <c r="V332" s="75"/>
      <c r="W332" s="546"/>
      <c r="X332" s="75"/>
      <c r="Y332" s="75"/>
      <c r="Z332" s="75"/>
      <c r="AA332" s="27"/>
      <c r="AB332" s="27"/>
      <c r="AC332" s="27"/>
      <c r="AD332" s="27"/>
      <c r="AE332" s="27"/>
      <c r="AF332" s="27"/>
      <c r="AG332" s="27"/>
      <c r="AH332" s="27"/>
      <c r="AI332" s="27"/>
      <c r="AJ332" s="27"/>
      <c r="AK332" s="27"/>
      <c r="AL332" s="27"/>
      <c r="AM332" s="27"/>
    </row>
    <row r="333" ht="12.75" customHeight="1">
      <c r="A333" s="5"/>
      <c r="B333" s="27"/>
      <c r="C333" s="27"/>
      <c r="D333" s="27"/>
      <c r="E333" s="27"/>
      <c r="F333" s="27"/>
      <c r="G333" s="27"/>
      <c r="H333" s="547"/>
      <c r="I333" s="75"/>
      <c r="J333" s="75"/>
      <c r="K333" s="75"/>
      <c r="L333" s="75"/>
      <c r="M333" s="75"/>
      <c r="N333" s="75"/>
      <c r="O333" s="75"/>
      <c r="P333" s="75"/>
      <c r="Q333" s="75"/>
      <c r="R333" s="75"/>
      <c r="S333" s="75"/>
      <c r="T333" s="75"/>
      <c r="U333" s="75"/>
      <c r="V333" s="75"/>
      <c r="W333" s="546"/>
      <c r="X333" s="75"/>
      <c r="Y333" s="75"/>
      <c r="Z333" s="75"/>
      <c r="AA333" s="27"/>
      <c r="AB333" s="27"/>
      <c r="AC333" s="27"/>
      <c r="AD333" s="27"/>
      <c r="AE333" s="27"/>
      <c r="AF333" s="27"/>
      <c r="AG333" s="27"/>
      <c r="AH333" s="27"/>
      <c r="AI333" s="27"/>
      <c r="AJ333" s="27"/>
      <c r="AK333" s="27"/>
      <c r="AL333" s="27"/>
      <c r="AM333" s="27"/>
    </row>
    <row r="334" ht="12.75" customHeight="1">
      <c r="A334" s="5"/>
      <c r="B334" s="27"/>
      <c r="C334" s="27"/>
      <c r="D334" s="27"/>
      <c r="E334" s="27"/>
      <c r="F334" s="27"/>
      <c r="G334" s="27"/>
      <c r="H334" s="547"/>
      <c r="I334" s="75"/>
      <c r="J334" s="75"/>
      <c r="K334" s="75"/>
      <c r="L334" s="75"/>
      <c r="M334" s="75"/>
      <c r="N334" s="75"/>
      <c r="O334" s="75"/>
      <c r="P334" s="75"/>
      <c r="Q334" s="75"/>
      <c r="R334" s="75"/>
      <c r="S334" s="75"/>
      <c r="T334" s="75"/>
      <c r="U334" s="75"/>
      <c r="V334" s="75"/>
      <c r="W334" s="546"/>
      <c r="X334" s="75"/>
      <c r="Y334" s="75"/>
      <c r="Z334" s="75"/>
      <c r="AA334" s="27"/>
      <c r="AB334" s="27"/>
      <c r="AC334" s="27"/>
      <c r="AD334" s="27"/>
      <c r="AE334" s="27"/>
      <c r="AF334" s="27"/>
      <c r="AG334" s="27"/>
      <c r="AH334" s="27"/>
      <c r="AI334" s="27"/>
      <c r="AJ334" s="27"/>
      <c r="AK334" s="27"/>
      <c r="AL334" s="27"/>
      <c r="AM334" s="27"/>
    </row>
    <row r="335" ht="12.75" customHeight="1">
      <c r="A335" s="5"/>
      <c r="B335" s="27"/>
      <c r="C335" s="27"/>
      <c r="D335" s="27"/>
      <c r="E335" s="27"/>
      <c r="F335" s="27"/>
      <c r="G335" s="27"/>
      <c r="H335" s="547"/>
      <c r="I335" s="75"/>
      <c r="J335" s="75"/>
      <c r="K335" s="75"/>
      <c r="L335" s="75"/>
      <c r="M335" s="75"/>
      <c r="N335" s="75"/>
      <c r="O335" s="75"/>
      <c r="P335" s="75"/>
      <c r="Q335" s="75"/>
      <c r="R335" s="75"/>
      <c r="S335" s="75"/>
      <c r="T335" s="75"/>
      <c r="U335" s="75"/>
      <c r="V335" s="75"/>
      <c r="W335" s="546"/>
      <c r="X335" s="75"/>
      <c r="Y335" s="75"/>
      <c r="Z335" s="75"/>
      <c r="AA335" s="27"/>
      <c r="AB335" s="27"/>
      <c r="AC335" s="27"/>
      <c r="AD335" s="27"/>
      <c r="AE335" s="27"/>
      <c r="AF335" s="27"/>
      <c r="AG335" s="27"/>
      <c r="AH335" s="27"/>
      <c r="AI335" s="27"/>
      <c r="AJ335" s="27"/>
      <c r="AK335" s="27"/>
      <c r="AL335" s="27"/>
      <c r="AM335" s="27"/>
    </row>
    <row r="336" ht="12.75" customHeight="1">
      <c r="A336" s="5"/>
      <c r="B336" s="27"/>
      <c r="C336" s="27"/>
      <c r="D336" s="27"/>
      <c r="E336" s="27"/>
      <c r="F336" s="27"/>
      <c r="G336" s="27"/>
      <c r="H336" s="547"/>
      <c r="I336" s="75"/>
      <c r="J336" s="75"/>
      <c r="K336" s="75"/>
      <c r="L336" s="75"/>
      <c r="M336" s="75"/>
      <c r="N336" s="75"/>
      <c r="O336" s="75"/>
      <c r="P336" s="75"/>
      <c r="Q336" s="75"/>
      <c r="R336" s="75"/>
      <c r="S336" s="75"/>
      <c r="T336" s="75"/>
      <c r="U336" s="75"/>
      <c r="V336" s="75"/>
      <c r="W336" s="546"/>
      <c r="X336" s="75"/>
      <c r="Y336" s="75"/>
      <c r="Z336" s="75"/>
      <c r="AA336" s="27"/>
      <c r="AB336" s="27"/>
      <c r="AC336" s="27"/>
      <c r="AD336" s="27"/>
      <c r="AE336" s="27"/>
      <c r="AF336" s="27"/>
      <c r="AG336" s="27"/>
      <c r="AH336" s="27"/>
      <c r="AI336" s="27"/>
      <c r="AJ336" s="27"/>
      <c r="AK336" s="27"/>
      <c r="AL336" s="27"/>
      <c r="AM336" s="27"/>
    </row>
    <row r="337" ht="12.75" customHeight="1">
      <c r="A337" s="5"/>
      <c r="B337" s="27"/>
      <c r="C337" s="27"/>
      <c r="D337" s="27"/>
      <c r="E337" s="27"/>
      <c r="F337" s="27"/>
      <c r="G337" s="27"/>
      <c r="H337" s="547"/>
      <c r="I337" s="75"/>
      <c r="J337" s="75"/>
      <c r="K337" s="75"/>
      <c r="L337" s="75"/>
      <c r="M337" s="75"/>
      <c r="N337" s="75"/>
      <c r="O337" s="75"/>
      <c r="P337" s="75"/>
      <c r="Q337" s="75"/>
      <c r="R337" s="75"/>
      <c r="S337" s="75"/>
      <c r="T337" s="75"/>
      <c r="U337" s="75"/>
      <c r="V337" s="75"/>
      <c r="W337" s="546"/>
      <c r="X337" s="75"/>
      <c r="Y337" s="75"/>
      <c r="Z337" s="75"/>
      <c r="AA337" s="27"/>
      <c r="AB337" s="27"/>
      <c r="AC337" s="27"/>
      <c r="AD337" s="27"/>
      <c r="AE337" s="27"/>
      <c r="AF337" s="27"/>
      <c r="AG337" s="27"/>
      <c r="AH337" s="27"/>
      <c r="AI337" s="27"/>
      <c r="AJ337" s="27"/>
      <c r="AK337" s="27"/>
      <c r="AL337" s="27"/>
      <c r="AM337" s="27"/>
    </row>
    <row r="338" ht="12.75" customHeight="1">
      <c r="A338" s="5"/>
      <c r="B338" s="27"/>
      <c r="C338" s="27"/>
      <c r="D338" s="27"/>
      <c r="E338" s="27"/>
      <c r="F338" s="27"/>
      <c r="G338" s="27"/>
      <c r="H338" s="547"/>
      <c r="I338" s="75"/>
      <c r="J338" s="75"/>
      <c r="K338" s="75"/>
      <c r="L338" s="75"/>
      <c r="M338" s="75"/>
      <c r="N338" s="75"/>
      <c r="O338" s="75"/>
      <c r="P338" s="75"/>
      <c r="Q338" s="75"/>
      <c r="R338" s="75"/>
      <c r="S338" s="75"/>
      <c r="T338" s="75"/>
      <c r="U338" s="75"/>
      <c r="V338" s="75"/>
      <c r="W338" s="546"/>
      <c r="X338" s="75"/>
      <c r="Y338" s="75"/>
      <c r="Z338" s="75"/>
      <c r="AA338" s="27"/>
      <c r="AB338" s="27"/>
      <c r="AC338" s="27"/>
      <c r="AD338" s="27"/>
      <c r="AE338" s="27"/>
      <c r="AF338" s="27"/>
      <c r="AG338" s="27"/>
      <c r="AH338" s="27"/>
      <c r="AI338" s="27"/>
      <c r="AJ338" s="27"/>
      <c r="AK338" s="27"/>
      <c r="AL338" s="27"/>
      <c r="AM338" s="27"/>
    </row>
    <row r="339" ht="12.75" customHeight="1">
      <c r="A339" s="5"/>
      <c r="B339" s="27"/>
      <c r="C339" s="27"/>
      <c r="D339" s="27"/>
      <c r="E339" s="27"/>
      <c r="F339" s="27"/>
      <c r="G339" s="27"/>
      <c r="H339" s="547"/>
      <c r="I339" s="75"/>
      <c r="J339" s="75"/>
      <c r="K339" s="75"/>
      <c r="L339" s="75"/>
      <c r="M339" s="75"/>
      <c r="N339" s="75"/>
      <c r="O339" s="75"/>
      <c r="P339" s="75"/>
      <c r="Q339" s="75"/>
      <c r="R339" s="75"/>
      <c r="S339" s="75"/>
      <c r="T339" s="75"/>
      <c r="U339" s="75"/>
      <c r="V339" s="75"/>
      <c r="W339" s="546"/>
      <c r="X339" s="75"/>
      <c r="Y339" s="75"/>
      <c r="Z339" s="75"/>
      <c r="AA339" s="27"/>
      <c r="AB339" s="27"/>
      <c r="AC339" s="27"/>
      <c r="AD339" s="27"/>
      <c r="AE339" s="27"/>
      <c r="AF339" s="27"/>
      <c r="AG339" s="27"/>
      <c r="AH339" s="27"/>
      <c r="AI339" s="27"/>
      <c r="AJ339" s="27"/>
      <c r="AK339" s="27"/>
      <c r="AL339" s="27"/>
      <c r="AM339" s="27"/>
    </row>
    <row r="340" ht="12.75" customHeight="1">
      <c r="A340" s="5"/>
      <c r="B340" s="27"/>
      <c r="C340" s="27"/>
      <c r="D340" s="27"/>
      <c r="E340" s="27"/>
      <c r="F340" s="27"/>
      <c r="G340" s="27"/>
      <c r="H340" s="547"/>
      <c r="I340" s="75"/>
      <c r="J340" s="75"/>
      <c r="K340" s="75"/>
      <c r="L340" s="75"/>
      <c r="M340" s="75"/>
      <c r="N340" s="75"/>
      <c r="O340" s="75"/>
      <c r="P340" s="75"/>
      <c r="Q340" s="75"/>
      <c r="R340" s="75"/>
      <c r="S340" s="75"/>
      <c r="T340" s="75"/>
      <c r="U340" s="75"/>
      <c r="V340" s="75"/>
      <c r="W340" s="546"/>
      <c r="X340" s="75"/>
      <c r="Y340" s="75"/>
      <c r="Z340" s="75"/>
      <c r="AA340" s="27"/>
      <c r="AB340" s="27"/>
      <c r="AC340" s="27"/>
      <c r="AD340" s="27"/>
      <c r="AE340" s="27"/>
      <c r="AF340" s="27"/>
      <c r="AG340" s="27"/>
      <c r="AH340" s="27"/>
      <c r="AI340" s="27"/>
      <c r="AJ340" s="27"/>
      <c r="AK340" s="27"/>
      <c r="AL340" s="27"/>
      <c r="AM340" s="27"/>
    </row>
    <row r="341" ht="12.75" customHeight="1">
      <c r="A341" s="5"/>
      <c r="B341" s="27"/>
      <c r="C341" s="27"/>
      <c r="D341" s="27"/>
      <c r="E341" s="27"/>
      <c r="F341" s="27"/>
      <c r="G341" s="27"/>
      <c r="H341" s="547"/>
      <c r="I341" s="75"/>
      <c r="J341" s="75"/>
      <c r="K341" s="75"/>
      <c r="L341" s="75"/>
      <c r="M341" s="75"/>
      <c r="N341" s="75"/>
      <c r="O341" s="75"/>
      <c r="P341" s="75"/>
      <c r="Q341" s="75"/>
      <c r="R341" s="75"/>
      <c r="S341" s="75"/>
      <c r="T341" s="75"/>
      <c r="U341" s="75"/>
      <c r="V341" s="75"/>
      <c r="W341" s="546"/>
      <c r="X341" s="75"/>
      <c r="Y341" s="75"/>
      <c r="Z341" s="75"/>
      <c r="AA341" s="27"/>
      <c r="AB341" s="27"/>
      <c r="AC341" s="27"/>
      <c r="AD341" s="27"/>
      <c r="AE341" s="27"/>
      <c r="AF341" s="27"/>
      <c r="AG341" s="27"/>
      <c r="AH341" s="27"/>
      <c r="AI341" s="27"/>
      <c r="AJ341" s="27"/>
      <c r="AK341" s="27"/>
      <c r="AL341" s="27"/>
      <c r="AM341" s="27"/>
    </row>
    <row r="342" ht="12.75" customHeight="1">
      <c r="A342" s="5"/>
      <c r="B342" s="27"/>
      <c r="C342" s="27"/>
      <c r="D342" s="27"/>
      <c r="E342" s="27"/>
      <c r="F342" s="27"/>
      <c r="G342" s="27"/>
      <c r="H342" s="547"/>
      <c r="I342" s="75"/>
      <c r="J342" s="75"/>
      <c r="K342" s="75"/>
      <c r="L342" s="75"/>
      <c r="M342" s="75"/>
      <c r="N342" s="75"/>
      <c r="O342" s="75"/>
      <c r="P342" s="75"/>
      <c r="Q342" s="75"/>
      <c r="R342" s="75"/>
      <c r="S342" s="75"/>
      <c r="T342" s="75"/>
      <c r="U342" s="75"/>
      <c r="V342" s="75"/>
      <c r="W342" s="546"/>
      <c r="X342" s="75"/>
      <c r="Y342" s="75"/>
      <c r="Z342" s="75"/>
      <c r="AA342" s="27"/>
      <c r="AB342" s="27"/>
      <c r="AC342" s="27"/>
      <c r="AD342" s="27"/>
      <c r="AE342" s="27"/>
      <c r="AF342" s="27"/>
      <c r="AG342" s="27"/>
      <c r="AH342" s="27"/>
      <c r="AI342" s="27"/>
      <c r="AJ342" s="27"/>
      <c r="AK342" s="27"/>
      <c r="AL342" s="27"/>
      <c r="AM342" s="27"/>
    </row>
    <row r="343" ht="12.75" customHeight="1">
      <c r="A343" s="5"/>
      <c r="B343" s="27"/>
      <c r="C343" s="27"/>
      <c r="D343" s="27"/>
      <c r="E343" s="27"/>
      <c r="F343" s="27"/>
      <c r="G343" s="27"/>
      <c r="H343" s="547"/>
      <c r="I343" s="75"/>
      <c r="J343" s="75"/>
      <c r="K343" s="75"/>
      <c r="L343" s="75"/>
      <c r="M343" s="75"/>
      <c r="N343" s="75"/>
      <c r="O343" s="75"/>
      <c r="P343" s="75"/>
      <c r="Q343" s="75"/>
      <c r="R343" s="75"/>
      <c r="S343" s="75"/>
      <c r="T343" s="75"/>
      <c r="U343" s="75"/>
      <c r="V343" s="75"/>
      <c r="W343" s="546"/>
      <c r="X343" s="75"/>
      <c r="Y343" s="75"/>
      <c r="Z343" s="75"/>
      <c r="AA343" s="27"/>
      <c r="AB343" s="27"/>
      <c r="AC343" s="27"/>
      <c r="AD343" s="27"/>
      <c r="AE343" s="27"/>
      <c r="AF343" s="27"/>
      <c r="AG343" s="27"/>
      <c r="AH343" s="27"/>
      <c r="AI343" s="27"/>
      <c r="AJ343" s="27"/>
      <c r="AK343" s="27"/>
      <c r="AL343" s="27"/>
      <c r="AM343" s="27"/>
    </row>
    <row r="344" ht="12.75" customHeight="1">
      <c r="A344" s="5"/>
      <c r="B344" s="27"/>
      <c r="C344" s="27"/>
      <c r="D344" s="27"/>
      <c r="E344" s="27"/>
      <c r="F344" s="27"/>
      <c r="G344" s="27"/>
      <c r="H344" s="547"/>
      <c r="I344" s="75"/>
      <c r="J344" s="75"/>
      <c r="K344" s="75"/>
      <c r="L344" s="75"/>
      <c r="M344" s="75"/>
      <c r="N344" s="75"/>
      <c r="O344" s="75"/>
      <c r="P344" s="75"/>
      <c r="Q344" s="75"/>
      <c r="R344" s="75"/>
      <c r="S344" s="75"/>
      <c r="T344" s="75"/>
      <c r="U344" s="75"/>
      <c r="V344" s="75"/>
      <c r="W344" s="546"/>
      <c r="X344" s="75"/>
      <c r="Y344" s="75"/>
      <c r="Z344" s="75"/>
      <c r="AA344" s="27"/>
      <c r="AB344" s="27"/>
      <c r="AC344" s="27"/>
      <c r="AD344" s="27"/>
      <c r="AE344" s="27"/>
      <c r="AF344" s="27"/>
      <c r="AG344" s="27"/>
      <c r="AH344" s="27"/>
      <c r="AI344" s="27"/>
      <c r="AJ344" s="27"/>
      <c r="AK344" s="27"/>
      <c r="AL344" s="27"/>
      <c r="AM344" s="27"/>
    </row>
    <row r="345" ht="12.75" customHeight="1">
      <c r="A345" s="5"/>
      <c r="B345" s="27"/>
      <c r="C345" s="27"/>
      <c r="D345" s="27"/>
      <c r="E345" s="27"/>
      <c r="F345" s="27"/>
      <c r="G345" s="27"/>
      <c r="H345" s="547"/>
      <c r="I345" s="75"/>
      <c r="J345" s="75"/>
      <c r="K345" s="75"/>
      <c r="L345" s="75"/>
      <c r="M345" s="75"/>
      <c r="N345" s="75"/>
      <c r="O345" s="75"/>
      <c r="P345" s="75"/>
      <c r="Q345" s="75"/>
      <c r="R345" s="75"/>
      <c r="S345" s="75"/>
      <c r="T345" s="75"/>
      <c r="U345" s="75"/>
      <c r="V345" s="75"/>
      <c r="W345" s="546"/>
      <c r="X345" s="75"/>
      <c r="Y345" s="75"/>
      <c r="Z345" s="75"/>
      <c r="AA345" s="27"/>
      <c r="AB345" s="27"/>
      <c r="AC345" s="27"/>
      <c r="AD345" s="27"/>
      <c r="AE345" s="27"/>
      <c r="AF345" s="27"/>
      <c r="AG345" s="27"/>
      <c r="AH345" s="27"/>
      <c r="AI345" s="27"/>
      <c r="AJ345" s="27"/>
      <c r="AK345" s="27"/>
      <c r="AL345" s="27"/>
      <c r="AM345" s="27"/>
    </row>
    <row r="346" ht="12.75" customHeight="1">
      <c r="A346" s="5"/>
      <c r="B346" s="27"/>
      <c r="C346" s="27"/>
      <c r="D346" s="27"/>
      <c r="E346" s="27"/>
      <c r="F346" s="27"/>
      <c r="G346" s="27"/>
      <c r="H346" s="547"/>
      <c r="I346" s="75"/>
      <c r="J346" s="75"/>
      <c r="K346" s="75"/>
      <c r="L346" s="75"/>
      <c r="M346" s="75"/>
      <c r="N346" s="75"/>
      <c r="O346" s="75"/>
      <c r="P346" s="75"/>
      <c r="Q346" s="75"/>
      <c r="R346" s="75"/>
      <c r="S346" s="75"/>
      <c r="T346" s="75"/>
      <c r="U346" s="75"/>
      <c r="V346" s="75"/>
      <c r="W346" s="546"/>
      <c r="X346" s="75"/>
      <c r="Y346" s="75"/>
      <c r="Z346" s="75"/>
      <c r="AA346" s="27"/>
      <c r="AB346" s="27"/>
      <c r="AC346" s="27"/>
      <c r="AD346" s="27"/>
      <c r="AE346" s="27"/>
      <c r="AF346" s="27"/>
      <c r="AG346" s="27"/>
      <c r="AH346" s="27"/>
      <c r="AI346" s="27"/>
      <c r="AJ346" s="27"/>
      <c r="AK346" s="27"/>
      <c r="AL346" s="27"/>
      <c r="AM346" s="27"/>
    </row>
    <row r="347" ht="12.75" customHeight="1">
      <c r="A347" s="5"/>
      <c r="B347" s="27"/>
      <c r="C347" s="27"/>
      <c r="D347" s="27"/>
      <c r="E347" s="27"/>
      <c r="F347" s="27"/>
      <c r="G347" s="27"/>
      <c r="H347" s="547"/>
      <c r="I347" s="75"/>
      <c r="J347" s="75"/>
      <c r="K347" s="75"/>
      <c r="L347" s="75"/>
      <c r="M347" s="75"/>
      <c r="N347" s="75"/>
      <c r="O347" s="75"/>
      <c r="P347" s="75"/>
      <c r="Q347" s="75"/>
      <c r="R347" s="75"/>
      <c r="S347" s="75"/>
      <c r="T347" s="75"/>
      <c r="U347" s="75"/>
      <c r="V347" s="75"/>
      <c r="W347" s="546"/>
      <c r="X347" s="75"/>
      <c r="Y347" s="75"/>
      <c r="Z347" s="75"/>
      <c r="AA347" s="27"/>
      <c r="AB347" s="27"/>
      <c r="AC347" s="27"/>
      <c r="AD347" s="27"/>
      <c r="AE347" s="27"/>
      <c r="AF347" s="27"/>
      <c r="AG347" s="27"/>
      <c r="AH347" s="27"/>
      <c r="AI347" s="27"/>
      <c r="AJ347" s="27"/>
      <c r="AK347" s="27"/>
      <c r="AL347" s="27"/>
      <c r="AM347" s="27"/>
    </row>
    <row r="348" ht="12.75" customHeight="1">
      <c r="A348" s="5"/>
      <c r="B348" s="27"/>
      <c r="C348" s="27"/>
      <c r="D348" s="27"/>
      <c r="E348" s="27"/>
      <c r="F348" s="27"/>
      <c r="G348" s="27"/>
      <c r="H348" s="547"/>
      <c r="I348" s="75"/>
      <c r="J348" s="75"/>
      <c r="K348" s="75"/>
      <c r="L348" s="75"/>
      <c r="M348" s="75"/>
      <c r="N348" s="75"/>
      <c r="O348" s="75"/>
      <c r="P348" s="75"/>
      <c r="Q348" s="75"/>
      <c r="R348" s="75"/>
      <c r="S348" s="75"/>
      <c r="T348" s="75"/>
      <c r="U348" s="75"/>
      <c r="V348" s="75"/>
      <c r="W348" s="546"/>
      <c r="X348" s="75"/>
      <c r="Y348" s="75"/>
      <c r="Z348" s="75"/>
      <c r="AA348" s="27"/>
      <c r="AB348" s="27"/>
      <c r="AC348" s="27"/>
      <c r="AD348" s="27"/>
      <c r="AE348" s="27"/>
      <c r="AF348" s="27"/>
      <c r="AG348" s="27"/>
      <c r="AH348" s="27"/>
      <c r="AI348" s="27"/>
      <c r="AJ348" s="27"/>
      <c r="AK348" s="27"/>
      <c r="AL348" s="27"/>
      <c r="AM348" s="27"/>
    </row>
    <row r="349" ht="12.75" customHeight="1">
      <c r="A349" s="5"/>
      <c r="B349" s="27"/>
      <c r="C349" s="27"/>
      <c r="D349" s="27"/>
      <c r="E349" s="27"/>
      <c r="F349" s="27"/>
      <c r="G349" s="27"/>
      <c r="H349" s="547"/>
      <c r="I349" s="75"/>
      <c r="J349" s="75"/>
      <c r="K349" s="75"/>
      <c r="L349" s="75"/>
      <c r="M349" s="75"/>
      <c r="N349" s="75"/>
      <c r="O349" s="75"/>
      <c r="P349" s="75"/>
      <c r="Q349" s="75"/>
      <c r="R349" s="75"/>
      <c r="S349" s="75"/>
      <c r="T349" s="75"/>
      <c r="U349" s="75"/>
      <c r="V349" s="75"/>
      <c r="W349" s="546"/>
      <c r="X349" s="75"/>
      <c r="Y349" s="75"/>
      <c r="Z349" s="75"/>
      <c r="AA349" s="27"/>
      <c r="AB349" s="27"/>
      <c r="AC349" s="27"/>
      <c r="AD349" s="27"/>
      <c r="AE349" s="27"/>
      <c r="AF349" s="27"/>
      <c r="AG349" s="27"/>
      <c r="AH349" s="27"/>
      <c r="AI349" s="27"/>
      <c r="AJ349" s="27"/>
      <c r="AK349" s="27"/>
      <c r="AL349" s="27"/>
      <c r="AM349" s="27"/>
    </row>
    <row r="350" ht="12.75" customHeight="1">
      <c r="A350" s="5"/>
      <c r="B350" s="27"/>
      <c r="C350" s="27"/>
      <c r="D350" s="27"/>
      <c r="E350" s="27"/>
      <c r="F350" s="27"/>
      <c r="G350" s="27"/>
      <c r="H350" s="547"/>
      <c r="I350" s="75"/>
      <c r="J350" s="75"/>
      <c r="K350" s="75"/>
      <c r="L350" s="75"/>
      <c r="M350" s="75"/>
      <c r="N350" s="75"/>
      <c r="O350" s="75"/>
      <c r="P350" s="75"/>
      <c r="Q350" s="75"/>
      <c r="R350" s="75"/>
      <c r="S350" s="75"/>
      <c r="T350" s="75"/>
      <c r="U350" s="75"/>
      <c r="V350" s="75"/>
      <c r="W350" s="546"/>
      <c r="X350" s="75"/>
      <c r="Y350" s="75"/>
      <c r="Z350" s="75"/>
      <c r="AA350" s="27"/>
      <c r="AB350" s="27"/>
      <c r="AC350" s="27"/>
      <c r="AD350" s="27"/>
      <c r="AE350" s="27"/>
      <c r="AF350" s="27"/>
      <c r="AG350" s="27"/>
      <c r="AH350" s="27"/>
      <c r="AI350" s="27"/>
      <c r="AJ350" s="27"/>
      <c r="AK350" s="27"/>
      <c r="AL350" s="27"/>
      <c r="AM350" s="27"/>
    </row>
    <row r="351" ht="12.75" customHeight="1">
      <c r="A351" s="5"/>
      <c r="B351" s="27"/>
      <c r="C351" s="27"/>
      <c r="D351" s="27"/>
      <c r="E351" s="27"/>
      <c r="F351" s="27"/>
      <c r="G351" s="27"/>
      <c r="H351" s="547"/>
      <c r="I351" s="75"/>
      <c r="J351" s="75"/>
      <c r="K351" s="75"/>
      <c r="L351" s="75"/>
      <c r="M351" s="75"/>
      <c r="N351" s="75"/>
      <c r="O351" s="75"/>
      <c r="P351" s="75"/>
      <c r="Q351" s="75"/>
      <c r="R351" s="75"/>
      <c r="S351" s="75"/>
      <c r="T351" s="75"/>
      <c r="U351" s="75"/>
      <c r="V351" s="75"/>
      <c r="W351" s="546"/>
      <c r="X351" s="75"/>
      <c r="Y351" s="75"/>
      <c r="Z351" s="75"/>
      <c r="AA351" s="27"/>
      <c r="AB351" s="27"/>
      <c r="AC351" s="27"/>
      <c r="AD351" s="27"/>
      <c r="AE351" s="27"/>
      <c r="AF351" s="27"/>
      <c r="AG351" s="27"/>
      <c r="AH351" s="27"/>
      <c r="AI351" s="27"/>
      <c r="AJ351" s="27"/>
      <c r="AK351" s="27"/>
      <c r="AL351" s="27"/>
      <c r="AM351" s="27"/>
    </row>
    <row r="352" ht="12.75" customHeight="1">
      <c r="A352" s="5"/>
      <c r="B352" s="27"/>
      <c r="C352" s="27"/>
      <c r="D352" s="27"/>
      <c r="E352" s="27"/>
      <c r="F352" s="27"/>
      <c r="G352" s="27"/>
      <c r="H352" s="547"/>
      <c r="I352" s="75"/>
      <c r="J352" s="75"/>
      <c r="K352" s="75"/>
      <c r="L352" s="75"/>
      <c r="M352" s="75"/>
      <c r="N352" s="75"/>
      <c r="O352" s="75"/>
      <c r="P352" s="75"/>
      <c r="Q352" s="75"/>
      <c r="R352" s="75"/>
      <c r="S352" s="75"/>
      <c r="T352" s="75"/>
      <c r="U352" s="75"/>
      <c r="V352" s="75"/>
      <c r="W352" s="546"/>
      <c r="X352" s="75"/>
      <c r="Y352" s="75"/>
      <c r="Z352" s="75"/>
      <c r="AA352" s="27"/>
      <c r="AB352" s="27"/>
      <c r="AC352" s="27"/>
      <c r="AD352" s="27"/>
      <c r="AE352" s="27"/>
      <c r="AF352" s="27"/>
      <c r="AG352" s="27"/>
      <c r="AH352" s="27"/>
      <c r="AI352" s="27"/>
      <c r="AJ352" s="27"/>
      <c r="AK352" s="27"/>
      <c r="AL352" s="27"/>
      <c r="AM352" s="27"/>
    </row>
    <row r="353" ht="12.75" customHeight="1">
      <c r="A353" s="5"/>
      <c r="B353" s="27"/>
      <c r="C353" s="27"/>
      <c r="D353" s="27"/>
      <c r="E353" s="27"/>
      <c r="F353" s="27"/>
      <c r="G353" s="27"/>
      <c r="H353" s="547"/>
      <c r="I353" s="75"/>
      <c r="J353" s="75"/>
      <c r="K353" s="75"/>
      <c r="L353" s="75"/>
      <c r="M353" s="75"/>
      <c r="N353" s="75"/>
      <c r="O353" s="75"/>
      <c r="P353" s="75"/>
      <c r="Q353" s="75"/>
      <c r="R353" s="75"/>
      <c r="S353" s="75"/>
      <c r="T353" s="75"/>
      <c r="U353" s="75"/>
      <c r="V353" s="75"/>
      <c r="W353" s="546"/>
      <c r="X353" s="75"/>
      <c r="Y353" s="75"/>
      <c r="Z353" s="75"/>
      <c r="AA353" s="27"/>
      <c r="AB353" s="27"/>
      <c r="AC353" s="27"/>
      <c r="AD353" s="27"/>
      <c r="AE353" s="27"/>
      <c r="AF353" s="27"/>
      <c r="AG353" s="27"/>
      <c r="AH353" s="27"/>
      <c r="AI353" s="27"/>
      <c r="AJ353" s="27"/>
      <c r="AK353" s="27"/>
      <c r="AL353" s="27"/>
      <c r="AM353" s="27"/>
    </row>
    <row r="354" ht="12.75" customHeight="1">
      <c r="A354" s="5"/>
      <c r="B354" s="27"/>
      <c r="C354" s="27"/>
      <c r="D354" s="27"/>
      <c r="E354" s="27"/>
      <c r="F354" s="27"/>
      <c r="G354" s="27"/>
      <c r="H354" s="547"/>
      <c r="I354" s="75"/>
      <c r="J354" s="75"/>
      <c r="K354" s="75"/>
      <c r="L354" s="75"/>
      <c r="M354" s="75"/>
      <c r="N354" s="75"/>
      <c r="O354" s="75"/>
      <c r="P354" s="75"/>
      <c r="Q354" s="75"/>
      <c r="R354" s="75"/>
      <c r="S354" s="75"/>
      <c r="T354" s="75"/>
      <c r="U354" s="75"/>
      <c r="V354" s="75"/>
      <c r="W354" s="546"/>
      <c r="X354" s="75"/>
      <c r="Y354" s="75"/>
      <c r="Z354" s="75"/>
      <c r="AA354" s="27"/>
      <c r="AB354" s="27"/>
      <c r="AC354" s="27"/>
      <c r="AD354" s="27"/>
      <c r="AE354" s="27"/>
      <c r="AF354" s="27"/>
      <c r="AG354" s="27"/>
      <c r="AH354" s="27"/>
      <c r="AI354" s="27"/>
      <c r="AJ354" s="27"/>
      <c r="AK354" s="27"/>
      <c r="AL354" s="27"/>
      <c r="AM354" s="27"/>
    </row>
    <row r="355" ht="12.75" customHeight="1">
      <c r="A355" s="5"/>
      <c r="B355" s="27"/>
      <c r="C355" s="27"/>
      <c r="D355" s="27"/>
      <c r="E355" s="27"/>
      <c r="F355" s="27"/>
      <c r="G355" s="27"/>
      <c r="H355" s="547"/>
      <c r="I355" s="75"/>
      <c r="J355" s="75"/>
      <c r="K355" s="75"/>
      <c r="L355" s="75"/>
      <c r="M355" s="75"/>
      <c r="N355" s="75"/>
      <c r="O355" s="75"/>
      <c r="P355" s="75"/>
      <c r="Q355" s="75"/>
      <c r="R355" s="75"/>
      <c r="S355" s="75"/>
      <c r="T355" s="75"/>
      <c r="U355" s="75"/>
      <c r="V355" s="75"/>
      <c r="W355" s="546"/>
      <c r="X355" s="75"/>
      <c r="Y355" s="75"/>
      <c r="Z355" s="75"/>
      <c r="AA355" s="27"/>
      <c r="AB355" s="27"/>
      <c r="AC355" s="27"/>
      <c r="AD355" s="27"/>
      <c r="AE355" s="27"/>
      <c r="AF355" s="27"/>
      <c r="AG355" s="27"/>
      <c r="AH355" s="27"/>
      <c r="AI355" s="27"/>
      <c r="AJ355" s="27"/>
      <c r="AK355" s="27"/>
      <c r="AL355" s="27"/>
      <c r="AM355" s="27"/>
    </row>
    <row r="356" ht="12.75" customHeight="1">
      <c r="A356" s="5"/>
      <c r="B356" s="27"/>
      <c r="C356" s="27"/>
      <c r="D356" s="27"/>
      <c r="E356" s="27"/>
      <c r="F356" s="27"/>
      <c r="G356" s="27"/>
      <c r="H356" s="547"/>
      <c r="I356" s="75"/>
      <c r="J356" s="75"/>
      <c r="K356" s="75"/>
      <c r="L356" s="75"/>
      <c r="M356" s="75"/>
      <c r="N356" s="75"/>
      <c r="O356" s="75"/>
      <c r="P356" s="75"/>
      <c r="Q356" s="75"/>
      <c r="R356" s="75"/>
      <c r="S356" s="75"/>
      <c r="T356" s="75"/>
      <c r="U356" s="75"/>
      <c r="V356" s="75"/>
      <c r="W356" s="546"/>
      <c r="X356" s="75"/>
      <c r="Y356" s="75"/>
      <c r="Z356" s="75"/>
      <c r="AA356" s="27"/>
      <c r="AB356" s="27"/>
      <c r="AC356" s="27"/>
      <c r="AD356" s="27"/>
      <c r="AE356" s="27"/>
      <c r="AF356" s="27"/>
      <c r="AG356" s="27"/>
      <c r="AH356" s="27"/>
      <c r="AI356" s="27"/>
      <c r="AJ356" s="27"/>
      <c r="AK356" s="27"/>
      <c r="AL356" s="27"/>
      <c r="AM356" s="27"/>
    </row>
    <row r="357" ht="12.75" customHeight="1">
      <c r="A357" s="5"/>
      <c r="B357" s="27"/>
      <c r="C357" s="27"/>
      <c r="D357" s="27"/>
      <c r="E357" s="27"/>
      <c r="F357" s="27"/>
      <c r="G357" s="27"/>
      <c r="H357" s="547"/>
      <c r="I357" s="75"/>
      <c r="J357" s="75"/>
      <c r="K357" s="75"/>
      <c r="L357" s="75"/>
      <c r="M357" s="75"/>
      <c r="N357" s="75"/>
      <c r="O357" s="75"/>
      <c r="P357" s="75"/>
      <c r="Q357" s="75"/>
      <c r="R357" s="75"/>
      <c r="S357" s="75"/>
      <c r="T357" s="75"/>
      <c r="U357" s="75"/>
      <c r="V357" s="75"/>
      <c r="W357" s="546"/>
      <c r="X357" s="75"/>
      <c r="Y357" s="75"/>
      <c r="Z357" s="75"/>
      <c r="AA357" s="27"/>
      <c r="AB357" s="27"/>
      <c r="AC357" s="27"/>
      <c r="AD357" s="27"/>
      <c r="AE357" s="27"/>
      <c r="AF357" s="27"/>
      <c r="AG357" s="27"/>
      <c r="AH357" s="27"/>
      <c r="AI357" s="27"/>
      <c r="AJ357" s="27"/>
      <c r="AK357" s="27"/>
      <c r="AL357" s="27"/>
      <c r="AM357" s="27"/>
    </row>
    <row r="358" ht="12.75" customHeight="1">
      <c r="A358" s="5"/>
      <c r="B358" s="27"/>
      <c r="C358" s="27"/>
      <c r="D358" s="27"/>
      <c r="E358" s="27"/>
      <c r="F358" s="27"/>
      <c r="G358" s="27"/>
      <c r="H358" s="547"/>
      <c r="I358" s="75"/>
      <c r="J358" s="75"/>
      <c r="K358" s="75"/>
      <c r="L358" s="75"/>
      <c r="M358" s="75"/>
      <c r="N358" s="75"/>
      <c r="O358" s="75"/>
      <c r="P358" s="75"/>
      <c r="Q358" s="75"/>
      <c r="R358" s="75"/>
      <c r="S358" s="75"/>
      <c r="T358" s="75"/>
      <c r="U358" s="75"/>
      <c r="V358" s="75"/>
      <c r="W358" s="546"/>
      <c r="X358" s="75"/>
      <c r="Y358" s="75"/>
      <c r="Z358" s="75"/>
      <c r="AA358" s="27"/>
      <c r="AB358" s="27"/>
      <c r="AC358" s="27"/>
      <c r="AD358" s="27"/>
      <c r="AE358" s="27"/>
      <c r="AF358" s="27"/>
      <c r="AG358" s="27"/>
      <c r="AH358" s="27"/>
      <c r="AI358" s="27"/>
      <c r="AJ358" s="27"/>
      <c r="AK358" s="27"/>
      <c r="AL358" s="27"/>
      <c r="AM358" s="27"/>
    </row>
    <row r="359" ht="12.75" customHeight="1">
      <c r="A359" s="5"/>
      <c r="B359" s="27"/>
      <c r="C359" s="27"/>
      <c r="D359" s="27"/>
      <c r="E359" s="27"/>
      <c r="F359" s="27"/>
      <c r="G359" s="27"/>
      <c r="H359" s="547"/>
      <c r="I359" s="75"/>
      <c r="J359" s="75"/>
      <c r="K359" s="75"/>
      <c r="L359" s="75"/>
      <c r="M359" s="75"/>
      <c r="N359" s="75"/>
      <c r="O359" s="75"/>
      <c r="P359" s="75"/>
      <c r="Q359" s="75"/>
      <c r="R359" s="75"/>
      <c r="S359" s="75"/>
      <c r="T359" s="75"/>
      <c r="U359" s="75"/>
      <c r="V359" s="75"/>
      <c r="W359" s="546"/>
      <c r="X359" s="75"/>
      <c r="Y359" s="75"/>
      <c r="Z359" s="75"/>
      <c r="AA359" s="27"/>
      <c r="AB359" s="27"/>
      <c r="AC359" s="27"/>
      <c r="AD359" s="27"/>
      <c r="AE359" s="27"/>
      <c r="AF359" s="27"/>
      <c r="AG359" s="27"/>
      <c r="AH359" s="27"/>
      <c r="AI359" s="27"/>
      <c r="AJ359" s="27"/>
      <c r="AK359" s="27"/>
      <c r="AL359" s="27"/>
      <c r="AM359" s="27"/>
    </row>
    <row r="360" ht="12.75" customHeight="1">
      <c r="A360" s="5"/>
      <c r="B360" s="27"/>
      <c r="C360" s="27"/>
      <c r="D360" s="27"/>
      <c r="E360" s="27"/>
      <c r="F360" s="27"/>
      <c r="G360" s="27"/>
      <c r="H360" s="547"/>
      <c r="I360" s="75"/>
      <c r="J360" s="75"/>
      <c r="K360" s="75"/>
      <c r="L360" s="75"/>
      <c r="M360" s="75"/>
      <c r="N360" s="75"/>
      <c r="O360" s="75"/>
      <c r="P360" s="75"/>
      <c r="Q360" s="75"/>
      <c r="R360" s="75"/>
      <c r="S360" s="75"/>
      <c r="T360" s="75"/>
      <c r="U360" s="75"/>
      <c r="V360" s="75"/>
      <c r="W360" s="546"/>
      <c r="X360" s="75"/>
      <c r="Y360" s="75"/>
      <c r="Z360" s="75"/>
      <c r="AA360" s="27"/>
      <c r="AB360" s="27"/>
      <c r="AC360" s="27"/>
      <c r="AD360" s="27"/>
      <c r="AE360" s="27"/>
      <c r="AF360" s="27"/>
      <c r="AG360" s="27"/>
      <c r="AH360" s="27"/>
      <c r="AI360" s="27"/>
      <c r="AJ360" s="27"/>
      <c r="AK360" s="27"/>
      <c r="AL360" s="27"/>
      <c r="AM360" s="27"/>
    </row>
    <row r="361" ht="12.75" customHeight="1">
      <c r="A361" s="5"/>
      <c r="B361" s="27"/>
      <c r="C361" s="27"/>
      <c r="D361" s="27"/>
      <c r="E361" s="27"/>
      <c r="F361" s="27"/>
      <c r="G361" s="27"/>
      <c r="H361" s="547"/>
      <c r="I361" s="75"/>
      <c r="J361" s="75"/>
      <c r="K361" s="75"/>
      <c r="L361" s="75"/>
      <c r="M361" s="75"/>
      <c r="N361" s="75"/>
      <c r="O361" s="75"/>
      <c r="P361" s="75"/>
      <c r="Q361" s="75"/>
      <c r="R361" s="75"/>
      <c r="S361" s="75"/>
      <c r="T361" s="75"/>
      <c r="U361" s="75"/>
      <c r="V361" s="75"/>
      <c r="W361" s="546"/>
      <c r="X361" s="75"/>
      <c r="Y361" s="75"/>
      <c r="Z361" s="75"/>
      <c r="AA361" s="27"/>
      <c r="AB361" s="27"/>
      <c r="AC361" s="27"/>
      <c r="AD361" s="27"/>
      <c r="AE361" s="27"/>
      <c r="AF361" s="27"/>
      <c r="AG361" s="27"/>
      <c r="AH361" s="27"/>
      <c r="AI361" s="27"/>
      <c r="AJ361" s="27"/>
      <c r="AK361" s="27"/>
      <c r="AL361" s="27"/>
      <c r="AM361" s="27"/>
    </row>
    <row r="362" ht="12.75" customHeight="1">
      <c r="A362" s="5"/>
      <c r="B362" s="27"/>
      <c r="C362" s="27"/>
      <c r="D362" s="27"/>
      <c r="E362" s="27"/>
      <c r="F362" s="27"/>
      <c r="G362" s="27"/>
      <c r="H362" s="547"/>
      <c r="I362" s="75"/>
      <c r="J362" s="75"/>
      <c r="K362" s="75"/>
      <c r="L362" s="75"/>
      <c r="M362" s="75"/>
      <c r="N362" s="75"/>
      <c r="O362" s="75"/>
      <c r="P362" s="75"/>
      <c r="Q362" s="75"/>
      <c r="R362" s="75"/>
      <c r="S362" s="75"/>
      <c r="T362" s="75"/>
      <c r="U362" s="75"/>
      <c r="V362" s="75"/>
      <c r="W362" s="546"/>
      <c r="X362" s="75"/>
      <c r="Y362" s="75"/>
      <c r="Z362" s="75"/>
      <c r="AA362" s="27"/>
      <c r="AB362" s="27"/>
      <c r="AC362" s="27"/>
      <c r="AD362" s="27"/>
      <c r="AE362" s="27"/>
      <c r="AF362" s="27"/>
      <c r="AG362" s="27"/>
      <c r="AH362" s="27"/>
      <c r="AI362" s="27"/>
      <c r="AJ362" s="27"/>
      <c r="AK362" s="27"/>
      <c r="AL362" s="27"/>
      <c r="AM362" s="27"/>
    </row>
    <row r="363" ht="12.75" customHeight="1">
      <c r="A363" s="5"/>
      <c r="B363" s="27"/>
      <c r="C363" s="27"/>
      <c r="D363" s="27"/>
      <c r="E363" s="27"/>
      <c r="F363" s="27"/>
      <c r="G363" s="27"/>
      <c r="H363" s="547"/>
      <c r="I363" s="75"/>
      <c r="J363" s="75"/>
      <c r="K363" s="75"/>
      <c r="L363" s="75"/>
      <c r="M363" s="75"/>
      <c r="N363" s="75"/>
      <c r="O363" s="75"/>
      <c r="P363" s="75"/>
      <c r="Q363" s="75"/>
      <c r="R363" s="75"/>
      <c r="S363" s="75"/>
      <c r="T363" s="75"/>
      <c r="U363" s="75"/>
      <c r="V363" s="75"/>
      <c r="W363" s="546"/>
      <c r="X363" s="75"/>
      <c r="Y363" s="75"/>
      <c r="Z363" s="75"/>
      <c r="AA363" s="27"/>
      <c r="AB363" s="27"/>
      <c r="AC363" s="27"/>
      <c r="AD363" s="27"/>
      <c r="AE363" s="27"/>
      <c r="AF363" s="27"/>
      <c r="AG363" s="27"/>
      <c r="AH363" s="27"/>
      <c r="AI363" s="27"/>
      <c r="AJ363" s="27"/>
      <c r="AK363" s="27"/>
      <c r="AL363" s="27"/>
      <c r="AM363" s="27"/>
    </row>
    <row r="364" ht="12.75" customHeight="1">
      <c r="A364" s="5"/>
      <c r="B364" s="27"/>
      <c r="C364" s="27"/>
      <c r="D364" s="27"/>
      <c r="E364" s="27"/>
      <c r="F364" s="27"/>
      <c r="G364" s="27"/>
      <c r="H364" s="547"/>
      <c r="I364" s="75"/>
      <c r="J364" s="75"/>
      <c r="K364" s="75"/>
      <c r="L364" s="75"/>
      <c r="M364" s="75"/>
      <c r="N364" s="75"/>
      <c r="O364" s="75"/>
      <c r="P364" s="75"/>
      <c r="Q364" s="75"/>
      <c r="R364" s="75"/>
      <c r="S364" s="75"/>
      <c r="T364" s="75"/>
      <c r="U364" s="75"/>
      <c r="V364" s="75"/>
      <c r="W364" s="546"/>
      <c r="X364" s="75"/>
      <c r="Y364" s="75"/>
      <c r="Z364" s="75"/>
      <c r="AA364" s="27"/>
      <c r="AB364" s="27"/>
      <c r="AC364" s="27"/>
      <c r="AD364" s="27"/>
      <c r="AE364" s="27"/>
      <c r="AF364" s="27"/>
      <c r="AG364" s="27"/>
      <c r="AH364" s="27"/>
      <c r="AI364" s="27"/>
      <c r="AJ364" s="27"/>
      <c r="AK364" s="27"/>
      <c r="AL364" s="27"/>
      <c r="AM364" s="27"/>
    </row>
    <row r="365" ht="12.75" customHeight="1">
      <c r="A365" s="5"/>
      <c r="B365" s="27"/>
      <c r="C365" s="27"/>
      <c r="D365" s="27"/>
      <c r="E365" s="27"/>
      <c r="F365" s="27"/>
      <c r="G365" s="27"/>
      <c r="H365" s="547"/>
      <c r="I365" s="75"/>
      <c r="J365" s="75"/>
      <c r="K365" s="75"/>
      <c r="L365" s="75"/>
      <c r="M365" s="75"/>
      <c r="N365" s="75"/>
      <c r="O365" s="75"/>
      <c r="P365" s="75"/>
      <c r="Q365" s="75"/>
      <c r="R365" s="75"/>
      <c r="S365" s="75"/>
      <c r="T365" s="75"/>
      <c r="U365" s="75"/>
      <c r="V365" s="75"/>
      <c r="W365" s="546"/>
      <c r="X365" s="75"/>
      <c r="Y365" s="75"/>
      <c r="Z365" s="75"/>
      <c r="AA365" s="27"/>
      <c r="AB365" s="27"/>
      <c r="AC365" s="27"/>
      <c r="AD365" s="27"/>
      <c r="AE365" s="27"/>
      <c r="AF365" s="27"/>
      <c r="AG365" s="27"/>
      <c r="AH365" s="27"/>
      <c r="AI365" s="27"/>
      <c r="AJ365" s="27"/>
      <c r="AK365" s="27"/>
      <c r="AL365" s="27"/>
      <c r="AM365" s="27"/>
    </row>
    <row r="366" ht="12.75" customHeight="1">
      <c r="A366" s="5"/>
      <c r="B366" s="27"/>
      <c r="C366" s="27"/>
      <c r="D366" s="27"/>
      <c r="E366" s="27"/>
      <c r="F366" s="27"/>
      <c r="G366" s="27"/>
      <c r="H366" s="547"/>
      <c r="I366" s="75"/>
      <c r="J366" s="75"/>
      <c r="K366" s="75"/>
      <c r="L366" s="75"/>
      <c r="M366" s="75"/>
      <c r="N366" s="75"/>
      <c r="O366" s="75"/>
      <c r="P366" s="75"/>
      <c r="Q366" s="75"/>
      <c r="R366" s="75"/>
      <c r="S366" s="75"/>
      <c r="T366" s="75"/>
      <c r="U366" s="75"/>
      <c r="V366" s="75"/>
      <c r="W366" s="546"/>
      <c r="X366" s="75"/>
      <c r="Y366" s="75"/>
      <c r="Z366" s="75"/>
      <c r="AA366" s="27"/>
      <c r="AB366" s="27"/>
      <c r="AC366" s="27"/>
      <c r="AD366" s="27"/>
      <c r="AE366" s="27"/>
      <c r="AF366" s="27"/>
      <c r="AG366" s="27"/>
      <c r="AH366" s="27"/>
      <c r="AI366" s="27"/>
      <c r="AJ366" s="27"/>
      <c r="AK366" s="27"/>
      <c r="AL366" s="27"/>
      <c r="AM366" s="27"/>
    </row>
    <row r="367" ht="12.75" customHeight="1">
      <c r="A367" s="5"/>
      <c r="B367" s="27"/>
      <c r="C367" s="27"/>
      <c r="D367" s="27"/>
      <c r="E367" s="27"/>
      <c r="F367" s="27"/>
      <c r="G367" s="27"/>
      <c r="H367" s="547"/>
      <c r="I367" s="75"/>
      <c r="J367" s="75"/>
      <c r="K367" s="75"/>
      <c r="L367" s="75"/>
      <c r="M367" s="75"/>
      <c r="N367" s="75"/>
      <c r="O367" s="75"/>
      <c r="P367" s="75"/>
      <c r="Q367" s="75"/>
      <c r="R367" s="75"/>
      <c r="S367" s="75"/>
      <c r="T367" s="75"/>
      <c r="U367" s="75"/>
      <c r="V367" s="75"/>
      <c r="W367" s="546"/>
      <c r="X367" s="75"/>
      <c r="Y367" s="75"/>
      <c r="Z367" s="75"/>
      <c r="AA367" s="27"/>
      <c r="AB367" s="27"/>
      <c r="AC367" s="27"/>
      <c r="AD367" s="27"/>
      <c r="AE367" s="27"/>
      <c r="AF367" s="27"/>
      <c r="AG367" s="27"/>
      <c r="AH367" s="27"/>
      <c r="AI367" s="27"/>
      <c r="AJ367" s="27"/>
      <c r="AK367" s="27"/>
      <c r="AL367" s="27"/>
      <c r="AM367" s="27"/>
    </row>
    <row r="368" ht="12.75" customHeight="1">
      <c r="A368" s="5"/>
      <c r="B368" s="27"/>
      <c r="C368" s="27"/>
      <c r="D368" s="27"/>
      <c r="E368" s="27"/>
      <c r="F368" s="27"/>
      <c r="G368" s="27"/>
      <c r="H368" s="547"/>
      <c r="I368" s="75"/>
      <c r="J368" s="75"/>
      <c r="K368" s="75"/>
      <c r="L368" s="75"/>
      <c r="M368" s="75"/>
      <c r="N368" s="75"/>
      <c r="O368" s="75"/>
      <c r="P368" s="75"/>
      <c r="Q368" s="75"/>
      <c r="R368" s="75"/>
      <c r="S368" s="75"/>
      <c r="T368" s="75"/>
      <c r="U368" s="75"/>
      <c r="V368" s="75"/>
      <c r="W368" s="546"/>
      <c r="X368" s="75"/>
      <c r="Y368" s="75"/>
      <c r="Z368" s="75"/>
      <c r="AA368" s="27"/>
      <c r="AB368" s="27"/>
      <c r="AC368" s="27"/>
      <c r="AD368" s="27"/>
      <c r="AE368" s="27"/>
      <c r="AF368" s="27"/>
      <c r="AG368" s="27"/>
      <c r="AH368" s="27"/>
      <c r="AI368" s="27"/>
      <c r="AJ368" s="27"/>
      <c r="AK368" s="27"/>
      <c r="AL368" s="27"/>
      <c r="AM368" s="27"/>
    </row>
    <row r="369" ht="12.75" customHeight="1">
      <c r="A369" s="5"/>
      <c r="B369" s="27"/>
      <c r="C369" s="27"/>
      <c r="D369" s="27"/>
      <c r="E369" s="27"/>
      <c r="F369" s="27"/>
      <c r="G369" s="27"/>
      <c r="H369" s="547"/>
      <c r="I369" s="75"/>
      <c r="J369" s="75"/>
      <c r="K369" s="75"/>
      <c r="L369" s="75"/>
      <c r="M369" s="75"/>
      <c r="N369" s="75"/>
      <c r="O369" s="75"/>
      <c r="P369" s="75"/>
      <c r="Q369" s="75"/>
      <c r="R369" s="75"/>
      <c r="S369" s="75"/>
      <c r="T369" s="75"/>
      <c r="U369" s="75"/>
      <c r="V369" s="75"/>
      <c r="W369" s="546"/>
      <c r="X369" s="75"/>
      <c r="Y369" s="75"/>
      <c r="Z369" s="75"/>
      <c r="AA369" s="27"/>
      <c r="AB369" s="27"/>
      <c r="AC369" s="27"/>
      <c r="AD369" s="27"/>
      <c r="AE369" s="27"/>
      <c r="AF369" s="27"/>
      <c r="AG369" s="27"/>
      <c r="AH369" s="27"/>
      <c r="AI369" s="27"/>
      <c r="AJ369" s="27"/>
      <c r="AK369" s="27"/>
      <c r="AL369" s="27"/>
      <c r="AM369" s="27"/>
    </row>
    <row r="370" ht="12.75" customHeight="1">
      <c r="A370" s="5"/>
      <c r="B370" s="27"/>
      <c r="C370" s="27"/>
      <c r="D370" s="27"/>
      <c r="E370" s="27"/>
      <c r="F370" s="27"/>
      <c r="G370" s="27"/>
      <c r="H370" s="621"/>
      <c r="I370" s="27"/>
      <c r="J370" s="27"/>
      <c r="K370" s="27"/>
      <c r="L370" s="27"/>
      <c r="M370" s="27"/>
      <c r="N370" s="27"/>
      <c r="O370" s="27"/>
      <c r="P370" s="27"/>
      <c r="Q370" s="27"/>
      <c r="R370" s="27"/>
      <c r="S370" s="27"/>
      <c r="T370" s="27"/>
      <c r="U370" s="27"/>
      <c r="V370" s="27"/>
      <c r="W370" s="85"/>
      <c r="X370" s="27"/>
      <c r="Y370" s="27"/>
      <c r="Z370" s="27"/>
      <c r="AA370" s="27"/>
      <c r="AB370" s="27"/>
      <c r="AC370" s="27"/>
      <c r="AD370" s="27"/>
      <c r="AE370" s="27"/>
      <c r="AF370" s="27"/>
      <c r="AG370" s="27"/>
      <c r="AH370" s="27"/>
      <c r="AI370" s="27"/>
      <c r="AJ370" s="27"/>
      <c r="AK370" s="27"/>
      <c r="AL370" s="27"/>
      <c r="AM370" s="27"/>
    </row>
    <row r="371" ht="12.75" customHeight="1">
      <c r="A371" s="5"/>
      <c r="B371" s="27"/>
      <c r="C371" s="27"/>
      <c r="D371" s="27"/>
      <c r="E371" s="27"/>
      <c r="F371" s="27"/>
      <c r="G371" s="27"/>
      <c r="H371" s="621"/>
      <c r="I371" s="27"/>
      <c r="J371" s="27"/>
      <c r="K371" s="27"/>
      <c r="L371" s="27"/>
      <c r="M371" s="27"/>
      <c r="N371" s="27"/>
      <c r="O371" s="27"/>
      <c r="P371" s="27"/>
      <c r="Q371" s="27"/>
      <c r="R371" s="27"/>
      <c r="S371" s="27"/>
      <c r="T371" s="27"/>
      <c r="U371" s="27"/>
      <c r="V371" s="27"/>
      <c r="W371" s="85"/>
      <c r="X371" s="27"/>
      <c r="Y371" s="27"/>
      <c r="Z371" s="27"/>
      <c r="AA371" s="27"/>
      <c r="AB371" s="27"/>
      <c r="AC371" s="27"/>
      <c r="AD371" s="27"/>
      <c r="AE371" s="27"/>
      <c r="AF371" s="27"/>
      <c r="AG371" s="27"/>
      <c r="AH371" s="27"/>
      <c r="AI371" s="27"/>
      <c r="AJ371" s="27"/>
      <c r="AK371" s="27"/>
      <c r="AL371" s="27"/>
      <c r="AM371" s="27"/>
    </row>
    <row r="372" ht="12.75" customHeight="1">
      <c r="A372" s="5"/>
      <c r="B372" s="27"/>
      <c r="C372" s="27"/>
      <c r="D372" s="27"/>
      <c r="E372" s="27"/>
      <c r="F372" s="27"/>
      <c r="G372" s="27"/>
      <c r="H372" s="621"/>
      <c r="I372" s="27"/>
      <c r="J372" s="27"/>
      <c r="K372" s="27"/>
      <c r="L372" s="27"/>
      <c r="M372" s="27"/>
      <c r="N372" s="27"/>
      <c r="O372" s="27"/>
      <c r="P372" s="27"/>
      <c r="Q372" s="27"/>
      <c r="R372" s="27"/>
      <c r="S372" s="27"/>
      <c r="T372" s="27"/>
      <c r="U372" s="27"/>
      <c r="V372" s="27"/>
      <c r="W372" s="85"/>
      <c r="X372" s="27"/>
      <c r="Y372" s="27"/>
      <c r="Z372" s="27"/>
      <c r="AA372" s="27"/>
      <c r="AB372" s="27"/>
      <c r="AC372" s="27"/>
      <c r="AD372" s="27"/>
      <c r="AE372" s="27"/>
      <c r="AF372" s="27"/>
      <c r="AG372" s="27"/>
      <c r="AH372" s="27"/>
      <c r="AI372" s="27"/>
      <c r="AJ372" s="27"/>
      <c r="AK372" s="27"/>
      <c r="AL372" s="27"/>
      <c r="AM372" s="27"/>
    </row>
    <row r="373" ht="12.75" customHeight="1">
      <c r="A373" s="5"/>
      <c r="B373" s="27"/>
      <c r="C373" s="27"/>
      <c r="D373" s="27"/>
      <c r="E373" s="27"/>
      <c r="F373" s="27"/>
      <c r="G373" s="27"/>
      <c r="H373" s="621"/>
      <c r="I373" s="27"/>
      <c r="J373" s="27"/>
      <c r="K373" s="27"/>
      <c r="L373" s="27"/>
      <c r="M373" s="27"/>
      <c r="N373" s="27"/>
      <c r="O373" s="27"/>
      <c r="P373" s="27"/>
      <c r="Q373" s="27"/>
      <c r="R373" s="27"/>
      <c r="S373" s="27"/>
      <c r="T373" s="27"/>
      <c r="U373" s="27"/>
      <c r="V373" s="27"/>
      <c r="W373" s="85"/>
      <c r="X373" s="27"/>
      <c r="Y373" s="27"/>
      <c r="Z373" s="27"/>
      <c r="AA373" s="27"/>
      <c r="AB373" s="27"/>
      <c r="AC373" s="27"/>
      <c r="AD373" s="27"/>
      <c r="AE373" s="27"/>
      <c r="AF373" s="27"/>
      <c r="AG373" s="27"/>
      <c r="AH373" s="27"/>
      <c r="AI373" s="27"/>
      <c r="AJ373" s="27"/>
      <c r="AK373" s="27"/>
      <c r="AL373" s="27"/>
      <c r="AM373" s="27"/>
    </row>
    <row r="374" ht="12.75" customHeight="1">
      <c r="A374" s="5"/>
      <c r="B374" s="27"/>
      <c r="C374" s="27"/>
      <c r="D374" s="27"/>
      <c r="E374" s="27"/>
      <c r="F374" s="27"/>
      <c r="G374" s="27"/>
      <c r="H374" s="621"/>
      <c r="I374" s="27"/>
      <c r="J374" s="27"/>
      <c r="K374" s="27"/>
      <c r="L374" s="27"/>
      <c r="M374" s="27"/>
      <c r="N374" s="27"/>
      <c r="O374" s="27"/>
      <c r="P374" s="27"/>
      <c r="Q374" s="27"/>
      <c r="R374" s="27"/>
      <c r="S374" s="27"/>
      <c r="T374" s="27"/>
      <c r="U374" s="27"/>
      <c r="V374" s="27"/>
      <c r="W374" s="85"/>
      <c r="X374" s="27"/>
      <c r="Y374" s="27"/>
      <c r="Z374" s="27"/>
      <c r="AA374" s="27"/>
      <c r="AB374" s="27"/>
      <c r="AC374" s="27"/>
      <c r="AD374" s="27"/>
      <c r="AE374" s="27"/>
      <c r="AF374" s="27"/>
      <c r="AG374" s="27"/>
      <c r="AH374" s="27"/>
      <c r="AI374" s="27"/>
      <c r="AJ374" s="27"/>
      <c r="AK374" s="27"/>
      <c r="AL374" s="27"/>
      <c r="AM374" s="27"/>
    </row>
    <row r="375" ht="12.75" customHeight="1">
      <c r="A375" s="5"/>
      <c r="B375" s="27"/>
      <c r="C375" s="27"/>
      <c r="D375" s="27"/>
      <c r="E375" s="27"/>
      <c r="F375" s="27"/>
      <c r="G375" s="27"/>
      <c r="H375" s="621"/>
      <c r="I375" s="27"/>
      <c r="J375" s="27"/>
      <c r="K375" s="27"/>
      <c r="L375" s="27"/>
      <c r="M375" s="27"/>
      <c r="N375" s="27"/>
      <c r="O375" s="27"/>
      <c r="P375" s="27"/>
      <c r="Q375" s="27"/>
      <c r="R375" s="27"/>
      <c r="S375" s="27"/>
      <c r="T375" s="27"/>
      <c r="U375" s="27"/>
      <c r="V375" s="27"/>
      <c r="W375" s="85"/>
      <c r="X375" s="27"/>
      <c r="Y375" s="27"/>
      <c r="Z375" s="27"/>
      <c r="AA375" s="27"/>
      <c r="AB375" s="27"/>
      <c r="AC375" s="27"/>
      <c r="AD375" s="27"/>
      <c r="AE375" s="27"/>
      <c r="AF375" s="27"/>
      <c r="AG375" s="27"/>
      <c r="AH375" s="27"/>
      <c r="AI375" s="27"/>
      <c r="AJ375" s="27"/>
      <c r="AK375" s="27"/>
      <c r="AL375" s="27"/>
      <c r="AM375" s="27"/>
    </row>
    <row r="376" ht="12.75" customHeight="1">
      <c r="A376" s="5"/>
      <c r="B376" s="27"/>
      <c r="C376" s="27"/>
      <c r="D376" s="27"/>
      <c r="E376" s="27"/>
      <c r="F376" s="27"/>
      <c r="G376" s="27"/>
      <c r="H376" s="621"/>
      <c r="I376" s="27"/>
      <c r="J376" s="27"/>
      <c r="K376" s="27"/>
      <c r="L376" s="27"/>
      <c r="M376" s="27"/>
      <c r="N376" s="27"/>
      <c r="O376" s="27"/>
      <c r="P376" s="27"/>
      <c r="Q376" s="27"/>
      <c r="R376" s="27"/>
      <c r="S376" s="27"/>
      <c r="T376" s="27"/>
      <c r="U376" s="27"/>
      <c r="V376" s="27"/>
      <c r="W376" s="85"/>
      <c r="X376" s="27"/>
      <c r="Y376" s="27"/>
      <c r="Z376" s="27"/>
      <c r="AA376" s="27"/>
      <c r="AB376" s="27"/>
      <c r="AC376" s="27"/>
      <c r="AD376" s="27"/>
      <c r="AE376" s="27"/>
      <c r="AF376" s="27"/>
      <c r="AG376" s="27"/>
      <c r="AH376" s="27"/>
      <c r="AI376" s="27"/>
      <c r="AJ376" s="27"/>
      <c r="AK376" s="27"/>
      <c r="AL376" s="27"/>
      <c r="AM376" s="27"/>
    </row>
    <row r="377" ht="12.75" customHeight="1">
      <c r="A377" s="5"/>
      <c r="B377" s="27"/>
      <c r="C377" s="27"/>
      <c r="D377" s="27"/>
      <c r="E377" s="27"/>
      <c r="F377" s="27"/>
      <c r="G377" s="27"/>
      <c r="H377" s="621"/>
      <c r="I377" s="27"/>
      <c r="J377" s="27"/>
      <c r="K377" s="27"/>
      <c r="L377" s="27"/>
      <c r="M377" s="27"/>
      <c r="N377" s="27"/>
      <c r="O377" s="27"/>
      <c r="P377" s="27"/>
      <c r="Q377" s="27"/>
      <c r="R377" s="27"/>
      <c r="S377" s="27"/>
      <c r="T377" s="27"/>
      <c r="U377" s="27"/>
      <c r="V377" s="27"/>
      <c r="W377" s="85"/>
      <c r="X377" s="27"/>
      <c r="Y377" s="27"/>
      <c r="Z377" s="27"/>
      <c r="AA377" s="27"/>
      <c r="AB377" s="27"/>
      <c r="AC377" s="27"/>
      <c r="AD377" s="27"/>
      <c r="AE377" s="27"/>
      <c r="AF377" s="27"/>
      <c r="AG377" s="27"/>
      <c r="AH377" s="27"/>
      <c r="AI377" s="27"/>
      <c r="AJ377" s="27"/>
      <c r="AK377" s="27"/>
      <c r="AL377" s="27"/>
      <c r="AM377" s="27"/>
    </row>
    <row r="378" ht="12.75" customHeight="1">
      <c r="A378" s="5"/>
      <c r="B378" s="27"/>
      <c r="C378" s="27"/>
      <c r="D378" s="27"/>
      <c r="E378" s="27"/>
      <c r="F378" s="27"/>
      <c r="G378" s="27"/>
      <c r="H378" s="621"/>
      <c r="I378" s="27"/>
      <c r="J378" s="27"/>
      <c r="K378" s="27"/>
      <c r="L378" s="27"/>
      <c r="M378" s="27"/>
      <c r="N378" s="27"/>
      <c r="O378" s="27"/>
      <c r="P378" s="27"/>
      <c r="Q378" s="27"/>
      <c r="R378" s="27"/>
      <c r="S378" s="27"/>
      <c r="T378" s="27"/>
      <c r="U378" s="27"/>
      <c r="V378" s="27"/>
      <c r="W378" s="85"/>
      <c r="X378" s="27"/>
      <c r="Y378" s="27"/>
      <c r="Z378" s="27"/>
      <c r="AA378" s="27"/>
      <c r="AB378" s="27"/>
      <c r="AC378" s="27"/>
      <c r="AD378" s="27"/>
      <c r="AE378" s="27"/>
      <c r="AF378" s="27"/>
      <c r="AG378" s="27"/>
      <c r="AH378" s="27"/>
      <c r="AI378" s="27"/>
      <c r="AJ378" s="27"/>
      <c r="AK378" s="27"/>
      <c r="AL378" s="27"/>
      <c r="AM378" s="27"/>
    </row>
    <row r="379" ht="12.75" customHeight="1">
      <c r="A379" s="5"/>
      <c r="B379" s="27"/>
      <c r="C379" s="27"/>
      <c r="D379" s="27"/>
      <c r="E379" s="27"/>
      <c r="F379" s="27"/>
      <c r="G379" s="27"/>
      <c r="H379" s="621"/>
      <c r="I379" s="27"/>
      <c r="J379" s="27"/>
      <c r="K379" s="27"/>
      <c r="L379" s="27"/>
      <c r="M379" s="27"/>
      <c r="N379" s="27"/>
      <c r="O379" s="27"/>
      <c r="P379" s="27"/>
      <c r="Q379" s="27"/>
      <c r="R379" s="27"/>
      <c r="S379" s="27"/>
      <c r="T379" s="27"/>
      <c r="U379" s="27"/>
      <c r="V379" s="27"/>
      <c r="W379" s="85"/>
      <c r="X379" s="27"/>
      <c r="Y379" s="27"/>
      <c r="Z379" s="27"/>
      <c r="AA379" s="27"/>
      <c r="AB379" s="27"/>
      <c r="AC379" s="27"/>
      <c r="AD379" s="27"/>
      <c r="AE379" s="27"/>
      <c r="AF379" s="27"/>
      <c r="AG379" s="27"/>
      <c r="AH379" s="27"/>
      <c r="AI379" s="27"/>
      <c r="AJ379" s="27"/>
      <c r="AK379" s="27"/>
      <c r="AL379" s="27"/>
      <c r="AM379" s="27"/>
    </row>
    <row r="380" ht="12.75" customHeight="1">
      <c r="A380" s="5"/>
      <c r="B380" s="27"/>
      <c r="C380" s="27"/>
      <c r="D380" s="27"/>
      <c r="E380" s="27"/>
      <c r="F380" s="27"/>
      <c r="G380" s="27"/>
      <c r="H380" s="621"/>
      <c r="I380" s="27"/>
      <c r="J380" s="27"/>
      <c r="K380" s="27"/>
      <c r="L380" s="27"/>
      <c r="M380" s="27"/>
      <c r="N380" s="27"/>
      <c r="O380" s="27"/>
      <c r="P380" s="27"/>
      <c r="Q380" s="27"/>
      <c r="R380" s="27"/>
      <c r="S380" s="27"/>
      <c r="T380" s="27"/>
      <c r="U380" s="27"/>
      <c r="V380" s="27"/>
      <c r="W380" s="85"/>
      <c r="X380" s="27"/>
      <c r="Y380" s="27"/>
      <c r="Z380" s="27"/>
      <c r="AA380" s="27"/>
      <c r="AB380" s="27"/>
      <c r="AC380" s="27"/>
      <c r="AD380" s="27"/>
      <c r="AE380" s="27"/>
      <c r="AF380" s="27"/>
      <c r="AG380" s="27"/>
      <c r="AH380" s="27"/>
      <c r="AI380" s="27"/>
      <c r="AJ380" s="27"/>
      <c r="AK380" s="27"/>
      <c r="AL380" s="27"/>
      <c r="AM380" s="27"/>
    </row>
    <row r="381" ht="12.75" customHeight="1">
      <c r="A381" s="5"/>
      <c r="B381" s="27"/>
      <c r="C381" s="27"/>
      <c r="D381" s="27"/>
      <c r="E381" s="27"/>
      <c r="F381" s="27"/>
      <c r="G381" s="27"/>
      <c r="H381" s="621"/>
      <c r="I381" s="27"/>
      <c r="J381" s="27"/>
      <c r="K381" s="27"/>
      <c r="L381" s="27"/>
      <c r="M381" s="27"/>
      <c r="N381" s="27"/>
      <c r="O381" s="27"/>
      <c r="P381" s="27"/>
      <c r="Q381" s="27"/>
      <c r="R381" s="27"/>
      <c r="S381" s="27"/>
      <c r="T381" s="27"/>
      <c r="U381" s="27"/>
      <c r="V381" s="27"/>
      <c r="W381" s="85"/>
      <c r="X381" s="27"/>
      <c r="Y381" s="27"/>
      <c r="Z381" s="27"/>
      <c r="AA381" s="27"/>
      <c r="AB381" s="27"/>
      <c r="AC381" s="27"/>
      <c r="AD381" s="27"/>
      <c r="AE381" s="27"/>
      <c r="AF381" s="27"/>
      <c r="AG381" s="27"/>
      <c r="AH381" s="27"/>
      <c r="AI381" s="27"/>
      <c r="AJ381" s="27"/>
      <c r="AK381" s="27"/>
      <c r="AL381" s="27"/>
      <c r="AM381" s="27"/>
    </row>
    <row r="382" ht="12.75" customHeight="1">
      <c r="A382" s="5"/>
      <c r="B382" s="27"/>
      <c r="C382" s="27"/>
      <c r="D382" s="27"/>
      <c r="E382" s="27"/>
      <c r="F382" s="27"/>
      <c r="G382" s="27"/>
      <c r="H382" s="621"/>
      <c r="I382" s="27"/>
      <c r="J382" s="27"/>
      <c r="K382" s="27"/>
      <c r="L382" s="27"/>
      <c r="M382" s="27"/>
      <c r="N382" s="27"/>
      <c r="O382" s="27"/>
      <c r="P382" s="27"/>
      <c r="Q382" s="27"/>
      <c r="R382" s="27"/>
      <c r="S382" s="27"/>
      <c r="T382" s="27"/>
      <c r="U382" s="27"/>
      <c r="V382" s="27"/>
      <c r="W382" s="85"/>
      <c r="X382" s="27"/>
      <c r="Y382" s="27"/>
      <c r="Z382" s="27"/>
      <c r="AA382" s="27"/>
      <c r="AB382" s="27"/>
      <c r="AC382" s="27"/>
      <c r="AD382" s="27"/>
      <c r="AE382" s="27"/>
      <c r="AF382" s="27"/>
      <c r="AG382" s="27"/>
      <c r="AH382" s="27"/>
      <c r="AI382" s="27"/>
      <c r="AJ382" s="27"/>
      <c r="AK382" s="27"/>
      <c r="AL382" s="27"/>
      <c r="AM382" s="27"/>
    </row>
    <row r="383" ht="12.75" customHeight="1">
      <c r="A383" s="5"/>
      <c r="B383" s="27"/>
      <c r="C383" s="27"/>
      <c r="D383" s="27"/>
      <c r="E383" s="27"/>
      <c r="F383" s="27"/>
      <c r="G383" s="27"/>
      <c r="H383" s="621"/>
      <c r="I383" s="27"/>
      <c r="J383" s="27"/>
      <c r="K383" s="27"/>
      <c r="L383" s="27"/>
      <c r="M383" s="27"/>
      <c r="N383" s="27"/>
      <c r="O383" s="27"/>
      <c r="P383" s="27"/>
      <c r="Q383" s="27"/>
      <c r="R383" s="27"/>
      <c r="S383" s="27"/>
      <c r="T383" s="27"/>
      <c r="U383" s="27"/>
      <c r="V383" s="27"/>
      <c r="W383" s="85"/>
      <c r="X383" s="27"/>
      <c r="Y383" s="27"/>
      <c r="Z383" s="27"/>
      <c r="AA383" s="27"/>
      <c r="AB383" s="27"/>
      <c r="AC383" s="27"/>
      <c r="AD383" s="27"/>
      <c r="AE383" s="27"/>
      <c r="AF383" s="27"/>
      <c r="AG383" s="27"/>
      <c r="AH383" s="27"/>
      <c r="AI383" s="27"/>
      <c r="AJ383" s="27"/>
      <c r="AK383" s="27"/>
      <c r="AL383" s="27"/>
      <c r="AM383" s="27"/>
    </row>
    <row r="384" ht="12.75" customHeight="1">
      <c r="A384" s="5"/>
      <c r="B384" s="27"/>
      <c r="C384" s="27"/>
      <c r="D384" s="27"/>
      <c r="E384" s="27"/>
      <c r="F384" s="27"/>
      <c r="G384" s="27"/>
      <c r="H384" s="621"/>
      <c r="I384" s="27"/>
      <c r="J384" s="27"/>
      <c r="K384" s="27"/>
      <c r="L384" s="27"/>
      <c r="M384" s="27"/>
      <c r="N384" s="27"/>
      <c r="O384" s="27"/>
      <c r="P384" s="27"/>
      <c r="Q384" s="27"/>
      <c r="R384" s="27"/>
      <c r="S384" s="27"/>
      <c r="T384" s="27"/>
      <c r="U384" s="27"/>
      <c r="V384" s="27"/>
      <c r="W384" s="85"/>
      <c r="X384" s="27"/>
      <c r="Y384" s="27"/>
      <c r="Z384" s="27"/>
      <c r="AA384" s="27"/>
      <c r="AB384" s="27"/>
      <c r="AC384" s="27"/>
      <c r="AD384" s="27"/>
      <c r="AE384" s="27"/>
      <c r="AF384" s="27"/>
      <c r="AG384" s="27"/>
      <c r="AH384" s="27"/>
      <c r="AI384" s="27"/>
      <c r="AJ384" s="27"/>
      <c r="AK384" s="27"/>
      <c r="AL384" s="27"/>
      <c r="AM384" s="27"/>
    </row>
    <row r="385" ht="12.75" customHeight="1">
      <c r="A385" s="5"/>
      <c r="B385" s="27"/>
      <c r="C385" s="27"/>
      <c r="D385" s="27"/>
      <c r="E385" s="27"/>
      <c r="F385" s="27"/>
      <c r="G385" s="27"/>
      <c r="H385" s="621"/>
      <c r="I385" s="27"/>
      <c r="J385" s="27"/>
      <c r="K385" s="27"/>
      <c r="L385" s="27"/>
      <c r="M385" s="27"/>
      <c r="N385" s="27"/>
      <c r="O385" s="27"/>
      <c r="P385" s="27"/>
      <c r="Q385" s="27"/>
      <c r="R385" s="27"/>
      <c r="S385" s="27"/>
      <c r="T385" s="27"/>
      <c r="U385" s="27"/>
      <c r="V385" s="27"/>
      <c r="W385" s="85"/>
      <c r="X385" s="27"/>
      <c r="Y385" s="27"/>
      <c r="Z385" s="27"/>
      <c r="AA385" s="27"/>
      <c r="AB385" s="27"/>
      <c r="AC385" s="27"/>
      <c r="AD385" s="27"/>
      <c r="AE385" s="27"/>
      <c r="AF385" s="27"/>
      <c r="AG385" s="27"/>
      <c r="AH385" s="27"/>
      <c r="AI385" s="27"/>
      <c r="AJ385" s="27"/>
      <c r="AK385" s="27"/>
      <c r="AL385" s="27"/>
      <c r="AM385" s="27"/>
    </row>
    <row r="386" ht="12.75" customHeight="1">
      <c r="A386" s="5"/>
      <c r="B386" s="27"/>
      <c r="C386" s="27"/>
      <c r="D386" s="27"/>
      <c r="E386" s="27"/>
      <c r="F386" s="27"/>
      <c r="G386" s="27"/>
      <c r="H386" s="621"/>
      <c r="I386" s="27"/>
      <c r="J386" s="27"/>
      <c r="K386" s="27"/>
      <c r="L386" s="27"/>
      <c r="M386" s="27"/>
      <c r="N386" s="27"/>
      <c r="O386" s="27"/>
      <c r="P386" s="27"/>
      <c r="Q386" s="27"/>
      <c r="R386" s="27"/>
      <c r="S386" s="27"/>
      <c r="T386" s="27"/>
      <c r="U386" s="27"/>
      <c r="V386" s="27"/>
      <c r="W386" s="85"/>
      <c r="X386" s="27"/>
      <c r="Y386" s="27"/>
      <c r="Z386" s="27"/>
      <c r="AA386" s="27"/>
      <c r="AB386" s="27"/>
      <c r="AC386" s="27"/>
      <c r="AD386" s="27"/>
      <c r="AE386" s="27"/>
      <c r="AF386" s="27"/>
      <c r="AG386" s="27"/>
      <c r="AH386" s="27"/>
      <c r="AI386" s="27"/>
      <c r="AJ386" s="27"/>
      <c r="AK386" s="27"/>
      <c r="AL386" s="27"/>
      <c r="AM386" s="27"/>
    </row>
    <row r="387" ht="12.75" customHeight="1">
      <c r="A387" s="5"/>
      <c r="B387" s="27"/>
      <c r="C387" s="27"/>
      <c r="D387" s="27"/>
      <c r="E387" s="27"/>
      <c r="F387" s="27"/>
      <c r="G387" s="27"/>
      <c r="H387" s="621"/>
      <c r="I387" s="27"/>
      <c r="J387" s="27"/>
      <c r="K387" s="27"/>
      <c r="L387" s="27"/>
      <c r="M387" s="27"/>
      <c r="N387" s="27"/>
      <c r="O387" s="27"/>
      <c r="P387" s="27"/>
      <c r="Q387" s="27"/>
      <c r="R387" s="27"/>
      <c r="S387" s="27"/>
      <c r="T387" s="27"/>
      <c r="U387" s="27"/>
      <c r="V387" s="27"/>
      <c r="W387" s="85"/>
      <c r="X387" s="27"/>
      <c r="Y387" s="27"/>
      <c r="Z387" s="27"/>
      <c r="AA387" s="27"/>
      <c r="AB387" s="27"/>
      <c r="AC387" s="27"/>
      <c r="AD387" s="27"/>
      <c r="AE387" s="27"/>
      <c r="AF387" s="27"/>
      <c r="AG387" s="27"/>
      <c r="AH387" s="27"/>
      <c r="AI387" s="27"/>
      <c r="AJ387" s="27"/>
      <c r="AK387" s="27"/>
      <c r="AL387" s="27"/>
      <c r="AM387" s="27"/>
    </row>
    <row r="388" ht="12.75" customHeight="1">
      <c r="A388" s="5"/>
      <c r="B388" s="27"/>
      <c r="C388" s="27"/>
      <c r="D388" s="27"/>
      <c r="E388" s="27"/>
      <c r="F388" s="27"/>
      <c r="G388" s="27"/>
      <c r="H388" s="621"/>
      <c r="I388" s="27"/>
      <c r="J388" s="27"/>
      <c r="K388" s="27"/>
      <c r="L388" s="27"/>
      <c r="M388" s="27"/>
      <c r="N388" s="27"/>
      <c r="O388" s="27"/>
      <c r="P388" s="27"/>
      <c r="Q388" s="27"/>
      <c r="R388" s="27"/>
      <c r="S388" s="27"/>
      <c r="T388" s="27"/>
      <c r="U388" s="27"/>
      <c r="V388" s="27"/>
      <c r="W388" s="85"/>
      <c r="X388" s="27"/>
      <c r="Y388" s="27"/>
      <c r="Z388" s="27"/>
      <c r="AA388" s="27"/>
      <c r="AB388" s="27"/>
      <c r="AC388" s="27"/>
      <c r="AD388" s="27"/>
      <c r="AE388" s="27"/>
      <c r="AF388" s="27"/>
      <c r="AG388" s="27"/>
      <c r="AH388" s="27"/>
      <c r="AI388" s="27"/>
      <c r="AJ388" s="27"/>
      <c r="AK388" s="27"/>
      <c r="AL388" s="27"/>
      <c r="AM388" s="27"/>
    </row>
    <row r="389" ht="12.75" customHeight="1">
      <c r="A389" s="5"/>
      <c r="B389" s="27"/>
      <c r="C389" s="27"/>
      <c r="D389" s="27"/>
      <c r="E389" s="27"/>
      <c r="F389" s="27"/>
      <c r="G389" s="27"/>
      <c r="H389" s="621"/>
      <c r="I389" s="27"/>
      <c r="J389" s="27"/>
      <c r="K389" s="27"/>
      <c r="L389" s="27"/>
      <c r="M389" s="27"/>
      <c r="N389" s="27"/>
      <c r="O389" s="27"/>
      <c r="P389" s="27"/>
      <c r="Q389" s="27"/>
      <c r="R389" s="27"/>
      <c r="S389" s="27"/>
      <c r="T389" s="27"/>
      <c r="U389" s="27"/>
      <c r="V389" s="27"/>
      <c r="W389" s="85"/>
      <c r="X389" s="27"/>
      <c r="Y389" s="27"/>
      <c r="Z389" s="27"/>
      <c r="AA389" s="27"/>
      <c r="AB389" s="27"/>
      <c r="AC389" s="27"/>
      <c r="AD389" s="27"/>
      <c r="AE389" s="27"/>
      <c r="AF389" s="27"/>
      <c r="AG389" s="27"/>
      <c r="AH389" s="27"/>
      <c r="AI389" s="27"/>
      <c r="AJ389" s="27"/>
      <c r="AK389" s="27"/>
      <c r="AL389" s="27"/>
      <c r="AM389" s="27"/>
    </row>
    <row r="390" ht="12.75" customHeight="1">
      <c r="A390" s="5"/>
      <c r="B390" s="27"/>
      <c r="C390" s="27"/>
      <c r="D390" s="27"/>
      <c r="E390" s="27"/>
      <c r="F390" s="27"/>
      <c r="G390" s="27"/>
      <c r="H390" s="621"/>
      <c r="I390" s="27"/>
      <c r="J390" s="27"/>
      <c r="K390" s="27"/>
      <c r="L390" s="27"/>
      <c r="M390" s="27"/>
      <c r="N390" s="27"/>
      <c r="O390" s="27"/>
      <c r="P390" s="27"/>
      <c r="Q390" s="27"/>
      <c r="R390" s="27"/>
      <c r="S390" s="27"/>
      <c r="T390" s="27"/>
      <c r="U390" s="27"/>
      <c r="V390" s="27"/>
      <c r="W390" s="85"/>
      <c r="X390" s="27"/>
      <c r="Y390" s="27"/>
      <c r="Z390" s="27"/>
      <c r="AA390" s="27"/>
      <c r="AB390" s="27"/>
      <c r="AC390" s="27"/>
      <c r="AD390" s="27"/>
      <c r="AE390" s="27"/>
      <c r="AF390" s="27"/>
      <c r="AG390" s="27"/>
      <c r="AH390" s="27"/>
      <c r="AI390" s="27"/>
      <c r="AJ390" s="27"/>
      <c r="AK390" s="27"/>
      <c r="AL390" s="27"/>
      <c r="AM390" s="27"/>
    </row>
    <row r="391" ht="12.75" customHeight="1">
      <c r="A391" s="5"/>
      <c r="B391" s="27"/>
      <c r="C391" s="27"/>
      <c r="D391" s="27"/>
      <c r="E391" s="27"/>
      <c r="F391" s="27"/>
      <c r="G391" s="27"/>
      <c r="H391" s="621"/>
      <c r="I391" s="27"/>
      <c r="J391" s="27"/>
      <c r="K391" s="27"/>
      <c r="L391" s="27"/>
      <c r="M391" s="27"/>
      <c r="N391" s="27"/>
      <c r="O391" s="27"/>
      <c r="P391" s="27"/>
      <c r="Q391" s="27"/>
      <c r="R391" s="27"/>
      <c r="S391" s="27"/>
      <c r="T391" s="27"/>
      <c r="U391" s="27"/>
      <c r="V391" s="27"/>
      <c r="W391" s="85"/>
      <c r="X391" s="27"/>
      <c r="Y391" s="27"/>
      <c r="Z391" s="27"/>
      <c r="AA391" s="27"/>
      <c r="AB391" s="27"/>
      <c r="AC391" s="27"/>
      <c r="AD391" s="27"/>
      <c r="AE391" s="27"/>
      <c r="AF391" s="27"/>
      <c r="AG391" s="27"/>
      <c r="AH391" s="27"/>
      <c r="AI391" s="27"/>
      <c r="AJ391" s="27"/>
      <c r="AK391" s="27"/>
      <c r="AL391" s="27"/>
      <c r="AM391" s="27"/>
    </row>
    <row r="392" ht="12.75" customHeight="1">
      <c r="A392" s="5"/>
      <c r="B392" s="27"/>
      <c r="C392" s="27"/>
      <c r="D392" s="27"/>
      <c r="E392" s="27"/>
      <c r="F392" s="27"/>
      <c r="G392" s="27"/>
      <c r="H392" s="621"/>
      <c r="I392" s="27"/>
      <c r="J392" s="27"/>
      <c r="K392" s="27"/>
      <c r="L392" s="27"/>
      <c r="M392" s="27"/>
      <c r="N392" s="27"/>
      <c r="O392" s="27"/>
      <c r="P392" s="27"/>
      <c r="Q392" s="27"/>
      <c r="R392" s="27"/>
      <c r="S392" s="27"/>
      <c r="T392" s="27"/>
      <c r="U392" s="27"/>
      <c r="V392" s="27"/>
      <c r="W392" s="85"/>
      <c r="X392" s="27"/>
      <c r="Y392" s="27"/>
      <c r="Z392" s="27"/>
      <c r="AA392" s="27"/>
      <c r="AB392" s="27"/>
      <c r="AC392" s="27"/>
      <c r="AD392" s="27"/>
      <c r="AE392" s="27"/>
      <c r="AF392" s="27"/>
      <c r="AG392" s="27"/>
      <c r="AH392" s="27"/>
      <c r="AI392" s="27"/>
      <c r="AJ392" s="27"/>
      <c r="AK392" s="27"/>
      <c r="AL392" s="27"/>
      <c r="AM392" s="27"/>
    </row>
    <row r="393" ht="12.75" customHeight="1">
      <c r="A393" s="5"/>
      <c r="B393" s="27"/>
      <c r="C393" s="27"/>
      <c r="D393" s="27"/>
      <c r="E393" s="27"/>
      <c r="F393" s="27"/>
      <c r="G393" s="27"/>
      <c r="H393" s="621"/>
      <c r="I393" s="27"/>
      <c r="J393" s="27"/>
      <c r="K393" s="27"/>
      <c r="L393" s="27"/>
      <c r="M393" s="27"/>
      <c r="N393" s="27"/>
      <c r="O393" s="27"/>
      <c r="P393" s="27"/>
      <c r="Q393" s="27"/>
      <c r="R393" s="27"/>
      <c r="S393" s="27"/>
      <c r="T393" s="27"/>
      <c r="U393" s="27"/>
      <c r="V393" s="27"/>
      <c r="W393" s="85"/>
      <c r="X393" s="27"/>
      <c r="Y393" s="27"/>
      <c r="Z393" s="27"/>
      <c r="AA393" s="27"/>
      <c r="AB393" s="27"/>
      <c r="AC393" s="27"/>
      <c r="AD393" s="27"/>
      <c r="AE393" s="27"/>
      <c r="AF393" s="27"/>
      <c r="AG393" s="27"/>
      <c r="AH393" s="27"/>
      <c r="AI393" s="27"/>
      <c r="AJ393" s="27"/>
      <c r="AK393" s="27"/>
      <c r="AL393" s="27"/>
      <c r="AM393" s="27"/>
    </row>
    <row r="394" ht="12.75" customHeight="1">
      <c r="A394" s="5"/>
      <c r="B394" s="27"/>
      <c r="C394" s="27"/>
      <c r="D394" s="27"/>
      <c r="E394" s="27"/>
      <c r="F394" s="27"/>
      <c r="G394" s="27"/>
      <c r="H394" s="621"/>
      <c r="I394" s="27"/>
      <c r="J394" s="27"/>
      <c r="K394" s="27"/>
      <c r="L394" s="27"/>
      <c r="M394" s="27"/>
      <c r="N394" s="27"/>
      <c r="O394" s="27"/>
      <c r="P394" s="27"/>
      <c r="Q394" s="27"/>
      <c r="R394" s="27"/>
      <c r="S394" s="27"/>
      <c r="T394" s="27"/>
      <c r="U394" s="27"/>
      <c r="V394" s="27"/>
      <c r="W394" s="85"/>
      <c r="X394" s="27"/>
      <c r="Y394" s="27"/>
      <c r="Z394" s="27"/>
      <c r="AA394" s="27"/>
      <c r="AB394" s="27"/>
      <c r="AC394" s="27"/>
      <c r="AD394" s="27"/>
      <c r="AE394" s="27"/>
      <c r="AF394" s="27"/>
      <c r="AG394" s="27"/>
      <c r="AH394" s="27"/>
      <c r="AI394" s="27"/>
      <c r="AJ394" s="27"/>
      <c r="AK394" s="27"/>
      <c r="AL394" s="27"/>
      <c r="AM394" s="27"/>
    </row>
    <row r="395" ht="12.75" customHeight="1">
      <c r="A395" s="5"/>
      <c r="B395" s="27"/>
      <c r="C395" s="27"/>
      <c r="D395" s="27"/>
      <c r="E395" s="27"/>
      <c r="F395" s="27"/>
      <c r="G395" s="27"/>
      <c r="H395" s="621"/>
      <c r="I395" s="27"/>
      <c r="J395" s="27"/>
      <c r="K395" s="27"/>
      <c r="L395" s="27"/>
      <c r="M395" s="27"/>
      <c r="N395" s="27"/>
      <c r="O395" s="27"/>
      <c r="P395" s="27"/>
      <c r="Q395" s="27"/>
      <c r="R395" s="27"/>
      <c r="S395" s="27"/>
      <c r="T395" s="27"/>
      <c r="U395" s="27"/>
      <c r="V395" s="27"/>
      <c r="W395" s="85"/>
      <c r="X395" s="27"/>
      <c r="Y395" s="27"/>
      <c r="Z395" s="27"/>
      <c r="AA395" s="27"/>
      <c r="AB395" s="27"/>
      <c r="AC395" s="27"/>
      <c r="AD395" s="27"/>
      <c r="AE395" s="27"/>
      <c r="AF395" s="27"/>
      <c r="AG395" s="27"/>
      <c r="AH395" s="27"/>
      <c r="AI395" s="27"/>
      <c r="AJ395" s="27"/>
      <c r="AK395" s="27"/>
      <c r="AL395" s="27"/>
      <c r="AM395" s="27"/>
    </row>
    <row r="396" ht="12.75" customHeight="1">
      <c r="A396" s="5"/>
      <c r="B396" s="27"/>
      <c r="C396" s="27"/>
      <c r="D396" s="27"/>
      <c r="E396" s="27"/>
      <c r="F396" s="27"/>
      <c r="G396" s="27"/>
      <c r="H396" s="621"/>
      <c r="I396" s="27"/>
      <c r="J396" s="27"/>
      <c r="K396" s="27"/>
      <c r="L396" s="27"/>
      <c r="M396" s="27"/>
      <c r="N396" s="27"/>
      <c r="O396" s="27"/>
      <c r="P396" s="27"/>
      <c r="Q396" s="27"/>
      <c r="R396" s="27"/>
      <c r="S396" s="27"/>
      <c r="T396" s="27"/>
      <c r="U396" s="27"/>
      <c r="V396" s="27"/>
      <c r="W396" s="85"/>
      <c r="X396" s="27"/>
      <c r="Y396" s="27"/>
      <c r="Z396" s="27"/>
      <c r="AA396" s="27"/>
      <c r="AB396" s="27"/>
      <c r="AC396" s="27"/>
      <c r="AD396" s="27"/>
      <c r="AE396" s="27"/>
      <c r="AF396" s="27"/>
      <c r="AG396" s="27"/>
      <c r="AH396" s="27"/>
      <c r="AI396" s="27"/>
      <c r="AJ396" s="27"/>
      <c r="AK396" s="27"/>
      <c r="AL396" s="27"/>
      <c r="AM396" s="27"/>
    </row>
    <row r="397" ht="12.75" customHeight="1">
      <c r="A397" s="5"/>
      <c r="B397" s="27"/>
      <c r="C397" s="27"/>
      <c r="D397" s="27"/>
      <c r="E397" s="27"/>
      <c r="F397" s="27"/>
      <c r="G397" s="27"/>
      <c r="H397" s="621"/>
      <c r="I397" s="27"/>
      <c r="J397" s="27"/>
      <c r="K397" s="27"/>
      <c r="L397" s="27"/>
      <c r="M397" s="27"/>
      <c r="N397" s="27"/>
      <c r="O397" s="27"/>
      <c r="P397" s="27"/>
      <c r="Q397" s="27"/>
      <c r="R397" s="27"/>
      <c r="S397" s="27"/>
      <c r="T397" s="27"/>
      <c r="U397" s="27"/>
      <c r="V397" s="27"/>
      <c r="W397" s="85"/>
      <c r="X397" s="27"/>
      <c r="Y397" s="27"/>
      <c r="Z397" s="27"/>
      <c r="AA397" s="27"/>
      <c r="AB397" s="27"/>
      <c r="AC397" s="27"/>
      <c r="AD397" s="27"/>
      <c r="AE397" s="27"/>
      <c r="AF397" s="27"/>
      <c r="AG397" s="27"/>
      <c r="AH397" s="27"/>
      <c r="AI397" s="27"/>
      <c r="AJ397" s="27"/>
      <c r="AK397" s="27"/>
      <c r="AL397" s="27"/>
      <c r="AM397" s="27"/>
    </row>
    <row r="398" ht="12.75" customHeight="1">
      <c r="A398" s="5"/>
      <c r="B398" s="27"/>
      <c r="C398" s="27"/>
      <c r="D398" s="27"/>
      <c r="E398" s="27"/>
      <c r="F398" s="27"/>
      <c r="G398" s="27"/>
      <c r="H398" s="621"/>
      <c r="I398" s="27"/>
      <c r="J398" s="27"/>
      <c r="K398" s="27"/>
      <c r="L398" s="27"/>
      <c r="M398" s="27"/>
      <c r="N398" s="27"/>
      <c r="O398" s="27"/>
      <c r="P398" s="27"/>
      <c r="Q398" s="27"/>
      <c r="R398" s="27"/>
      <c r="S398" s="27"/>
      <c r="T398" s="27"/>
      <c r="U398" s="27"/>
      <c r="V398" s="27"/>
      <c r="W398" s="85"/>
      <c r="X398" s="27"/>
      <c r="Y398" s="27"/>
      <c r="Z398" s="27"/>
      <c r="AA398" s="27"/>
      <c r="AB398" s="27"/>
      <c r="AC398" s="27"/>
      <c r="AD398" s="27"/>
      <c r="AE398" s="27"/>
      <c r="AF398" s="27"/>
      <c r="AG398" s="27"/>
      <c r="AH398" s="27"/>
      <c r="AI398" s="27"/>
      <c r="AJ398" s="27"/>
      <c r="AK398" s="27"/>
      <c r="AL398" s="27"/>
      <c r="AM398" s="27"/>
    </row>
    <row r="399" ht="12.75" customHeight="1">
      <c r="A399" s="5"/>
      <c r="B399" s="27"/>
      <c r="C399" s="27"/>
      <c r="D399" s="27"/>
      <c r="E399" s="27"/>
      <c r="F399" s="27"/>
      <c r="G399" s="27"/>
      <c r="H399" s="621"/>
      <c r="I399" s="27"/>
      <c r="J399" s="27"/>
      <c r="K399" s="27"/>
      <c r="L399" s="27"/>
      <c r="M399" s="27"/>
      <c r="N399" s="27"/>
      <c r="O399" s="27"/>
      <c r="P399" s="27"/>
      <c r="Q399" s="27"/>
      <c r="R399" s="27"/>
      <c r="S399" s="27"/>
      <c r="T399" s="27"/>
      <c r="U399" s="27"/>
      <c r="V399" s="27"/>
      <c r="W399" s="85"/>
      <c r="X399" s="27"/>
      <c r="Y399" s="27"/>
      <c r="Z399" s="27"/>
      <c r="AA399" s="27"/>
      <c r="AB399" s="27"/>
      <c r="AC399" s="27"/>
      <c r="AD399" s="27"/>
      <c r="AE399" s="27"/>
      <c r="AF399" s="27"/>
      <c r="AG399" s="27"/>
      <c r="AH399" s="27"/>
      <c r="AI399" s="27"/>
      <c r="AJ399" s="27"/>
      <c r="AK399" s="27"/>
      <c r="AL399" s="27"/>
      <c r="AM399" s="27"/>
    </row>
    <row r="400" ht="12.75" customHeight="1">
      <c r="A400" s="5"/>
      <c r="B400" s="27"/>
      <c r="C400" s="27"/>
      <c r="D400" s="27"/>
      <c r="E400" s="27"/>
      <c r="F400" s="27"/>
      <c r="G400" s="27"/>
      <c r="H400" s="621"/>
      <c r="I400" s="27"/>
      <c r="J400" s="27"/>
      <c r="K400" s="27"/>
      <c r="L400" s="27"/>
      <c r="M400" s="27"/>
      <c r="N400" s="27"/>
      <c r="O400" s="27"/>
      <c r="P400" s="27"/>
      <c r="Q400" s="27"/>
      <c r="R400" s="27"/>
      <c r="S400" s="27"/>
      <c r="T400" s="27"/>
      <c r="U400" s="27"/>
      <c r="V400" s="27"/>
      <c r="W400" s="85"/>
      <c r="X400" s="27"/>
      <c r="Y400" s="27"/>
      <c r="Z400" s="27"/>
      <c r="AA400" s="27"/>
      <c r="AB400" s="27"/>
      <c r="AC400" s="27"/>
      <c r="AD400" s="27"/>
      <c r="AE400" s="27"/>
      <c r="AF400" s="27"/>
      <c r="AG400" s="27"/>
      <c r="AH400" s="27"/>
      <c r="AI400" s="27"/>
      <c r="AJ400" s="27"/>
      <c r="AK400" s="27"/>
      <c r="AL400" s="27"/>
      <c r="AM400" s="27"/>
    </row>
    <row r="401" ht="12.75" customHeight="1">
      <c r="A401" s="5"/>
      <c r="B401" s="27"/>
      <c r="C401" s="27"/>
      <c r="D401" s="27"/>
      <c r="E401" s="27"/>
      <c r="F401" s="27"/>
      <c r="G401" s="27"/>
      <c r="H401" s="621"/>
      <c r="I401" s="27"/>
      <c r="J401" s="27"/>
      <c r="K401" s="27"/>
      <c r="L401" s="27"/>
      <c r="M401" s="27"/>
      <c r="N401" s="27"/>
      <c r="O401" s="27"/>
      <c r="P401" s="27"/>
      <c r="Q401" s="27"/>
      <c r="R401" s="27"/>
      <c r="S401" s="27"/>
      <c r="T401" s="27"/>
      <c r="U401" s="27"/>
      <c r="V401" s="27"/>
      <c r="W401" s="85"/>
      <c r="X401" s="27"/>
      <c r="Y401" s="27"/>
      <c r="Z401" s="27"/>
      <c r="AA401" s="27"/>
      <c r="AB401" s="27"/>
      <c r="AC401" s="27"/>
      <c r="AD401" s="27"/>
      <c r="AE401" s="27"/>
      <c r="AF401" s="27"/>
      <c r="AG401" s="27"/>
      <c r="AH401" s="27"/>
      <c r="AI401" s="27"/>
      <c r="AJ401" s="27"/>
      <c r="AK401" s="27"/>
      <c r="AL401" s="27"/>
      <c r="AM401" s="27"/>
    </row>
    <row r="402" ht="12.75" customHeight="1">
      <c r="A402" s="5"/>
      <c r="B402" s="27"/>
      <c r="C402" s="27"/>
      <c r="D402" s="27"/>
      <c r="E402" s="27"/>
      <c r="F402" s="27"/>
      <c r="G402" s="27"/>
      <c r="H402" s="621"/>
      <c r="I402" s="27"/>
      <c r="J402" s="27"/>
      <c r="K402" s="27"/>
      <c r="L402" s="27"/>
      <c r="M402" s="27"/>
      <c r="N402" s="27"/>
      <c r="O402" s="27"/>
      <c r="P402" s="27"/>
      <c r="Q402" s="27"/>
      <c r="R402" s="27"/>
      <c r="S402" s="27"/>
      <c r="T402" s="27"/>
      <c r="U402" s="27"/>
      <c r="V402" s="27"/>
      <c r="W402" s="85"/>
      <c r="X402" s="27"/>
      <c r="Y402" s="27"/>
      <c r="Z402" s="27"/>
      <c r="AA402" s="27"/>
      <c r="AB402" s="27"/>
      <c r="AC402" s="27"/>
      <c r="AD402" s="27"/>
      <c r="AE402" s="27"/>
      <c r="AF402" s="27"/>
      <c r="AG402" s="27"/>
      <c r="AH402" s="27"/>
      <c r="AI402" s="27"/>
      <c r="AJ402" s="27"/>
      <c r="AK402" s="27"/>
      <c r="AL402" s="27"/>
      <c r="AM402" s="27"/>
    </row>
    <row r="403" ht="12.75" customHeight="1">
      <c r="A403" s="5"/>
      <c r="B403" s="27"/>
      <c r="C403" s="27"/>
      <c r="D403" s="27"/>
      <c r="E403" s="27"/>
      <c r="F403" s="27"/>
      <c r="G403" s="27"/>
      <c r="H403" s="621"/>
      <c r="I403" s="27"/>
      <c r="J403" s="27"/>
      <c r="K403" s="27"/>
      <c r="L403" s="27"/>
      <c r="M403" s="27"/>
      <c r="N403" s="27"/>
      <c r="O403" s="27"/>
      <c r="P403" s="27"/>
      <c r="Q403" s="27"/>
      <c r="R403" s="27"/>
      <c r="S403" s="27"/>
      <c r="T403" s="27"/>
      <c r="U403" s="27"/>
      <c r="V403" s="27"/>
      <c r="W403" s="85"/>
      <c r="X403" s="27"/>
      <c r="Y403" s="27"/>
      <c r="Z403" s="27"/>
      <c r="AA403" s="27"/>
      <c r="AB403" s="27"/>
      <c r="AC403" s="27"/>
      <c r="AD403" s="27"/>
      <c r="AE403" s="27"/>
      <c r="AF403" s="27"/>
      <c r="AG403" s="27"/>
      <c r="AH403" s="27"/>
      <c r="AI403" s="27"/>
      <c r="AJ403" s="27"/>
      <c r="AK403" s="27"/>
      <c r="AL403" s="27"/>
      <c r="AM403" s="27"/>
    </row>
    <row r="404" ht="12.75" customHeight="1">
      <c r="A404" s="5"/>
      <c r="B404" s="27"/>
      <c r="C404" s="27"/>
      <c r="D404" s="27"/>
      <c r="E404" s="27"/>
      <c r="F404" s="27"/>
      <c r="G404" s="27"/>
      <c r="H404" s="621"/>
      <c r="I404" s="27"/>
      <c r="J404" s="27"/>
      <c r="K404" s="27"/>
      <c r="L404" s="27"/>
      <c r="M404" s="27"/>
      <c r="N404" s="27"/>
      <c r="O404" s="27"/>
      <c r="P404" s="27"/>
      <c r="Q404" s="27"/>
      <c r="R404" s="27"/>
      <c r="S404" s="27"/>
      <c r="T404" s="27"/>
      <c r="U404" s="27"/>
      <c r="V404" s="27"/>
      <c r="W404" s="85"/>
      <c r="X404" s="27"/>
      <c r="Y404" s="27"/>
      <c r="Z404" s="27"/>
      <c r="AA404" s="27"/>
      <c r="AB404" s="27"/>
      <c r="AC404" s="27"/>
      <c r="AD404" s="27"/>
      <c r="AE404" s="27"/>
      <c r="AF404" s="27"/>
      <c r="AG404" s="27"/>
      <c r="AH404" s="27"/>
      <c r="AI404" s="27"/>
      <c r="AJ404" s="27"/>
      <c r="AK404" s="27"/>
      <c r="AL404" s="27"/>
      <c r="AM404" s="27"/>
    </row>
    <row r="405" ht="12.75" customHeight="1">
      <c r="A405" s="5"/>
      <c r="B405" s="27"/>
      <c r="C405" s="27"/>
      <c r="D405" s="27"/>
      <c r="E405" s="27"/>
      <c r="F405" s="27"/>
      <c r="G405" s="27"/>
      <c r="H405" s="621"/>
      <c r="I405" s="27"/>
      <c r="J405" s="27"/>
      <c r="K405" s="27"/>
      <c r="L405" s="27"/>
      <c r="M405" s="27"/>
      <c r="N405" s="27"/>
      <c r="O405" s="27"/>
      <c r="P405" s="27"/>
      <c r="Q405" s="27"/>
      <c r="R405" s="27"/>
      <c r="S405" s="27"/>
      <c r="T405" s="27"/>
      <c r="U405" s="27"/>
      <c r="V405" s="27"/>
      <c r="W405" s="85"/>
      <c r="X405" s="27"/>
      <c r="Y405" s="27"/>
      <c r="Z405" s="27"/>
      <c r="AA405" s="27"/>
      <c r="AB405" s="27"/>
      <c r="AC405" s="27"/>
      <c r="AD405" s="27"/>
      <c r="AE405" s="27"/>
      <c r="AF405" s="27"/>
      <c r="AG405" s="27"/>
      <c r="AH405" s="27"/>
      <c r="AI405" s="27"/>
      <c r="AJ405" s="27"/>
      <c r="AK405" s="27"/>
      <c r="AL405" s="27"/>
      <c r="AM405" s="27"/>
    </row>
    <row r="406" ht="12.75" customHeight="1">
      <c r="A406" s="5"/>
      <c r="B406" s="27"/>
      <c r="C406" s="27"/>
      <c r="D406" s="27"/>
      <c r="E406" s="27"/>
      <c r="F406" s="27"/>
      <c r="G406" s="27"/>
      <c r="H406" s="621"/>
      <c r="I406" s="27"/>
      <c r="J406" s="27"/>
      <c r="K406" s="27"/>
      <c r="L406" s="27"/>
      <c r="M406" s="27"/>
      <c r="N406" s="27"/>
      <c r="O406" s="27"/>
      <c r="P406" s="27"/>
      <c r="Q406" s="27"/>
      <c r="R406" s="27"/>
      <c r="S406" s="27"/>
      <c r="T406" s="27"/>
      <c r="U406" s="27"/>
      <c r="V406" s="27"/>
      <c r="W406" s="85"/>
      <c r="X406" s="27"/>
      <c r="Y406" s="27"/>
      <c r="Z406" s="27"/>
      <c r="AA406" s="27"/>
      <c r="AB406" s="27"/>
      <c r="AC406" s="27"/>
      <c r="AD406" s="27"/>
      <c r="AE406" s="27"/>
      <c r="AF406" s="27"/>
      <c r="AG406" s="27"/>
      <c r="AH406" s="27"/>
      <c r="AI406" s="27"/>
      <c r="AJ406" s="27"/>
      <c r="AK406" s="27"/>
      <c r="AL406" s="27"/>
      <c r="AM406" s="27"/>
    </row>
    <row r="407" ht="12.75" customHeight="1">
      <c r="A407" s="5"/>
      <c r="B407" s="27"/>
      <c r="C407" s="27"/>
      <c r="D407" s="27"/>
      <c r="E407" s="27"/>
      <c r="F407" s="27"/>
      <c r="G407" s="27"/>
      <c r="H407" s="621"/>
      <c r="I407" s="27"/>
      <c r="J407" s="27"/>
      <c r="K407" s="27"/>
      <c r="L407" s="27"/>
      <c r="M407" s="27"/>
      <c r="N407" s="27"/>
      <c r="O407" s="27"/>
      <c r="P407" s="27"/>
      <c r="Q407" s="27"/>
      <c r="R407" s="27"/>
      <c r="S407" s="27"/>
      <c r="T407" s="27"/>
      <c r="U407" s="27"/>
      <c r="V407" s="27"/>
      <c r="W407" s="85"/>
      <c r="X407" s="27"/>
      <c r="Y407" s="27"/>
      <c r="Z407" s="27"/>
      <c r="AA407" s="27"/>
      <c r="AB407" s="27"/>
      <c r="AC407" s="27"/>
      <c r="AD407" s="27"/>
      <c r="AE407" s="27"/>
      <c r="AF407" s="27"/>
      <c r="AG407" s="27"/>
      <c r="AH407" s="27"/>
      <c r="AI407" s="27"/>
      <c r="AJ407" s="27"/>
      <c r="AK407" s="27"/>
      <c r="AL407" s="27"/>
      <c r="AM407" s="27"/>
    </row>
    <row r="408" ht="12.75" customHeight="1">
      <c r="A408" s="5"/>
      <c r="B408" s="27"/>
      <c r="C408" s="27"/>
      <c r="D408" s="27"/>
      <c r="E408" s="27"/>
      <c r="F408" s="27"/>
      <c r="G408" s="27"/>
      <c r="H408" s="621"/>
      <c r="I408" s="27"/>
      <c r="J408" s="27"/>
      <c r="K408" s="27"/>
      <c r="L408" s="27"/>
      <c r="M408" s="27"/>
      <c r="N408" s="27"/>
      <c r="O408" s="27"/>
      <c r="P408" s="27"/>
      <c r="Q408" s="27"/>
      <c r="R408" s="27"/>
      <c r="S408" s="27"/>
      <c r="T408" s="27"/>
      <c r="U408" s="27"/>
      <c r="V408" s="27"/>
      <c r="W408" s="85"/>
      <c r="X408" s="27"/>
      <c r="Y408" s="27"/>
      <c r="Z408" s="27"/>
      <c r="AA408" s="27"/>
      <c r="AB408" s="27"/>
      <c r="AC408" s="27"/>
      <c r="AD408" s="27"/>
      <c r="AE408" s="27"/>
      <c r="AF408" s="27"/>
      <c r="AG408" s="27"/>
      <c r="AH408" s="27"/>
      <c r="AI408" s="27"/>
      <c r="AJ408" s="27"/>
      <c r="AK408" s="27"/>
      <c r="AL408" s="27"/>
      <c r="AM408" s="27"/>
    </row>
    <row r="409" ht="12.75" customHeight="1">
      <c r="A409" s="5"/>
      <c r="B409" s="27"/>
      <c r="C409" s="27"/>
      <c r="D409" s="27"/>
      <c r="E409" s="27"/>
      <c r="F409" s="27"/>
      <c r="G409" s="27"/>
      <c r="H409" s="621"/>
      <c r="I409" s="27"/>
      <c r="J409" s="27"/>
      <c r="K409" s="27"/>
      <c r="L409" s="27"/>
      <c r="M409" s="27"/>
      <c r="N409" s="27"/>
      <c r="O409" s="27"/>
      <c r="P409" s="27"/>
      <c r="Q409" s="27"/>
      <c r="R409" s="27"/>
      <c r="S409" s="27"/>
      <c r="T409" s="27"/>
      <c r="U409" s="27"/>
      <c r="V409" s="27"/>
      <c r="W409" s="85"/>
      <c r="X409" s="27"/>
      <c r="Y409" s="27"/>
      <c r="Z409" s="27"/>
      <c r="AA409" s="27"/>
      <c r="AB409" s="27"/>
      <c r="AC409" s="27"/>
      <c r="AD409" s="27"/>
      <c r="AE409" s="27"/>
      <c r="AF409" s="27"/>
      <c r="AG409" s="27"/>
      <c r="AH409" s="27"/>
      <c r="AI409" s="27"/>
      <c r="AJ409" s="27"/>
      <c r="AK409" s="27"/>
      <c r="AL409" s="27"/>
      <c r="AM409" s="27"/>
    </row>
    <row r="410" ht="12.75" customHeight="1">
      <c r="A410" s="5"/>
      <c r="B410" s="27"/>
      <c r="C410" s="27"/>
      <c r="D410" s="27"/>
      <c r="E410" s="27"/>
      <c r="F410" s="27"/>
      <c r="G410" s="27"/>
      <c r="H410" s="621"/>
      <c r="I410" s="27"/>
      <c r="J410" s="27"/>
      <c r="K410" s="27"/>
      <c r="L410" s="27"/>
      <c r="M410" s="27"/>
      <c r="N410" s="27"/>
      <c r="O410" s="27"/>
      <c r="P410" s="27"/>
      <c r="Q410" s="27"/>
      <c r="R410" s="27"/>
      <c r="S410" s="27"/>
      <c r="T410" s="27"/>
      <c r="U410" s="27"/>
      <c r="V410" s="27"/>
      <c r="W410" s="85"/>
      <c r="X410" s="27"/>
      <c r="Y410" s="27"/>
      <c r="Z410" s="27"/>
      <c r="AA410" s="27"/>
      <c r="AB410" s="27"/>
      <c r="AC410" s="27"/>
      <c r="AD410" s="27"/>
      <c r="AE410" s="27"/>
      <c r="AF410" s="27"/>
      <c r="AG410" s="27"/>
      <c r="AH410" s="27"/>
      <c r="AI410" s="27"/>
      <c r="AJ410" s="27"/>
      <c r="AK410" s="27"/>
      <c r="AL410" s="27"/>
      <c r="AM410" s="27"/>
    </row>
    <row r="411" ht="12.75" customHeight="1">
      <c r="A411" s="5"/>
      <c r="B411" s="27"/>
      <c r="C411" s="27"/>
      <c r="D411" s="27"/>
      <c r="E411" s="27"/>
      <c r="F411" s="27"/>
      <c r="G411" s="27"/>
      <c r="H411" s="621"/>
      <c r="I411" s="27"/>
      <c r="J411" s="27"/>
      <c r="K411" s="27"/>
      <c r="L411" s="27"/>
      <c r="M411" s="27"/>
      <c r="N411" s="27"/>
      <c r="O411" s="27"/>
      <c r="P411" s="27"/>
      <c r="Q411" s="27"/>
      <c r="R411" s="27"/>
      <c r="S411" s="27"/>
      <c r="T411" s="27"/>
      <c r="U411" s="27"/>
      <c r="V411" s="27"/>
      <c r="W411" s="85"/>
      <c r="X411" s="27"/>
      <c r="Y411" s="27"/>
      <c r="Z411" s="27"/>
      <c r="AA411" s="27"/>
      <c r="AB411" s="27"/>
      <c r="AC411" s="27"/>
      <c r="AD411" s="27"/>
      <c r="AE411" s="27"/>
      <c r="AF411" s="27"/>
      <c r="AG411" s="27"/>
      <c r="AH411" s="27"/>
      <c r="AI411" s="27"/>
      <c r="AJ411" s="27"/>
      <c r="AK411" s="27"/>
      <c r="AL411" s="27"/>
      <c r="AM411" s="27"/>
    </row>
    <row r="412" ht="12.75" customHeight="1">
      <c r="A412" s="5"/>
      <c r="B412" s="27"/>
      <c r="C412" s="27"/>
      <c r="D412" s="27"/>
      <c r="E412" s="27"/>
      <c r="F412" s="27"/>
      <c r="G412" s="27"/>
      <c r="H412" s="621"/>
      <c r="I412" s="27"/>
      <c r="J412" s="27"/>
      <c r="K412" s="27"/>
      <c r="L412" s="27"/>
      <c r="M412" s="27"/>
      <c r="N412" s="27"/>
      <c r="O412" s="27"/>
      <c r="P412" s="27"/>
      <c r="Q412" s="27"/>
      <c r="R412" s="27"/>
      <c r="S412" s="27"/>
      <c r="T412" s="27"/>
      <c r="U412" s="27"/>
      <c r="V412" s="27"/>
      <c r="W412" s="85"/>
      <c r="X412" s="27"/>
      <c r="Y412" s="27"/>
      <c r="Z412" s="27"/>
      <c r="AA412" s="27"/>
      <c r="AB412" s="27"/>
      <c r="AC412" s="27"/>
      <c r="AD412" s="27"/>
      <c r="AE412" s="27"/>
      <c r="AF412" s="27"/>
      <c r="AG412" s="27"/>
      <c r="AH412" s="27"/>
      <c r="AI412" s="27"/>
      <c r="AJ412" s="27"/>
      <c r="AK412" s="27"/>
      <c r="AL412" s="27"/>
      <c r="AM412" s="27"/>
    </row>
    <row r="413" ht="12.75" customHeight="1">
      <c r="A413" s="5"/>
      <c r="B413" s="27"/>
      <c r="C413" s="27"/>
      <c r="D413" s="27"/>
      <c r="E413" s="27"/>
      <c r="F413" s="27"/>
      <c r="G413" s="27"/>
      <c r="H413" s="621"/>
      <c r="I413" s="27"/>
      <c r="J413" s="27"/>
      <c r="K413" s="27"/>
      <c r="L413" s="27"/>
      <c r="M413" s="27"/>
      <c r="N413" s="27"/>
      <c r="O413" s="27"/>
      <c r="P413" s="27"/>
      <c r="Q413" s="27"/>
      <c r="R413" s="27"/>
      <c r="S413" s="27"/>
      <c r="T413" s="27"/>
      <c r="U413" s="27"/>
      <c r="V413" s="27"/>
      <c r="W413" s="85"/>
      <c r="X413" s="27"/>
      <c r="Y413" s="27"/>
      <c r="Z413" s="27"/>
      <c r="AA413" s="27"/>
      <c r="AB413" s="27"/>
      <c r="AC413" s="27"/>
      <c r="AD413" s="27"/>
      <c r="AE413" s="27"/>
      <c r="AF413" s="27"/>
      <c r="AG413" s="27"/>
      <c r="AH413" s="27"/>
      <c r="AI413" s="27"/>
      <c r="AJ413" s="27"/>
      <c r="AK413" s="27"/>
      <c r="AL413" s="27"/>
      <c r="AM413" s="27"/>
    </row>
    <row r="414" ht="12.75" customHeight="1">
      <c r="A414" s="5"/>
      <c r="B414" s="27"/>
      <c r="C414" s="27"/>
      <c r="D414" s="27"/>
      <c r="E414" s="27"/>
      <c r="F414" s="27"/>
      <c r="G414" s="27"/>
      <c r="H414" s="621"/>
      <c r="I414" s="27"/>
      <c r="J414" s="27"/>
      <c r="K414" s="27"/>
      <c r="L414" s="27"/>
      <c r="M414" s="27"/>
      <c r="N414" s="27"/>
      <c r="O414" s="27"/>
      <c r="P414" s="27"/>
      <c r="Q414" s="27"/>
      <c r="R414" s="27"/>
      <c r="S414" s="27"/>
      <c r="T414" s="27"/>
      <c r="U414" s="27"/>
      <c r="V414" s="27"/>
      <c r="W414" s="85"/>
      <c r="X414" s="27"/>
      <c r="Y414" s="27"/>
      <c r="Z414" s="27"/>
      <c r="AA414" s="27"/>
      <c r="AB414" s="27"/>
      <c r="AC414" s="27"/>
      <c r="AD414" s="27"/>
      <c r="AE414" s="27"/>
      <c r="AF414" s="27"/>
      <c r="AG414" s="27"/>
      <c r="AH414" s="27"/>
      <c r="AI414" s="27"/>
      <c r="AJ414" s="27"/>
      <c r="AK414" s="27"/>
      <c r="AL414" s="27"/>
      <c r="AM414" s="27"/>
    </row>
    <row r="415" ht="12.75" customHeight="1">
      <c r="A415" s="5"/>
      <c r="B415" s="27"/>
      <c r="C415" s="27"/>
      <c r="D415" s="27"/>
      <c r="E415" s="27"/>
      <c r="F415" s="27"/>
      <c r="G415" s="27"/>
      <c r="H415" s="621"/>
      <c r="I415" s="27"/>
      <c r="J415" s="27"/>
      <c r="K415" s="27"/>
      <c r="L415" s="27"/>
      <c r="M415" s="27"/>
      <c r="N415" s="27"/>
      <c r="O415" s="27"/>
      <c r="P415" s="27"/>
      <c r="Q415" s="27"/>
      <c r="R415" s="27"/>
      <c r="S415" s="27"/>
      <c r="T415" s="27"/>
      <c r="U415" s="27"/>
      <c r="V415" s="27"/>
      <c r="W415" s="85"/>
      <c r="X415" s="27"/>
      <c r="Y415" s="27"/>
      <c r="Z415" s="27"/>
      <c r="AA415" s="27"/>
      <c r="AB415" s="27"/>
      <c r="AC415" s="27"/>
      <c r="AD415" s="27"/>
      <c r="AE415" s="27"/>
      <c r="AF415" s="27"/>
      <c r="AG415" s="27"/>
      <c r="AH415" s="27"/>
      <c r="AI415" s="27"/>
      <c r="AJ415" s="27"/>
      <c r="AK415" s="27"/>
      <c r="AL415" s="27"/>
      <c r="AM415" s="27"/>
    </row>
    <row r="416" ht="12.75" customHeight="1">
      <c r="A416" s="5"/>
      <c r="B416" s="27"/>
      <c r="C416" s="27"/>
      <c r="D416" s="27"/>
      <c r="E416" s="27"/>
      <c r="F416" s="27"/>
      <c r="G416" s="27"/>
      <c r="H416" s="621"/>
      <c r="I416" s="27"/>
      <c r="J416" s="27"/>
      <c r="K416" s="27"/>
      <c r="L416" s="27"/>
      <c r="M416" s="27"/>
      <c r="N416" s="27"/>
      <c r="O416" s="27"/>
      <c r="P416" s="27"/>
      <c r="Q416" s="27"/>
      <c r="R416" s="27"/>
      <c r="S416" s="27"/>
      <c r="T416" s="27"/>
      <c r="U416" s="27"/>
      <c r="V416" s="27"/>
      <c r="W416" s="85"/>
      <c r="X416" s="27"/>
      <c r="Y416" s="27"/>
      <c r="Z416" s="27"/>
      <c r="AA416" s="27"/>
      <c r="AB416" s="27"/>
      <c r="AC416" s="27"/>
      <c r="AD416" s="27"/>
      <c r="AE416" s="27"/>
      <c r="AF416" s="27"/>
      <c r="AG416" s="27"/>
      <c r="AH416" s="27"/>
      <c r="AI416" s="27"/>
      <c r="AJ416" s="27"/>
      <c r="AK416" s="27"/>
      <c r="AL416" s="27"/>
      <c r="AM416" s="27"/>
    </row>
    <row r="417" ht="12.75" customHeight="1">
      <c r="A417" s="5"/>
      <c r="B417" s="27"/>
      <c r="C417" s="27"/>
      <c r="D417" s="27"/>
      <c r="E417" s="27"/>
      <c r="F417" s="27"/>
      <c r="G417" s="27"/>
      <c r="H417" s="621"/>
      <c r="I417" s="27"/>
      <c r="J417" s="27"/>
      <c r="K417" s="27"/>
      <c r="L417" s="27"/>
      <c r="M417" s="27"/>
      <c r="N417" s="27"/>
      <c r="O417" s="27"/>
      <c r="P417" s="27"/>
      <c r="Q417" s="27"/>
      <c r="R417" s="27"/>
      <c r="S417" s="27"/>
      <c r="T417" s="27"/>
      <c r="U417" s="27"/>
      <c r="V417" s="27"/>
      <c r="W417" s="85"/>
      <c r="X417" s="27"/>
      <c r="Y417" s="27"/>
      <c r="Z417" s="27"/>
      <c r="AA417" s="27"/>
      <c r="AB417" s="27"/>
      <c r="AC417" s="27"/>
      <c r="AD417" s="27"/>
      <c r="AE417" s="27"/>
      <c r="AF417" s="27"/>
      <c r="AG417" s="27"/>
      <c r="AH417" s="27"/>
      <c r="AI417" s="27"/>
      <c r="AJ417" s="27"/>
      <c r="AK417" s="27"/>
      <c r="AL417" s="27"/>
      <c r="AM417" s="27"/>
    </row>
    <row r="418" ht="12.75" customHeight="1">
      <c r="A418" s="5"/>
      <c r="B418" s="27"/>
      <c r="C418" s="27"/>
      <c r="D418" s="27"/>
      <c r="E418" s="27"/>
      <c r="F418" s="27"/>
      <c r="G418" s="27"/>
      <c r="H418" s="621"/>
      <c r="I418" s="27"/>
      <c r="J418" s="27"/>
      <c r="K418" s="27"/>
      <c r="L418" s="27"/>
      <c r="M418" s="27"/>
      <c r="N418" s="27"/>
      <c r="O418" s="27"/>
      <c r="P418" s="27"/>
      <c r="Q418" s="27"/>
      <c r="R418" s="27"/>
      <c r="S418" s="27"/>
      <c r="T418" s="27"/>
      <c r="U418" s="27"/>
      <c r="V418" s="27"/>
      <c r="W418" s="85"/>
      <c r="X418" s="27"/>
      <c r="Y418" s="27"/>
      <c r="Z418" s="27"/>
      <c r="AA418" s="27"/>
      <c r="AB418" s="27"/>
      <c r="AC418" s="27"/>
      <c r="AD418" s="27"/>
      <c r="AE418" s="27"/>
      <c r="AF418" s="27"/>
      <c r="AG418" s="27"/>
      <c r="AH418" s="27"/>
      <c r="AI418" s="27"/>
      <c r="AJ418" s="27"/>
      <c r="AK418" s="27"/>
      <c r="AL418" s="27"/>
      <c r="AM418" s="27"/>
    </row>
    <row r="419" ht="12.75" customHeight="1">
      <c r="A419" s="5"/>
      <c r="B419" s="27"/>
      <c r="C419" s="27"/>
      <c r="D419" s="27"/>
      <c r="E419" s="27"/>
      <c r="F419" s="27"/>
      <c r="G419" s="27"/>
      <c r="H419" s="621"/>
      <c r="I419" s="27"/>
      <c r="J419" s="27"/>
      <c r="K419" s="27"/>
      <c r="L419" s="27"/>
      <c r="M419" s="27"/>
      <c r="N419" s="27"/>
      <c r="O419" s="27"/>
      <c r="P419" s="27"/>
      <c r="Q419" s="27"/>
      <c r="R419" s="27"/>
      <c r="S419" s="27"/>
      <c r="T419" s="27"/>
      <c r="U419" s="27"/>
      <c r="V419" s="27"/>
      <c r="W419" s="85"/>
      <c r="X419" s="27"/>
      <c r="Y419" s="27"/>
      <c r="Z419" s="27"/>
      <c r="AA419" s="27"/>
      <c r="AB419" s="27"/>
      <c r="AC419" s="27"/>
      <c r="AD419" s="27"/>
      <c r="AE419" s="27"/>
      <c r="AF419" s="27"/>
      <c r="AG419" s="27"/>
      <c r="AH419" s="27"/>
      <c r="AI419" s="27"/>
      <c r="AJ419" s="27"/>
      <c r="AK419" s="27"/>
      <c r="AL419" s="27"/>
      <c r="AM419" s="27"/>
    </row>
    <row r="420" ht="12.75" customHeight="1">
      <c r="A420" s="5"/>
      <c r="B420" s="27"/>
      <c r="C420" s="27"/>
      <c r="D420" s="27"/>
      <c r="E420" s="27"/>
      <c r="F420" s="27"/>
      <c r="G420" s="27"/>
      <c r="H420" s="621"/>
      <c r="I420" s="27"/>
      <c r="J420" s="27"/>
      <c r="K420" s="27"/>
      <c r="L420" s="27"/>
      <c r="M420" s="27"/>
      <c r="N420" s="27"/>
      <c r="O420" s="27"/>
      <c r="P420" s="27"/>
      <c r="Q420" s="27"/>
      <c r="R420" s="27"/>
      <c r="S420" s="27"/>
      <c r="T420" s="27"/>
      <c r="U420" s="27"/>
      <c r="V420" s="27"/>
      <c r="W420" s="85"/>
      <c r="X420" s="27"/>
      <c r="Y420" s="27"/>
      <c r="Z420" s="27"/>
      <c r="AA420" s="27"/>
      <c r="AB420" s="27"/>
      <c r="AC420" s="27"/>
      <c r="AD420" s="27"/>
      <c r="AE420" s="27"/>
      <c r="AF420" s="27"/>
      <c r="AG420" s="27"/>
      <c r="AH420" s="27"/>
      <c r="AI420" s="27"/>
      <c r="AJ420" s="27"/>
      <c r="AK420" s="27"/>
      <c r="AL420" s="27"/>
      <c r="AM420" s="27"/>
    </row>
    <row r="421" ht="12.75" customHeight="1">
      <c r="A421" s="5"/>
      <c r="B421" s="27"/>
      <c r="C421" s="27"/>
      <c r="D421" s="27"/>
      <c r="E421" s="27"/>
      <c r="F421" s="27"/>
      <c r="G421" s="27"/>
      <c r="H421" s="621"/>
      <c r="I421" s="27"/>
      <c r="J421" s="27"/>
      <c r="K421" s="27"/>
      <c r="L421" s="27"/>
      <c r="M421" s="27"/>
      <c r="N421" s="27"/>
      <c r="O421" s="27"/>
      <c r="P421" s="27"/>
      <c r="Q421" s="27"/>
      <c r="R421" s="27"/>
      <c r="S421" s="27"/>
      <c r="T421" s="27"/>
      <c r="U421" s="27"/>
      <c r="V421" s="27"/>
      <c r="W421" s="85"/>
      <c r="X421" s="27"/>
      <c r="Y421" s="27"/>
      <c r="Z421" s="27"/>
      <c r="AA421" s="27"/>
      <c r="AB421" s="27"/>
      <c r="AC421" s="27"/>
      <c r="AD421" s="27"/>
      <c r="AE421" s="27"/>
      <c r="AF421" s="27"/>
      <c r="AG421" s="27"/>
      <c r="AH421" s="27"/>
      <c r="AI421" s="27"/>
      <c r="AJ421" s="27"/>
      <c r="AK421" s="27"/>
      <c r="AL421" s="27"/>
      <c r="AM421" s="27"/>
    </row>
    <row r="422" ht="12.75" customHeight="1">
      <c r="A422" s="5"/>
      <c r="B422" s="27"/>
      <c r="C422" s="27"/>
      <c r="D422" s="27"/>
      <c r="E422" s="27"/>
      <c r="F422" s="27"/>
      <c r="G422" s="27"/>
      <c r="H422" s="621"/>
      <c r="I422" s="27"/>
      <c r="J422" s="27"/>
      <c r="K422" s="27"/>
      <c r="L422" s="27"/>
      <c r="M422" s="27"/>
      <c r="N422" s="27"/>
      <c r="O422" s="27"/>
      <c r="P422" s="27"/>
      <c r="Q422" s="27"/>
      <c r="R422" s="27"/>
      <c r="S422" s="27"/>
      <c r="T422" s="27"/>
      <c r="U422" s="27"/>
      <c r="V422" s="27"/>
      <c r="W422" s="85"/>
      <c r="X422" s="27"/>
      <c r="Y422" s="27"/>
      <c r="Z422" s="27"/>
      <c r="AA422" s="27"/>
      <c r="AB422" s="27"/>
      <c r="AC422" s="27"/>
      <c r="AD422" s="27"/>
      <c r="AE422" s="27"/>
      <c r="AF422" s="27"/>
      <c r="AG422" s="27"/>
      <c r="AH422" s="27"/>
      <c r="AI422" s="27"/>
      <c r="AJ422" s="27"/>
      <c r="AK422" s="27"/>
      <c r="AL422" s="27"/>
      <c r="AM422" s="27"/>
    </row>
    <row r="423" ht="12.75" customHeight="1">
      <c r="A423" s="5"/>
      <c r="B423" s="27"/>
      <c r="C423" s="27"/>
      <c r="D423" s="27"/>
      <c r="E423" s="27"/>
      <c r="F423" s="27"/>
      <c r="G423" s="27"/>
      <c r="H423" s="621"/>
      <c r="I423" s="27"/>
      <c r="J423" s="27"/>
      <c r="K423" s="27"/>
      <c r="L423" s="27"/>
      <c r="M423" s="27"/>
      <c r="N423" s="27"/>
      <c r="O423" s="27"/>
      <c r="P423" s="27"/>
      <c r="Q423" s="27"/>
      <c r="R423" s="27"/>
      <c r="S423" s="27"/>
      <c r="T423" s="27"/>
      <c r="U423" s="27"/>
      <c r="V423" s="27"/>
      <c r="W423" s="85"/>
      <c r="X423" s="27"/>
      <c r="Y423" s="27"/>
      <c r="Z423" s="27"/>
      <c r="AA423" s="27"/>
      <c r="AB423" s="27"/>
      <c r="AC423" s="27"/>
      <c r="AD423" s="27"/>
      <c r="AE423" s="27"/>
      <c r="AF423" s="27"/>
      <c r="AG423" s="27"/>
      <c r="AH423" s="27"/>
      <c r="AI423" s="27"/>
      <c r="AJ423" s="27"/>
      <c r="AK423" s="27"/>
      <c r="AL423" s="27"/>
      <c r="AM423" s="27"/>
    </row>
    <row r="424" ht="12.75" customHeight="1">
      <c r="A424" s="5"/>
      <c r="B424" s="27"/>
      <c r="C424" s="27"/>
      <c r="D424" s="27"/>
      <c r="E424" s="27"/>
      <c r="F424" s="27"/>
      <c r="G424" s="27"/>
      <c r="H424" s="621"/>
      <c r="I424" s="27"/>
      <c r="J424" s="27"/>
      <c r="K424" s="27"/>
      <c r="L424" s="27"/>
      <c r="M424" s="27"/>
      <c r="N424" s="27"/>
      <c r="O424" s="27"/>
      <c r="P424" s="27"/>
      <c r="Q424" s="27"/>
      <c r="R424" s="27"/>
      <c r="S424" s="27"/>
      <c r="T424" s="27"/>
      <c r="U424" s="27"/>
      <c r="V424" s="27"/>
      <c r="W424" s="85"/>
      <c r="X424" s="27"/>
      <c r="Y424" s="27"/>
      <c r="Z424" s="27"/>
      <c r="AA424" s="27"/>
      <c r="AB424" s="27"/>
      <c r="AC424" s="27"/>
      <c r="AD424" s="27"/>
      <c r="AE424" s="27"/>
      <c r="AF424" s="27"/>
      <c r="AG424" s="27"/>
      <c r="AH424" s="27"/>
      <c r="AI424" s="27"/>
      <c r="AJ424" s="27"/>
      <c r="AK424" s="27"/>
      <c r="AL424" s="27"/>
      <c r="AM424" s="27"/>
    </row>
    <row r="425" ht="12.75" customHeight="1">
      <c r="A425" s="5"/>
      <c r="B425" s="27"/>
      <c r="C425" s="27"/>
      <c r="D425" s="27"/>
      <c r="E425" s="27"/>
      <c r="F425" s="27"/>
      <c r="G425" s="27"/>
      <c r="H425" s="621"/>
      <c r="I425" s="27"/>
      <c r="J425" s="27"/>
      <c r="K425" s="27"/>
      <c r="L425" s="27"/>
      <c r="M425" s="27"/>
      <c r="N425" s="27"/>
      <c r="O425" s="27"/>
      <c r="P425" s="27"/>
      <c r="Q425" s="27"/>
      <c r="R425" s="27"/>
      <c r="S425" s="27"/>
      <c r="T425" s="27"/>
      <c r="U425" s="27"/>
      <c r="V425" s="27"/>
      <c r="W425" s="85"/>
      <c r="X425" s="27"/>
      <c r="Y425" s="27"/>
      <c r="Z425" s="27"/>
      <c r="AA425" s="27"/>
      <c r="AB425" s="27"/>
      <c r="AC425" s="27"/>
      <c r="AD425" s="27"/>
      <c r="AE425" s="27"/>
      <c r="AF425" s="27"/>
      <c r="AG425" s="27"/>
      <c r="AH425" s="27"/>
      <c r="AI425" s="27"/>
      <c r="AJ425" s="27"/>
      <c r="AK425" s="27"/>
      <c r="AL425" s="27"/>
      <c r="AM425" s="27"/>
    </row>
    <row r="426" ht="12.75" customHeight="1">
      <c r="A426" s="5"/>
      <c r="B426" s="27"/>
      <c r="C426" s="27"/>
      <c r="D426" s="27"/>
      <c r="E426" s="27"/>
      <c r="F426" s="27"/>
      <c r="G426" s="27"/>
      <c r="H426" s="621"/>
      <c r="I426" s="27"/>
      <c r="J426" s="27"/>
      <c r="K426" s="27"/>
      <c r="L426" s="27"/>
      <c r="M426" s="27"/>
      <c r="N426" s="27"/>
      <c r="O426" s="27"/>
      <c r="P426" s="27"/>
      <c r="Q426" s="27"/>
      <c r="R426" s="27"/>
      <c r="S426" s="27"/>
      <c r="T426" s="27"/>
      <c r="U426" s="27"/>
      <c r="V426" s="27"/>
      <c r="W426" s="85"/>
      <c r="X426" s="27"/>
      <c r="Y426" s="27"/>
      <c r="Z426" s="27"/>
      <c r="AA426" s="27"/>
      <c r="AB426" s="27"/>
      <c r="AC426" s="27"/>
      <c r="AD426" s="27"/>
      <c r="AE426" s="27"/>
      <c r="AF426" s="27"/>
      <c r="AG426" s="27"/>
      <c r="AH426" s="27"/>
      <c r="AI426" s="27"/>
      <c r="AJ426" s="27"/>
      <c r="AK426" s="27"/>
      <c r="AL426" s="27"/>
      <c r="AM426" s="27"/>
    </row>
    <row r="427" ht="12.75" customHeight="1">
      <c r="A427" s="5"/>
      <c r="B427" s="27"/>
      <c r="C427" s="27"/>
      <c r="D427" s="27"/>
      <c r="E427" s="27"/>
      <c r="F427" s="27"/>
      <c r="G427" s="27"/>
      <c r="H427" s="621"/>
      <c r="I427" s="27"/>
      <c r="J427" s="27"/>
      <c r="K427" s="27"/>
      <c r="L427" s="27"/>
      <c r="M427" s="27"/>
      <c r="N427" s="27"/>
      <c r="O427" s="27"/>
      <c r="P427" s="27"/>
      <c r="Q427" s="27"/>
      <c r="R427" s="27"/>
      <c r="S427" s="27"/>
      <c r="T427" s="27"/>
      <c r="U427" s="27"/>
      <c r="V427" s="27"/>
      <c r="W427" s="85"/>
      <c r="X427" s="27"/>
      <c r="Y427" s="27"/>
      <c r="Z427" s="27"/>
      <c r="AA427" s="27"/>
      <c r="AB427" s="27"/>
      <c r="AC427" s="27"/>
      <c r="AD427" s="27"/>
      <c r="AE427" s="27"/>
      <c r="AF427" s="27"/>
      <c r="AG427" s="27"/>
      <c r="AH427" s="27"/>
      <c r="AI427" s="27"/>
      <c r="AJ427" s="27"/>
      <c r="AK427" s="27"/>
      <c r="AL427" s="27"/>
      <c r="AM427" s="27"/>
    </row>
    <row r="428" ht="12.75" customHeight="1">
      <c r="A428" s="5"/>
      <c r="B428" s="27"/>
      <c r="C428" s="27"/>
      <c r="D428" s="27"/>
      <c r="E428" s="27"/>
      <c r="F428" s="27"/>
      <c r="G428" s="27"/>
      <c r="H428" s="621"/>
      <c r="I428" s="27"/>
      <c r="J428" s="27"/>
      <c r="K428" s="27"/>
      <c r="L428" s="27"/>
      <c r="M428" s="27"/>
      <c r="N428" s="27"/>
      <c r="O428" s="27"/>
      <c r="P428" s="27"/>
      <c r="Q428" s="27"/>
      <c r="R428" s="27"/>
      <c r="S428" s="27"/>
      <c r="T428" s="27"/>
      <c r="U428" s="27"/>
      <c r="V428" s="27"/>
      <c r="W428" s="85"/>
      <c r="X428" s="27"/>
      <c r="Y428" s="27"/>
      <c r="Z428" s="27"/>
      <c r="AA428" s="27"/>
      <c r="AB428" s="27"/>
      <c r="AC428" s="27"/>
      <c r="AD428" s="27"/>
      <c r="AE428" s="27"/>
      <c r="AF428" s="27"/>
      <c r="AG428" s="27"/>
      <c r="AH428" s="27"/>
      <c r="AI428" s="27"/>
      <c r="AJ428" s="27"/>
      <c r="AK428" s="27"/>
      <c r="AL428" s="27"/>
      <c r="AM428" s="27"/>
    </row>
    <row r="429" ht="12.75" customHeight="1">
      <c r="A429" s="5"/>
      <c r="B429" s="27"/>
      <c r="C429" s="27"/>
      <c r="D429" s="27"/>
      <c r="E429" s="27"/>
      <c r="F429" s="27"/>
      <c r="G429" s="27"/>
      <c r="H429" s="621"/>
      <c r="I429" s="27"/>
      <c r="J429" s="27"/>
      <c r="K429" s="27"/>
      <c r="L429" s="27"/>
      <c r="M429" s="27"/>
      <c r="N429" s="27"/>
      <c r="O429" s="27"/>
      <c r="P429" s="27"/>
      <c r="Q429" s="27"/>
      <c r="R429" s="27"/>
      <c r="S429" s="27"/>
      <c r="T429" s="27"/>
      <c r="U429" s="27"/>
      <c r="V429" s="27"/>
      <c r="W429" s="85"/>
      <c r="X429" s="27"/>
      <c r="Y429" s="27"/>
      <c r="Z429" s="27"/>
      <c r="AA429" s="27"/>
      <c r="AB429" s="27"/>
      <c r="AC429" s="27"/>
      <c r="AD429" s="27"/>
      <c r="AE429" s="27"/>
      <c r="AF429" s="27"/>
      <c r="AG429" s="27"/>
      <c r="AH429" s="27"/>
      <c r="AI429" s="27"/>
      <c r="AJ429" s="27"/>
      <c r="AK429" s="27"/>
      <c r="AL429" s="27"/>
      <c r="AM429" s="27"/>
    </row>
    <row r="430" ht="12.75" customHeight="1">
      <c r="A430" s="5"/>
      <c r="B430" s="27"/>
      <c r="C430" s="27"/>
      <c r="D430" s="27"/>
      <c r="E430" s="27"/>
      <c r="F430" s="27"/>
      <c r="G430" s="27"/>
      <c r="H430" s="621"/>
      <c r="I430" s="27"/>
      <c r="J430" s="27"/>
      <c r="K430" s="27"/>
      <c r="L430" s="27"/>
      <c r="M430" s="27"/>
      <c r="N430" s="27"/>
      <c r="O430" s="27"/>
      <c r="P430" s="27"/>
      <c r="Q430" s="27"/>
      <c r="R430" s="27"/>
      <c r="S430" s="27"/>
      <c r="T430" s="27"/>
      <c r="U430" s="27"/>
      <c r="V430" s="27"/>
      <c r="W430" s="85"/>
      <c r="X430" s="27"/>
      <c r="Y430" s="27"/>
      <c r="Z430" s="27"/>
      <c r="AA430" s="27"/>
      <c r="AB430" s="27"/>
      <c r="AC430" s="27"/>
      <c r="AD430" s="27"/>
      <c r="AE430" s="27"/>
      <c r="AF430" s="27"/>
      <c r="AG430" s="27"/>
      <c r="AH430" s="27"/>
      <c r="AI430" s="27"/>
      <c r="AJ430" s="27"/>
      <c r="AK430" s="27"/>
      <c r="AL430" s="27"/>
      <c r="AM430" s="27"/>
    </row>
    <row r="431" ht="12.75" customHeight="1">
      <c r="A431" s="5"/>
      <c r="B431" s="27"/>
      <c r="C431" s="27"/>
      <c r="D431" s="27"/>
      <c r="E431" s="27"/>
      <c r="F431" s="27"/>
      <c r="G431" s="27"/>
      <c r="H431" s="621"/>
      <c r="I431" s="27"/>
      <c r="J431" s="27"/>
      <c r="K431" s="27"/>
      <c r="L431" s="27"/>
      <c r="M431" s="27"/>
      <c r="N431" s="27"/>
      <c r="O431" s="27"/>
      <c r="P431" s="27"/>
      <c r="Q431" s="27"/>
      <c r="R431" s="27"/>
      <c r="S431" s="27"/>
      <c r="T431" s="27"/>
      <c r="U431" s="27"/>
      <c r="V431" s="27"/>
      <c r="W431" s="85"/>
      <c r="X431" s="27"/>
      <c r="Y431" s="27"/>
      <c r="Z431" s="27"/>
      <c r="AA431" s="27"/>
      <c r="AB431" s="27"/>
      <c r="AC431" s="27"/>
      <c r="AD431" s="27"/>
      <c r="AE431" s="27"/>
      <c r="AF431" s="27"/>
      <c r="AG431" s="27"/>
      <c r="AH431" s="27"/>
      <c r="AI431" s="27"/>
      <c r="AJ431" s="27"/>
      <c r="AK431" s="27"/>
      <c r="AL431" s="27"/>
      <c r="AM431" s="27"/>
    </row>
    <row r="432" ht="12.75" customHeight="1">
      <c r="A432" s="5"/>
      <c r="B432" s="27"/>
      <c r="C432" s="27"/>
      <c r="D432" s="27"/>
      <c r="E432" s="27"/>
      <c r="F432" s="27"/>
      <c r="G432" s="27"/>
      <c r="H432" s="621"/>
      <c r="I432" s="27"/>
      <c r="J432" s="27"/>
      <c r="K432" s="27"/>
      <c r="L432" s="27"/>
      <c r="M432" s="27"/>
      <c r="N432" s="27"/>
      <c r="O432" s="27"/>
      <c r="P432" s="27"/>
      <c r="Q432" s="27"/>
      <c r="R432" s="27"/>
      <c r="S432" s="27"/>
      <c r="T432" s="27"/>
      <c r="U432" s="27"/>
      <c r="V432" s="27"/>
      <c r="W432" s="85"/>
      <c r="X432" s="27"/>
      <c r="Y432" s="27"/>
      <c r="Z432" s="27"/>
      <c r="AA432" s="27"/>
      <c r="AB432" s="27"/>
      <c r="AC432" s="27"/>
      <c r="AD432" s="27"/>
      <c r="AE432" s="27"/>
      <c r="AF432" s="27"/>
      <c r="AG432" s="27"/>
      <c r="AH432" s="27"/>
      <c r="AI432" s="27"/>
      <c r="AJ432" s="27"/>
      <c r="AK432" s="27"/>
      <c r="AL432" s="27"/>
      <c r="AM432" s="27"/>
    </row>
    <row r="433" ht="12.75" customHeight="1">
      <c r="A433" s="5"/>
      <c r="B433" s="27"/>
      <c r="C433" s="27"/>
      <c r="D433" s="27"/>
      <c r="E433" s="27"/>
      <c r="F433" s="27"/>
      <c r="G433" s="27"/>
      <c r="H433" s="621"/>
      <c r="I433" s="27"/>
      <c r="J433" s="27"/>
      <c r="K433" s="27"/>
      <c r="L433" s="27"/>
      <c r="M433" s="27"/>
      <c r="N433" s="27"/>
      <c r="O433" s="27"/>
      <c r="P433" s="27"/>
      <c r="Q433" s="27"/>
      <c r="R433" s="27"/>
      <c r="S433" s="27"/>
      <c r="T433" s="27"/>
      <c r="U433" s="27"/>
      <c r="V433" s="27"/>
      <c r="W433" s="85"/>
      <c r="X433" s="27"/>
      <c r="Y433" s="27"/>
      <c r="Z433" s="27"/>
      <c r="AA433" s="27"/>
      <c r="AB433" s="27"/>
      <c r="AC433" s="27"/>
      <c r="AD433" s="27"/>
      <c r="AE433" s="27"/>
      <c r="AF433" s="27"/>
      <c r="AG433" s="27"/>
      <c r="AH433" s="27"/>
      <c r="AI433" s="27"/>
      <c r="AJ433" s="27"/>
      <c r="AK433" s="27"/>
      <c r="AL433" s="27"/>
      <c r="AM433" s="27"/>
    </row>
    <row r="434" ht="12.75" customHeight="1">
      <c r="A434" s="5"/>
      <c r="B434" s="27"/>
      <c r="C434" s="27"/>
      <c r="D434" s="27"/>
      <c r="E434" s="27"/>
      <c r="F434" s="27"/>
      <c r="G434" s="27"/>
      <c r="H434" s="621"/>
      <c r="I434" s="27"/>
      <c r="J434" s="27"/>
      <c r="K434" s="27"/>
      <c r="L434" s="27"/>
      <c r="M434" s="27"/>
      <c r="N434" s="27"/>
      <c r="O434" s="27"/>
      <c r="P434" s="27"/>
      <c r="Q434" s="27"/>
      <c r="R434" s="27"/>
      <c r="S434" s="27"/>
      <c r="T434" s="27"/>
      <c r="U434" s="27"/>
      <c r="V434" s="27"/>
      <c r="W434" s="85"/>
      <c r="X434" s="27"/>
      <c r="Y434" s="27"/>
      <c r="Z434" s="27"/>
      <c r="AA434" s="27"/>
      <c r="AB434" s="27"/>
      <c r="AC434" s="27"/>
      <c r="AD434" s="27"/>
      <c r="AE434" s="27"/>
      <c r="AF434" s="27"/>
      <c r="AG434" s="27"/>
      <c r="AH434" s="27"/>
      <c r="AI434" s="27"/>
      <c r="AJ434" s="27"/>
      <c r="AK434" s="27"/>
      <c r="AL434" s="27"/>
      <c r="AM434" s="27"/>
    </row>
    <row r="435" ht="12.75" customHeight="1">
      <c r="A435" s="5"/>
      <c r="B435" s="27"/>
      <c r="C435" s="27"/>
      <c r="D435" s="27"/>
      <c r="E435" s="27"/>
      <c r="F435" s="27"/>
      <c r="G435" s="27"/>
      <c r="H435" s="621"/>
      <c r="I435" s="27"/>
      <c r="J435" s="27"/>
      <c r="K435" s="27"/>
      <c r="L435" s="27"/>
      <c r="M435" s="27"/>
      <c r="N435" s="27"/>
      <c r="O435" s="27"/>
      <c r="P435" s="27"/>
      <c r="Q435" s="27"/>
      <c r="R435" s="27"/>
      <c r="S435" s="27"/>
      <c r="T435" s="27"/>
      <c r="U435" s="27"/>
      <c r="V435" s="27"/>
      <c r="W435" s="85"/>
      <c r="X435" s="27"/>
      <c r="Y435" s="27"/>
      <c r="Z435" s="27"/>
      <c r="AA435" s="27"/>
      <c r="AB435" s="27"/>
      <c r="AC435" s="27"/>
      <c r="AD435" s="27"/>
      <c r="AE435" s="27"/>
      <c r="AF435" s="27"/>
      <c r="AG435" s="27"/>
      <c r="AH435" s="27"/>
      <c r="AI435" s="27"/>
      <c r="AJ435" s="27"/>
      <c r="AK435" s="27"/>
      <c r="AL435" s="27"/>
      <c r="AM435" s="27"/>
    </row>
    <row r="436" ht="12.75" customHeight="1">
      <c r="A436" s="5"/>
      <c r="B436" s="27"/>
      <c r="C436" s="27"/>
      <c r="D436" s="27"/>
      <c r="E436" s="27"/>
      <c r="F436" s="27"/>
      <c r="G436" s="27"/>
      <c r="H436" s="621"/>
      <c r="I436" s="27"/>
      <c r="J436" s="27"/>
      <c r="K436" s="27"/>
      <c r="L436" s="27"/>
      <c r="M436" s="27"/>
      <c r="N436" s="27"/>
      <c r="O436" s="27"/>
      <c r="P436" s="27"/>
      <c r="Q436" s="27"/>
      <c r="R436" s="27"/>
      <c r="S436" s="27"/>
      <c r="T436" s="27"/>
      <c r="U436" s="27"/>
      <c r="V436" s="27"/>
      <c r="W436" s="85"/>
      <c r="X436" s="27"/>
      <c r="Y436" s="27"/>
      <c r="Z436" s="27"/>
      <c r="AA436" s="27"/>
      <c r="AB436" s="27"/>
      <c r="AC436" s="27"/>
      <c r="AD436" s="27"/>
      <c r="AE436" s="27"/>
      <c r="AF436" s="27"/>
      <c r="AG436" s="27"/>
      <c r="AH436" s="27"/>
      <c r="AI436" s="27"/>
      <c r="AJ436" s="27"/>
      <c r="AK436" s="27"/>
      <c r="AL436" s="27"/>
      <c r="AM436" s="27"/>
    </row>
    <row r="437" ht="12.75" customHeight="1">
      <c r="A437" s="5"/>
      <c r="B437" s="27"/>
      <c r="C437" s="27"/>
      <c r="D437" s="27"/>
      <c r="E437" s="27"/>
      <c r="F437" s="27"/>
      <c r="G437" s="27"/>
      <c r="H437" s="621"/>
      <c r="I437" s="27"/>
      <c r="J437" s="27"/>
      <c r="K437" s="27"/>
      <c r="L437" s="27"/>
      <c r="M437" s="27"/>
      <c r="N437" s="27"/>
      <c r="O437" s="27"/>
      <c r="P437" s="27"/>
      <c r="Q437" s="27"/>
      <c r="R437" s="27"/>
      <c r="S437" s="27"/>
      <c r="T437" s="27"/>
      <c r="U437" s="27"/>
      <c r="V437" s="27"/>
      <c r="W437" s="85"/>
      <c r="X437" s="27"/>
      <c r="Y437" s="27"/>
      <c r="Z437" s="27"/>
      <c r="AA437" s="27"/>
      <c r="AB437" s="27"/>
      <c r="AC437" s="27"/>
      <c r="AD437" s="27"/>
      <c r="AE437" s="27"/>
      <c r="AF437" s="27"/>
      <c r="AG437" s="27"/>
      <c r="AH437" s="27"/>
      <c r="AI437" s="27"/>
      <c r="AJ437" s="27"/>
      <c r="AK437" s="27"/>
      <c r="AL437" s="27"/>
      <c r="AM437" s="27"/>
    </row>
    <row r="438" ht="12.75" customHeight="1">
      <c r="A438" s="5"/>
      <c r="B438" s="27"/>
      <c r="C438" s="27"/>
      <c r="D438" s="27"/>
      <c r="E438" s="27"/>
      <c r="F438" s="27"/>
      <c r="G438" s="27"/>
      <c r="H438" s="621"/>
      <c r="I438" s="27"/>
      <c r="J438" s="27"/>
      <c r="K438" s="27"/>
      <c r="L438" s="27"/>
      <c r="M438" s="27"/>
      <c r="N438" s="27"/>
      <c r="O438" s="27"/>
      <c r="P438" s="27"/>
      <c r="Q438" s="27"/>
      <c r="R438" s="27"/>
      <c r="S438" s="27"/>
      <c r="T438" s="27"/>
      <c r="U438" s="27"/>
      <c r="V438" s="27"/>
      <c r="W438" s="85"/>
      <c r="X438" s="27"/>
      <c r="Y438" s="27"/>
      <c r="Z438" s="27"/>
      <c r="AA438" s="27"/>
      <c r="AB438" s="27"/>
      <c r="AC438" s="27"/>
      <c r="AD438" s="27"/>
      <c r="AE438" s="27"/>
      <c r="AF438" s="27"/>
      <c r="AG438" s="27"/>
      <c r="AH438" s="27"/>
      <c r="AI438" s="27"/>
      <c r="AJ438" s="27"/>
      <c r="AK438" s="27"/>
      <c r="AL438" s="27"/>
      <c r="AM438" s="27"/>
    </row>
    <row r="439" ht="12.75" customHeight="1">
      <c r="A439" s="5"/>
      <c r="B439" s="27"/>
      <c r="C439" s="27"/>
      <c r="D439" s="27"/>
      <c r="E439" s="27"/>
      <c r="F439" s="27"/>
      <c r="G439" s="27"/>
      <c r="H439" s="621"/>
      <c r="I439" s="27"/>
      <c r="J439" s="27"/>
      <c r="K439" s="27"/>
      <c r="L439" s="27"/>
      <c r="M439" s="27"/>
      <c r="N439" s="27"/>
      <c r="O439" s="27"/>
      <c r="P439" s="27"/>
      <c r="Q439" s="27"/>
      <c r="R439" s="27"/>
      <c r="S439" s="27"/>
      <c r="T439" s="27"/>
      <c r="U439" s="27"/>
      <c r="V439" s="27"/>
      <c r="W439" s="85"/>
      <c r="X439" s="27"/>
      <c r="Y439" s="27"/>
      <c r="Z439" s="27"/>
      <c r="AA439" s="27"/>
      <c r="AB439" s="27"/>
      <c r="AC439" s="27"/>
      <c r="AD439" s="27"/>
      <c r="AE439" s="27"/>
      <c r="AF439" s="27"/>
      <c r="AG439" s="27"/>
      <c r="AH439" s="27"/>
      <c r="AI439" s="27"/>
      <c r="AJ439" s="27"/>
      <c r="AK439" s="27"/>
      <c r="AL439" s="27"/>
      <c r="AM439" s="27"/>
    </row>
    <row r="440" ht="12.75" customHeight="1">
      <c r="A440" s="5"/>
      <c r="B440" s="27"/>
      <c r="C440" s="27"/>
      <c r="D440" s="27"/>
      <c r="E440" s="27"/>
      <c r="F440" s="27"/>
      <c r="G440" s="27"/>
      <c r="H440" s="621"/>
      <c r="I440" s="27"/>
      <c r="J440" s="27"/>
      <c r="K440" s="27"/>
      <c r="L440" s="27"/>
      <c r="M440" s="27"/>
      <c r="N440" s="27"/>
      <c r="O440" s="27"/>
      <c r="P440" s="27"/>
      <c r="Q440" s="27"/>
      <c r="R440" s="27"/>
      <c r="S440" s="27"/>
      <c r="T440" s="27"/>
      <c r="U440" s="27"/>
      <c r="V440" s="27"/>
      <c r="W440" s="85"/>
      <c r="X440" s="27"/>
      <c r="Y440" s="27"/>
      <c r="Z440" s="27"/>
      <c r="AA440" s="27"/>
      <c r="AB440" s="27"/>
      <c r="AC440" s="27"/>
      <c r="AD440" s="27"/>
      <c r="AE440" s="27"/>
      <c r="AF440" s="27"/>
      <c r="AG440" s="27"/>
      <c r="AH440" s="27"/>
      <c r="AI440" s="27"/>
      <c r="AJ440" s="27"/>
      <c r="AK440" s="27"/>
      <c r="AL440" s="27"/>
      <c r="AM440" s="27"/>
    </row>
    <row r="441" ht="12.75" customHeight="1">
      <c r="A441" s="5"/>
      <c r="B441" s="27"/>
      <c r="C441" s="27"/>
      <c r="D441" s="27"/>
      <c r="E441" s="27"/>
      <c r="F441" s="27"/>
      <c r="G441" s="27"/>
      <c r="H441" s="621"/>
      <c r="I441" s="27"/>
      <c r="J441" s="27"/>
      <c r="K441" s="27"/>
      <c r="L441" s="27"/>
      <c r="M441" s="27"/>
      <c r="N441" s="27"/>
      <c r="O441" s="27"/>
      <c r="P441" s="27"/>
      <c r="Q441" s="27"/>
      <c r="R441" s="27"/>
      <c r="S441" s="27"/>
      <c r="T441" s="27"/>
      <c r="U441" s="27"/>
      <c r="V441" s="27"/>
      <c r="W441" s="85"/>
      <c r="X441" s="27"/>
      <c r="Y441" s="27"/>
      <c r="Z441" s="27"/>
      <c r="AA441" s="27"/>
      <c r="AB441" s="27"/>
      <c r="AC441" s="27"/>
      <c r="AD441" s="27"/>
      <c r="AE441" s="27"/>
      <c r="AF441" s="27"/>
      <c r="AG441" s="27"/>
      <c r="AH441" s="27"/>
      <c r="AI441" s="27"/>
      <c r="AJ441" s="27"/>
      <c r="AK441" s="27"/>
      <c r="AL441" s="27"/>
      <c r="AM441" s="27"/>
    </row>
    <row r="442" ht="12.75" customHeight="1">
      <c r="A442" s="5"/>
      <c r="B442" s="27"/>
      <c r="C442" s="27"/>
      <c r="D442" s="27"/>
      <c r="E442" s="27"/>
      <c r="F442" s="27"/>
      <c r="G442" s="27"/>
      <c r="H442" s="621"/>
      <c r="I442" s="27"/>
      <c r="J442" s="27"/>
      <c r="K442" s="27"/>
      <c r="L442" s="27"/>
      <c r="M442" s="27"/>
      <c r="N442" s="27"/>
      <c r="O442" s="27"/>
      <c r="P442" s="27"/>
      <c r="Q442" s="27"/>
      <c r="R442" s="27"/>
      <c r="S442" s="27"/>
      <c r="T442" s="27"/>
      <c r="U442" s="27"/>
      <c r="V442" s="27"/>
      <c r="W442" s="85"/>
      <c r="X442" s="27"/>
      <c r="Y442" s="27"/>
      <c r="Z442" s="27"/>
      <c r="AA442" s="27"/>
      <c r="AB442" s="27"/>
      <c r="AC442" s="27"/>
      <c r="AD442" s="27"/>
      <c r="AE442" s="27"/>
      <c r="AF442" s="27"/>
      <c r="AG442" s="27"/>
      <c r="AH442" s="27"/>
      <c r="AI442" s="27"/>
      <c r="AJ442" s="27"/>
      <c r="AK442" s="27"/>
      <c r="AL442" s="27"/>
      <c r="AM442" s="27"/>
    </row>
    <row r="443" ht="12.75" customHeight="1">
      <c r="A443" s="5"/>
      <c r="B443" s="27"/>
      <c r="C443" s="27"/>
      <c r="D443" s="27"/>
      <c r="E443" s="27"/>
      <c r="F443" s="27"/>
      <c r="G443" s="27"/>
      <c r="H443" s="621"/>
      <c r="I443" s="27"/>
      <c r="J443" s="27"/>
      <c r="K443" s="27"/>
      <c r="L443" s="27"/>
      <c r="M443" s="27"/>
      <c r="N443" s="27"/>
      <c r="O443" s="27"/>
      <c r="P443" s="27"/>
      <c r="Q443" s="27"/>
      <c r="R443" s="27"/>
      <c r="S443" s="27"/>
      <c r="T443" s="27"/>
      <c r="U443" s="27"/>
      <c r="V443" s="27"/>
      <c r="W443" s="85"/>
      <c r="X443" s="27"/>
      <c r="Y443" s="27"/>
      <c r="Z443" s="27"/>
      <c r="AA443" s="27"/>
      <c r="AB443" s="27"/>
      <c r="AC443" s="27"/>
      <c r="AD443" s="27"/>
      <c r="AE443" s="27"/>
      <c r="AF443" s="27"/>
      <c r="AG443" s="27"/>
      <c r="AH443" s="27"/>
      <c r="AI443" s="27"/>
      <c r="AJ443" s="27"/>
      <c r="AK443" s="27"/>
      <c r="AL443" s="27"/>
      <c r="AM443" s="27"/>
    </row>
    <row r="444" ht="12.75" customHeight="1">
      <c r="A444" s="5"/>
      <c r="B444" s="27"/>
      <c r="C444" s="27"/>
      <c r="D444" s="27"/>
      <c r="E444" s="27"/>
      <c r="F444" s="27"/>
      <c r="G444" s="27"/>
      <c r="H444" s="621"/>
      <c r="I444" s="27"/>
      <c r="J444" s="27"/>
      <c r="K444" s="27"/>
      <c r="L444" s="27"/>
      <c r="M444" s="27"/>
      <c r="N444" s="27"/>
      <c r="O444" s="27"/>
      <c r="P444" s="27"/>
      <c r="Q444" s="27"/>
      <c r="R444" s="27"/>
      <c r="S444" s="27"/>
      <c r="T444" s="27"/>
      <c r="U444" s="27"/>
      <c r="V444" s="27"/>
      <c r="W444" s="85"/>
      <c r="X444" s="27"/>
      <c r="Y444" s="27"/>
      <c r="Z444" s="27"/>
      <c r="AA444" s="27"/>
      <c r="AB444" s="27"/>
      <c r="AC444" s="27"/>
      <c r="AD444" s="27"/>
      <c r="AE444" s="27"/>
      <c r="AF444" s="27"/>
      <c r="AG444" s="27"/>
      <c r="AH444" s="27"/>
      <c r="AI444" s="27"/>
      <c r="AJ444" s="27"/>
      <c r="AK444" s="27"/>
      <c r="AL444" s="27"/>
      <c r="AM444" s="27"/>
    </row>
    <row r="445" ht="12.75" customHeight="1">
      <c r="A445" s="5"/>
      <c r="B445" s="27"/>
      <c r="C445" s="27"/>
      <c r="D445" s="27"/>
      <c r="E445" s="27"/>
      <c r="F445" s="27"/>
      <c r="G445" s="27"/>
      <c r="H445" s="621"/>
      <c r="I445" s="27"/>
      <c r="J445" s="27"/>
      <c r="K445" s="27"/>
      <c r="L445" s="27"/>
      <c r="M445" s="27"/>
      <c r="N445" s="27"/>
      <c r="O445" s="27"/>
      <c r="P445" s="27"/>
      <c r="Q445" s="27"/>
      <c r="R445" s="27"/>
      <c r="S445" s="27"/>
      <c r="T445" s="27"/>
      <c r="U445" s="27"/>
      <c r="V445" s="27"/>
      <c r="W445" s="85"/>
      <c r="X445" s="27"/>
      <c r="Y445" s="27"/>
      <c r="Z445" s="27"/>
      <c r="AA445" s="27"/>
      <c r="AB445" s="27"/>
      <c r="AC445" s="27"/>
      <c r="AD445" s="27"/>
      <c r="AE445" s="27"/>
      <c r="AF445" s="27"/>
      <c r="AG445" s="27"/>
      <c r="AH445" s="27"/>
      <c r="AI445" s="27"/>
      <c r="AJ445" s="27"/>
      <c r="AK445" s="27"/>
      <c r="AL445" s="27"/>
      <c r="AM445" s="27"/>
    </row>
    <row r="446" ht="12.75" customHeight="1">
      <c r="A446" s="5"/>
      <c r="B446" s="27"/>
      <c r="C446" s="27"/>
      <c r="D446" s="27"/>
      <c r="E446" s="27"/>
      <c r="F446" s="27"/>
      <c r="G446" s="27"/>
      <c r="H446" s="621"/>
      <c r="I446" s="27"/>
      <c r="J446" s="27"/>
      <c r="K446" s="27"/>
      <c r="L446" s="27"/>
      <c r="M446" s="27"/>
      <c r="N446" s="27"/>
      <c r="O446" s="27"/>
      <c r="P446" s="27"/>
      <c r="Q446" s="27"/>
      <c r="R446" s="27"/>
      <c r="S446" s="27"/>
      <c r="T446" s="27"/>
      <c r="U446" s="27"/>
      <c r="V446" s="27"/>
      <c r="W446" s="85"/>
      <c r="X446" s="27"/>
      <c r="Y446" s="27"/>
      <c r="Z446" s="27"/>
      <c r="AA446" s="27"/>
      <c r="AB446" s="27"/>
      <c r="AC446" s="27"/>
      <c r="AD446" s="27"/>
      <c r="AE446" s="27"/>
      <c r="AF446" s="27"/>
      <c r="AG446" s="27"/>
      <c r="AH446" s="27"/>
      <c r="AI446" s="27"/>
      <c r="AJ446" s="27"/>
      <c r="AK446" s="27"/>
      <c r="AL446" s="27"/>
      <c r="AM446" s="27"/>
    </row>
    <row r="447" ht="12.75" customHeight="1">
      <c r="A447" s="5"/>
      <c r="B447" s="27"/>
      <c r="C447" s="27"/>
      <c r="D447" s="27"/>
      <c r="E447" s="27"/>
      <c r="F447" s="27"/>
      <c r="G447" s="27"/>
      <c r="H447" s="621"/>
      <c r="I447" s="27"/>
      <c r="J447" s="27"/>
      <c r="K447" s="27"/>
      <c r="L447" s="27"/>
      <c r="M447" s="27"/>
      <c r="N447" s="27"/>
      <c r="O447" s="27"/>
      <c r="P447" s="27"/>
      <c r="Q447" s="27"/>
      <c r="R447" s="27"/>
      <c r="S447" s="27"/>
      <c r="T447" s="27"/>
      <c r="U447" s="27"/>
      <c r="V447" s="27"/>
      <c r="W447" s="85"/>
      <c r="X447" s="27"/>
      <c r="Y447" s="27"/>
      <c r="Z447" s="27"/>
      <c r="AA447" s="27"/>
      <c r="AB447" s="27"/>
      <c r="AC447" s="27"/>
      <c r="AD447" s="27"/>
      <c r="AE447" s="27"/>
      <c r="AF447" s="27"/>
      <c r="AG447" s="27"/>
      <c r="AH447" s="27"/>
      <c r="AI447" s="27"/>
      <c r="AJ447" s="27"/>
      <c r="AK447" s="27"/>
      <c r="AL447" s="27"/>
      <c r="AM447" s="27"/>
    </row>
    <row r="448" ht="12.75" customHeight="1">
      <c r="A448" s="5"/>
      <c r="B448" s="27"/>
      <c r="C448" s="27"/>
      <c r="D448" s="27"/>
      <c r="E448" s="27"/>
      <c r="F448" s="27"/>
      <c r="G448" s="27"/>
      <c r="H448" s="621"/>
      <c r="I448" s="27"/>
      <c r="J448" s="27"/>
      <c r="K448" s="27"/>
      <c r="L448" s="27"/>
      <c r="M448" s="27"/>
      <c r="N448" s="27"/>
      <c r="O448" s="27"/>
      <c r="P448" s="27"/>
      <c r="Q448" s="27"/>
      <c r="R448" s="27"/>
      <c r="S448" s="27"/>
      <c r="T448" s="27"/>
      <c r="U448" s="27"/>
      <c r="V448" s="27"/>
      <c r="W448" s="85"/>
      <c r="X448" s="27"/>
      <c r="Y448" s="27"/>
      <c r="Z448" s="27"/>
      <c r="AA448" s="27"/>
      <c r="AB448" s="27"/>
      <c r="AC448" s="27"/>
      <c r="AD448" s="27"/>
      <c r="AE448" s="27"/>
      <c r="AF448" s="27"/>
      <c r="AG448" s="27"/>
      <c r="AH448" s="27"/>
      <c r="AI448" s="27"/>
      <c r="AJ448" s="27"/>
      <c r="AK448" s="27"/>
      <c r="AL448" s="27"/>
      <c r="AM448" s="27"/>
    </row>
    <row r="449" ht="12.75" customHeight="1">
      <c r="A449" s="5"/>
      <c r="B449" s="27"/>
      <c r="C449" s="27"/>
      <c r="D449" s="27"/>
      <c r="E449" s="27"/>
      <c r="F449" s="27"/>
      <c r="G449" s="27"/>
      <c r="H449" s="621"/>
      <c r="I449" s="27"/>
      <c r="J449" s="27"/>
      <c r="K449" s="27"/>
      <c r="L449" s="27"/>
      <c r="M449" s="27"/>
      <c r="N449" s="27"/>
      <c r="O449" s="27"/>
      <c r="P449" s="27"/>
      <c r="Q449" s="27"/>
      <c r="R449" s="27"/>
      <c r="S449" s="27"/>
      <c r="T449" s="27"/>
      <c r="U449" s="27"/>
      <c r="V449" s="27"/>
      <c r="W449" s="85"/>
      <c r="X449" s="27"/>
      <c r="Y449" s="27"/>
      <c r="Z449" s="27"/>
      <c r="AA449" s="27"/>
      <c r="AB449" s="27"/>
      <c r="AC449" s="27"/>
      <c r="AD449" s="27"/>
      <c r="AE449" s="27"/>
      <c r="AF449" s="27"/>
      <c r="AG449" s="27"/>
      <c r="AH449" s="27"/>
      <c r="AI449" s="27"/>
      <c r="AJ449" s="27"/>
      <c r="AK449" s="27"/>
      <c r="AL449" s="27"/>
      <c r="AM449" s="27"/>
    </row>
    <row r="450" ht="12.75" customHeight="1">
      <c r="A450" s="5"/>
      <c r="B450" s="27"/>
      <c r="C450" s="27"/>
      <c r="D450" s="27"/>
      <c r="E450" s="27"/>
      <c r="F450" s="27"/>
      <c r="G450" s="27"/>
      <c r="H450" s="621"/>
      <c r="I450" s="27"/>
      <c r="J450" s="27"/>
      <c r="K450" s="27"/>
      <c r="L450" s="27"/>
      <c r="M450" s="27"/>
      <c r="N450" s="27"/>
      <c r="O450" s="27"/>
      <c r="P450" s="27"/>
      <c r="Q450" s="27"/>
      <c r="R450" s="27"/>
      <c r="S450" s="27"/>
      <c r="T450" s="27"/>
      <c r="U450" s="27"/>
      <c r="V450" s="27"/>
      <c r="W450" s="85"/>
      <c r="X450" s="27"/>
      <c r="Y450" s="27"/>
      <c r="Z450" s="27"/>
      <c r="AA450" s="27"/>
      <c r="AB450" s="27"/>
      <c r="AC450" s="27"/>
      <c r="AD450" s="27"/>
      <c r="AE450" s="27"/>
      <c r="AF450" s="27"/>
      <c r="AG450" s="27"/>
      <c r="AH450" s="27"/>
      <c r="AI450" s="27"/>
      <c r="AJ450" s="27"/>
      <c r="AK450" s="27"/>
      <c r="AL450" s="27"/>
      <c r="AM450" s="27"/>
    </row>
    <row r="451" ht="12.75" customHeight="1">
      <c r="A451" s="5"/>
      <c r="B451" s="27"/>
      <c r="C451" s="27"/>
      <c r="D451" s="27"/>
      <c r="E451" s="27"/>
      <c r="F451" s="27"/>
      <c r="G451" s="27"/>
      <c r="H451" s="621"/>
      <c r="I451" s="27"/>
      <c r="J451" s="27"/>
      <c r="K451" s="27"/>
      <c r="L451" s="27"/>
      <c r="M451" s="27"/>
      <c r="N451" s="27"/>
      <c r="O451" s="27"/>
      <c r="P451" s="27"/>
      <c r="Q451" s="27"/>
      <c r="R451" s="27"/>
      <c r="S451" s="27"/>
      <c r="T451" s="27"/>
      <c r="U451" s="27"/>
      <c r="V451" s="27"/>
      <c r="W451" s="85"/>
      <c r="X451" s="27"/>
      <c r="Y451" s="27"/>
      <c r="Z451" s="27"/>
      <c r="AA451" s="27"/>
      <c r="AB451" s="27"/>
      <c r="AC451" s="27"/>
      <c r="AD451" s="27"/>
      <c r="AE451" s="27"/>
      <c r="AF451" s="27"/>
      <c r="AG451" s="27"/>
      <c r="AH451" s="27"/>
      <c r="AI451" s="27"/>
      <c r="AJ451" s="27"/>
      <c r="AK451" s="27"/>
      <c r="AL451" s="27"/>
      <c r="AM451" s="27"/>
    </row>
    <row r="452" ht="12.75" customHeight="1">
      <c r="A452" s="5"/>
      <c r="B452" s="27"/>
      <c r="C452" s="27"/>
      <c r="D452" s="27"/>
      <c r="E452" s="27"/>
      <c r="F452" s="27"/>
      <c r="G452" s="27"/>
      <c r="H452" s="621"/>
      <c r="I452" s="27"/>
      <c r="J452" s="27"/>
      <c r="K452" s="27"/>
      <c r="L452" s="27"/>
      <c r="M452" s="27"/>
      <c r="N452" s="27"/>
      <c r="O452" s="27"/>
      <c r="P452" s="27"/>
      <c r="Q452" s="27"/>
      <c r="R452" s="27"/>
      <c r="S452" s="27"/>
      <c r="T452" s="27"/>
      <c r="U452" s="27"/>
      <c r="V452" s="27"/>
      <c r="W452" s="85"/>
      <c r="X452" s="27"/>
      <c r="Y452" s="27"/>
      <c r="Z452" s="27"/>
      <c r="AA452" s="27"/>
      <c r="AB452" s="27"/>
      <c r="AC452" s="27"/>
      <c r="AD452" s="27"/>
      <c r="AE452" s="27"/>
      <c r="AF452" s="27"/>
      <c r="AG452" s="27"/>
      <c r="AH452" s="27"/>
      <c r="AI452" s="27"/>
      <c r="AJ452" s="27"/>
      <c r="AK452" s="27"/>
      <c r="AL452" s="27"/>
      <c r="AM452" s="27"/>
    </row>
    <row r="453" ht="12.75" customHeight="1">
      <c r="A453" s="5"/>
      <c r="B453" s="27"/>
      <c r="C453" s="27"/>
      <c r="D453" s="27"/>
      <c r="E453" s="27"/>
      <c r="F453" s="27"/>
      <c r="G453" s="27"/>
      <c r="H453" s="621"/>
      <c r="I453" s="27"/>
      <c r="J453" s="27"/>
      <c r="K453" s="27"/>
      <c r="L453" s="27"/>
      <c r="M453" s="27"/>
      <c r="N453" s="27"/>
      <c r="O453" s="27"/>
      <c r="P453" s="27"/>
      <c r="Q453" s="27"/>
      <c r="R453" s="27"/>
      <c r="S453" s="27"/>
      <c r="T453" s="27"/>
      <c r="U453" s="27"/>
      <c r="V453" s="27"/>
      <c r="W453" s="85"/>
      <c r="X453" s="27"/>
      <c r="Y453" s="27"/>
      <c r="Z453" s="27"/>
      <c r="AA453" s="27"/>
      <c r="AB453" s="27"/>
      <c r="AC453" s="27"/>
      <c r="AD453" s="27"/>
      <c r="AE453" s="27"/>
      <c r="AF453" s="27"/>
      <c r="AG453" s="27"/>
      <c r="AH453" s="27"/>
      <c r="AI453" s="27"/>
      <c r="AJ453" s="27"/>
      <c r="AK453" s="27"/>
      <c r="AL453" s="27"/>
      <c r="AM453" s="27"/>
    </row>
    <row r="454" ht="12.75" customHeight="1">
      <c r="A454" s="5"/>
      <c r="B454" s="27"/>
      <c r="C454" s="27"/>
      <c r="D454" s="27"/>
      <c r="E454" s="27"/>
      <c r="F454" s="27"/>
      <c r="G454" s="27"/>
      <c r="H454" s="621"/>
      <c r="I454" s="27"/>
      <c r="J454" s="27"/>
      <c r="K454" s="27"/>
      <c r="L454" s="27"/>
      <c r="M454" s="27"/>
      <c r="N454" s="27"/>
      <c r="O454" s="27"/>
      <c r="P454" s="27"/>
      <c r="Q454" s="27"/>
      <c r="R454" s="27"/>
      <c r="S454" s="27"/>
      <c r="T454" s="27"/>
      <c r="U454" s="27"/>
      <c r="V454" s="27"/>
      <c r="W454" s="85"/>
      <c r="X454" s="27"/>
      <c r="Y454" s="27"/>
      <c r="Z454" s="27"/>
      <c r="AA454" s="27"/>
      <c r="AB454" s="27"/>
      <c r="AC454" s="27"/>
      <c r="AD454" s="27"/>
      <c r="AE454" s="27"/>
      <c r="AF454" s="27"/>
      <c r="AG454" s="27"/>
      <c r="AH454" s="27"/>
      <c r="AI454" s="27"/>
      <c r="AJ454" s="27"/>
      <c r="AK454" s="27"/>
      <c r="AL454" s="27"/>
      <c r="AM454" s="27"/>
    </row>
    <row r="455" ht="12.75" customHeight="1">
      <c r="A455" s="5"/>
      <c r="B455" s="27"/>
      <c r="C455" s="27"/>
      <c r="D455" s="27"/>
      <c r="E455" s="27"/>
      <c r="F455" s="27"/>
      <c r="G455" s="27"/>
      <c r="H455" s="621"/>
      <c r="I455" s="27"/>
      <c r="J455" s="27"/>
      <c r="K455" s="27"/>
      <c r="L455" s="27"/>
      <c r="M455" s="27"/>
      <c r="N455" s="27"/>
      <c r="O455" s="27"/>
      <c r="P455" s="27"/>
      <c r="Q455" s="27"/>
      <c r="R455" s="27"/>
      <c r="S455" s="27"/>
      <c r="T455" s="27"/>
      <c r="U455" s="27"/>
      <c r="V455" s="27"/>
      <c r="W455" s="85"/>
      <c r="X455" s="27"/>
      <c r="Y455" s="27"/>
      <c r="Z455" s="27"/>
      <c r="AA455" s="27"/>
      <c r="AB455" s="27"/>
      <c r="AC455" s="27"/>
      <c r="AD455" s="27"/>
      <c r="AE455" s="27"/>
      <c r="AF455" s="27"/>
      <c r="AG455" s="27"/>
      <c r="AH455" s="27"/>
      <c r="AI455" s="27"/>
      <c r="AJ455" s="27"/>
      <c r="AK455" s="27"/>
      <c r="AL455" s="27"/>
      <c r="AM455" s="27"/>
    </row>
    <row r="456" ht="12.75" customHeight="1">
      <c r="A456" s="5"/>
      <c r="B456" s="27"/>
      <c r="C456" s="27"/>
      <c r="D456" s="27"/>
      <c r="E456" s="27"/>
      <c r="F456" s="27"/>
      <c r="G456" s="27"/>
      <c r="H456" s="621"/>
      <c r="I456" s="27"/>
      <c r="J456" s="27"/>
      <c r="K456" s="27"/>
      <c r="L456" s="27"/>
      <c r="M456" s="27"/>
      <c r="N456" s="27"/>
      <c r="O456" s="27"/>
      <c r="P456" s="27"/>
      <c r="Q456" s="27"/>
      <c r="R456" s="27"/>
      <c r="S456" s="27"/>
      <c r="T456" s="27"/>
      <c r="U456" s="27"/>
      <c r="V456" s="27"/>
      <c r="W456" s="85"/>
      <c r="X456" s="27"/>
      <c r="Y456" s="27"/>
      <c r="Z456" s="27"/>
      <c r="AA456" s="27"/>
      <c r="AB456" s="27"/>
      <c r="AC456" s="27"/>
      <c r="AD456" s="27"/>
      <c r="AE456" s="27"/>
      <c r="AF456" s="27"/>
      <c r="AG456" s="27"/>
      <c r="AH456" s="27"/>
      <c r="AI456" s="27"/>
      <c r="AJ456" s="27"/>
      <c r="AK456" s="27"/>
      <c r="AL456" s="27"/>
      <c r="AM456" s="27"/>
    </row>
    <row r="457" ht="12.75" customHeight="1">
      <c r="A457" s="5"/>
      <c r="B457" s="27"/>
      <c r="C457" s="27"/>
      <c r="D457" s="27"/>
      <c r="E457" s="27"/>
      <c r="F457" s="27"/>
      <c r="G457" s="27"/>
      <c r="H457" s="621"/>
      <c r="I457" s="27"/>
      <c r="J457" s="27"/>
      <c r="K457" s="27"/>
      <c r="L457" s="27"/>
      <c r="M457" s="27"/>
      <c r="N457" s="27"/>
      <c r="O457" s="27"/>
      <c r="P457" s="27"/>
      <c r="Q457" s="27"/>
      <c r="R457" s="27"/>
      <c r="S457" s="27"/>
      <c r="T457" s="27"/>
      <c r="U457" s="27"/>
      <c r="V457" s="27"/>
      <c r="W457" s="85"/>
      <c r="X457" s="27"/>
      <c r="Y457" s="27"/>
      <c r="Z457" s="27"/>
      <c r="AA457" s="27"/>
      <c r="AB457" s="27"/>
      <c r="AC457" s="27"/>
      <c r="AD457" s="27"/>
      <c r="AE457" s="27"/>
      <c r="AF457" s="27"/>
      <c r="AG457" s="27"/>
      <c r="AH457" s="27"/>
      <c r="AI457" s="27"/>
      <c r="AJ457" s="27"/>
      <c r="AK457" s="27"/>
      <c r="AL457" s="27"/>
      <c r="AM457" s="27"/>
    </row>
    <row r="458" ht="12.75" customHeight="1">
      <c r="A458" s="5"/>
      <c r="B458" s="27"/>
      <c r="C458" s="27"/>
      <c r="D458" s="27"/>
      <c r="E458" s="27"/>
      <c r="F458" s="27"/>
      <c r="G458" s="27"/>
      <c r="H458" s="621"/>
      <c r="I458" s="27"/>
      <c r="J458" s="27"/>
      <c r="K458" s="27"/>
      <c r="L458" s="27"/>
      <c r="M458" s="27"/>
      <c r="N458" s="27"/>
      <c r="O458" s="27"/>
      <c r="P458" s="27"/>
      <c r="Q458" s="27"/>
      <c r="R458" s="27"/>
      <c r="S458" s="27"/>
      <c r="T458" s="27"/>
      <c r="U458" s="27"/>
      <c r="V458" s="27"/>
      <c r="W458" s="85"/>
      <c r="X458" s="27"/>
      <c r="Y458" s="27"/>
      <c r="Z458" s="27"/>
      <c r="AA458" s="27"/>
      <c r="AB458" s="27"/>
      <c r="AC458" s="27"/>
      <c r="AD458" s="27"/>
      <c r="AE458" s="27"/>
      <c r="AF458" s="27"/>
      <c r="AG458" s="27"/>
      <c r="AH458" s="27"/>
      <c r="AI458" s="27"/>
      <c r="AJ458" s="27"/>
      <c r="AK458" s="27"/>
      <c r="AL458" s="27"/>
      <c r="AM458" s="27"/>
    </row>
    <row r="459" ht="12.75" customHeight="1">
      <c r="A459" s="5"/>
      <c r="B459" s="27"/>
      <c r="C459" s="27"/>
      <c r="D459" s="27"/>
      <c r="E459" s="27"/>
      <c r="F459" s="27"/>
      <c r="G459" s="27"/>
      <c r="H459" s="621"/>
      <c r="I459" s="27"/>
      <c r="J459" s="27"/>
      <c r="K459" s="27"/>
      <c r="L459" s="27"/>
      <c r="M459" s="27"/>
      <c r="N459" s="27"/>
      <c r="O459" s="27"/>
      <c r="P459" s="27"/>
      <c r="Q459" s="27"/>
      <c r="R459" s="27"/>
      <c r="S459" s="27"/>
      <c r="T459" s="27"/>
      <c r="U459" s="27"/>
      <c r="V459" s="27"/>
      <c r="W459" s="85"/>
      <c r="X459" s="27"/>
      <c r="Y459" s="27"/>
      <c r="Z459" s="27"/>
      <c r="AA459" s="27"/>
      <c r="AB459" s="27"/>
      <c r="AC459" s="27"/>
      <c r="AD459" s="27"/>
      <c r="AE459" s="27"/>
      <c r="AF459" s="27"/>
      <c r="AG459" s="27"/>
      <c r="AH459" s="27"/>
      <c r="AI459" s="27"/>
      <c r="AJ459" s="27"/>
      <c r="AK459" s="27"/>
      <c r="AL459" s="27"/>
      <c r="AM459" s="27"/>
    </row>
    <row r="460" ht="12.75" customHeight="1">
      <c r="A460" s="5"/>
      <c r="B460" s="27"/>
      <c r="C460" s="27"/>
      <c r="D460" s="27"/>
      <c r="E460" s="27"/>
      <c r="F460" s="27"/>
      <c r="G460" s="27"/>
      <c r="H460" s="621"/>
      <c r="I460" s="27"/>
      <c r="J460" s="27"/>
      <c r="K460" s="27"/>
      <c r="L460" s="27"/>
      <c r="M460" s="27"/>
      <c r="N460" s="27"/>
      <c r="O460" s="27"/>
      <c r="P460" s="27"/>
      <c r="Q460" s="27"/>
      <c r="R460" s="27"/>
      <c r="S460" s="27"/>
      <c r="T460" s="27"/>
      <c r="U460" s="27"/>
      <c r="V460" s="27"/>
      <c r="W460" s="85"/>
      <c r="X460" s="27"/>
      <c r="Y460" s="27"/>
      <c r="Z460" s="27"/>
      <c r="AA460" s="27"/>
      <c r="AB460" s="27"/>
      <c r="AC460" s="27"/>
      <c r="AD460" s="27"/>
      <c r="AE460" s="27"/>
      <c r="AF460" s="27"/>
      <c r="AG460" s="27"/>
      <c r="AH460" s="27"/>
      <c r="AI460" s="27"/>
      <c r="AJ460" s="27"/>
      <c r="AK460" s="27"/>
      <c r="AL460" s="27"/>
      <c r="AM460" s="27"/>
    </row>
    <row r="461" ht="12.75" customHeight="1">
      <c r="A461" s="5"/>
      <c r="B461" s="27"/>
      <c r="C461" s="27"/>
      <c r="D461" s="27"/>
      <c r="E461" s="27"/>
      <c r="F461" s="27"/>
      <c r="G461" s="27"/>
      <c r="H461" s="621"/>
      <c r="I461" s="27"/>
      <c r="J461" s="27"/>
      <c r="K461" s="27"/>
      <c r="L461" s="27"/>
      <c r="M461" s="27"/>
      <c r="N461" s="27"/>
      <c r="O461" s="27"/>
      <c r="P461" s="27"/>
      <c r="Q461" s="27"/>
      <c r="R461" s="27"/>
      <c r="S461" s="27"/>
      <c r="T461" s="27"/>
      <c r="U461" s="27"/>
      <c r="V461" s="27"/>
      <c r="W461" s="85"/>
      <c r="X461" s="27"/>
      <c r="Y461" s="27"/>
      <c r="Z461" s="27"/>
      <c r="AA461" s="27"/>
      <c r="AB461" s="27"/>
      <c r="AC461" s="27"/>
      <c r="AD461" s="27"/>
      <c r="AE461" s="27"/>
      <c r="AF461" s="27"/>
      <c r="AG461" s="27"/>
      <c r="AH461" s="27"/>
      <c r="AI461" s="27"/>
      <c r="AJ461" s="27"/>
      <c r="AK461" s="27"/>
      <c r="AL461" s="27"/>
      <c r="AM461" s="27"/>
    </row>
    <row r="462" ht="12.75" customHeight="1">
      <c r="A462" s="5"/>
      <c r="B462" s="27"/>
      <c r="C462" s="27"/>
      <c r="D462" s="27"/>
      <c r="E462" s="27"/>
      <c r="F462" s="27"/>
      <c r="G462" s="27"/>
      <c r="H462" s="621"/>
      <c r="I462" s="27"/>
      <c r="J462" s="27"/>
      <c r="K462" s="27"/>
      <c r="L462" s="27"/>
      <c r="M462" s="27"/>
      <c r="N462" s="27"/>
      <c r="O462" s="27"/>
      <c r="P462" s="27"/>
      <c r="Q462" s="27"/>
      <c r="R462" s="27"/>
      <c r="S462" s="27"/>
      <c r="T462" s="27"/>
      <c r="U462" s="27"/>
      <c r="V462" s="27"/>
      <c r="W462" s="85"/>
      <c r="X462" s="27"/>
      <c r="Y462" s="27"/>
      <c r="Z462" s="27"/>
      <c r="AA462" s="27"/>
      <c r="AB462" s="27"/>
      <c r="AC462" s="27"/>
      <c r="AD462" s="27"/>
      <c r="AE462" s="27"/>
      <c r="AF462" s="27"/>
      <c r="AG462" s="27"/>
      <c r="AH462" s="27"/>
      <c r="AI462" s="27"/>
      <c r="AJ462" s="27"/>
      <c r="AK462" s="27"/>
      <c r="AL462" s="27"/>
      <c r="AM462" s="27"/>
    </row>
    <row r="463" ht="12.75" customHeight="1">
      <c r="A463" s="5"/>
      <c r="B463" s="27"/>
      <c r="C463" s="27"/>
      <c r="D463" s="27"/>
      <c r="E463" s="27"/>
      <c r="F463" s="27"/>
      <c r="G463" s="27"/>
      <c r="H463" s="621"/>
      <c r="I463" s="27"/>
      <c r="J463" s="27"/>
      <c r="K463" s="27"/>
      <c r="L463" s="27"/>
      <c r="M463" s="27"/>
      <c r="N463" s="27"/>
      <c r="O463" s="27"/>
      <c r="P463" s="27"/>
      <c r="Q463" s="27"/>
      <c r="R463" s="27"/>
      <c r="S463" s="27"/>
      <c r="T463" s="27"/>
      <c r="U463" s="27"/>
      <c r="V463" s="27"/>
      <c r="W463" s="85"/>
      <c r="X463" s="27"/>
      <c r="Y463" s="27"/>
      <c r="Z463" s="27"/>
      <c r="AA463" s="27"/>
      <c r="AB463" s="27"/>
      <c r="AC463" s="27"/>
      <c r="AD463" s="27"/>
      <c r="AE463" s="27"/>
      <c r="AF463" s="27"/>
      <c r="AG463" s="27"/>
      <c r="AH463" s="27"/>
      <c r="AI463" s="27"/>
      <c r="AJ463" s="27"/>
      <c r="AK463" s="27"/>
      <c r="AL463" s="27"/>
      <c r="AM463" s="27"/>
    </row>
    <row r="464" ht="12.75" customHeight="1">
      <c r="A464" s="5"/>
      <c r="B464" s="27"/>
      <c r="C464" s="27"/>
      <c r="D464" s="27"/>
      <c r="E464" s="27"/>
      <c r="F464" s="27"/>
      <c r="G464" s="27"/>
      <c r="H464" s="621"/>
      <c r="I464" s="27"/>
      <c r="J464" s="27"/>
      <c r="K464" s="27"/>
      <c r="L464" s="27"/>
      <c r="M464" s="27"/>
      <c r="N464" s="27"/>
      <c r="O464" s="27"/>
      <c r="P464" s="27"/>
      <c r="Q464" s="27"/>
      <c r="R464" s="27"/>
      <c r="S464" s="27"/>
      <c r="T464" s="27"/>
      <c r="U464" s="27"/>
      <c r="V464" s="27"/>
      <c r="W464" s="85"/>
      <c r="X464" s="27"/>
      <c r="Y464" s="27"/>
      <c r="Z464" s="27"/>
      <c r="AA464" s="27"/>
      <c r="AB464" s="27"/>
      <c r="AC464" s="27"/>
      <c r="AD464" s="27"/>
      <c r="AE464" s="27"/>
      <c r="AF464" s="27"/>
      <c r="AG464" s="27"/>
      <c r="AH464" s="27"/>
      <c r="AI464" s="27"/>
      <c r="AJ464" s="27"/>
      <c r="AK464" s="27"/>
      <c r="AL464" s="27"/>
      <c r="AM464" s="27"/>
    </row>
    <row r="465" ht="12.75" customHeight="1">
      <c r="A465" s="5"/>
      <c r="B465" s="27"/>
      <c r="C465" s="27"/>
      <c r="D465" s="27"/>
      <c r="E465" s="27"/>
      <c r="F465" s="27"/>
      <c r="G465" s="27"/>
      <c r="H465" s="621"/>
      <c r="I465" s="27"/>
      <c r="J465" s="27"/>
      <c r="K465" s="27"/>
      <c r="L465" s="27"/>
      <c r="M465" s="27"/>
      <c r="N465" s="27"/>
      <c r="O465" s="27"/>
      <c r="P465" s="27"/>
      <c r="Q465" s="27"/>
      <c r="R465" s="27"/>
      <c r="S465" s="27"/>
      <c r="T465" s="27"/>
      <c r="U465" s="27"/>
      <c r="V465" s="27"/>
      <c r="W465" s="85"/>
      <c r="X465" s="27"/>
      <c r="Y465" s="27"/>
      <c r="Z465" s="27"/>
      <c r="AA465" s="27"/>
      <c r="AB465" s="27"/>
      <c r="AC465" s="27"/>
      <c r="AD465" s="27"/>
      <c r="AE465" s="27"/>
      <c r="AF465" s="27"/>
      <c r="AG465" s="27"/>
      <c r="AH465" s="27"/>
      <c r="AI465" s="27"/>
      <c r="AJ465" s="27"/>
      <c r="AK465" s="27"/>
      <c r="AL465" s="27"/>
      <c r="AM465" s="27"/>
    </row>
    <row r="466" ht="12.75" customHeight="1">
      <c r="A466" s="5"/>
      <c r="B466" s="27"/>
      <c r="C466" s="27"/>
      <c r="D466" s="27"/>
      <c r="E466" s="27"/>
      <c r="F466" s="27"/>
      <c r="G466" s="27"/>
      <c r="H466" s="621"/>
      <c r="I466" s="27"/>
      <c r="J466" s="27"/>
      <c r="K466" s="27"/>
      <c r="L466" s="27"/>
      <c r="M466" s="27"/>
      <c r="N466" s="27"/>
      <c r="O466" s="27"/>
      <c r="P466" s="27"/>
      <c r="Q466" s="27"/>
      <c r="R466" s="27"/>
      <c r="S466" s="27"/>
      <c r="T466" s="27"/>
      <c r="U466" s="27"/>
      <c r="V466" s="27"/>
      <c r="W466" s="85"/>
      <c r="X466" s="27"/>
      <c r="Y466" s="27"/>
      <c r="Z466" s="27"/>
      <c r="AA466" s="27"/>
      <c r="AB466" s="27"/>
      <c r="AC466" s="27"/>
      <c r="AD466" s="27"/>
      <c r="AE466" s="27"/>
      <c r="AF466" s="27"/>
      <c r="AG466" s="27"/>
      <c r="AH466" s="27"/>
      <c r="AI466" s="27"/>
      <c r="AJ466" s="27"/>
      <c r="AK466" s="27"/>
      <c r="AL466" s="27"/>
      <c r="AM466" s="27"/>
    </row>
    <row r="467" ht="12.75" customHeight="1">
      <c r="A467" s="5"/>
      <c r="B467" s="27"/>
      <c r="C467" s="27"/>
      <c r="D467" s="27"/>
      <c r="E467" s="27"/>
      <c r="F467" s="27"/>
      <c r="G467" s="27"/>
      <c r="H467" s="621"/>
      <c r="I467" s="27"/>
      <c r="J467" s="27"/>
      <c r="K467" s="27"/>
      <c r="L467" s="27"/>
      <c r="M467" s="27"/>
      <c r="N467" s="27"/>
      <c r="O467" s="27"/>
      <c r="P467" s="27"/>
      <c r="Q467" s="27"/>
      <c r="R467" s="27"/>
      <c r="S467" s="27"/>
      <c r="T467" s="27"/>
      <c r="U467" s="27"/>
      <c r="V467" s="27"/>
      <c r="W467" s="85"/>
      <c r="X467" s="27"/>
      <c r="Y467" s="27"/>
      <c r="Z467" s="27"/>
      <c r="AA467" s="27"/>
      <c r="AB467" s="27"/>
      <c r="AC467" s="27"/>
      <c r="AD467" s="27"/>
      <c r="AE467" s="27"/>
      <c r="AF467" s="27"/>
      <c r="AG467" s="27"/>
      <c r="AH467" s="27"/>
      <c r="AI467" s="27"/>
      <c r="AJ467" s="27"/>
      <c r="AK467" s="27"/>
      <c r="AL467" s="27"/>
      <c r="AM467" s="27"/>
    </row>
    <row r="468" ht="12.75" customHeight="1">
      <c r="A468" s="5"/>
      <c r="B468" s="27"/>
      <c r="C468" s="27"/>
      <c r="D468" s="27"/>
      <c r="E468" s="27"/>
      <c r="F468" s="27"/>
      <c r="G468" s="27"/>
      <c r="H468" s="621"/>
      <c r="I468" s="27"/>
      <c r="J468" s="27"/>
      <c r="K468" s="27"/>
      <c r="L468" s="27"/>
      <c r="M468" s="27"/>
      <c r="N468" s="27"/>
      <c r="O468" s="27"/>
      <c r="P468" s="27"/>
      <c r="Q468" s="27"/>
      <c r="R468" s="27"/>
      <c r="S468" s="27"/>
      <c r="T468" s="27"/>
      <c r="U468" s="27"/>
      <c r="V468" s="27"/>
      <c r="W468" s="85"/>
      <c r="X468" s="27"/>
      <c r="Y468" s="27"/>
      <c r="Z468" s="27"/>
      <c r="AA468" s="27"/>
      <c r="AB468" s="27"/>
      <c r="AC468" s="27"/>
      <c r="AD468" s="27"/>
      <c r="AE468" s="27"/>
      <c r="AF468" s="27"/>
      <c r="AG468" s="27"/>
      <c r="AH468" s="27"/>
      <c r="AI468" s="27"/>
      <c r="AJ468" s="27"/>
      <c r="AK468" s="27"/>
      <c r="AL468" s="27"/>
      <c r="AM468" s="27"/>
    </row>
    <row r="469" ht="12.75" customHeight="1">
      <c r="A469" s="5"/>
      <c r="B469" s="27"/>
      <c r="C469" s="27"/>
      <c r="D469" s="27"/>
      <c r="E469" s="27"/>
      <c r="F469" s="27"/>
      <c r="G469" s="27"/>
      <c r="H469" s="621"/>
      <c r="I469" s="27"/>
      <c r="J469" s="27"/>
      <c r="K469" s="27"/>
      <c r="L469" s="27"/>
      <c r="M469" s="27"/>
      <c r="N469" s="27"/>
      <c r="O469" s="27"/>
      <c r="P469" s="27"/>
      <c r="Q469" s="27"/>
      <c r="R469" s="27"/>
      <c r="S469" s="27"/>
      <c r="T469" s="27"/>
      <c r="U469" s="27"/>
      <c r="V469" s="27"/>
      <c r="W469" s="85"/>
      <c r="X469" s="27"/>
      <c r="Y469" s="27"/>
      <c r="Z469" s="27"/>
      <c r="AA469" s="27"/>
      <c r="AB469" s="27"/>
      <c r="AC469" s="27"/>
      <c r="AD469" s="27"/>
      <c r="AE469" s="27"/>
      <c r="AF469" s="27"/>
      <c r="AG469" s="27"/>
      <c r="AH469" s="27"/>
      <c r="AI469" s="27"/>
      <c r="AJ469" s="27"/>
      <c r="AK469" s="27"/>
      <c r="AL469" s="27"/>
      <c r="AM469" s="27"/>
    </row>
    <row r="470" ht="12.75" customHeight="1">
      <c r="A470" s="5"/>
      <c r="B470" s="27"/>
      <c r="C470" s="27"/>
      <c r="D470" s="27"/>
      <c r="E470" s="27"/>
      <c r="F470" s="27"/>
      <c r="G470" s="27"/>
      <c r="H470" s="621"/>
      <c r="I470" s="27"/>
      <c r="J470" s="27"/>
      <c r="K470" s="27"/>
      <c r="L470" s="27"/>
      <c r="M470" s="27"/>
      <c r="N470" s="27"/>
      <c r="O470" s="27"/>
      <c r="P470" s="27"/>
      <c r="Q470" s="27"/>
      <c r="R470" s="27"/>
      <c r="S470" s="27"/>
      <c r="T470" s="27"/>
      <c r="U470" s="27"/>
      <c r="V470" s="27"/>
      <c r="W470" s="85"/>
      <c r="X470" s="27"/>
      <c r="Y470" s="27"/>
      <c r="Z470" s="27"/>
      <c r="AA470" s="27"/>
      <c r="AB470" s="27"/>
      <c r="AC470" s="27"/>
      <c r="AD470" s="27"/>
      <c r="AE470" s="27"/>
      <c r="AF470" s="27"/>
      <c r="AG470" s="27"/>
      <c r="AH470" s="27"/>
      <c r="AI470" s="27"/>
      <c r="AJ470" s="27"/>
      <c r="AK470" s="27"/>
      <c r="AL470" s="27"/>
      <c r="AM470" s="27"/>
    </row>
    <row r="471" ht="12.75" customHeight="1">
      <c r="A471" s="5"/>
      <c r="B471" s="27"/>
      <c r="C471" s="27"/>
      <c r="D471" s="27"/>
      <c r="E471" s="27"/>
      <c r="F471" s="27"/>
      <c r="G471" s="27"/>
      <c r="H471" s="621"/>
      <c r="I471" s="27"/>
      <c r="J471" s="27"/>
      <c r="K471" s="27"/>
      <c r="L471" s="27"/>
      <c r="M471" s="27"/>
      <c r="N471" s="27"/>
      <c r="O471" s="27"/>
      <c r="P471" s="27"/>
      <c r="Q471" s="27"/>
      <c r="R471" s="27"/>
      <c r="S471" s="27"/>
      <c r="T471" s="27"/>
      <c r="U471" s="27"/>
      <c r="V471" s="27"/>
      <c r="W471" s="85"/>
      <c r="X471" s="27"/>
      <c r="Y471" s="27"/>
      <c r="Z471" s="27"/>
      <c r="AA471" s="27"/>
      <c r="AB471" s="27"/>
      <c r="AC471" s="27"/>
      <c r="AD471" s="27"/>
      <c r="AE471" s="27"/>
      <c r="AF471" s="27"/>
      <c r="AG471" s="27"/>
      <c r="AH471" s="27"/>
      <c r="AI471" s="27"/>
      <c r="AJ471" s="27"/>
      <c r="AK471" s="27"/>
      <c r="AL471" s="27"/>
      <c r="AM471" s="27"/>
    </row>
    <row r="472" ht="12.75" customHeight="1">
      <c r="A472" s="5"/>
      <c r="B472" s="27"/>
      <c r="C472" s="27"/>
      <c r="D472" s="27"/>
      <c r="E472" s="27"/>
      <c r="F472" s="27"/>
      <c r="G472" s="27"/>
      <c r="H472" s="621"/>
      <c r="I472" s="27"/>
      <c r="J472" s="27"/>
      <c r="K472" s="27"/>
      <c r="L472" s="27"/>
      <c r="M472" s="27"/>
      <c r="N472" s="27"/>
      <c r="O472" s="27"/>
      <c r="P472" s="27"/>
      <c r="Q472" s="27"/>
      <c r="R472" s="27"/>
      <c r="S472" s="27"/>
      <c r="T472" s="27"/>
      <c r="U472" s="27"/>
      <c r="V472" s="27"/>
      <c r="W472" s="85"/>
      <c r="X472" s="27"/>
      <c r="Y472" s="27"/>
      <c r="Z472" s="27"/>
      <c r="AA472" s="27"/>
      <c r="AB472" s="27"/>
      <c r="AC472" s="27"/>
      <c r="AD472" s="27"/>
      <c r="AE472" s="27"/>
      <c r="AF472" s="27"/>
      <c r="AG472" s="27"/>
      <c r="AH472" s="27"/>
      <c r="AI472" s="27"/>
      <c r="AJ472" s="27"/>
      <c r="AK472" s="27"/>
      <c r="AL472" s="27"/>
      <c r="AM472" s="27"/>
    </row>
    <row r="473" ht="12.75" customHeight="1">
      <c r="A473" s="5"/>
      <c r="B473" s="27"/>
      <c r="C473" s="27"/>
      <c r="D473" s="27"/>
      <c r="E473" s="27"/>
      <c r="F473" s="27"/>
      <c r="G473" s="27"/>
      <c r="H473" s="621"/>
      <c r="I473" s="27"/>
      <c r="J473" s="27"/>
      <c r="K473" s="27"/>
      <c r="L473" s="27"/>
      <c r="M473" s="27"/>
      <c r="N473" s="27"/>
      <c r="O473" s="27"/>
      <c r="P473" s="27"/>
      <c r="Q473" s="27"/>
      <c r="R473" s="27"/>
      <c r="S473" s="27"/>
      <c r="T473" s="27"/>
      <c r="U473" s="27"/>
      <c r="V473" s="27"/>
      <c r="W473" s="85"/>
      <c r="X473" s="27"/>
      <c r="Y473" s="27"/>
      <c r="Z473" s="27"/>
      <c r="AA473" s="27"/>
      <c r="AB473" s="27"/>
      <c r="AC473" s="27"/>
      <c r="AD473" s="27"/>
      <c r="AE473" s="27"/>
      <c r="AF473" s="27"/>
      <c r="AG473" s="27"/>
      <c r="AH473" s="27"/>
      <c r="AI473" s="27"/>
      <c r="AJ473" s="27"/>
      <c r="AK473" s="27"/>
      <c r="AL473" s="27"/>
      <c r="AM473" s="27"/>
    </row>
    <row r="474" ht="12.75" customHeight="1">
      <c r="A474" s="5"/>
      <c r="B474" s="27"/>
      <c r="C474" s="27"/>
      <c r="D474" s="27"/>
      <c r="E474" s="27"/>
      <c r="F474" s="27"/>
      <c r="G474" s="27"/>
      <c r="H474" s="621"/>
      <c r="I474" s="27"/>
      <c r="J474" s="27"/>
      <c r="K474" s="27"/>
      <c r="L474" s="27"/>
      <c r="M474" s="27"/>
      <c r="N474" s="27"/>
      <c r="O474" s="27"/>
      <c r="P474" s="27"/>
      <c r="Q474" s="27"/>
      <c r="R474" s="27"/>
      <c r="S474" s="27"/>
      <c r="T474" s="27"/>
      <c r="U474" s="27"/>
      <c r="V474" s="27"/>
      <c r="W474" s="85"/>
      <c r="X474" s="27"/>
      <c r="Y474" s="27"/>
      <c r="Z474" s="27"/>
      <c r="AA474" s="27"/>
      <c r="AB474" s="27"/>
      <c r="AC474" s="27"/>
      <c r="AD474" s="27"/>
      <c r="AE474" s="27"/>
      <c r="AF474" s="27"/>
      <c r="AG474" s="27"/>
      <c r="AH474" s="27"/>
      <c r="AI474" s="27"/>
      <c r="AJ474" s="27"/>
      <c r="AK474" s="27"/>
      <c r="AL474" s="27"/>
      <c r="AM474" s="27"/>
    </row>
    <row r="475" ht="12.75" customHeight="1">
      <c r="A475" s="5"/>
      <c r="B475" s="27"/>
      <c r="C475" s="27"/>
      <c r="D475" s="27"/>
      <c r="E475" s="27"/>
      <c r="F475" s="27"/>
      <c r="G475" s="27"/>
      <c r="H475" s="621"/>
      <c r="I475" s="27"/>
      <c r="J475" s="27"/>
      <c r="K475" s="27"/>
      <c r="L475" s="27"/>
      <c r="M475" s="27"/>
      <c r="N475" s="27"/>
      <c r="O475" s="27"/>
      <c r="P475" s="27"/>
      <c r="Q475" s="27"/>
      <c r="R475" s="27"/>
      <c r="S475" s="27"/>
      <c r="T475" s="27"/>
      <c r="U475" s="27"/>
      <c r="V475" s="27"/>
      <c r="W475" s="85"/>
      <c r="X475" s="27"/>
      <c r="Y475" s="27"/>
      <c r="Z475" s="27"/>
      <c r="AA475" s="27"/>
      <c r="AB475" s="27"/>
      <c r="AC475" s="27"/>
      <c r="AD475" s="27"/>
      <c r="AE475" s="27"/>
      <c r="AF475" s="27"/>
      <c r="AG475" s="27"/>
      <c r="AH475" s="27"/>
      <c r="AI475" s="27"/>
      <c r="AJ475" s="27"/>
      <c r="AK475" s="27"/>
      <c r="AL475" s="27"/>
      <c r="AM475" s="27"/>
    </row>
    <row r="476" ht="12.75" customHeight="1">
      <c r="A476" s="5"/>
      <c r="B476" s="27"/>
      <c r="C476" s="27"/>
      <c r="D476" s="27"/>
      <c r="E476" s="27"/>
      <c r="F476" s="27"/>
      <c r="G476" s="27"/>
      <c r="H476" s="621"/>
      <c r="I476" s="27"/>
      <c r="J476" s="27"/>
      <c r="K476" s="27"/>
      <c r="L476" s="27"/>
      <c r="M476" s="27"/>
      <c r="N476" s="27"/>
      <c r="O476" s="27"/>
      <c r="P476" s="27"/>
      <c r="Q476" s="27"/>
      <c r="R476" s="27"/>
      <c r="S476" s="27"/>
      <c r="T476" s="27"/>
      <c r="U476" s="27"/>
      <c r="V476" s="27"/>
      <c r="W476" s="85"/>
      <c r="X476" s="27"/>
      <c r="Y476" s="27"/>
      <c r="Z476" s="27"/>
      <c r="AA476" s="27"/>
      <c r="AB476" s="27"/>
      <c r="AC476" s="27"/>
      <c r="AD476" s="27"/>
      <c r="AE476" s="27"/>
      <c r="AF476" s="27"/>
      <c r="AG476" s="27"/>
      <c r="AH476" s="27"/>
      <c r="AI476" s="27"/>
      <c r="AJ476" s="27"/>
      <c r="AK476" s="27"/>
      <c r="AL476" s="27"/>
      <c r="AM476" s="27"/>
    </row>
    <row r="477" ht="12.75" customHeight="1">
      <c r="A477" s="5"/>
      <c r="B477" s="27"/>
      <c r="C477" s="27"/>
      <c r="D477" s="27"/>
      <c r="E477" s="27"/>
      <c r="F477" s="27"/>
      <c r="G477" s="27"/>
      <c r="H477" s="621"/>
      <c r="I477" s="27"/>
      <c r="J477" s="27"/>
      <c r="K477" s="27"/>
      <c r="L477" s="27"/>
      <c r="M477" s="27"/>
      <c r="N477" s="27"/>
      <c r="O477" s="27"/>
      <c r="P477" s="27"/>
      <c r="Q477" s="27"/>
      <c r="R477" s="27"/>
      <c r="S477" s="27"/>
      <c r="T477" s="27"/>
      <c r="U477" s="27"/>
      <c r="V477" s="27"/>
      <c r="W477" s="85"/>
      <c r="X477" s="27"/>
      <c r="Y477" s="27"/>
      <c r="Z477" s="27"/>
      <c r="AA477" s="27"/>
      <c r="AB477" s="27"/>
      <c r="AC477" s="27"/>
      <c r="AD477" s="27"/>
      <c r="AE477" s="27"/>
      <c r="AF477" s="27"/>
      <c r="AG477" s="27"/>
      <c r="AH477" s="27"/>
      <c r="AI477" s="27"/>
      <c r="AJ477" s="27"/>
      <c r="AK477" s="27"/>
      <c r="AL477" s="27"/>
      <c r="AM477" s="27"/>
    </row>
    <row r="478" ht="12.75" customHeight="1">
      <c r="A478" s="5"/>
      <c r="B478" s="27"/>
      <c r="C478" s="27"/>
      <c r="D478" s="27"/>
      <c r="E478" s="27"/>
      <c r="F478" s="27"/>
      <c r="G478" s="27"/>
      <c r="H478" s="621"/>
      <c r="I478" s="27"/>
      <c r="J478" s="27"/>
      <c r="K478" s="27"/>
      <c r="L478" s="27"/>
      <c r="M478" s="27"/>
      <c r="N478" s="27"/>
      <c r="O478" s="27"/>
      <c r="P478" s="27"/>
      <c r="Q478" s="27"/>
      <c r="R478" s="27"/>
      <c r="S478" s="27"/>
      <c r="T478" s="27"/>
      <c r="U478" s="27"/>
      <c r="V478" s="27"/>
      <c r="W478" s="85"/>
      <c r="X478" s="27"/>
      <c r="Y478" s="27"/>
      <c r="Z478" s="27"/>
      <c r="AA478" s="27"/>
      <c r="AB478" s="27"/>
      <c r="AC478" s="27"/>
      <c r="AD478" s="27"/>
      <c r="AE478" s="27"/>
      <c r="AF478" s="27"/>
      <c r="AG478" s="27"/>
      <c r="AH478" s="27"/>
      <c r="AI478" s="27"/>
      <c r="AJ478" s="27"/>
      <c r="AK478" s="27"/>
      <c r="AL478" s="27"/>
      <c r="AM478" s="27"/>
    </row>
    <row r="479" ht="12.75" customHeight="1">
      <c r="A479" s="5"/>
      <c r="B479" s="27"/>
      <c r="C479" s="27"/>
      <c r="D479" s="27"/>
      <c r="E479" s="27"/>
      <c r="F479" s="27"/>
      <c r="G479" s="27"/>
      <c r="H479" s="621"/>
      <c r="I479" s="27"/>
      <c r="J479" s="27"/>
      <c r="K479" s="27"/>
      <c r="L479" s="27"/>
      <c r="M479" s="27"/>
      <c r="N479" s="27"/>
      <c r="O479" s="27"/>
      <c r="P479" s="27"/>
      <c r="Q479" s="27"/>
      <c r="R479" s="27"/>
      <c r="S479" s="27"/>
      <c r="T479" s="27"/>
      <c r="U479" s="27"/>
      <c r="V479" s="27"/>
      <c r="W479" s="85"/>
      <c r="X479" s="27"/>
      <c r="Y479" s="27"/>
      <c r="Z479" s="27"/>
      <c r="AA479" s="27"/>
      <c r="AB479" s="27"/>
      <c r="AC479" s="27"/>
      <c r="AD479" s="27"/>
      <c r="AE479" s="27"/>
      <c r="AF479" s="27"/>
      <c r="AG479" s="27"/>
      <c r="AH479" s="27"/>
      <c r="AI479" s="27"/>
      <c r="AJ479" s="27"/>
      <c r="AK479" s="27"/>
      <c r="AL479" s="27"/>
      <c r="AM479" s="27"/>
    </row>
    <row r="480" ht="12.75" customHeight="1">
      <c r="A480" s="5"/>
      <c r="B480" s="27"/>
      <c r="C480" s="27"/>
      <c r="D480" s="27"/>
      <c r="E480" s="27"/>
      <c r="F480" s="27"/>
      <c r="G480" s="27"/>
      <c r="H480" s="621"/>
      <c r="I480" s="27"/>
      <c r="J480" s="27"/>
      <c r="K480" s="27"/>
      <c r="L480" s="27"/>
      <c r="M480" s="27"/>
      <c r="N480" s="27"/>
      <c r="O480" s="27"/>
      <c r="P480" s="27"/>
      <c r="Q480" s="27"/>
      <c r="R480" s="27"/>
      <c r="S480" s="27"/>
      <c r="T480" s="27"/>
      <c r="U480" s="27"/>
      <c r="V480" s="27"/>
      <c r="W480" s="85"/>
      <c r="X480" s="27"/>
      <c r="Y480" s="27"/>
      <c r="Z480" s="27"/>
      <c r="AA480" s="27"/>
      <c r="AB480" s="27"/>
      <c r="AC480" s="27"/>
      <c r="AD480" s="27"/>
      <c r="AE480" s="27"/>
      <c r="AF480" s="27"/>
      <c r="AG480" s="27"/>
      <c r="AH480" s="27"/>
      <c r="AI480" s="27"/>
      <c r="AJ480" s="27"/>
      <c r="AK480" s="27"/>
      <c r="AL480" s="27"/>
      <c r="AM480" s="27"/>
    </row>
    <row r="481" ht="12.75" customHeight="1">
      <c r="A481" s="5"/>
      <c r="B481" s="27"/>
      <c r="C481" s="27"/>
      <c r="D481" s="27"/>
      <c r="E481" s="27"/>
      <c r="F481" s="27"/>
      <c r="G481" s="27"/>
      <c r="H481" s="621"/>
      <c r="I481" s="27"/>
      <c r="J481" s="27"/>
      <c r="K481" s="27"/>
      <c r="L481" s="27"/>
      <c r="M481" s="27"/>
      <c r="N481" s="27"/>
      <c r="O481" s="27"/>
      <c r="P481" s="27"/>
      <c r="Q481" s="27"/>
      <c r="R481" s="27"/>
      <c r="S481" s="27"/>
      <c r="T481" s="27"/>
      <c r="U481" s="27"/>
      <c r="V481" s="27"/>
      <c r="W481" s="85"/>
      <c r="X481" s="27"/>
      <c r="Y481" s="27"/>
      <c r="Z481" s="27"/>
      <c r="AA481" s="27"/>
      <c r="AB481" s="27"/>
      <c r="AC481" s="27"/>
      <c r="AD481" s="27"/>
      <c r="AE481" s="27"/>
      <c r="AF481" s="27"/>
      <c r="AG481" s="27"/>
      <c r="AH481" s="27"/>
      <c r="AI481" s="27"/>
      <c r="AJ481" s="27"/>
      <c r="AK481" s="27"/>
      <c r="AL481" s="27"/>
      <c r="AM481" s="27"/>
    </row>
    <row r="482" ht="12.75" customHeight="1">
      <c r="A482" s="5"/>
      <c r="B482" s="27"/>
      <c r="C482" s="27"/>
      <c r="D482" s="27"/>
      <c r="E482" s="27"/>
      <c r="F482" s="27"/>
      <c r="G482" s="27"/>
      <c r="H482" s="621"/>
      <c r="I482" s="27"/>
      <c r="J482" s="27"/>
      <c r="K482" s="27"/>
      <c r="L482" s="27"/>
      <c r="M482" s="27"/>
      <c r="N482" s="27"/>
      <c r="O482" s="27"/>
      <c r="P482" s="27"/>
      <c r="Q482" s="27"/>
      <c r="R482" s="27"/>
      <c r="S482" s="27"/>
      <c r="T482" s="27"/>
      <c r="U482" s="27"/>
      <c r="V482" s="27"/>
      <c r="W482" s="85"/>
      <c r="X482" s="27"/>
      <c r="Y482" s="27"/>
      <c r="Z482" s="27"/>
      <c r="AA482" s="27"/>
      <c r="AB482" s="27"/>
      <c r="AC482" s="27"/>
      <c r="AD482" s="27"/>
      <c r="AE482" s="27"/>
      <c r="AF482" s="27"/>
      <c r="AG482" s="27"/>
      <c r="AH482" s="27"/>
      <c r="AI482" s="27"/>
      <c r="AJ482" s="27"/>
      <c r="AK482" s="27"/>
      <c r="AL482" s="27"/>
      <c r="AM482" s="27"/>
    </row>
    <row r="483" ht="12.75" customHeight="1">
      <c r="A483" s="5"/>
      <c r="B483" s="27"/>
      <c r="C483" s="27"/>
      <c r="D483" s="27"/>
      <c r="E483" s="27"/>
      <c r="F483" s="27"/>
      <c r="G483" s="27"/>
      <c r="H483" s="621"/>
      <c r="I483" s="27"/>
      <c r="J483" s="27"/>
      <c r="K483" s="27"/>
      <c r="L483" s="27"/>
      <c r="M483" s="27"/>
      <c r="N483" s="27"/>
      <c r="O483" s="27"/>
      <c r="P483" s="27"/>
      <c r="Q483" s="27"/>
      <c r="R483" s="27"/>
      <c r="S483" s="27"/>
      <c r="T483" s="27"/>
      <c r="U483" s="27"/>
      <c r="V483" s="27"/>
      <c r="W483" s="85"/>
      <c r="X483" s="27"/>
      <c r="Y483" s="27"/>
      <c r="Z483" s="27"/>
      <c r="AA483" s="27"/>
      <c r="AB483" s="27"/>
      <c r="AC483" s="27"/>
      <c r="AD483" s="27"/>
      <c r="AE483" s="27"/>
      <c r="AF483" s="27"/>
      <c r="AG483" s="27"/>
      <c r="AH483" s="27"/>
      <c r="AI483" s="27"/>
      <c r="AJ483" s="27"/>
      <c r="AK483" s="27"/>
      <c r="AL483" s="27"/>
      <c r="AM483" s="27"/>
    </row>
    <row r="484" ht="12.75" customHeight="1">
      <c r="A484" s="5"/>
      <c r="B484" s="27"/>
      <c r="C484" s="27"/>
      <c r="D484" s="27"/>
      <c r="E484" s="27"/>
      <c r="F484" s="27"/>
      <c r="G484" s="27"/>
      <c r="H484" s="621"/>
      <c r="I484" s="27"/>
      <c r="J484" s="27"/>
      <c r="K484" s="27"/>
      <c r="L484" s="27"/>
      <c r="M484" s="27"/>
      <c r="N484" s="27"/>
      <c r="O484" s="27"/>
      <c r="P484" s="27"/>
      <c r="Q484" s="27"/>
      <c r="R484" s="27"/>
      <c r="S484" s="27"/>
      <c r="T484" s="27"/>
      <c r="U484" s="27"/>
      <c r="V484" s="27"/>
      <c r="W484" s="85"/>
      <c r="X484" s="27"/>
      <c r="Y484" s="27"/>
      <c r="Z484" s="27"/>
      <c r="AA484" s="27"/>
      <c r="AB484" s="27"/>
      <c r="AC484" s="27"/>
      <c r="AD484" s="27"/>
      <c r="AE484" s="27"/>
      <c r="AF484" s="27"/>
      <c r="AG484" s="27"/>
      <c r="AH484" s="27"/>
      <c r="AI484" s="27"/>
      <c r="AJ484" s="27"/>
      <c r="AK484" s="27"/>
      <c r="AL484" s="27"/>
      <c r="AM484" s="27"/>
    </row>
    <row r="485" ht="12.75" customHeight="1">
      <c r="A485" s="5"/>
      <c r="B485" s="27"/>
      <c r="C485" s="27"/>
      <c r="D485" s="27"/>
      <c r="E485" s="27"/>
      <c r="F485" s="27"/>
      <c r="G485" s="27"/>
      <c r="H485" s="621"/>
      <c r="I485" s="27"/>
      <c r="J485" s="27"/>
      <c r="K485" s="27"/>
      <c r="L485" s="27"/>
      <c r="M485" s="27"/>
      <c r="N485" s="27"/>
      <c r="O485" s="27"/>
      <c r="P485" s="27"/>
      <c r="Q485" s="27"/>
      <c r="R485" s="27"/>
      <c r="S485" s="27"/>
      <c r="T485" s="27"/>
      <c r="U485" s="27"/>
      <c r="V485" s="27"/>
      <c r="W485" s="85"/>
      <c r="X485" s="27"/>
      <c r="Y485" s="27"/>
      <c r="Z485" s="27"/>
      <c r="AA485" s="27"/>
      <c r="AB485" s="27"/>
      <c r="AC485" s="27"/>
      <c r="AD485" s="27"/>
      <c r="AE485" s="27"/>
      <c r="AF485" s="27"/>
      <c r="AG485" s="27"/>
      <c r="AH485" s="27"/>
      <c r="AI485" s="27"/>
      <c r="AJ485" s="27"/>
      <c r="AK485" s="27"/>
      <c r="AL485" s="27"/>
      <c r="AM485" s="27"/>
    </row>
    <row r="486" ht="12.75" customHeight="1">
      <c r="A486" s="5"/>
      <c r="B486" s="27"/>
      <c r="C486" s="27"/>
      <c r="D486" s="27"/>
      <c r="E486" s="27"/>
      <c r="F486" s="27"/>
      <c r="G486" s="27"/>
      <c r="H486" s="621"/>
      <c r="I486" s="27"/>
      <c r="J486" s="27"/>
      <c r="K486" s="27"/>
      <c r="L486" s="27"/>
      <c r="M486" s="27"/>
      <c r="N486" s="27"/>
      <c r="O486" s="27"/>
      <c r="P486" s="27"/>
      <c r="Q486" s="27"/>
      <c r="R486" s="27"/>
      <c r="S486" s="27"/>
      <c r="T486" s="27"/>
      <c r="U486" s="27"/>
      <c r="V486" s="27"/>
      <c r="W486" s="85"/>
      <c r="X486" s="27"/>
      <c r="Y486" s="27"/>
      <c r="Z486" s="27"/>
      <c r="AA486" s="27"/>
      <c r="AB486" s="27"/>
      <c r="AC486" s="27"/>
      <c r="AD486" s="27"/>
      <c r="AE486" s="27"/>
      <c r="AF486" s="27"/>
      <c r="AG486" s="27"/>
      <c r="AH486" s="27"/>
      <c r="AI486" s="27"/>
      <c r="AJ486" s="27"/>
      <c r="AK486" s="27"/>
      <c r="AL486" s="27"/>
      <c r="AM486" s="27"/>
    </row>
    <row r="487" ht="12.75" customHeight="1">
      <c r="A487" s="5"/>
      <c r="B487" s="27"/>
      <c r="C487" s="27"/>
      <c r="D487" s="27"/>
      <c r="E487" s="27"/>
      <c r="F487" s="27"/>
      <c r="G487" s="27"/>
      <c r="H487" s="621"/>
      <c r="I487" s="27"/>
      <c r="J487" s="27"/>
      <c r="K487" s="27"/>
      <c r="L487" s="27"/>
      <c r="M487" s="27"/>
      <c r="N487" s="27"/>
      <c r="O487" s="27"/>
      <c r="P487" s="27"/>
      <c r="Q487" s="27"/>
      <c r="R487" s="27"/>
      <c r="S487" s="27"/>
      <c r="T487" s="27"/>
      <c r="U487" s="27"/>
      <c r="V487" s="27"/>
      <c r="W487" s="85"/>
      <c r="X487" s="27"/>
      <c r="Y487" s="27"/>
      <c r="Z487" s="27"/>
      <c r="AA487" s="27"/>
      <c r="AB487" s="27"/>
      <c r="AC487" s="27"/>
      <c r="AD487" s="27"/>
      <c r="AE487" s="27"/>
      <c r="AF487" s="27"/>
      <c r="AG487" s="27"/>
      <c r="AH487" s="27"/>
      <c r="AI487" s="27"/>
      <c r="AJ487" s="27"/>
      <c r="AK487" s="27"/>
      <c r="AL487" s="27"/>
      <c r="AM487" s="27"/>
    </row>
    <row r="488" ht="12.75" customHeight="1">
      <c r="A488" s="5"/>
      <c r="B488" s="27"/>
      <c r="C488" s="27"/>
      <c r="D488" s="27"/>
      <c r="E488" s="27"/>
      <c r="F488" s="27"/>
      <c r="G488" s="27"/>
      <c r="H488" s="621"/>
      <c r="I488" s="27"/>
      <c r="J488" s="27"/>
      <c r="K488" s="27"/>
      <c r="L488" s="27"/>
      <c r="M488" s="27"/>
      <c r="N488" s="27"/>
      <c r="O488" s="27"/>
      <c r="P488" s="27"/>
      <c r="Q488" s="27"/>
      <c r="R488" s="27"/>
      <c r="S488" s="27"/>
      <c r="T488" s="27"/>
      <c r="U488" s="27"/>
      <c r="V488" s="27"/>
      <c r="W488" s="85"/>
      <c r="X488" s="27"/>
      <c r="Y488" s="27"/>
      <c r="Z488" s="27"/>
      <c r="AA488" s="27"/>
      <c r="AB488" s="27"/>
      <c r="AC488" s="27"/>
      <c r="AD488" s="27"/>
      <c r="AE488" s="27"/>
      <c r="AF488" s="27"/>
      <c r="AG488" s="27"/>
      <c r="AH488" s="27"/>
      <c r="AI488" s="27"/>
      <c r="AJ488" s="27"/>
      <c r="AK488" s="27"/>
      <c r="AL488" s="27"/>
      <c r="AM488" s="27"/>
    </row>
    <row r="489" ht="12.75" customHeight="1">
      <c r="A489" s="5"/>
      <c r="B489" s="27"/>
      <c r="C489" s="27"/>
      <c r="D489" s="27"/>
      <c r="E489" s="27"/>
      <c r="F489" s="27"/>
      <c r="G489" s="27"/>
      <c r="H489" s="621"/>
      <c r="I489" s="27"/>
      <c r="J489" s="27"/>
      <c r="K489" s="27"/>
      <c r="L489" s="27"/>
      <c r="M489" s="27"/>
      <c r="N489" s="27"/>
      <c r="O489" s="27"/>
      <c r="P489" s="27"/>
      <c r="Q489" s="27"/>
      <c r="R489" s="27"/>
      <c r="S489" s="27"/>
      <c r="T489" s="27"/>
      <c r="U489" s="27"/>
      <c r="V489" s="27"/>
      <c r="W489" s="85"/>
      <c r="X489" s="27"/>
      <c r="Y489" s="27"/>
      <c r="Z489" s="27"/>
      <c r="AA489" s="27"/>
      <c r="AB489" s="27"/>
      <c r="AC489" s="27"/>
      <c r="AD489" s="27"/>
      <c r="AE489" s="27"/>
      <c r="AF489" s="27"/>
      <c r="AG489" s="27"/>
      <c r="AH489" s="27"/>
      <c r="AI489" s="27"/>
      <c r="AJ489" s="27"/>
      <c r="AK489" s="27"/>
      <c r="AL489" s="27"/>
      <c r="AM489" s="27"/>
    </row>
    <row r="490" ht="12.75" customHeight="1">
      <c r="A490" s="5"/>
      <c r="B490" s="27"/>
      <c r="C490" s="27"/>
      <c r="D490" s="27"/>
      <c r="E490" s="27"/>
      <c r="F490" s="27"/>
      <c r="G490" s="27"/>
      <c r="H490" s="621"/>
      <c r="I490" s="27"/>
      <c r="J490" s="27"/>
      <c r="K490" s="27"/>
      <c r="L490" s="27"/>
      <c r="M490" s="27"/>
      <c r="N490" s="27"/>
      <c r="O490" s="27"/>
      <c r="P490" s="27"/>
      <c r="Q490" s="27"/>
      <c r="R490" s="27"/>
      <c r="S490" s="27"/>
      <c r="T490" s="27"/>
      <c r="U490" s="27"/>
      <c r="V490" s="27"/>
      <c r="W490" s="85"/>
      <c r="X490" s="27"/>
      <c r="Y490" s="27"/>
      <c r="Z490" s="27"/>
      <c r="AA490" s="27"/>
      <c r="AB490" s="27"/>
      <c r="AC490" s="27"/>
      <c r="AD490" s="27"/>
      <c r="AE490" s="27"/>
      <c r="AF490" s="27"/>
      <c r="AG490" s="27"/>
      <c r="AH490" s="27"/>
      <c r="AI490" s="27"/>
      <c r="AJ490" s="27"/>
      <c r="AK490" s="27"/>
      <c r="AL490" s="27"/>
      <c r="AM490" s="27"/>
    </row>
    <row r="491" ht="12.75" customHeight="1">
      <c r="A491" s="5"/>
      <c r="B491" s="27"/>
      <c r="C491" s="27"/>
      <c r="D491" s="27"/>
      <c r="E491" s="27"/>
      <c r="F491" s="27"/>
      <c r="G491" s="27"/>
      <c r="H491" s="621"/>
      <c r="I491" s="27"/>
      <c r="J491" s="27"/>
      <c r="K491" s="27"/>
      <c r="L491" s="27"/>
      <c r="M491" s="27"/>
      <c r="N491" s="27"/>
      <c r="O491" s="27"/>
      <c r="P491" s="27"/>
      <c r="Q491" s="27"/>
      <c r="R491" s="27"/>
      <c r="S491" s="27"/>
      <c r="T491" s="27"/>
      <c r="U491" s="27"/>
      <c r="V491" s="27"/>
      <c r="W491" s="85"/>
      <c r="X491" s="27"/>
      <c r="Y491" s="27"/>
      <c r="Z491" s="27"/>
      <c r="AA491" s="27"/>
      <c r="AB491" s="27"/>
      <c r="AC491" s="27"/>
      <c r="AD491" s="27"/>
      <c r="AE491" s="27"/>
      <c r="AF491" s="27"/>
      <c r="AG491" s="27"/>
      <c r="AH491" s="27"/>
      <c r="AI491" s="27"/>
      <c r="AJ491" s="27"/>
      <c r="AK491" s="27"/>
      <c r="AL491" s="27"/>
      <c r="AM491" s="27"/>
    </row>
    <row r="492" ht="12.75" customHeight="1">
      <c r="A492" s="5"/>
      <c r="B492" s="27"/>
      <c r="C492" s="27"/>
      <c r="D492" s="27"/>
      <c r="E492" s="27"/>
      <c r="F492" s="27"/>
      <c r="G492" s="27"/>
      <c r="H492" s="621"/>
      <c r="I492" s="27"/>
      <c r="J492" s="27"/>
      <c r="K492" s="27"/>
      <c r="L492" s="27"/>
      <c r="M492" s="27"/>
      <c r="N492" s="27"/>
      <c r="O492" s="27"/>
      <c r="P492" s="27"/>
      <c r="Q492" s="27"/>
      <c r="R492" s="27"/>
      <c r="S492" s="27"/>
      <c r="T492" s="27"/>
      <c r="U492" s="27"/>
      <c r="V492" s="27"/>
      <c r="W492" s="85"/>
      <c r="X492" s="27"/>
      <c r="Y492" s="27"/>
      <c r="Z492" s="27"/>
      <c r="AA492" s="27"/>
      <c r="AB492" s="27"/>
      <c r="AC492" s="27"/>
      <c r="AD492" s="27"/>
      <c r="AE492" s="27"/>
      <c r="AF492" s="27"/>
      <c r="AG492" s="27"/>
      <c r="AH492" s="27"/>
      <c r="AI492" s="27"/>
      <c r="AJ492" s="27"/>
      <c r="AK492" s="27"/>
      <c r="AL492" s="27"/>
      <c r="AM492" s="27"/>
    </row>
    <row r="493" ht="12.75" customHeight="1">
      <c r="A493" s="5"/>
      <c r="B493" s="27"/>
      <c r="C493" s="27"/>
      <c r="D493" s="27"/>
      <c r="E493" s="27"/>
      <c r="F493" s="27"/>
      <c r="G493" s="27"/>
      <c r="H493" s="621"/>
      <c r="I493" s="27"/>
      <c r="J493" s="27"/>
      <c r="K493" s="27"/>
      <c r="L493" s="27"/>
      <c r="M493" s="27"/>
      <c r="N493" s="27"/>
      <c r="O493" s="27"/>
      <c r="P493" s="27"/>
      <c r="Q493" s="27"/>
      <c r="R493" s="27"/>
      <c r="S493" s="27"/>
      <c r="T493" s="27"/>
      <c r="U493" s="27"/>
      <c r="V493" s="27"/>
      <c r="W493" s="85"/>
      <c r="X493" s="27"/>
      <c r="Y493" s="27"/>
      <c r="Z493" s="27"/>
      <c r="AA493" s="27"/>
      <c r="AB493" s="27"/>
      <c r="AC493" s="27"/>
      <c r="AD493" s="27"/>
      <c r="AE493" s="27"/>
      <c r="AF493" s="27"/>
      <c r="AG493" s="27"/>
      <c r="AH493" s="27"/>
      <c r="AI493" s="27"/>
      <c r="AJ493" s="27"/>
      <c r="AK493" s="27"/>
      <c r="AL493" s="27"/>
      <c r="AM493" s="27"/>
    </row>
    <row r="494" ht="12.75" customHeight="1">
      <c r="A494" s="5"/>
      <c r="B494" s="27"/>
      <c r="C494" s="27"/>
      <c r="D494" s="27"/>
      <c r="E494" s="27"/>
      <c r="F494" s="27"/>
      <c r="G494" s="27"/>
      <c r="H494" s="621"/>
      <c r="I494" s="27"/>
      <c r="J494" s="27"/>
      <c r="K494" s="27"/>
      <c r="L494" s="27"/>
      <c r="M494" s="27"/>
      <c r="N494" s="27"/>
      <c r="O494" s="27"/>
      <c r="P494" s="27"/>
      <c r="Q494" s="27"/>
      <c r="R494" s="27"/>
      <c r="S494" s="27"/>
      <c r="T494" s="27"/>
      <c r="U494" s="27"/>
      <c r="V494" s="27"/>
      <c r="W494" s="85"/>
      <c r="X494" s="27"/>
      <c r="Y494" s="27"/>
      <c r="Z494" s="27"/>
      <c r="AA494" s="27"/>
      <c r="AB494" s="27"/>
      <c r="AC494" s="27"/>
      <c r="AD494" s="27"/>
      <c r="AE494" s="27"/>
      <c r="AF494" s="27"/>
      <c r="AG494" s="27"/>
      <c r="AH494" s="27"/>
      <c r="AI494" s="27"/>
      <c r="AJ494" s="27"/>
      <c r="AK494" s="27"/>
      <c r="AL494" s="27"/>
      <c r="AM494" s="27"/>
    </row>
    <row r="495" ht="12.75" customHeight="1">
      <c r="A495" s="5"/>
      <c r="B495" s="27"/>
      <c r="C495" s="27"/>
      <c r="D495" s="27"/>
      <c r="E495" s="27"/>
      <c r="F495" s="27"/>
      <c r="G495" s="27"/>
      <c r="H495" s="621"/>
      <c r="I495" s="27"/>
      <c r="J495" s="27"/>
      <c r="K495" s="27"/>
      <c r="L495" s="27"/>
      <c r="M495" s="27"/>
      <c r="N495" s="27"/>
      <c r="O495" s="27"/>
      <c r="P495" s="27"/>
      <c r="Q495" s="27"/>
      <c r="R495" s="27"/>
      <c r="S495" s="27"/>
      <c r="T495" s="27"/>
      <c r="U495" s="27"/>
      <c r="V495" s="27"/>
      <c r="W495" s="85"/>
      <c r="X495" s="27"/>
      <c r="Y495" s="27"/>
      <c r="Z495" s="27"/>
      <c r="AA495" s="27"/>
      <c r="AB495" s="27"/>
      <c r="AC495" s="27"/>
      <c r="AD495" s="27"/>
      <c r="AE495" s="27"/>
      <c r="AF495" s="27"/>
      <c r="AG495" s="27"/>
      <c r="AH495" s="27"/>
      <c r="AI495" s="27"/>
      <c r="AJ495" s="27"/>
      <c r="AK495" s="27"/>
      <c r="AL495" s="27"/>
      <c r="AM495" s="27"/>
    </row>
    <row r="496" ht="12.75" customHeight="1">
      <c r="A496" s="5"/>
      <c r="B496" s="27"/>
      <c r="C496" s="27"/>
      <c r="D496" s="27"/>
      <c r="E496" s="27"/>
      <c r="F496" s="27"/>
      <c r="G496" s="27"/>
      <c r="H496" s="621"/>
      <c r="I496" s="27"/>
      <c r="J496" s="27"/>
      <c r="K496" s="27"/>
      <c r="L496" s="27"/>
      <c r="M496" s="27"/>
      <c r="N496" s="27"/>
      <c r="O496" s="27"/>
      <c r="P496" s="27"/>
      <c r="Q496" s="27"/>
      <c r="R496" s="27"/>
      <c r="S496" s="27"/>
      <c r="T496" s="27"/>
      <c r="U496" s="27"/>
      <c r="V496" s="27"/>
      <c r="W496" s="85"/>
      <c r="X496" s="27"/>
      <c r="Y496" s="27"/>
      <c r="Z496" s="27"/>
      <c r="AA496" s="27"/>
      <c r="AB496" s="27"/>
      <c r="AC496" s="27"/>
      <c r="AD496" s="27"/>
      <c r="AE496" s="27"/>
      <c r="AF496" s="27"/>
      <c r="AG496" s="27"/>
      <c r="AH496" s="27"/>
      <c r="AI496" s="27"/>
      <c r="AJ496" s="27"/>
      <c r="AK496" s="27"/>
      <c r="AL496" s="27"/>
      <c r="AM496" s="27"/>
    </row>
    <row r="497" ht="12.75" customHeight="1">
      <c r="A497" s="5"/>
      <c r="B497" s="27"/>
      <c r="C497" s="27"/>
      <c r="D497" s="27"/>
      <c r="E497" s="27"/>
      <c r="F497" s="27"/>
      <c r="G497" s="27"/>
      <c r="H497" s="621"/>
      <c r="I497" s="27"/>
      <c r="J497" s="27"/>
      <c r="K497" s="27"/>
      <c r="L497" s="27"/>
      <c r="M497" s="27"/>
      <c r="N497" s="27"/>
      <c r="O497" s="27"/>
      <c r="P497" s="27"/>
      <c r="Q497" s="27"/>
      <c r="R497" s="27"/>
      <c r="S497" s="27"/>
      <c r="T497" s="27"/>
      <c r="U497" s="27"/>
      <c r="V497" s="27"/>
      <c r="W497" s="85"/>
      <c r="X497" s="27"/>
      <c r="Y497" s="27"/>
      <c r="Z497" s="27"/>
      <c r="AA497" s="27"/>
      <c r="AB497" s="27"/>
      <c r="AC497" s="27"/>
      <c r="AD497" s="27"/>
      <c r="AE497" s="27"/>
      <c r="AF497" s="27"/>
      <c r="AG497" s="27"/>
      <c r="AH497" s="27"/>
      <c r="AI497" s="27"/>
      <c r="AJ497" s="27"/>
      <c r="AK497" s="27"/>
      <c r="AL497" s="27"/>
      <c r="AM497" s="27"/>
    </row>
    <row r="498" ht="12.75" customHeight="1">
      <c r="A498" s="5"/>
      <c r="B498" s="27"/>
      <c r="C498" s="27"/>
      <c r="D498" s="27"/>
      <c r="E498" s="27"/>
      <c r="F498" s="27"/>
      <c r="G498" s="27"/>
      <c r="H498" s="621"/>
      <c r="I498" s="27"/>
      <c r="J498" s="27"/>
      <c r="K498" s="27"/>
      <c r="L498" s="27"/>
      <c r="M498" s="27"/>
      <c r="N498" s="27"/>
      <c r="O498" s="27"/>
      <c r="P498" s="27"/>
      <c r="Q498" s="27"/>
      <c r="R498" s="27"/>
      <c r="S498" s="27"/>
      <c r="T498" s="27"/>
      <c r="U498" s="27"/>
      <c r="V498" s="27"/>
      <c r="W498" s="85"/>
      <c r="X498" s="27"/>
      <c r="Y498" s="27"/>
      <c r="Z498" s="27"/>
      <c r="AA498" s="27"/>
      <c r="AB498" s="27"/>
      <c r="AC498" s="27"/>
      <c r="AD498" s="27"/>
      <c r="AE498" s="27"/>
      <c r="AF498" s="27"/>
      <c r="AG498" s="27"/>
      <c r="AH498" s="27"/>
      <c r="AI498" s="27"/>
      <c r="AJ498" s="27"/>
      <c r="AK498" s="27"/>
      <c r="AL498" s="27"/>
      <c r="AM498" s="27"/>
    </row>
    <row r="499" ht="12.75" customHeight="1">
      <c r="A499" s="5"/>
      <c r="B499" s="27"/>
      <c r="C499" s="27"/>
      <c r="D499" s="27"/>
      <c r="E499" s="27"/>
      <c r="F499" s="27"/>
      <c r="G499" s="27"/>
      <c r="H499" s="621"/>
      <c r="I499" s="27"/>
      <c r="J499" s="27"/>
      <c r="K499" s="27"/>
      <c r="L499" s="27"/>
      <c r="M499" s="27"/>
      <c r="N499" s="27"/>
      <c r="O499" s="27"/>
      <c r="P499" s="27"/>
      <c r="Q499" s="27"/>
      <c r="R499" s="27"/>
      <c r="S499" s="27"/>
      <c r="T499" s="27"/>
      <c r="U499" s="27"/>
      <c r="V499" s="27"/>
      <c r="W499" s="85"/>
      <c r="X499" s="27"/>
      <c r="Y499" s="27"/>
      <c r="Z499" s="27"/>
      <c r="AA499" s="27"/>
      <c r="AB499" s="27"/>
      <c r="AC499" s="27"/>
      <c r="AD499" s="27"/>
      <c r="AE499" s="27"/>
      <c r="AF499" s="27"/>
      <c r="AG499" s="27"/>
      <c r="AH499" s="27"/>
      <c r="AI499" s="27"/>
      <c r="AJ499" s="27"/>
      <c r="AK499" s="27"/>
      <c r="AL499" s="27"/>
      <c r="AM499" s="27"/>
    </row>
    <row r="500" ht="12.75" customHeight="1">
      <c r="A500" s="5"/>
      <c r="B500" s="27"/>
      <c r="C500" s="27"/>
      <c r="D500" s="27"/>
      <c r="E500" s="27"/>
      <c r="F500" s="27"/>
      <c r="G500" s="27"/>
      <c r="H500" s="621"/>
      <c r="I500" s="27"/>
      <c r="J500" s="27"/>
      <c r="K500" s="27"/>
      <c r="L500" s="27"/>
      <c r="M500" s="27"/>
      <c r="N500" s="27"/>
      <c r="O500" s="27"/>
      <c r="P500" s="27"/>
      <c r="Q500" s="27"/>
      <c r="R500" s="27"/>
      <c r="S500" s="27"/>
      <c r="T500" s="27"/>
      <c r="U500" s="27"/>
      <c r="V500" s="27"/>
      <c r="W500" s="85"/>
      <c r="X500" s="27"/>
      <c r="Y500" s="27"/>
      <c r="Z500" s="27"/>
      <c r="AA500" s="27"/>
      <c r="AB500" s="27"/>
      <c r="AC500" s="27"/>
      <c r="AD500" s="27"/>
      <c r="AE500" s="27"/>
      <c r="AF500" s="27"/>
      <c r="AG500" s="27"/>
      <c r="AH500" s="27"/>
      <c r="AI500" s="27"/>
      <c r="AJ500" s="27"/>
      <c r="AK500" s="27"/>
      <c r="AL500" s="27"/>
      <c r="AM500" s="27"/>
    </row>
    <row r="501" ht="12.75" customHeight="1">
      <c r="A501" s="5"/>
      <c r="B501" s="27"/>
      <c r="C501" s="27"/>
      <c r="D501" s="27"/>
      <c r="E501" s="27"/>
      <c r="F501" s="27"/>
      <c r="G501" s="27"/>
      <c r="H501" s="621"/>
      <c r="I501" s="27"/>
      <c r="J501" s="27"/>
      <c r="K501" s="27"/>
      <c r="L501" s="27"/>
      <c r="M501" s="27"/>
      <c r="N501" s="27"/>
      <c r="O501" s="27"/>
      <c r="P501" s="27"/>
      <c r="Q501" s="27"/>
      <c r="R501" s="27"/>
      <c r="S501" s="27"/>
      <c r="T501" s="27"/>
      <c r="U501" s="27"/>
      <c r="V501" s="27"/>
      <c r="W501" s="85"/>
      <c r="X501" s="27"/>
      <c r="Y501" s="27"/>
      <c r="Z501" s="27"/>
      <c r="AA501" s="27"/>
      <c r="AB501" s="27"/>
      <c r="AC501" s="27"/>
      <c r="AD501" s="27"/>
      <c r="AE501" s="27"/>
      <c r="AF501" s="27"/>
      <c r="AG501" s="27"/>
      <c r="AH501" s="27"/>
      <c r="AI501" s="27"/>
      <c r="AJ501" s="27"/>
      <c r="AK501" s="27"/>
      <c r="AL501" s="27"/>
      <c r="AM501" s="27"/>
    </row>
    <row r="502" ht="12.75" customHeight="1">
      <c r="A502" s="5"/>
      <c r="B502" s="27"/>
      <c r="C502" s="27"/>
      <c r="D502" s="27"/>
      <c r="E502" s="27"/>
      <c r="F502" s="27"/>
      <c r="G502" s="27"/>
      <c r="H502" s="621"/>
      <c r="I502" s="27"/>
      <c r="J502" s="27"/>
      <c r="K502" s="27"/>
      <c r="L502" s="27"/>
      <c r="M502" s="27"/>
      <c r="N502" s="27"/>
      <c r="O502" s="27"/>
      <c r="P502" s="27"/>
      <c r="Q502" s="27"/>
      <c r="R502" s="27"/>
      <c r="S502" s="27"/>
      <c r="T502" s="27"/>
      <c r="U502" s="27"/>
      <c r="V502" s="27"/>
      <c r="W502" s="85"/>
      <c r="X502" s="27"/>
      <c r="Y502" s="27"/>
      <c r="Z502" s="27"/>
      <c r="AA502" s="27"/>
      <c r="AB502" s="27"/>
      <c r="AC502" s="27"/>
      <c r="AD502" s="27"/>
      <c r="AE502" s="27"/>
      <c r="AF502" s="27"/>
      <c r="AG502" s="27"/>
      <c r="AH502" s="27"/>
      <c r="AI502" s="27"/>
      <c r="AJ502" s="27"/>
      <c r="AK502" s="27"/>
      <c r="AL502" s="27"/>
      <c r="AM502" s="27"/>
    </row>
    <row r="503" ht="12.75" customHeight="1">
      <c r="A503" s="5"/>
      <c r="B503" s="27"/>
      <c r="C503" s="27"/>
      <c r="D503" s="27"/>
      <c r="E503" s="27"/>
      <c r="F503" s="27"/>
      <c r="G503" s="27"/>
      <c r="H503" s="621"/>
      <c r="I503" s="27"/>
      <c r="J503" s="27"/>
      <c r="K503" s="27"/>
      <c r="L503" s="27"/>
      <c r="M503" s="27"/>
      <c r="N503" s="27"/>
      <c r="O503" s="27"/>
      <c r="P503" s="27"/>
      <c r="Q503" s="27"/>
      <c r="R503" s="27"/>
      <c r="S503" s="27"/>
      <c r="T503" s="27"/>
      <c r="U503" s="27"/>
      <c r="V503" s="27"/>
      <c r="W503" s="85"/>
      <c r="X503" s="27"/>
      <c r="Y503" s="27"/>
      <c r="Z503" s="27"/>
      <c r="AA503" s="27"/>
      <c r="AB503" s="27"/>
      <c r="AC503" s="27"/>
      <c r="AD503" s="27"/>
      <c r="AE503" s="27"/>
      <c r="AF503" s="27"/>
      <c r="AG503" s="27"/>
      <c r="AH503" s="27"/>
      <c r="AI503" s="27"/>
      <c r="AJ503" s="27"/>
      <c r="AK503" s="27"/>
      <c r="AL503" s="27"/>
      <c r="AM503" s="27"/>
    </row>
    <row r="504" ht="12.75" customHeight="1">
      <c r="A504" s="5"/>
      <c r="B504" s="27"/>
      <c r="C504" s="27"/>
      <c r="D504" s="27"/>
      <c r="E504" s="27"/>
      <c r="F504" s="27"/>
      <c r="G504" s="27"/>
      <c r="H504" s="621"/>
      <c r="I504" s="27"/>
      <c r="J504" s="27"/>
      <c r="K504" s="27"/>
      <c r="L504" s="27"/>
      <c r="M504" s="27"/>
      <c r="N504" s="27"/>
      <c r="O504" s="27"/>
      <c r="P504" s="27"/>
      <c r="Q504" s="27"/>
      <c r="R504" s="27"/>
      <c r="S504" s="27"/>
      <c r="T504" s="27"/>
      <c r="U504" s="27"/>
      <c r="V504" s="27"/>
      <c r="W504" s="85"/>
      <c r="X504" s="27"/>
      <c r="Y504" s="27"/>
      <c r="Z504" s="27"/>
      <c r="AA504" s="27"/>
      <c r="AB504" s="27"/>
      <c r="AC504" s="27"/>
      <c r="AD504" s="27"/>
      <c r="AE504" s="27"/>
      <c r="AF504" s="27"/>
      <c r="AG504" s="27"/>
      <c r="AH504" s="27"/>
      <c r="AI504" s="27"/>
      <c r="AJ504" s="27"/>
      <c r="AK504" s="27"/>
      <c r="AL504" s="27"/>
      <c r="AM504" s="27"/>
    </row>
    <row r="505" ht="12.75" customHeight="1">
      <c r="A505" s="5"/>
      <c r="B505" s="27"/>
      <c r="C505" s="27"/>
      <c r="D505" s="27"/>
      <c r="E505" s="27"/>
      <c r="F505" s="27"/>
      <c r="G505" s="27"/>
      <c r="H505" s="621"/>
      <c r="I505" s="27"/>
      <c r="J505" s="27"/>
      <c r="K505" s="27"/>
      <c r="L505" s="27"/>
      <c r="M505" s="27"/>
      <c r="N505" s="27"/>
      <c r="O505" s="27"/>
      <c r="P505" s="27"/>
      <c r="Q505" s="27"/>
      <c r="R505" s="27"/>
      <c r="S505" s="27"/>
      <c r="T505" s="27"/>
      <c r="U505" s="27"/>
      <c r="V505" s="27"/>
      <c r="W505" s="85"/>
      <c r="X505" s="27"/>
      <c r="Y505" s="27"/>
      <c r="Z505" s="27"/>
      <c r="AA505" s="27"/>
      <c r="AB505" s="27"/>
      <c r="AC505" s="27"/>
      <c r="AD505" s="27"/>
      <c r="AE505" s="27"/>
      <c r="AF505" s="27"/>
      <c r="AG505" s="27"/>
      <c r="AH505" s="27"/>
      <c r="AI505" s="27"/>
      <c r="AJ505" s="27"/>
      <c r="AK505" s="27"/>
      <c r="AL505" s="27"/>
      <c r="AM505" s="27"/>
    </row>
    <row r="506" ht="12.75" customHeight="1">
      <c r="A506" s="5"/>
      <c r="B506" s="27"/>
      <c r="C506" s="27"/>
      <c r="D506" s="27"/>
      <c r="E506" s="27"/>
      <c r="F506" s="27"/>
      <c r="G506" s="27"/>
      <c r="H506" s="621"/>
      <c r="I506" s="27"/>
      <c r="J506" s="27"/>
      <c r="K506" s="27"/>
      <c r="L506" s="27"/>
      <c r="M506" s="27"/>
      <c r="N506" s="27"/>
      <c r="O506" s="27"/>
      <c r="P506" s="27"/>
      <c r="Q506" s="27"/>
      <c r="R506" s="27"/>
      <c r="S506" s="27"/>
      <c r="T506" s="27"/>
      <c r="U506" s="27"/>
      <c r="V506" s="27"/>
      <c r="W506" s="85"/>
      <c r="X506" s="27"/>
      <c r="Y506" s="27"/>
      <c r="Z506" s="27"/>
      <c r="AA506" s="27"/>
      <c r="AB506" s="27"/>
      <c r="AC506" s="27"/>
      <c r="AD506" s="27"/>
      <c r="AE506" s="27"/>
      <c r="AF506" s="27"/>
      <c r="AG506" s="27"/>
      <c r="AH506" s="27"/>
      <c r="AI506" s="27"/>
      <c r="AJ506" s="27"/>
      <c r="AK506" s="27"/>
      <c r="AL506" s="27"/>
      <c r="AM506" s="27"/>
    </row>
    <row r="507" ht="12.75" customHeight="1">
      <c r="A507" s="5"/>
      <c r="B507" s="27"/>
      <c r="C507" s="27"/>
      <c r="D507" s="27"/>
      <c r="E507" s="27"/>
      <c r="F507" s="27"/>
      <c r="G507" s="27"/>
      <c r="H507" s="621"/>
      <c r="I507" s="27"/>
      <c r="J507" s="27"/>
      <c r="K507" s="27"/>
      <c r="L507" s="27"/>
      <c r="M507" s="27"/>
      <c r="N507" s="27"/>
      <c r="O507" s="27"/>
      <c r="P507" s="27"/>
      <c r="Q507" s="27"/>
      <c r="R507" s="27"/>
      <c r="S507" s="27"/>
      <c r="T507" s="27"/>
      <c r="U507" s="27"/>
      <c r="V507" s="27"/>
      <c r="W507" s="85"/>
      <c r="X507" s="27"/>
      <c r="Y507" s="27"/>
      <c r="Z507" s="27"/>
      <c r="AA507" s="27"/>
      <c r="AB507" s="27"/>
      <c r="AC507" s="27"/>
      <c r="AD507" s="27"/>
      <c r="AE507" s="27"/>
      <c r="AF507" s="27"/>
      <c r="AG507" s="27"/>
      <c r="AH507" s="27"/>
      <c r="AI507" s="27"/>
      <c r="AJ507" s="27"/>
      <c r="AK507" s="27"/>
      <c r="AL507" s="27"/>
      <c r="AM507" s="27"/>
    </row>
    <row r="508" ht="12.75" customHeight="1">
      <c r="A508" s="5"/>
      <c r="B508" s="27"/>
      <c r="C508" s="27"/>
      <c r="D508" s="27"/>
      <c r="E508" s="27"/>
      <c r="F508" s="27"/>
      <c r="G508" s="27"/>
      <c r="H508" s="621"/>
      <c r="I508" s="27"/>
      <c r="J508" s="27"/>
      <c r="K508" s="27"/>
      <c r="L508" s="27"/>
      <c r="M508" s="27"/>
      <c r="N508" s="27"/>
      <c r="O508" s="27"/>
      <c r="P508" s="27"/>
      <c r="Q508" s="27"/>
      <c r="R508" s="27"/>
      <c r="S508" s="27"/>
      <c r="T508" s="27"/>
      <c r="U508" s="27"/>
      <c r="V508" s="27"/>
      <c r="W508" s="85"/>
      <c r="X508" s="27"/>
      <c r="Y508" s="27"/>
      <c r="Z508" s="27"/>
      <c r="AA508" s="27"/>
      <c r="AB508" s="27"/>
      <c r="AC508" s="27"/>
      <c r="AD508" s="27"/>
      <c r="AE508" s="27"/>
      <c r="AF508" s="27"/>
      <c r="AG508" s="27"/>
      <c r="AH508" s="27"/>
      <c r="AI508" s="27"/>
      <c r="AJ508" s="27"/>
      <c r="AK508" s="27"/>
      <c r="AL508" s="27"/>
      <c r="AM508" s="27"/>
    </row>
    <row r="509" ht="12.75" customHeight="1">
      <c r="A509" s="5"/>
      <c r="B509" s="27"/>
      <c r="C509" s="27"/>
      <c r="D509" s="27"/>
      <c r="E509" s="27"/>
      <c r="F509" s="27"/>
      <c r="G509" s="27"/>
      <c r="H509" s="621"/>
      <c r="I509" s="27"/>
      <c r="J509" s="27"/>
      <c r="K509" s="27"/>
      <c r="L509" s="27"/>
      <c r="M509" s="27"/>
      <c r="N509" s="27"/>
      <c r="O509" s="27"/>
      <c r="P509" s="27"/>
      <c r="Q509" s="27"/>
      <c r="R509" s="27"/>
      <c r="S509" s="27"/>
      <c r="T509" s="27"/>
      <c r="U509" s="27"/>
      <c r="V509" s="27"/>
      <c r="W509" s="85"/>
      <c r="X509" s="27"/>
      <c r="Y509" s="27"/>
      <c r="Z509" s="27"/>
      <c r="AA509" s="27"/>
      <c r="AB509" s="27"/>
      <c r="AC509" s="27"/>
      <c r="AD509" s="27"/>
      <c r="AE509" s="27"/>
      <c r="AF509" s="27"/>
      <c r="AG509" s="27"/>
      <c r="AH509" s="27"/>
      <c r="AI509" s="27"/>
      <c r="AJ509" s="27"/>
      <c r="AK509" s="27"/>
      <c r="AL509" s="27"/>
      <c r="AM509" s="27"/>
    </row>
    <row r="510" ht="12.75" customHeight="1">
      <c r="A510" s="5"/>
      <c r="B510" s="27"/>
      <c r="C510" s="27"/>
      <c r="D510" s="27"/>
      <c r="E510" s="27"/>
      <c r="F510" s="27"/>
      <c r="G510" s="27"/>
      <c r="H510" s="621"/>
      <c r="I510" s="27"/>
      <c r="J510" s="27"/>
      <c r="K510" s="27"/>
      <c r="L510" s="27"/>
      <c r="M510" s="27"/>
      <c r="N510" s="27"/>
      <c r="O510" s="27"/>
      <c r="P510" s="27"/>
      <c r="Q510" s="27"/>
      <c r="R510" s="27"/>
      <c r="S510" s="27"/>
      <c r="T510" s="27"/>
      <c r="U510" s="27"/>
      <c r="V510" s="27"/>
      <c r="W510" s="85"/>
      <c r="X510" s="27"/>
      <c r="Y510" s="27"/>
      <c r="Z510" s="27"/>
      <c r="AA510" s="27"/>
      <c r="AB510" s="27"/>
      <c r="AC510" s="27"/>
      <c r="AD510" s="27"/>
      <c r="AE510" s="27"/>
      <c r="AF510" s="27"/>
      <c r="AG510" s="27"/>
      <c r="AH510" s="27"/>
      <c r="AI510" s="27"/>
      <c r="AJ510" s="27"/>
      <c r="AK510" s="27"/>
      <c r="AL510" s="27"/>
      <c r="AM510" s="27"/>
    </row>
    <row r="511" ht="12.75" customHeight="1">
      <c r="A511" s="5"/>
      <c r="B511" s="27"/>
      <c r="C511" s="27"/>
      <c r="D511" s="27"/>
      <c r="E511" s="27"/>
      <c r="F511" s="27"/>
      <c r="G511" s="27"/>
      <c r="H511" s="621"/>
      <c r="I511" s="27"/>
      <c r="J511" s="27"/>
      <c r="K511" s="27"/>
      <c r="L511" s="27"/>
      <c r="M511" s="27"/>
      <c r="N511" s="27"/>
      <c r="O511" s="27"/>
      <c r="P511" s="27"/>
      <c r="Q511" s="27"/>
      <c r="R511" s="27"/>
      <c r="S511" s="27"/>
      <c r="T511" s="27"/>
      <c r="U511" s="27"/>
      <c r="V511" s="27"/>
      <c r="W511" s="85"/>
      <c r="X511" s="27"/>
      <c r="Y511" s="27"/>
      <c r="Z511" s="27"/>
      <c r="AA511" s="27"/>
      <c r="AB511" s="27"/>
      <c r="AC511" s="27"/>
      <c r="AD511" s="27"/>
      <c r="AE511" s="27"/>
      <c r="AF511" s="27"/>
      <c r="AG511" s="27"/>
      <c r="AH511" s="27"/>
      <c r="AI511" s="27"/>
      <c r="AJ511" s="27"/>
      <c r="AK511" s="27"/>
      <c r="AL511" s="27"/>
      <c r="AM511" s="27"/>
    </row>
    <row r="512" ht="12.75" customHeight="1">
      <c r="A512" s="5"/>
      <c r="B512" s="27"/>
      <c r="C512" s="27"/>
      <c r="D512" s="27"/>
      <c r="E512" s="27"/>
      <c r="F512" s="27"/>
      <c r="G512" s="27"/>
      <c r="H512" s="621"/>
      <c r="I512" s="27"/>
      <c r="J512" s="27"/>
      <c r="K512" s="27"/>
      <c r="L512" s="27"/>
      <c r="M512" s="27"/>
      <c r="N512" s="27"/>
      <c r="O512" s="27"/>
      <c r="P512" s="27"/>
      <c r="Q512" s="27"/>
      <c r="R512" s="27"/>
      <c r="S512" s="27"/>
      <c r="T512" s="27"/>
      <c r="U512" s="27"/>
      <c r="V512" s="27"/>
      <c r="W512" s="85"/>
      <c r="X512" s="27"/>
      <c r="Y512" s="27"/>
      <c r="Z512" s="27"/>
      <c r="AA512" s="27"/>
      <c r="AB512" s="27"/>
      <c r="AC512" s="27"/>
      <c r="AD512" s="27"/>
      <c r="AE512" s="27"/>
      <c r="AF512" s="27"/>
      <c r="AG512" s="27"/>
      <c r="AH512" s="27"/>
      <c r="AI512" s="27"/>
      <c r="AJ512" s="27"/>
      <c r="AK512" s="27"/>
      <c r="AL512" s="27"/>
      <c r="AM512" s="27"/>
    </row>
    <row r="513" ht="12.75" customHeight="1">
      <c r="A513" s="5"/>
      <c r="B513" s="27"/>
      <c r="C513" s="27"/>
      <c r="D513" s="27"/>
      <c r="E513" s="27"/>
      <c r="F513" s="27"/>
      <c r="G513" s="27"/>
      <c r="H513" s="621"/>
      <c r="I513" s="27"/>
      <c r="J513" s="27"/>
      <c r="K513" s="27"/>
      <c r="L513" s="27"/>
      <c r="M513" s="27"/>
      <c r="N513" s="27"/>
      <c r="O513" s="27"/>
      <c r="P513" s="27"/>
      <c r="Q513" s="27"/>
      <c r="R513" s="27"/>
      <c r="S513" s="27"/>
      <c r="T513" s="27"/>
      <c r="U513" s="27"/>
      <c r="V513" s="27"/>
      <c r="W513" s="85"/>
      <c r="X513" s="27"/>
      <c r="Y513" s="27"/>
      <c r="Z513" s="27"/>
      <c r="AA513" s="27"/>
      <c r="AB513" s="27"/>
      <c r="AC513" s="27"/>
      <c r="AD513" s="27"/>
      <c r="AE513" s="27"/>
      <c r="AF513" s="27"/>
      <c r="AG513" s="27"/>
      <c r="AH513" s="27"/>
      <c r="AI513" s="27"/>
      <c r="AJ513" s="27"/>
      <c r="AK513" s="27"/>
      <c r="AL513" s="27"/>
      <c r="AM513" s="27"/>
    </row>
    <row r="514" ht="12.75" customHeight="1">
      <c r="A514" s="5"/>
      <c r="B514" s="27"/>
      <c r="C514" s="27"/>
      <c r="D514" s="27"/>
      <c r="E514" s="27"/>
      <c r="F514" s="27"/>
      <c r="G514" s="27"/>
      <c r="H514" s="621"/>
      <c r="I514" s="27"/>
      <c r="J514" s="27"/>
      <c r="K514" s="27"/>
      <c r="L514" s="27"/>
      <c r="M514" s="27"/>
      <c r="N514" s="27"/>
      <c r="O514" s="27"/>
      <c r="P514" s="27"/>
      <c r="Q514" s="27"/>
      <c r="R514" s="27"/>
      <c r="S514" s="27"/>
      <c r="T514" s="27"/>
      <c r="U514" s="27"/>
      <c r="V514" s="27"/>
      <c r="W514" s="85"/>
      <c r="X514" s="27"/>
      <c r="Y514" s="27"/>
      <c r="Z514" s="27"/>
      <c r="AA514" s="27"/>
      <c r="AB514" s="27"/>
      <c r="AC514" s="27"/>
      <c r="AD514" s="27"/>
      <c r="AE514" s="27"/>
      <c r="AF514" s="27"/>
      <c r="AG514" s="27"/>
      <c r="AH514" s="27"/>
      <c r="AI514" s="27"/>
      <c r="AJ514" s="27"/>
      <c r="AK514" s="27"/>
      <c r="AL514" s="27"/>
      <c r="AM514" s="27"/>
    </row>
    <row r="515" ht="12.75" customHeight="1">
      <c r="A515" s="5"/>
      <c r="B515" s="27"/>
      <c r="C515" s="27"/>
      <c r="D515" s="27"/>
      <c r="E515" s="27"/>
      <c r="F515" s="27"/>
      <c r="G515" s="27"/>
      <c r="H515" s="621"/>
      <c r="I515" s="27"/>
      <c r="J515" s="27"/>
      <c r="K515" s="27"/>
      <c r="L515" s="27"/>
      <c r="M515" s="27"/>
      <c r="N515" s="27"/>
      <c r="O515" s="27"/>
      <c r="P515" s="27"/>
      <c r="Q515" s="27"/>
      <c r="R515" s="27"/>
      <c r="S515" s="27"/>
      <c r="T515" s="27"/>
      <c r="U515" s="27"/>
      <c r="V515" s="27"/>
      <c r="W515" s="85"/>
      <c r="X515" s="27"/>
      <c r="Y515" s="27"/>
      <c r="Z515" s="27"/>
      <c r="AA515" s="27"/>
      <c r="AB515" s="27"/>
      <c r="AC515" s="27"/>
      <c r="AD515" s="27"/>
      <c r="AE515" s="27"/>
      <c r="AF515" s="27"/>
      <c r="AG515" s="27"/>
      <c r="AH515" s="27"/>
      <c r="AI515" s="27"/>
      <c r="AJ515" s="27"/>
      <c r="AK515" s="27"/>
      <c r="AL515" s="27"/>
      <c r="AM515" s="27"/>
    </row>
    <row r="516" ht="12.75" customHeight="1">
      <c r="A516" s="5"/>
      <c r="B516" s="27"/>
      <c r="C516" s="27"/>
      <c r="D516" s="27"/>
      <c r="E516" s="27"/>
      <c r="F516" s="27"/>
      <c r="G516" s="27"/>
      <c r="H516" s="621"/>
      <c r="I516" s="27"/>
      <c r="J516" s="27"/>
      <c r="K516" s="27"/>
      <c r="L516" s="27"/>
      <c r="M516" s="27"/>
      <c r="N516" s="27"/>
      <c r="O516" s="27"/>
      <c r="P516" s="27"/>
      <c r="Q516" s="27"/>
      <c r="R516" s="27"/>
      <c r="S516" s="27"/>
      <c r="T516" s="27"/>
      <c r="U516" s="27"/>
      <c r="V516" s="27"/>
      <c r="W516" s="85"/>
      <c r="X516" s="27"/>
      <c r="Y516" s="27"/>
      <c r="Z516" s="27"/>
      <c r="AA516" s="27"/>
      <c r="AB516" s="27"/>
      <c r="AC516" s="27"/>
      <c r="AD516" s="27"/>
      <c r="AE516" s="27"/>
      <c r="AF516" s="27"/>
      <c r="AG516" s="27"/>
      <c r="AH516" s="27"/>
      <c r="AI516" s="27"/>
      <c r="AJ516" s="27"/>
      <c r="AK516" s="27"/>
      <c r="AL516" s="27"/>
      <c r="AM516" s="27"/>
    </row>
    <row r="517" ht="12.75" customHeight="1">
      <c r="A517" s="5"/>
      <c r="B517" s="27"/>
      <c r="C517" s="27"/>
      <c r="D517" s="27"/>
      <c r="E517" s="27"/>
      <c r="F517" s="27"/>
      <c r="G517" s="27"/>
      <c r="H517" s="621"/>
      <c r="I517" s="27"/>
      <c r="J517" s="27"/>
      <c r="K517" s="27"/>
      <c r="L517" s="27"/>
      <c r="M517" s="27"/>
      <c r="N517" s="27"/>
      <c r="O517" s="27"/>
      <c r="P517" s="27"/>
      <c r="Q517" s="27"/>
      <c r="R517" s="27"/>
      <c r="S517" s="27"/>
      <c r="T517" s="27"/>
      <c r="U517" s="27"/>
      <c r="V517" s="27"/>
      <c r="W517" s="85"/>
      <c r="X517" s="27"/>
      <c r="Y517" s="27"/>
      <c r="Z517" s="27"/>
      <c r="AA517" s="27"/>
      <c r="AB517" s="27"/>
      <c r="AC517" s="27"/>
      <c r="AD517" s="27"/>
      <c r="AE517" s="27"/>
      <c r="AF517" s="27"/>
      <c r="AG517" s="27"/>
      <c r="AH517" s="27"/>
      <c r="AI517" s="27"/>
      <c r="AJ517" s="27"/>
      <c r="AK517" s="27"/>
      <c r="AL517" s="27"/>
      <c r="AM517" s="27"/>
    </row>
    <row r="518" ht="12.75" customHeight="1">
      <c r="A518" s="5"/>
      <c r="B518" s="27"/>
      <c r="C518" s="27"/>
      <c r="D518" s="27"/>
      <c r="E518" s="27"/>
      <c r="F518" s="27"/>
      <c r="G518" s="27"/>
      <c r="H518" s="621"/>
      <c r="I518" s="27"/>
      <c r="J518" s="27"/>
      <c r="K518" s="27"/>
      <c r="L518" s="27"/>
      <c r="M518" s="27"/>
      <c r="N518" s="27"/>
      <c r="O518" s="27"/>
      <c r="P518" s="27"/>
      <c r="Q518" s="27"/>
      <c r="R518" s="27"/>
      <c r="S518" s="27"/>
      <c r="T518" s="27"/>
      <c r="U518" s="27"/>
      <c r="V518" s="27"/>
      <c r="W518" s="85"/>
      <c r="X518" s="27"/>
      <c r="Y518" s="27"/>
      <c r="Z518" s="27"/>
      <c r="AA518" s="27"/>
      <c r="AB518" s="27"/>
      <c r="AC518" s="27"/>
      <c r="AD518" s="27"/>
      <c r="AE518" s="27"/>
      <c r="AF518" s="27"/>
      <c r="AG518" s="27"/>
      <c r="AH518" s="27"/>
      <c r="AI518" s="27"/>
      <c r="AJ518" s="27"/>
      <c r="AK518" s="27"/>
      <c r="AL518" s="27"/>
      <c r="AM518" s="27"/>
    </row>
    <row r="519" ht="12.75" customHeight="1">
      <c r="A519" s="5"/>
      <c r="B519" s="27"/>
      <c r="C519" s="27"/>
      <c r="D519" s="27"/>
      <c r="E519" s="27"/>
      <c r="F519" s="27"/>
      <c r="G519" s="27"/>
      <c r="H519" s="621"/>
      <c r="I519" s="27"/>
      <c r="J519" s="27"/>
      <c r="K519" s="27"/>
      <c r="L519" s="27"/>
      <c r="M519" s="27"/>
      <c r="N519" s="27"/>
      <c r="O519" s="27"/>
      <c r="P519" s="27"/>
      <c r="Q519" s="27"/>
      <c r="R519" s="27"/>
      <c r="S519" s="27"/>
      <c r="T519" s="27"/>
      <c r="U519" s="27"/>
      <c r="V519" s="27"/>
      <c r="W519" s="85"/>
      <c r="X519" s="27"/>
      <c r="Y519" s="27"/>
      <c r="Z519" s="27"/>
      <c r="AA519" s="27"/>
      <c r="AB519" s="27"/>
      <c r="AC519" s="27"/>
      <c r="AD519" s="27"/>
      <c r="AE519" s="27"/>
      <c r="AF519" s="27"/>
      <c r="AG519" s="27"/>
      <c r="AH519" s="27"/>
      <c r="AI519" s="27"/>
      <c r="AJ519" s="27"/>
      <c r="AK519" s="27"/>
      <c r="AL519" s="27"/>
      <c r="AM519" s="27"/>
    </row>
    <row r="520" ht="12.75" customHeight="1">
      <c r="A520" s="5"/>
      <c r="B520" s="27"/>
      <c r="C520" s="27"/>
      <c r="D520" s="27"/>
      <c r="E520" s="27"/>
      <c r="F520" s="27"/>
      <c r="G520" s="27"/>
      <c r="H520" s="621"/>
      <c r="I520" s="27"/>
      <c r="J520" s="27"/>
      <c r="K520" s="27"/>
      <c r="L520" s="27"/>
      <c r="M520" s="27"/>
      <c r="N520" s="27"/>
      <c r="O520" s="27"/>
      <c r="P520" s="27"/>
      <c r="Q520" s="27"/>
      <c r="R520" s="27"/>
      <c r="S520" s="27"/>
      <c r="T520" s="27"/>
      <c r="U520" s="27"/>
      <c r="V520" s="27"/>
      <c r="W520" s="85"/>
      <c r="X520" s="27"/>
      <c r="Y520" s="27"/>
      <c r="Z520" s="27"/>
      <c r="AA520" s="27"/>
      <c r="AB520" s="27"/>
      <c r="AC520" s="27"/>
      <c r="AD520" s="27"/>
      <c r="AE520" s="27"/>
      <c r="AF520" s="27"/>
      <c r="AG520" s="27"/>
      <c r="AH520" s="27"/>
      <c r="AI520" s="27"/>
      <c r="AJ520" s="27"/>
      <c r="AK520" s="27"/>
      <c r="AL520" s="27"/>
      <c r="AM520" s="27"/>
    </row>
    <row r="521" ht="12.75" customHeight="1">
      <c r="A521" s="5"/>
      <c r="B521" s="27"/>
      <c r="C521" s="27"/>
      <c r="D521" s="27"/>
      <c r="E521" s="27"/>
      <c r="F521" s="27"/>
      <c r="G521" s="27"/>
      <c r="H521" s="621"/>
      <c r="I521" s="27"/>
      <c r="J521" s="27"/>
      <c r="K521" s="27"/>
      <c r="L521" s="27"/>
      <c r="M521" s="27"/>
      <c r="N521" s="27"/>
      <c r="O521" s="27"/>
      <c r="P521" s="27"/>
      <c r="Q521" s="27"/>
      <c r="R521" s="27"/>
      <c r="S521" s="27"/>
      <c r="T521" s="27"/>
      <c r="U521" s="27"/>
      <c r="V521" s="27"/>
      <c r="W521" s="85"/>
      <c r="X521" s="27"/>
      <c r="Y521" s="27"/>
      <c r="Z521" s="27"/>
      <c r="AA521" s="27"/>
      <c r="AB521" s="27"/>
      <c r="AC521" s="27"/>
      <c r="AD521" s="27"/>
      <c r="AE521" s="27"/>
      <c r="AF521" s="27"/>
      <c r="AG521" s="27"/>
      <c r="AH521" s="27"/>
      <c r="AI521" s="27"/>
      <c r="AJ521" s="27"/>
      <c r="AK521" s="27"/>
      <c r="AL521" s="27"/>
      <c r="AM521" s="27"/>
    </row>
    <row r="522" ht="12.75" customHeight="1">
      <c r="A522" s="5"/>
      <c r="B522" s="27"/>
      <c r="C522" s="27"/>
      <c r="D522" s="27"/>
      <c r="E522" s="27"/>
      <c r="F522" s="27"/>
      <c r="G522" s="27"/>
      <c r="H522" s="621"/>
      <c r="I522" s="27"/>
      <c r="J522" s="27"/>
      <c r="K522" s="27"/>
      <c r="L522" s="27"/>
      <c r="M522" s="27"/>
      <c r="N522" s="27"/>
      <c r="O522" s="27"/>
      <c r="P522" s="27"/>
      <c r="Q522" s="27"/>
      <c r="R522" s="27"/>
      <c r="S522" s="27"/>
      <c r="T522" s="27"/>
      <c r="U522" s="27"/>
      <c r="V522" s="27"/>
      <c r="W522" s="85"/>
      <c r="X522" s="27"/>
      <c r="Y522" s="27"/>
      <c r="Z522" s="27"/>
      <c r="AA522" s="27"/>
      <c r="AB522" s="27"/>
      <c r="AC522" s="27"/>
      <c r="AD522" s="27"/>
      <c r="AE522" s="27"/>
      <c r="AF522" s="27"/>
      <c r="AG522" s="27"/>
      <c r="AH522" s="27"/>
      <c r="AI522" s="27"/>
      <c r="AJ522" s="27"/>
      <c r="AK522" s="27"/>
      <c r="AL522" s="27"/>
      <c r="AM522" s="27"/>
    </row>
    <row r="523" ht="12.75" customHeight="1">
      <c r="A523" s="5"/>
      <c r="B523" s="27"/>
      <c r="C523" s="27"/>
      <c r="D523" s="27"/>
      <c r="E523" s="27"/>
      <c r="F523" s="27"/>
      <c r="G523" s="27"/>
      <c r="H523" s="621"/>
      <c r="I523" s="27"/>
      <c r="J523" s="27"/>
      <c r="K523" s="27"/>
      <c r="L523" s="27"/>
      <c r="M523" s="27"/>
      <c r="N523" s="27"/>
      <c r="O523" s="27"/>
      <c r="P523" s="27"/>
      <c r="Q523" s="27"/>
      <c r="R523" s="27"/>
      <c r="S523" s="27"/>
      <c r="T523" s="27"/>
      <c r="U523" s="27"/>
      <c r="V523" s="27"/>
      <c r="W523" s="85"/>
      <c r="X523" s="27"/>
      <c r="Y523" s="27"/>
      <c r="Z523" s="27"/>
      <c r="AA523" s="27"/>
      <c r="AB523" s="27"/>
      <c r="AC523" s="27"/>
      <c r="AD523" s="27"/>
      <c r="AE523" s="27"/>
      <c r="AF523" s="27"/>
      <c r="AG523" s="27"/>
      <c r="AH523" s="27"/>
      <c r="AI523" s="27"/>
      <c r="AJ523" s="27"/>
      <c r="AK523" s="27"/>
      <c r="AL523" s="27"/>
      <c r="AM523" s="27"/>
    </row>
    <row r="524" ht="12.75" customHeight="1">
      <c r="A524" s="5"/>
      <c r="B524" s="27"/>
      <c r="C524" s="27"/>
      <c r="D524" s="27"/>
      <c r="E524" s="27"/>
      <c r="F524" s="27"/>
      <c r="G524" s="27"/>
      <c r="H524" s="621"/>
      <c r="I524" s="27"/>
      <c r="J524" s="27"/>
      <c r="K524" s="27"/>
      <c r="L524" s="27"/>
      <c r="M524" s="27"/>
      <c r="N524" s="27"/>
      <c r="O524" s="27"/>
      <c r="P524" s="27"/>
      <c r="Q524" s="27"/>
      <c r="R524" s="27"/>
      <c r="S524" s="27"/>
      <c r="T524" s="27"/>
      <c r="U524" s="27"/>
      <c r="V524" s="27"/>
      <c r="W524" s="85"/>
      <c r="X524" s="27"/>
      <c r="Y524" s="27"/>
      <c r="Z524" s="27"/>
      <c r="AA524" s="27"/>
      <c r="AB524" s="27"/>
      <c r="AC524" s="27"/>
      <c r="AD524" s="27"/>
      <c r="AE524" s="27"/>
      <c r="AF524" s="27"/>
      <c r="AG524" s="27"/>
      <c r="AH524" s="27"/>
      <c r="AI524" s="27"/>
      <c r="AJ524" s="27"/>
      <c r="AK524" s="27"/>
      <c r="AL524" s="27"/>
      <c r="AM524" s="27"/>
    </row>
    <row r="525" ht="12.75" customHeight="1">
      <c r="A525" s="5"/>
      <c r="B525" s="27"/>
      <c r="C525" s="27"/>
      <c r="D525" s="27"/>
      <c r="E525" s="27"/>
      <c r="F525" s="27"/>
      <c r="G525" s="27"/>
      <c r="H525" s="621"/>
      <c r="I525" s="27"/>
      <c r="J525" s="27"/>
      <c r="K525" s="27"/>
      <c r="L525" s="27"/>
      <c r="M525" s="27"/>
      <c r="N525" s="27"/>
      <c r="O525" s="27"/>
      <c r="P525" s="27"/>
      <c r="Q525" s="27"/>
      <c r="R525" s="27"/>
      <c r="S525" s="27"/>
      <c r="T525" s="27"/>
      <c r="U525" s="27"/>
      <c r="V525" s="27"/>
      <c r="W525" s="85"/>
      <c r="X525" s="27"/>
      <c r="Y525" s="27"/>
      <c r="Z525" s="27"/>
      <c r="AA525" s="27"/>
      <c r="AB525" s="27"/>
      <c r="AC525" s="27"/>
      <c r="AD525" s="27"/>
      <c r="AE525" s="27"/>
      <c r="AF525" s="27"/>
      <c r="AG525" s="27"/>
      <c r="AH525" s="27"/>
      <c r="AI525" s="27"/>
      <c r="AJ525" s="27"/>
      <c r="AK525" s="27"/>
      <c r="AL525" s="27"/>
      <c r="AM525" s="27"/>
    </row>
    <row r="526" ht="12.75" customHeight="1">
      <c r="A526" s="5"/>
      <c r="B526" s="27"/>
      <c r="C526" s="27"/>
      <c r="D526" s="27"/>
      <c r="E526" s="27"/>
      <c r="F526" s="27"/>
      <c r="G526" s="27"/>
      <c r="H526" s="621"/>
      <c r="I526" s="27"/>
      <c r="J526" s="27"/>
      <c r="K526" s="27"/>
      <c r="L526" s="27"/>
      <c r="M526" s="27"/>
      <c r="N526" s="27"/>
      <c r="O526" s="27"/>
      <c r="P526" s="27"/>
      <c r="Q526" s="27"/>
      <c r="R526" s="27"/>
      <c r="S526" s="27"/>
      <c r="T526" s="27"/>
      <c r="U526" s="27"/>
      <c r="V526" s="27"/>
      <c r="W526" s="85"/>
      <c r="X526" s="27"/>
      <c r="Y526" s="27"/>
      <c r="Z526" s="27"/>
      <c r="AA526" s="27"/>
      <c r="AB526" s="27"/>
      <c r="AC526" s="27"/>
      <c r="AD526" s="27"/>
      <c r="AE526" s="27"/>
      <c r="AF526" s="27"/>
      <c r="AG526" s="27"/>
      <c r="AH526" s="27"/>
      <c r="AI526" s="27"/>
      <c r="AJ526" s="27"/>
      <c r="AK526" s="27"/>
      <c r="AL526" s="27"/>
      <c r="AM526" s="27"/>
    </row>
    <row r="527" ht="12.75" customHeight="1">
      <c r="A527" s="5"/>
      <c r="B527" s="27"/>
      <c r="C527" s="27"/>
      <c r="D527" s="27"/>
      <c r="E527" s="27"/>
      <c r="F527" s="27"/>
      <c r="G527" s="27"/>
      <c r="H527" s="621"/>
      <c r="I527" s="27"/>
      <c r="J527" s="27"/>
      <c r="K527" s="27"/>
      <c r="L527" s="27"/>
      <c r="M527" s="27"/>
      <c r="N527" s="27"/>
      <c r="O527" s="27"/>
      <c r="P527" s="27"/>
      <c r="Q527" s="27"/>
      <c r="R527" s="27"/>
      <c r="S527" s="27"/>
      <c r="T527" s="27"/>
      <c r="U527" s="27"/>
      <c r="V527" s="27"/>
      <c r="W527" s="85"/>
      <c r="X527" s="27"/>
      <c r="Y527" s="27"/>
      <c r="Z527" s="27"/>
      <c r="AA527" s="27"/>
      <c r="AB527" s="27"/>
      <c r="AC527" s="27"/>
      <c r="AD527" s="27"/>
      <c r="AE527" s="27"/>
      <c r="AF527" s="27"/>
      <c r="AG527" s="27"/>
      <c r="AH527" s="27"/>
      <c r="AI527" s="27"/>
      <c r="AJ527" s="27"/>
      <c r="AK527" s="27"/>
      <c r="AL527" s="27"/>
      <c r="AM527" s="27"/>
    </row>
    <row r="528" ht="12.75" customHeight="1">
      <c r="A528" s="5"/>
      <c r="B528" s="27"/>
      <c r="C528" s="27"/>
      <c r="D528" s="27"/>
      <c r="E528" s="27"/>
      <c r="F528" s="27"/>
      <c r="G528" s="27"/>
      <c r="H528" s="621"/>
      <c r="I528" s="27"/>
      <c r="J528" s="27"/>
      <c r="K528" s="27"/>
      <c r="L528" s="27"/>
      <c r="M528" s="27"/>
      <c r="N528" s="27"/>
      <c r="O528" s="27"/>
      <c r="P528" s="27"/>
      <c r="Q528" s="27"/>
      <c r="R528" s="27"/>
      <c r="S528" s="27"/>
      <c r="T528" s="27"/>
      <c r="U528" s="27"/>
      <c r="V528" s="27"/>
      <c r="W528" s="85"/>
      <c r="X528" s="27"/>
      <c r="Y528" s="27"/>
      <c r="Z528" s="27"/>
      <c r="AA528" s="27"/>
      <c r="AB528" s="27"/>
      <c r="AC528" s="27"/>
      <c r="AD528" s="27"/>
      <c r="AE528" s="27"/>
      <c r="AF528" s="27"/>
      <c r="AG528" s="27"/>
      <c r="AH528" s="27"/>
      <c r="AI528" s="27"/>
      <c r="AJ528" s="27"/>
      <c r="AK528" s="27"/>
      <c r="AL528" s="27"/>
      <c r="AM528" s="27"/>
    </row>
    <row r="529" ht="12.75" customHeight="1">
      <c r="A529" s="5"/>
      <c r="B529" s="27"/>
      <c r="C529" s="27"/>
      <c r="D529" s="27"/>
      <c r="E529" s="27"/>
      <c r="F529" s="27"/>
      <c r="G529" s="27"/>
      <c r="H529" s="621"/>
      <c r="I529" s="27"/>
      <c r="J529" s="27"/>
      <c r="K529" s="27"/>
      <c r="L529" s="27"/>
      <c r="M529" s="27"/>
      <c r="N529" s="27"/>
      <c r="O529" s="27"/>
      <c r="P529" s="27"/>
      <c r="Q529" s="27"/>
      <c r="R529" s="27"/>
      <c r="S529" s="27"/>
      <c r="T529" s="27"/>
      <c r="U529" s="27"/>
      <c r="V529" s="27"/>
      <c r="W529" s="85"/>
      <c r="X529" s="27"/>
      <c r="Y529" s="27"/>
      <c r="Z529" s="27"/>
      <c r="AA529" s="27"/>
      <c r="AB529" s="27"/>
      <c r="AC529" s="27"/>
      <c r="AD529" s="27"/>
      <c r="AE529" s="27"/>
      <c r="AF529" s="27"/>
      <c r="AG529" s="27"/>
      <c r="AH529" s="27"/>
      <c r="AI529" s="27"/>
      <c r="AJ529" s="27"/>
      <c r="AK529" s="27"/>
      <c r="AL529" s="27"/>
      <c r="AM529" s="27"/>
    </row>
    <row r="530" ht="12.75" customHeight="1">
      <c r="A530" s="5"/>
      <c r="B530" s="27"/>
      <c r="C530" s="27"/>
      <c r="D530" s="27"/>
      <c r="E530" s="27"/>
      <c r="F530" s="27"/>
      <c r="G530" s="27"/>
      <c r="H530" s="621"/>
      <c r="I530" s="27"/>
      <c r="J530" s="27"/>
      <c r="K530" s="27"/>
      <c r="L530" s="27"/>
      <c r="M530" s="27"/>
      <c r="N530" s="27"/>
      <c r="O530" s="27"/>
      <c r="P530" s="27"/>
      <c r="Q530" s="27"/>
      <c r="R530" s="27"/>
      <c r="S530" s="27"/>
      <c r="T530" s="27"/>
      <c r="U530" s="27"/>
      <c r="V530" s="27"/>
      <c r="W530" s="85"/>
      <c r="X530" s="27"/>
      <c r="Y530" s="27"/>
      <c r="Z530" s="27"/>
      <c r="AA530" s="27"/>
      <c r="AB530" s="27"/>
      <c r="AC530" s="27"/>
      <c r="AD530" s="27"/>
      <c r="AE530" s="27"/>
      <c r="AF530" s="27"/>
      <c r="AG530" s="27"/>
      <c r="AH530" s="27"/>
      <c r="AI530" s="27"/>
      <c r="AJ530" s="27"/>
      <c r="AK530" s="27"/>
      <c r="AL530" s="27"/>
      <c r="AM530" s="27"/>
    </row>
    <row r="531" ht="12.75" customHeight="1">
      <c r="A531" s="5"/>
      <c r="B531" s="27"/>
      <c r="C531" s="27"/>
      <c r="D531" s="27"/>
      <c r="E531" s="27"/>
      <c r="F531" s="27"/>
      <c r="G531" s="27"/>
      <c r="H531" s="621"/>
      <c r="I531" s="27"/>
      <c r="J531" s="27"/>
      <c r="K531" s="27"/>
      <c r="L531" s="27"/>
      <c r="M531" s="27"/>
      <c r="N531" s="27"/>
      <c r="O531" s="27"/>
      <c r="P531" s="27"/>
      <c r="Q531" s="27"/>
      <c r="R531" s="27"/>
      <c r="S531" s="27"/>
      <c r="T531" s="27"/>
      <c r="U531" s="27"/>
      <c r="V531" s="27"/>
      <c r="W531" s="85"/>
      <c r="X531" s="27"/>
      <c r="Y531" s="27"/>
      <c r="Z531" s="27"/>
      <c r="AA531" s="27"/>
      <c r="AB531" s="27"/>
      <c r="AC531" s="27"/>
      <c r="AD531" s="27"/>
      <c r="AE531" s="27"/>
      <c r="AF531" s="27"/>
      <c r="AG531" s="27"/>
      <c r="AH531" s="27"/>
      <c r="AI531" s="27"/>
      <c r="AJ531" s="27"/>
      <c r="AK531" s="27"/>
      <c r="AL531" s="27"/>
      <c r="AM531" s="27"/>
    </row>
    <row r="532" ht="12.75" customHeight="1">
      <c r="A532" s="5"/>
      <c r="B532" s="27"/>
      <c r="C532" s="27"/>
      <c r="D532" s="27"/>
      <c r="E532" s="27"/>
      <c r="F532" s="27"/>
      <c r="G532" s="27"/>
      <c r="H532" s="621"/>
      <c r="I532" s="27"/>
      <c r="J532" s="27"/>
      <c r="K532" s="27"/>
      <c r="L532" s="27"/>
      <c r="M532" s="27"/>
      <c r="N532" s="27"/>
      <c r="O532" s="27"/>
      <c r="P532" s="27"/>
      <c r="Q532" s="27"/>
      <c r="R532" s="27"/>
      <c r="S532" s="27"/>
      <c r="T532" s="27"/>
      <c r="U532" s="27"/>
      <c r="V532" s="27"/>
      <c r="W532" s="85"/>
      <c r="X532" s="27"/>
      <c r="Y532" s="27"/>
      <c r="Z532" s="27"/>
      <c r="AA532" s="27"/>
      <c r="AB532" s="27"/>
      <c r="AC532" s="27"/>
      <c r="AD532" s="27"/>
      <c r="AE532" s="27"/>
      <c r="AF532" s="27"/>
      <c r="AG532" s="27"/>
      <c r="AH532" s="27"/>
      <c r="AI532" s="27"/>
      <c r="AJ532" s="27"/>
      <c r="AK532" s="27"/>
      <c r="AL532" s="27"/>
      <c r="AM532" s="27"/>
    </row>
    <row r="533" ht="12.75" customHeight="1">
      <c r="A533" s="5"/>
      <c r="B533" s="27"/>
      <c r="C533" s="27"/>
      <c r="D533" s="27"/>
      <c r="E533" s="27"/>
      <c r="F533" s="27"/>
      <c r="G533" s="27"/>
      <c r="H533" s="621"/>
      <c r="I533" s="27"/>
      <c r="J533" s="27"/>
      <c r="K533" s="27"/>
      <c r="L533" s="27"/>
      <c r="M533" s="27"/>
      <c r="N533" s="27"/>
      <c r="O533" s="27"/>
      <c r="P533" s="27"/>
      <c r="Q533" s="27"/>
      <c r="R533" s="27"/>
      <c r="S533" s="27"/>
      <c r="T533" s="27"/>
      <c r="U533" s="27"/>
      <c r="V533" s="27"/>
      <c r="W533" s="85"/>
      <c r="X533" s="27"/>
      <c r="Y533" s="27"/>
      <c r="Z533" s="27"/>
      <c r="AA533" s="27"/>
      <c r="AB533" s="27"/>
      <c r="AC533" s="27"/>
      <c r="AD533" s="27"/>
      <c r="AE533" s="27"/>
      <c r="AF533" s="27"/>
      <c r="AG533" s="27"/>
      <c r="AH533" s="27"/>
      <c r="AI533" s="27"/>
      <c r="AJ533" s="27"/>
      <c r="AK533" s="27"/>
      <c r="AL533" s="27"/>
      <c r="AM533" s="27"/>
    </row>
    <row r="534" ht="12.75" customHeight="1">
      <c r="A534" s="5"/>
      <c r="B534" s="27"/>
      <c r="C534" s="27"/>
      <c r="D534" s="27"/>
      <c r="E534" s="27"/>
      <c r="F534" s="27"/>
      <c r="G534" s="27"/>
      <c r="H534" s="621"/>
      <c r="I534" s="27"/>
      <c r="J534" s="27"/>
      <c r="K534" s="27"/>
      <c r="L534" s="27"/>
      <c r="M534" s="27"/>
      <c r="N534" s="27"/>
      <c r="O534" s="27"/>
      <c r="P534" s="27"/>
      <c r="Q534" s="27"/>
      <c r="R534" s="27"/>
      <c r="S534" s="27"/>
      <c r="T534" s="27"/>
      <c r="U534" s="27"/>
      <c r="V534" s="27"/>
      <c r="W534" s="85"/>
      <c r="X534" s="27"/>
      <c r="Y534" s="27"/>
      <c r="Z534" s="27"/>
      <c r="AA534" s="27"/>
      <c r="AB534" s="27"/>
      <c r="AC534" s="27"/>
      <c r="AD534" s="27"/>
      <c r="AE534" s="27"/>
      <c r="AF534" s="27"/>
      <c r="AG534" s="27"/>
      <c r="AH534" s="27"/>
      <c r="AI534" s="27"/>
      <c r="AJ534" s="27"/>
      <c r="AK534" s="27"/>
      <c r="AL534" s="27"/>
      <c r="AM534" s="27"/>
    </row>
    <row r="535" ht="12.75" customHeight="1">
      <c r="A535" s="5"/>
      <c r="B535" s="27"/>
      <c r="C535" s="27"/>
      <c r="D535" s="27"/>
      <c r="E535" s="27"/>
      <c r="F535" s="27"/>
      <c r="G535" s="27"/>
      <c r="H535" s="621"/>
      <c r="I535" s="27"/>
      <c r="J535" s="27"/>
      <c r="K535" s="27"/>
      <c r="L535" s="27"/>
      <c r="M535" s="27"/>
      <c r="N535" s="27"/>
      <c r="O535" s="27"/>
      <c r="P535" s="27"/>
      <c r="Q535" s="27"/>
      <c r="R535" s="27"/>
      <c r="S535" s="27"/>
      <c r="T535" s="27"/>
      <c r="U535" s="27"/>
      <c r="V535" s="27"/>
      <c r="W535" s="85"/>
      <c r="X535" s="27"/>
      <c r="Y535" s="27"/>
      <c r="Z535" s="27"/>
      <c r="AA535" s="27"/>
      <c r="AB535" s="27"/>
      <c r="AC535" s="27"/>
      <c r="AD535" s="27"/>
      <c r="AE535" s="27"/>
      <c r="AF535" s="27"/>
      <c r="AG535" s="27"/>
      <c r="AH535" s="27"/>
      <c r="AI535" s="27"/>
      <c r="AJ535" s="27"/>
      <c r="AK535" s="27"/>
      <c r="AL535" s="27"/>
      <c r="AM535" s="27"/>
    </row>
    <row r="536" ht="12.75" customHeight="1">
      <c r="A536" s="5"/>
      <c r="B536" s="27"/>
      <c r="C536" s="27"/>
      <c r="D536" s="27"/>
      <c r="E536" s="27"/>
      <c r="F536" s="27"/>
      <c r="G536" s="27"/>
      <c r="H536" s="621"/>
      <c r="I536" s="27"/>
      <c r="J536" s="27"/>
      <c r="K536" s="27"/>
      <c r="L536" s="27"/>
      <c r="M536" s="27"/>
      <c r="N536" s="27"/>
      <c r="O536" s="27"/>
      <c r="P536" s="27"/>
      <c r="Q536" s="27"/>
      <c r="R536" s="27"/>
      <c r="S536" s="27"/>
      <c r="T536" s="27"/>
      <c r="U536" s="27"/>
      <c r="V536" s="27"/>
      <c r="W536" s="85"/>
      <c r="X536" s="27"/>
      <c r="Y536" s="27"/>
      <c r="Z536" s="27"/>
      <c r="AA536" s="27"/>
      <c r="AB536" s="27"/>
      <c r="AC536" s="27"/>
      <c r="AD536" s="27"/>
      <c r="AE536" s="27"/>
      <c r="AF536" s="27"/>
      <c r="AG536" s="27"/>
      <c r="AH536" s="27"/>
      <c r="AI536" s="27"/>
      <c r="AJ536" s="27"/>
      <c r="AK536" s="27"/>
      <c r="AL536" s="27"/>
      <c r="AM536" s="27"/>
    </row>
    <row r="537" ht="12.75" customHeight="1">
      <c r="A537" s="5"/>
      <c r="B537" s="27"/>
      <c r="C537" s="27"/>
      <c r="D537" s="27"/>
      <c r="E537" s="27"/>
      <c r="F537" s="27"/>
      <c r="G537" s="27"/>
      <c r="H537" s="621"/>
      <c r="I537" s="27"/>
      <c r="J537" s="27"/>
      <c r="K537" s="27"/>
      <c r="L537" s="27"/>
      <c r="M537" s="27"/>
      <c r="N537" s="27"/>
      <c r="O537" s="27"/>
      <c r="P537" s="27"/>
      <c r="Q537" s="27"/>
      <c r="R537" s="27"/>
      <c r="S537" s="27"/>
      <c r="T537" s="27"/>
      <c r="U537" s="27"/>
      <c r="V537" s="27"/>
      <c r="W537" s="85"/>
      <c r="X537" s="27"/>
      <c r="Y537" s="27"/>
      <c r="Z537" s="27"/>
      <c r="AA537" s="27"/>
      <c r="AB537" s="27"/>
      <c r="AC537" s="27"/>
      <c r="AD537" s="27"/>
      <c r="AE537" s="27"/>
      <c r="AF537" s="27"/>
      <c r="AG537" s="27"/>
      <c r="AH537" s="27"/>
      <c r="AI537" s="27"/>
      <c r="AJ537" s="27"/>
      <c r="AK537" s="27"/>
      <c r="AL537" s="27"/>
      <c r="AM537" s="27"/>
    </row>
    <row r="538" ht="12.75" customHeight="1">
      <c r="A538" s="5"/>
      <c r="B538" s="27"/>
      <c r="C538" s="27"/>
      <c r="D538" s="27"/>
      <c r="E538" s="27"/>
      <c r="F538" s="27"/>
      <c r="G538" s="27"/>
      <c r="H538" s="621"/>
      <c r="I538" s="27"/>
      <c r="J538" s="27"/>
      <c r="K538" s="27"/>
      <c r="L538" s="27"/>
      <c r="M538" s="27"/>
      <c r="N538" s="27"/>
      <c r="O538" s="27"/>
      <c r="P538" s="27"/>
      <c r="Q538" s="27"/>
      <c r="R538" s="27"/>
      <c r="S538" s="27"/>
      <c r="T538" s="27"/>
      <c r="U538" s="27"/>
      <c r="V538" s="27"/>
      <c r="W538" s="85"/>
      <c r="X538" s="27"/>
      <c r="Y538" s="27"/>
      <c r="Z538" s="27"/>
      <c r="AA538" s="27"/>
      <c r="AB538" s="27"/>
      <c r="AC538" s="27"/>
      <c r="AD538" s="27"/>
      <c r="AE538" s="27"/>
      <c r="AF538" s="27"/>
      <c r="AG538" s="27"/>
      <c r="AH538" s="27"/>
      <c r="AI538" s="27"/>
      <c r="AJ538" s="27"/>
      <c r="AK538" s="27"/>
      <c r="AL538" s="27"/>
      <c r="AM538" s="27"/>
    </row>
    <row r="539" ht="12.75" customHeight="1">
      <c r="A539" s="5"/>
      <c r="B539" s="27"/>
      <c r="C539" s="27"/>
      <c r="D539" s="27"/>
      <c r="E539" s="27"/>
      <c r="F539" s="27"/>
      <c r="G539" s="27"/>
      <c r="H539" s="621"/>
      <c r="I539" s="27"/>
      <c r="J539" s="27"/>
      <c r="K539" s="27"/>
      <c r="L539" s="27"/>
      <c r="M539" s="27"/>
      <c r="N539" s="27"/>
      <c r="O539" s="27"/>
      <c r="P539" s="27"/>
      <c r="Q539" s="27"/>
      <c r="R539" s="27"/>
      <c r="S539" s="27"/>
      <c r="T539" s="27"/>
      <c r="U539" s="27"/>
      <c r="V539" s="27"/>
      <c r="W539" s="85"/>
      <c r="X539" s="27"/>
      <c r="Y539" s="27"/>
      <c r="Z539" s="27"/>
      <c r="AA539" s="27"/>
      <c r="AB539" s="27"/>
      <c r="AC539" s="27"/>
      <c r="AD539" s="27"/>
      <c r="AE539" s="27"/>
      <c r="AF539" s="27"/>
      <c r="AG539" s="27"/>
      <c r="AH539" s="27"/>
      <c r="AI539" s="27"/>
      <c r="AJ539" s="27"/>
      <c r="AK539" s="27"/>
      <c r="AL539" s="27"/>
      <c r="AM539" s="27"/>
    </row>
    <row r="540" ht="12.75" customHeight="1">
      <c r="A540" s="5"/>
      <c r="B540" s="27"/>
      <c r="C540" s="27"/>
      <c r="D540" s="27"/>
      <c r="E540" s="27"/>
      <c r="F540" s="27"/>
      <c r="G540" s="27"/>
      <c r="H540" s="621"/>
      <c r="I540" s="27"/>
      <c r="J540" s="27"/>
      <c r="K540" s="27"/>
      <c r="L540" s="27"/>
      <c r="M540" s="27"/>
      <c r="N540" s="27"/>
      <c r="O540" s="27"/>
      <c r="P540" s="27"/>
      <c r="Q540" s="27"/>
      <c r="R540" s="27"/>
      <c r="S540" s="27"/>
      <c r="T540" s="27"/>
      <c r="U540" s="27"/>
      <c r="V540" s="27"/>
      <c r="W540" s="85"/>
      <c r="X540" s="27"/>
      <c r="Y540" s="27"/>
      <c r="Z540" s="27"/>
      <c r="AA540" s="27"/>
      <c r="AB540" s="27"/>
      <c r="AC540" s="27"/>
      <c r="AD540" s="27"/>
      <c r="AE540" s="27"/>
      <c r="AF540" s="27"/>
      <c r="AG540" s="27"/>
      <c r="AH540" s="27"/>
      <c r="AI540" s="27"/>
      <c r="AJ540" s="27"/>
      <c r="AK540" s="27"/>
      <c r="AL540" s="27"/>
      <c r="AM540" s="27"/>
    </row>
    <row r="541" ht="12.75" customHeight="1">
      <c r="A541" s="5"/>
      <c r="B541" s="27"/>
      <c r="C541" s="27"/>
      <c r="D541" s="27"/>
      <c r="E541" s="27"/>
      <c r="F541" s="27"/>
      <c r="G541" s="27"/>
      <c r="H541" s="621"/>
      <c r="I541" s="27"/>
      <c r="J541" s="27"/>
      <c r="K541" s="27"/>
      <c r="L541" s="27"/>
      <c r="M541" s="27"/>
      <c r="N541" s="27"/>
      <c r="O541" s="27"/>
      <c r="P541" s="27"/>
      <c r="Q541" s="27"/>
      <c r="R541" s="27"/>
      <c r="S541" s="27"/>
      <c r="T541" s="27"/>
      <c r="U541" s="27"/>
      <c r="V541" s="27"/>
      <c r="W541" s="85"/>
      <c r="X541" s="27"/>
      <c r="Y541" s="27"/>
      <c r="Z541" s="27"/>
      <c r="AA541" s="27"/>
      <c r="AB541" s="27"/>
      <c r="AC541" s="27"/>
      <c r="AD541" s="27"/>
      <c r="AE541" s="27"/>
      <c r="AF541" s="27"/>
      <c r="AG541" s="27"/>
      <c r="AH541" s="27"/>
      <c r="AI541" s="27"/>
      <c r="AJ541" s="27"/>
      <c r="AK541" s="27"/>
      <c r="AL541" s="27"/>
      <c r="AM541" s="27"/>
    </row>
    <row r="542" ht="12.75" customHeight="1">
      <c r="A542" s="5"/>
      <c r="B542" s="27"/>
      <c r="C542" s="27"/>
      <c r="D542" s="27"/>
      <c r="E542" s="27"/>
      <c r="F542" s="27"/>
      <c r="G542" s="27"/>
      <c r="H542" s="621"/>
      <c r="I542" s="27"/>
      <c r="J542" s="27"/>
      <c r="K542" s="27"/>
      <c r="L542" s="27"/>
      <c r="M542" s="27"/>
      <c r="N542" s="27"/>
      <c r="O542" s="27"/>
      <c r="P542" s="27"/>
      <c r="Q542" s="27"/>
      <c r="R542" s="27"/>
      <c r="S542" s="27"/>
      <c r="T542" s="27"/>
      <c r="U542" s="27"/>
      <c r="V542" s="27"/>
      <c r="W542" s="85"/>
      <c r="X542" s="27"/>
      <c r="Y542" s="27"/>
      <c r="Z542" s="27"/>
      <c r="AA542" s="27"/>
      <c r="AB542" s="27"/>
      <c r="AC542" s="27"/>
      <c r="AD542" s="27"/>
      <c r="AE542" s="27"/>
      <c r="AF542" s="27"/>
      <c r="AG542" s="27"/>
      <c r="AH542" s="27"/>
      <c r="AI542" s="27"/>
      <c r="AJ542" s="27"/>
      <c r="AK542" s="27"/>
      <c r="AL542" s="27"/>
      <c r="AM542" s="27"/>
    </row>
    <row r="543" ht="12.75" customHeight="1">
      <c r="A543" s="5"/>
      <c r="B543" s="27"/>
      <c r="C543" s="27"/>
      <c r="D543" s="27"/>
      <c r="E543" s="27"/>
      <c r="F543" s="27"/>
      <c r="G543" s="27"/>
      <c r="H543" s="621"/>
      <c r="I543" s="27"/>
      <c r="J543" s="27"/>
      <c r="K543" s="27"/>
      <c r="L543" s="27"/>
      <c r="M543" s="27"/>
      <c r="N543" s="27"/>
      <c r="O543" s="27"/>
      <c r="P543" s="27"/>
      <c r="Q543" s="27"/>
      <c r="R543" s="27"/>
      <c r="S543" s="27"/>
      <c r="T543" s="27"/>
      <c r="U543" s="27"/>
      <c r="V543" s="27"/>
      <c r="W543" s="85"/>
      <c r="X543" s="27"/>
      <c r="Y543" s="27"/>
      <c r="Z543" s="27"/>
      <c r="AA543" s="27"/>
      <c r="AB543" s="27"/>
      <c r="AC543" s="27"/>
      <c r="AD543" s="27"/>
      <c r="AE543" s="27"/>
      <c r="AF543" s="27"/>
      <c r="AG543" s="27"/>
      <c r="AH543" s="27"/>
      <c r="AI543" s="27"/>
      <c r="AJ543" s="27"/>
      <c r="AK543" s="27"/>
      <c r="AL543" s="27"/>
      <c r="AM543" s="27"/>
    </row>
    <row r="544" ht="12.75" customHeight="1">
      <c r="A544" s="5"/>
      <c r="B544" s="27"/>
      <c r="C544" s="27"/>
      <c r="D544" s="27"/>
      <c r="E544" s="27"/>
      <c r="F544" s="27"/>
      <c r="G544" s="27"/>
      <c r="H544" s="621"/>
      <c r="I544" s="27"/>
      <c r="J544" s="27"/>
      <c r="K544" s="27"/>
      <c r="L544" s="27"/>
      <c r="M544" s="27"/>
      <c r="N544" s="27"/>
      <c r="O544" s="27"/>
      <c r="P544" s="27"/>
      <c r="Q544" s="27"/>
      <c r="R544" s="27"/>
      <c r="S544" s="27"/>
      <c r="T544" s="27"/>
      <c r="U544" s="27"/>
      <c r="V544" s="27"/>
      <c r="W544" s="85"/>
      <c r="X544" s="27"/>
      <c r="Y544" s="27"/>
      <c r="Z544" s="27"/>
      <c r="AA544" s="27"/>
      <c r="AB544" s="27"/>
      <c r="AC544" s="27"/>
      <c r="AD544" s="27"/>
      <c r="AE544" s="27"/>
      <c r="AF544" s="27"/>
      <c r="AG544" s="27"/>
      <c r="AH544" s="27"/>
      <c r="AI544" s="27"/>
      <c r="AJ544" s="27"/>
      <c r="AK544" s="27"/>
      <c r="AL544" s="27"/>
      <c r="AM544" s="27"/>
    </row>
    <row r="545" ht="12.75" customHeight="1">
      <c r="A545" s="5"/>
      <c r="B545" s="27"/>
      <c r="C545" s="27"/>
      <c r="D545" s="27"/>
      <c r="E545" s="27"/>
      <c r="F545" s="27"/>
      <c r="G545" s="27"/>
      <c r="H545" s="621"/>
      <c r="I545" s="27"/>
      <c r="J545" s="27"/>
      <c r="K545" s="27"/>
      <c r="L545" s="27"/>
      <c r="M545" s="27"/>
      <c r="N545" s="27"/>
      <c r="O545" s="27"/>
      <c r="P545" s="27"/>
      <c r="Q545" s="27"/>
      <c r="R545" s="27"/>
      <c r="S545" s="27"/>
      <c r="T545" s="27"/>
      <c r="U545" s="27"/>
      <c r="V545" s="27"/>
      <c r="W545" s="85"/>
      <c r="X545" s="27"/>
      <c r="Y545" s="27"/>
      <c r="Z545" s="27"/>
      <c r="AA545" s="27"/>
      <c r="AB545" s="27"/>
      <c r="AC545" s="27"/>
      <c r="AD545" s="27"/>
      <c r="AE545" s="27"/>
      <c r="AF545" s="27"/>
      <c r="AG545" s="27"/>
      <c r="AH545" s="27"/>
      <c r="AI545" s="27"/>
      <c r="AJ545" s="27"/>
      <c r="AK545" s="27"/>
      <c r="AL545" s="27"/>
      <c r="AM545" s="27"/>
    </row>
    <row r="546" ht="12.75" customHeight="1">
      <c r="A546" s="5"/>
      <c r="B546" s="27"/>
      <c r="C546" s="27"/>
      <c r="D546" s="27"/>
      <c r="E546" s="27"/>
      <c r="F546" s="27"/>
      <c r="G546" s="27"/>
      <c r="H546" s="621"/>
      <c r="I546" s="27"/>
      <c r="J546" s="27"/>
      <c r="K546" s="27"/>
      <c r="L546" s="27"/>
      <c r="M546" s="27"/>
      <c r="N546" s="27"/>
      <c r="O546" s="27"/>
      <c r="P546" s="27"/>
      <c r="Q546" s="27"/>
      <c r="R546" s="27"/>
      <c r="S546" s="27"/>
      <c r="T546" s="27"/>
      <c r="U546" s="27"/>
      <c r="V546" s="27"/>
      <c r="W546" s="85"/>
      <c r="X546" s="27"/>
      <c r="Y546" s="27"/>
      <c r="Z546" s="27"/>
      <c r="AA546" s="27"/>
      <c r="AB546" s="27"/>
      <c r="AC546" s="27"/>
      <c r="AD546" s="27"/>
      <c r="AE546" s="27"/>
      <c r="AF546" s="27"/>
      <c r="AG546" s="27"/>
      <c r="AH546" s="27"/>
      <c r="AI546" s="27"/>
      <c r="AJ546" s="27"/>
      <c r="AK546" s="27"/>
      <c r="AL546" s="27"/>
      <c r="AM546" s="27"/>
    </row>
    <row r="547" ht="12.75" customHeight="1">
      <c r="A547" s="5"/>
      <c r="B547" s="27"/>
      <c r="C547" s="27"/>
      <c r="D547" s="27"/>
      <c r="E547" s="27"/>
      <c r="F547" s="27"/>
      <c r="G547" s="27"/>
      <c r="H547" s="621"/>
      <c r="I547" s="27"/>
      <c r="J547" s="27"/>
      <c r="K547" s="27"/>
      <c r="L547" s="27"/>
      <c r="M547" s="27"/>
      <c r="N547" s="27"/>
      <c r="O547" s="27"/>
      <c r="P547" s="27"/>
      <c r="Q547" s="27"/>
      <c r="R547" s="27"/>
      <c r="S547" s="27"/>
      <c r="T547" s="27"/>
      <c r="U547" s="27"/>
      <c r="V547" s="27"/>
      <c r="W547" s="85"/>
      <c r="X547" s="27"/>
      <c r="Y547" s="27"/>
      <c r="Z547" s="27"/>
      <c r="AA547" s="27"/>
      <c r="AB547" s="27"/>
      <c r="AC547" s="27"/>
      <c r="AD547" s="27"/>
      <c r="AE547" s="27"/>
      <c r="AF547" s="27"/>
      <c r="AG547" s="27"/>
      <c r="AH547" s="27"/>
      <c r="AI547" s="27"/>
      <c r="AJ547" s="27"/>
      <c r="AK547" s="27"/>
      <c r="AL547" s="27"/>
      <c r="AM547" s="27"/>
    </row>
    <row r="548" ht="12.75" customHeight="1">
      <c r="A548" s="5"/>
      <c r="B548" s="27"/>
      <c r="C548" s="27"/>
      <c r="D548" s="27"/>
      <c r="E548" s="27"/>
      <c r="F548" s="27"/>
      <c r="G548" s="27"/>
      <c r="H548" s="621"/>
      <c r="I548" s="27"/>
      <c r="J548" s="27"/>
      <c r="K548" s="27"/>
      <c r="L548" s="27"/>
      <c r="M548" s="27"/>
      <c r="N548" s="27"/>
      <c r="O548" s="27"/>
      <c r="P548" s="27"/>
      <c r="Q548" s="27"/>
      <c r="R548" s="27"/>
      <c r="S548" s="27"/>
      <c r="T548" s="27"/>
      <c r="U548" s="27"/>
      <c r="V548" s="27"/>
      <c r="W548" s="85"/>
      <c r="X548" s="27"/>
      <c r="Y548" s="27"/>
      <c r="Z548" s="27"/>
      <c r="AA548" s="27"/>
      <c r="AB548" s="27"/>
      <c r="AC548" s="27"/>
      <c r="AD548" s="27"/>
      <c r="AE548" s="27"/>
      <c r="AF548" s="27"/>
      <c r="AG548" s="27"/>
      <c r="AH548" s="27"/>
      <c r="AI548" s="27"/>
      <c r="AJ548" s="27"/>
      <c r="AK548" s="27"/>
      <c r="AL548" s="27"/>
      <c r="AM548" s="27"/>
    </row>
    <row r="549" ht="12.75" customHeight="1">
      <c r="A549" s="5"/>
      <c r="B549" s="27"/>
      <c r="C549" s="27"/>
      <c r="D549" s="27"/>
      <c r="E549" s="27"/>
      <c r="F549" s="27"/>
      <c r="G549" s="27"/>
      <c r="H549" s="621"/>
      <c r="I549" s="27"/>
      <c r="J549" s="27"/>
      <c r="K549" s="27"/>
      <c r="L549" s="27"/>
      <c r="M549" s="27"/>
      <c r="N549" s="27"/>
      <c r="O549" s="27"/>
      <c r="P549" s="27"/>
      <c r="Q549" s="27"/>
      <c r="R549" s="27"/>
      <c r="S549" s="27"/>
      <c r="T549" s="27"/>
      <c r="U549" s="27"/>
      <c r="V549" s="27"/>
      <c r="W549" s="85"/>
      <c r="X549" s="27"/>
      <c r="Y549" s="27"/>
      <c r="Z549" s="27"/>
      <c r="AA549" s="27"/>
      <c r="AB549" s="27"/>
      <c r="AC549" s="27"/>
      <c r="AD549" s="27"/>
      <c r="AE549" s="27"/>
      <c r="AF549" s="27"/>
      <c r="AG549" s="27"/>
      <c r="AH549" s="27"/>
      <c r="AI549" s="27"/>
      <c r="AJ549" s="27"/>
      <c r="AK549" s="27"/>
      <c r="AL549" s="27"/>
      <c r="AM549" s="27"/>
    </row>
    <row r="550" ht="12.75" customHeight="1">
      <c r="A550" s="5"/>
      <c r="B550" s="27"/>
      <c r="C550" s="27"/>
      <c r="D550" s="27"/>
      <c r="E550" s="27"/>
      <c r="F550" s="27"/>
      <c r="G550" s="27"/>
      <c r="H550" s="621"/>
      <c r="I550" s="27"/>
      <c r="J550" s="27"/>
      <c r="K550" s="27"/>
      <c r="L550" s="27"/>
      <c r="M550" s="27"/>
      <c r="N550" s="27"/>
      <c r="O550" s="27"/>
      <c r="P550" s="27"/>
      <c r="Q550" s="27"/>
      <c r="R550" s="27"/>
      <c r="S550" s="27"/>
      <c r="T550" s="27"/>
      <c r="U550" s="27"/>
      <c r="V550" s="27"/>
      <c r="W550" s="85"/>
      <c r="X550" s="27"/>
      <c r="Y550" s="27"/>
      <c r="Z550" s="27"/>
      <c r="AA550" s="27"/>
      <c r="AB550" s="27"/>
      <c r="AC550" s="27"/>
      <c r="AD550" s="27"/>
      <c r="AE550" s="27"/>
      <c r="AF550" s="27"/>
      <c r="AG550" s="27"/>
      <c r="AH550" s="27"/>
      <c r="AI550" s="27"/>
      <c r="AJ550" s="27"/>
      <c r="AK550" s="27"/>
      <c r="AL550" s="27"/>
      <c r="AM550" s="27"/>
    </row>
    <row r="551" ht="12.75" customHeight="1">
      <c r="A551" s="5"/>
      <c r="B551" s="27"/>
      <c r="C551" s="27"/>
      <c r="D551" s="27"/>
      <c r="E551" s="27"/>
      <c r="F551" s="27"/>
      <c r="G551" s="27"/>
      <c r="H551" s="621"/>
      <c r="I551" s="27"/>
      <c r="J551" s="27"/>
      <c r="K551" s="27"/>
      <c r="L551" s="27"/>
      <c r="M551" s="27"/>
      <c r="N551" s="27"/>
      <c r="O551" s="27"/>
      <c r="P551" s="27"/>
      <c r="Q551" s="27"/>
      <c r="R551" s="27"/>
      <c r="S551" s="27"/>
      <c r="T551" s="27"/>
      <c r="U551" s="27"/>
      <c r="V551" s="27"/>
      <c r="W551" s="85"/>
      <c r="X551" s="27"/>
      <c r="Y551" s="27"/>
      <c r="Z551" s="27"/>
      <c r="AA551" s="27"/>
      <c r="AB551" s="27"/>
      <c r="AC551" s="27"/>
      <c r="AD551" s="27"/>
      <c r="AE551" s="27"/>
      <c r="AF551" s="27"/>
      <c r="AG551" s="27"/>
      <c r="AH551" s="27"/>
      <c r="AI551" s="27"/>
      <c r="AJ551" s="27"/>
      <c r="AK551" s="27"/>
      <c r="AL551" s="27"/>
      <c r="AM551" s="27"/>
    </row>
    <row r="552" ht="12.75" customHeight="1">
      <c r="A552" s="5"/>
      <c r="B552" s="27"/>
      <c r="C552" s="27"/>
      <c r="D552" s="27"/>
      <c r="E552" s="27"/>
      <c r="F552" s="27"/>
      <c r="G552" s="27"/>
      <c r="H552" s="621"/>
      <c r="I552" s="27"/>
      <c r="J552" s="27"/>
      <c r="K552" s="27"/>
      <c r="L552" s="27"/>
      <c r="M552" s="27"/>
      <c r="N552" s="27"/>
      <c r="O552" s="27"/>
      <c r="P552" s="27"/>
      <c r="Q552" s="27"/>
      <c r="R552" s="27"/>
      <c r="S552" s="27"/>
      <c r="T552" s="27"/>
      <c r="U552" s="27"/>
      <c r="V552" s="27"/>
      <c r="W552" s="85"/>
      <c r="X552" s="27"/>
      <c r="Y552" s="27"/>
      <c r="Z552" s="27"/>
      <c r="AA552" s="27"/>
      <c r="AB552" s="27"/>
      <c r="AC552" s="27"/>
      <c r="AD552" s="27"/>
      <c r="AE552" s="27"/>
      <c r="AF552" s="27"/>
      <c r="AG552" s="27"/>
      <c r="AH552" s="27"/>
      <c r="AI552" s="27"/>
      <c r="AJ552" s="27"/>
      <c r="AK552" s="27"/>
      <c r="AL552" s="27"/>
      <c r="AM552" s="27"/>
    </row>
    <row r="553" ht="12.75" customHeight="1">
      <c r="A553" s="5"/>
      <c r="B553" s="27"/>
      <c r="C553" s="27"/>
      <c r="D553" s="27"/>
      <c r="E553" s="27"/>
      <c r="F553" s="27"/>
      <c r="G553" s="27"/>
      <c r="H553" s="621"/>
      <c r="I553" s="27"/>
      <c r="J553" s="27"/>
      <c r="K553" s="27"/>
      <c r="L553" s="27"/>
      <c r="M553" s="27"/>
      <c r="N553" s="27"/>
      <c r="O553" s="27"/>
      <c r="P553" s="27"/>
      <c r="Q553" s="27"/>
      <c r="R553" s="27"/>
      <c r="S553" s="27"/>
      <c r="T553" s="27"/>
      <c r="U553" s="27"/>
      <c r="V553" s="27"/>
      <c r="W553" s="85"/>
      <c r="X553" s="27"/>
      <c r="Y553" s="27"/>
      <c r="Z553" s="27"/>
      <c r="AA553" s="27"/>
      <c r="AB553" s="27"/>
      <c r="AC553" s="27"/>
      <c r="AD553" s="27"/>
      <c r="AE553" s="27"/>
      <c r="AF553" s="27"/>
      <c r="AG553" s="27"/>
      <c r="AH553" s="27"/>
      <c r="AI553" s="27"/>
      <c r="AJ553" s="27"/>
      <c r="AK553" s="27"/>
      <c r="AL553" s="27"/>
      <c r="AM553" s="27"/>
    </row>
    <row r="554" ht="12.75" customHeight="1">
      <c r="A554" s="5"/>
      <c r="B554" s="27"/>
      <c r="C554" s="27"/>
      <c r="D554" s="27"/>
      <c r="E554" s="27"/>
      <c r="F554" s="27"/>
      <c r="G554" s="27"/>
      <c r="H554" s="621"/>
      <c r="I554" s="27"/>
      <c r="J554" s="27"/>
      <c r="K554" s="27"/>
      <c r="L554" s="27"/>
      <c r="M554" s="27"/>
      <c r="N554" s="27"/>
      <c r="O554" s="27"/>
      <c r="P554" s="27"/>
      <c r="Q554" s="27"/>
      <c r="R554" s="27"/>
      <c r="S554" s="27"/>
      <c r="T554" s="27"/>
      <c r="U554" s="27"/>
      <c r="V554" s="27"/>
      <c r="W554" s="85"/>
      <c r="X554" s="27"/>
      <c r="Y554" s="27"/>
      <c r="Z554" s="27"/>
      <c r="AA554" s="27"/>
      <c r="AB554" s="27"/>
      <c r="AC554" s="27"/>
      <c r="AD554" s="27"/>
      <c r="AE554" s="27"/>
      <c r="AF554" s="27"/>
      <c r="AG554" s="27"/>
      <c r="AH554" s="27"/>
      <c r="AI554" s="27"/>
      <c r="AJ554" s="27"/>
      <c r="AK554" s="27"/>
      <c r="AL554" s="27"/>
      <c r="AM554" s="27"/>
    </row>
    <row r="555" ht="12.75" customHeight="1">
      <c r="A555" s="5"/>
      <c r="B555" s="27"/>
      <c r="C555" s="27"/>
      <c r="D555" s="27"/>
      <c r="E555" s="27"/>
      <c r="F555" s="27"/>
      <c r="G555" s="27"/>
      <c r="H555" s="621"/>
      <c r="I555" s="27"/>
      <c r="J555" s="27"/>
      <c r="K555" s="27"/>
      <c r="L555" s="27"/>
      <c r="M555" s="27"/>
      <c r="N555" s="27"/>
      <c r="O555" s="27"/>
      <c r="P555" s="27"/>
      <c r="Q555" s="27"/>
      <c r="R555" s="27"/>
      <c r="S555" s="27"/>
      <c r="T555" s="27"/>
      <c r="U555" s="27"/>
      <c r="V555" s="27"/>
      <c r="W555" s="85"/>
      <c r="X555" s="27"/>
      <c r="Y555" s="27"/>
      <c r="Z555" s="27"/>
      <c r="AA555" s="27"/>
      <c r="AB555" s="27"/>
      <c r="AC555" s="27"/>
      <c r="AD555" s="27"/>
      <c r="AE555" s="27"/>
      <c r="AF555" s="27"/>
      <c r="AG555" s="27"/>
      <c r="AH555" s="27"/>
      <c r="AI555" s="27"/>
      <c r="AJ555" s="27"/>
      <c r="AK555" s="27"/>
      <c r="AL555" s="27"/>
      <c r="AM555" s="27"/>
    </row>
    <row r="556" ht="12.75" customHeight="1">
      <c r="A556" s="5"/>
      <c r="B556" s="27"/>
      <c r="C556" s="27"/>
      <c r="D556" s="27"/>
      <c r="E556" s="27"/>
      <c r="F556" s="27"/>
      <c r="G556" s="27"/>
      <c r="H556" s="621"/>
      <c r="I556" s="27"/>
      <c r="J556" s="27"/>
      <c r="K556" s="27"/>
      <c r="L556" s="27"/>
      <c r="M556" s="27"/>
      <c r="N556" s="27"/>
      <c r="O556" s="27"/>
      <c r="P556" s="27"/>
      <c r="Q556" s="27"/>
      <c r="R556" s="27"/>
      <c r="S556" s="27"/>
      <c r="T556" s="27"/>
      <c r="U556" s="27"/>
      <c r="V556" s="27"/>
      <c r="W556" s="85"/>
      <c r="X556" s="27"/>
      <c r="Y556" s="27"/>
      <c r="Z556" s="27"/>
      <c r="AA556" s="27"/>
      <c r="AB556" s="27"/>
      <c r="AC556" s="27"/>
      <c r="AD556" s="27"/>
      <c r="AE556" s="27"/>
      <c r="AF556" s="27"/>
      <c r="AG556" s="27"/>
      <c r="AH556" s="27"/>
      <c r="AI556" s="27"/>
      <c r="AJ556" s="27"/>
      <c r="AK556" s="27"/>
      <c r="AL556" s="27"/>
      <c r="AM556" s="27"/>
    </row>
    <row r="557" ht="12.75" customHeight="1">
      <c r="A557" s="5"/>
      <c r="B557" s="27"/>
      <c r="C557" s="27"/>
      <c r="D557" s="27"/>
      <c r="E557" s="27"/>
      <c r="F557" s="27"/>
      <c r="G557" s="27"/>
      <c r="H557" s="621"/>
      <c r="I557" s="27"/>
      <c r="J557" s="27"/>
      <c r="K557" s="27"/>
      <c r="L557" s="27"/>
      <c r="M557" s="27"/>
      <c r="N557" s="27"/>
      <c r="O557" s="27"/>
      <c r="P557" s="27"/>
      <c r="Q557" s="27"/>
      <c r="R557" s="27"/>
      <c r="S557" s="27"/>
      <c r="T557" s="27"/>
      <c r="U557" s="27"/>
      <c r="V557" s="27"/>
      <c r="W557" s="85"/>
      <c r="X557" s="27"/>
      <c r="Y557" s="27"/>
      <c r="Z557" s="27"/>
      <c r="AA557" s="27"/>
      <c r="AB557" s="27"/>
      <c r="AC557" s="27"/>
      <c r="AD557" s="27"/>
      <c r="AE557" s="27"/>
      <c r="AF557" s="27"/>
      <c r="AG557" s="27"/>
      <c r="AH557" s="27"/>
      <c r="AI557" s="27"/>
      <c r="AJ557" s="27"/>
      <c r="AK557" s="27"/>
      <c r="AL557" s="27"/>
      <c r="AM557" s="27"/>
    </row>
    <row r="558" ht="12.75" customHeight="1">
      <c r="A558" s="5"/>
      <c r="B558" s="27"/>
      <c r="C558" s="27"/>
      <c r="D558" s="27"/>
      <c r="E558" s="27"/>
      <c r="F558" s="27"/>
      <c r="G558" s="27"/>
      <c r="H558" s="621"/>
      <c r="I558" s="27"/>
      <c r="J558" s="27"/>
      <c r="K558" s="27"/>
      <c r="L558" s="27"/>
      <c r="M558" s="27"/>
      <c r="N558" s="27"/>
      <c r="O558" s="27"/>
      <c r="P558" s="27"/>
      <c r="Q558" s="27"/>
      <c r="R558" s="27"/>
      <c r="S558" s="27"/>
      <c r="T558" s="27"/>
      <c r="U558" s="27"/>
      <c r="V558" s="27"/>
      <c r="W558" s="85"/>
      <c r="X558" s="27"/>
      <c r="Y558" s="27"/>
      <c r="Z558" s="27"/>
      <c r="AA558" s="27"/>
      <c r="AB558" s="27"/>
      <c r="AC558" s="27"/>
      <c r="AD558" s="27"/>
      <c r="AE558" s="27"/>
      <c r="AF558" s="27"/>
      <c r="AG558" s="27"/>
      <c r="AH558" s="27"/>
      <c r="AI558" s="27"/>
      <c r="AJ558" s="27"/>
      <c r="AK558" s="27"/>
      <c r="AL558" s="27"/>
      <c r="AM558" s="27"/>
    </row>
    <row r="559" ht="12.75" customHeight="1">
      <c r="A559" s="5"/>
      <c r="B559" s="27"/>
      <c r="C559" s="27"/>
      <c r="D559" s="27"/>
      <c r="E559" s="27"/>
      <c r="F559" s="27"/>
      <c r="G559" s="27"/>
      <c r="H559" s="621"/>
      <c r="I559" s="27"/>
      <c r="J559" s="27"/>
      <c r="K559" s="27"/>
      <c r="L559" s="27"/>
      <c r="M559" s="27"/>
      <c r="N559" s="27"/>
      <c r="O559" s="27"/>
      <c r="P559" s="27"/>
      <c r="Q559" s="27"/>
      <c r="R559" s="27"/>
      <c r="S559" s="27"/>
      <c r="T559" s="27"/>
      <c r="U559" s="27"/>
      <c r="V559" s="27"/>
      <c r="W559" s="85"/>
      <c r="X559" s="27"/>
      <c r="Y559" s="27"/>
      <c r="Z559" s="27"/>
      <c r="AA559" s="27"/>
      <c r="AB559" s="27"/>
      <c r="AC559" s="27"/>
      <c r="AD559" s="27"/>
      <c r="AE559" s="27"/>
      <c r="AF559" s="27"/>
      <c r="AG559" s="27"/>
      <c r="AH559" s="27"/>
      <c r="AI559" s="27"/>
      <c r="AJ559" s="27"/>
      <c r="AK559" s="27"/>
      <c r="AL559" s="27"/>
      <c r="AM559" s="27"/>
    </row>
    <row r="560" ht="12.75" customHeight="1">
      <c r="A560" s="5"/>
      <c r="B560" s="27"/>
      <c r="C560" s="27"/>
      <c r="D560" s="27"/>
      <c r="E560" s="27"/>
      <c r="F560" s="27"/>
      <c r="G560" s="27"/>
      <c r="H560" s="621"/>
      <c r="I560" s="27"/>
      <c r="J560" s="27"/>
      <c r="K560" s="27"/>
      <c r="L560" s="27"/>
      <c r="M560" s="27"/>
      <c r="N560" s="27"/>
      <c r="O560" s="27"/>
      <c r="P560" s="27"/>
      <c r="Q560" s="27"/>
      <c r="R560" s="27"/>
      <c r="S560" s="27"/>
      <c r="T560" s="27"/>
      <c r="U560" s="27"/>
      <c r="V560" s="27"/>
      <c r="W560" s="85"/>
      <c r="X560" s="27"/>
      <c r="Y560" s="27"/>
      <c r="Z560" s="27"/>
      <c r="AA560" s="27"/>
      <c r="AB560" s="27"/>
      <c r="AC560" s="27"/>
      <c r="AD560" s="27"/>
      <c r="AE560" s="27"/>
      <c r="AF560" s="27"/>
      <c r="AG560" s="27"/>
      <c r="AH560" s="27"/>
      <c r="AI560" s="27"/>
      <c r="AJ560" s="27"/>
      <c r="AK560" s="27"/>
      <c r="AL560" s="27"/>
      <c r="AM560" s="27"/>
    </row>
    <row r="561" ht="12.75" customHeight="1">
      <c r="A561" s="5"/>
      <c r="B561" s="27"/>
      <c r="C561" s="27"/>
      <c r="D561" s="27"/>
      <c r="E561" s="27"/>
      <c r="F561" s="27"/>
      <c r="G561" s="27"/>
      <c r="H561" s="621"/>
      <c r="I561" s="27"/>
      <c r="J561" s="27"/>
      <c r="K561" s="27"/>
      <c r="L561" s="27"/>
      <c r="M561" s="27"/>
      <c r="N561" s="27"/>
      <c r="O561" s="27"/>
      <c r="P561" s="27"/>
      <c r="Q561" s="27"/>
      <c r="R561" s="27"/>
      <c r="S561" s="27"/>
      <c r="T561" s="27"/>
      <c r="U561" s="27"/>
      <c r="V561" s="27"/>
      <c r="W561" s="85"/>
      <c r="X561" s="27"/>
      <c r="Y561" s="27"/>
      <c r="Z561" s="27"/>
      <c r="AA561" s="27"/>
      <c r="AB561" s="27"/>
      <c r="AC561" s="27"/>
      <c r="AD561" s="27"/>
      <c r="AE561" s="27"/>
      <c r="AF561" s="27"/>
      <c r="AG561" s="27"/>
      <c r="AH561" s="27"/>
      <c r="AI561" s="27"/>
      <c r="AJ561" s="27"/>
      <c r="AK561" s="27"/>
      <c r="AL561" s="27"/>
      <c r="AM561" s="27"/>
    </row>
    <row r="562" ht="12.75" customHeight="1">
      <c r="A562" s="5"/>
      <c r="B562" s="27"/>
      <c r="C562" s="27"/>
      <c r="D562" s="27"/>
      <c r="E562" s="27"/>
      <c r="F562" s="27"/>
      <c r="G562" s="27"/>
      <c r="H562" s="621"/>
      <c r="I562" s="27"/>
      <c r="J562" s="27"/>
      <c r="K562" s="27"/>
      <c r="L562" s="27"/>
      <c r="M562" s="27"/>
      <c r="N562" s="27"/>
      <c r="O562" s="27"/>
      <c r="P562" s="27"/>
      <c r="Q562" s="27"/>
      <c r="R562" s="27"/>
      <c r="S562" s="27"/>
      <c r="T562" s="27"/>
      <c r="U562" s="27"/>
      <c r="V562" s="27"/>
      <c r="W562" s="85"/>
      <c r="X562" s="27"/>
      <c r="Y562" s="27"/>
      <c r="Z562" s="27"/>
      <c r="AA562" s="27"/>
      <c r="AB562" s="27"/>
      <c r="AC562" s="27"/>
      <c r="AD562" s="27"/>
      <c r="AE562" s="27"/>
      <c r="AF562" s="27"/>
      <c r="AG562" s="27"/>
      <c r="AH562" s="27"/>
      <c r="AI562" s="27"/>
      <c r="AJ562" s="27"/>
      <c r="AK562" s="27"/>
      <c r="AL562" s="27"/>
      <c r="AM562" s="27"/>
    </row>
    <row r="563" ht="12.75" customHeight="1">
      <c r="A563" s="5"/>
      <c r="B563" s="27"/>
      <c r="C563" s="27"/>
      <c r="D563" s="27"/>
      <c r="E563" s="27"/>
      <c r="F563" s="27"/>
      <c r="G563" s="27"/>
      <c r="H563" s="621"/>
      <c r="I563" s="27"/>
      <c r="J563" s="27"/>
      <c r="K563" s="27"/>
      <c r="L563" s="27"/>
      <c r="M563" s="27"/>
      <c r="N563" s="27"/>
      <c r="O563" s="27"/>
      <c r="P563" s="27"/>
      <c r="Q563" s="27"/>
      <c r="R563" s="27"/>
      <c r="S563" s="27"/>
      <c r="T563" s="27"/>
      <c r="U563" s="27"/>
      <c r="V563" s="27"/>
      <c r="W563" s="85"/>
      <c r="X563" s="27"/>
      <c r="Y563" s="27"/>
      <c r="Z563" s="27"/>
      <c r="AA563" s="27"/>
      <c r="AB563" s="27"/>
      <c r="AC563" s="27"/>
      <c r="AD563" s="27"/>
      <c r="AE563" s="27"/>
      <c r="AF563" s="27"/>
      <c r="AG563" s="27"/>
      <c r="AH563" s="27"/>
      <c r="AI563" s="27"/>
      <c r="AJ563" s="27"/>
      <c r="AK563" s="27"/>
      <c r="AL563" s="27"/>
      <c r="AM563" s="27"/>
    </row>
    <row r="564" ht="12.75" customHeight="1">
      <c r="A564" s="5"/>
      <c r="B564" s="27"/>
      <c r="C564" s="27"/>
      <c r="D564" s="27"/>
      <c r="E564" s="27"/>
      <c r="F564" s="27"/>
      <c r="G564" s="27"/>
      <c r="H564" s="621"/>
      <c r="I564" s="27"/>
      <c r="J564" s="27"/>
      <c r="K564" s="27"/>
      <c r="L564" s="27"/>
      <c r="M564" s="27"/>
      <c r="N564" s="27"/>
      <c r="O564" s="27"/>
      <c r="P564" s="27"/>
      <c r="Q564" s="27"/>
      <c r="R564" s="27"/>
      <c r="S564" s="27"/>
      <c r="T564" s="27"/>
      <c r="U564" s="27"/>
      <c r="V564" s="27"/>
      <c r="W564" s="85"/>
      <c r="X564" s="27"/>
      <c r="Y564" s="27"/>
      <c r="Z564" s="27"/>
      <c r="AA564" s="27"/>
      <c r="AB564" s="27"/>
      <c r="AC564" s="27"/>
      <c r="AD564" s="27"/>
      <c r="AE564" s="27"/>
      <c r="AF564" s="27"/>
      <c r="AG564" s="27"/>
      <c r="AH564" s="27"/>
      <c r="AI564" s="27"/>
      <c r="AJ564" s="27"/>
      <c r="AK564" s="27"/>
      <c r="AL564" s="27"/>
      <c r="AM564" s="27"/>
    </row>
    <row r="565" ht="12.75" customHeight="1">
      <c r="A565" s="5"/>
      <c r="B565" s="27"/>
      <c r="C565" s="27"/>
      <c r="D565" s="27"/>
      <c r="E565" s="27"/>
      <c r="F565" s="27"/>
      <c r="G565" s="27"/>
      <c r="H565" s="621"/>
      <c r="I565" s="27"/>
      <c r="J565" s="27"/>
      <c r="K565" s="27"/>
      <c r="L565" s="27"/>
      <c r="M565" s="27"/>
      <c r="N565" s="27"/>
      <c r="O565" s="27"/>
      <c r="P565" s="27"/>
      <c r="Q565" s="27"/>
      <c r="R565" s="27"/>
      <c r="S565" s="27"/>
      <c r="T565" s="27"/>
      <c r="U565" s="27"/>
      <c r="V565" s="27"/>
      <c r="W565" s="85"/>
      <c r="X565" s="27"/>
      <c r="Y565" s="27"/>
      <c r="Z565" s="27"/>
      <c r="AA565" s="27"/>
      <c r="AB565" s="27"/>
      <c r="AC565" s="27"/>
      <c r="AD565" s="27"/>
      <c r="AE565" s="27"/>
      <c r="AF565" s="27"/>
      <c r="AG565" s="27"/>
      <c r="AH565" s="27"/>
      <c r="AI565" s="27"/>
      <c r="AJ565" s="27"/>
      <c r="AK565" s="27"/>
      <c r="AL565" s="27"/>
      <c r="AM565" s="27"/>
    </row>
    <row r="566" ht="12.75" customHeight="1">
      <c r="A566" s="5"/>
      <c r="B566" s="27"/>
      <c r="C566" s="27"/>
      <c r="D566" s="27"/>
      <c r="E566" s="27"/>
      <c r="F566" s="27"/>
      <c r="G566" s="27"/>
      <c r="H566" s="621"/>
      <c r="I566" s="27"/>
      <c r="J566" s="27"/>
      <c r="K566" s="27"/>
      <c r="L566" s="27"/>
      <c r="M566" s="27"/>
      <c r="N566" s="27"/>
      <c r="O566" s="27"/>
      <c r="P566" s="27"/>
      <c r="Q566" s="27"/>
      <c r="R566" s="27"/>
      <c r="S566" s="27"/>
      <c r="T566" s="27"/>
      <c r="U566" s="27"/>
      <c r="V566" s="27"/>
      <c r="W566" s="85"/>
      <c r="X566" s="27"/>
      <c r="Y566" s="27"/>
      <c r="Z566" s="27"/>
      <c r="AA566" s="27"/>
      <c r="AB566" s="27"/>
      <c r="AC566" s="27"/>
      <c r="AD566" s="27"/>
      <c r="AE566" s="27"/>
      <c r="AF566" s="27"/>
      <c r="AG566" s="27"/>
      <c r="AH566" s="27"/>
      <c r="AI566" s="27"/>
      <c r="AJ566" s="27"/>
      <c r="AK566" s="27"/>
      <c r="AL566" s="27"/>
      <c r="AM566" s="27"/>
    </row>
    <row r="567" ht="12.75" customHeight="1">
      <c r="A567" s="5"/>
      <c r="B567" s="27"/>
      <c r="C567" s="27"/>
      <c r="D567" s="27"/>
      <c r="E567" s="27"/>
      <c r="F567" s="27"/>
      <c r="G567" s="27"/>
      <c r="H567" s="621"/>
      <c r="I567" s="27"/>
      <c r="J567" s="27"/>
      <c r="K567" s="27"/>
      <c r="L567" s="27"/>
      <c r="M567" s="27"/>
      <c r="N567" s="27"/>
      <c r="O567" s="27"/>
      <c r="P567" s="27"/>
      <c r="Q567" s="27"/>
      <c r="R567" s="27"/>
      <c r="S567" s="27"/>
      <c r="T567" s="27"/>
      <c r="U567" s="27"/>
      <c r="V567" s="27"/>
      <c r="W567" s="85"/>
      <c r="X567" s="27"/>
      <c r="Y567" s="27"/>
      <c r="Z567" s="27"/>
      <c r="AA567" s="27"/>
      <c r="AB567" s="27"/>
      <c r="AC567" s="27"/>
      <c r="AD567" s="27"/>
      <c r="AE567" s="27"/>
      <c r="AF567" s="27"/>
      <c r="AG567" s="27"/>
      <c r="AH567" s="27"/>
      <c r="AI567" s="27"/>
      <c r="AJ567" s="27"/>
      <c r="AK567" s="27"/>
      <c r="AL567" s="27"/>
      <c r="AM567" s="27"/>
    </row>
    <row r="568" ht="12.75" customHeight="1">
      <c r="A568" s="5"/>
      <c r="B568" s="27"/>
      <c r="C568" s="27"/>
      <c r="D568" s="27"/>
      <c r="E568" s="27"/>
      <c r="F568" s="27"/>
      <c r="G568" s="27"/>
      <c r="H568" s="621"/>
      <c r="I568" s="27"/>
      <c r="J568" s="27"/>
      <c r="K568" s="27"/>
      <c r="L568" s="27"/>
      <c r="M568" s="27"/>
      <c r="N568" s="27"/>
      <c r="O568" s="27"/>
      <c r="P568" s="27"/>
      <c r="Q568" s="27"/>
      <c r="R568" s="27"/>
      <c r="S568" s="27"/>
      <c r="T568" s="27"/>
      <c r="U568" s="27"/>
      <c r="V568" s="27"/>
      <c r="W568" s="85"/>
      <c r="X568" s="27"/>
      <c r="Y568" s="27"/>
      <c r="Z568" s="27"/>
      <c r="AA568" s="27"/>
      <c r="AB568" s="27"/>
      <c r="AC568" s="27"/>
      <c r="AD568" s="27"/>
      <c r="AE568" s="27"/>
      <c r="AF568" s="27"/>
      <c r="AG568" s="27"/>
      <c r="AH568" s="27"/>
      <c r="AI568" s="27"/>
      <c r="AJ568" s="27"/>
      <c r="AK568" s="27"/>
      <c r="AL568" s="27"/>
      <c r="AM568" s="27"/>
    </row>
    <row r="569" ht="12.75" customHeight="1">
      <c r="A569" s="5"/>
      <c r="B569" s="27"/>
      <c r="C569" s="27"/>
      <c r="D569" s="27"/>
      <c r="E569" s="27"/>
      <c r="F569" s="27"/>
      <c r="G569" s="27"/>
      <c r="H569" s="621"/>
      <c r="I569" s="27"/>
      <c r="J569" s="27"/>
      <c r="K569" s="27"/>
      <c r="L569" s="27"/>
      <c r="M569" s="27"/>
      <c r="N569" s="27"/>
      <c r="O569" s="27"/>
      <c r="P569" s="27"/>
      <c r="Q569" s="27"/>
      <c r="R569" s="27"/>
      <c r="S569" s="27"/>
      <c r="T569" s="27"/>
      <c r="U569" s="27"/>
      <c r="V569" s="27"/>
      <c r="W569" s="85"/>
      <c r="X569" s="27"/>
      <c r="Y569" s="27"/>
      <c r="Z569" s="27"/>
      <c r="AA569" s="27"/>
      <c r="AB569" s="27"/>
      <c r="AC569" s="27"/>
      <c r="AD569" s="27"/>
      <c r="AE569" s="27"/>
      <c r="AF569" s="27"/>
      <c r="AG569" s="27"/>
      <c r="AH569" s="27"/>
      <c r="AI569" s="27"/>
      <c r="AJ569" s="27"/>
      <c r="AK569" s="27"/>
      <c r="AL569" s="27"/>
      <c r="AM569" s="27"/>
    </row>
    <row r="570" ht="12.75" customHeight="1">
      <c r="A570" s="5"/>
      <c r="B570" s="27"/>
      <c r="C570" s="27"/>
      <c r="D570" s="27"/>
      <c r="E570" s="27"/>
      <c r="F570" s="27"/>
      <c r="G570" s="27"/>
      <c r="H570" s="621"/>
      <c r="I570" s="27"/>
      <c r="J570" s="27"/>
      <c r="K570" s="27"/>
      <c r="L570" s="27"/>
      <c r="M570" s="27"/>
      <c r="N570" s="27"/>
      <c r="O570" s="27"/>
      <c r="P570" s="27"/>
      <c r="Q570" s="27"/>
      <c r="R570" s="27"/>
      <c r="S570" s="27"/>
      <c r="T570" s="27"/>
      <c r="U570" s="27"/>
      <c r="V570" s="27"/>
      <c r="W570" s="85"/>
      <c r="X570" s="27"/>
      <c r="Y570" s="27"/>
      <c r="Z570" s="27"/>
      <c r="AA570" s="27"/>
      <c r="AB570" s="27"/>
      <c r="AC570" s="27"/>
      <c r="AD570" s="27"/>
      <c r="AE570" s="27"/>
      <c r="AF570" s="27"/>
      <c r="AG570" s="27"/>
      <c r="AH570" s="27"/>
      <c r="AI570" s="27"/>
      <c r="AJ570" s="27"/>
      <c r="AK570" s="27"/>
      <c r="AL570" s="27"/>
      <c r="AM570" s="27"/>
    </row>
    <row r="571" ht="12.75" customHeight="1">
      <c r="A571" s="5"/>
      <c r="B571" s="27"/>
      <c r="C571" s="27"/>
      <c r="D571" s="27"/>
      <c r="E571" s="27"/>
      <c r="F571" s="27"/>
      <c r="G571" s="27"/>
      <c r="H571" s="621"/>
      <c r="I571" s="27"/>
      <c r="J571" s="27"/>
      <c r="K571" s="27"/>
      <c r="L571" s="27"/>
      <c r="M571" s="27"/>
      <c r="N571" s="27"/>
      <c r="O571" s="27"/>
      <c r="P571" s="27"/>
      <c r="Q571" s="27"/>
      <c r="R571" s="27"/>
      <c r="S571" s="27"/>
      <c r="T571" s="27"/>
      <c r="U571" s="27"/>
      <c r="V571" s="27"/>
      <c r="W571" s="85"/>
      <c r="X571" s="27"/>
      <c r="Y571" s="27"/>
      <c r="Z571" s="27"/>
      <c r="AA571" s="27"/>
      <c r="AB571" s="27"/>
      <c r="AC571" s="27"/>
      <c r="AD571" s="27"/>
      <c r="AE571" s="27"/>
      <c r="AF571" s="27"/>
      <c r="AG571" s="27"/>
      <c r="AH571" s="27"/>
      <c r="AI571" s="27"/>
      <c r="AJ571" s="27"/>
      <c r="AK571" s="27"/>
      <c r="AL571" s="27"/>
      <c r="AM571" s="27"/>
    </row>
    <row r="572" ht="12.75" customHeight="1">
      <c r="A572" s="5"/>
      <c r="B572" s="27"/>
      <c r="C572" s="27"/>
      <c r="D572" s="27"/>
      <c r="E572" s="27"/>
      <c r="F572" s="27"/>
      <c r="G572" s="27"/>
      <c r="H572" s="621"/>
      <c r="I572" s="27"/>
      <c r="J572" s="27"/>
      <c r="K572" s="27"/>
      <c r="L572" s="27"/>
      <c r="M572" s="27"/>
      <c r="N572" s="27"/>
      <c r="O572" s="27"/>
      <c r="P572" s="27"/>
      <c r="Q572" s="27"/>
      <c r="R572" s="27"/>
      <c r="S572" s="27"/>
      <c r="T572" s="27"/>
      <c r="U572" s="27"/>
      <c r="V572" s="27"/>
      <c r="W572" s="85"/>
      <c r="X572" s="27"/>
      <c r="Y572" s="27"/>
      <c r="Z572" s="27"/>
      <c r="AA572" s="27"/>
      <c r="AB572" s="27"/>
      <c r="AC572" s="27"/>
      <c r="AD572" s="27"/>
      <c r="AE572" s="27"/>
      <c r="AF572" s="27"/>
      <c r="AG572" s="27"/>
      <c r="AH572" s="27"/>
      <c r="AI572" s="27"/>
      <c r="AJ572" s="27"/>
      <c r="AK572" s="27"/>
      <c r="AL572" s="27"/>
      <c r="AM572" s="27"/>
    </row>
    <row r="573" ht="12.75" customHeight="1">
      <c r="A573" s="5"/>
      <c r="B573" s="27"/>
      <c r="C573" s="27"/>
      <c r="D573" s="27"/>
      <c r="E573" s="27"/>
      <c r="F573" s="27"/>
      <c r="G573" s="27"/>
      <c r="H573" s="621"/>
      <c r="I573" s="27"/>
      <c r="J573" s="27"/>
      <c r="K573" s="27"/>
      <c r="L573" s="27"/>
      <c r="M573" s="27"/>
      <c r="N573" s="27"/>
      <c r="O573" s="27"/>
      <c r="P573" s="27"/>
      <c r="Q573" s="27"/>
      <c r="R573" s="27"/>
      <c r="S573" s="27"/>
      <c r="T573" s="27"/>
      <c r="U573" s="27"/>
      <c r="V573" s="27"/>
      <c r="W573" s="85"/>
      <c r="X573" s="27"/>
      <c r="Y573" s="27"/>
      <c r="Z573" s="27"/>
      <c r="AA573" s="27"/>
      <c r="AB573" s="27"/>
      <c r="AC573" s="27"/>
      <c r="AD573" s="27"/>
      <c r="AE573" s="27"/>
      <c r="AF573" s="27"/>
      <c r="AG573" s="27"/>
      <c r="AH573" s="27"/>
      <c r="AI573" s="27"/>
      <c r="AJ573" s="27"/>
      <c r="AK573" s="27"/>
      <c r="AL573" s="27"/>
      <c r="AM573" s="27"/>
    </row>
    <row r="574" ht="12.75" customHeight="1">
      <c r="A574" s="5"/>
      <c r="B574" s="27"/>
      <c r="C574" s="27"/>
      <c r="D574" s="27"/>
      <c r="E574" s="27"/>
      <c r="F574" s="27"/>
      <c r="G574" s="27"/>
      <c r="H574" s="621"/>
      <c r="I574" s="27"/>
      <c r="J574" s="27"/>
      <c r="K574" s="27"/>
      <c r="L574" s="27"/>
      <c r="M574" s="27"/>
      <c r="N574" s="27"/>
      <c r="O574" s="27"/>
      <c r="P574" s="27"/>
      <c r="Q574" s="27"/>
      <c r="R574" s="27"/>
      <c r="S574" s="27"/>
      <c r="T574" s="27"/>
      <c r="U574" s="27"/>
      <c r="V574" s="27"/>
      <c r="W574" s="85"/>
      <c r="X574" s="27"/>
      <c r="Y574" s="27"/>
      <c r="Z574" s="27"/>
      <c r="AA574" s="27"/>
      <c r="AB574" s="27"/>
      <c r="AC574" s="27"/>
      <c r="AD574" s="27"/>
      <c r="AE574" s="27"/>
      <c r="AF574" s="27"/>
      <c r="AG574" s="27"/>
      <c r="AH574" s="27"/>
      <c r="AI574" s="27"/>
      <c r="AJ574" s="27"/>
      <c r="AK574" s="27"/>
      <c r="AL574" s="27"/>
      <c r="AM574" s="27"/>
    </row>
    <row r="575" ht="12.75" customHeight="1">
      <c r="A575" s="5"/>
      <c r="B575" s="27"/>
      <c r="C575" s="27"/>
      <c r="D575" s="27"/>
      <c r="E575" s="27"/>
      <c r="F575" s="27"/>
      <c r="G575" s="27"/>
      <c r="H575" s="621"/>
      <c r="I575" s="27"/>
      <c r="J575" s="27"/>
      <c r="K575" s="27"/>
      <c r="L575" s="27"/>
      <c r="M575" s="27"/>
      <c r="N575" s="27"/>
      <c r="O575" s="27"/>
      <c r="P575" s="27"/>
      <c r="Q575" s="27"/>
      <c r="R575" s="27"/>
      <c r="S575" s="27"/>
      <c r="T575" s="27"/>
      <c r="U575" s="27"/>
      <c r="V575" s="27"/>
      <c r="W575" s="85"/>
      <c r="X575" s="27"/>
      <c r="Y575" s="27"/>
      <c r="Z575" s="27"/>
      <c r="AA575" s="27"/>
      <c r="AB575" s="27"/>
      <c r="AC575" s="27"/>
      <c r="AD575" s="27"/>
      <c r="AE575" s="27"/>
      <c r="AF575" s="27"/>
      <c r="AG575" s="27"/>
      <c r="AH575" s="27"/>
      <c r="AI575" s="27"/>
      <c r="AJ575" s="27"/>
      <c r="AK575" s="27"/>
      <c r="AL575" s="27"/>
      <c r="AM575" s="27"/>
    </row>
    <row r="576" ht="12.75" customHeight="1">
      <c r="A576" s="5"/>
      <c r="B576" s="27"/>
      <c r="C576" s="27"/>
      <c r="D576" s="27"/>
      <c r="E576" s="27"/>
      <c r="F576" s="27"/>
      <c r="G576" s="27"/>
      <c r="H576" s="621"/>
      <c r="I576" s="27"/>
      <c r="J576" s="27"/>
      <c r="K576" s="27"/>
      <c r="L576" s="27"/>
      <c r="M576" s="27"/>
      <c r="N576" s="27"/>
      <c r="O576" s="27"/>
      <c r="P576" s="27"/>
      <c r="Q576" s="27"/>
      <c r="R576" s="27"/>
      <c r="S576" s="27"/>
      <c r="T576" s="27"/>
      <c r="U576" s="27"/>
      <c r="V576" s="27"/>
      <c r="W576" s="85"/>
      <c r="X576" s="27"/>
      <c r="Y576" s="27"/>
      <c r="Z576" s="27"/>
      <c r="AA576" s="27"/>
      <c r="AB576" s="27"/>
      <c r="AC576" s="27"/>
      <c r="AD576" s="27"/>
      <c r="AE576" s="27"/>
      <c r="AF576" s="27"/>
      <c r="AG576" s="27"/>
      <c r="AH576" s="27"/>
      <c r="AI576" s="27"/>
      <c r="AJ576" s="27"/>
      <c r="AK576" s="27"/>
      <c r="AL576" s="27"/>
      <c r="AM576" s="27"/>
    </row>
    <row r="577" ht="12.75" customHeight="1">
      <c r="A577" s="5"/>
      <c r="B577" s="27"/>
      <c r="C577" s="27"/>
      <c r="D577" s="27"/>
      <c r="E577" s="27"/>
      <c r="F577" s="27"/>
      <c r="G577" s="27"/>
      <c r="H577" s="621"/>
      <c r="I577" s="27"/>
      <c r="J577" s="27"/>
      <c r="K577" s="27"/>
      <c r="L577" s="27"/>
      <c r="M577" s="27"/>
      <c r="N577" s="27"/>
      <c r="O577" s="27"/>
      <c r="P577" s="27"/>
      <c r="Q577" s="27"/>
      <c r="R577" s="27"/>
      <c r="S577" s="27"/>
      <c r="T577" s="27"/>
      <c r="U577" s="27"/>
      <c r="V577" s="27"/>
      <c r="W577" s="85"/>
      <c r="X577" s="27"/>
      <c r="Y577" s="27"/>
      <c r="Z577" s="27"/>
      <c r="AA577" s="27"/>
      <c r="AB577" s="27"/>
      <c r="AC577" s="27"/>
      <c r="AD577" s="27"/>
      <c r="AE577" s="27"/>
      <c r="AF577" s="27"/>
      <c r="AG577" s="27"/>
      <c r="AH577" s="27"/>
      <c r="AI577" s="27"/>
      <c r="AJ577" s="27"/>
      <c r="AK577" s="27"/>
      <c r="AL577" s="27"/>
      <c r="AM577" s="27"/>
    </row>
    <row r="578" ht="12.75" customHeight="1">
      <c r="A578" s="5"/>
      <c r="B578" s="27"/>
      <c r="C578" s="27"/>
      <c r="D578" s="27"/>
      <c r="E578" s="27"/>
      <c r="F578" s="27"/>
      <c r="G578" s="27"/>
      <c r="H578" s="621"/>
      <c r="I578" s="27"/>
      <c r="J578" s="27"/>
      <c r="K578" s="27"/>
      <c r="L578" s="27"/>
      <c r="M578" s="27"/>
      <c r="N578" s="27"/>
      <c r="O578" s="27"/>
      <c r="P578" s="27"/>
      <c r="Q578" s="27"/>
      <c r="R578" s="27"/>
      <c r="S578" s="27"/>
      <c r="T578" s="27"/>
      <c r="U578" s="27"/>
      <c r="V578" s="27"/>
      <c r="W578" s="85"/>
      <c r="X578" s="27"/>
      <c r="Y578" s="27"/>
      <c r="Z578" s="27"/>
      <c r="AA578" s="27"/>
      <c r="AB578" s="27"/>
      <c r="AC578" s="27"/>
      <c r="AD578" s="27"/>
      <c r="AE578" s="27"/>
      <c r="AF578" s="27"/>
      <c r="AG578" s="27"/>
      <c r="AH578" s="27"/>
      <c r="AI578" s="27"/>
      <c r="AJ578" s="27"/>
      <c r="AK578" s="27"/>
      <c r="AL578" s="27"/>
      <c r="AM578" s="27"/>
    </row>
    <row r="579" ht="12.75" customHeight="1">
      <c r="A579" s="5"/>
      <c r="B579" s="27"/>
      <c r="C579" s="27"/>
      <c r="D579" s="27"/>
      <c r="E579" s="27"/>
      <c r="F579" s="27"/>
      <c r="G579" s="27"/>
      <c r="H579" s="621"/>
      <c r="I579" s="27"/>
      <c r="J579" s="27"/>
      <c r="K579" s="27"/>
      <c r="L579" s="27"/>
      <c r="M579" s="27"/>
      <c r="N579" s="27"/>
      <c r="O579" s="27"/>
      <c r="P579" s="27"/>
      <c r="Q579" s="27"/>
      <c r="R579" s="27"/>
      <c r="S579" s="27"/>
      <c r="T579" s="27"/>
      <c r="U579" s="27"/>
      <c r="V579" s="27"/>
      <c r="W579" s="85"/>
      <c r="X579" s="27"/>
      <c r="Y579" s="27"/>
      <c r="Z579" s="27"/>
      <c r="AA579" s="27"/>
      <c r="AB579" s="27"/>
      <c r="AC579" s="27"/>
      <c r="AD579" s="27"/>
      <c r="AE579" s="27"/>
      <c r="AF579" s="27"/>
      <c r="AG579" s="27"/>
      <c r="AH579" s="27"/>
      <c r="AI579" s="27"/>
      <c r="AJ579" s="27"/>
      <c r="AK579" s="27"/>
      <c r="AL579" s="27"/>
      <c r="AM579" s="27"/>
    </row>
    <row r="580" ht="12.75" customHeight="1">
      <c r="A580" s="5"/>
      <c r="B580" s="27"/>
      <c r="C580" s="27"/>
      <c r="D580" s="27"/>
      <c r="E580" s="27"/>
      <c r="F580" s="27"/>
      <c r="G580" s="27"/>
      <c r="H580" s="621"/>
      <c r="I580" s="27"/>
      <c r="J580" s="27"/>
      <c r="K580" s="27"/>
      <c r="L580" s="27"/>
      <c r="M580" s="27"/>
      <c r="N580" s="27"/>
      <c r="O580" s="27"/>
      <c r="P580" s="27"/>
      <c r="Q580" s="27"/>
      <c r="R580" s="27"/>
      <c r="S580" s="27"/>
      <c r="T580" s="27"/>
      <c r="U580" s="27"/>
      <c r="V580" s="27"/>
      <c r="W580" s="85"/>
      <c r="X580" s="27"/>
      <c r="Y580" s="27"/>
      <c r="Z580" s="27"/>
      <c r="AA580" s="27"/>
      <c r="AB580" s="27"/>
      <c r="AC580" s="27"/>
      <c r="AD580" s="27"/>
      <c r="AE580" s="27"/>
      <c r="AF580" s="27"/>
      <c r="AG580" s="27"/>
      <c r="AH580" s="27"/>
      <c r="AI580" s="27"/>
      <c r="AJ580" s="27"/>
      <c r="AK580" s="27"/>
      <c r="AL580" s="27"/>
      <c r="AM580" s="27"/>
    </row>
    <row r="581" ht="12.75" customHeight="1">
      <c r="A581" s="5"/>
      <c r="B581" s="27"/>
      <c r="C581" s="27"/>
      <c r="D581" s="27"/>
      <c r="E581" s="27"/>
      <c r="F581" s="27"/>
      <c r="G581" s="27"/>
      <c r="H581" s="621"/>
      <c r="I581" s="27"/>
      <c r="J581" s="27"/>
      <c r="K581" s="27"/>
      <c r="L581" s="27"/>
      <c r="M581" s="27"/>
      <c r="N581" s="27"/>
      <c r="O581" s="27"/>
      <c r="P581" s="27"/>
      <c r="Q581" s="27"/>
      <c r="R581" s="27"/>
      <c r="S581" s="27"/>
      <c r="T581" s="27"/>
      <c r="U581" s="27"/>
      <c r="V581" s="27"/>
      <c r="W581" s="85"/>
      <c r="X581" s="27"/>
      <c r="Y581" s="27"/>
      <c r="Z581" s="27"/>
      <c r="AA581" s="27"/>
      <c r="AB581" s="27"/>
      <c r="AC581" s="27"/>
      <c r="AD581" s="27"/>
      <c r="AE581" s="27"/>
      <c r="AF581" s="27"/>
      <c r="AG581" s="27"/>
      <c r="AH581" s="27"/>
      <c r="AI581" s="27"/>
      <c r="AJ581" s="27"/>
      <c r="AK581" s="27"/>
      <c r="AL581" s="27"/>
      <c r="AM581" s="27"/>
    </row>
    <row r="582" ht="12.75" customHeight="1">
      <c r="A582" s="5"/>
      <c r="B582" s="27"/>
      <c r="C582" s="27"/>
      <c r="D582" s="27"/>
      <c r="E582" s="27"/>
      <c r="F582" s="27"/>
      <c r="G582" s="27"/>
      <c r="H582" s="621"/>
      <c r="I582" s="27"/>
      <c r="J582" s="27"/>
      <c r="K582" s="27"/>
      <c r="L582" s="27"/>
      <c r="M582" s="27"/>
      <c r="N582" s="27"/>
      <c r="O582" s="27"/>
      <c r="P582" s="27"/>
      <c r="Q582" s="27"/>
      <c r="R582" s="27"/>
      <c r="S582" s="27"/>
      <c r="T582" s="27"/>
      <c r="U582" s="27"/>
      <c r="V582" s="27"/>
      <c r="W582" s="85"/>
      <c r="X582" s="27"/>
      <c r="Y582" s="27"/>
      <c r="Z582" s="27"/>
      <c r="AA582" s="27"/>
      <c r="AB582" s="27"/>
      <c r="AC582" s="27"/>
      <c r="AD582" s="27"/>
      <c r="AE582" s="27"/>
      <c r="AF582" s="27"/>
      <c r="AG582" s="27"/>
      <c r="AH582" s="27"/>
      <c r="AI582" s="27"/>
      <c r="AJ582" s="27"/>
      <c r="AK582" s="27"/>
      <c r="AL582" s="27"/>
      <c r="AM582" s="27"/>
    </row>
    <row r="583" ht="12.75" customHeight="1">
      <c r="A583" s="5"/>
      <c r="B583" s="27"/>
      <c r="C583" s="27"/>
      <c r="D583" s="27"/>
      <c r="E583" s="27"/>
      <c r="F583" s="27"/>
      <c r="G583" s="27"/>
      <c r="H583" s="621"/>
      <c r="I583" s="27"/>
      <c r="J583" s="27"/>
      <c r="K583" s="27"/>
      <c r="L583" s="27"/>
      <c r="M583" s="27"/>
      <c r="N583" s="27"/>
      <c r="O583" s="27"/>
      <c r="P583" s="27"/>
      <c r="Q583" s="27"/>
      <c r="R583" s="27"/>
      <c r="S583" s="27"/>
      <c r="T583" s="27"/>
      <c r="U583" s="27"/>
      <c r="V583" s="27"/>
      <c r="W583" s="85"/>
      <c r="X583" s="27"/>
      <c r="Y583" s="27"/>
      <c r="Z583" s="27"/>
      <c r="AA583" s="27"/>
      <c r="AB583" s="27"/>
      <c r="AC583" s="27"/>
      <c r="AD583" s="27"/>
      <c r="AE583" s="27"/>
      <c r="AF583" s="27"/>
      <c r="AG583" s="27"/>
      <c r="AH583" s="27"/>
      <c r="AI583" s="27"/>
      <c r="AJ583" s="27"/>
      <c r="AK583" s="27"/>
      <c r="AL583" s="27"/>
      <c r="AM583" s="27"/>
    </row>
    <row r="584" ht="12.75" customHeight="1">
      <c r="A584" s="5"/>
      <c r="B584" s="27"/>
      <c r="C584" s="27"/>
      <c r="D584" s="27"/>
      <c r="E584" s="27"/>
      <c r="F584" s="27"/>
      <c r="G584" s="27"/>
      <c r="H584" s="621"/>
      <c r="I584" s="27"/>
      <c r="J584" s="27"/>
      <c r="K584" s="27"/>
      <c r="L584" s="27"/>
      <c r="M584" s="27"/>
      <c r="N584" s="27"/>
      <c r="O584" s="27"/>
      <c r="P584" s="27"/>
      <c r="Q584" s="27"/>
      <c r="R584" s="27"/>
      <c r="S584" s="27"/>
      <c r="T584" s="27"/>
      <c r="U584" s="27"/>
      <c r="V584" s="27"/>
      <c r="W584" s="85"/>
      <c r="X584" s="27"/>
      <c r="Y584" s="27"/>
      <c r="Z584" s="27"/>
      <c r="AA584" s="27"/>
      <c r="AB584" s="27"/>
      <c r="AC584" s="27"/>
      <c r="AD584" s="27"/>
      <c r="AE584" s="27"/>
      <c r="AF584" s="27"/>
      <c r="AG584" s="27"/>
      <c r="AH584" s="27"/>
      <c r="AI584" s="27"/>
      <c r="AJ584" s="27"/>
      <c r="AK584" s="27"/>
      <c r="AL584" s="27"/>
      <c r="AM584" s="27"/>
    </row>
    <row r="585" ht="12.75" customHeight="1">
      <c r="A585" s="5"/>
      <c r="B585" s="27"/>
      <c r="C585" s="27"/>
      <c r="D585" s="27"/>
      <c r="E585" s="27"/>
      <c r="F585" s="27"/>
      <c r="G585" s="27"/>
      <c r="H585" s="621"/>
      <c r="I585" s="27"/>
      <c r="J585" s="27"/>
      <c r="K585" s="27"/>
      <c r="L585" s="27"/>
      <c r="M585" s="27"/>
      <c r="N585" s="27"/>
      <c r="O585" s="27"/>
      <c r="P585" s="27"/>
      <c r="Q585" s="27"/>
      <c r="R585" s="27"/>
      <c r="S585" s="27"/>
      <c r="T585" s="27"/>
      <c r="U585" s="27"/>
      <c r="V585" s="27"/>
      <c r="W585" s="85"/>
      <c r="X585" s="27"/>
      <c r="Y585" s="27"/>
      <c r="Z585" s="27"/>
      <c r="AA585" s="27"/>
      <c r="AB585" s="27"/>
      <c r="AC585" s="27"/>
      <c r="AD585" s="27"/>
      <c r="AE585" s="27"/>
      <c r="AF585" s="27"/>
      <c r="AG585" s="27"/>
      <c r="AH585" s="27"/>
      <c r="AI585" s="27"/>
      <c r="AJ585" s="27"/>
      <c r="AK585" s="27"/>
      <c r="AL585" s="27"/>
      <c r="AM585" s="27"/>
    </row>
    <row r="586" ht="12.75" customHeight="1">
      <c r="A586" s="5"/>
      <c r="B586" s="27"/>
      <c r="C586" s="27"/>
      <c r="D586" s="27"/>
      <c r="E586" s="27"/>
      <c r="F586" s="27"/>
      <c r="G586" s="27"/>
      <c r="H586" s="621"/>
      <c r="I586" s="27"/>
      <c r="J586" s="27"/>
      <c r="K586" s="27"/>
      <c r="L586" s="27"/>
      <c r="M586" s="27"/>
      <c r="N586" s="27"/>
      <c r="O586" s="27"/>
      <c r="P586" s="27"/>
      <c r="Q586" s="27"/>
      <c r="R586" s="27"/>
      <c r="S586" s="27"/>
      <c r="T586" s="27"/>
      <c r="U586" s="27"/>
      <c r="V586" s="27"/>
      <c r="W586" s="85"/>
      <c r="X586" s="27"/>
      <c r="Y586" s="27"/>
      <c r="Z586" s="27"/>
      <c r="AA586" s="27"/>
      <c r="AB586" s="27"/>
      <c r="AC586" s="27"/>
      <c r="AD586" s="27"/>
      <c r="AE586" s="27"/>
      <c r="AF586" s="27"/>
      <c r="AG586" s="27"/>
      <c r="AH586" s="27"/>
      <c r="AI586" s="27"/>
      <c r="AJ586" s="27"/>
      <c r="AK586" s="27"/>
      <c r="AL586" s="27"/>
      <c r="AM586" s="27"/>
    </row>
    <row r="587" ht="12.75" customHeight="1">
      <c r="A587" s="5"/>
      <c r="B587" s="27"/>
      <c r="C587" s="27"/>
      <c r="D587" s="27"/>
      <c r="E587" s="27"/>
      <c r="F587" s="27"/>
      <c r="G587" s="27"/>
      <c r="H587" s="621"/>
      <c r="I587" s="27"/>
      <c r="J587" s="27"/>
      <c r="K587" s="27"/>
      <c r="L587" s="27"/>
      <c r="M587" s="27"/>
      <c r="N587" s="27"/>
      <c r="O587" s="27"/>
      <c r="P587" s="27"/>
      <c r="Q587" s="27"/>
      <c r="R587" s="27"/>
      <c r="S587" s="27"/>
      <c r="T587" s="27"/>
      <c r="U587" s="27"/>
      <c r="V587" s="27"/>
      <c r="W587" s="85"/>
      <c r="X587" s="27"/>
      <c r="Y587" s="27"/>
      <c r="Z587" s="27"/>
      <c r="AA587" s="27"/>
      <c r="AB587" s="27"/>
      <c r="AC587" s="27"/>
      <c r="AD587" s="27"/>
      <c r="AE587" s="27"/>
      <c r="AF587" s="27"/>
      <c r="AG587" s="27"/>
      <c r="AH587" s="27"/>
      <c r="AI587" s="27"/>
      <c r="AJ587" s="27"/>
      <c r="AK587" s="27"/>
      <c r="AL587" s="27"/>
      <c r="AM587" s="27"/>
    </row>
    <row r="588" ht="12.75" customHeight="1">
      <c r="A588" s="5"/>
      <c r="B588" s="27"/>
      <c r="C588" s="27"/>
      <c r="D588" s="27"/>
      <c r="E588" s="27"/>
      <c r="F588" s="27"/>
      <c r="G588" s="27"/>
      <c r="H588" s="621"/>
      <c r="I588" s="27"/>
      <c r="J588" s="27"/>
      <c r="K588" s="27"/>
      <c r="L588" s="27"/>
      <c r="M588" s="27"/>
      <c r="N588" s="27"/>
      <c r="O588" s="27"/>
      <c r="P588" s="27"/>
      <c r="Q588" s="27"/>
      <c r="R588" s="27"/>
      <c r="S588" s="27"/>
      <c r="T588" s="27"/>
      <c r="U588" s="27"/>
      <c r="V588" s="27"/>
      <c r="W588" s="85"/>
      <c r="X588" s="27"/>
      <c r="Y588" s="27"/>
      <c r="Z588" s="27"/>
      <c r="AA588" s="27"/>
      <c r="AB588" s="27"/>
      <c r="AC588" s="27"/>
      <c r="AD588" s="27"/>
      <c r="AE588" s="27"/>
      <c r="AF588" s="27"/>
      <c r="AG588" s="27"/>
      <c r="AH588" s="27"/>
      <c r="AI588" s="27"/>
      <c r="AJ588" s="27"/>
      <c r="AK588" s="27"/>
      <c r="AL588" s="27"/>
      <c r="AM588" s="27"/>
    </row>
    <row r="589" ht="12.75" customHeight="1">
      <c r="A589" s="5"/>
      <c r="B589" s="27"/>
      <c r="C589" s="27"/>
      <c r="D589" s="27"/>
      <c r="E589" s="27"/>
      <c r="F589" s="27"/>
      <c r="G589" s="27"/>
      <c r="H589" s="621"/>
      <c r="I589" s="27"/>
      <c r="J589" s="27"/>
      <c r="K589" s="27"/>
      <c r="L589" s="27"/>
      <c r="M589" s="27"/>
      <c r="N589" s="27"/>
      <c r="O589" s="27"/>
      <c r="P589" s="27"/>
      <c r="Q589" s="27"/>
      <c r="R589" s="27"/>
      <c r="S589" s="27"/>
      <c r="T589" s="27"/>
      <c r="U589" s="27"/>
      <c r="V589" s="27"/>
      <c r="W589" s="85"/>
      <c r="X589" s="27"/>
      <c r="Y589" s="27"/>
      <c r="Z589" s="27"/>
      <c r="AA589" s="27"/>
      <c r="AB589" s="27"/>
      <c r="AC589" s="27"/>
      <c r="AD589" s="27"/>
      <c r="AE589" s="27"/>
      <c r="AF589" s="27"/>
      <c r="AG589" s="27"/>
      <c r="AH589" s="27"/>
      <c r="AI589" s="27"/>
      <c r="AJ589" s="27"/>
      <c r="AK589" s="27"/>
      <c r="AL589" s="27"/>
      <c r="AM589" s="27"/>
    </row>
    <row r="590" ht="12.75" customHeight="1">
      <c r="A590" s="5"/>
      <c r="B590" s="27"/>
      <c r="C590" s="27"/>
      <c r="D590" s="27"/>
      <c r="E590" s="27"/>
      <c r="F590" s="27"/>
      <c r="G590" s="27"/>
      <c r="H590" s="621"/>
      <c r="I590" s="27"/>
      <c r="J590" s="27"/>
      <c r="K590" s="27"/>
      <c r="L590" s="27"/>
      <c r="M590" s="27"/>
      <c r="N590" s="27"/>
      <c r="O590" s="27"/>
      <c r="P590" s="27"/>
      <c r="Q590" s="27"/>
      <c r="R590" s="27"/>
      <c r="S590" s="27"/>
      <c r="T590" s="27"/>
      <c r="U590" s="27"/>
      <c r="V590" s="27"/>
      <c r="W590" s="85"/>
      <c r="X590" s="27"/>
      <c r="Y590" s="27"/>
      <c r="Z590" s="27"/>
      <c r="AA590" s="27"/>
      <c r="AB590" s="27"/>
      <c r="AC590" s="27"/>
      <c r="AD590" s="27"/>
      <c r="AE590" s="27"/>
      <c r="AF590" s="27"/>
      <c r="AG590" s="27"/>
      <c r="AH590" s="27"/>
      <c r="AI590" s="27"/>
      <c r="AJ590" s="27"/>
      <c r="AK590" s="27"/>
      <c r="AL590" s="27"/>
      <c r="AM590" s="27"/>
    </row>
    <row r="591" ht="12.75" customHeight="1">
      <c r="A591" s="5"/>
      <c r="B591" s="27"/>
      <c r="C591" s="27"/>
      <c r="D591" s="27"/>
      <c r="E591" s="27"/>
      <c r="F591" s="27"/>
      <c r="G591" s="27"/>
      <c r="H591" s="621"/>
      <c r="I591" s="27"/>
      <c r="J591" s="27"/>
      <c r="K591" s="27"/>
      <c r="L591" s="27"/>
      <c r="M591" s="27"/>
      <c r="N591" s="27"/>
      <c r="O591" s="27"/>
      <c r="P591" s="27"/>
      <c r="Q591" s="27"/>
      <c r="R591" s="27"/>
      <c r="S591" s="27"/>
      <c r="T591" s="27"/>
      <c r="U591" s="27"/>
      <c r="V591" s="27"/>
      <c r="W591" s="85"/>
      <c r="X591" s="27"/>
      <c r="Y591" s="27"/>
      <c r="Z591" s="27"/>
      <c r="AA591" s="27"/>
      <c r="AB591" s="27"/>
      <c r="AC591" s="27"/>
      <c r="AD591" s="27"/>
      <c r="AE591" s="27"/>
      <c r="AF591" s="27"/>
      <c r="AG591" s="27"/>
      <c r="AH591" s="27"/>
      <c r="AI591" s="27"/>
      <c r="AJ591" s="27"/>
      <c r="AK591" s="27"/>
      <c r="AL591" s="27"/>
      <c r="AM591" s="27"/>
    </row>
    <row r="592" ht="12.75" customHeight="1">
      <c r="A592" s="5"/>
      <c r="B592" s="27"/>
      <c r="C592" s="27"/>
      <c r="D592" s="27"/>
      <c r="E592" s="27"/>
      <c r="F592" s="27"/>
      <c r="G592" s="27"/>
      <c r="H592" s="621"/>
      <c r="I592" s="27"/>
      <c r="J592" s="27"/>
      <c r="K592" s="27"/>
      <c r="L592" s="27"/>
      <c r="M592" s="27"/>
      <c r="N592" s="27"/>
      <c r="O592" s="27"/>
      <c r="P592" s="27"/>
      <c r="Q592" s="27"/>
      <c r="R592" s="27"/>
      <c r="S592" s="27"/>
      <c r="T592" s="27"/>
      <c r="U592" s="27"/>
      <c r="V592" s="27"/>
      <c r="W592" s="85"/>
      <c r="X592" s="27"/>
      <c r="Y592" s="27"/>
      <c r="Z592" s="27"/>
      <c r="AA592" s="27"/>
      <c r="AB592" s="27"/>
      <c r="AC592" s="27"/>
      <c r="AD592" s="27"/>
      <c r="AE592" s="27"/>
      <c r="AF592" s="27"/>
      <c r="AG592" s="27"/>
      <c r="AH592" s="27"/>
      <c r="AI592" s="27"/>
      <c r="AJ592" s="27"/>
      <c r="AK592" s="27"/>
      <c r="AL592" s="27"/>
      <c r="AM592" s="27"/>
    </row>
    <row r="593" ht="12.75" customHeight="1">
      <c r="A593" s="5"/>
      <c r="B593" s="27"/>
      <c r="C593" s="27"/>
      <c r="D593" s="27"/>
      <c r="E593" s="27"/>
      <c r="F593" s="27"/>
      <c r="G593" s="27"/>
      <c r="H593" s="621"/>
      <c r="I593" s="27"/>
      <c r="J593" s="27"/>
      <c r="K593" s="27"/>
      <c r="L593" s="27"/>
      <c r="M593" s="27"/>
      <c r="N593" s="27"/>
      <c r="O593" s="27"/>
      <c r="P593" s="27"/>
      <c r="Q593" s="27"/>
      <c r="R593" s="27"/>
      <c r="S593" s="27"/>
      <c r="T593" s="27"/>
      <c r="U593" s="27"/>
      <c r="V593" s="27"/>
      <c r="W593" s="85"/>
      <c r="X593" s="27"/>
      <c r="Y593" s="27"/>
      <c r="Z593" s="27"/>
      <c r="AA593" s="27"/>
      <c r="AB593" s="27"/>
      <c r="AC593" s="27"/>
      <c r="AD593" s="27"/>
      <c r="AE593" s="27"/>
      <c r="AF593" s="27"/>
      <c r="AG593" s="27"/>
      <c r="AH593" s="27"/>
      <c r="AI593" s="27"/>
      <c r="AJ593" s="27"/>
      <c r="AK593" s="27"/>
      <c r="AL593" s="27"/>
      <c r="AM593" s="27"/>
    </row>
    <row r="594" ht="12.75" customHeight="1">
      <c r="A594" s="5"/>
      <c r="B594" s="27"/>
      <c r="C594" s="27"/>
      <c r="D594" s="27"/>
      <c r="E594" s="27"/>
      <c r="F594" s="27"/>
      <c r="G594" s="27"/>
      <c r="H594" s="621"/>
      <c r="I594" s="27"/>
      <c r="J594" s="27"/>
      <c r="K594" s="27"/>
      <c r="L594" s="27"/>
      <c r="M594" s="27"/>
      <c r="N594" s="27"/>
      <c r="O594" s="27"/>
      <c r="P594" s="27"/>
      <c r="Q594" s="27"/>
      <c r="R594" s="27"/>
      <c r="S594" s="27"/>
      <c r="T594" s="27"/>
      <c r="U594" s="27"/>
      <c r="V594" s="27"/>
      <c r="W594" s="85"/>
      <c r="X594" s="27"/>
      <c r="Y594" s="27"/>
      <c r="Z594" s="27"/>
      <c r="AA594" s="27"/>
      <c r="AB594" s="27"/>
      <c r="AC594" s="27"/>
      <c r="AD594" s="27"/>
      <c r="AE594" s="27"/>
      <c r="AF594" s="27"/>
      <c r="AG594" s="27"/>
      <c r="AH594" s="27"/>
      <c r="AI594" s="27"/>
      <c r="AJ594" s="27"/>
      <c r="AK594" s="27"/>
      <c r="AL594" s="27"/>
      <c r="AM594" s="27"/>
    </row>
    <row r="595" ht="12.75" customHeight="1">
      <c r="A595" s="5"/>
      <c r="B595" s="27"/>
      <c r="C595" s="27"/>
      <c r="D595" s="27"/>
      <c r="E595" s="27"/>
      <c r="F595" s="27"/>
      <c r="G595" s="27"/>
      <c r="H595" s="621"/>
      <c r="I595" s="27"/>
      <c r="J595" s="27"/>
      <c r="K595" s="27"/>
      <c r="L595" s="27"/>
      <c r="M595" s="27"/>
      <c r="N595" s="27"/>
      <c r="O595" s="27"/>
      <c r="P595" s="27"/>
      <c r="Q595" s="27"/>
      <c r="R595" s="27"/>
      <c r="S595" s="27"/>
      <c r="T595" s="27"/>
      <c r="U595" s="27"/>
      <c r="V595" s="27"/>
      <c r="W595" s="85"/>
      <c r="X595" s="27"/>
      <c r="Y595" s="27"/>
      <c r="Z595" s="27"/>
      <c r="AA595" s="27"/>
      <c r="AB595" s="27"/>
      <c r="AC595" s="27"/>
      <c r="AD595" s="27"/>
      <c r="AE595" s="27"/>
      <c r="AF595" s="27"/>
      <c r="AG595" s="27"/>
      <c r="AH595" s="27"/>
      <c r="AI595" s="27"/>
      <c r="AJ595" s="27"/>
      <c r="AK595" s="27"/>
      <c r="AL595" s="27"/>
      <c r="AM595" s="27"/>
    </row>
    <row r="596" ht="12.75" customHeight="1">
      <c r="A596" s="5"/>
      <c r="B596" s="27"/>
      <c r="C596" s="27"/>
      <c r="D596" s="27"/>
      <c r="E596" s="27"/>
      <c r="F596" s="27"/>
      <c r="G596" s="27"/>
      <c r="H596" s="621"/>
      <c r="I596" s="27"/>
      <c r="J596" s="27"/>
      <c r="K596" s="27"/>
      <c r="L596" s="27"/>
      <c r="M596" s="27"/>
      <c r="N596" s="27"/>
      <c r="O596" s="27"/>
      <c r="P596" s="27"/>
      <c r="Q596" s="27"/>
      <c r="R596" s="27"/>
      <c r="S596" s="27"/>
      <c r="T596" s="27"/>
      <c r="U596" s="27"/>
      <c r="V596" s="27"/>
      <c r="W596" s="85"/>
      <c r="X596" s="27"/>
      <c r="Y596" s="27"/>
      <c r="Z596" s="27"/>
      <c r="AA596" s="27"/>
      <c r="AB596" s="27"/>
      <c r="AC596" s="27"/>
      <c r="AD596" s="27"/>
      <c r="AE596" s="27"/>
      <c r="AF596" s="27"/>
      <c r="AG596" s="27"/>
      <c r="AH596" s="27"/>
      <c r="AI596" s="27"/>
      <c r="AJ596" s="27"/>
      <c r="AK596" s="27"/>
      <c r="AL596" s="27"/>
      <c r="AM596" s="27"/>
    </row>
    <row r="597" ht="12.75" customHeight="1">
      <c r="A597" s="5"/>
      <c r="B597" s="27"/>
      <c r="C597" s="27"/>
      <c r="D597" s="27"/>
      <c r="E597" s="27"/>
      <c r="F597" s="27"/>
      <c r="G597" s="27"/>
      <c r="H597" s="621"/>
      <c r="I597" s="27"/>
      <c r="J597" s="27"/>
      <c r="K597" s="27"/>
      <c r="L597" s="27"/>
      <c r="M597" s="27"/>
      <c r="N597" s="27"/>
      <c r="O597" s="27"/>
      <c r="P597" s="27"/>
      <c r="Q597" s="27"/>
      <c r="R597" s="27"/>
      <c r="S597" s="27"/>
      <c r="T597" s="27"/>
      <c r="U597" s="27"/>
      <c r="V597" s="27"/>
      <c r="W597" s="85"/>
      <c r="X597" s="27"/>
      <c r="Y597" s="27"/>
      <c r="Z597" s="27"/>
      <c r="AA597" s="27"/>
      <c r="AB597" s="27"/>
      <c r="AC597" s="27"/>
      <c r="AD597" s="27"/>
      <c r="AE597" s="27"/>
      <c r="AF597" s="27"/>
      <c r="AG597" s="27"/>
      <c r="AH597" s="27"/>
      <c r="AI597" s="27"/>
      <c r="AJ597" s="27"/>
      <c r="AK597" s="27"/>
      <c r="AL597" s="27"/>
      <c r="AM597" s="27"/>
    </row>
    <row r="598" ht="12.75" customHeight="1">
      <c r="A598" s="5"/>
      <c r="B598" s="27"/>
      <c r="C598" s="27"/>
      <c r="D598" s="27"/>
      <c r="E598" s="27"/>
      <c r="F598" s="27"/>
      <c r="G598" s="27"/>
      <c r="H598" s="621"/>
      <c r="I598" s="27"/>
      <c r="J598" s="27"/>
      <c r="K598" s="27"/>
      <c r="L598" s="27"/>
      <c r="M598" s="27"/>
      <c r="N598" s="27"/>
      <c r="O598" s="27"/>
      <c r="P598" s="27"/>
      <c r="Q598" s="27"/>
      <c r="R598" s="27"/>
      <c r="S598" s="27"/>
      <c r="T598" s="27"/>
      <c r="U598" s="27"/>
      <c r="V598" s="27"/>
      <c r="W598" s="85"/>
      <c r="X598" s="27"/>
      <c r="Y598" s="27"/>
      <c r="Z598" s="27"/>
      <c r="AA598" s="27"/>
      <c r="AB598" s="27"/>
      <c r="AC598" s="27"/>
      <c r="AD598" s="27"/>
      <c r="AE598" s="27"/>
      <c r="AF598" s="27"/>
      <c r="AG598" s="27"/>
      <c r="AH598" s="27"/>
      <c r="AI598" s="27"/>
      <c r="AJ598" s="27"/>
      <c r="AK598" s="27"/>
      <c r="AL598" s="27"/>
      <c r="AM598" s="27"/>
    </row>
    <row r="599" ht="12.75" customHeight="1">
      <c r="A599" s="5"/>
      <c r="B599" s="27"/>
      <c r="C599" s="27"/>
      <c r="D599" s="27"/>
      <c r="E599" s="27"/>
      <c r="F599" s="27"/>
      <c r="G599" s="27"/>
      <c r="H599" s="621"/>
      <c r="I599" s="27"/>
      <c r="J599" s="27"/>
      <c r="K599" s="27"/>
      <c r="L599" s="27"/>
      <c r="M599" s="27"/>
      <c r="N599" s="27"/>
      <c r="O599" s="27"/>
      <c r="P599" s="27"/>
      <c r="Q599" s="27"/>
      <c r="R599" s="27"/>
      <c r="S599" s="27"/>
      <c r="T599" s="27"/>
      <c r="U599" s="27"/>
      <c r="V599" s="27"/>
      <c r="W599" s="85"/>
      <c r="X599" s="27"/>
      <c r="Y599" s="27"/>
      <c r="Z599" s="27"/>
      <c r="AA599" s="27"/>
      <c r="AB599" s="27"/>
      <c r="AC599" s="27"/>
      <c r="AD599" s="27"/>
      <c r="AE599" s="27"/>
      <c r="AF599" s="27"/>
      <c r="AG599" s="27"/>
      <c r="AH599" s="27"/>
      <c r="AI599" s="27"/>
      <c r="AJ599" s="27"/>
      <c r="AK599" s="27"/>
      <c r="AL599" s="27"/>
      <c r="AM599" s="27"/>
    </row>
    <row r="600" ht="12.75" customHeight="1">
      <c r="A600" s="5"/>
      <c r="B600" s="27"/>
      <c r="C600" s="27"/>
      <c r="D600" s="27"/>
      <c r="E600" s="27"/>
      <c r="F600" s="27"/>
      <c r="G600" s="27"/>
      <c r="H600" s="621"/>
      <c r="I600" s="27"/>
      <c r="J600" s="27"/>
      <c r="K600" s="27"/>
      <c r="L600" s="27"/>
      <c r="M600" s="27"/>
      <c r="N600" s="27"/>
      <c r="O600" s="27"/>
      <c r="P600" s="27"/>
      <c r="Q600" s="27"/>
      <c r="R600" s="27"/>
      <c r="S600" s="27"/>
      <c r="T600" s="27"/>
      <c r="U600" s="27"/>
      <c r="V600" s="27"/>
      <c r="W600" s="85"/>
      <c r="X600" s="27"/>
      <c r="Y600" s="27"/>
      <c r="Z600" s="27"/>
      <c r="AA600" s="27"/>
      <c r="AB600" s="27"/>
      <c r="AC600" s="27"/>
      <c r="AD600" s="27"/>
      <c r="AE600" s="27"/>
      <c r="AF600" s="27"/>
      <c r="AG600" s="27"/>
      <c r="AH600" s="27"/>
      <c r="AI600" s="27"/>
      <c r="AJ600" s="27"/>
      <c r="AK600" s="27"/>
      <c r="AL600" s="27"/>
      <c r="AM600" s="27"/>
    </row>
    <row r="601" ht="12.75" customHeight="1">
      <c r="A601" s="5"/>
      <c r="B601" s="27"/>
      <c r="C601" s="27"/>
      <c r="D601" s="27"/>
      <c r="E601" s="27"/>
      <c r="F601" s="27"/>
      <c r="G601" s="27"/>
      <c r="H601" s="621"/>
      <c r="I601" s="27"/>
      <c r="J601" s="27"/>
      <c r="K601" s="27"/>
      <c r="L601" s="27"/>
      <c r="M601" s="27"/>
      <c r="N601" s="27"/>
      <c r="O601" s="27"/>
      <c r="P601" s="27"/>
      <c r="Q601" s="27"/>
      <c r="R601" s="27"/>
      <c r="S601" s="27"/>
      <c r="T601" s="27"/>
      <c r="U601" s="27"/>
      <c r="V601" s="27"/>
      <c r="W601" s="85"/>
      <c r="X601" s="27"/>
      <c r="Y601" s="27"/>
      <c r="Z601" s="27"/>
      <c r="AA601" s="27"/>
      <c r="AB601" s="27"/>
      <c r="AC601" s="27"/>
      <c r="AD601" s="27"/>
      <c r="AE601" s="27"/>
      <c r="AF601" s="27"/>
      <c r="AG601" s="27"/>
      <c r="AH601" s="27"/>
      <c r="AI601" s="27"/>
      <c r="AJ601" s="27"/>
      <c r="AK601" s="27"/>
      <c r="AL601" s="27"/>
      <c r="AM601" s="27"/>
    </row>
    <row r="602" ht="12.75" customHeight="1">
      <c r="A602" s="5"/>
      <c r="B602" s="27"/>
      <c r="C602" s="27"/>
      <c r="D602" s="27"/>
      <c r="E602" s="27"/>
      <c r="F602" s="27"/>
      <c r="G602" s="27"/>
      <c r="H602" s="621"/>
      <c r="I602" s="27"/>
      <c r="J602" s="27"/>
      <c r="K602" s="27"/>
      <c r="L602" s="27"/>
      <c r="M602" s="27"/>
      <c r="N602" s="27"/>
      <c r="O602" s="27"/>
      <c r="P602" s="27"/>
      <c r="Q602" s="27"/>
      <c r="R602" s="27"/>
      <c r="S602" s="27"/>
      <c r="T602" s="27"/>
      <c r="U602" s="27"/>
      <c r="V602" s="27"/>
      <c r="W602" s="85"/>
      <c r="X602" s="27"/>
      <c r="Y602" s="27"/>
      <c r="Z602" s="27"/>
      <c r="AA602" s="27"/>
      <c r="AB602" s="27"/>
      <c r="AC602" s="27"/>
      <c r="AD602" s="27"/>
      <c r="AE602" s="27"/>
      <c r="AF602" s="27"/>
      <c r="AG602" s="27"/>
      <c r="AH602" s="27"/>
      <c r="AI602" s="27"/>
      <c r="AJ602" s="27"/>
      <c r="AK602" s="27"/>
      <c r="AL602" s="27"/>
      <c r="AM602" s="27"/>
    </row>
    <row r="603" ht="12.75" customHeight="1">
      <c r="A603" s="5"/>
      <c r="B603" s="27"/>
      <c r="C603" s="27"/>
      <c r="D603" s="27"/>
      <c r="E603" s="27"/>
      <c r="F603" s="27"/>
      <c r="G603" s="27"/>
      <c r="H603" s="621"/>
      <c r="I603" s="27"/>
      <c r="J603" s="27"/>
      <c r="K603" s="27"/>
      <c r="L603" s="27"/>
      <c r="M603" s="27"/>
      <c r="N603" s="27"/>
      <c r="O603" s="27"/>
      <c r="P603" s="27"/>
      <c r="Q603" s="27"/>
      <c r="R603" s="27"/>
      <c r="S603" s="27"/>
      <c r="T603" s="27"/>
      <c r="U603" s="27"/>
      <c r="V603" s="27"/>
      <c r="W603" s="85"/>
      <c r="X603" s="27"/>
      <c r="Y603" s="27"/>
      <c r="Z603" s="27"/>
      <c r="AA603" s="27"/>
      <c r="AB603" s="27"/>
      <c r="AC603" s="27"/>
      <c r="AD603" s="27"/>
      <c r="AE603" s="27"/>
      <c r="AF603" s="27"/>
      <c r="AG603" s="27"/>
      <c r="AH603" s="27"/>
      <c r="AI603" s="27"/>
      <c r="AJ603" s="27"/>
      <c r="AK603" s="27"/>
      <c r="AL603" s="27"/>
      <c r="AM603" s="27"/>
    </row>
    <row r="604" ht="12.75" customHeight="1">
      <c r="A604" s="5"/>
      <c r="B604" s="27"/>
      <c r="C604" s="27"/>
      <c r="D604" s="27"/>
      <c r="E604" s="27"/>
      <c r="F604" s="27"/>
      <c r="G604" s="27"/>
      <c r="H604" s="621"/>
      <c r="I604" s="27"/>
      <c r="J604" s="27"/>
      <c r="K604" s="27"/>
      <c r="L604" s="27"/>
      <c r="M604" s="27"/>
      <c r="N604" s="27"/>
      <c r="O604" s="27"/>
      <c r="P604" s="27"/>
      <c r="Q604" s="27"/>
      <c r="R604" s="27"/>
      <c r="S604" s="27"/>
      <c r="T604" s="27"/>
      <c r="U604" s="27"/>
      <c r="V604" s="27"/>
      <c r="W604" s="85"/>
      <c r="X604" s="27"/>
      <c r="Y604" s="27"/>
      <c r="Z604" s="27"/>
      <c r="AA604" s="27"/>
      <c r="AB604" s="27"/>
      <c r="AC604" s="27"/>
      <c r="AD604" s="27"/>
      <c r="AE604" s="27"/>
      <c r="AF604" s="27"/>
      <c r="AG604" s="27"/>
      <c r="AH604" s="27"/>
      <c r="AI604" s="27"/>
      <c r="AJ604" s="27"/>
      <c r="AK604" s="27"/>
      <c r="AL604" s="27"/>
      <c r="AM604" s="27"/>
    </row>
    <row r="605" ht="12.75" customHeight="1">
      <c r="A605" s="5"/>
      <c r="B605" s="27"/>
      <c r="C605" s="27"/>
      <c r="D605" s="27"/>
      <c r="E605" s="27"/>
      <c r="F605" s="27"/>
      <c r="G605" s="27"/>
      <c r="H605" s="621"/>
      <c r="I605" s="27"/>
      <c r="J605" s="27"/>
      <c r="K605" s="27"/>
      <c r="L605" s="27"/>
      <c r="M605" s="27"/>
      <c r="N605" s="27"/>
      <c r="O605" s="27"/>
      <c r="P605" s="27"/>
      <c r="Q605" s="27"/>
      <c r="R605" s="27"/>
      <c r="S605" s="27"/>
      <c r="T605" s="27"/>
      <c r="U605" s="27"/>
      <c r="V605" s="27"/>
      <c r="W605" s="85"/>
      <c r="X605" s="27"/>
      <c r="Y605" s="27"/>
      <c r="Z605" s="27"/>
      <c r="AA605" s="27"/>
      <c r="AB605" s="27"/>
      <c r="AC605" s="27"/>
      <c r="AD605" s="27"/>
      <c r="AE605" s="27"/>
      <c r="AF605" s="27"/>
      <c r="AG605" s="27"/>
      <c r="AH605" s="27"/>
      <c r="AI605" s="27"/>
      <c r="AJ605" s="27"/>
      <c r="AK605" s="27"/>
      <c r="AL605" s="27"/>
      <c r="AM605" s="27"/>
    </row>
    <row r="606" ht="12.75" customHeight="1">
      <c r="A606" s="5"/>
      <c r="B606" s="27"/>
      <c r="C606" s="27"/>
      <c r="D606" s="27"/>
      <c r="E606" s="27"/>
      <c r="F606" s="27"/>
      <c r="G606" s="27"/>
      <c r="H606" s="621"/>
      <c r="I606" s="27"/>
      <c r="J606" s="27"/>
      <c r="K606" s="27"/>
      <c r="L606" s="27"/>
      <c r="M606" s="27"/>
      <c r="N606" s="27"/>
      <c r="O606" s="27"/>
      <c r="P606" s="27"/>
      <c r="Q606" s="27"/>
      <c r="R606" s="27"/>
      <c r="S606" s="27"/>
      <c r="T606" s="27"/>
      <c r="U606" s="27"/>
      <c r="V606" s="27"/>
      <c r="W606" s="85"/>
      <c r="X606" s="27"/>
      <c r="Y606" s="27"/>
      <c r="Z606" s="27"/>
      <c r="AA606" s="27"/>
      <c r="AB606" s="27"/>
      <c r="AC606" s="27"/>
      <c r="AD606" s="27"/>
      <c r="AE606" s="27"/>
      <c r="AF606" s="27"/>
      <c r="AG606" s="27"/>
      <c r="AH606" s="27"/>
      <c r="AI606" s="27"/>
      <c r="AJ606" s="27"/>
      <c r="AK606" s="27"/>
      <c r="AL606" s="27"/>
      <c r="AM606" s="27"/>
    </row>
    <row r="607" ht="12.75" customHeight="1">
      <c r="A607" s="5"/>
      <c r="B607" s="27"/>
      <c r="C607" s="27"/>
      <c r="D607" s="27"/>
      <c r="E607" s="27"/>
      <c r="F607" s="27"/>
      <c r="G607" s="27"/>
      <c r="H607" s="621"/>
      <c r="I607" s="27"/>
      <c r="J607" s="27"/>
      <c r="K607" s="27"/>
      <c r="L607" s="27"/>
      <c r="M607" s="27"/>
      <c r="N607" s="27"/>
      <c r="O607" s="27"/>
      <c r="P607" s="27"/>
      <c r="Q607" s="27"/>
      <c r="R607" s="27"/>
      <c r="S607" s="27"/>
      <c r="T607" s="27"/>
      <c r="U607" s="27"/>
      <c r="V607" s="27"/>
      <c r="W607" s="85"/>
      <c r="X607" s="27"/>
      <c r="Y607" s="27"/>
      <c r="Z607" s="27"/>
      <c r="AA607" s="27"/>
      <c r="AB607" s="27"/>
      <c r="AC607" s="27"/>
      <c r="AD607" s="27"/>
      <c r="AE607" s="27"/>
      <c r="AF607" s="27"/>
      <c r="AG607" s="27"/>
      <c r="AH607" s="27"/>
      <c r="AI607" s="27"/>
      <c r="AJ607" s="27"/>
      <c r="AK607" s="27"/>
      <c r="AL607" s="27"/>
      <c r="AM607" s="27"/>
    </row>
    <row r="608" ht="12.75" customHeight="1">
      <c r="A608" s="5"/>
      <c r="B608" s="27"/>
      <c r="C608" s="27"/>
      <c r="D608" s="27"/>
      <c r="E608" s="27"/>
      <c r="F608" s="27"/>
      <c r="G608" s="27"/>
      <c r="H608" s="621"/>
      <c r="I608" s="27"/>
      <c r="J608" s="27"/>
      <c r="K608" s="27"/>
      <c r="L608" s="27"/>
      <c r="M608" s="27"/>
      <c r="N608" s="27"/>
      <c r="O608" s="27"/>
      <c r="P608" s="27"/>
      <c r="Q608" s="27"/>
      <c r="R608" s="27"/>
      <c r="S608" s="27"/>
      <c r="T608" s="27"/>
      <c r="U608" s="27"/>
      <c r="V608" s="27"/>
      <c r="W608" s="85"/>
      <c r="X608" s="27"/>
      <c r="Y608" s="27"/>
      <c r="Z608" s="27"/>
      <c r="AA608" s="27"/>
      <c r="AB608" s="27"/>
      <c r="AC608" s="27"/>
      <c r="AD608" s="27"/>
      <c r="AE608" s="27"/>
      <c r="AF608" s="27"/>
      <c r="AG608" s="27"/>
      <c r="AH608" s="27"/>
      <c r="AI608" s="27"/>
      <c r="AJ608" s="27"/>
      <c r="AK608" s="27"/>
      <c r="AL608" s="27"/>
      <c r="AM608" s="27"/>
    </row>
    <row r="609" ht="12.75" customHeight="1">
      <c r="A609" s="5"/>
      <c r="B609" s="27"/>
      <c r="C609" s="27"/>
      <c r="D609" s="27"/>
      <c r="E609" s="27"/>
      <c r="F609" s="27"/>
      <c r="G609" s="27"/>
      <c r="H609" s="621"/>
      <c r="I609" s="27"/>
      <c r="J609" s="27"/>
      <c r="K609" s="27"/>
      <c r="L609" s="27"/>
      <c r="M609" s="27"/>
      <c r="N609" s="27"/>
      <c r="O609" s="27"/>
      <c r="P609" s="27"/>
      <c r="Q609" s="27"/>
      <c r="R609" s="27"/>
      <c r="S609" s="27"/>
      <c r="T609" s="27"/>
      <c r="U609" s="27"/>
      <c r="V609" s="27"/>
      <c r="W609" s="85"/>
      <c r="X609" s="27"/>
      <c r="Y609" s="27"/>
      <c r="Z609" s="27"/>
      <c r="AA609" s="27"/>
      <c r="AB609" s="27"/>
      <c r="AC609" s="27"/>
      <c r="AD609" s="27"/>
      <c r="AE609" s="27"/>
      <c r="AF609" s="27"/>
      <c r="AG609" s="27"/>
      <c r="AH609" s="27"/>
      <c r="AI609" s="27"/>
      <c r="AJ609" s="27"/>
      <c r="AK609" s="27"/>
      <c r="AL609" s="27"/>
      <c r="AM609" s="27"/>
    </row>
    <row r="610" ht="12.75" customHeight="1">
      <c r="A610" s="5"/>
      <c r="B610" s="27"/>
      <c r="C610" s="27"/>
      <c r="D610" s="27"/>
      <c r="E610" s="27"/>
      <c r="F610" s="27"/>
      <c r="G610" s="27"/>
      <c r="H610" s="621"/>
      <c r="I610" s="27"/>
      <c r="J610" s="27"/>
      <c r="K610" s="27"/>
      <c r="L610" s="27"/>
      <c r="M610" s="27"/>
      <c r="N610" s="27"/>
      <c r="O610" s="27"/>
      <c r="P610" s="27"/>
      <c r="Q610" s="27"/>
      <c r="R610" s="27"/>
      <c r="S610" s="27"/>
      <c r="T610" s="27"/>
      <c r="U610" s="27"/>
      <c r="V610" s="27"/>
      <c r="W610" s="85"/>
      <c r="X610" s="27"/>
      <c r="Y610" s="27"/>
      <c r="Z610" s="27"/>
      <c r="AA610" s="27"/>
      <c r="AB610" s="27"/>
      <c r="AC610" s="27"/>
      <c r="AD610" s="27"/>
      <c r="AE610" s="27"/>
      <c r="AF610" s="27"/>
      <c r="AG610" s="27"/>
      <c r="AH610" s="27"/>
      <c r="AI610" s="27"/>
      <c r="AJ610" s="27"/>
      <c r="AK610" s="27"/>
      <c r="AL610" s="27"/>
      <c r="AM610" s="27"/>
    </row>
    <row r="611" ht="12.75" customHeight="1">
      <c r="A611" s="5"/>
      <c r="B611" s="27"/>
      <c r="C611" s="27"/>
      <c r="D611" s="27"/>
      <c r="E611" s="27"/>
      <c r="F611" s="27"/>
      <c r="G611" s="27"/>
      <c r="H611" s="621"/>
      <c r="I611" s="27"/>
      <c r="J611" s="27"/>
      <c r="K611" s="27"/>
      <c r="L611" s="27"/>
      <c r="M611" s="27"/>
      <c r="N611" s="27"/>
      <c r="O611" s="27"/>
      <c r="P611" s="27"/>
      <c r="Q611" s="27"/>
      <c r="R611" s="27"/>
      <c r="S611" s="27"/>
      <c r="T611" s="27"/>
      <c r="U611" s="27"/>
      <c r="V611" s="27"/>
      <c r="W611" s="85"/>
      <c r="X611" s="27"/>
      <c r="Y611" s="27"/>
      <c r="Z611" s="27"/>
      <c r="AA611" s="27"/>
      <c r="AB611" s="27"/>
      <c r="AC611" s="27"/>
      <c r="AD611" s="27"/>
      <c r="AE611" s="27"/>
      <c r="AF611" s="27"/>
      <c r="AG611" s="27"/>
      <c r="AH611" s="27"/>
      <c r="AI611" s="27"/>
      <c r="AJ611" s="27"/>
      <c r="AK611" s="27"/>
      <c r="AL611" s="27"/>
      <c r="AM611" s="27"/>
    </row>
    <row r="612" ht="12.75" customHeight="1">
      <c r="A612" s="5"/>
      <c r="B612" s="27"/>
      <c r="C612" s="27"/>
      <c r="D612" s="27"/>
      <c r="E612" s="27"/>
      <c r="F612" s="27"/>
      <c r="G612" s="27"/>
      <c r="H612" s="621"/>
      <c r="I612" s="27"/>
      <c r="J612" s="27"/>
      <c r="K612" s="27"/>
      <c r="L612" s="27"/>
      <c r="M612" s="27"/>
      <c r="N612" s="27"/>
      <c r="O612" s="27"/>
      <c r="P612" s="27"/>
      <c r="Q612" s="27"/>
      <c r="R612" s="27"/>
      <c r="S612" s="27"/>
      <c r="T612" s="27"/>
      <c r="U612" s="27"/>
      <c r="V612" s="27"/>
      <c r="W612" s="85"/>
      <c r="X612" s="27"/>
      <c r="Y612" s="27"/>
      <c r="Z612" s="27"/>
      <c r="AA612" s="27"/>
      <c r="AB612" s="27"/>
      <c r="AC612" s="27"/>
      <c r="AD612" s="27"/>
      <c r="AE612" s="27"/>
      <c r="AF612" s="27"/>
      <c r="AG612" s="27"/>
      <c r="AH612" s="27"/>
      <c r="AI612" s="27"/>
      <c r="AJ612" s="27"/>
      <c r="AK612" s="27"/>
      <c r="AL612" s="27"/>
      <c r="AM612" s="27"/>
    </row>
    <row r="613" ht="12.75" customHeight="1">
      <c r="A613" s="5"/>
      <c r="B613" s="27"/>
      <c r="C613" s="27"/>
      <c r="D613" s="27"/>
      <c r="E613" s="27"/>
      <c r="F613" s="27"/>
      <c r="G613" s="27"/>
      <c r="H613" s="621"/>
      <c r="I613" s="27"/>
      <c r="J613" s="27"/>
      <c r="K613" s="27"/>
      <c r="L613" s="27"/>
      <c r="M613" s="27"/>
      <c r="N613" s="27"/>
      <c r="O613" s="27"/>
      <c r="P613" s="27"/>
      <c r="Q613" s="27"/>
      <c r="R613" s="27"/>
      <c r="S613" s="27"/>
      <c r="T613" s="27"/>
      <c r="U613" s="27"/>
      <c r="V613" s="27"/>
      <c r="W613" s="85"/>
      <c r="X613" s="27"/>
      <c r="Y613" s="27"/>
      <c r="Z613" s="27"/>
      <c r="AA613" s="27"/>
      <c r="AB613" s="27"/>
      <c r="AC613" s="27"/>
      <c r="AD613" s="27"/>
      <c r="AE613" s="27"/>
      <c r="AF613" s="27"/>
      <c r="AG613" s="27"/>
      <c r="AH613" s="27"/>
      <c r="AI613" s="27"/>
      <c r="AJ613" s="27"/>
      <c r="AK613" s="27"/>
      <c r="AL613" s="27"/>
      <c r="AM613" s="27"/>
    </row>
    <row r="614" ht="12.75" customHeight="1">
      <c r="A614" s="5"/>
      <c r="B614" s="27"/>
      <c r="C614" s="27"/>
      <c r="D614" s="27"/>
      <c r="E614" s="27"/>
      <c r="F614" s="27"/>
      <c r="G614" s="27"/>
      <c r="H614" s="621"/>
      <c r="I614" s="27"/>
      <c r="J614" s="27"/>
      <c r="K614" s="27"/>
      <c r="L614" s="27"/>
      <c r="M614" s="27"/>
      <c r="N614" s="27"/>
      <c r="O614" s="27"/>
      <c r="P614" s="27"/>
      <c r="Q614" s="27"/>
      <c r="R614" s="27"/>
      <c r="S614" s="27"/>
      <c r="T614" s="27"/>
      <c r="U614" s="27"/>
      <c r="V614" s="27"/>
      <c r="W614" s="85"/>
      <c r="X614" s="27"/>
      <c r="Y614" s="27"/>
      <c r="Z614" s="27"/>
      <c r="AA614" s="27"/>
      <c r="AB614" s="27"/>
      <c r="AC614" s="27"/>
      <c r="AD614" s="27"/>
      <c r="AE614" s="27"/>
      <c r="AF614" s="27"/>
      <c r="AG614" s="27"/>
      <c r="AH614" s="27"/>
      <c r="AI614" s="27"/>
      <c r="AJ614" s="27"/>
      <c r="AK614" s="27"/>
      <c r="AL614" s="27"/>
      <c r="AM614" s="27"/>
    </row>
    <row r="615" ht="12.75" customHeight="1">
      <c r="A615" s="5"/>
      <c r="B615" s="27"/>
      <c r="C615" s="27"/>
      <c r="D615" s="27"/>
      <c r="E615" s="27"/>
      <c r="F615" s="27"/>
      <c r="G615" s="27"/>
      <c r="H615" s="621"/>
      <c r="I615" s="27"/>
      <c r="J615" s="27"/>
      <c r="K615" s="27"/>
      <c r="L615" s="27"/>
      <c r="M615" s="27"/>
      <c r="N615" s="27"/>
      <c r="O615" s="27"/>
      <c r="P615" s="27"/>
      <c r="Q615" s="27"/>
      <c r="R615" s="27"/>
      <c r="S615" s="27"/>
      <c r="T615" s="27"/>
      <c r="U615" s="27"/>
      <c r="V615" s="27"/>
      <c r="W615" s="85"/>
      <c r="X615" s="27"/>
      <c r="Y615" s="27"/>
      <c r="Z615" s="27"/>
      <c r="AA615" s="27"/>
      <c r="AB615" s="27"/>
      <c r="AC615" s="27"/>
      <c r="AD615" s="27"/>
      <c r="AE615" s="27"/>
      <c r="AF615" s="27"/>
      <c r="AG615" s="27"/>
      <c r="AH615" s="27"/>
      <c r="AI615" s="27"/>
      <c r="AJ615" s="27"/>
      <c r="AK615" s="27"/>
      <c r="AL615" s="27"/>
      <c r="AM615" s="27"/>
    </row>
    <row r="616" ht="12.75" customHeight="1">
      <c r="A616" s="5"/>
      <c r="B616" s="27"/>
      <c r="C616" s="27"/>
      <c r="D616" s="27"/>
      <c r="E616" s="27"/>
      <c r="F616" s="27"/>
      <c r="G616" s="27"/>
      <c r="H616" s="621"/>
      <c r="I616" s="27"/>
      <c r="J616" s="27"/>
      <c r="K616" s="27"/>
      <c r="L616" s="27"/>
      <c r="M616" s="27"/>
      <c r="N616" s="27"/>
      <c r="O616" s="27"/>
      <c r="P616" s="27"/>
      <c r="Q616" s="27"/>
      <c r="R616" s="27"/>
      <c r="S616" s="27"/>
      <c r="T616" s="27"/>
      <c r="U616" s="27"/>
      <c r="V616" s="27"/>
      <c r="W616" s="85"/>
      <c r="X616" s="27"/>
      <c r="Y616" s="27"/>
      <c r="Z616" s="27"/>
      <c r="AA616" s="27"/>
      <c r="AB616" s="27"/>
      <c r="AC616" s="27"/>
      <c r="AD616" s="27"/>
      <c r="AE616" s="27"/>
      <c r="AF616" s="27"/>
      <c r="AG616" s="27"/>
      <c r="AH616" s="27"/>
      <c r="AI616" s="27"/>
      <c r="AJ616" s="27"/>
      <c r="AK616" s="27"/>
      <c r="AL616" s="27"/>
      <c r="AM616" s="27"/>
    </row>
    <row r="617" ht="12.75" customHeight="1">
      <c r="A617" s="5"/>
      <c r="B617" s="27"/>
      <c r="C617" s="27"/>
      <c r="D617" s="27"/>
      <c r="E617" s="27"/>
      <c r="F617" s="27"/>
      <c r="G617" s="27"/>
      <c r="H617" s="621"/>
      <c r="I617" s="27"/>
      <c r="J617" s="27"/>
      <c r="K617" s="27"/>
      <c r="L617" s="27"/>
      <c r="M617" s="27"/>
      <c r="N617" s="27"/>
      <c r="O617" s="27"/>
      <c r="P617" s="27"/>
      <c r="Q617" s="27"/>
      <c r="R617" s="27"/>
      <c r="S617" s="27"/>
      <c r="T617" s="27"/>
      <c r="U617" s="27"/>
      <c r="V617" s="27"/>
      <c r="W617" s="85"/>
      <c r="X617" s="27"/>
      <c r="Y617" s="27"/>
      <c r="Z617" s="27"/>
      <c r="AA617" s="27"/>
      <c r="AB617" s="27"/>
      <c r="AC617" s="27"/>
      <c r="AD617" s="27"/>
      <c r="AE617" s="27"/>
      <c r="AF617" s="27"/>
      <c r="AG617" s="27"/>
      <c r="AH617" s="27"/>
      <c r="AI617" s="27"/>
      <c r="AJ617" s="27"/>
      <c r="AK617" s="27"/>
      <c r="AL617" s="27"/>
      <c r="AM617" s="27"/>
    </row>
    <row r="618" ht="12.75" customHeight="1">
      <c r="A618" s="5"/>
      <c r="B618" s="27"/>
      <c r="C618" s="27"/>
      <c r="D618" s="27"/>
      <c r="E618" s="27"/>
      <c r="F618" s="27"/>
      <c r="G618" s="27"/>
      <c r="H618" s="621"/>
      <c r="I618" s="27"/>
      <c r="J618" s="27"/>
      <c r="K618" s="27"/>
      <c r="L618" s="27"/>
      <c r="M618" s="27"/>
      <c r="N618" s="27"/>
      <c r="O618" s="27"/>
      <c r="P618" s="27"/>
      <c r="Q618" s="27"/>
      <c r="R618" s="27"/>
      <c r="S618" s="27"/>
      <c r="T618" s="27"/>
      <c r="U618" s="27"/>
      <c r="V618" s="27"/>
      <c r="W618" s="85"/>
      <c r="X618" s="27"/>
      <c r="Y618" s="27"/>
      <c r="Z618" s="27"/>
      <c r="AA618" s="27"/>
      <c r="AB618" s="27"/>
      <c r="AC618" s="27"/>
      <c r="AD618" s="27"/>
      <c r="AE618" s="27"/>
      <c r="AF618" s="27"/>
      <c r="AG618" s="27"/>
      <c r="AH618" s="27"/>
      <c r="AI618" s="27"/>
      <c r="AJ618" s="27"/>
      <c r="AK618" s="27"/>
      <c r="AL618" s="27"/>
      <c r="AM618" s="27"/>
    </row>
    <row r="619" ht="12.75" customHeight="1">
      <c r="A619" s="5"/>
      <c r="B619" s="27"/>
      <c r="C619" s="27"/>
      <c r="D619" s="27"/>
      <c r="E619" s="27"/>
      <c r="F619" s="27"/>
      <c r="G619" s="27"/>
      <c r="H619" s="621"/>
      <c r="I619" s="27"/>
      <c r="J619" s="27"/>
      <c r="K619" s="27"/>
      <c r="L619" s="27"/>
      <c r="M619" s="27"/>
      <c r="N619" s="27"/>
      <c r="O619" s="27"/>
      <c r="P619" s="27"/>
      <c r="Q619" s="27"/>
      <c r="R619" s="27"/>
      <c r="S619" s="27"/>
      <c r="T619" s="27"/>
      <c r="U619" s="27"/>
      <c r="V619" s="27"/>
      <c r="W619" s="85"/>
      <c r="X619" s="27"/>
      <c r="Y619" s="27"/>
      <c r="Z619" s="27"/>
      <c r="AA619" s="27"/>
      <c r="AB619" s="27"/>
      <c r="AC619" s="27"/>
      <c r="AD619" s="27"/>
      <c r="AE619" s="27"/>
      <c r="AF619" s="27"/>
      <c r="AG619" s="27"/>
      <c r="AH619" s="27"/>
      <c r="AI619" s="27"/>
      <c r="AJ619" s="27"/>
      <c r="AK619" s="27"/>
      <c r="AL619" s="27"/>
      <c r="AM619" s="27"/>
    </row>
    <row r="620" ht="12.75" customHeight="1">
      <c r="A620" s="5"/>
      <c r="B620" s="27"/>
      <c r="C620" s="27"/>
      <c r="D620" s="27"/>
      <c r="E620" s="27"/>
      <c r="F620" s="27"/>
      <c r="G620" s="27"/>
      <c r="H620" s="621"/>
      <c r="I620" s="27"/>
      <c r="J620" s="27"/>
      <c r="K620" s="27"/>
      <c r="L620" s="27"/>
      <c r="M620" s="27"/>
      <c r="N620" s="27"/>
      <c r="O620" s="27"/>
      <c r="P620" s="27"/>
      <c r="Q620" s="27"/>
      <c r="R620" s="27"/>
      <c r="S620" s="27"/>
      <c r="T620" s="27"/>
      <c r="U620" s="27"/>
      <c r="V620" s="27"/>
      <c r="W620" s="85"/>
      <c r="X620" s="27"/>
      <c r="Y620" s="27"/>
      <c r="Z620" s="27"/>
      <c r="AA620" s="27"/>
      <c r="AB620" s="27"/>
      <c r="AC620" s="27"/>
      <c r="AD620" s="27"/>
      <c r="AE620" s="27"/>
      <c r="AF620" s="27"/>
      <c r="AG620" s="27"/>
      <c r="AH620" s="27"/>
      <c r="AI620" s="27"/>
      <c r="AJ620" s="27"/>
      <c r="AK620" s="27"/>
      <c r="AL620" s="27"/>
      <c r="AM620" s="27"/>
    </row>
    <row r="621" ht="12.75" customHeight="1">
      <c r="A621" s="5"/>
      <c r="B621" s="27"/>
      <c r="C621" s="27"/>
      <c r="D621" s="27"/>
      <c r="E621" s="27"/>
      <c r="F621" s="27"/>
      <c r="G621" s="27"/>
      <c r="H621" s="621"/>
      <c r="I621" s="27"/>
      <c r="J621" s="27"/>
      <c r="K621" s="27"/>
      <c r="L621" s="27"/>
      <c r="M621" s="27"/>
      <c r="N621" s="27"/>
      <c r="O621" s="27"/>
      <c r="P621" s="27"/>
      <c r="Q621" s="27"/>
      <c r="R621" s="27"/>
      <c r="S621" s="27"/>
      <c r="T621" s="27"/>
      <c r="U621" s="27"/>
      <c r="V621" s="27"/>
      <c r="W621" s="85"/>
      <c r="X621" s="27"/>
      <c r="Y621" s="27"/>
      <c r="Z621" s="27"/>
      <c r="AA621" s="27"/>
      <c r="AB621" s="27"/>
      <c r="AC621" s="27"/>
      <c r="AD621" s="27"/>
      <c r="AE621" s="27"/>
      <c r="AF621" s="27"/>
      <c r="AG621" s="27"/>
      <c r="AH621" s="27"/>
      <c r="AI621" s="27"/>
      <c r="AJ621" s="27"/>
      <c r="AK621" s="27"/>
      <c r="AL621" s="27"/>
      <c r="AM621" s="27"/>
    </row>
    <row r="622" ht="12.75" customHeight="1">
      <c r="A622" s="5"/>
      <c r="B622" s="27"/>
      <c r="C622" s="27"/>
      <c r="D622" s="27"/>
      <c r="E622" s="27"/>
      <c r="F622" s="27"/>
      <c r="G622" s="27"/>
      <c r="H622" s="621"/>
      <c r="I622" s="27"/>
      <c r="J622" s="27"/>
      <c r="K622" s="27"/>
      <c r="L622" s="27"/>
      <c r="M622" s="27"/>
      <c r="N622" s="27"/>
      <c r="O622" s="27"/>
      <c r="P622" s="27"/>
      <c r="Q622" s="27"/>
      <c r="R622" s="27"/>
      <c r="S622" s="27"/>
      <c r="T622" s="27"/>
      <c r="U622" s="27"/>
      <c r="V622" s="27"/>
      <c r="W622" s="85"/>
      <c r="X622" s="27"/>
      <c r="Y622" s="27"/>
      <c r="Z622" s="27"/>
      <c r="AA622" s="27"/>
      <c r="AB622" s="27"/>
      <c r="AC622" s="27"/>
      <c r="AD622" s="27"/>
      <c r="AE622" s="27"/>
      <c r="AF622" s="27"/>
      <c r="AG622" s="27"/>
      <c r="AH622" s="27"/>
      <c r="AI622" s="27"/>
      <c r="AJ622" s="27"/>
      <c r="AK622" s="27"/>
      <c r="AL622" s="27"/>
      <c r="AM622" s="27"/>
    </row>
    <row r="623" ht="12.75" customHeight="1">
      <c r="A623" s="5"/>
      <c r="B623" s="27"/>
      <c r="C623" s="27"/>
      <c r="D623" s="27"/>
      <c r="E623" s="27"/>
      <c r="F623" s="27"/>
      <c r="G623" s="27"/>
      <c r="H623" s="621"/>
      <c r="I623" s="27"/>
      <c r="J623" s="27"/>
      <c r="K623" s="27"/>
      <c r="L623" s="27"/>
      <c r="M623" s="27"/>
      <c r="N623" s="27"/>
      <c r="O623" s="27"/>
      <c r="P623" s="27"/>
      <c r="Q623" s="27"/>
      <c r="R623" s="27"/>
      <c r="S623" s="27"/>
      <c r="T623" s="27"/>
      <c r="U623" s="27"/>
      <c r="V623" s="27"/>
      <c r="W623" s="85"/>
      <c r="X623" s="27"/>
      <c r="Y623" s="27"/>
      <c r="Z623" s="27"/>
      <c r="AA623" s="27"/>
      <c r="AB623" s="27"/>
      <c r="AC623" s="27"/>
      <c r="AD623" s="27"/>
      <c r="AE623" s="27"/>
      <c r="AF623" s="27"/>
      <c r="AG623" s="27"/>
      <c r="AH623" s="27"/>
      <c r="AI623" s="27"/>
      <c r="AJ623" s="27"/>
      <c r="AK623" s="27"/>
      <c r="AL623" s="27"/>
      <c r="AM623" s="27"/>
    </row>
    <row r="624" ht="12.75" customHeight="1">
      <c r="A624" s="5"/>
      <c r="B624" s="27"/>
      <c r="C624" s="27"/>
      <c r="D624" s="27"/>
      <c r="E624" s="27"/>
      <c r="F624" s="27"/>
      <c r="G624" s="27"/>
      <c r="H624" s="621"/>
      <c r="I624" s="27"/>
      <c r="J624" s="27"/>
      <c r="K624" s="27"/>
      <c r="L624" s="27"/>
      <c r="M624" s="27"/>
      <c r="N624" s="27"/>
      <c r="O624" s="27"/>
      <c r="P624" s="27"/>
      <c r="Q624" s="27"/>
      <c r="R624" s="27"/>
      <c r="S624" s="27"/>
      <c r="T624" s="27"/>
      <c r="U624" s="27"/>
      <c r="V624" s="27"/>
      <c r="W624" s="85"/>
      <c r="X624" s="27"/>
      <c r="Y624" s="27"/>
      <c r="Z624" s="27"/>
      <c r="AA624" s="27"/>
      <c r="AB624" s="27"/>
      <c r="AC624" s="27"/>
      <c r="AD624" s="27"/>
      <c r="AE624" s="27"/>
      <c r="AF624" s="27"/>
      <c r="AG624" s="27"/>
      <c r="AH624" s="27"/>
      <c r="AI624" s="27"/>
      <c r="AJ624" s="27"/>
      <c r="AK624" s="27"/>
      <c r="AL624" s="27"/>
      <c r="AM624" s="27"/>
    </row>
    <row r="625" ht="12.75" customHeight="1">
      <c r="A625" s="5"/>
      <c r="B625" s="27"/>
      <c r="C625" s="27"/>
      <c r="D625" s="27"/>
      <c r="E625" s="27"/>
      <c r="F625" s="27"/>
      <c r="G625" s="27"/>
      <c r="H625" s="621"/>
      <c r="I625" s="27"/>
      <c r="J625" s="27"/>
      <c r="K625" s="27"/>
      <c r="L625" s="27"/>
      <c r="M625" s="27"/>
      <c r="N625" s="27"/>
      <c r="O625" s="27"/>
      <c r="P625" s="27"/>
      <c r="Q625" s="27"/>
      <c r="R625" s="27"/>
      <c r="S625" s="27"/>
      <c r="T625" s="27"/>
      <c r="U625" s="27"/>
      <c r="V625" s="27"/>
      <c r="W625" s="85"/>
      <c r="X625" s="27"/>
      <c r="Y625" s="27"/>
      <c r="Z625" s="27"/>
      <c r="AA625" s="27"/>
      <c r="AB625" s="27"/>
      <c r="AC625" s="27"/>
      <c r="AD625" s="27"/>
      <c r="AE625" s="27"/>
      <c r="AF625" s="27"/>
      <c r="AG625" s="27"/>
      <c r="AH625" s="27"/>
      <c r="AI625" s="27"/>
      <c r="AJ625" s="27"/>
      <c r="AK625" s="27"/>
      <c r="AL625" s="27"/>
      <c r="AM625" s="27"/>
    </row>
    <row r="626" ht="12.75" customHeight="1">
      <c r="A626" s="5"/>
      <c r="B626" s="27"/>
      <c r="C626" s="27"/>
      <c r="D626" s="27"/>
      <c r="E626" s="27"/>
      <c r="F626" s="27"/>
      <c r="G626" s="27"/>
      <c r="H626" s="621"/>
      <c r="I626" s="27"/>
      <c r="J626" s="27"/>
      <c r="K626" s="27"/>
      <c r="L626" s="27"/>
      <c r="M626" s="27"/>
      <c r="N626" s="27"/>
      <c r="O626" s="27"/>
      <c r="P626" s="27"/>
      <c r="Q626" s="27"/>
      <c r="R626" s="27"/>
      <c r="S626" s="27"/>
      <c r="T626" s="27"/>
      <c r="U626" s="27"/>
      <c r="V626" s="27"/>
      <c r="W626" s="85"/>
      <c r="X626" s="27"/>
      <c r="Y626" s="27"/>
      <c r="Z626" s="27"/>
      <c r="AA626" s="27"/>
      <c r="AB626" s="27"/>
      <c r="AC626" s="27"/>
      <c r="AD626" s="27"/>
      <c r="AE626" s="27"/>
      <c r="AF626" s="27"/>
      <c r="AG626" s="27"/>
      <c r="AH626" s="27"/>
      <c r="AI626" s="27"/>
      <c r="AJ626" s="27"/>
      <c r="AK626" s="27"/>
      <c r="AL626" s="27"/>
      <c r="AM626" s="27"/>
    </row>
    <row r="627" ht="12.75" customHeight="1">
      <c r="A627" s="5"/>
      <c r="B627" s="27"/>
      <c r="C627" s="27"/>
      <c r="D627" s="27"/>
      <c r="E627" s="27"/>
      <c r="F627" s="27"/>
      <c r="G627" s="27"/>
      <c r="H627" s="621"/>
      <c r="I627" s="27"/>
      <c r="J627" s="27"/>
      <c r="K627" s="27"/>
      <c r="L627" s="27"/>
      <c r="M627" s="27"/>
      <c r="N627" s="27"/>
      <c r="O627" s="27"/>
      <c r="P627" s="27"/>
      <c r="Q627" s="27"/>
      <c r="R627" s="27"/>
      <c r="S627" s="27"/>
      <c r="T627" s="27"/>
      <c r="U627" s="27"/>
      <c r="V627" s="27"/>
      <c r="W627" s="85"/>
      <c r="X627" s="27"/>
      <c r="Y627" s="27"/>
      <c r="Z627" s="27"/>
      <c r="AA627" s="27"/>
      <c r="AB627" s="27"/>
      <c r="AC627" s="27"/>
      <c r="AD627" s="27"/>
      <c r="AE627" s="27"/>
      <c r="AF627" s="27"/>
      <c r="AG627" s="27"/>
      <c r="AH627" s="27"/>
      <c r="AI627" s="27"/>
      <c r="AJ627" s="27"/>
      <c r="AK627" s="27"/>
      <c r="AL627" s="27"/>
      <c r="AM627" s="27"/>
    </row>
    <row r="628" ht="12.75" customHeight="1">
      <c r="A628" s="5"/>
      <c r="B628" s="27"/>
      <c r="C628" s="27"/>
      <c r="D628" s="27"/>
      <c r="E628" s="27"/>
      <c r="F628" s="27"/>
      <c r="G628" s="27"/>
      <c r="H628" s="621"/>
      <c r="I628" s="27"/>
      <c r="J628" s="27"/>
      <c r="K628" s="27"/>
      <c r="L628" s="27"/>
      <c r="M628" s="27"/>
      <c r="N628" s="27"/>
      <c r="O628" s="27"/>
      <c r="P628" s="27"/>
      <c r="Q628" s="27"/>
      <c r="R628" s="27"/>
      <c r="S628" s="27"/>
      <c r="T628" s="27"/>
      <c r="U628" s="27"/>
      <c r="V628" s="27"/>
      <c r="W628" s="85"/>
      <c r="X628" s="27"/>
      <c r="Y628" s="27"/>
      <c r="Z628" s="27"/>
      <c r="AA628" s="27"/>
      <c r="AB628" s="27"/>
      <c r="AC628" s="27"/>
      <c r="AD628" s="27"/>
      <c r="AE628" s="27"/>
      <c r="AF628" s="27"/>
      <c r="AG628" s="27"/>
      <c r="AH628" s="27"/>
      <c r="AI628" s="27"/>
      <c r="AJ628" s="27"/>
      <c r="AK628" s="27"/>
      <c r="AL628" s="27"/>
      <c r="AM628" s="27"/>
    </row>
    <row r="629" ht="12.75" customHeight="1">
      <c r="A629" s="5"/>
      <c r="B629" s="27"/>
      <c r="C629" s="27"/>
      <c r="D629" s="27"/>
      <c r="E629" s="27"/>
      <c r="F629" s="27"/>
      <c r="G629" s="27"/>
      <c r="H629" s="621"/>
      <c r="I629" s="27"/>
      <c r="J629" s="27"/>
      <c r="K629" s="27"/>
      <c r="L629" s="27"/>
      <c r="M629" s="27"/>
      <c r="N629" s="27"/>
      <c r="O629" s="27"/>
      <c r="P629" s="27"/>
      <c r="Q629" s="27"/>
      <c r="R629" s="27"/>
      <c r="S629" s="27"/>
      <c r="T629" s="27"/>
      <c r="U629" s="27"/>
      <c r="V629" s="27"/>
      <c r="W629" s="85"/>
      <c r="X629" s="27"/>
      <c r="Y629" s="27"/>
      <c r="Z629" s="27"/>
      <c r="AA629" s="27"/>
      <c r="AB629" s="27"/>
      <c r="AC629" s="27"/>
      <c r="AD629" s="27"/>
      <c r="AE629" s="27"/>
      <c r="AF629" s="27"/>
      <c r="AG629" s="27"/>
      <c r="AH629" s="27"/>
      <c r="AI629" s="27"/>
      <c r="AJ629" s="27"/>
      <c r="AK629" s="27"/>
      <c r="AL629" s="27"/>
      <c r="AM629" s="27"/>
    </row>
    <row r="630" ht="12.75" customHeight="1">
      <c r="A630" s="5"/>
      <c r="B630" s="27"/>
      <c r="C630" s="27"/>
      <c r="D630" s="27"/>
      <c r="E630" s="27"/>
      <c r="F630" s="27"/>
      <c r="G630" s="27"/>
      <c r="H630" s="621"/>
      <c r="I630" s="27"/>
      <c r="J630" s="27"/>
      <c r="K630" s="27"/>
      <c r="L630" s="27"/>
      <c r="M630" s="27"/>
      <c r="N630" s="27"/>
      <c r="O630" s="27"/>
      <c r="P630" s="27"/>
      <c r="Q630" s="27"/>
      <c r="R630" s="27"/>
      <c r="S630" s="27"/>
      <c r="T630" s="27"/>
      <c r="U630" s="27"/>
      <c r="V630" s="27"/>
      <c r="W630" s="85"/>
      <c r="X630" s="27"/>
      <c r="Y630" s="27"/>
      <c r="Z630" s="27"/>
      <c r="AA630" s="27"/>
      <c r="AB630" s="27"/>
      <c r="AC630" s="27"/>
      <c r="AD630" s="27"/>
      <c r="AE630" s="27"/>
      <c r="AF630" s="27"/>
      <c r="AG630" s="27"/>
      <c r="AH630" s="27"/>
      <c r="AI630" s="27"/>
      <c r="AJ630" s="27"/>
      <c r="AK630" s="27"/>
      <c r="AL630" s="27"/>
      <c r="AM630" s="27"/>
    </row>
    <row r="631" ht="12.75" customHeight="1">
      <c r="A631" s="5"/>
      <c r="B631" s="27"/>
      <c r="C631" s="27"/>
      <c r="D631" s="27"/>
      <c r="E631" s="27"/>
      <c r="F631" s="27"/>
      <c r="G631" s="27"/>
      <c r="H631" s="621"/>
      <c r="I631" s="27"/>
      <c r="J631" s="27"/>
      <c r="K631" s="27"/>
      <c r="L631" s="27"/>
      <c r="M631" s="27"/>
      <c r="N631" s="27"/>
      <c r="O631" s="27"/>
      <c r="P631" s="27"/>
      <c r="Q631" s="27"/>
      <c r="R631" s="27"/>
      <c r="S631" s="27"/>
      <c r="T631" s="27"/>
      <c r="U631" s="27"/>
      <c r="V631" s="27"/>
      <c r="W631" s="85"/>
      <c r="X631" s="27"/>
      <c r="Y631" s="27"/>
      <c r="Z631" s="27"/>
      <c r="AA631" s="27"/>
      <c r="AB631" s="27"/>
      <c r="AC631" s="27"/>
      <c r="AD631" s="27"/>
      <c r="AE631" s="27"/>
      <c r="AF631" s="27"/>
      <c r="AG631" s="27"/>
      <c r="AH631" s="27"/>
      <c r="AI631" s="27"/>
      <c r="AJ631" s="27"/>
      <c r="AK631" s="27"/>
      <c r="AL631" s="27"/>
      <c r="AM631" s="27"/>
    </row>
    <row r="632" ht="12.75" customHeight="1">
      <c r="A632" s="5"/>
      <c r="B632" s="27"/>
      <c r="C632" s="27"/>
      <c r="D632" s="27"/>
      <c r="E632" s="27"/>
      <c r="F632" s="27"/>
      <c r="G632" s="27"/>
      <c r="H632" s="621"/>
      <c r="I632" s="27"/>
      <c r="J632" s="27"/>
      <c r="K632" s="27"/>
      <c r="L632" s="27"/>
      <c r="M632" s="27"/>
      <c r="N632" s="27"/>
      <c r="O632" s="27"/>
      <c r="P632" s="27"/>
      <c r="Q632" s="27"/>
      <c r="R632" s="27"/>
      <c r="S632" s="27"/>
      <c r="T632" s="27"/>
      <c r="U632" s="27"/>
      <c r="V632" s="27"/>
      <c r="W632" s="85"/>
      <c r="X632" s="27"/>
      <c r="Y632" s="27"/>
      <c r="Z632" s="27"/>
      <c r="AA632" s="27"/>
      <c r="AB632" s="27"/>
      <c r="AC632" s="27"/>
      <c r="AD632" s="27"/>
      <c r="AE632" s="27"/>
      <c r="AF632" s="27"/>
      <c r="AG632" s="27"/>
      <c r="AH632" s="27"/>
      <c r="AI632" s="27"/>
      <c r="AJ632" s="27"/>
      <c r="AK632" s="27"/>
      <c r="AL632" s="27"/>
      <c r="AM632" s="27"/>
    </row>
    <row r="633" ht="12.75" customHeight="1">
      <c r="A633" s="5"/>
      <c r="B633" s="27"/>
      <c r="C633" s="27"/>
      <c r="D633" s="27"/>
      <c r="E633" s="27"/>
      <c r="F633" s="27"/>
      <c r="G633" s="27"/>
      <c r="H633" s="621"/>
      <c r="I633" s="27"/>
      <c r="J633" s="27"/>
      <c r="K633" s="27"/>
      <c r="L633" s="27"/>
      <c r="M633" s="27"/>
      <c r="N633" s="27"/>
      <c r="O633" s="27"/>
      <c r="P633" s="27"/>
      <c r="Q633" s="27"/>
      <c r="R633" s="27"/>
      <c r="S633" s="27"/>
      <c r="T633" s="27"/>
      <c r="U633" s="27"/>
      <c r="V633" s="27"/>
      <c r="W633" s="85"/>
      <c r="X633" s="27"/>
      <c r="Y633" s="27"/>
      <c r="Z633" s="27"/>
      <c r="AA633" s="27"/>
      <c r="AB633" s="27"/>
      <c r="AC633" s="27"/>
      <c r="AD633" s="27"/>
      <c r="AE633" s="27"/>
      <c r="AF633" s="27"/>
      <c r="AG633" s="27"/>
      <c r="AH633" s="27"/>
      <c r="AI633" s="27"/>
      <c r="AJ633" s="27"/>
      <c r="AK633" s="27"/>
      <c r="AL633" s="27"/>
      <c r="AM633" s="27"/>
    </row>
    <row r="634" ht="12.75" customHeight="1">
      <c r="A634" s="5"/>
      <c r="B634" s="27"/>
      <c r="C634" s="27"/>
      <c r="D634" s="27"/>
      <c r="E634" s="27"/>
      <c r="F634" s="27"/>
      <c r="G634" s="27"/>
      <c r="H634" s="621"/>
      <c r="I634" s="27"/>
      <c r="J634" s="27"/>
      <c r="K634" s="27"/>
      <c r="L634" s="27"/>
      <c r="M634" s="27"/>
      <c r="N634" s="27"/>
      <c r="O634" s="27"/>
      <c r="P634" s="27"/>
      <c r="Q634" s="27"/>
      <c r="R634" s="27"/>
      <c r="S634" s="27"/>
      <c r="T634" s="27"/>
      <c r="U634" s="27"/>
      <c r="V634" s="27"/>
      <c r="W634" s="85"/>
      <c r="X634" s="27"/>
      <c r="Y634" s="27"/>
      <c r="Z634" s="27"/>
      <c r="AA634" s="27"/>
      <c r="AB634" s="27"/>
      <c r="AC634" s="27"/>
      <c r="AD634" s="27"/>
      <c r="AE634" s="27"/>
      <c r="AF634" s="27"/>
      <c r="AG634" s="27"/>
      <c r="AH634" s="27"/>
      <c r="AI634" s="27"/>
      <c r="AJ634" s="27"/>
      <c r="AK634" s="27"/>
      <c r="AL634" s="27"/>
      <c r="AM634" s="27"/>
    </row>
    <row r="635" ht="12.75" customHeight="1">
      <c r="A635" s="5"/>
      <c r="B635" s="27"/>
      <c r="C635" s="27"/>
      <c r="D635" s="27"/>
      <c r="E635" s="27"/>
      <c r="F635" s="27"/>
      <c r="G635" s="27"/>
      <c r="H635" s="621"/>
      <c r="I635" s="27"/>
      <c r="J635" s="27"/>
      <c r="K635" s="27"/>
      <c r="L635" s="27"/>
      <c r="M635" s="27"/>
      <c r="N635" s="27"/>
      <c r="O635" s="27"/>
      <c r="P635" s="27"/>
      <c r="Q635" s="27"/>
      <c r="R635" s="27"/>
      <c r="S635" s="27"/>
      <c r="T635" s="27"/>
      <c r="U635" s="27"/>
      <c r="V635" s="27"/>
      <c r="W635" s="85"/>
      <c r="X635" s="27"/>
      <c r="Y635" s="27"/>
      <c r="Z635" s="27"/>
      <c r="AA635" s="27"/>
      <c r="AB635" s="27"/>
      <c r="AC635" s="27"/>
      <c r="AD635" s="27"/>
      <c r="AE635" s="27"/>
      <c r="AF635" s="27"/>
      <c r="AG635" s="27"/>
      <c r="AH635" s="27"/>
      <c r="AI635" s="27"/>
      <c r="AJ635" s="27"/>
      <c r="AK635" s="27"/>
      <c r="AL635" s="27"/>
      <c r="AM635" s="27"/>
    </row>
    <row r="636" ht="12.75" customHeight="1">
      <c r="A636" s="5"/>
      <c r="B636" s="27"/>
      <c r="C636" s="27"/>
      <c r="D636" s="27"/>
      <c r="E636" s="27"/>
      <c r="F636" s="27"/>
      <c r="G636" s="27"/>
      <c r="H636" s="621"/>
      <c r="I636" s="27"/>
      <c r="J636" s="27"/>
      <c r="K636" s="27"/>
      <c r="L636" s="27"/>
      <c r="M636" s="27"/>
      <c r="N636" s="27"/>
      <c r="O636" s="27"/>
      <c r="P636" s="27"/>
      <c r="Q636" s="27"/>
      <c r="R636" s="27"/>
      <c r="S636" s="27"/>
      <c r="T636" s="27"/>
      <c r="U636" s="27"/>
      <c r="V636" s="27"/>
      <c r="W636" s="85"/>
      <c r="X636" s="27"/>
      <c r="Y636" s="27"/>
      <c r="Z636" s="27"/>
      <c r="AA636" s="27"/>
      <c r="AB636" s="27"/>
      <c r="AC636" s="27"/>
      <c r="AD636" s="27"/>
      <c r="AE636" s="27"/>
      <c r="AF636" s="27"/>
      <c r="AG636" s="27"/>
      <c r="AH636" s="27"/>
      <c r="AI636" s="27"/>
      <c r="AJ636" s="27"/>
      <c r="AK636" s="27"/>
      <c r="AL636" s="27"/>
      <c r="AM636" s="27"/>
    </row>
    <row r="637" ht="12.75" customHeight="1">
      <c r="A637" s="5"/>
      <c r="B637" s="27"/>
      <c r="C637" s="27"/>
      <c r="D637" s="27"/>
      <c r="E637" s="27"/>
      <c r="F637" s="27"/>
      <c r="G637" s="27"/>
      <c r="H637" s="621"/>
      <c r="I637" s="27"/>
      <c r="J637" s="27"/>
      <c r="K637" s="27"/>
      <c r="L637" s="27"/>
      <c r="M637" s="27"/>
      <c r="N637" s="27"/>
      <c r="O637" s="27"/>
      <c r="P637" s="27"/>
      <c r="Q637" s="27"/>
      <c r="R637" s="27"/>
      <c r="S637" s="27"/>
      <c r="T637" s="27"/>
      <c r="U637" s="27"/>
      <c r="V637" s="27"/>
      <c r="W637" s="85"/>
      <c r="X637" s="27"/>
      <c r="Y637" s="27"/>
      <c r="Z637" s="27"/>
      <c r="AA637" s="27"/>
      <c r="AB637" s="27"/>
      <c r="AC637" s="27"/>
      <c r="AD637" s="27"/>
      <c r="AE637" s="27"/>
      <c r="AF637" s="27"/>
      <c r="AG637" s="27"/>
      <c r="AH637" s="27"/>
      <c r="AI637" s="27"/>
      <c r="AJ637" s="27"/>
      <c r="AK637" s="27"/>
      <c r="AL637" s="27"/>
      <c r="AM637" s="27"/>
    </row>
    <row r="638" ht="12.75" customHeight="1">
      <c r="A638" s="5"/>
      <c r="B638" s="27"/>
      <c r="C638" s="27"/>
      <c r="D638" s="27"/>
      <c r="E638" s="27"/>
      <c r="F638" s="27"/>
      <c r="G638" s="27"/>
      <c r="H638" s="621"/>
      <c r="I638" s="27"/>
      <c r="J638" s="27"/>
      <c r="K638" s="27"/>
      <c r="L638" s="27"/>
      <c r="M638" s="27"/>
      <c r="N638" s="27"/>
      <c r="O638" s="27"/>
      <c r="P638" s="27"/>
      <c r="Q638" s="27"/>
      <c r="R638" s="27"/>
      <c r="S638" s="27"/>
      <c r="T638" s="27"/>
      <c r="U638" s="27"/>
      <c r="V638" s="27"/>
      <c r="W638" s="85"/>
      <c r="X638" s="27"/>
      <c r="Y638" s="27"/>
      <c r="Z638" s="27"/>
      <c r="AA638" s="27"/>
      <c r="AB638" s="27"/>
      <c r="AC638" s="27"/>
      <c r="AD638" s="27"/>
      <c r="AE638" s="27"/>
      <c r="AF638" s="27"/>
      <c r="AG638" s="27"/>
      <c r="AH638" s="27"/>
      <c r="AI638" s="27"/>
      <c r="AJ638" s="27"/>
      <c r="AK638" s="27"/>
      <c r="AL638" s="27"/>
      <c r="AM638" s="27"/>
    </row>
    <row r="639" ht="12.75" customHeight="1">
      <c r="A639" s="5"/>
      <c r="B639" s="27"/>
      <c r="C639" s="27"/>
      <c r="D639" s="27"/>
      <c r="E639" s="27"/>
      <c r="F639" s="27"/>
      <c r="G639" s="27"/>
      <c r="H639" s="621"/>
      <c r="I639" s="27"/>
      <c r="J639" s="27"/>
      <c r="K639" s="27"/>
      <c r="L639" s="27"/>
      <c r="M639" s="27"/>
      <c r="N639" s="27"/>
      <c r="O639" s="27"/>
      <c r="P639" s="27"/>
      <c r="Q639" s="27"/>
      <c r="R639" s="27"/>
      <c r="S639" s="27"/>
      <c r="T639" s="27"/>
      <c r="U639" s="27"/>
      <c r="V639" s="27"/>
      <c r="W639" s="85"/>
      <c r="X639" s="27"/>
      <c r="Y639" s="27"/>
      <c r="Z639" s="27"/>
      <c r="AA639" s="27"/>
      <c r="AB639" s="27"/>
      <c r="AC639" s="27"/>
      <c r="AD639" s="27"/>
      <c r="AE639" s="27"/>
      <c r="AF639" s="27"/>
      <c r="AG639" s="27"/>
      <c r="AH639" s="27"/>
      <c r="AI639" s="27"/>
      <c r="AJ639" s="27"/>
      <c r="AK639" s="27"/>
      <c r="AL639" s="27"/>
      <c r="AM639" s="27"/>
    </row>
    <row r="640" ht="12.75" customHeight="1">
      <c r="A640" s="5"/>
      <c r="B640" s="27"/>
      <c r="C640" s="27"/>
      <c r="D640" s="27"/>
      <c r="E640" s="27"/>
      <c r="F640" s="27"/>
      <c r="G640" s="27"/>
      <c r="H640" s="621"/>
      <c r="I640" s="27"/>
      <c r="J640" s="27"/>
      <c r="K640" s="27"/>
      <c r="L640" s="27"/>
      <c r="M640" s="27"/>
      <c r="N640" s="27"/>
      <c r="O640" s="27"/>
      <c r="P640" s="27"/>
      <c r="Q640" s="27"/>
      <c r="R640" s="27"/>
      <c r="S640" s="27"/>
      <c r="T640" s="27"/>
      <c r="U640" s="27"/>
      <c r="V640" s="27"/>
      <c r="W640" s="85"/>
      <c r="X640" s="27"/>
      <c r="Y640" s="27"/>
      <c r="Z640" s="27"/>
      <c r="AA640" s="27"/>
      <c r="AB640" s="27"/>
      <c r="AC640" s="27"/>
      <c r="AD640" s="27"/>
      <c r="AE640" s="27"/>
      <c r="AF640" s="27"/>
      <c r="AG640" s="27"/>
      <c r="AH640" s="27"/>
      <c r="AI640" s="27"/>
      <c r="AJ640" s="27"/>
      <c r="AK640" s="27"/>
      <c r="AL640" s="27"/>
      <c r="AM640" s="27"/>
    </row>
    <row r="641" ht="12.75" customHeight="1">
      <c r="A641" s="5"/>
      <c r="B641" s="27"/>
      <c r="C641" s="27"/>
      <c r="D641" s="27"/>
      <c r="E641" s="27"/>
      <c r="F641" s="27"/>
      <c r="G641" s="27"/>
      <c r="H641" s="621"/>
      <c r="I641" s="27"/>
      <c r="J641" s="27"/>
      <c r="K641" s="27"/>
      <c r="L641" s="27"/>
      <c r="M641" s="27"/>
      <c r="N641" s="27"/>
      <c r="O641" s="27"/>
      <c r="P641" s="27"/>
      <c r="Q641" s="27"/>
      <c r="R641" s="27"/>
      <c r="S641" s="27"/>
      <c r="T641" s="27"/>
      <c r="U641" s="27"/>
      <c r="V641" s="27"/>
      <c r="W641" s="85"/>
      <c r="X641" s="27"/>
      <c r="Y641" s="27"/>
      <c r="Z641" s="27"/>
      <c r="AA641" s="27"/>
      <c r="AB641" s="27"/>
      <c r="AC641" s="27"/>
      <c r="AD641" s="27"/>
      <c r="AE641" s="27"/>
      <c r="AF641" s="27"/>
      <c r="AG641" s="27"/>
      <c r="AH641" s="27"/>
      <c r="AI641" s="27"/>
      <c r="AJ641" s="27"/>
      <c r="AK641" s="27"/>
      <c r="AL641" s="27"/>
      <c r="AM641" s="27"/>
    </row>
    <row r="642" ht="12.75" customHeight="1">
      <c r="A642" s="5"/>
      <c r="B642" s="27"/>
      <c r="C642" s="27"/>
      <c r="D642" s="27"/>
      <c r="E642" s="27"/>
      <c r="F642" s="27"/>
      <c r="G642" s="27"/>
      <c r="H642" s="621"/>
      <c r="I642" s="27"/>
      <c r="J642" s="27"/>
      <c r="K642" s="27"/>
      <c r="L642" s="27"/>
      <c r="M642" s="27"/>
      <c r="N642" s="27"/>
      <c r="O642" s="27"/>
      <c r="P642" s="27"/>
      <c r="Q642" s="27"/>
      <c r="R642" s="27"/>
      <c r="S642" s="27"/>
      <c r="T642" s="27"/>
      <c r="U642" s="27"/>
      <c r="V642" s="27"/>
      <c r="W642" s="85"/>
      <c r="X642" s="27"/>
      <c r="Y642" s="27"/>
      <c r="Z642" s="27"/>
      <c r="AA642" s="27"/>
      <c r="AB642" s="27"/>
      <c r="AC642" s="27"/>
      <c r="AD642" s="27"/>
      <c r="AE642" s="27"/>
      <c r="AF642" s="27"/>
      <c r="AG642" s="27"/>
      <c r="AH642" s="27"/>
      <c r="AI642" s="27"/>
      <c r="AJ642" s="27"/>
      <c r="AK642" s="27"/>
      <c r="AL642" s="27"/>
      <c r="AM642" s="27"/>
    </row>
    <row r="643" ht="12.75" customHeight="1">
      <c r="A643" s="5"/>
      <c r="B643" s="27"/>
      <c r="C643" s="27"/>
      <c r="D643" s="27"/>
      <c r="E643" s="27"/>
      <c r="F643" s="27"/>
      <c r="G643" s="27"/>
      <c r="H643" s="621"/>
      <c r="I643" s="27"/>
      <c r="J643" s="27"/>
      <c r="K643" s="27"/>
      <c r="L643" s="27"/>
      <c r="M643" s="27"/>
      <c r="N643" s="27"/>
      <c r="O643" s="27"/>
      <c r="P643" s="27"/>
      <c r="Q643" s="27"/>
      <c r="R643" s="27"/>
      <c r="S643" s="27"/>
      <c r="T643" s="27"/>
      <c r="U643" s="27"/>
      <c r="V643" s="27"/>
      <c r="W643" s="85"/>
      <c r="X643" s="27"/>
      <c r="Y643" s="27"/>
      <c r="Z643" s="27"/>
      <c r="AA643" s="27"/>
      <c r="AB643" s="27"/>
      <c r="AC643" s="27"/>
      <c r="AD643" s="27"/>
      <c r="AE643" s="27"/>
      <c r="AF643" s="27"/>
      <c r="AG643" s="27"/>
      <c r="AH643" s="27"/>
      <c r="AI643" s="27"/>
      <c r="AJ643" s="27"/>
      <c r="AK643" s="27"/>
      <c r="AL643" s="27"/>
      <c r="AM643" s="27"/>
    </row>
    <row r="644" ht="12.75" customHeight="1">
      <c r="A644" s="5"/>
      <c r="B644" s="27"/>
      <c r="C644" s="27"/>
      <c r="D644" s="27"/>
      <c r="E644" s="27"/>
      <c r="F644" s="27"/>
      <c r="G644" s="27"/>
      <c r="H644" s="621"/>
      <c r="I644" s="27"/>
      <c r="J644" s="27"/>
      <c r="K644" s="27"/>
      <c r="L644" s="27"/>
      <c r="M644" s="27"/>
      <c r="N644" s="27"/>
      <c r="O644" s="27"/>
      <c r="P644" s="27"/>
      <c r="Q644" s="27"/>
      <c r="R644" s="27"/>
      <c r="S644" s="27"/>
      <c r="T644" s="27"/>
      <c r="U644" s="27"/>
      <c r="V644" s="27"/>
      <c r="W644" s="85"/>
      <c r="X644" s="27"/>
      <c r="Y644" s="27"/>
      <c r="Z644" s="27"/>
      <c r="AA644" s="27"/>
      <c r="AB644" s="27"/>
      <c r="AC644" s="27"/>
      <c r="AD644" s="27"/>
      <c r="AE644" s="27"/>
      <c r="AF644" s="27"/>
      <c r="AG644" s="27"/>
      <c r="AH644" s="27"/>
      <c r="AI644" s="27"/>
      <c r="AJ644" s="27"/>
      <c r="AK644" s="27"/>
      <c r="AL644" s="27"/>
      <c r="AM644" s="27"/>
    </row>
    <row r="645" ht="12.75" customHeight="1">
      <c r="A645" s="5"/>
      <c r="B645" s="27"/>
      <c r="C645" s="27"/>
      <c r="D645" s="27"/>
      <c r="E645" s="27"/>
      <c r="F645" s="27"/>
      <c r="G645" s="27"/>
      <c r="H645" s="621"/>
      <c r="I645" s="27"/>
      <c r="J645" s="27"/>
      <c r="K645" s="27"/>
      <c r="L645" s="27"/>
      <c r="M645" s="27"/>
      <c r="N645" s="27"/>
      <c r="O645" s="27"/>
      <c r="P645" s="27"/>
      <c r="Q645" s="27"/>
      <c r="R645" s="27"/>
      <c r="S645" s="27"/>
      <c r="T645" s="27"/>
      <c r="U645" s="27"/>
      <c r="V645" s="27"/>
      <c r="W645" s="85"/>
      <c r="X645" s="27"/>
      <c r="Y645" s="27"/>
      <c r="Z645" s="27"/>
      <c r="AA645" s="27"/>
      <c r="AB645" s="27"/>
      <c r="AC645" s="27"/>
      <c r="AD645" s="27"/>
      <c r="AE645" s="27"/>
      <c r="AF645" s="27"/>
      <c r="AG645" s="27"/>
      <c r="AH645" s="27"/>
      <c r="AI645" s="27"/>
      <c r="AJ645" s="27"/>
      <c r="AK645" s="27"/>
      <c r="AL645" s="27"/>
      <c r="AM645" s="27"/>
    </row>
    <row r="646" ht="12.75" customHeight="1">
      <c r="A646" s="5"/>
      <c r="B646" s="27"/>
      <c r="C646" s="27"/>
      <c r="D646" s="27"/>
      <c r="E646" s="27"/>
      <c r="F646" s="27"/>
      <c r="G646" s="27"/>
      <c r="H646" s="621"/>
      <c r="I646" s="27"/>
      <c r="J646" s="27"/>
      <c r="K646" s="27"/>
      <c r="L646" s="27"/>
      <c r="M646" s="27"/>
      <c r="N646" s="27"/>
      <c r="O646" s="27"/>
      <c r="P646" s="27"/>
      <c r="Q646" s="27"/>
      <c r="R646" s="27"/>
      <c r="S646" s="27"/>
      <c r="T646" s="27"/>
      <c r="U646" s="27"/>
      <c r="V646" s="27"/>
      <c r="W646" s="85"/>
      <c r="X646" s="27"/>
      <c r="Y646" s="27"/>
      <c r="Z646" s="27"/>
      <c r="AA646" s="27"/>
      <c r="AB646" s="27"/>
      <c r="AC646" s="27"/>
      <c r="AD646" s="27"/>
      <c r="AE646" s="27"/>
      <c r="AF646" s="27"/>
      <c r="AG646" s="27"/>
      <c r="AH646" s="27"/>
      <c r="AI646" s="27"/>
      <c r="AJ646" s="27"/>
      <c r="AK646" s="27"/>
      <c r="AL646" s="27"/>
      <c r="AM646" s="27"/>
    </row>
    <row r="647" ht="12.75" customHeight="1">
      <c r="A647" s="5"/>
      <c r="B647" s="27"/>
      <c r="C647" s="27"/>
      <c r="D647" s="27"/>
      <c r="E647" s="27"/>
      <c r="F647" s="27"/>
      <c r="G647" s="27"/>
      <c r="H647" s="621"/>
      <c r="I647" s="27"/>
      <c r="J647" s="27"/>
      <c r="K647" s="27"/>
      <c r="L647" s="27"/>
      <c r="M647" s="27"/>
      <c r="N647" s="27"/>
      <c r="O647" s="27"/>
      <c r="P647" s="27"/>
      <c r="Q647" s="27"/>
      <c r="R647" s="27"/>
      <c r="S647" s="27"/>
      <c r="T647" s="27"/>
      <c r="U647" s="27"/>
      <c r="V647" s="27"/>
      <c r="W647" s="85"/>
      <c r="X647" s="27"/>
      <c r="Y647" s="27"/>
      <c r="Z647" s="27"/>
      <c r="AA647" s="27"/>
      <c r="AB647" s="27"/>
      <c r="AC647" s="27"/>
      <c r="AD647" s="27"/>
      <c r="AE647" s="27"/>
      <c r="AF647" s="27"/>
      <c r="AG647" s="27"/>
      <c r="AH647" s="27"/>
      <c r="AI647" s="27"/>
      <c r="AJ647" s="27"/>
      <c r="AK647" s="27"/>
      <c r="AL647" s="27"/>
      <c r="AM647" s="27"/>
    </row>
    <row r="648" ht="12.75" customHeight="1">
      <c r="A648" s="5"/>
      <c r="B648" s="27"/>
      <c r="C648" s="27"/>
      <c r="D648" s="27"/>
      <c r="E648" s="27"/>
      <c r="F648" s="27"/>
      <c r="G648" s="27"/>
      <c r="H648" s="621"/>
      <c r="I648" s="27"/>
      <c r="J648" s="27"/>
      <c r="K648" s="27"/>
      <c r="L648" s="27"/>
      <c r="M648" s="27"/>
      <c r="N648" s="27"/>
      <c r="O648" s="27"/>
      <c r="P648" s="27"/>
      <c r="Q648" s="27"/>
      <c r="R648" s="27"/>
      <c r="S648" s="27"/>
      <c r="T648" s="27"/>
      <c r="U648" s="27"/>
      <c r="V648" s="27"/>
      <c r="W648" s="85"/>
      <c r="X648" s="27"/>
      <c r="Y648" s="27"/>
      <c r="Z648" s="27"/>
      <c r="AA648" s="27"/>
      <c r="AB648" s="27"/>
      <c r="AC648" s="27"/>
      <c r="AD648" s="27"/>
      <c r="AE648" s="27"/>
      <c r="AF648" s="27"/>
      <c r="AG648" s="27"/>
      <c r="AH648" s="27"/>
      <c r="AI648" s="27"/>
      <c r="AJ648" s="27"/>
      <c r="AK648" s="27"/>
      <c r="AL648" s="27"/>
      <c r="AM648" s="27"/>
    </row>
    <row r="649" ht="12.75" customHeight="1">
      <c r="A649" s="5"/>
      <c r="B649" s="27"/>
      <c r="C649" s="27"/>
      <c r="D649" s="27"/>
      <c r="E649" s="27"/>
      <c r="F649" s="27"/>
      <c r="G649" s="27"/>
      <c r="H649" s="621"/>
      <c r="I649" s="27"/>
      <c r="J649" s="27"/>
      <c r="K649" s="27"/>
      <c r="L649" s="27"/>
      <c r="M649" s="27"/>
      <c r="N649" s="27"/>
      <c r="O649" s="27"/>
      <c r="P649" s="27"/>
      <c r="Q649" s="27"/>
      <c r="R649" s="27"/>
      <c r="S649" s="27"/>
      <c r="T649" s="27"/>
      <c r="U649" s="27"/>
      <c r="V649" s="27"/>
      <c r="W649" s="85"/>
      <c r="X649" s="27"/>
      <c r="Y649" s="27"/>
      <c r="Z649" s="27"/>
      <c r="AA649" s="27"/>
      <c r="AB649" s="27"/>
      <c r="AC649" s="27"/>
      <c r="AD649" s="27"/>
      <c r="AE649" s="27"/>
      <c r="AF649" s="27"/>
      <c r="AG649" s="27"/>
      <c r="AH649" s="27"/>
      <c r="AI649" s="27"/>
      <c r="AJ649" s="27"/>
      <c r="AK649" s="27"/>
      <c r="AL649" s="27"/>
      <c r="AM649" s="27"/>
    </row>
    <row r="650" ht="12.75" customHeight="1">
      <c r="A650" s="5"/>
      <c r="B650" s="27"/>
      <c r="C650" s="27"/>
      <c r="D650" s="27"/>
      <c r="E650" s="27"/>
      <c r="F650" s="27"/>
      <c r="G650" s="27"/>
      <c r="H650" s="621"/>
      <c r="I650" s="27"/>
      <c r="J650" s="27"/>
      <c r="K650" s="27"/>
      <c r="L650" s="27"/>
      <c r="M650" s="27"/>
      <c r="N650" s="27"/>
      <c r="O650" s="27"/>
      <c r="P650" s="27"/>
      <c r="Q650" s="27"/>
      <c r="R650" s="27"/>
      <c r="S650" s="27"/>
      <c r="T650" s="27"/>
      <c r="U650" s="27"/>
      <c r="V650" s="27"/>
      <c r="W650" s="85"/>
      <c r="X650" s="27"/>
      <c r="Y650" s="27"/>
      <c r="Z650" s="27"/>
      <c r="AA650" s="27"/>
      <c r="AB650" s="27"/>
      <c r="AC650" s="27"/>
      <c r="AD650" s="27"/>
      <c r="AE650" s="27"/>
      <c r="AF650" s="27"/>
      <c r="AG650" s="27"/>
      <c r="AH650" s="27"/>
      <c r="AI650" s="27"/>
      <c r="AJ650" s="27"/>
      <c r="AK650" s="27"/>
      <c r="AL650" s="27"/>
      <c r="AM650" s="27"/>
    </row>
    <row r="651" ht="12.75" customHeight="1">
      <c r="A651" s="5"/>
      <c r="B651" s="27"/>
      <c r="C651" s="27"/>
      <c r="D651" s="27"/>
      <c r="E651" s="27"/>
      <c r="F651" s="27"/>
      <c r="G651" s="27"/>
      <c r="H651" s="621"/>
      <c r="I651" s="27"/>
      <c r="J651" s="27"/>
      <c r="K651" s="27"/>
      <c r="L651" s="27"/>
      <c r="M651" s="27"/>
      <c r="N651" s="27"/>
      <c r="O651" s="27"/>
      <c r="P651" s="27"/>
      <c r="Q651" s="27"/>
      <c r="R651" s="27"/>
      <c r="S651" s="27"/>
      <c r="T651" s="27"/>
      <c r="U651" s="27"/>
      <c r="V651" s="27"/>
      <c r="W651" s="85"/>
      <c r="X651" s="27"/>
      <c r="Y651" s="27"/>
      <c r="Z651" s="27"/>
      <c r="AA651" s="27"/>
      <c r="AB651" s="27"/>
      <c r="AC651" s="27"/>
      <c r="AD651" s="27"/>
      <c r="AE651" s="27"/>
      <c r="AF651" s="27"/>
      <c r="AG651" s="27"/>
      <c r="AH651" s="27"/>
      <c r="AI651" s="27"/>
      <c r="AJ651" s="27"/>
      <c r="AK651" s="27"/>
      <c r="AL651" s="27"/>
      <c r="AM651" s="27"/>
    </row>
    <row r="652" ht="12.75" customHeight="1">
      <c r="A652" s="5"/>
      <c r="B652" s="27"/>
      <c r="C652" s="27"/>
      <c r="D652" s="27"/>
      <c r="E652" s="27"/>
      <c r="F652" s="27"/>
      <c r="G652" s="27"/>
      <c r="H652" s="621"/>
      <c r="I652" s="27"/>
      <c r="J652" s="27"/>
      <c r="K652" s="27"/>
      <c r="L652" s="27"/>
      <c r="M652" s="27"/>
      <c r="N652" s="27"/>
      <c r="O652" s="27"/>
      <c r="P652" s="27"/>
      <c r="Q652" s="27"/>
      <c r="R652" s="27"/>
      <c r="S652" s="27"/>
      <c r="T652" s="27"/>
      <c r="U652" s="27"/>
      <c r="V652" s="27"/>
      <c r="W652" s="85"/>
      <c r="X652" s="27"/>
      <c r="Y652" s="27"/>
      <c r="Z652" s="27"/>
      <c r="AA652" s="27"/>
      <c r="AB652" s="27"/>
      <c r="AC652" s="27"/>
      <c r="AD652" s="27"/>
      <c r="AE652" s="27"/>
      <c r="AF652" s="27"/>
      <c r="AG652" s="27"/>
      <c r="AH652" s="27"/>
      <c r="AI652" s="27"/>
      <c r="AJ652" s="27"/>
      <c r="AK652" s="27"/>
      <c r="AL652" s="27"/>
      <c r="AM652" s="27"/>
    </row>
    <row r="653" ht="12.75" customHeight="1">
      <c r="A653" s="5"/>
      <c r="B653" s="27"/>
      <c r="C653" s="27"/>
      <c r="D653" s="27"/>
      <c r="E653" s="27"/>
      <c r="F653" s="27"/>
      <c r="G653" s="27"/>
      <c r="H653" s="621"/>
      <c r="I653" s="27"/>
      <c r="J653" s="27"/>
      <c r="K653" s="27"/>
      <c r="L653" s="27"/>
      <c r="M653" s="27"/>
      <c r="N653" s="27"/>
      <c r="O653" s="27"/>
      <c r="P653" s="27"/>
      <c r="Q653" s="27"/>
      <c r="R653" s="27"/>
      <c r="S653" s="27"/>
      <c r="T653" s="27"/>
      <c r="U653" s="27"/>
      <c r="V653" s="27"/>
      <c r="W653" s="85"/>
      <c r="X653" s="27"/>
      <c r="Y653" s="27"/>
      <c r="Z653" s="27"/>
      <c r="AA653" s="27"/>
      <c r="AB653" s="27"/>
      <c r="AC653" s="27"/>
      <c r="AD653" s="27"/>
      <c r="AE653" s="27"/>
      <c r="AF653" s="27"/>
      <c r="AG653" s="27"/>
      <c r="AH653" s="27"/>
      <c r="AI653" s="27"/>
      <c r="AJ653" s="27"/>
      <c r="AK653" s="27"/>
      <c r="AL653" s="27"/>
      <c r="AM653" s="27"/>
    </row>
    <row r="654" ht="12.75" customHeight="1">
      <c r="A654" s="5"/>
      <c r="B654" s="27"/>
      <c r="C654" s="27"/>
      <c r="D654" s="27"/>
      <c r="E654" s="27"/>
      <c r="F654" s="27"/>
      <c r="G654" s="27"/>
      <c r="H654" s="621"/>
      <c r="I654" s="27"/>
      <c r="J654" s="27"/>
      <c r="K654" s="27"/>
      <c r="L654" s="27"/>
      <c r="M654" s="27"/>
      <c r="N654" s="27"/>
      <c r="O654" s="27"/>
      <c r="P654" s="27"/>
      <c r="Q654" s="27"/>
      <c r="R654" s="27"/>
      <c r="S654" s="27"/>
      <c r="T654" s="27"/>
      <c r="U654" s="27"/>
      <c r="V654" s="27"/>
      <c r="W654" s="85"/>
      <c r="X654" s="27"/>
      <c r="Y654" s="27"/>
      <c r="Z654" s="27"/>
      <c r="AA654" s="27"/>
      <c r="AB654" s="27"/>
      <c r="AC654" s="27"/>
      <c r="AD654" s="27"/>
      <c r="AE654" s="27"/>
      <c r="AF654" s="27"/>
      <c r="AG654" s="27"/>
      <c r="AH654" s="27"/>
      <c r="AI654" s="27"/>
      <c r="AJ654" s="27"/>
      <c r="AK654" s="27"/>
      <c r="AL654" s="27"/>
      <c r="AM654" s="27"/>
    </row>
    <row r="655" ht="12.75" customHeight="1">
      <c r="A655" s="5"/>
      <c r="B655" s="27"/>
      <c r="C655" s="27"/>
      <c r="D655" s="27"/>
      <c r="E655" s="27"/>
      <c r="F655" s="27"/>
      <c r="G655" s="27"/>
      <c r="H655" s="621"/>
      <c r="I655" s="27"/>
      <c r="J655" s="27"/>
      <c r="K655" s="27"/>
      <c r="L655" s="27"/>
      <c r="M655" s="27"/>
      <c r="N655" s="27"/>
      <c r="O655" s="27"/>
      <c r="P655" s="27"/>
      <c r="Q655" s="27"/>
      <c r="R655" s="27"/>
      <c r="S655" s="27"/>
      <c r="T655" s="27"/>
      <c r="U655" s="27"/>
      <c r="V655" s="27"/>
      <c r="W655" s="85"/>
      <c r="X655" s="27"/>
      <c r="Y655" s="27"/>
      <c r="Z655" s="27"/>
      <c r="AA655" s="27"/>
      <c r="AB655" s="27"/>
      <c r="AC655" s="27"/>
      <c r="AD655" s="27"/>
      <c r="AE655" s="27"/>
      <c r="AF655" s="27"/>
      <c r="AG655" s="27"/>
      <c r="AH655" s="27"/>
      <c r="AI655" s="27"/>
      <c r="AJ655" s="27"/>
      <c r="AK655" s="27"/>
      <c r="AL655" s="27"/>
      <c r="AM655" s="27"/>
    </row>
    <row r="656" ht="12.75" customHeight="1">
      <c r="A656" s="5"/>
      <c r="B656" s="27"/>
      <c r="C656" s="27"/>
      <c r="D656" s="27"/>
      <c r="E656" s="27"/>
      <c r="F656" s="27"/>
      <c r="G656" s="27"/>
      <c r="H656" s="621"/>
      <c r="I656" s="27"/>
      <c r="J656" s="27"/>
      <c r="K656" s="27"/>
      <c r="L656" s="27"/>
      <c r="M656" s="27"/>
      <c r="N656" s="27"/>
      <c r="O656" s="27"/>
      <c r="P656" s="27"/>
      <c r="Q656" s="27"/>
      <c r="R656" s="27"/>
      <c r="S656" s="27"/>
      <c r="T656" s="27"/>
      <c r="U656" s="27"/>
      <c r="V656" s="27"/>
      <c r="W656" s="85"/>
      <c r="X656" s="27"/>
      <c r="Y656" s="27"/>
      <c r="Z656" s="27"/>
      <c r="AA656" s="27"/>
      <c r="AB656" s="27"/>
      <c r="AC656" s="27"/>
      <c r="AD656" s="27"/>
      <c r="AE656" s="27"/>
      <c r="AF656" s="27"/>
      <c r="AG656" s="27"/>
      <c r="AH656" s="27"/>
      <c r="AI656" s="27"/>
      <c r="AJ656" s="27"/>
      <c r="AK656" s="27"/>
      <c r="AL656" s="27"/>
      <c r="AM656" s="27"/>
    </row>
    <row r="657" ht="12.75" customHeight="1">
      <c r="A657" s="5"/>
      <c r="B657" s="27"/>
      <c r="C657" s="27"/>
      <c r="D657" s="27"/>
      <c r="E657" s="27"/>
      <c r="F657" s="27"/>
      <c r="G657" s="27"/>
      <c r="H657" s="621"/>
      <c r="I657" s="27"/>
      <c r="J657" s="27"/>
      <c r="K657" s="27"/>
      <c r="L657" s="27"/>
      <c r="M657" s="27"/>
      <c r="N657" s="27"/>
      <c r="O657" s="27"/>
      <c r="P657" s="27"/>
      <c r="Q657" s="27"/>
      <c r="R657" s="27"/>
      <c r="S657" s="27"/>
      <c r="T657" s="27"/>
      <c r="U657" s="27"/>
      <c r="V657" s="27"/>
      <c r="W657" s="85"/>
      <c r="X657" s="27"/>
      <c r="Y657" s="27"/>
      <c r="Z657" s="27"/>
      <c r="AA657" s="27"/>
      <c r="AB657" s="27"/>
      <c r="AC657" s="27"/>
      <c r="AD657" s="27"/>
      <c r="AE657" s="27"/>
      <c r="AF657" s="27"/>
      <c r="AG657" s="27"/>
      <c r="AH657" s="27"/>
      <c r="AI657" s="27"/>
      <c r="AJ657" s="27"/>
      <c r="AK657" s="27"/>
      <c r="AL657" s="27"/>
      <c r="AM657" s="27"/>
    </row>
    <row r="658" ht="12.75" customHeight="1">
      <c r="A658" s="5"/>
      <c r="B658" s="27"/>
      <c r="C658" s="27"/>
      <c r="D658" s="27"/>
      <c r="E658" s="27"/>
      <c r="F658" s="27"/>
      <c r="G658" s="27"/>
      <c r="H658" s="621"/>
      <c r="I658" s="27"/>
      <c r="J658" s="27"/>
      <c r="K658" s="27"/>
      <c r="L658" s="27"/>
      <c r="M658" s="27"/>
      <c r="N658" s="27"/>
      <c r="O658" s="27"/>
      <c r="P658" s="27"/>
      <c r="Q658" s="27"/>
      <c r="R658" s="27"/>
      <c r="S658" s="27"/>
      <c r="T658" s="27"/>
      <c r="U658" s="27"/>
      <c r="V658" s="27"/>
      <c r="W658" s="85"/>
      <c r="X658" s="27"/>
      <c r="Y658" s="27"/>
      <c r="Z658" s="27"/>
      <c r="AA658" s="27"/>
      <c r="AB658" s="27"/>
      <c r="AC658" s="27"/>
      <c r="AD658" s="27"/>
      <c r="AE658" s="27"/>
      <c r="AF658" s="27"/>
      <c r="AG658" s="27"/>
      <c r="AH658" s="27"/>
      <c r="AI658" s="27"/>
      <c r="AJ658" s="27"/>
      <c r="AK658" s="27"/>
      <c r="AL658" s="27"/>
      <c r="AM658" s="27"/>
    </row>
    <row r="659" ht="12.75" customHeight="1">
      <c r="A659" s="5"/>
      <c r="B659" s="27"/>
      <c r="C659" s="27"/>
      <c r="D659" s="27"/>
      <c r="E659" s="27"/>
      <c r="F659" s="27"/>
      <c r="G659" s="27"/>
      <c r="H659" s="621"/>
      <c r="I659" s="27"/>
      <c r="J659" s="27"/>
      <c r="K659" s="27"/>
      <c r="L659" s="27"/>
      <c r="M659" s="27"/>
      <c r="N659" s="27"/>
      <c r="O659" s="27"/>
      <c r="P659" s="27"/>
      <c r="Q659" s="27"/>
      <c r="R659" s="27"/>
      <c r="S659" s="27"/>
      <c r="T659" s="27"/>
      <c r="U659" s="27"/>
      <c r="V659" s="27"/>
      <c r="W659" s="85"/>
      <c r="X659" s="27"/>
      <c r="Y659" s="27"/>
      <c r="Z659" s="27"/>
      <c r="AA659" s="27"/>
      <c r="AB659" s="27"/>
      <c r="AC659" s="27"/>
      <c r="AD659" s="27"/>
      <c r="AE659" s="27"/>
      <c r="AF659" s="27"/>
      <c r="AG659" s="27"/>
      <c r="AH659" s="27"/>
      <c r="AI659" s="27"/>
      <c r="AJ659" s="27"/>
      <c r="AK659" s="27"/>
      <c r="AL659" s="27"/>
      <c r="AM659" s="27"/>
    </row>
    <row r="660" ht="12.75" customHeight="1">
      <c r="A660" s="5"/>
      <c r="B660" s="27"/>
      <c r="C660" s="27"/>
      <c r="D660" s="27"/>
      <c r="E660" s="27"/>
      <c r="F660" s="27"/>
      <c r="G660" s="27"/>
      <c r="H660" s="621"/>
      <c r="I660" s="27"/>
      <c r="J660" s="27"/>
      <c r="K660" s="27"/>
      <c r="L660" s="27"/>
      <c r="M660" s="27"/>
      <c r="N660" s="27"/>
      <c r="O660" s="27"/>
      <c r="P660" s="27"/>
      <c r="Q660" s="27"/>
      <c r="R660" s="27"/>
      <c r="S660" s="27"/>
      <c r="T660" s="27"/>
      <c r="U660" s="27"/>
      <c r="V660" s="27"/>
      <c r="W660" s="85"/>
      <c r="X660" s="27"/>
      <c r="Y660" s="27"/>
      <c r="Z660" s="27"/>
      <c r="AA660" s="27"/>
      <c r="AB660" s="27"/>
      <c r="AC660" s="27"/>
      <c r="AD660" s="27"/>
      <c r="AE660" s="27"/>
      <c r="AF660" s="27"/>
      <c r="AG660" s="27"/>
      <c r="AH660" s="27"/>
      <c r="AI660" s="27"/>
      <c r="AJ660" s="27"/>
      <c r="AK660" s="27"/>
      <c r="AL660" s="27"/>
      <c r="AM660" s="27"/>
    </row>
    <row r="661" ht="12.75" customHeight="1">
      <c r="A661" s="5"/>
      <c r="B661" s="27"/>
      <c r="C661" s="27"/>
      <c r="D661" s="27"/>
      <c r="E661" s="27"/>
      <c r="F661" s="27"/>
      <c r="G661" s="27"/>
      <c r="H661" s="621"/>
      <c r="I661" s="27"/>
      <c r="J661" s="27"/>
      <c r="K661" s="27"/>
      <c r="L661" s="27"/>
      <c r="M661" s="27"/>
      <c r="N661" s="27"/>
      <c r="O661" s="27"/>
      <c r="P661" s="27"/>
      <c r="Q661" s="27"/>
      <c r="R661" s="27"/>
      <c r="S661" s="27"/>
      <c r="T661" s="27"/>
      <c r="U661" s="27"/>
      <c r="V661" s="27"/>
      <c r="W661" s="85"/>
      <c r="X661" s="27"/>
      <c r="Y661" s="27"/>
      <c r="Z661" s="27"/>
      <c r="AA661" s="27"/>
      <c r="AB661" s="27"/>
      <c r="AC661" s="27"/>
      <c r="AD661" s="27"/>
      <c r="AE661" s="27"/>
      <c r="AF661" s="27"/>
      <c r="AG661" s="27"/>
      <c r="AH661" s="27"/>
      <c r="AI661" s="27"/>
      <c r="AJ661" s="27"/>
      <c r="AK661" s="27"/>
      <c r="AL661" s="27"/>
      <c r="AM661" s="27"/>
    </row>
    <row r="662" ht="12.75" customHeight="1">
      <c r="A662" s="5"/>
      <c r="B662" s="27"/>
      <c r="C662" s="27"/>
      <c r="D662" s="27"/>
      <c r="E662" s="27"/>
      <c r="F662" s="27"/>
      <c r="G662" s="27"/>
      <c r="H662" s="621"/>
      <c r="I662" s="27"/>
      <c r="J662" s="27"/>
      <c r="K662" s="27"/>
      <c r="L662" s="27"/>
      <c r="M662" s="27"/>
      <c r="N662" s="27"/>
      <c r="O662" s="27"/>
      <c r="P662" s="27"/>
      <c r="Q662" s="27"/>
      <c r="R662" s="27"/>
      <c r="S662" s="27"/>
      <c r="T662" s="27"/>
      <c r="U662" s="27"/>
      <c r="V662" s="27"/>
      <c r="W662" s="85"/>
      <c r="X662" s="27"/>
      <c r="Y662" s="27"/>
      <c r="Z662" s="27"/>
      <c r="AA662" s="27"/>
      <c r="AB662" s="27"/>
      <c r="AC662" s="27"/>
      <c r="AD662" s="27"/>
      <c r="AE662" s="27"/>
      <c r="AF662" s="27"/>
      <c r="AG662" s="27"/>
      <c r="AH662" s="27"/>
      <c r="AI662" s="27"/>
      <c r="AJ662" s="27"/>
      <c r="AK662" s="27"/>
      <c r="AL662" s="27"/>
      <c r="AM662" s="27"/>
    </row>
    <row r="663" ht="12.75" customHeight="1">
      <c r="A663" s="5"/>
      <c r="B663" s="27"/>
      <c r="C663" s="27"/>
      <c r="D663" s="27"/>
      <c r="E663" s="27"/>
      <c r="F663" s="27"/>
      <c r="G663" s="27"/>
      <c r="H663" s="621"/>
      <c r="I663" s="27"/>
      <c r="J663" s="27"/>
      <c r="K663" s="27"/>
      <c r="L663" s="27"/>
      <c r="M663" s="27"/>
      <c r="N663" s="27"/>
      <c r="O663" s="27"/>
      <c r="P663" s="27"/>
      <c r="Q663" s="27"/>
      <c r="R663" s="27"/>
      <c r="S663" s="27"/>
      <c r="T663" s="27"/>
      <c r="U663" s="27"/>
      <c r="V663" s="27"/>
      <c r="W663" s="85"/>
      <c r="X663" s="27"/>
      <c r="Y663" s="27"/>
      <c r="Z663" s="27"/>
      <c r="AA663" s="27"/>
      <c r="AB663" s="27"/>
      <c r="AC663" s="27"/>
      <c r="AD663" s="27"/>
      <c r="AE663" s="27"/>
      <c r="AF663" s="27"/>
      <c r="AG663" s="27"/>
      <c r="AH663" s="27"/>
      <c r="AI663" s="27"/>
      <c r="AJ663" s="27"/>
      <c r="AK663" s="27"/>
      <c r="AL663" s="27"/>
      <c r="AM663" s="27"/>
    </row>
    <row r="664" ht="12.75" customHeight="1">
      <c r="A664" s="5"/>
      <c r="B664" s="27"/>
      <c r="C664" s="27"/>
      <c r="D664" s="27"/>
      <c r="E664" s="27"/>
      <c r="F664" s="27"/>
      <c r="G664" s="27"/>
      <c r="H664" s="621"/>
      <c r="I664" s="27"/>
      <c r="J664" s="27"/>
      <c r="K664" s="27"/>
      <c r="L664" s="27"/>
      <c r="M664" s="27"/>
      <c r="N664" s="27"/>
      <c r="O664" s="27"/>
      <c r="P664" s="27"/>
      <c r="Q664" s="27"/>
      <c r="R664" s="27"/>
      <c r="S664" s="27"/>
      <c r="T664" s="27"/>
      <c r="U664" s="27"/>
      <c r="V664" s="27"/>
      <c r="W664" s="85"/>
      <c r="X664" s="27"/>
      <c r="Y664" s="27"/>
      <c r="Z664" s="27"/>
      <c r="AA664" s="27"/>
      <c r="AB664" s="27"/>
      <c r="AC664" s="27"/>
      <c r="AD664" s="27"/>
      <c r="AE664" s="27"/>
      <c r="AF664" s="27"/>
      <c r="AG664" s="27"/>
      <c r="AH664" s="27"/>
      <c r="AI664" s="27"/>
      <c r="AJ664" s="27"/>
      <c r="AK664" s="27"/>
      <c r="AL664" s="27"/>
      <c r="AM664" s="27"/>
    </row>
    <row r="665" ht="12.75" customHeight="1">
      <c r="A665" s="5"/>
      <c r="B665" s="27"/>
      <c r="C665" s="27"/>
      <c r="D665" s="27"/>
      <c r="E665" s="27"/>
      <c r="F665" s="27"/>
      <c r="G665" s="27"/>
      <c r="H665" s="621"/>
      <c r="I665" s="27"/>
      <c r="J665" s="27"/>
      <c r="K665" s="27"/>
      <c r="L665" s="27"/>
      <c r="M665" s="27"/>
      <c r="N665" s="27"/>
      <c r="O665" s="27"/>
      <c r="P665" s="27"/>
      <c r="Q665" s="27"/>
      <c r="R665" s="27"/>
      <c r="S665" s="27"/>
      <c r="T665" s="27"/>
      <c r="U665" s="27"/>
      <c r="V665" s="27"/>
      <c r="W665" s="85"/>
      <c r="X665" s="27"/>
      <c r="Y665" s="27"/>
      <c r="Z665" s="27"/>
      <c r="AA665" s="27"/>
      <c r="AB665" s="27"/>
      <c r="AC665" s="27"/>
      <c r="AD665" s="27"/>
      <c r="AE665" s="27"/>
      <c r="AF665" s="27"/>
      <c r="AG665" s="27"/>
      <c r="AH665" s="27"/>
      <c r="AI665" s="27"/>
      <c r="AJ665" s="27"/>
      <c r="AK665" s="27"/>
      <c r="AL665" s="27"/>
      <c r="AM665" s="27"/>
    </row>
    <row r="666" ht="12.75" customHeight="1">
      <c r="A666" s="5"/>
      <c r="B666" s="27"/>
      <c r="C666" s="27"/>
      <c r="D666" s="27"/>
      <c r="E666" s="27"/>
      <c r="F666" s="27"/>
      <c r="G666" s="27"/>
      <c r="H666" s="621"/>
      <c r="I666" s="27"/>
      <c r="J666" s="27"/>
      <c r="K666" s="27"/>
      <c r="L666" s="27"/>
      <c r="M666" s="27"/>
      <c r="N666" s="27"/>
      <c r="O666" s="27"/>
      <c r="P666" s="27"/>
      <c r="Q666" s="27"/>
      <c r="R666" s="27"/>
      <c r="S666" s="27"/>
      <c r="T666" s="27"/>
      <c r="U666" s="27"/>
      <c r="V666" s="27"/>
      <c r="W666" s="85"/>
      <c r="X666" s="27"/>
      <c r="Y666" s="27"/>
      <c r="Z666" s="27"/>
      <c r="AA666" s="27"/>
      <c r="AB666" s="27"/>
      <c r="AC666" s="27"/>
      <c r="AD666" s="27"/>
      <c r="AE666" s="27"/>
      <c r="AF666" s="27"/>
      <c r="AG666" s="27"/>
      <c r="AH666" s="27"/>
      <c r="AI666" s="27"/>
      <c r="AJ666" s="27"/>
      <c r="AK666" s="27"/>
      <c r="AL666" s="27"/>
      <c r="AM666" s="27"/>
    </row>
    <row r="667" ht="12.75" customHeight="1">
      <c r="A667" s="5"/>
      <c r="B667" s="27"/>
      <c r="C667" s="27"/>
      <c r="D667" s="27"/>
      <c r="E667" s="27"/>
      <c r="F667" s="27"/>
      <c r="G667" s="27"/>
      <c r="H667" s="621"/>
      <c r="I667" s="27"/>
      <c r="J667" s="27"/>
      <c r="K667" s="27"/>
      <c r="L667" s="27"/>
      <c r="M667" s="27"/>
      <c r="N667" s="27"/>
      <c r="O667" s="27"/>
      <c r="P667" s="27"/>
      <c r="Q667" s="27"/>
      <c r="R667" s="27"/>
      <c r="S667" s="27"/>
      <c r="T667" s="27"/>
      <c r="U667" s="27"/>
      <c r="V667" s="27"/>
      <c r="W667" s="85"/>
      <c r="X667" s="27"/>
      <c r="Y667" s="27"/>
      <c r="Z667" s="27"/>
      <c r="AA667" s="27"/>
      <c r="AB667" s="27"/>
      <c r="AC667" s="27"/>
      <c r="AD667" s="27"/>
      <c r="AE667" s="27"/>
      <c r="AF667" s="27"/>
      <c r="AG667" s="27"/>
      <c r="AH667" s="27"/>
      <c r="AI667" s="27"/>
      <c r="AJ667" s="27"/>
      <c r="AK667" s="27"/>
      <c r="AL667" s="27"/>
      <c r="AM667" s="27"/>
    </row>
    <row r="668" ht="12.75" customHeight="1">
      <c r="A668" s="5"/>
      <c r="B668" s="27"/>
      <c r="C668" s="27"/>
      <c r="D668" s="27"/>
      <c r="E668" s="27"/>
      <c r="F668" s="27"/>
      <c r="G668" s="27"/>
      <c r="H668" s="621"/>
      <c r="I668" s="27"/>
      <c r="J668" s="27"/>
      <c r="K668" s="27"/>
      <c r="L668" s="27"/>
      <c r="M668" s="27"/>
      <c r="N668" s="27"/>
      <c r="O668" s="27"/>
      <c r="P668" s="27"/>
      <c r="Q668" s="27"/>
      <c r="R668" s="27"/>
      <c r="S668" s="27"/>
      <c r="T668" s="27"/>
      <c r="U668" s="27"/>
      <c r="V668" s="27"/>
      <c r="W668" s="85"/>
      <c r="X668" s="27"/>
      <c r="Y668" s="27"/>
      <c r="Z668" s="27"/>
      <c r="AA668" s="27"/>
      <c r="AB668" s="27"/>
      <c r="AC668" s="27"/>
      <c r="AD668" s="27"/>
      <c r="AE668" s="27"/>
      <c r="AF668" s="27"/>
      <c r="AG668" s="27"/>
      <c r="AH668" s="27"/>
      <c r="AI668" s="27"/>
      <c r="AJ668" s="27"/>
      <c r="AK668" s="27"/>
      <c r="AL668" s="27"/>
      <c r="AM668" s="27"/>
    </row>
    <row r="669" ht="12.75" customHeight="1">
      <c r="A669" s="5"/>
      <c r="B669" s="27"/>
      <c r="C669" s="27"/>
      <c r="D669" s="27"/>
      <c r="E669" s="27"/>
      <c r="F669" s="27"/>
      <c r="G669" s="27"/>
      <c r="H669" s="621"/>
      <c r="I669" s="27"/>
      <c r="J669" s="27"/>
      <c r="K669" s="27"/>
      <c r="L669" s="27"/>
      <c r="M669" s="27"/>
      <c r="N669" s="27"/>
      <c r="O669" s="27"/>
      <c r="P669" s="27"/>
      <c r="Q669" s="27"/>
      <c r="R669" s="27"/>
      <c r="S669" s="27"/>
      <c r="T669" s="27"/>
      <c r="U669" s="27"/>
      <c r="V669" s="27"/>
      <c r="W669" s="85"/>
      <c r="X669" s="27"/>
      <c r="Y669" s="27"/>
      <c r="Z669" s="27"/>
      <c r="AA669" s="27"/>
      <c r="AB669" s="27"/>
      <c r="AC669" s="27"/>
      <c r="AD669" s="27"/>
      <c r="AE669" s="27"/>
      <c r="AF669" s="27"/>
      <c r="AG669" s="27"/>
      <c r="AH669" s="27"/>
      <c r="AI669" s="27"/>
      <c r="AJ669" s="27"/>
      <c r="AK669" s="27"/>
      <c r="AL669" s="27"/>
      <c r="AM669" s="27"/>
    </row>
    <row r="670" ht="12.75" customHeight="1">
      <c r="A670" s="5"/>
      <c r="B670" s="27"/>
      <c r="C670" s="27"/>
      <c r="D670" s="27"/>
      <c r="E670" s="27"/>
      <c r="F670" s="27"/>
      <c r="G670" s="27"/>
      <c r="H670" s="621"/>
      <c r="I670" s="27"/>
      <c r="J670" s="27"/>
      <c r="K670" s="27"/>
      <c r="L670" s="27"/>
      <c r="M670" s="27"/>
      <c r="N670" s="27"/>
      <c r="O670" s="27"/>
      <c r="P670" s="27"/>
      <c r="Q670" s="27"/>
      <c r="R670" s="27"/>
      <c r="S670" s="27"/>
      <c r="T670" s="27"/>
      <c r="U670" s="27"/>
      <c r="V670" s="27"/>
      <c r="W670" s="85"/>
      <c r="X670" s="27"/>
      <c r="Y670" s="27"/>
      <c r="Z670" s="27"/>
      <c r="AA670" s="27"/>
      <c r="AB670" s="27"/>
      <c r="AC670" s="27"/>
      <c r="AD670" s="27"/>
      <c r="AE670" s="27"/>
      <c r="AF670" s="27"/>
      <c r="AG670" s="27"/>
      <c r="AH670" s="27"/>
      <c r="AI670" s="27"/>
      <c r="AJ670" s="27"/>
      <c r="AK670" s="27"/>
      <c r="AL670" s="27"/>
      <c r="AM670" s="27"/>
    </row>
    <row r="671" ht="12.75" customHeight="1">
      <c r="A671" s="5"/>
      <c r="B671" s="27"/>
      <c r="C671" s="27"/>
      <c r="D671" s="27"/>
      <c r="E671" s="27"/>
      <c r="F671" s="27"/>
      <c r="G671" s="27"/>
      <c r="H671" s="621"/>
      <c r="I671" s="27"/>
      <c r="J671" s="27"/>
      <c r="K671" s="27"/>
      <c r="L671" s="27"/>
      <c r="M671" s="27"/>
      <c r="N671" s="27"/>
      <c r="O671" s="27"/>
      <c r="P671" s="27"/>
      <c r="Q671" s="27"/>
      <c r="R671" s="27"/>
      <c r="S671" s="27"/>
      <c r="T671" s="27"/>
      <c r="U671" s="27"/>
      <c r="V671" s="27"/>
      <c r="W671" s="85"/>
      <c r="X671" s="27"/>
      <c r="Y671" s="27"/>
      <c r="Z671" s="27"/>
      <c r="AA671" s="27"/>
      <c r="AB671" s="27"/>
      <c r="AC671" s="27"/>
      <c r="AD671" s="27"/>
      <c r="AE671" s="27"/>
      <c r="AF671" s="27"/>
      <c r="AG671" s="27"/>
      <c r="AH671" s="27"/>
      <c r="AI671" s="27"/>
      <c r="AJ671" s="27"/>
      <c r="AK671" s="27"/>
      <c r="AL671" s="27"/>
      <c r="AM671" s="27"/>
    </row>
    <row r="672" ht="12.75" customHeight="1">
      <c r="A672" s="5"/>
      <c r="B672" s="27"/>
      <c r="C672" s="27"/>
      <c r="D672" s="27"/>
      <c r="E672" s="27"/>
      <c r="F672" s="27"/>
      <c r="G672" s="27"/>
      <c r="H672" s="621"/>
      <c r="I672" s="27"/>
      <c r="J672" s="27"/>
      <c r="K672" s="27"/>
      <c r="L672" s="27"/>
      <c r="M672" s="27"/>
      <c r="N672" s="27"/>
      <c r="O672" s="27"/>
      <c r="P672" s="27"/>
      <c r="Q672" s="27"/>
      <c r="R672" s="27"/>
      <c r="S672" s="27"/>
      <c r="T672" s="27"/>
      <c r="U672" s="27"/>
      <c r="V672" s="27"/>
      <c r="W672" s="85"/>
      <c r="X672" s="27"/>
      <c r="Y672" s="27"/>
      <c r="Z672" s="27"/>
      <c r="AA672" s="27"/>
      <c r="AB672" s="27"/>
      <c r="AC672" s="27"/>
      <c r="AD672" s="27"/>
      <c r="AE672" s="27"/>
      <c r="AF672" s="27"/>
      <c r="AG672" s="27"/>
      <c r="AH672" s="27"/>
      <c r="AI672" s="27"/>
      <c r="AJ672" s="27"/>
      <c r="AK672" s="27"/>
      <c r="AL672" s="27"/>
      <c r="AM672" s="27"/>
    </row>
    <row r="673" ht="12.75" customHeight="1">
      <c r="A673" s="5"/>
      <c r="B673" s="27"/>
      <c r="C673" s="27"/>
      <c r="D673" s="27"/>
      <c r="E673" s="27"/>
      <c r="F673" s="27"/>
      <c r="G673" s="27"/>
      <c r="H673" s="621"/>
      <c r="I673" s="27"/>
      <c r="J673" s="27"/>
      <c r="K673" s="27"/>
      <c r="L673" s="27"/>
      <c r="M673" s="27"/>
      <c r="N673" s="27"/>
      <c r="O673" s="27"/>
      <c r="P673" s="27"/>
      <c r="Q673" s="27"/>
      <c r="R673" s="27"/>
      <c r="S673" s="27"/>
      <c r="T673" s="27"/>
      <c r="U673" s="27"/>
      <c r="V673" s="27"/>
      <c r="W673" s="85"/>
      <c r="X673" s="27"/>
      <c r="Y673" s="27"/>
      <c r="Z673" s="27"/>
      <c r="AA673" s="27"/>
      <c r="AB673" s="27"/>
      <c r="AC673" s="27"/>
      <c r="AD673" s="27"/>
      <c r="AE673" s="27"/>
      <c r="AF673" s="27"/>
      <c r="AG673" s="27"/>
      <c r="AH673" s="27"/>
      <c r="AI673" s="27"/>
      <c r="AJ673" s="27"/>
      <c r="AK673" s="27"/>
      <c r="AL673" s="27"/>
      <c r="AM673" s="27"/>
    </row>
    <row r="674" ht="12.75" customHeight="1">
      <c r="A674" s="5"/>
      <c r="B674" s="27"/>
      <c r="C674" s="27"/>
      <c r="D674" s="27"/>
      <c r="E674" s="27"/>
      <c r="F674" s="27"/>
      <c r="G674" s="27"/>
      <c r="H674" s="621"/>
      <c r="I674" s="27"/>
      <c r="J674" s="27"/>
      <c r="K674" s="27"/>
      <c r="L674" s="27"/>
      <c r="M674" s="27"/>
      <c r="N674" s="27"/>
      <c r="O674" s="27"/>
      <c r="P674" s="27"/>
      <c r="Q674" s="27"/>
      <c r="R674" s="27"/>
      <c r="S674" s="27"/>
      <c r="T674" s="27"/>
      <c r="U674" s="27"/>
      <c r="V674" s="27"/>
      <c r="W674" s="85"/>
      <c r="X674" s="27"/>
      <c r="Y674" s="27"/>
      <c r="Z674" s="27"/>
      <c r="AA674" s="27"/>
      <c r="AB674" s="27"/>
      <c r="AC674" s="27"/>
      <c r="AD674" s="27"/>
      <c r="AE674" s="27"/>
      <c r="AF674" s="27"/>
      <c r="AG674" s="27"/>
      <c r="AH674" s="27"/>
      <c r="AI674" s="27"/>
      <c r="AJ674" s="27"/>
      <c r="AK674" s="27"/>
      <c r="AL674" s="27"/>
      <c r="AM674" s="27"/>
    </row>
    <row r="675" ht="12.75" customHeight="1">
      <c r="A675" s="5"/>
      <c r="B675" s="27"/>
      <c r="C675" s="27"/>
      <c r="D675" s="27"/>
      <c r="E675" s="27"/>
      <c r="F675" s="27"/>
      <c r="G675" s="27"/>
      <c r="H675" s="621"/>
      <c r="I675" s="27"/>
      <c r="J675" s="27"/>
      <c r="K675" s="27"/>
      <c r="L675" s="27"/>
      <c r="M675" s="27"/>
      <c r="N675" s="27"/>
      <c r="O675" s="27"/>
      <c r="P675" s="27"/>
      <c r="Q675" s="27"/>
      <c r="R675" s="27"/>
      <c r="S675" s="27"/>
      <c r="T675" s="27"/>
      <c r="U675" s="27"/>
      <c r="V675" s="27"/>
      <c r="W675" s="85"/>
      <c r="X675" s="27"/>
      <c r="Y675" s="27"/>
      <c r="Z675" s="27"/>
      <c r="AA675" s="27"/>
      <c r="AB675" s="27"/>
      <c r="AC675" s="27"/>
      <c r="AD675" s="27"/>
      <c r="AE675" s="27"/>
      <c r="AF675" s="27"/>
      <c r="AG675" s="27"/>
      <c r="AH675" s="27"/>
      <c r="AI675" s="27"/>
      <c r="AJ675" s="27"/>
      <c r="AK675" s="27"/>
      <c r="AL675" s="27"/>
      <c r="AM675" s="27"/>
    </row>
    <row r="676" ht="12.75" customHeight="1">
      <c r="A676" s="5"/>
      <c r="B676" s="27"/>
      <c r="C676" s="27"/>
      <c r="D676" s="27"/>
      <c r="E676" s="27"/>
      <c r="F676" s="27"/>
      <c r="G676" s="27"/>
      <c r="H676" s="621"/>
      <c r="I676" s="27"/>
      <c r="J676" s="27"/>
      <c r="K676" s="27"/>
      <c r="L676" s="27"/>
      <c r="M676" s="27"/>
      <c r="N676" s="27"/>
      <c r="O676" s="27"/>
      <c r="P676" s="27"/>
      <c r="Q676" s="27"/>
      <c r="R676" s="27"/>
      <c r="S676" s="27"/>
      <c r="T676" s="27"/>
      <c r="U676" s="27"/>
      <c r="V676" s="27"/>
      <c r="W676" s="85"/>
      <c r="X676" s="27"/>
      <c r="Y676" s="27"/>
      <c r="Z676" s="27"/>
      <c r="AA676" s="27"/>
      <c r="AB676" s="27"/>
      <c r="AC676" s="27"/>
      <c r="AD676" s="27"/>
      <c r="AE676" s="27"/>
      <c r="AF676" s="27"/>
      <c r="AG676" s="27"/>
      <c r="AH676" s="27"/>
      <c r="AI676" s="27"/>
      <c r="AJ676" s="27"/>
      <c r="AK676" s="27"/>
      <c r="AL676" s="27"/>
      <c r="AM676" s="27"/>
    </row>
    <row r="677" ht="12.75" customHeight="1">
      <c r="A677" s="5"/>
      <c r="B677" s="27"/>
      <c r="C677" s="27"/>
      <c r="D677" s="27"/>
      <c r="E677" s="27"/>
      <c r="F677" s="27"/>
      <c r="G677" s="27"/>
      <c r="H677" s="621"/>
      <c r="I677" s="27"/>
      <c r="J677" s="27"/>
      <c r="K677" s="27"/>
      <c r="L677" s="27"/>
      <c r="M677" s="27"/>
      <c r="N677" s="27"/>
      <c r="O677" s="27"/>
      <c r="P677" s="27"/>
      <c r="Q677" s="27"/>
      <c r="R677" s="27"/>
      <c r="S677" s="27"/>
      <c r="T677" s="27"/>
      <c r="U677" s="27"/>
      <c r="V677" s="27"/>
      <c r="W677" s="85"/>
      <c r="X677" s="27"/>
      <c r="Y677" s="27"/>
      <c r="Z677" s="27"/>
      <c r="AA677" s="27"/>
      <c r="AB677" s="27"/>
      <c r="AC677" s="27"/>
      <c r="AD677" s="27"/>
      <c r="AE677" s="27"/>
      <c r="AF677" s="27"/>
      <c r="AG677" s="27"/>
      <c r="AH677" s="27"/>
      <c r="AI677" s="27"/>
      <c r="AJ677" s="27"/>
      <c r="AK677" s="27"/>
      <c r="AL677" s="27"/>
      <c r="AM677" s="27"/>
    </row>
    <row r="678" ht="12.75" customHeight="1">
      <c r="A678" s="5"/>
      <c r="B678" s="27"/>
      <c r="C678" s="27"/>
      <c r="D678" s="27"/>
      <c r="E678" s="27"/>
      <c r="F678" s="27"/>
      <c r="G678" s="27"/>
      <c r="H678" s="621"/>
      <c r="I678" s="27"/>
      <c r="J678" s="27"/>
      <c r="K678" s="27"/>
      <c r="L678" s="27"/>
      <c r="M678" s="27"/>
      <c r="N678" s="27"/>
      <c r="O678" s="27"/>
      <c r="P678" s="27"/>
      <c r="Q678" s="27"/>
      <c r="R678" s="27"/>
      <c r="S678" s="27"/>
      <c r="T678" s="27"/>
      <c r="U678" s="27"/>
      <c r="V678" s="27"/>
      <c r="W678" s="85"/>
      <c r="X678" s="27"/>
      <c r="Y678" s="27"/>
      <c r="Z678" s="27"/>
      <c r="AA678" s="27"/>
      <c r="AB678" s="27"/>
      <c r="AC678" s="27"/>
      <c r="AD678" s="27"/>
      <c r="AE678" s="27"/>
      <c r="AF678" s="27"/>
      <c r="AG678" s="27"/>
      <c r="AH678" s="27"/>
      <c r="AI678" s="27"/>
      <c r="AJ678" s="27"/>
      <c r="AK678" s="27"/>
      <c r="AL678" s="27"/>
      <c r="AM678" s="27"/>
    </row>
    <row r="679" ht="12.75" customHeight="1">
      <c r="A679" s="5"/>
      <c r="B679" s="27"/>
      <c r="C679" s="27"/>
      <c r="D679" s="27"/>
      <c r="E679" s="27"/>
      <c r="F679" s="27"/>
      <c r="G679" s="27"/>
      <c r="H679" s="621"/>
      <c r="I679" s="27"/>
      <c r="J679" s="27"/>
      <c r="K679" s="27"/>
      <c r="L679" s="27"/>
      <c r="M679" s="27"/>
      <c r="N679" s="27"/>
      <c r="O679" s="27"/>
      <c r="P679" s="27"/>
      <c r="Q679" s="27"/>
      <c r="R679" s="27"/>
      <c r="S679" s="27"/>
      <c r="T679" s="27"/>
      <c r="U679" s="27"/>
      <c r="V679" s="27"/>
      <c r="W679" s="85"/>
      <c r="X679" s="27"/>
      <c r="Y679" s="27"/>
      <c r="Z679" s="27"/>
      <c r="AA679" s="27"/>
      <c r="AB679" s="27"/>
      <c r="AC679" s="27"/>
      <c r="AD679" s="27"/>
      <c r="AE679" s="27"/>
      <c r="AF679" s="27"/>
      <c r="AG679" s="27"/>
      <c r="AH679" s="27"/>
      <c r="AI679" s="27"/>
      <c r="AJ679" s="27"/>
      <c r="AK679" s="27"/>
      <c r="AL679" s="27"/>
      <c r="AM679" s="27"/>
    </row>
    <row r="680" ht="12.75" customHeight="1">
      <c r="A680" s="5"/>
      <c r="B680" s="27"/>
      <c r="C680" s="27"/>
      <c r="D680" s="27"/>
      <c r="E680" s="27"/>
      <c r="F680" s="27"/>
      <c r="G680" s="27"/>
      <c r="H680" s="621"/>
      <c r="I680" s="27"/>
      <c r="J680" s="27"/>
      <c r="K680" s="27"/>
      <c r="L680" s="27"/>
      <c r="M680" s="27"/>
      <c r="N680" s="27"/>
      <c r="O680" s="27"/>
      <c r="P680" s="27"/>
      <c r="Q680" s="27"/>
      <c r="R680" s="27"/>
      <c r="S680" s="27"/>
      <c r="T680" s="27"/>
      <c r="U680" s="27"/>
      <c r="V680" s="27"/>
      <c r="W680" s="85"/>
      <c r="X680" s="27"/>
      <c r="Y680" s="27"/>
      <c r="Z680" s="27"/>
      <c r="AA680" s="27"/>
      <c r="AB680" s="27"/>
      <c r="AC680" s="27"/>
      <c r="AD680" s="27"/>
      <c r="AE680" s="27"/>
      <c r="AF680" s="27"/>
      <c r="AG680" s="27"/>
      <c r="AH680" s="27"/>
      <c r="AI680" s="27"/>
      <c r="AJ680" s="27"/>
      <c r="AK680" s="27"/>
      <c r="AL680" s="27"/>
      <c r="AM680" s="27"/>
    </row>
    <row r="681" ht="12.75" customHeight="1">
      <c r="A681" s="5"/>
      <c r="B681" s="27"/>
      <c r="C681" s="27"/>
      <c r="D681" s="27"/>
      <c r="E681" s="27"/>
      <c r="F681" s="27"/>
      <c r="G681" s="27"/>
      <c r="H681" s="621"/>
      <c r="I681" s="27"/>
      <c r="J681" s="27"/>
      <c r="K681" s="27"/>
      <c r="L681" s="27"/>
      <c r="M681" s="27"/>
      <c r="N681" s="27"/>
      <c r="O681" s="27"/>
      <c r="P681" s="27"/>
      <c r="Q681" s="27"/>
      <c r="R681" s="27"/>
      <c r="S681" s="27"/>
      <c r="T681" s="27"/>
      <c r="U681" s="27"/>
      <c r="V681" s="27"/>
      <c r="W681" s="85"/>
      <c r="X681" s="27"/>
      <c r="Y681" s="27"/>
      <c r="Z681" s="27"/>
      <c r="AA681" s="27"/>
      <c r="AB681" s="27"/>
      <c r="AC681" s="27"/>
      <c r="AD681" s="27"/>
      <c r="AE681" s="27"/>
      <c r="AF681" s="27"/>
      <c r="AG681" s="27"/>
      <c r="AH681" s="27"/>
      <c r="AI681" s="27"/>
      <c r="AJ681" s="27"/>
      <c r="AK681" s="27"/>
      <c r="AL681" s="27"/>
      <c r="AM681" s="27"/>
    </row>
    <row r="682" ht="12.75" customHeight="1">
      <c r="A682" s="5"/>
      <c r="B682" s="27"/>
      <c r="C682" s="27"/>
      <c r="D682" s="27"/>
      <c r="E682" s="27"/>
      <c r="F682" s="27"/>
      <c r="G682" s="27"/>
      <c r="H682" s="621"/>
      <c r="I682" s="27"/>
      <c r="J682" s="27"/>
      <c r="K682" s="27"/>
      <c r="L682" s="27"/>
      <c r="M682" s="27"/>
      <c r="N682" s="27"/>
      <c r="O682" s="27"/>
      <c r="P682" s="27"/>
      <c r="Q682" s="27"/>
      <c r="R682" s="27"/>
      <c r="S682" s="27"/>
      <c r="T682" s="27"/>
      <c r="U682" s="27"/>
      <c r="V682" s="27"/>
      <c r="W682" s="85"/>
      <c r="X682" s="27"/>
      <c r="Y682" s="27"/>
      <c r="Z682" s="27"/>
      <c r="AA682" s="27"/>
      <c r="AB682" s="27"/>
      <c r="AC682" s="27"/>
      <c r="AD682" s="27"/>
      <c r="AE682" s="27"/>
      <c r="AF682" s="27"/>
      <c r="AG682" s="27"/>
      <c r="AH682" s="27"/>
      <c r="AI682" s="27"/>
      <c r="AJ682" s="27"/>
      <c r="AK682" s="27"/>
      <c r="AL682" s="27"/>
      <c r="AM682" s="27"/>
    </row>
    <row r="683" ht="12.75" customHeight="1">
      <c r="A683" s="5"/>
      <c r="B683" s="27"/>
      <c r="C683" s="27"/>
      <c r="D683" s="27"/>
      <c r="E683" s="27"/>
      <c r="F683" s="27"/>
      <c r="G683" s="27"/>
      <c r="H683" s="621"/>
      <c r="I683" s="27"/>
      <c r="J683" s="27"/>
      <c r="K683" s="27"/>
      <c r="L683" s="27"/>
      <c r="M683" s="27"/>
      <c r="N683" s="27"/>
      <c r="O683" s="27"/>
      <c r="P683" s="27"/>
      <c r="Q683" s="27"/>
      <c r="R683" s="27"/>
      <c r="S683" s="27"/>
      <c r="T683" s="27"/>
      <c r="U683" s="27"/>
      <c r="V683" s="27"/>
      <c r="W683" s="85"/>
      <c r="X683" s="27"/>
      <c r="Y683" s="27"/>
      <c r="Z683" s="27"/>
      <c r="AA683" s="27"/>
      <c r="AB683" s="27"/>
      <c r="AC683" s="27"/>
      <c r="AD683" s="27"/>
      <c r="AE683" s="27"/>
      <c r="AF683" s="27"/>
      <c r="AG683" s="27"/>
      <c r="AH683" s="27"/>
      <c r="AI683" s="27"/>
      <c r="AJ683" s="27"/>
      <c r="AK683" s="27"/>
      <c r="AL683" s="27"/>
      <c r="AM683" s="27"/>
    </row>
    <row r="684" ht="12.75" customHeight="1">
      <c r="A684" s="5"/>
      <c r="B684" s="27"/>
      <c r="C684" s="27"/>
      <c r="D684" s="27"/>
      <c r="E684" s="27"/>
      <c r="F684" s="27"/>
      <c r="G684" s="27"/>
      <c r="H684" s="621"/>
      <c r="I684" s="27"/>
      <c r="J684" s="27"/>
      <c r="K684" s="27"/>
      <c r="L684" s="27"/>
      <c r="M684" s="27"/>
      <c r="N684" s="27"/>
      <c r="O684" s="27"/>
      <c r="P684" s="27"/>
      <c r="Q684" s="27"/>
      <c r="R684" s="27"/>
      <c r="S684" s="27"/>
      <c r="T684" s="27"/>
      <c r="U684" s="27"/>
      <c r="V684" s="27"/>
      <c r="W684" s="85"/>
      <c r="X684" s="27"/>
      <c r="Y684" s="27"/>
      <c r="Z684" s="27"/>
      <c r="AA684" s="27"/>
      <c r="AB684" s="27"/>
      <c r="AC684" s="27"/>
      <c r="AD684" s="27"/>
      <c r="AE684" s="27"/>
      <c r="AF684" s="27"/>
      <c r="AG684" s="27"/>
      <c r="AH684" s="27"/>
      <c r="AI684" s="27"/>
      <c r="AJ684" s="27"/>
      <c r="AK684" s="27"/>
      <c r="AL684" s="27"/>
      <c r="AM684" s="27"/>
    </row>
    <row r="685" ht="12.75" customHeight="1">
      <c r="A685" s="5"/>
      <c r="B685" s="27"/>
      <c r="C685" s="27"/>
      <c r="D685" s="27"/>
      <c r="E685" s="27"/>
      <c r="F685" s="27"/>
      <c r="G685" s="27"/>
      <c r="H685" s="621"/>
      <c r="I685" s="27"/>
      <c r="J685" s="27"/>
      <c r="K685" s="27"/>
      <c r="L685" s="27"/>
      <c r="M685" s="27"/>
      <c r="N685" s="27"/>
      <c r="O685" s="27"/>
      <c r="P685" s="27"/>
      <c r="Q685" s="27"/>
      <c r="R685" s="27"/>
      <c r="S685" s="27"/>
      <c r="T685" s="27"/>
      <c r="U685" s="27"/>
      <c r="V685" s="27"/>
      <c r="W685" s="85"/>
      <c r="X685" s="27"/>
      <c r="Y685" s="27"/>
      <c r="Z685" s="27"/>
      <c r="AA685" s="27"/>
      <c r="AB685" s="27"/>
      <c r="AC685" s="27"/>
      <c r="AD685" s="27"/>
      <c r="AE685" s="27"/>
      <c r="AF685" s="27"/>
      <c r="AG685" s="27"/>
      <c r="AH685" s="27"/>
      <c r="AI685" s="27"/>
      <c r="AJ685" s="27"/>
      <c r="AK685" s="27"/>
      <c r="AL685" s="27"/>
      <c r="AM685" s="27"/>
    </row>
    <row r="686" ht="12.75" customHeight="1">
      <c r="A686" s="5"/>
      <c r="B686" s="27"/>
      <c r="C686" s="27"/>
      <c r="D686" s="27"/>
      <c r="E686" s="27"/>
      <c r="F686" s="27"/>
      <c r="G686" s="27"/>
      <c r="H686" s="621"/>
      <c r="I686" s="27"/>
      <c r="J686" s="27"/>
      <c r="K686" s="27"/>
      <c r="L686" s="27"/>
      <c r="M686" s="27"/>
      <c r="N686" s="27"/>
      <c r="O686" s="27"/>
      <c r="P686" s="27"/>
      <c r="Q686" s="27"/>
      <c r="R686" s="27"/>
      <c r="S686" s="27"/>
      <c r="T686" s="27"/>
      <c r="U686" s="27"/>
      <c r="V686" s="27"/>
      <c r="W686" s="85"/>
      <c r="X686" s="27"/>
      <c r="Y686" s="27"/>
      <c r="Z686" s="27"/>
      <c r="AA686" s="27"/>
      <c r="AB686" s="27"/>
      <c r="AC686" s="27"/>
      <c r="AD686" s="27"/>
      <c r="AE686" s="27"/>
      <c r="AF686" s="27"/>
      <c r="AG686" s="27"/>
      <c r="AH686" s="27"/>
      <c r="AI686" s="27"/>
      <c r="AJ686" s="27"/>
      <c r="AK686" s="27"/>
      <c r="AL686" s="27"/>
      <c r="AM686" s="27"/>
    </row>
    <row r="687" ht="12.75" customHeight="1">
      <c r="A687" s="5"/>
      <c r="B687" s="27"/>
      <c r="C687" s="27"/>
      <c r="D687" s="27"/>
      <c r="E687" s="27"/>
      <c r="F687" s="27"/>
      <c r="G687" s="27"/>
      <c r="H687" s="621"/>
      <c r="I687" s="27"/>
      <c r="J687" s="27"/>
      <c r="K687" s="27"/>
      <c r="L687" s="27"/>
      <c r="M687" s="27"/>
      <c r="N687" s="27"/>
      <c r="O687" s="27"/>
      <c r="P687" s="27"/>
      <c r="Q687" s="27"/>
      <c r="R687" s="27"/>
      <c r="S687" s="27"/>
      <c r="T687" s="27"/>
      <c r="U687" s="27"/>
      <c r="V687" s="27"/>
      <c r="W687" s="85"/>
      <c r="X687" s="27"/>
      <c r="Y687" s="27"/>
      <c r="Z687" s="27"/>
      <c r="AA687" s="27"/>
      <c r="AB687" s="27"/>
      <c r="AC687" s="27"/>
      <c r="AD687" s="27"/>
      <c r="AE687" s="27"/>
      <c r="AF687" s="27"/>
      <c r="AG687" s="27"/>
      <c r="AH687" s="27"/>
      <c r="AI687" s="27"/>
      <c r="AJ687" s="27"/>
      <c r="AK687" s="27"/>
      <c r="AL687" s="27"/>
      <c r="AM687" s="27"/>
    </row>
    <row r="688" ht="12.75" customHeight="1">
      <c r="A688" s="5"/>
      <c r="B688" s="27"/>
      <c r="C688" s="27"/>
      <c r="D688" s="27"/>
      <c r="E688" s="27"/>
      <c r="F688" s="27"/>
      <c r="G688" s="27"/>
      <c r="H688" s="621"/>
      <c r="I688" s="27"/>
      <c r="J688" s="27"/>
      <c r="K688" s="27"/>
      <c r="L688" s="27"/>
      <c r="M688" s="27"/>
      <c r="N688" s="27"/>
      <c r="O688" s="27"/>
      <c r="P688" s="27"/>
      <c r="Q688" s="27"/>
      <c r="R688" s="27"/>
      <c r="S688" s="27"/>
      <c r="T688" s="27"/>
      <c r="U688" s="27"/>
      <c r="V688" s="27"/>
      <c r="W688" s="85"/>
      <c r="X688" s="27"/>
      <c r="Y688" s="27"/>
      <c r="Z688" s="27"/>
      <c r="AA688" s="27"/>
      <c r="AB688" s="27"/>
      <c r="AC688" s="27"/>
      <c r="AD688" s="27"/>
      <c r="AE688" s="27"/>
      <c r="AF688" s="27"/>
      <c r="AG688" s="27"/>
      <c r="AH688" s="27"/>
      <c r="AI688" s="27"/>
      <c r="AJ688" s="27"/>
      <c r="AK688" s="27"/>
      <c r="AL688" s="27"/>
      <c r="AM688" s="27"/>
    </row>
    <row r="689" ht="12.75" customHeight="1">
      <c r="A689" s="5"/>
      <c r="B689" s="27"/>
      <c r="C689" s="27"/>
      <c r="D689" s="27"/>
      <c r="E689" s="27"/>
      <c r="F689" s="27"/>
      <c r="G689" s="27"/>
      <c r="H689" s="621"/>
      <c r="I689" s="27"/>
      <c r="J689" s="27"/>
      <c r="K689" s="27"/>
      <c r="L689" s="27"/>
      <c r="M689" s="27"/>
      <c r="N689" s="27"/>
      <c r="O689" s="27"/>
      <c r="P689" s="27"/>
      <c r="Q689" s="27"/>
      <c r="R689" s="27"/>
      <c r="S689" s="27"/>
      <c r="T689" s="27"/>
      <c r="U689" s="27"/>
      <c r="V689" s="27"/>
      <c r="W689" s="85"/>
      <c r="X689" s="27"/>
      <c r="Y689" s="27"/>
      <c r="Z689" s="27"/>
      <c r="AA689" s="27"/>
      <c r="AB689" s="27"/>
      <c r="AC689" s="27"/>
      <c r="AD689" s="27"/>
      <c r="AE689" s="27"/>
      <c r="AF689" s="27"/>
      <c r="AG689" s="27"/>
      <c r="AH689" s="27"/>
      <c r="AI689" s="27"/>
      <c r="AJ689" s="27"/>
      <c r="AK689" s="27"/>
      <c r="AL689" s="27"/>
      <c r="AM689" s="27"/>
    </row>
    <row r="690" ht="12.75" customHeight="1">
      <c r="A690" s="5"/>
      <c r="B690" s="27"/>
      <c r="C690" s="27"/>
      <c r="D690" s="27"/>
      <c r="E690" s="27"/>
      <c r="F690" s="27"/>
      <c r="G690" s="27"/>
      <c r="H690" s="621"/>
      <c r="I690" s="27"/>
      <c r="J690" s="27"/>
      <c r="K690" s="27"/>
      <c r="L690" s="27"/>
      <c r="M690" s="27"/>
      <c r="N690" s="27"/>
      <c r="O690" s="27"/>
      <c r="P690" s="27"/>
      <c r="Q690" s="27"/>
      <c r="R690" s="27"/>
      <c r="S690" s="27"/>
      <c r="T690" s="27"/>
      <c r="U690" s="27"/>
      <c r="V690" s="27"/>
      <c r="W690" s="85"/>
      <c r="X690" s="27"/>
      <c r="Y690" s="27"/>
      <c r="Z690" s="27"/>
      <c r="AA690" s="27"/>
      <c r="AB690" s="27"/>
      <c r="AC690" s="27"/>
      <c r="AD690" s="27"/>
      <c r="AE690" s="27"/>
      <c r="AF690" s="27"/>
      <c r="AG690" s="27"/>
      <c r="AH690" s="27"/>
      <c r="AI690" s="27"/>
      <c r="AJ690" s="27"/>
      <c r="AK690" s="27"/>
      <c r="AL690" s="27"/>
      <c r="AM690" s="27"/>
    </row>
    <row r="691" ht="12.75" customHeight="1">
      <c r="A691" s="5"/>
      <c r="B691" s="27"/>
      <c r="C691" s="27"/>
      <c r="D691" s="27"/>
      <c r="E691" s="27"/>
      <c r="F691" s="27"/>
      <c r="G691" s="27"/>
      <c r="H691" s="621"/>
      <c r="I691" s="27"/>
      <c r="J691" s="27"/>
      <c r="K691" s="27"/>
      <c r="L691" s="27"/>
      <c r="M691" s="27"/>
      <c r="N691" s="27"/>
      <c r="O691" s="27"/>
      <c r="P691" s="27"/>
      <c r="Q691" s="27"/>
      <c r="R691" s="27"/>
      <c r="S691" s="27"/>
      <c r="T691" s="27"/>
      <c r="U691" s="27"/>
      <c r="V691" s="27"/>
      <c r="W691" s="85"/>
      <c r="X691" s="27"/>
      <c r="Y691" s="27"/>
      <c r="Z691" s="27"/>
      <c r="AA691" s="27"/>
      <c r="AB691" s="27"/>
      <c r="AC691" s="27"/>
      <c r="AD691" s="27"/>
      <c r="AE691" s="27"/>
      <c r="AF691" s="27"/>
      <c r="AG691" s="27"/>
      <c r="AH691" s="27"/>
      <c r="AI691" s="27"/>
      <c r="AJ691" s="27"/>
      <c r="AK691" s="27"/>
      <c r="AL691" s="27"/>
      <c r="AM691" s="27"/>
    </row>
    <row r="692" ht="12.75" customHeight="1">
      <c r="A692" s="5"/>
      <c r="B692" s="27"/>
      <c r="C692" s="27"/>
      <c r="D692" s="27"/>
      <c r="E692" s="27"/>
      <c r="F692" s="27"/>
      <c r="G692" s="27"/>
      <c r="H692" s="621"/>
      <c r="I692" s="27"/>
      <c r="J692" s="27"/>
      <c r="K692" s="27"/>
      <c r="L692" s="27"/>
      <c r="M692" s="27"/>
      <c r="N692" s="27"/>
      <c r="O692" s="27"/>
      <c r="P692" s="27"/>
      <c r="Q692" s="27"/>
      <c r="R692" s="27"/>
      <c r="S692" s="27"/>
      <c r="T692" s="27"/>
      <c r="U692" s="27"/>
      <c r="V692" s="27"/>
      <c r="W692" s="85"/>
      <c r="X692" s="27"/>
      <c r="Y692" s="27"/>
      <c r="Z692" s="27"/>
      <c r="AA692" s="27"/>
      <c r="AB692" s="27"/>
      <c r="AC692" s="27"/>
      <c r="AD692" s="27"/>
      <c r="AE692" s="27"/>
      <c r="AF692" s="27"/>
      <c r="AG692" s="27"/>
      <c r="AH692" s="27"/>
      <c r="AI692" s="27"/>
      <c r="AJ692" s="27"/>
      <c r="AK692" s="27"/>
      <c r="AL692" s="27"/>
      <c r="AM692" s="27"/>
    </row>
    <row r="693" ht="12.75" customHeight="1">
      <c r="A693" s="5"/>
      <c r="B693" s="27"/>
      <c r="C693" s="27"/>
      <c r="D693" s="27"/>
      <c r="E693" s="27"/>
      <c r="F693" s="27"/>
      <c r="G693" s="27"/>
      <c r="H693" s="621"/>
      <c r="I693" s="27"/>
      <c r="J693" s="27"/>
      <c r="K693" s="27"/>
      <c r="L693" s="27"/>
      <c r="M693" s="27"/>
      <c r="N693" s="27"/>
      <c r="O693" s="27"/>
      <c r="P693" s="27"/>
      <c r="Q693" s="27"/>
      <c r="R693" s="27"/>
      <c r="S693" s="27"/>
      <c r="T693" s="27"/>
      <c r="U693" s="27"/>
      <c r="V693" s="27"/>
      <c r="W693" s="85"/>
      <c r="X693" s="27"/>
      <c r="Y693" s="27"/>
      <c r="Z693" s="27"/>
      <c r="AA693" s="27"/>
      <c r="AB693" s="27"/>
      <c r="AC693" s="27"/>
      <c r="AD693" s="27"/>
      <c r="AE693" s="27"/>
      <c r="AF693" s="27"/>
      <c r="AG693" s="27"/>
      <c r="AH693" s="27"/>
      <c r="AI693" s="27"/>
      <c r="AJ693" s="27"/>
      <c r="AK693" s="27"/>
      <c r="AL693" s="27"/>
      <c r="AM693" s="27"/>
    </row>
    <row r="694" ht="12.75" customHeight="1">
      <c r="A694" s="5"/>
      <c r="B694" s="27"/>
      <c r="C694" s="27"/>
      <c r="D694" s="27"/>
      <c r="E694" s="27"/>
      <c r="F694" s="27"/>
      <c r="G694" s="27"/>
      <c r="H694" s="621"/>
      <c r="I694" s="27"/>
      <c r="J694" s="27"/>
      <c r="K694" s="27"/>
      <c r="L694" s="27"/>
      <c r="M694" s="27"/>
      <c r="N694" s="27"/>
      <c r="O694" s="27"/>
      <c r="P694" s="27"/>
      <c r="Q694" s="27"/>
      <c r="R694" s="27"/>
      <c r="S694" s="27"/>
      <c r="T694" s="27"/>
      <c r="U694" s="27"/>
      <c r="V694" s="27"/>
      <c r="W694" s="85"/>
      <c r="X694" s="27"/>
      <c r="Y694" s="27"/>
      <c r="Z694" s="27"/>
      <c r="AA694" s="27"/>
      <c r="AB694" s="27"/>
      <c r="AC694" s="27"/>
      <c r="AD694" s="27"/>
      <c r="AE694" s="27"/>
      <c r="AF694" s="27"/>
      <c r="AG694" s="27"/>
      <c r="AH694" s="27"/>
      <c r="AI694" s="27"/>
      <c r="AJ694" s="27"/>
      <c r="AK694" s="27"/>
      <c r="AL694" s="27"/>
      <c r="AM694" s="27"/>
    </row>
    <row r="695" ht="12.75" customHeight="1">
      <c r="A695" s="5"/>
      <c r="B695" s="27"/>
      <c r="C695" s="27"/>
      <c r="D695" s="27"/>
      <c r="E695" s="27"/>
      <c r="F695" s="27"/>
      <c r="G695" s="27"/>
      <c r="H695" s="621"/>
      <c r="I695" s="27"/>
      <c r="J695" s="27"/>
      <c r="K695" s="27"/>
      <c r="L695" s="27"/>
      <c r="M695" s="27"/>
      <c r="N695" s="27"/>
      <c r="O695" s="27"/>
      <c r="P695" s="27"/>
      <c r="Q695" s="27"/>
      <c r="R695" s="27"/>
      <c r="S695" s="27"/>
      <c r="T695" s="27"/>
      <c r="U695" s="27"/>
      <c r="V695" s="27"/>
      <c r="W695" s="85"/>
      <c r="X695" s="27"/>
      <c r="Y695" s="27"/>
      <c r="Z695" s="27"/>
      <c r="AA695" s="27"/>
      <c r="AB695" s="27"/>
      <c r="AC695" s="27"/>
      <c r="AD695" s="27"/>
      <c r="AE695" s="27"/>
      <c r="AF695" s="27"/>
      <c r="AG695" s="27"/>
      <c r="AH695" s="27"/>
      <c r="AI695" s="27"/>
      <c r="AJ695" s="27"/>
      <c r="AK695" s="27"/>
      <c r="AL695" s="27"/>
      <c r="AM695" s="27"/>
    </row>
    <row r="696" ht="12.75" customHeight="1">
      <c r="A696" s="5"/>
      <c r="B696" s="27"/>
      <c r="C696" s="27"/>
      <c r="D696" s="27"/>
      <c r="E696" s="27"/>
      <c r="F696" s="27"/>
      <c r="G696" s="27"/>
      <c r="H696" s="621"/>
      <c r="I696" s="27"/>
      <c r="J696" s="27"/>
      <c r="K696" s="27"/>
      <c r="L696" s="27"/>
      <c r="M696" s="27"/>
      <c r="N696" s="27"/>
      <c r="O696" s="27"/>
      <c r="P696" s="27"/>
      <c r="Q696" s="27"/>
      <c r="R696" s="27"/>
      <c r="S696" s="27"/>
      <c r="T696" s="27"/>
      <c r="U696" s="27"/>
      <c r="V696" s="27"/>
      <c r="W696" s="85"/>
      <c r="X696" s="27"/>
      <c r="Y696" s="27"/>
      <c r="Z696" s="27"/>
      <c r="AA696" s="27"/>
      <c r="AB696" s="27"/>
      <c r="AC696" s="27"/>
      <c r="AD696" s="27"/>
      <c r="AE696" s="27"/>
      <c r="AF696" s="27"/>
      <c r="AG696" s="27"/>
      <c r="AH696" s="27"/>
      <c r="AI696" s="27"/>
      <c r="AJ696" s="27"/>
      <c r="AK696" s="27"/>
      <c r="AL696" s="27"/>
      <c r="AM696" s="27"/>
    </row>
    <row r="697" ht="12.75" customHeight="1">
      <c r="A697" s="5"/>
      <c r="B697" s="27"/>
      <c r="C697" s="27"/>
      <c r="D697" s="27"/>
      <c r="E697" s="27"/>
      <c r="F697" s="27"/>
      <c r="G697" s="27"/>
      <c r="H697" s="621"/>
      <c r="I697" s="27"/>
      <c r="J697" s="27"/>
      <c r="K697" s="27"/>
      <c r="L697" s="27"/>
      <c r="M697" s="27"/>
      <c r="N697" s="27"/>
      <c r="O697" s="27"/>
      <c r="P697" s="27"/>
      <c r="Q697" s="27"/>
      <c r="R697" s="27"/>
      <c r="S697" s="27"/>
      <c r="T697" s="27"/>
      <c r="U697" s="27"/>
      <c r="V697" s="27"/>
      <c r="W697" s="85"/>
      <c r="X697" s="27"/>
      <c r="Y697" s="27"/>
      <c r="Z697" s="27"/>
      <c r="AA697" s="27"/>
      <c r="AB697" s="27"/>
      <c r="AC697" s="27"/>
      <c r="AD697" s="27"/>
      <c r="AE697" s="27"/>
      <c r="AF697" s="27"/>
      <c r="AG697" s="27"/>
      <c r="AH697" s="27"/>
      <c r="AI697" s="27"/>
      <c r="AJ697" s="27"/>
      <c r="AK697" s="27"/>
      <c r="AL697" s="27"/>
      <c r="AM697" s="27"/>
    </row>
    <row r="698" ht="12.75" customHeight="1">
      <c r="A698" s="5"/>
      <c r="B698" s="27"/>
      <c r="C698" s="27"/>
      <c r="D698" s="27"/>
      <c r="E698" s="27"/>
      <c r="F698" s="27"/>
      <c r="G698" s="27"/>
      <c r="H698" s="621"/>
      <c r="I698" s="27"/>
      <c r="J698" s="27"/>
      <c r="K698" s="27"/>
      <c r="L698" s="27"/>
      <c r="M698" s="27"/>
      <c r="N698" s="27"/>
      <c r="O698" s="27"/>
      <c r="P698" s="27"/>
      <c r="Q698" s="27"/>
      <c r="R698" s="27"/>
      <c r="S698" s="27"/>
      <c r="T698" s="27"/>
      <c r="U698" s="27"/>
      <c r="V698" s="27"/>
      <c r="W698" s="85"/>
      <c r="X698" s="27"/>
      <c r="Y698" s="27"/>
      <c r="Z698" s="27"/>
      <c r="AA698" s="27"/>
      <c r="AB698" s="27"/>
      <c r="AC698" s="27"/>
      <c r="AD698" s="27"/>
      <c r="AE698" s="27"/>
      <c r="AF698" s="27"/>
      <c r="AG698" s="27"/>
      <c r="AH698" s="27"/>
      <c r="AI698" s="27"/>
      <c r="AJ698" s="27"/>
      <c r="AK698" s="27"/>
      <c r="AL698" s="27"/>
      <c r="AM698" s="27"/>
    </row>
    <row r="699" ht="12.75" customHeight="1">
      <c r="A699" s="5"/>
      <c r="B699" s="27"/>
      <c r="C699" s="27"/>
      <c r="D699" s="27"/>
      <c r="E699" s="27"/>
      <c r="F699" s="27"/>
      <c r="G699" s="27"/>
      <c r="H699" s="621"/>
      <c r="I699" s="27"/>
      <c r="J699" s="27"/>
      <c r="K699" s="27"/>
      <c r="L699" s="27"/>
      <c r="M699" s="27"/>
      <c r="N699" s="27"/>
      <c r="O699" s="27"/>
      <c r="P699" s="27"/>
      <c r="Q699" s="27"/>
      <c r="R699" s="27"/>
      <c r="S699" s="27"/>
      <c r="T699" s="27"/>
      <c r="U699" s="27"/>
      <c r="V699" s="27"/>
      <c r="W699" s="85"/>
      <c r="X699" s="27"/>
      <c r="Y699" s="27"/>
      <c r="Z699" s="27"/>
      <c r="AA699" s="27"/>
      <c r="AB699" s="27"/>
      <c r="AC699" s="27"/>
      <c r="AD699" s="27"/>
      <c r="AE699" s="27"/>
      <c r="AF699" s="27"/>
      <c r="AG699" s="27"/>
      <c r="AH699" s="27"/>
      <c r="AI699" s="27"/>
      <c r="AJ699" s="27"/>
      <c r="AK699" s="27"/>
      <c r="AL699" s="27"/>
      <c r="AM699" s="27"/>
    </row>
    <row r="700" ht="12.75" customHeight="1">
      <c r="A700" s="5"/>
      <c r="B700" s="27"/>
      <c r="C700" s="27"/>
      <c r="D700" s="27"/>
      <c r="E700" s="27"/>
      <c r="F700" s="27"/>
      <c r="G700" s="27"/>
      <c r="H700" s="621"/>
      <c r="I700" s="27"/>
      <c r="J700" s="27"/>
      <c r="K700" s="27"/>
      <c r="L700" s="27"/>
      <c r="M700" s="27"/>
      <c r="N700" s="27"/>
      <c r="O700" s="27"/>
      <c r="P700" s="27"/>
      <c r="Q700" s="27"/>
      <c r="R700" s="27"/>
      <c r="S700" s="27"/>
      <c r="T700" s="27"/>
      <c r="U700" s="27"/>
      <c r="V700" s="27"/>
      <c r="W700" s="85"/>
      <c r="X700" s="27"/>
      <c r="Y700" s="27"/>
      <c r="Z700" s="27"/>
      <c r="AA700" s="27"/>
      <c r="AB700" s="27"/>
      <c r="AC700" s="27"/>
      <c r="AD700" s="27"/>
      <c r="AE700" s="27"/>
      <c r="AF700" s="27"/>
      <c r="AG700" s="27"/>
      <c r="AH700" s="27"/>
      <c r="AI700" s="27"/>
      <c r="AJ700" s="27"/>
      <c r="AK700" s="27"/>
      <c r="AL700" s="27"/>
      <c r="AM700" s="27"/>
    </row>
    <row r="701" ht="12.75" customHeight="1">
      <c r="A701" s="5"/>
      <c r="B701" s="27"/>
      <c r="C701" s="27"/>
      <c r="D701" s="27"/>
      <c r="E701" s="27"/>
      <c r="F701" s="27"/>
      <c r="G701" s="27"/>
      <c r="H701" s="621"/>
      <c r="I701" s="27"/>
      <c r="J701" s="27"/>
      <c r="K701" s="27"/>
      <c r="L701" s="27"/>
      <c r="M701" s="27"/>
      <c r="N701" s="27"/>
      <c r="O701" s="27"/>
      <c r="P701" s="27"/>
      <c r="Q701" s="27"/>
      <c r="R701" s="27"/>
      <c r="S701" s="27"/>
      <c r="T701" s="27"/>
      <c r="U701" s="27"/>
      <c r="V701" s="27"/>
      <c r="W701" s="85"/>
      <c r="X701" s="27"/>
      <c r="Y701" s="27"/>
      <c r="Z701" s="27"/>
      <c r="AA701" s="27"/>
      <c r="AB701" s="27"/>
      <c r="AC701" s="27"/>
      <c r="AD701" s="27"/>
      <c r="AE701" s="27"/>
      <c r="AF701" s="27"/>
      <c r="AG701" s="27"/>
      <c r="AH701" s="27"/>
      <c r="AI701" s="27"/>
      <c r="AJ701" s="27"/>
      <c r="AK701" s="27"/>
      <c r="AL701" s="27"/>
      <c r="AM701" s="27"/>
    </row>
    <row r="702" ht="12.75" customHeight="1">
      <c r="A702" s="5"/>
      <c r="B702" s="27"/>
      <c r="C702" s="27"/>
      <c r="D702" s="27"/>
      <c r="E702" s="27"/>
      <c r="F702" s="27"/>
      <c r="G702" s="27"/>
      <c r="H702" s="621"/>
      <c r="I702" s="27"/>
      <c r="J702" s="27"/>
      <c r="K702" s="27"/>
      <c r="L702" s="27"/>
      <c r="M702" s="27"/>
      <c r="N702" s="27"/>
      <c r="O702" s="27"/>
      <c r="P702" s="27"/>
      <c r="Q702" s="27"/>
      <c r="R702" s="27"/>
      <c r="S702" s="27"/>
      <c r="T702" s="27"/>
      <c r="U702" s="27"/>
      <c r="V702" s="27"/>
      <c r="W702" s="85"/>
      <c r="X702" s="27"/>
      <c r="Y702" s="27"/>
      <c r="Z702" s="27"/>
      <c r="AA702" s="27"/>
      <c r="AB702" s="27"/>
      <c r="AC702" s="27"/>
      <c r="AD702" s="27"/>
      <c r="AE702" s="27"/>
      <c r="AF702" s="27"/>
      <c r="AG702" s="27"/>
      <c r="AH702" s="27"/>
      <c r="AI702" s="27"/>
      <c r="AJ702" s="27"/>
      <c r="AK702" s="27"/>
      <c r="AL702" s="27"/>
      <c r="AM702" s="27"/>
    </row>
    <row r="703" ht="12.75" customHeight="1">
      <c r="A703" s="5"/>
      <c r="B703" s="27"/>
      <c r="C703" s="27"/>
      <c r="D703" s="27"/>
      <c r="E703" s="27"/>
      <c r="F703" s="27"/>
      <c r="G703" s="27"/>
      <c r="H703" s="621"/>
      <c r="I703" s="27"/>
      <c r="J703" s="27"/>
      <c r="K703" s="27"/>
      <c r="L703" s="27"/>
      <c r="M703" s="27"/>
      <c r="N703" s="27"/>
      <c r="O703" s="27"/>
      <c r="P703" s="27"/>
      <c r="Q703" s="27"/>
      <c r="R703" s="27"/>
      <c r="S703" s="27"/>
      <c r="T703" s="27"/>
      <c r="U703" s="27"/>
      <c r="V703" s="27"/>
      <c r="W703" s="85"/>
      <c r="X703" s="27"/>
      <c r="Y703" s="27"/>
      <c r="Z703" s="27"/>
      <c r="AA703" s="27"/>
      <c r="AB703" s="27"/>
      <c r="AC703" s="27"/>
      <c r="AD703" s="27"/>
      <c r="AE703" s="27"/>
      <c r="AF703" s="27"/>
      <c r="AG703" s="27"/>
      <c r="AH703" s="27"/>
      <c r="AI703" s="27"/>
      <c r="AJ703" s="27"/>
      <c r="AK703" s="27"/>
      <c r="AL703" s="27"/>
      <c r="AM703" s="27"/>
    </row>
    <row r="704" ht="12.75" customHeight="1">
      <c r="A704" s="5"/>
      <c r="B704" s="27"/>
      <c r="C704" s="27"/>
      <c r="D704" s="27"/>
      <c r="E704" s="27"/>
      <c r="F704" s="27"/>
      <c r="G704" s="27"/>
      <c r="H704" s="621"/>
      <c r="I704" s="27"/>
      <c r="J704" s="27"/>
      <c r="K704" s="27"/>
      <c r="L704" s="27"/>
      <c r="M704" s="27"/>
      <c r="N704" s="27"/>
      <c r="O704" s="27"/>
      <c r="P704" s="27"/>
      <c r="Q704" s="27"/>
      <c r="R704" s="27"/>
      <c r="S704" s="27"/>
      <c r="T704" s="27"/>
      <c r="U704" s="27"/>
      <c r="V704" s="27"/>
      <c r="W704" s="85"/>
      <c r="X704" s="27"/>
      <c r="Y704" s="27"/>
      <c r="Z704" s="27"/>
      <c r="AA704" s="27"/>
      <c r="AB704" s="27"/>
      <c r="AC704" s="27"/>
      <c r="AD704" s="27"/>
      <c r="AE704" s="27"/>
      <c r="AF704" s="27"/>
      <c r="AG704" s="27"/>
      <c r="AH704" s="27"/>
      <c r="AI704" s="27"/>
      <c r="AJ704" s="27"/>
      <c r="AK704" s="27"/>
      <c r="AL704" s="27"/>
      <c r="AM704" s="27"/>
    </row>
    <row r="705" ht="12.75" customHeight="1">
      <c r="A705" s="5"/>
      <c r="B705" s="27"/>
      <c r="C705" s="27"/>
      <c r="D705" s="27"/>
      <c r="E705" s="27"/>
      <c r="F705" s="27"/>
      <c r="G705" s="27"/>
      <c r="H705" s="621"/>
      <c r="I705" s="27"/>
      <c r="J705" s="27"/>
      <c r="K705" s="27"/>
      <c r="L705" s="27"/>
      <c r="M705" s="27"/>
      <c r="N705" s="27"/>
      <c r="O705" s="27"/>
      <c r="P705" s="27"/>
      <c r="Q705" s="27"/>
      <c r="R705" s="27"/>
      <c r="S705" s="27"/>
      <c r="T705" s="27"/>
      <c r="U705" s="27"/>
      <c r="V705" s="27"/>
      <c r="W705" s="85"/>
      <c r="X705" s="27"/>
      <c r="Y705" s="27"/>
      <c r="Z705" s="27"/>
      <c r="AA705" s="27"/>
      <c r="AB705" s="27"/>
      <c r="AC705" s="27"/>
      <c r="AD705" s="27"/>
      <c r="AE705" s="27"/>
      <c r="AF705" s="27"/>
      <c r="AG705" s="27"/>
      <c r="AH705" s="27"/>
      <c r="AI705" s="27"/>
      <c r="AJ705" s="27"/>
      <c r="AK705" s="27"/>
      <c r="AL705" s="27"/>
      <c r="AM705" s="27"/>
    </row>
    <row r="706" ht="12.75" customHeight="1">
      <c r="A706" s="5"/>
      <c r="B706" s="27"/>
      <c r="C706" s="27"/>
      <c r="D706" s="27"/>
      <c r="E706" s="27"/>
      <c r="F706" s="27"/>
      <c r="G706" s="27"/>
      <c r="H706" s="621"/>
      <c r="I706" s="27"/>
      <c r="J706" s="27"/>
      <c r="K706" s="27"/>
      <c r="L706" s="27"/>
      <c r="M706" s="27"/>
      <c r="N706" s="27"/>
      <c r="O706" s="27"/>
      <c r="P706" s="27"/>
      <c r="Q706" s="27"/>
      <c r="R706" s="27"/>
      <c r="S706" s="27"/>
      <c r="T706" s="27"/>
      <c r="U706" s="27"/>
      <c r="V706" s="27"/>
      <c r="W706" s="85"/>
      <c r="X706" s="27"/>
      <c r="Y706" s="27"/>
      <c r="Z706" s="27"/>
      <c r="AA706" s="27"/>
      <c r="AB706" s="27"/>
      <c r="AC706" s="27"/>
      <c r="AD706" s="27"/>
      <c r="AE706" s="27"/>
      <c r="AF706" s="27"/>
      <c r="AG706" s="27"/>
      <c r="AH706" s="27"/>
      <c r="AI706" s="27"/>
      <c r="AJ706" s="27"/>
      <c r="AK706" s="27"/>
      <c r="AL706" s="27"/>
      <c r="AM706" s="27"/>
    </row>
    <row r="707" ht="12.75" customHeight="1">
      <c r="A707" s="5"/>
      <c r="B707" s="27"/>
      <c r="C707" s="27"/>
      <c r="D707" s="27"/>
      <c r="E707" s="27"/>
      <c r="F707" s="27"/>
      <c r="G707" s="27"/>
      <c r="H707" s="621"/>
      <c r="I707" s="27"/>
      <c r="J707" s="27"/>
      <c r="K707" s="27"/>
      <c r="L707" s="27"/>
      <c r="M707" s="27"/>
      <c r="N707" s="27"/>
      <c r="O707" s="27"/>
      <c r="P707" s="27"/>
      <c r="Q707" s="27"/>
      <c r="R707" s="27"/>
      <c r="S707" s="27"/>
      <c r="T707" s="27"/>
      <c r="U707" s="27"/>
      <c r="V707" s="27"/>
      <c r="W707" s="85"/>
      <c r="X707" s="27"/>
      <c r="Y707" s="27"/>
      <c r="Z707" s="27"/>
      <c r="AA707" s="27"/>
      <c r="AB707" s="27"/>
      <c r="AC707" s="27"/>
      <c r="AD707" s="27"/>
      <c r="AE707" s="27"/>
      <c r="AF707" s="27"/>
      <c r="AG707" s="27"/>
      <c r="AH707" s="27"/>
      <c r="AI707" s="27"/>
      <c r="AJ707" s="27"/>
      <c r="AK707" s="27"/>
      <c r="AL707" s="27"/>
      <c r="AM707" s="27"/>
    </row>
    <row r="708" ht="12.75" customHeight="1">
      <c r="A708" s="5"/>
      <c r="B708" s="27"/>
      <c r="C708" s="27"/>
      <c r="D708" s="27"/>
      <c r="E708" s="27"/>
      <c r="F708" s="27"/>
      <c r="G708" s="27"/>
      <c r="H708" s="621"/>
      <c r="I708" s="27"/>
      <c r="J708" s="27"/>
      <c r="K708" s="27"/>
      <c r="L708" s="27"/>
      <c r="M708" s="27"/>
      <c r="N708" s="27"/>
      <c r="O708" s="27"/>
      <c r="P708" s="27"/>
      <c r="Q708" s="27"/>
      <c r="R708" s="27"/>
      <c r="S708" s="27"/>
      <c r="T708" s="27"/>
      <c r="U708" s="27"/>
      <c r="V708" s="27"/>
      <c r="W708" s="85"/>
      <c r="X708" s="27"/>
      <c r="Y708" s="27"/>
      <c r="Z708" s="27"/>
      <c r="AA708" s="27"/>
      <c r="AB708" s="27"/>
      <c r="AC708" s="27"/>
      <c r="AD708" s="27"/>
      <c r="AE708" s="27"/>
      <c r="AF708" s="27"/>
      <c r="AG708" s="27"/>
      <c r="AH708" s="27"/>
      <c r="AI708" s="27"/>
      <c r="AJ708" s="27"/>
      <c r="AK708" s="27"/>
      <c r="AL708" s="27"/>
      <c r="AM708" s="27"/>
    </row>
    <row r="709" ht="12.75" customHeight="1">
      <c r="A709" s="5"/>
      <c r="B709" s="27"/>
      <c r="C709" s="27"/>
      <c r="D709" s="27"/>
      <c r="E709" s="27"/>
      <c r="F709" s="27"/>
      <c r="G709" s="27"/>
      <c r="H709" s="621"/>
      <c r="I709" s="27"/>
      <c r="J709" s="27"/>
      <c r="K709" s="27"/>
      <c r="L709" s="27"/>
      <c r="M709" s="27"/>
      <c r="N709" s="27"/>
      <c r="O709" s="27"/>
      <c r="P709" s="27"/>
      <c r="Q709" s="27"/>
      <c r="R709" s="27"/>
      <c r="S709" s="27"/>
      <c r="T709" s="27"/>
      <c r="U709" s="27"/>
      <c r="V709" s="27"/>
      <c r="W709" s="85"/>
      <c r="X709" s="27"/>
      <c r="Y709" s="27"/>
      <c r="Z709" s="27"/>
      <c r="AA709" s="27"/>
      <c r="AB709" s="27"/>
      <c r="AC709" s="27"/>
      <c r="AD709" s="27"/>
      <c r="AE709" s="27"/>
      <c r="AF709" s="27"/>
      <c r="AG709" s="27"/>
      <c r="AH709" s="27"/>
      <c r="AI709" s="27"/>
      <c r="AJ709" s="27"/>
      <c r="AK709" s="27"/>
      <c r="AL709" s="27"/>
      <c r="AM709" s="27"/>
    </row>
    <row r="710" ht="12.75" customHeight="1">
      <c r="A710" s="5"/>
      <c r="B710" s="27"/>
      <c r="C710" s="27"/>
      <c r="D710" s="27"/>
      <c r="E710" s="27"/>
      <c r="F710" s="27"/>
      <c r="G710" s="27"/>
      <c r="H710" s="621"/>
      <c r="I710" s="27"/>
      <c r="J710" s="27"/>
      <c r="K710" s="27"/>
      <c r="L710" s="27"/>
      <c r="M710" s="27"/>
      <c r="N710" s="27"/>
      <c r="O710" s="27"/>
      <c r="P710" s="27"/>
      <c r="Q710" s="27"/>
      <c r="R710" s="27"/>
      <c r="S710" s="27"/>
      <c r="T710" s="27"/>
      <c r="U710" s="27"/>
      <c r="V710" s="27"/>
      <c r="W710" s="85"/>
      <c r="X710" s="27"/>
      <c r="Y710" s="27"/>
      <c r="Z710" s="27"/>
      <c r="AA710" s="27"/>
      <c r="AB710" s="27"/>
      <c r="AC710" s="27"/>
      <c r="AD710" s="27"/>
      <c r="AE710" s="27"/>
      <c r="AF710" s="27"/>
      <c r="AG710" s="27"/>
      <c r="AH710" s="27"/>
      <c r="AI710" s="27"/>
      <c r="AJ710" s="27"/>
      <c r="AK710" s="27"/>
      <c r="AL710" s="27"/>
      <c r="AM710" s="27"/>
    </row>
    <row r="711" ht="12.75" customHeight="1">
      <c r="A711" s="5"/>
      <c r="B711" s="27"/>
      <c r="C711" s="27"/>
      <c r="D711" s="27"/>
      <c r="E711" s="27"/>
      <c r="F711" s="27"/>
      <c r="G711" s="27"/>
      <c r="H711" s="621"/>
      <c r="I711" s="27"/>
      <c r="J711" s="27"/>
      <c r="K711" s="27"/>
      <c r="L711" s="27"/>
      <c r="M711" s="27"/>
      <c r="N711" s="27"/>
      <c r="O711" s="27"/>
      <c r="P711" s="27"/>
      <c r="Q711" s="27"/>
      <c r="R711" s="27"/>
      <c r="S711" s="27"/>
      <c r="T711" s="27"/>
      <c r="U711" s="27"/>
      <c r="V711" s="27"/>
      <c r="W711" s="85"/>
      <c r="X711" s="27"/>
      <c r="Y711" s="27"/>
      <c r="Z711" s="27"/>
      <c r="AA711" s="27"/>
      <c r="AB711" s="27"/>
      <c r="AC711" s="27"/>
      <c r="AD711" s="27"/>
      <c r="AE711" s="27"/>
      <c r="AF711" s="27"/>
      <c r="AG711" s="27"/>
      <c r="AH711" s="27"/>
      <c r="AI711" s="27"/>
      <c r="AJ711" s="27"/>
      <c r="AK711" s="27"/>
      <c r="AL711" s="27"/>
      <c r="AM711" s="27"/>
    </row>
    <row r="712" ht="12.75" customHeight="1">
      <c r="A712" s="5"/>
      <c r="B712" s="27"/>
      <c r="C712" s="27"/>
      <c r="D712" s="27"/>
      <c r="E712" s="27"/>
      <c r="F712" s="27"/>
      <c r="G712" s="27"/>
      <c r="H712" s="621"/>
      <c r="I712" s="27"/>
      <c r="J712" s="27"/>
      <c r="K712" s="27"/>
      <c r="L712" s="27"/>
      <c r="M712" s="27"/>
      <c r="N712" s="27"/>
      <c r="O712" s="27"/>
      <c r="P712" s="27"/>
      <c r="Q712" s="27"/>
      <c r="R712" s="27"/>
      <c r="S712" s="27"/>
      <c r="T712" s="27"/>
      <c r="U712" s="27"/>
      <c r="V712" s="27"/>
      <c r="W712" s="85"/>
      <c r="X712" s="27"/>
      <c r="Y712" s="27"/>
      <c r="Z712" s="27"/>
      <c r="AA712" s="27"/>
      <c r="AB712" s="27"/>
      <c r="AC712" s="27"/>
      <c r="AD712" s="27"/>
      <c r="AE712" s="27"/>
      <c r="AF712" s="27"/>
      <c r="AG712" s="27"/>
      <c r="AH712" s="27"/>
      <c r="AI712" s="27"/>
      <c r="AJ712" s="27"/>
      <c r="AK712" s="27"/>
      <c r="AL712" s="27"/>
      <c r="AM712" s="27"/>
    </row>
    <row r="713" ht="12.75" customHeight="1">
      <c r="A713" s="5"/>
      <c r="B713" s="27"/>
      <c r="C713" s="27"/>
      <c r="D713" s="27"/>
      <c r="E713" s="27"/>
      <c r="F713" s="27"/>
      <c r="G713" s="27"/>
      <c r="H713" s="621"/>
      <c r="I713" s="27"/>
      <c r="J713" s="27"/>
      <c r="K713" s="27"/>
      <c r="L713" s="27"/>
      <c r="M713" s="27"/>
      <c r="N713" s="27"/>
      <c r="O713" s="27"/>
      <c r="P713" s="27"/>
      <c r="Q713" s="27"/>
      <c r="R713" s="27"/>
      <c r="S713" s="27"/>
      <c r="T713" s="27"/>
      <c r="U713" s="27"/>
      <c r="V713" s="27"/>
      <c r="W713" s="85"/>
      <c r="X713" s="27"/>
      <c r="Y713" s="27"/>
      <c r="Z713" s="27"/>
      <c r="AA713" s="27"/>
      <c r="AB713" s="27"/>
      <c r="AC713" s="27"/>
      <c r="AD713" s="27"/>
      <c r="AE713" s="27"/>
      <c r="AF713" s="27"/>
      <c r="AG713" s="27"/>
      <c r="AH713" s="27"/>
      <c r="AI713" s="27"/>
      <c r="AJ713" s="27"/>
      <c r="AK713" s="27"/>
      <c r="AL713" s="27"/>
      <c r="AM713" s="27"/>
    </row>
    <row r="714" ht="12.75" customHeight="1">
      <c r="A714" s="5"/>
      <c r="B714" s="27"/>
      <c r="C714" s="27"/>
      <c r="D714" s="27"/>
      <c r="E714" s="27"/>
      <c r="F714" s="27"/>
      <c r="G714" s="27"/>
      <c r="H714" s="621"/>
      <c r="I714" s="27"/>
      <c r="J714" s="27"/>
      <c r="K714" s="27"/>
      <c r="L714" s="27"/>
      <c r="M714" s="27"/>
      <c r="N714" s="27"/>
      <c r="O714" s="27"/>
      <c r="P714" s="27"/>
      <c r="Q714" s="27"/>
      <c r="R714" s="27"/>
      <c r="S714" s="27"/>
      <c r="T714" s="27"/>
      <c r="U714" s="27"/>
      <c r="V714" s="27"/>
      <c r="W714" s="85"/>
      <c r="X714" s="27"/>
      <c r="Y714" s="27"/>
      <c r="Z714" s="27"/>
      <c r="AA714" s="27"/>
      <c r="AB714" s="27"/>
      <c r="AC714" s="27"/>
      <c r="AD714" s="27"/>
      <c r="AE714" s="27"/>
      <c r="AF714" s="27"/>
      <c r="AG714" s="27"/>
      <c r="AH714" s="27"/>
      <c r="AI714" s="27"/>
      <c r="AJ714" s="27"/>
      <c r="AK714" s="27"/>
      <c r="AL714" s="27"/>
      <c r="AM714" s="27"/>
    </row>
    <row r="715" ht="12.75" customHeight="1">
      <c r="A715" s="5"/>
      <c r="B715" s="27"/>
      <c r="C715" s="27"/>
      <c r="D715" s="27"/>
      <c r="E715" s="27"/>
      <c r="F715" s="27"/>
      <c r="G715" s="27"/>
      <c r="H715" s="621"/>
      <c r="I715" s="27"/>
      <c r="J715" s="27"/>
      <c r="K715" s="27"/>
      <c r="L715" s="27"/>
      <c r="M715" s="27"/>
      <c r="N715" s="27"/>
      <c r="O715" s="27"/>
      <c r="P715" s="27"/>
      <c r="Q715" s="27"/>
      <c r="R715" s="27"/>
      <c r="S715" s="27"/>
      <c r="T715" s="27"/>
      <c r="U715" s="27"/>
      <c r="V715" s="27"/>
      <c r="W715" s="85"/>
      <c r="X715" s="27"/>
      <c r="Y715" s="27"/>
      <c r="Z715" s="27"/>
      <c r="AA715" s="27"/>
      <c r="AB715" s="27"/>
      <c r="AC715" s="27"/>
      <c r="AD715" s="27"/>
      <c r="AE715" s="27"/>
      <c r="AF715" s="27"/>
      <c r="AG715" s="27"/>
      <c r="AH715" s="27"/>
      <c r="AI715" s="27"/>
      <c r="AJ715" s="27"/>
      <c r="AK715" s="27"/>
      <c r="AL715" s="27"/>
      <c r="AM715" s="27"/>
    </row>
    <row r="716" ht="12.75" customHeight="1">
      <c r="A716" s="5"/>
      <c r="B716" s="27"/>
      <c r="C716" s="27"/>
      <c r="D716" s="27"/>
      <c r="E716" s="27"/>
      <c r="F716" s="27"/>
      <c r="G716" s="27"/>
      <c r="H716" s="621"/>
      <c r="I716" s="27"/>
      <c r="J716" s="27"/>
      <c r="K716" s="27"/>
      <c r="L716" s="27"/>
      <c r="M716" s="27"/>
      <c r="N716" s="27"/>
      <c r="O716" s="27"/>
      <c r="P716" s="27"/>
      <c r="Q716" s="27"/>
      <c r="R716" s="27"/>
      <c r="S716" s="27"/>
      <c r="T716" s="27"/>
      <c r="U716" s="27"/>
      <c r="V716" s="27"/>
      <c r="W716" s="85"/>
      <c r="X716" s="27"/>
      <c r="Y716" s="27"/>
      <c r="Z716" s="27"/>
      <c r="AA716" s="27"/>
      <c r="AB716" s="27"/>
      <c r="AC716" s="27"/>
      <c r="AD716" s="27"/>
      <c r="AE716" s="27"/>
      <c r="AF716" s="27"/>
      <c r="AG716" s="27"/>
      <c r="AH716" s="27"/>
      <c r="AI716" s="27"/>
      <c r="AJ716" s="27"/>
      <c r="AK716" s="27"/>
      <c r="AL716" s="27"/>
      <c r="AM716" s="27"/>
    </row>
    <row r="717" ht="12.75" customHeight="1">
      <c r="A717" s="5"/>
      <c r="B717" s="27"/>
      <c r="C717" s="27"/>
      <c r="D717" s="27"/>
      <c r="E717" s="27"/>
      <c r="F717" s="27"/>
      <c r="G717" s="27"/>
      <c r="H717" s="621"/>
      <c r="I717" s="27"/>
      <c r="J717" s="27"/>
      <c r="K717" s="27"/>
      <c r="L717" s="27"/>
      <c r="M717" s="27"/>
      <c r="N717" s="27"/>
      <c r="O717" s="27"/>
      <c r="P717" s="27"/>
      <c r="Q717" s="27"/>
      <c r="R717" s="27"/>
      <c r="S717" s="27"/>
      <c r="T717" s="27"/>
      <c r="U717" s="27"/>
      <c r="V717" s="27"/>
      <c r="W717" s="85"/>
      <c r="X717" s="27"/>
      <c r="Y717" s="27"/>
      <c r="Z717" s="27"/>
      <c r="AA717" s="27"/>
      <c r="AB717" s="27"/>
      <c r="AC717" s="27"/>
      <c r="AD717" s="27"/>
      <c r="AE717" s="27"/>
      <c r="AF717" s="27"/>
      <c r="AG717" s="27"/>
      <c r="AH717" s="27"/>
      <c r="AI717" s="27"/>
      <c r="AJ717" s="27"/>
      <c r="AK717" s="27"/>
      <c r="AL717" s="27"/>
      <c r="AM717" s="27"/>
    </row>
    <row r="718" ht="12.75" customHeight="1">
      <c r="A718" s="5"/>
      <c r="B718" s="27"/>
      <c r="C718" s="27"/>
      <c r="D718" s="27"/>
      <c r="E718" s="27"/>
      <c r="F718" s="27"/>
      <c r="G718" s="27"/>
      <c r="H718" s="621"/>
      <c r="I718" s="27"/>
      <c r="J718" s="27"/>
      <c r="K718" s="27"/>
      <c r="L718" s="27"/>
      <c r="M718" s="27"/>
      <c r="N718" s="27"/>
      <c r="O718" s="27"/>
      <c r="P718" s="27"/>
      <c r="Q718" s="27"/>
      <c r="R718" s="27"/>
      <c r="S718" s="27"/>
      <c r="T718" s="27"/>
      <c r="U718" s="27"/>
      <c r="V718" s="27"/>
      <c r="W718" s="85"/>
      <c r="X718" s="27"/>
      <c r="Y718" s="27"/>
      <c r="Z718" s="27"/>
      <c r="AA718" s="27"/>
      <c r="AB718" s="27"/>
      <c r="AC718" s="27"/>
      <c r="AD718" s="27"/>
      <c r="AE718" s="27"/>
      <c r="AF718" s="27"/>
      <c r="AG718" s="27"/>
      <c r="AH718" s="27"/>
      <c r="AI718" s="27"/>
      <c r="AJ718" s="27"/>
      <c r="AK718" s="27"/>
      <c r="AL718" s="27"/>
      <c r="AM718" s="27"/>
    </row>
    <row r="719" ht="12.75" customHeight="1">
      <c r="A719" s="5"/>
      <c r="B719" s="27"/>
      <c r="C719" s="27"/>
      <c r="D719" s="27"/>
      <c r="E719" s="27"/>
      <c r="F719" s="27"/>
      <c r="G719" s="27"/>
      <c r="H719" s="621"/>
      <c r="I719" s="27"/>
      <c r="J719" s="27"/>
      <c r="K719" s="27"/>
      <c r="L719" s="27"/>
      <c r="M719" s="27"/>
      <c r="N719" s="27"/>
      <c r="O719" s="27"/>
      <c r="P719" s="27"/>
      <c r="Q719" s="27"/>
      <c r="R719" s="27"/>
      <c r="S719" s="27"/>
      <c r="T719" s="27"/>
      <c r="U719" s="27"/>
      <c r="V719" s="27"/>
      <c r="W719" s="85"/>
      <c r="X719" s="27"/>
      <c r="Y719" s="27"/>
      <c r="Z719" s="27"/>
      <c r="AA719" s="27"/>
      <c r="AB719" s="27"/>
      <c r="AC719" s="27"/>
      <c r="AD719" s="27"/>
      <c r="AE719" s="27"/>
      <c r="AF719" s="27"/>
      <c r="AG719" s="27"/>
      <c r="AH719" s="27"/>
      <c r="AI719" s="27"/>
      <c r="AJ719" s="27"/>
      <c r="AK719" s="27"/>
      <c r="AL719" s="27"/>
      <c r="AM719" s="27"/>
    </row>
    <row r="720" ht="12.75" customHeight="1">
      <c r="A720" s="5"/>
      <c r="B720" s="27"/>
      <c r="C720" s="27"/>
      <c r="D720" s="27"/>
      <c r="E720" s="27"/>
      <c r="F720" s="27"/>
      <c r="G720" s="27"/>
      <c r="H720" s="621"/>
      <c r="I720" s="27"/>
      <c r="J720" s="27"/>
      <c r="K720" s="27"/>
      <c r="L720" s="27"/>
      <c r="M720" s="27"/>
      <c r="N720" s="27"/>
      <c r="O720" s="27"/>
      <c r="P720" s="27"/>
      <c r="Q720" s="27"/>
      <c r="R720" s="27"/>
      <c r="S720" s="27"/>
      <c r="T720" s="27"/>
      <c r="U720" s="27"/>
      <c r="V720" s="27"/>
      <c r="W720" s="85"/>
      <c r="X720" s="27"/>
      <c r="Y720" s="27"/>
      <c r="Z720" s="27"/>
      <c r="AA720" s="27"/>
      <c r="AB720" s="27"/>
      <c r="AC720" s="27"/>
      <c r="AD720" s="27"/>
      <c r="AE720" s="27"/>
      <c r="AF720" s="27"/>
      <c r="AG720" s="27"/>
      <c r="AH720" s="27"/>
      <c r="AI720" s="27"/>
      <c r="AJ720" s="27"/>
      <c r="AK720" s="27"/>
      <c r="AL720" s="27"/>
      <c r="AM720" s="27"/>
    </row>
    <row r="721" ht="12.75" customHeight="1">
      <c r="A721" s="5"/>
      <c r="B721" s="27"/>
      <c r="C721" s="27"/>
      <c r="D721" s="27"/>
      <c r="E721" s="27"/>
      <c r="F721" s="27"/>
      <c r="G721" s="27"/>
      <c r="H721" s="621"/>
      <c r="I721" s="27"/>
      <c r="J721" s="27"/>
      <c r="K721" s="27"/>
      <c r="L721" s="27"/>
      <c r="M721" s="27"/>
      <c r="N721" s="27"/>
      <c r="O721" s="27"/>
      <c r="P721" s="27"/>
      <c r="Q721" s="27"/>
      <c r="R721" s="27"/>
      <c r="S721" s="27"/>
      <c r="T721" s="27"/>
      <c r="U721" s="27"/>
      <c r="V721" s="27"/>
      <c r="W721" s="85"/>
      <c r="X721" s="27"/>
      <c r="Y721" s="27"/>
      <c r="Z721" s="27"/>
      <c r="AA721" s="27"/>
      <c r="AB721" s="27"/>
      <c r="AC721" s="27"/>
      <c r="AD721" s="27"/>
      <c r="AE721" s="27"/>
      <c r="AF721" s="27"/>
      <c r="AG721" s="27"/>
      <c r="AH721" s="27"/>
      <c r="AI721" s="27"/>
      <c r="AJ721" s="27"/>
      <c r="AK721" s="27"/>
      <c r="AL721" s="27"/>
      <c r="AM721" s="27"/>
    </row>
    <row r="722" ht="12.75" customHeight="1">
      <c r="A722" s="5"/>
      <c r="B722" s="27"/>
      <c r="C722" s="27"/>
      <c r="D722" s="27"/>
      <c r="E722" s="27"/>
      <c r="F722" s="27"/>
      <c r="G722" s="27"/>
      <c r="H722" s="621"/>
      <c r="I722" s="27"/>
      <c r="J722" s="27"/>
      <c r="K722" s="27"/>
      <c r="L722" s="27"/>
      <c r="M722" s="27"/>
      <c r="N722" s="27"/>
      <c r="O722" s="27"/>
      <c r="P722" s="27"/>
      <c r="Q722" s="27"/>
      <c r="R722" s="27"/>
      <c r="S722" s="27"/>
      <c r="T722" s="27"/>
      <c r="U722" s="27"/>
      <c r="V722" s="27"/>
      <c r="W722" s="85"/>
      <c r="X722" s="27"/>
      <c r="Y722" s="27"/>
      <c r="Z722" s="27"/>
      <c r="AA722" s="27"/>
      <c r="AB722" s="27"/>
      <c r="AC722" s="27"/>
      <c r="AD722" s="27"/>
      <c r="AE722" s="27"/>
      <c r="AF722" s="27"/>
      <c r="AG722" s="27"/>
      <c r="AH722" s="27"/>
      <c r="AI722" s="27"/>
      <c r="AJ722" s="27"/>
      <c r="AK722" s="27"/>
      <c r="AL722" s="27"/>
      <c r="AM722" s="27"/>
    </row>
    <row r="723" ht="12.75" customHeight="1">
      <c r="A723" s="5"/>
      <c r="B723" s="27"/>
      <c r="C723" s="27"/>
      <c r="D723" s="27"/>
      <c r="E723" s="27"/>
      <c r="F723" s="27"/>
      <c r="G723" s="27"/>
      <c r="H723" s="621"/>
      <c r="I723" s="27"/>
      <c r="J723" s="27"/>
      <c r="K723" s="27"/>
      <c r="L723" s="27"/>
      <c r="M723" s="27"/>
      <c r="N723" s="27"/>
      <c r="O723" s="27"/>
      <c r="P723" s="27"/>
      <c r="Q723" s="27"/>
      <c r="R723" s="27"/>
      <c r="S723" s="27"/>
      <c r="T723" s="27"/>
      <c r="U723" s="27"/>
      <c r="V723" s="27"/>
      <c r="W723" s="85"/>
      <c r="X723" s="27"/>
      <c r="Y723" s="27"/>
      <c r="Z723" s="27"/>
      <c r="AA723" s="27"/>
      <c r="AB723" s="27"/>
      <c r="AC723" s="27"/>
      <c r="AD723" s="27"/>
      <c r="AE723" s="27"/>
      <c r="AF723" s="27"/>
      <c r="AG723" s="27"/>
      <c r="AH723" s="27"/>
      <c r="AI723" s="27"/>
      <c r="AJ723" s="27"/>
      <c r="AK723" s="27"/>
      <c r="AL723" s="27"/>
      <c r="AM723" s="27"/>
    </row>
    <row r="724" ht="12.75" customHeight="1">
      <c r="A724" s="5"/>
      <c r="B724" s="27"/>
      <c r="C724" s="27"/>
      <c r="D724" s="27"/>
      <c r="E724" s="27"/>
      <c r="F724" s="27"/>
      <c r="G724" s="27"/>
      <c r="H724" s="621"/>
      <c r="I724" s="27"/>
      <c r="J724" s="27"/>
      <c r="K724" s="27"/>
      <c r="L724" s="27"/>
      <c r="M724" s="27"/>
      <c r="N724" s="27"/>
      <c r="O724" s="27"/>
      <c r="P724" s="27"/>
      <c r="Q724" s="27"/>
      <c r="R724" s="27"/>
      <c r="S724" s="27"/>
      <c r="T724" s="27"/>
      <c r="U724" s="27"/>
      <c r="V724" s="27"/>
      <c r="W724" s="85"/>
      <c r="X724" s="27"/>
      <c r="Y724" s="27"/>
      <c r="Z724" s="27"/>
      <c r="AA724" s="27"/>
      <c r="AB724" s="27"/>
      <c r="AC724" s="27"/>
      <c r="AD724" s="27"/>
      <c r="AE724" s="27"/>
      <c r="AF724" s="27"/>
      <c r="AG724" s="27"/>
      <c r="AH724" s="27"/>
      <c r="AI724" s="27"/>
      <c r="AJ724" s="27"/>
      <c r="AK724" s="27"/>
      <c r="AL724" s="27"/>
      <c r="AM724" s="27"/>
    </row>
    <row r="725" ht="12.75" customHeight="1">
      <c r="A725" s="5"/>
      <c r="B725" s="27"/>
      <c r="C725" s="27"/>
      <c r="D725" s="27"/>
      <c r="E725" s="27"/>
      <c r="F725" s="27"/>
      <c r="G725" s="27"/>
      <c r="H725" s="621"/>
      <c r="I725" s="27"/>
      <c r="J725" s="27"/>
      <c r="K725" s="27"/>
      <c r="L725" s="27"/>
      <c r="M725" s="27"/>
      <c r="N725" s="27"/>
      <c r="O725" s="27"/>
      <c r="P725" s="27"/>
      <c r="Q725" s="27"/>
      <c r="R725" s="27"/>
      <c r="S725" s="27"/>
      <c r="T725" s="27"/>
      <c r="U725" s="27"/>
      <c r="V725" s="27"/>
      <c r="W725" s="85"/>
      <c r="X725" s="27"/>
      <c r="Y725" s="27"/>
      <c r="Z725" s="27"/>
      <c r="AA725" s="27"/>
      <c r="AB725" s="27"/>
      <c r="AC725" s="27"/>
      <c r="AD725" s="27"/>
      <c r="AE725" s="27"/>
      <c r="AF725" s="27"/>
      <c r="AG725" s="27"/>
      <c r="AH725" s="27"/>
      <c r="AI725" s="27"/>
      <c r="AJ725" s="27"/>
      <c r="AK725" s="27"/>
      <c r="AL725" s="27"/>
      <c r="AM725" s="27"/>
    </row>
    <row r="726" ht="12.75" customHeight="1">
      <c r="A726" s="5"/>
      <c r="B726" s="27"/>
      <c r="C726" s="27"/>
      <c r="D726" s="27"/>
      <c r="E726" s="27"/>
      <c r="F726" s="27"/>
      <c r="G726" s="27"/>
      <c r="H726" s="621"/>
      <c r="I726" s="27"/>
      <c r="J726" s="27"/>
      <c r="K726" s="27"/>
      <c r="L726" s="27"/>
      <c r="M726" s="27"/>
      <c r="N726" s="27"/>
      <c r="O726" s="27"/>
      <c r="P726" s="27"/>
      <c r="Q726" s="27"/>
      <c r="R726" s="27"/>
      <c r="S726" s="27"/>
      <c r="T726" s="27"/>
      <c r="U726" s="27"/>
      <c r="V726" s="27"/>
      <c r="W726" s="85"/>
      <c r="X726" s="27"/>
      <c r="Y726" s="27"/>
      <c r="Z726" s="27"/>
      <c r="AA726" s="27"/>
      <c r="AB726" s="27"/>
      <c r="AC726" s="27"/>
      <c r="AD726" s="27"/>
      <c r="AE726" s="27"/>
      <c r="AF726" s="27"/>
      <c r="AG726" s="27"/>
      <c r="AH726" s="27"/>
      <c r="AI726" s="27"/>
      <c r="AJ726" s="27"/>
      <c r="AK726" s="27"/>
      <c r="AL726" s="27"/>
      <c r="AM726" s="27"/>
    </row>
    <row r="727" ht="12.75" customHeight="1">
      <c r="A727" s="5"/>
      <c r="B727" s="27"/>
      <c r="C727" s="27"/>
      <c r="D727" s="27"/>
      <c r="E727" s="27"/>
      <c r="F727" s="27"/>
      <c r="G727" s="27"/>
      <c r="H727" s="621"/>
      <c r="I727" s="27"/>
      <c r="J727" s="27"/>
      <c r="K727" s="27"/>
      <c r="L727" s="27"/>
      <c r="M727" s="27"/>
      <c r="N727" s="27"/>
      <c r="O727" s="27"/>
      <c r="P727" s="27"/>
      <c r="Q727" s="27"/>
      <c r="R727" s="27"/>
      <c r="S727" s="27"/>
      <c r="T727" s="27"/>
      <c r="U727" s="27"/>
      <c r="V727" s="27"/>
      <c r="W727" s="85"/>
      <c r="X727" s="27"/>
      <c r="Y727" s="27"/>
      <c r="Z727" s="27"/>
      <c r="AA727" s="27"/>
      <c r="AB727" s="27"/>
      <c r="AC727" s="27"/>
      <c r="AD727" s="27"/>
      <c r="AE727" s="27"/>
      <c r="AF727" s="27"/>
      <c r="AG727" s="27"/>
      <c r="AH727" s="27"/>
      <c r="AI727" s="27"/>
      <c r="AJ727" s="27"/>
      <c r="AK727" s="27"/>
      <c r="AL727" s="27"/>
      <c r="AM727" s="27"/>
    </row>
    <row r="728" ht="12.75" customHeight="1">
      <c r="A728" s="5"/>
      <c r="B728" s="27"/>
      <c r="C728" s="27"/>
      <c r="D728" s="27"/>
      <c r="E728" s="27"/>
      <c r="F728" s="27"/>
      <c r="G728" s="27"/>
      <c r="H728" s="621"/>
      <c r="I728" s="27"/>
      <c r="J728" s="27"/>
      <c r="K728" s="27"/>
      <c r="L728" s="27"/>
      <c r="M728" s="27"/>
      <c r="N728" s="27"/>
      <c r="O728" s="27"/>
      <c r="P728" s="27"/>
      <c r="Q728" s="27"/>
      <c r="R728" s="27"/>
      <c r="S728" s="27"/>
      <c r="T728" s="27"/>
      <c r="U728" s="27"/>
      <c r="V728" s="27"/>
      <c r="W728" s="85"/>
      <c r="X728" s="27"/>
      <c r="Y728" s="27"/>
      <c r="Z728" s="27"/>
      <c r="AA728" s="27"/>
      <c r="AB728" s="27"/>
      <c r="AC728" s="27"/>
      <c r="AD728" s="27"/>
      <c r="AE728" s="27"/>
      <c r="AF728" s="27"/>
      <c r="AG728" s="27"/>
      <c r="AH728" s="27"/>
      <c r="AI728" s="27"/>
      <c r="AJ728" s="27"/>
      <c r="AK728" s="27"/>
      <c r="AL728" s="27"/>
      <c r="AM728" s="27"/>
    </row>
    <row r="729" ht="12.75" customHeight="1">
      <c r="A729" s="5"/>
      <c r="B729" s="27"/>
      <c r="C729" s="27"/>
      <c r="D729" s="27"/>
      <c r="E729" s="27"/>
      <c r="F729" s="27"/>
      <c r="G729" s="27"/>
      <c r="H729" s="621"/>
      <c r="I729" s="27"/>
      <c r="J729" s="27"/>
      <c r="K729" s="27"/>
      <c r="L729" s="27"/>
      <c r="M729" s="27"/>
      <c r="N729" s="27"/>
      <c r="O729" s="27"/>
      <c r="P729" s="27"/>
      <c r="Q729" s="27"/>
      <c r="R729" s="27"/>
      <c r="S729" s="27"/>
      <c r="T729" s="27"/>
      <c r="U729" s="27"/>
      <c r="V729" s="27"/>
      <c r="W729" s="85"/>
      <c r="X729" s="27"/>
      <c r="Y729" s="27"/>
      <c r="Z729" s="27"/>
      <c r="AA729" s="27"/>
      <c r="AB729" s="27"/>
      <c r="AC729" s="27"/>
      <c r="AD729" s="27"/>
      <c r="AE729" s="27"/>
      <c r="AF729" s="27"/>
      <c r="AG729" s="27"/>
      <c r="AH729" s="27"/>
      <c r="AI729" s="27"/>
      <c r="AJ729" s="27"/>
      <c r="AK729" s="27"/>
      <c r="AL729" s="27"/>
      <c r="AM729" s="27"/>
    </row>
    <row r="730" ht="12.75" customHeight="1">
      <c r="A730" s="5"/>
      <c r="B730" s="27"/>
      <c r="C730" s="27"/>
      <c r="D730" s="27"/>
      <c r="E730" s="27"/>
      <c r="F730" s="27"/>
      <c r="G730" s="27"/>
      <c r="H730" s="621"/>
      <c r="I730" s="27"/>
      <c r="J730" s="27"/>
      <c r="K730" s="27"/>
      <c r="L730" s="27"/>
      <c r="M730" s="27"/>
      <c r="N730" s="27"/>
      <c r="O730" s="27"/>
      <c r="P730" s="27"/>
      <c r="Q730" s="27"/>
      <c r="R730" s="27"/>
      <c r="S730" s="27"/>
      <c r="T730" s="27"/>
      <c r="U730" s="27"/>
      <c r="V730" s="27"/>
      <c r="W730" s="85"/>
      <c r="X730" s="27"/>
      <c r="Y730" s="27"/>
      <c r="Z730" s="27"/>
      <c r="AA730" s="27"/>
      <c r="AB730" s="27"/>
      <c r="AC730" s="27"/>
      <c r="AD730" s="27"/>
      <c r="AE730" s="27"/>
      <c r="AF730" s="27"/>
      <c r="AG730" s="27"/>
      <c r="AH730" s="27"/>
      <c r="AI730" s="27"/>
      <c r="AJ730" s="27"/>
      <c r="AK730" s="27"/>
      <c r="AL730" s="27"/>
      <c r="AM730" s="27"/>
    </row>
    <row r="731" ht="12.75" customHeight="1">
      <c r="A731" s="5"/>
      <c r="B731" s="27"/>
      <c r="C731" s="27"/>
      <c r="D731" s="27"/>
      <c r="E731" s="27"/>
      <c r="F731" s="27"/>
      <c r="G731" s="27"/>
      <c r="H731" s="621"/>
      <c r="I731" s="27"/>
      <c r="J731" s="27"/>
      <c r="K731" s="27"/>
      <c r="L731" s="27"/>
      <c r="M731" s="27"/>
      <c r="N731" s="27"/>
      <c r="O731" s="27"/>
      <c r="P731" s="27"/>
      <c r="Q731" s="27"/>
      <c r="R731" s="27"/>
      <c r="S731" s="27"/>
      <c r="T731" s="27"/>
      <c r="U731" s="27"/>
      <c r="V731" s="27"/>
      <c r="W731" s="85"/>
      <c r="X731" s="27"/>
      <c r="Y731" s="27"/>
      <c r="Z731" s="27"/>
      <c r="AA731" s="27"/>
      <c r="AB731" s="27"/>
      <c r="AC731" s="27"/>
      <c r="AD731" s="27"/>
      <c r="AE731" s="27"/>
      <c r="AF731" s="27"/>
      <c r="AG731" s="27"/>
      <c r="AH731" s="27"/>
      <c r="AI731" s="27"/>
      <c r="AJ731" s="27"/>
      <c r="AK731" s="27"/>
      <c r="AL731" s="27"/>
      <c r="AM731" s="27"/>
    </row>
    <row r="732" ht="12.75" customHeight="1">
      <c r="A732" s="5"/>
      <c r="B732" s="27"/>
      <c r="C732" s="27"/>
      <c r="D732" s="27"/>
      <c r="E732" s="27"/>
      <c r="F732" s="27"/>
      <c r="G732" s="27"/>
      <c r="H732" s="621"/>
      <c r="I732" s="27"/>
      <c r="J732" s="27"/>
      <c r="K732" s="27"/>
      <c r="L732" s="27"/>
      <c r="M732" s="27"/>
      <c r="N732" s="27"/>
      <c r="O732" s="27"/>
      <c r="P732" s="27"/>
      <c r="Q732" s="27"/>
      <c r="R732" s="27"/>
      <c r="S732" s="27"/>
      <c r="T732" s="27"/>
      <c r="U732" s="27"/>
      <c r="V732" s="27"/>
      <c r="W732" s="85"/>
      <c r="X732" s="27"/>
      <c r="Y732" s="27"/>
      <c r="Z732" s="27"/>
      <c r="AA732" s="27"/>
      <c r="AB732" s="27"/>
      <c r="AC732" s="27"/>
      <c r="AD732" s="27"/>
      <c r="AE732" s="27"/>
      <c r="AF732" s="27"/>
      <c r="AG732" s="27"/>
      <c r="AH732" s="27"/>
      <c r="AI732" s="27"/>
      <c r="AJ732" s="27"/>
      <c r="AK732" s="27"/>
      <c r="AL732" s="27"/>
      <c r="AM732" s="27"/>
    </row>
    <row r="733" ht="12.75" customHeight="1">
      <c r="A733" s="5"/>
      <c r="B733" s="27"/>
      <c r="C733" s="27"/>
      <c r="D733" s="27"/>
      <c r="E733" s="27"/>
      <c r="F733" s="27"/>
      <c r="G733" s="27"/>
      <c r="H733" s="621"/>
      <c r="I733" s="27"/>
      <c r="J733" s="27"/>
      <c r="K733" s="27"/>
      <c r="L733" s="27"/>
      <c r="M733" s="27"/>
      <c r="N733" s="27"/>
      <c r="O733" s="27"/>
      <c r="P733" s="27"/>
      <c r="Q733" s="27"/>
      <c r="R733" s="27"/>
      <c r="S733" s="27"/>
      <c r="T733" s="27"/>
      <c r="U733" s="27"/>
      <c r="V733" s="27"/>
      <c r="W733" s="85"/>
      <c r="X733" s="27"/>
      <c r="Y733" s="27"/>
      <c r="Z733" s="27"/>
      <c r="AA733" s="27"/>
      <c r="AB733" s="27"/>
      <c r="AC733" s="27"/>
      <c r="AD733" s="27"/>
      <c r="AE733" s="27"/>
      <c r="AF733" s="27"/>
      <c r="AG733" s="27"/>
      <c r="AH733" s="27"/>
      <c r="AI733" s="27"/>
      <c r="AJ733" s="27"/>
      <c r="AK733" s="27"/>
      <c r="AL733" s="27"/>
      <c r="AM733" s="27"/>
    </row>
    <row r="734" ht="12.75" customHeight="1">
      <c r="A734" s="5"/>
      <c r="B734" s="27"/>
      <c r="C734" s="27"/>
      <c r="D734" s="27"/>
      <c r="E734" s="27"/>
      <c r="F734" s="27"/>
      <c r="G734" s="27"/>
      <c r="H734" s="621"/>
      <c r="I734" s="27"/>
      <c r="J734" s="27"/>
      <c r="K734" s="27"/>
      <c r="L734" s="27"/>
      <c r="M734" s="27"/>
      <c r="N734" s="27"/>
      <c r="O734" s="27"/>
      <c r="P734" s="27"/>
      <c r="Q734" s="27"/>
      <c r="R734" s="27"/>
      <c r="S734" s="27"/>
      <c r="T734" s="27"/>
      <c r="U734" s="27"/>
      <c r="V734" s="27"/>
      <c r="W734" s="85"/>
      <c r="X734" s="27"/>
      <c r="Y734" s="27"/>
      <c r="Z734" s="27"/>
      <c r="AA734" s="27"/>
      <c r="AB734" s="27"/>
      <c r="AC734" s="27"/>
      <c r="AD734" s="27"/>
      <c r="AE734" s="27"/>
      <c r="AF734" s="27"/>
      <c r="AG734" s="27"/>
      <c r="AH734" s="27"/>
      <c r="AI734" s="27"/>
      <c r="AJ734" s="27"/>
      <c r="AK734" s="27"/>
      <c r="AL734" s="27"/>
      <c r="AM734" s="27"/>
    </row>
    <row r="735" ht="12.75" customHeight="1">
      <c r="A735" s="5"/>
      <c r="B735" s="27"/>
      <c r="C735" s="27"/>
      <c r="D735" s="27"/>
      <c r="E735" s="27"/>
      <c r="F735" s="27"/>
      <c r="G735" s="27"/>
      <c r="H735" s="621"/>
      <c r="I735" s="27"/>
      <c r="J735" s="27"/>
      <c r="K735" s="27"/>
      <c r="L735" s="27"/>
      <c r="M735" s="27"/>
      <c r="N735" s="27"/>
      <c r="O735" s="27"/>
      <c r="P735" s="27"/>
      <c r="Q735" s="27"/>
      <c r="R735" s="27"/>
      <c r="S735" s="27"/>
      <c r="T735" s="27"/>
      <c r="U735" s="27"/>
      <c r="V735" s="27"/>
      <c r="W735" s="85"/>
      <c r="X735" s="27"/>
      <c r="Y735" s="27"/>
      <c r="Z735" s="27"/>
      <c r="AA735" s="27"/>
      <c r="AB735" s="27"/>
      <c r="AC735" s="27"/>
      <c r="AD735" s="27"/>
      <c r="AE735" s="27"/>
      <c r="AF735" s="27"/>
      <c r="AG735" s="27"/>
      <c r="AH735" s="27"/>
      <c r="AI735" s="27"/>
      <c r="AJ735" s="27"/>
      <c r="AK735" s="27"/>
      <c r="AL735" s="27"/>
      <c r="AM735" s="27"/>
    </row>
    <row r="736" ht="12.75" customHeight="1">
      <c r="A736" s="5"/>
      <c r="B736" s="27"/>
      <c r="C736" s="27"/>
      <c r="D736" s="27"/>
      <c r="E736" s="27"/>
      <c r="F736" s="27"/>
      <c r="G736" s="27"/>
      <c r="H736" s="621"/>
      <c r="I736" s="27"/>
      <c r="J736" s="27"/>
      <c r="K736" s="27"/>
      <c r="L736" s="27"/>
      <c r="M736" s="27"/>
      <c r="N736" s="27"/>
      <c r="O736" s="27"/>
      <c r="P736" s="27"/>
      <c r="Q736" s="27"/>
      <c r="R736" s="27"/>
      <c r="S736" s="27"/>
      <c r="T736" s="27"/>
      <c r="U736" s="27"/>
      <c r="V736" s="27"/>
      <c r="W736" s="85"/>
      <c r="X736" s="27"/>
      <c r="Y736" s="27"/>
      <c r="Z736" s="27"/>
      <c r="AA736" s="27"/>
      <c r="AB736" s="27"/>
      <c r="AC736" s="27"/>
      <c r="AD736" s="27"/>
      <c r="AE736" s="27"/>
      <c r="AF736" s="27"/>
      <c r="AG736" s="27"/>
      <c r="AH736" s="27"/>
      <c r="AI736" s="27"/>
      <c r="AJ736" s="27"/>
      <c r="AK736" s="27"/>
      <c r="AL736" s="27"/>
      <c r="AM736" s="27"/>
    </row>
    <row r="737" ht="12.75" customHeight="1">
      <c r="A737" s="5"/>
      <c r="B737" s="27"/>
      <c r="C737" s="27"/>
      <c r="D737" s="27"/>
      <c r="E737" s="27"/>
      <c r="F737" s="27"/>
      <c r="G737" s="27"/>
      <c r="H737" s="621"/>
      <c r="I737" s="27"/>
      <c r="J737" s="27"/>
      <c r="K737" s="27"/>
      <c r="L737" s="27"/>
      <c r="M737" s="27"/>
      <c r="N737" s="27"/>
      <c r="O737" s="27"/>
      <c r="P737" s="27"/>
      <c r="Q737" s="27"/>
      <c r="R737" s="27"/>
      <c r="S737" s="27"/>
      <c r="T737" s="27"/>
      <c r="U737" s="27"/>
      <c r="V737" s="27"/>
      <c r="W737" s="85"/>
      <c r="X737" s="27"/>
      <c r="Y737" s="27"/>
      <c r="Z737" s="27"/>
      <c r="AA737" s="27"/>
      <c r="AB737" s="27"/>
      <c r="AC737" s="27"/>
      <c r="AD737" s="27"/>
      <c r="AE737" s="27"/>
      <c r="AF737" s="27"/>
      <c r="AG737" s="27"/>
      <c r="AH737" s="27"/>
      <c r="AI737" s="27"/>
      <c r="AJ737" s="27"/>
      <c r="AK737" s="27"/>
      <c r="AL737" s="27"/>
      <c r="AM737" s="27"/>
    </row>
    <row r="738" ht="12.75" customHeight="1">
      <c r="A738" s="5"/>
      <c r="B738" s="27"/>
      <c r="C738" s="27"/>
      <c r="D738" s="27"/>
      <c r="E738" s="27"/>
      <c r="F738" s="27"/>
      <c r="G738" s="27"/>
      <c r="H738" s="621"/>
      <c r="I738" s="27"/>
      <c r="J738" s="27"/>
      <c r="K738" s="27"/>
      <c r="L738" s="27"/>
      <c r="M738" s="27"/>
      <c r="N738" s="27"/>
      <c r="O738" s="27"/>
      <c r="P738" s="27"/>
      <c r="Q738" s="27"/>
      <c r="R738" s="27"/>
      <c r="S738" s="27"/>
      <c r="T738" s="27"/>
      <c r="U738" s="27"/>
      <c r="V738" s="27"/>
      <c r="W738" s="85"/>
      <c r="X738" s="27"/>
      <c r="Y738" s="27"/>
      <c r="Z738" s="27"/>
      <c r="AA738" s="27"/>
      <c r="AB738" s="27"/>
      <c r="AC738" s="27"/>
      <c r="AD738" s="27"/>
      <c r="AE738" s="27"/>
      <c r="AF738" s="27"/>
      <c r="AG738" s="27"/>
      <c r="AH738" s="27"/>
      <c r="AI738" s="27"/>
      <c r="AJ738" s="27"/>
      <c r="AK738" s="27"/>
      <c r="AL738" s="27"/>
      <c r="AM738" s="27"/>
    </row>
    <row r="739" ht="12.75" customHeight="1">
      <c r="A739" s="5"/>
      <c r="B739" s="27"/>
      <c r="C739" s="27"/>
      <c r="D739" s="27"/>
      <c r="E739" s="27"/>
      <c r="F739" s="27"/>
      <c r="G739" s="27"/>
      <c r="H739" s="621"/>
      <c r="I739" s="27"/>
      <c r="J739" s="27"/>
      <c r="K739" s="27"/>
      <c r="L739" s="27"/>
      <c r="M739" s="27"/>
      <c r="N739" s="27"/>
      <c r="O739" s="27"/>
      <c r="P739" s="27"/>
      <c r="Q739" s="27"/>
      <c r="R739" s="27"/>
      <c r="S739" s="27"/>
      <c r="T739" s="27"/>
      <c r="U739" s="27"/>
      <c r="V739" s="27"/>
      <c r="W739" s="85"/>
      <c r="X739" s="27"/>
      <c r="Y739" s="27"/>
      <c r="Z739" s="27"/>
      <c r="AA739" s="27"/>
      <c r="AB739" s="27"/>
      <c r="AC739" s="27"/>
      <c r="AD739" s="27"/>
      <c r="AE739" s="27"/>
      <c r="AF739" s="27"/>
      <c r="AG739" s="27"/>
      <c r="AH739" s="27"/>
      <c r="AI739" s="27"/>
      <c r="AJ739" s="27"/>
      <c r="AK739" s="27"/>
      <c r="AL739" s="27"/>
      <c r="AM739" s="27"/>
    </row>
    <row r="740" ht="12.75" customHeight="1">
      <c r="A740" s="5"/>
      <c r="B740" s="27"/>
      <c r="C740" s="27"/>
      <c r="D740" s="27"/>
      <c r="E740" s="27"/>
      <c r="F740" s="27"/>
      <c r="G740" s="27"/>
      <c r="H740" s="621"/>
      <c r="I740" s="27"/>
      <c r="J740" s="27"/>
      <c r="K740" s="27"/>
      <c r="L740" s="27"/>
      <c r="M740" s="27"/>
      <c r="N740" s="27"/>
      <c r="O740" s="27"/>
      <c r="P740" s="27"/>
      <c r="Q740" s="27"/>
      <c r="R740" s="27"/>
      <c r="S740" s="27"/>
      <c r="T740" s="27"/>
      <c r="U740" s="27"/>
      <c r="V740" s="27"/>
      <c r="W740" s="85"/>
      <c r="X740" s="27"/>
      <c r="Y740" s="27"/>
      <c r="Z740" s="27"/>
      <c r="AA740" s="27"/>
      <c r="AB740" s="27"/>
      <c r="AC740" s="27"/>
      <c r="AD740" s="27"/>
      <c r="AE740" s="27"/>
      <c r="AF740" s="27"/>
      <c r="AG740" s="27"/>
      <c r="AH740" s="27"/>
      <c r="AI740" s="27"/>
      <c r="AJ740" s="27"/>
      <c r="AK740" s="27"/>
      <c r="AL740" s="27"/>
      <c r="AM740" s="27"/>
    </row>
    <row r="741" ht="12.75" customHeight="1">
      <c r="A741" s="5"/>
      <c r="B741" s="27"/>
      <c r="C741" s="27"/>
      <c r="D741" s="27"/>
      <c r="E741" s="27"/>
      <c r="F741" s="27"/>
      <c r="G741" s="27"/>
      <c r="H741" s="621"/>
      <c r="I741" s="27"/>
      <c r="J741" s="27"/>
      <c r="K741" s="27"/>
      <c r="L741" s="27"/>
      <c r="M741" s="27"/>
      <c r="N741" s="27"/>
      <c r="O741" s="27"/>
      <c r="P741" s="27"/>
      <c r="Q741" s="27"/>
      <c r="R741" s="27"/>
      <c r="S741" s="27"/>
      <c r="T741" s="27"/>
      <c r="U741" s="27"/>
      <c r="V741" s="27"/>
      <c r="W741" s="85"/>
      <c r="X741" s="27"/>
      <c r="Y741" s="27"/>
      <c r="Z741" s="27"/>
      <c r="AA741" s="27"/>
      <c r="AB741" s="27"/>
      <c r="AC741" s="27"/>
      <c r="AD741" s="27"/>
      <c r="AE741" s="27"/>
      <c r="AF741" s="27"/>
      <c r="AG741" s="27"/>
      <c r="AH741" s="27"/>
      <c r="AI741" s="27"/>
      <c r="AJ741" s="27"/>
      <c r="AK741" s="27"/>
      <c r="AL741" s="27"/>
      <c r="AM741" s="27"/>
    </row>
    <row r="742" ht="12.75" customHeight="1">
      <c r="A742" s="5"/>
      <c r="B742" s="27"/>
      <c r="C742" s="27"/>
      <c r="D742" s="27"/>
      <c r="E742" s="27"/>
      <c r="F742" s="27"/>
      <c r="G742" s="27"/>
      <c r="H742" s="621"/>
      <c r="I742" s="27"/>
      <c r="J742" s="27"/>
      <c r="K742" s="27"/>
      <c r="L742" s="27"/>
      <c r="M742" s="27"/>
      <c r="N742" s="27"/>
      <c r="O742" s="27"/>
      <c r="P742" s="27"/>
      <c r="Q742" s="27"/>
      <c r="R742" s="27"/>
      <c r="S742" s="27"/>
      <c r="T742" s="27"/>
      <c r="U742" s="27"/>
      <c r="V742" s="27"/>
      <c r="W742" s="85"/>
      <c r="X742" s="27"/>
      <c r="Y742" s="27"/>
      <c r="Z742" s="27"/>
      <c r="AA742" s="27"/>
      <c r="AB742" s="27"/>
      <c r="AC742" s="27"/>
      <c r="AD742" s="27"/>
      <c r="AE742" s="27"/>
      <c r="AF742" s="27"/>
      <c r="AG742" s="27"/>
      <c r="AH742" s="27"/>
      <c r="AI742" s="27"/>
      <c r="AJ742" s="27"/>
      <c r="AK742" s="27"/>
      <c r="AL742" s="27"/>
      <c r="AM742" s="27"/>
    </row>
    <row r="743" ht="12.75" customHeight="1">
      <c r="A743" s="5"/>
      <c r="B743" s="27"/>
      <c r="C743" s="27"/>
      <c r="D743" s="27"/>
      <c r="E743" s="27"/>
      <c r="F743" s="27"/>
      <c r="G743" s="27"/>
      <c r="H743" s="621"/>
      <c r="I743" s="27"/>
      <c r="J743" s="27"/>
      <c r="K743" s="27"/>
      <c r="L743" s="27"/>
      <c r="M743" s="27"/>
      <c r="N743" s="27"/>
      <c r="O743" s="27"/>
      <c r="P743" s="27"/>
      <c r="Q743" s="27"/>
      <c r="R743" s="27"/>
      <c r="S743" s="27"/>
      <c r="T743" s="27"/>
      <c r="U743" s="27"/>
      <c r="V743" s="27"/>
      <c r="W743" s="85"/>
      <c r="X743" s="27"/>
      <c r="Y743" s="27"/>
      <c r="Z743" s="27"/>
      <c r="AA743" s="27"/>
      <c r="AB743" s="27"/>
      <c r="AC743" s="27"/>
      <c r="AD743" s="27"/>
      <c r="AE743" s="27"/>
      <c r="AF743" s="27"/>
      <c r="AG743" s="27"/>
      <c r="AH743" s="27"/>
      <c r="AI743" s="27"/>
      <c r="AJ743" s="27"/>
      <c r="AK743" s="27"/>
      <c r="AL743" s="27"/>
      <c r="AM743" s="27"/>
    </row>
    <row r="744" ht="12.75" customHeight="1">
      <c r="A744" s="5"/>
      <c r="B744" s="27"/>
      <c r="C744" s="27"/>
      <c r="D744" s="27"/>
      <c r="E744" s="27"/>
      <c r="F744" s="27"/>
      <c r="G744" s="27"/>
      <c r="H744" s="621"/>
      <c r="I744" s="27"/>
      <c r="J744" s="27"/>
      <c r="K744" s="27"/>
      <c r="L744" s="27"/>
      <c r="M744" s="27"/>
      <c r="N744" s="27"/>
      <c r="O744" s="27"/>
      <c r="P744" s="27"/>
      <c r="Q744" s="27"/>
      <c r="R744" s="27"/>
      <c r="S744" s="27"/>
      <c r="T744" s="27"/>
      <c r="U744" s="27"/>
      <c r="V744" s="27"/>
      <c r="W744" s="85"/>
      <c r="X744" s="27"/>
      <c r="Y744" s="27"/>
      <c r="Z744" s="27"/>
      <c r="AA744" s="27"/>
      <c r="AB744" s="27"/>
      <c r="AC744" s="27"/>
      <c r="AD744" s="27"/>
      <c r="AE744" s="27"/>
      <c r="AF744" s="27"/>
      <c r="AG744" s="27"/>
      <c r="AH744" s="27"/>
      <c r="AI744" s="27"/>
      <c r="AJ744" s="27"/>
      <c r="AK744" s="27"/>
      <c r="AL744" s="27"/>
      <c r="AM744" s="27"/>
    </row>
    <row r="745" ht="12.75" customHeight="1">
      <c r="A745" s="5"/>
      <c r="B745" s="27"/>
      <c r="C745" s="27"/>
      <c r="D745" s="27"/>
      <c r="E745" s="27"/>
      <c r="F745" s="27"/>
      <c r="G745" s="27"/>
      <c r="H745" s="621"/>
      <c r="I745" s="27"/>
      <c r="J745" s="27"/>
      <c r="K745" s="27"/>
      <c r="L745" s="27"/>
      <c r="M745" s="27"/>
      <c r="N745" s="27"/>
      <c r="O745" s="27"/>
      <c r="P745" s="27"/>
      <c r="Q745" s="27"/>
      <c r="R745" s="27"/>
      <c r="S745" s="27"/>
      <c r="T745" s="27"/>
      <c r="U745" s="27"/>
      <c r="V745" s="27"/>
      <c r="W745" s="85"/>
      <c r="X745" s="27"/>
      <c r="Y745" s="27"/>
      <c r="Z745" s="27"/>
      <c r="AA745" s="27"/>
      <c r="AB745" s="27"/>
      <c r="AC745" s="27"/>
      <c r="AD745" s="27"/>
      <c r="AE745" s="27"/>
      <c r="AF745" s="27"/>
      <c r="AG745" s="27"/>
      <c r="AH745" s="27"/>
      <c r="AI745" s="27"/>
      <c r="AJ745" s="27"/>
      <c r="AK745" s="27"/>
      <c r="AL745" s="27"/>
      <c r="AM745" s="27"/>
    </row>
    <row r="746" ht="12.75" customHeight="1">
      <c r="A746" s="5"/>
      <c r="B746" s="27"/>
      <c r="C746" s="27"/>
      <c r="D746" s="27"/>
      <c r="E746" s="27"/>
      <c r="F746" s="27"/>
      <c r="G746" s="27"/>
      <c r="H746" s="621"/>
      <c r="I746" s="27"/>
      <c r="J746" s="27"/>
      <c r="K746" s="27"/>
      <c r="L746" s="27"/>
      <c r="M746" s="27"/>
      <c r="N746" s="27"/>
      <c r="O746" s="27"/>
      <c r="P746" s="27"/>
      <c r="Q746" s="27"/>
      <c r="R746" s="27"/>
      <c r="S746" s="27"/>
      <c r="T746" s="27"/>
      <c r="U746" s="27"/>
      <c r="V746" s="27"/>
      <c r="W746" s="85"/>
      <c r="X746" s="27"/>
      <c r="Y746" s="27"/>
      <c r="Z746" s="27"/>
      <c r="AA746" s="27"/>
      <c r="AB746" s="27"/>
      <c r="AC746" s="27"/>
      <c r="AD746" s="27"/>
      <c r="AE746" s="27"/>
      <c r="AF746" s="27"/>
      <c r="AG746" s="27"/>
      <c r="AH746" s="27"/>
      <c r="AI746" s="27"/>
      <c r="AJ746" s="27"/>
      <c r="AK746" s="27"/>
      <c r="AL746" s="27"/>
      <c r="AM746" s="27"/>
    </row>
    <row r="747" ht="12.75" customHeight="1">
      <c r="A747" s="5"/>
      <c r="B747" s="27"/>
      <c r="C747" s="27"/>
      <c r="D747" s="27"/>
      <c r="E747" s="27"/>
      <c r="F747" s="27"/>
      <c r="G747" s="27"/>
      <c r="H747" s="621"/>
      <c r="I747" s="27"/>
      <c r="J747" s="27"/>
      <c r="K747" s="27"/>
      <c r="L747" s="27"/>
      <c r="M747" s="27"/>
      <c r="N747" s="27"/>
      <c r="O747" s="27"/>
      <c r="P747" s="27"/>
      <c r="Q747" s="27"/>
      <c r="R747" s="27"/>
      <c r="S747" s="27"/>
      <c r="T747" s="27"/>
      <c r="U747" s="27"/>
      <c r="V747" s="27"/>
      <c r="W747" s="85"/>
      <c r="X747" s="27"/>
      <c r="Y747" s="27"/>
      <c r="Z747" s="27"/>
      <c r="AA747" s="27"/>
      <c r="AB747" s="27"/>
      <c r="AC747" s="27"/>
      <c r="AD747" s="27"/>
      <c r="AE747" s="27"/>
      <c r="AF747" s="27"/>
      <c r="AG747" s="27"/>
      <c r="AH747" s="27"/>
      <c r="AI747" s="27"/>
      <c r="AJ747" s="27"/>
      <c r="AK747" s="27"/>
      <c r="AL747" s="27"/>
      <c r="AM747" s="27"/>
    </row>
    <row r="748" ht="12.75" customHeight="1">
      <c r="A748" s="5"/>
      <c r="B748" s="27"/>
      <c r="C748" s="27"/>
      <c r="D748" s="27"/>
      <c r="E748" s="27"/>
      <c r="F748" s="27"/>
      <c r="G748" s="27"/>
      <c r="H748" s="621"/>
      <c r="I748" s="27"/>
      <c r="J748" s="27"/>
      <c r="K748" s="27"/>
      <c r="L748" s="27"/>
      <c r="M748" s="27"/>
      <c r="N748" s="27"/>
      <c r="O748" s="27"/>
      <c r="P748" s="27"/>
      <c r="Q748" s="27"/>
      <c r="R748" s="27"/>
      <c r="S748" s="27"/>
      <c r="T748" s="27"/>
      <c r="U748" s="27"/>
      <c r="V748" s="27"/>
      <c r="W748" s="85"/>
      <c r="X748" s="27"/>
      <c r="Y748" s="27"/>
      <c r="Z748" s="27"/>
      <c r="AA748" s="27"/>
      <c r="AB748" s="27"/>
      <c r="AC748" s="27"/>
      <c r="AD748" s="27"/>
      <c r="AE748" s="27"/>
      <c r="AF748" s="27"/>
      <c r="AG748" s="27"/>
      <c r="AH748" s="27"/>
      <c r="AI748" s="27"/>
      <c r="AJ748" s="27"/>
      <c r="AK748" s="27"/>
      <c r="AL748" s="27"/>
      <c r="AM748" s="27"/>
    </row>
    <row r="749" ht="12.75" customHeight="1">
      <c r="A749" s="5"/>
      <c r="B749" s="27"/>
      <c r="C749" s="27"/>
      <c r="D749" s="27"/>
      <c r="E749" s="27"/>
      <c r="F749" s="27"/>
      <c r="G749" s="27"/>
      <c r="H749" s="621"/>
      <c r="I749" s="27"/>
      <c r="J749" s="27"/>
      <c r="K749" s="27"/>
      <c r="L749" s="27"/>
      <c r="M749" s="27"/>
      <c r="N749" s="27"/>
      <c r="O749" s="27"/>
      <c r="P749" s="27"/>
      <c r="Q749" s="27"/>
      <c r="R749" s="27"/>
      <c r="S749" s="27"/>
      <c r="T749" s="27"/>
      <c r="U749" s="27"/>
      <c r="V749" s="27"/>
      <c r="W749" s="85"/>
      <c r="X749" s="27"/>
      <c r="Y749" s="27"/>
      <c r="Z749" s="27"/>
      <c r="AA749" s="27"/>
      <c r="AB749" s="27"/>
      <c r="AC749" s="27"/>
      <c r="AD749" s="27"/>
      <c r="AE749" s="27"/>
      <c r="AF749" s="27"/>
      <c r="AG749" s="27"/>
      <c r="AH749" s="27"/>
      <c r="AI749" s="27"/>
      <c r="AJ749" s="27"/>
      <c r="AK749" s="27"/>
      <c r="AL749" s="27"/>
      <c r="AM749" s="27"/>
    </row>
    <row r="750" ht="12.75" customHeight="1">
      <c r="A750" s="5"/>
      <c r="B750" s="27"/>
      <c r="C750" s="27"/>
      <c r="D750" s="27"/>
      <c r="E750" s="27"/>
      <c r="F750" s="27"/>
      <c r="G750" s="27"/>
      <c r="H750" s="621"/>
      <c r="I750" s="27"/>
      <c r="J750" s="27"/>
      <c r="K750" s="27"/>
      <c r="L750" s="27"/>
      <c r="M750" s="27"/>
      <c r="N750" s="27"/>
      <c r="O750" s="27"/>
      <c r="P750" s="27"/>
      <c r="Q750" s="27"/>
      <c r="R750" s="27"/>
      <c r="S750" s="27"/>
      <c r="T750" s="27"/>
      <c r="U750" s="27"/>
      <c r="V750" s="27"/>
      <c r="W750" s="85"/>
      <c r="X750" s="27"/>
      <c r="Y750" s="27"/>
      <c r="Z750" s="27"/>
      <c r="AA750" s="27"/>
      <c r="AB750" s="27"/>
      <c r="AC750" s="27"/>
      <c r="AD750" s="27"/>
      <c r="AE750" s="27"/>
      <c r="AF750" s="27"/>
      <c r="AG750" s="27"/>
      <c r="AH750" s="27"/>
      <c r="AI750" s="27"/>
      <c r="AJ750" s="27"/>
      <c r="AK750" s="27"/>
      <c r="AL750" s="27"/>
      <c r="AM750" s="27"/>
    </row>
    <row r="751" ht="12.75" customHeight="1">
      <c r="A751" s="5"/>
      <c r="B751" s="27"/>
      <c r="C751" s="27"/>
      <c r="D751" s="27"/>
      <c r="E751" s="27"/>
      <c r="F751" s="27"/>
      <c r="G751" s="27"/>
      <c r="H751" s="621"/>
      <c r="I751" s="27"/>
      <c r="J751" s="27"/>
      <c r="K751" s="27"/>
      <c r="L751" s="27"/>
      <c r="M751" s="27"/>
      <c r="N751" s="27"/>
      <c r="O751" s="27"/>
      <c r="P751" s="27"/>
      <c r="Q751" s="27"/>
      <c r="R751" s="27"/>
      <c r="S751" s="27"/>
      <c r="T751" s="27"/>
      <c r="U751" s="27"/>
      <c r="V751" s="27"/>
      <c r="W751" s="85"/>
      <c r="X751" s="27"/>
      <c r="Y751" s="27"/>
      <c r="Z751" s="27"/>
      <c r="AA751" s="27"/>
      <c r="AB751" s="27"/>
      <c r="AC751" s="27"/>
      <c r="AD751" s="27"/>
      <c r="AE751" s="27"/>
      <c r="AF751" s="27"/>
      <c r="AG751" s="27"/>
      <c r="AH751" s="27"/>
      <c r="AI751" s="27"/>
      <c r="AJ751" s="27"/>
      <c r="AK751" s="27"/>
      <c r="AL751" s="27"/>
      <c r="AM751" s="27"/>
    </row>
    <row r="752" ht="12.75" customHeight="1">
      <c r="A752" s="5"/>
      <c r="B752" s="27"/>
      <c r="C752" s="27"/>
      <c r="D752" s="27"/>
      <c r="E752" s="27"/>
      <c r="F752" s="27"/>
      <c r="G752" s="27"/>
      <c r="H752" s="621"/>
      <c r="I752" s="27"/>
      <c r="J752" s="27"/>
      <c r="K752" s="27"/>
      <c r="L752" s="27"/>
      <c r="M752" s="27"/>
      <c r="N752" s="27"/>
      <c r="O752" s="27"/>
      <c r="P752" s="27"/>
      <c r="Q752" s="27"/>
      <c r="R752" s="27"/>
      <c r="S752" s="27"/>
      <c r="T752" s="27"/>
      <c r="U752" s="27"/>
      <c r="V752" s="27"/>
      <c r="W752" s="85"/>
      <c r="X752" s="27"/>
      <c r="Y752" s="27"/>
      <c r="Z752" s="27"/>
      <c r="AA752" s="27"/>
      <c r="AB752" s="27"/>
      <c r="AC752" s="27"/>
      <c r="AD752" s="27"/>
      <c r="AE752" s="27"/>
      <c r="AF752" s="27"/>
      <c r="AG752" s="27"/>
      <c r="AH752" s="27"/>
      <c r="AI752" s="27"/>
      <c r="AJ752" s="27"/>
      <c r="AK752" s="27"/>
      <c r="AL752" s="27"/>
      <c r="AM752" s="27"/>
    </row>
    <row r="753" ht="12.75" customHeight="1">
      <c r="A753" s="5"/>
      <c r="B753" s="27"/>
      <c r="C753" s="27"/>
      <c r="D753" s="27"/>
      <c r="E753" s="27"/>
      <c r="F753" s="27"/>
      <c r="G753" s="27"/>
      <c r="H753" s="621"/>
      <c r="I753" s="27"/>
      <c r="J753" s="27"/>
      <c r="K753" s="27"/>
      <c r="L753" s="27"/>
      <c r="M753" s="27"/>
      <c r="N753" s="27"/>
      <c r="O753" s="27"/>
      <c r="P753" s="27"/>
      <c r="Q753" s="27"/>
      <c r="R753" s="27"/>
      <c r="S753" s="27"/>
      <c r="T753" s="27"/>
      <c r="U753" s="27"/>
      <c r="V753" s="27"/>
      <c r="W753" s="85"/>
      <c r="X753" s="27"/>
      <c r="Y753" s="27"/>
      <c r="Z753" s="27"/>
      <c r="AA753" s="27"/>
      <c r="AB753" s="27"/>
      <c r="AC753" s="27"/>
      <c r="AD753" s="27"/>
      <c r="AE753" s="27"/>
      <c r="AF753" s="27"/>
      <c r="AG753" s="27"/>
      <c r="AH753" s="27"/>
      <c r="AI753" s="27"/>
      <c r="AJ753" s="27"/>
      <c r="AK753" s="27"/>
      <c r="AL753" s="27"/>
      <c r="AM753" s="27"/>
    </row>
    <row r="754" ht="12.75" customHeight="1">
      <c r="A754" s="5"/>
      <c r="B754" s="27"/>
      <c r="C754" s="27"/>
      <c r="D754" s="27"/>
      <c r="E754" s="27"/>
      <c r="F754" s="27"/>
      <c r="G754" s="27"/>
      <c r="H754" s="621"/>
      <c r="I754" s="27"/>
      <c r="J754" s="27"/>
      <c r="K754" s="27"/>
      <c r="L754" s="27"/>
      <c r="M754" s="27"/>
      <c r="N754" s="27"/>
      <c r="O754" s="27"/>
      <c r="P754" s="27"/>
      <c r="Q754" s="27"/>
      <c r="R754" s="27"/>
      <c r="S754" s="27"/>
      <c r="T754" s="27"/>
      <c r="U754" s="27"/>
      <c r="V754" s="27"/>
      <c r="W754" s="85"/>
      <c r="X754" s="27"/>
      <c r="Y754" s="27"/>
      <c r="Z754" s="27"/>
      <c r="AA754" s="27"/>
      <c r="AB754" s="27"/>
      <c r="AC754" s="27"/>
      <c r="AD754" s="27"/>
      <c r="AE754" s="27"/>
      <c r="AF754" s="27"/>
      <c r="AG754" s="27"/>
      <c r="AH754" s="27"/>
      <c r="AI754" s="27"/>
      <c r="AJ754" s="27"/>
      <c r="AK754" s="27"/>
      <c r="AL754" s="27"/>
      <c r="AM754" s="27"/>
    </row>
    <row r="755" ht="12.75" customHeight="1">
      <c r="A755" s="5"/>
      <c r="B755" s="27"/>
      <c r="C755" s="27"/>
      <c r="D755" s="27"/>
      <c r="E755" s="27"/>
      <c r="F755" s="27"/>
      <c r="G755" s="27"/>
      <c r="H755" s="621"/>
      <c r="I755" s="27"/>
      <c r="J755" s="27"/>
      <c r="K755" s="27"/>
      <c r="L755" s="27"/>
      <c r="M755" s="27"/>
      <c r="N755" s="27"/>
      <c r="O755" s="27"/>
      <c r="P755" s="27"/>
      <c r="Q755" s="27"/>
      <c r="R755" s="27"/>
      <c r="S755" s="27"/>
      <c r="T755" s="27"/>
      <c r="U755" s="27"/>
      <c r="V755" s="27"/>
      <c r="W755" s="85"/>
      <c r="X755" s="27"/>
      <c r="Y755" s="27"/>
      <c r="Z755" s="27"/>
      <c r="AA755" s="27"/>
      <c r="AB755" s="27"/>
      <c r="AC755" s="27"/>
      <c r="AD755" s="27"/>
      <c r="AE755" s="27"/>
      <c r="AF755" s="27"/>
      <c r="AG755" s="27"/>
      <c r="AH755" s="27"/>
      <c r="AI755" s="27"/>
      <c r="AJ755" s="27"/>
      <c r="AK755" s="27"/>
      <c r="AL755" s="27"/>
      <c r="AM755" s="27"/>
    </row>
    <row r="756" ht="12.75" customHeight="1">
      <c r="A756" s="5"/>
      <c r="B756" s="27"/>
      <c r="C756" s="27"/>
      <c r="D756" s="27"/>
      <c r="E756" s="27"/>
      <c r="F756" s="27"/>
      <c r="G756" s="27"/>
      <c r="H756" s="621"/>
      <c r="I756" s="27"/>
      <c r="J756" s="27"/>
      <c r="K756" s="27"/>
      <c r="L756" s="27"/>
      <c r="M756" s="27"/>
      <c r="N756" s="27"/>
      <c r="O756" s="27"/>
      <c r="P756" s="27"/>
      <c r="Q756" s="27"/>
      <c r="R756" s="27"/>
      <c r="S756" s="27"/>
      <c r="T756" s="27"/>
      <c r="U756" s="27"/>
      <c r="V756" s="27"/>
      <c r="W756" s="85"/>
      <c r="X756" s="27"/>
      <c r="Y756" s="27"/>
      <c r="Z756" s="27"/>
      <c r="AA756" s="27"/>
      <c r="AB756" s="27"/>
      <c r="AC756" s="27"/>
      <c r="AD756" s="27"/>
      <c r="AE756" s="27"/>
      <c r="AF756" s="27"/>
      <c r="AG756" s="27"/>
      <c r="AH756" s="27"/>
      <c r="AI756" s="27"/>
      <c r="AJ756" s="27"/>
      <c r="AK756" s="27"/>
      <c r="AL756" s="27"/>
      <c r="AM756" s="27"/>
    </row>
    <row r="757" ht="12.75" customHeight="1">
      <c r="A757" s="5"/>
      <c r="B757" s="27"/>
      <c r="C757" s="27"/>
      <c r="D757" s="27"/>
      <c r="E757" s="27"/>
      <c r="F757" s="27"/>
      <c r="G757" s="27"/>
      <c r="H757" s="621"/>
      <c r="I757" s="27"/>
      <c r="J757" s="27"/>
      <c r="K757" s="27"/>
      <c r="L757" s="27"/>
      <c r="M757" s="27"/>
      <c r="N757" s="27"/>
      <c r="O757" s="27"/>
      <c r="P757" s="27"/>
      <c r="Q757" s="27"/>
      <c r="R757" s="27"/>
      <c r="S757" s="27"/>
      <c r="T757" s="27"/>
      <c r="U757" s="27"/>
      <c r="V757" s="27"/>
      <c r="W757" s="85"/>
      <c r="X757" s="27"/>
      <c r="Y757" s="27"/>
      <c r="Z757" s="27"/>
      <c r="AA757" s="27"/>
      <c r="AB757" s="27"/>
      <c r="AC757" s="27"/>
      <c r="AD757" s="27"/>
      <c r="AE757" s="27"/>
      <c r="AF757" s="27"/>
      <c r="AG757" s="27"/>
      <c r="AH757" s="27"/>
      <c r="AI757" s="27"/>
      <c r="AJ757" s="27"/>
      <c r="AK757" s="27"/>
      <c r="AL757" s="27"/>
      <c r="AM757" s="27"/>
    </row>
    <row r="758" ht="12.75" customHeight="1">
      <c r="A758" s="5"/>
      <c r="B758" s="27"/>
      <c r="C758" s="27"/>
      <c r="D758" s="27"/>
      <c r="E758" s="27"/>
      <c r="F758" s="27"/>
      <c r="G758" s="27"/>
      <c r="H758" s="621"/>
      <c r="I758" s="27"/>
      <c r="J758" s="27"/>
      <c r="K758" s="27"/>
      <c r="L758" s="27"/>
      <c r="M758" s="27"/>
      <c r="N758" s="27"/>
      <c r="O758" s="27"/>
      <c r="P758" s="27"/>
      <c r="Q758" s="27"/>
      <c r="R758" s="27"/>
      <c r="S758" s="27"/>
      <c r="T758" s="27"/>
      <c r="U758" s="27"/>
      <c r="V758" s="27"/>
      <c r="W758" s="85"/>
      <c r="X758" s="27"/>
      <c r="Y758" s="27"/>
      <c r="Z758" s="27"/>
      <c r="AA758" s="27"/>
      <c r="AB758" s="27"/>
      <c r="AC758" s="27"/>
      <c r="AD758" s="27"/>
      <c r="AE758" s="27"/>
      <c r="AF758" s="27"/>
      <c r="AG758" s="27"/>
      <c r="AH758" s="27"/>
      <c r="AI758" s="27"/>
      <c r="AJ758" s="27"/>
      <c r="AK758" s="27"/>
      <c r="AL758" s="27"/>
      <c r="AM758" s="27"/>
    </row>
    <row r="759" ht="12.75" customHeight="1">
      <c r="A759" s="5"/>
      <c r="B759" s="27"/>
      <c r="C759" s="27"/>
      <c r="D759" s="27"/>
      <c r="E759" s="27"/>
      <c r="F759" s="27"/>
      <c r="G759" s="27"/>
      <c r="H759" s="621"/>
      <c r="I759" s="27"/>
      <c r="J759" s="27"/>
      <c r="K759" s="27"/>
      <c r="L759" s="27"/>
      <c r="M759" s="27"/>
      <c r="N759" s="27"/>
      <c r="O759" s="27"/>
      <c r="P759" s="27"/>
      <c r="Q759" s="27"/>
      <c r="R759" s="27"/>
      <c r="S759" s="27"/>
      <c r="T759" s="27"/>
      <c r="U759" s="27"/>
      <c r="V759" s="27"/>
      <c r="W759" s="85"/>
      <c r="X759" s="27"/>
      <c r="Y759" s="27"/>
      <c r="Z759" s="27"/>
      <c r="AA759" s="27"/>
      <c r="AB759" s="27"/>
      <c r="AC759" s="27"/>
      <c r="AD759" s="27"/>
      <c r="AE759" s="27"/>
      <c r="AF759" s="27"/>
      <c r="AG759" s="27"/>
      <c r="AH759" s="27"/>
      <c r="AI759" s="27"/>
      <c r="AJ759" s="27"/>
      <c r="AK759" s="27"/>
      <c r="AL759" s="27"/>
      <c r="AM759" s="27"/>
    </row>
    <row r="760" ht="12.75" customHeight="1">
      <c r="A760" s="5"/>
      <c r="B760" s="27"/>
      <c r="C760" s="27"/>
      <c r="D760" s="27"/>
      <c r="E760" s="27"/>
      <c r="F760" s="27"/>
      <c r="G760" s="27"/>
      <c r="H760" s="621"/>
      <c r="I760" s="27"/>
      <c r="J760" s="27"/>
      <c r="K760" s="27"/>
      <c r="L760" s="27"/>
      <c r="M760" s="27"/>
      <c r="N760" s="27"/>
      <c r="O760" s="27"/>
      <c r="P760" s="27"/>
      <c r="Q760" s="27"/>
      <c r="R760" s="27"/>
      <c r="S760" s="27"/>
      <c r="T760" s="27"/>
      <c r="U760" s="27"/>
      <c r="V760" s="27"/>
      <c r="W760" s="85"/>
      <c r="X760" s="27"/>
      <c r="Y760" s="27"/>
      <c r="Z760" s="27"/>
      <c r="AA760" s="27"/>
      <c r="AB760" s="27"/>
      <c r="AC760" s="27"/>
      <c r="AD760" s="27"/>
      <c r="AE760" s="27"/>
      <c r="AF760" s="27"/>
      <c r="AG760" s="27"/>
      <c r="AH760" s="27"/>
      <c r="AI760" s="27"/>
      <c r="AJ760" s="27"/>
      <c r="AK760" s="27"/>
      <c r="AL760" s="27"/>
      <c r="AM760" s="27"/>
    </row>
    <row r="761" ht="12.75" customHeight="1">
      <c r="A761" s="5"/>
      <c r="B761" s="27"/>
      <c r="C761" s="27"/>
      <c r="D761" s="27"/>
      <c r="E761" s="27"/>
      <c r="F761" s="27"/>
      <c r="G761" s="27"/>
      <c r="H761" s="621"/>
      <c r="I761" s="27"/>
      <c r="J761" s="27"/>
      <c r="K761" s="27"/>
      <c r="L761" s="27"/>
      <c r="M761" s="27"/>
      <c r="N761" s="27"/>
      <c r="O761" s="27"/>
      <c r="P761" s="27"/>
      <c r="Q761" s="27"/>
      <c r="R761" s="27"/>
      <c r="S761" s="27"/>
      <c r="T761" s="27"/>
      <c r="U761" s="27"/>
      <c r="V761" s="27"/>
      <c r="W761" s="85"/>
      <c r="X761" s="27"/>
      <c r="Y761" s="27"/>
      <c r="Z761" s="27"/>
      <c r="AA761" s="27"/>
      <c r="AB761" s="27"/>
      <c r="AC761" s="27"/>
      <c r="AD761" s="27"/>
      <c r="AE761" s="27"/>
      <c r="AF761" s="27"/>
      <c r="AG761" s="27"/>
      <c r="AH761" s="27"/>
      <c r="AI761" s="27"/>
      <c r="AJ761" s="27"/>
      <c r="AK761" s="27"/>
      <c r="AL761" s="27"/>
      <c r="AM761" s="27"/>
    </row>
    <row r="762" ht="12.75" customHeight="1">
      <c r="A762" s="5"/>
      <c r="B762" s="27"/>
      <c r="C762" s="27"/>
      <c r="D762" s="27"/>
      <c r="E762" s="27"/>
      <c r="F762" s="27"/>
      <c r="G762" s="27"/>
      <c r="H762" s="621"/>
      <c r="I762" s="27"/>
      <c r="J762" s="27"/>
      <c r="K762" s="27"/>
      <c r="L762" s="27"/>
      <c r="M762" s="27"/>
      <c r="N762" s="27"/>
      <c r="O762" s="27"/>
      <c r="P762" s="27"/>
      <c r="Q762" s="27"/>
      <c r="R762" s="27"/>
      <c r="S762" s="27"/>
      <c r="T762" s="27"/>
      <c r="U762" s="27"/>
      <c r="V762" s="27"/>
      <c r="W762" s="85"/>
      <c r="X762" s="27"/>
      <c r="Y762" s="27"/>
      <c r="Z762" s="27"/>
      <c r="AA762" s="27"/>
      <c r="AB762" s="27"/>
      <c r="AC762" s="27"/>
      <c r="AD762" s="27"/>
      <c r="AE762" s="27"/>
      <c r="AF762" s="27"/>
      <c r="AG762" s="27"/>
      <c r="AH762" s="27"/>
      <c r="AI762" s="27"/>
      <c r="AJ762" s="27"/>
      <c r="AK762" s="27"/>
      <c r="AL762" s="27"/>
      <c r="AM762" s="27"/>
    </row>
    <row r="763" ht="12.75" customHeight="1">
      <c r="A763" s="5"/>
      <c r="B763" s="27"/>
      <c r="C763" s="27"/>
      <c r="D763" s="27"/>
      <c r="E763" s="27"/>
      <c r="F763" s="27"/>
      <c r="G763" s="27"/>
      <c r="H763" s="621"/>
      <c r="I763" s="27"/>
      <c r="J763" s="27"/>
      <c r="K763" s="27"/>
      <c r="L763" s="27"/>
      <c r="M763" s="27"/>
      <c r="N763" s="27"/>
      <c r="O763" s="27"/>
      <c r="P763" s="27"/>
      <c r="Q763" s="27"/>
      <c r="R763" s="27"/>
      <c r="S763" s="27"/>
      <c r="T763" s="27"/>
      <c r="U763" s="27"/>
      <c r="V763" s="27"/>
      <c r="W763" s="85"/>
      <c r="X763" s="27"/>
      <c r="Y763" s="27"/>
      <c r="Z763" s="27"/>
      <c r="AA763" s="27"/>
      <c r="AB763" s="27"/>
      <c r="AC763" s="27"/>
      <c r="AD763" s="27"/>
      <c r="AE763" s="27"/>
      <c r="AF763" s="27"/>
      <c r="AG763" s="27"/>
      <c r="AH763" s="27"/>
      <c r="AI763" s="27"/>
      <c r="AJ763" s="27"/>
      <c r="AK763" s="27"/>
      <c r="AL763" s="27"/>
      <c r="AM763" s="27"/>
    </row>
    <row r="764" ht="12.75" customHeight="1">
      <c r="A764" s="5"/>
      <c r="B764" s="27"/>
      <c r="C764" s="27"/>
      <c r="D764" s="27"/>
      <c r="E764" s="27"/>
      <c r="F764" s="27"/>
      <c r="G764" s="27"/>
      <c r="H764" s="621"/>
      <c r="I764" s="27"/>
      <c r="J764" s="27"/>
      <c r="K764" s="27"/>
      <c r="L764" s="27"/>
      <c r="M764" s="27"/>
      <c r="N764" s="27"/>
      <c r="O764" s="27"/>
      <c r="P764" s="27"/>
      <c r="Q764" s="27"/>
      <c r="R764" s="27"/>
      <c r="S764" s="27"/>
      <c r="T764" s="27"/>
      <c r="U764" s="27"/>
      <c r="V764" s="27"/>
      <c r="W764" s="85"/>
      <c r="X764" s="27"/>
      <c r="Y764" s="27"/>
      <c r="Z764" s="27"/>
      <c r="AA764" s="27"/>
      <c r="AB764" s="27"/>
      <c r="AC764" s="27"/>
      <c r="AD764" s="27"/>
      <c r="AE764" s="27"/>
      <c r="AF764" s="27"/>
      <c r="AG764" s="27"/>
      <c r="AH764" s="27"/>
      <c r="AI764" s="27"/>
      <c r="AJ764" s="27"/>
      <c r="AK764" s="27"/>
      <c r="AL764" s="27"/>
      <c r="AM764" s="27"/>
    </row>
    <row r="765" ht="12.75" customHeight="1">
      <c r="A765" s="5"/>
      <c r="B765" s="27"/>
      <c r="C765" s="27"/>
      <c r="D765" s="27"/>
      <c r="E765" s="27"/>
      <c r="F765" s="27"/>
      <c r="G765" s="27"/>
      <c r="H765" s="621"/>
      <c r="I765" s="27"/>
      <c r="J765" s="27"/>
      <c r="K765" s="27"/>
      <c r="L765" s="27"/>
      <c r="M765" s="27"/>
      <c r="N765" s="27"/>
      <c r="O765" s="27"/>
      <c r="P765" s="27"/>
      <c r="Q765" s="27"/>
      <c r="R765" s="27"/>
      <c r="S765" s="27"/>
      <c r="T765" s="27"/>
      <c r="U765" s="27"/>
      <c r="V765" s="27"/>
      <c r="W765" s="85"/>
      <c r="X765" s="27"/>
      <c r="Y765" s="27"/>
      <c r="Z765" s="27"/>
      <c r="AA765" s="27"/>
      <c r="AB765" s="27"/>
      <c r="AC765" s="27"/>
      <c r="AD765" s="27"/>
      <c r="AE765" s="27"/>
      <c r="AF765" s="27"/>
      <c r="AG765" s="27"/>
      <c r="AH765" s="27"/>
      <c r="AI765" s="27"/>
      <c r="AJ765" s="27"/>
      <c r="AK765" s="27"/>
      <c r="AL765" s="27"/>
      <c r="AM765" s="27"/>
    </row>
    <row r="766" ht="12.75" customHeight="1">
      <c r="A766" s="5"/>
      <c r="B766" s="27"/>
      <c r="C766" s="27"/>
      <c r="D766" s="27"/>
      <c r="E766" s="27"/>
      <c r="F766" s="27"/>
      <c r="G766" s="27"/>
      <c r="H766" s="621"/>
      <c r="I766" s="27"/>
      <c r="J766" s="27"/>
      <c r="K766" s="27"/>
      <c r="L766" s="27"/>
      <c r="M766" s="27"/>
      <c r="N766" s="27"/>
      <c r="O766" s="27"/>
      <c r="P766" s="27"/>
      <c r="Q766" s="27"/>
      <c r="R766" s="27"/>
      <c r="S766" s="27"/>
      <c r="T766" s="27"/>
      <c r="U766" s="27"/>
      <c r="V766" s="27"/>
      <c r="W766" s="85"/>
      <c r="X766" s="27"/>
      <c r="Y766" s="27"/>
      <c r="Z766" s="27"/>
      <c r="AA766" s="27"/>
      <c r="AB766" s="27"/>
      <c r="AC766" s="27"/>
      <c r="AD766" s="27"/>
      <c r="AE766" s="27"/>
      <c r="AF766" s="27"/>
      <c r="AG766" s="27"/>
      <c r="AH766" s="27"/>
      <c r="AI766" s="27"/>
      <c r="AJ766" s="27"/>
      <c r="AK766" s="27"/>
      <c r="AL766" s="27"/>
      <c r="AM766" s="27"/>
    </row>
    <row r="767" ht="12.75" customHeight="1">
      <c r="A767" s="5"/>
      <c r="B767" s="27"/>
      <c r="C767" s="27"/>
      <c r="D767" s="27"/>
      <c r="E767" s="27"/>
      <c r="F767" s="27"/>
      <c r="G767" s="27"/>
      <c r="H767" s="621"/>
      <c r="I767" s="27"/>
      <c r="J767" s="27"/>
      <c r="K767" s="27"/>
      <c r="L767" s="27"/>
      <c r="M767" s="27"/>
      <c r="N767" s="27"/>
      <c r="O767" s="27"/>
      <c r="P767" s="27"/>
      <c r="Q767" s="27"/>
      <c r="R767" s="27"/>
      <c r="S767" s="27"/>
      <c r="T767" s="27"/>
      <c r="U767" s="27"/>
      <c r="V767" s="27"/>
      <c r="W767" s="85"/>
      <c r="X767" s="27"/>
      <c r="Y767" s="27"/>
      <c r="Z767" s="27"/>
      <c r="AA767" s="27"/>
      <c r="AB767" s="27"/>
      <c r="AC767" s="27"/>
      <c r="AD767" s="27"/>
      <c r="AE767" s="27"/>
      <c r="AF767" s="27"/>
      <c r="AG767" s="27"/>
      <c r="AH767" s="27"/>
      <c r="AI767" s="27"/>
      <c r="AJ767" s="27"/>
      <c r="AK767" s="27"/>
      <c r="AL767" s="27"/>
      <c r="AM767" s="27"/>
    </row>
    <row r="768" ht="12.75" customHeight="1">
      <c r="A768" s="5"/>
      <c r="B768" s="27"/>
      <c r="C768" s="27"/>
      <c r="D768" s="27"/>
      <c r="E768" s="27"/>
      <c r="F768" s="27"/>
      <c r="G768" s="27"/>
      <c r="H768" s="621"/>
      <c r="I768" s="27"/>
      <c r="J768" s="27"/>
      <c r="K768" s="27"/>
      <c r="L768" s="27"/>
      <c r="M768" s="27"/>
      <c r="N768" s="27"/>
      <c r="O768" s="27"/>
      <c r="P768" s="27"/>
      <c r="Q768" s="27"/>
      <c r="R768" s="27"/>
      <c r="S768" s="27"/>
      <c r="T768" s="27"/>
      <c r="U768" s="27"/>
      <c r="V768" s="27"/>
      <c r="W768" s="85"/>
      <c r="X768" s="27"/>
      <c r="Y768" s="27"/>
      <c r="Z768" s="27"/>
      <c r="AA768" s="27"/>
      <c r="AB768" s="27"/>
      <c r="AC768" s="27"/>
      <c r="AD768" s="27"/>
      <c r="AE768" s="27"/>
      <c r="AF768" s="27"/>
      <c r="AG768" s="27"/>
      <c r="AH768" s="27"/>
      <c r="AI768" s="27"/>
      <c r="AJ768" s="27"/>
      <c r="AK768" s="27"/>
      <c r="AL768" s="27"/>
      <c r="AM768" s="27"/>
    </row>
    <row r="769" ht="12.75" customHeight="1">
      <c r="A769" s="5"/>
      <c r="B769" s="27"/>
      <c r="C769" s="27"/>
      <c r="D769" s="27"/>
      <c r="E769" s="27"/>
      <c r="F769" s="27"/>
      <c r="G769" s="27"/>
      <c r="H769" s="621"/>
      <c r="I769" s="27"/>
      <c r="J769" s="27"/>
      <c r="K769" s="27"/>
      <c r="L769" s="27"/>
      <c r="M769" s="27"/>
      <c r="N769" s="27"/>
      <c r="O769" s="27"/>
      <c r="P769" s="27"/>
      <c r="Q769" s="27"/>
      <c r="R769" s="27"/>
      <c r="S769" s="27"/>
      <c r="T769" s="27"/>
      <c r="U769" s="27"/>
      <c r="V769" s="27"/>
      <c r="W769" s="85"/>
      <c r="X769" s="27"/>
      <c r="Y769" s="27"/>
      <c r="Z769" s="27"/>
      <c r="AA769" s="27"/>
      <c r="AB769" s="27"/>
      <c r="AC769" s="27"/>
      <c r="AD769" s="27"/>
      <c r="AE769" s="27"/>
      <c r="AF769" s="27"/>
      <c r="AG769" s="27"/>
      <c r="AH769" s="27"/>
      <c r="AI769" s="27"/>
      <c r="AJ769" s="27"/>
      <c r="AK769" s="27"/>
      <c r="AL769" s="27"/>
      <c r="AM769" s="27"/>
    </row>
    <row r="770" ht="12.75" customHeight="1">
      <c r="A770" s="5"/>
      <c r="B770" s="27"/>
      <c r="C770" s="27"/>
      <c r="D770" s="27"/>
      <c r="E770" s="27"/>
      <c r="F770" s="27"/>
      <c r="G770" s="27"/>
      <c r="H770" s="621"/>
      <c r="I770" s="27"/>
      <c r="J770" s="27"/>
      <c r="K770" s="27"/>
      <c r="L770" s="27"/>
      <c r="M770" s="27"/>
      <c r="N770" s="27"/>
      <c r="O770" s="27"/>
      <c r="P770" s="27"/>
      <c r="Q770" s="27"/>
      <c r="R770" s="27"/>
      <c r="S770" s="27"/>
      <c r="T770" s="27"/>
      <c r="U770" s="27"/>
      <c r="V770" s="27"/>
      <c r="W770" s="85"/>
      <c r="X770" s="27"/>
      <c r="Y770" s="27"/>
      <c r="Z770" s="27"/>
      <c r="AA770" s="27"/>
      <c r="AB770" s="27"/>
      <c r="AC770" s="27"/>
      <c r="AD770" s="27"/>
      <c r="AE770" s="27"/>
      <c r="AF770" s="27"/>
      <c r="AG770" s="27"/>
      <c r="AH770" s="27"/>
      <c r="AI770" s="27"/>
      <c r="AJ770" s="27"/>
      <c r="AK770" s="27"/>
      <c r="AL770" s="27"/>
      <c r="AM770" s="27"/>
    </row>
    <row r="771" ht="12.75" customHeight="1">
      <c r="A771" s="5"/>
      <c r="B771" s="27"/>
      <c r="C771" s="27"/>
      <c r="D771" s="27"/>
      <c r="E771" s="27"/>
      <c r="F771" s="27"/>
      <c r="G771" s="27"/>
      <c r="H771" s="621"/>
      <c r="I771" s="27"/>
      <c r="J771" s="27"/>
      <c r="K771" s="27"/>
      <c r="L771" s="27"/>
      <c r="M771" s="27"/>
      <c r="N771" s="27"/>
      <c r="O771" s="27"/>
      <c r="P771" s="27"/>
      <c r="Q771" s="27"/>
      <c r="R771" s="27"/>
      <c r="S771" s="27"/>
      <c r="T771" s="27"/>
      <c r="U771" s="27"/>
      <c r="V771" s="27"/>
      <c r="W771" s="85"/>
      <c r="X771" s="27"/>
      <c r="Y771" s="27"/>
      <c r="Z771" s="27"/>
      <c r="AA771" s="27"/>
      <c r="AB771" s="27"/>
      <c r="AC771" s="27"/>
      <c r="AD771" s="27"/>
      <c r="AE771" s="27"/>
      <c r="AF771" s="27"/>
      <c r="AG771" s="27"/>
      <c r="AH771" s="27"/>
      <c r="AI771" s="27"/>
      <c r="AJ771" s="27"/>
      <c r="AK771" s="27"/>
      <c r="AL771" s="27"/>
      <c r="AM771" s="27"/>
    </row>
    <row r="772" ht="12.75" customHeight="1">
      <c r="A772" s="5"/>
      <c r="B772" s="27"/>
      <c r="C772" s="27"/>
      <c r="D772" s="27"/>
      <c r="E772" s="27"/>
      <c r="F772" s="27"/>
      <c r="G772" s="27"/>
      <c r="H772" s="621"/>
      <c r="I772" s="27"/>
      <c r="J772" s="27"/>
      <c r="K772" s="27"/>
      <c r="L772" s="27"/>
      <c r="M772" s="27"/>
      <c r="N772" s="27"/>
      <c r="O772" s="27"/>
      <c r="P772" s="27"/>
      <c r="Q772" s="27"/>
      <c r="R772" s="27"/>
      <c r="S772" s="27"/>
      <c r="T772" s="27"/>
      <c r="U772" s="27"/>
      <c r="V772" s="27"/>
      <c r="W772" s="85"/>
      <c r="X772" s="27"/>
      <c r="Y772" s="27"/>
      <c r="Z772" s="27"/>
      <c r="AA772" s="27"/>
      <c r="AB772" s="27"/>
      <c r="AC772" s="27"/>
      <c r="AD772" s="27"/>
      <c r="AE772" s="27"/>
      <c r="AF772" s="27"/>
      <c r="AG772" s="27"/>
      <c r="AH772" s="27"/>
      <c r="AI772" s="27"/>
      <c r="AJ772" s="27"/>
      <c r="AK772" s="27"/>
      <c r="AL772" s="27"/>
      <c r="AM772" s="27"/>
    </row>
    <row r="773" ht="12.75" customHeight="1">
      <c r="A773" s="5"/>
      <c r="B773" s="27"/>
      <c r="C773" s="27"/>
      <c r="D773" s="27"/>
      <c r="E773" s="27"/>
      <c r="F773" s="27"/>
      <c r="G773" s="27"/>
      <c r="H773" s="621"/>
      <c r="I773" s="27"/>
      <c r="J773" s="27"/>
      <c r="K773" s="27"/>
      <c r="L773" s="27"/>
      <c r="M773" s="27"/>
      <c r="N773" s="27"/>
      <c r="O773" s="27"/>
      <c r="P773" s="27"/>
      <c r="Q773" s="27"/>
      <c r="R773" s="27"/>
      <c r="S773" s="27"/>
      <c r="T773" s="27"/>
      <c r="U773" s="27"/>
      <c r="V773" s="27"/>
      <c r="W773" s="85"/>
      <c r="X773" s="27"/>
      <c r="Y773" s="27"/>
      <c r="Z773" s="27"/>
      <c r="AA773" s="27"/>
      <c r="AB773" s="27"/>
      <c r="AC773" s="27"/>
      <c r="AD773" s="27"/>
      <c r="AE773" s="27"/>
      <c r="AF773" s="27"/>
      <c r="AG773" s="27"/>
      <c r="AH773" s="27"/>
      <c r="AI773" s="27"/>
      <c r="AJ773" s="27"/>
      <c r="AK773" s="27"/>
      <c r="AL773" s="27"/>
      <c r="AM773" s="27"/>
    </row>
    <row r="774" ht="12.75" customHeight="1">
      <c r="A774" s="5"/>
      <c r="B774" s="27"/>
      <c r="C774" s="27"/>
      <c r="D774" s="27"/>
      <c r="E774" s="27"/>
      <c r="F774" s="27"/>
      <c r="G774" s="27"/>
      <c r="H774" s="621"/>
      <c r="I774" s="27"/>
      <c r="J774" s="27"/>
      <c r="K774" s="27"/>
      <c r="L774" s="27"/>
      <c r="M774" s="27"/>
      <c r="N774" s="27"/>
      <c r="O774" s="27"/>
      <c r="P774" s="27"/>
      <c r="Q774" s="27"/>
      <c r="R774" s="27"/>
      <c r="S774" s="27"/>
      <c r="T774" s="27"/>
      <c r="U774" s="27"/>
      <c r="V774" s="27"/>
      <c r="W774" s="85"/>
      <c r="X774" s="27"/>
      <c r="Y774" s="27"/>
      <c r="Z774" s="27"/>
      <c r="AA774" s="27"/>
      <c r="AB774" s="27"/>
      <c r="AC774" s="27"/>
      <c r="AD774" s="27"/>
      <c r="AE774" s="27"/>
      <c r="AF774" s="27"/>
      <c r="AG774" s="27"/>
      <c r="AH774" s="27"/>
      <c r="AI774" s="27"/>
      <c r="AJ774" s="27"/>
      <c r="AK774" s="27"/>
      <c r="AL774" s="27"/>
      <c r="AM774" s="27"/>
    </row>
    <row r="775" ht="12.75" customHeight="1">
      <c r="A775" s="5"/>
      <c r="B775" s="27"/>
      <c r="C775" s="27"/>
      <c r="D775" s="27"/>
      <c r="E775" s="27"/>
      <c r="F775" s="27"/>
      <c r="G775" s="27"/>
      <c r="H775" s="621"/>
      <c r="I775" s="27"/>
      <c r="J775" s="27"/>
      <c r="K775" s="27"/>
      <c r="L775" s="27"/>
      <c r="M775" s="27"/>
      <c r="N775" s="27"/>
      <c r="O775" s="27"/>
      <c r="P775" s="27"/>
      <c r="Q775" s="27"/>
      <c r="R775" s="27"/>
      <c r="S775" s="27"/>
      <c r="T775" s="27"/>
      <c r="U775" s="27"/>
      <c r="V775" s="27"/>
      <c r="W775" s="85"/>
      <c r="X775" s="27"/>
      <c r="Y775" s="27"/>
      <c r="Z775" s="27"/>
      <c r="AA775" s="27"/>
      <c r="AB775" s="27"/>
      <c r="AC775" s="27"/>
      <c r="AD775" s="27"/>
      <c r="AE775" s="27"/>
      <c r="AF775" s="27"/>
      <c r="AG775" s="27"/>
      <c r="AH775" s="27"/>
      <c r="AI775" s="27"/>
      <c r="AJ775" s="27"/>
      <c r="AK775" s="27"/>
      <c r="AL775" s="27"/>
      <c r="AM775" s="27"/>
    </row>
    <row r="776" ht="12.75" customHeight="1">
      <c r="A776" s="5"/>
      <c r="B776" s="27"/>
      <c r="C776" s="27"/>
      <c r="D776" s="27"/>
      <c r="E776" s="27"/>
      <c r="F776" s="27"/>
      <c r="G776" s="27"/>
      <c r="H776" s="621"/>
      <c r="I776" s="27"/>
      <c r="J776" s="27"/>
      <c r="K776" s="27"/>
      <c r="L776" s="27"/>
      <c r="M776" s="27"/>
      <c r="N776" s="27"/>
      <c r="O776" s="27"/>
      <c r="P776" s="27"/>
      <c r="Q776" s="27"/>
      <c r="R776" s="27"/>
      <c r="S776" s="27"/>
      <c r="T776" s="27"/>
      <c r="U776" s="27"/>
      <c r="V776" s="27"/>
      <c r="W776" s="85"/>
      <c r="X776" s="27"/>
      <c r="Y776" s="27"/>
      <c r="Z776" s="27"/>
      <c r="AA776" s="27"/>
      <c r="AB776" s="27"/>
      <c r="AC776" s="27"/>
      <c r="AD776" s="27"/>
      <c r="AE776" s="27"/>
      <c r="AF776" s="27"/>
      <c r="AG776" s="27"/>
      <c r="AH776" s="27"/>
      <c r="AI776" s="27"/>
      <c r="AJ776" s="27"/>
      <c r="AK776" s="27"/>
      <c r="AL776" s="27"/>
      <c r="AM776" s="27"/>
    </row>
    <row r="777" ht="12.75" customHeight="1">
      <c r="A777" s="5"/>
      <c r="B777" s="27"/>
      <c r="C777" s="27"/>
      <c r="D777" s="27"/>
      <c r="E777" s="27"/>
      <c r="F777" s="27"/>
      <c r="G777" s="27"/>
      <c r="H777" s="621"/>
      <c r="I777" s="27"/>
      <c r="J777" s="27"/>
      <c r="K777" s="27"/>
      <c r="L777" s="27"/>
      <c r="M777" s="27"/>
      <c r="N777" s="27"/>
      <c r="O777" s="27"/>
      <c r="P777" s="27"/>
      <c r="Q777" s="27"/>
      <c r="R777" s="27"/>
      <c r="S777" s="27"/>
      <c r="T777" s="27"/>
      <c r="U777" s="27"/>
      <c r="V777" s="27"/>
      <c r="W777" s="85"/>
      <c r="X777" s="27"/>
      <c r="Y777" s="27"/>
      <c r="Z777" s="27"/>
      <c r="AA777" s="27"/>
      <c r="AB777" s="27"/>
      <c r="AC777" s="27"/>
      <c r="AD777" s="27"/>
      <c r="AE777" s="27"/>
      <c r="AF777" s="27"/>
      <c r="AG777" s="27"/>
      <c r="AH777" s="27"/>
      <c r="AI777" s="27"/>
      <c r="AJ777" s="27"/>
      <c r="AK777" s="27"/>
      <c r="AL777" s="27"/>
      <c r="AM777" s="27"/>
    </row>
    <row r="778" ht="12.75" customHeight="1">
      <c r="A778" s="5"/>
      <c r="B778" s="27"/>
      <c r="C778" s="27"/>
      <c r="D778" s="27"/>
      <c r="E778" s="27"/>
      <c r="F778" s="27"/>
      <c r="G778" s="27"/>
      <c r="H778" s="621"/>
      <c r="I778" s="27"/>
      <c r="J778" s="27"/>
      <c r="K778" s="27"/>
      <c r="L778" s="27"/>
      <c r="M778" s="27"/>
      <c r="N778" s="27"/>
      <c r="O778" s="27"/>
      <c r="P778" s="27"/>
      <c r="Q778" s="27"/>
      <c r="R778" s="27"/>
      <c r="S778" s="27"/>
      <c r="T778" s="27"/>
      <c r="U778" s="27"/>
      <c r="V778" s="27"/>
      <c r="W778" s="85"/>
      <c r="X778" s="27"/>
      <c r="Y778" s="27"/>
      <c r="Z778" s="27"/>
      <c r="AA778" s="27"/>
      <c r="AB778" s="27"/>
      <c r="AC778" s="27"/>
      <c r="AD778" s="27"/>
      <c r="AE778" s="27"/>
      <c r="AF778" s="27"/>
      <c r="AG778" s="27"/>
      <c r="AH778" s="27"/>
      <c r="AI778" s="27"/>
      <c r="AJ778" s="27"/>
      <c r="AK778" s="27"/>
      <c r="AL778" s="27"/>
      <c r="AM778" s="27"/>
    </row>
    <row r="779" ht="12.75" customHeight="1">
      <c r="A779" s="5"/>
      <c r="B779" s="27"/>
      <c r="C779" s="27"/>
      <c r="D779" s="27"/>
      <c r="E779" s="27"/>
      <c r="F779" s="27"/>
      <c r="G779" s="27"/>
      <c r="H779" s="621"/>
      <c r="I779" s="27"/>
      <c r="J779" s="27"/>
      <c r="K779" s="27"/>
      <c r="L779" s="27"/>
      <c r="M779" s="27"/>
      <c r="N779" s="27"/>
      <c r="O779" s="27"/>
      <c r="P779" s="27"/>
      <c r="Q779" s="27"/>
      <c r="R779" s="27"/>
      <c r="S779" s="27"/>
      <c r="T779" s="27"/>
      <c r="U779" s="27"/>
      <c r="V779" s="27"/>
      <c r="W779" s="85"/>
      <c r="X779" s="27"/>
      <c r="Y779" s="27"/>
      <c r="Z779" s="27"/>
      <c r="AA779" s="27"/>
      <c r="AB779" s="27"/>
      <c r="AC779" s="27"/>
      <c r="AD779" s="27"/>
      <c r="AE779" s="27"/>
      <c r="AF779" s="27"/>
      <c r="AG779" s="27"/>
      <c r="AH779" s="27"/>
      <c r="AI779" s="27"/>
      <c r="AJ779" s="27"/>
      <c r="AK779" s="27"/>
      <c r="AL779" s="27"/>
      <c r="AM779" s="27"/>
    </row>
    <row r="780" ht="12.75" customHeight="1">
      <c r="A780" s="5"/>
      <c r="B780" s="27"/>
      <c r="C780" s="27"/>
      <c r="D780" s="27"/>
      <c r="E780" s="27"/>
      <c r="F780" s="27"/>
      <c r="G780" s="27"/>
      <c r="H780" s="621"/>
      <c r="I780" s="27"/>
      <c r="J780" s="27"/>
      <c r="K780" s="27"/>
      <c r="L780" s="27"/>
      <c r="M780" s="27"/>
      <c r="N780" s="27"/>
      <c r="O780" s="27"/>
      <c r="P780" s="27"/>
      <c r="Q780" s="27"/>
      <c r="R780" s="27"/>
      <c r="S780" s="27"/>
      <c r="T780" s="27"/>
      <c r="U780" s="27"/>
      <c r="V780" s="27"/>
      <c r="W780" s="85"/>
      <c r="X780" s="27"/>
      <c r="Y780" s="27"/>
      <c r="Z780" s="27"/>
      <c r="AA780" s="27"/>
      <c r="AB780" s="27"/>
      <c r="AC780" s="27"/>
      <c r="AD780" s="27"/>
      <c r="AE780" s="27"/>
      <c r="AF780" s="27"/>
      <c r="AG780" s="27"/>
      <c r="AH780" s="27"/>
      <c r="AI780" s="27"/>
      <c r="AJ780" s="27"/>
      <c r="AK780" s="27"/>
      <c r="AL780" s="27"/>
      <c r="AM780" s="27"/>
    </row>
    <row r="781" ht="12.75" customHeight="1">
      <c r="A781" s="5"/>
      <c r="B781" s="27"/>
      <c r="C781" s="27"/>
      <c r="D781" s="27"/>
      <c r="E781" s="27"/>
      <c r="F781" s="27"/>
      <c r="G781" s="27"/>
      <c r="H781" s="621"/>
      <c r="I781" s="27"/>
      <c r="J781" s="27"/>
      <c r="K781" s="27"/>
      <c r="L781" s="27"/>
      <c r="M781" s="27"/>
      <c r="N781" s="27"/>
      <c r="O781" s="27"/>
      <c r="P781" s="27"/>
      <c r="Q781" s="27"/>
      <c r="R781" s="27"/>
      <c r="S781" s="27"/>
      <c r="T781" s="27"/>
      <c r="U781" s="27"/>
      <c r="V781" s="27"/>
      <c r="W781" s="85"/>
      <c r="X781" s="27"/>
      <c r="Y781" s="27"/>
      <c r="Z781" s="27"/>
      <c r="AA781" s="27"/>
      <c r="AB781" s="27"/>
      <c r="AC781" s="27"/>
      <c r="AD781" s="27"/>
      <c r="AE781" s="27"/>
      <c r="AF781" s="27"/>
      <c r="AG781" s="27"/>
      <c r="AH781" s="27"/>
      <c r="AI781" s="27"/>
      <c r="AJ781" s="27"/>
      <c r="AK781" s="27"/>
      <c r="AL781" s="27"/>
      <c r="AM781" s="27"/>
    </row>
    <row r="782" ht="12.75" customHeight="1">
      <c r="A782" s="5"/>
      <c r="B782" s="27"/>
      <c r="C782" s="27"/>
      <c r="D782" s="27"/>
      <c r="E782" s="27"/>
      <c r="F782" s="27"/>
      <c r="G782" s="27"/>
      <c r="H782" s="621"/>
      <c r="I782" s="27"/>
      <c r="J782" s="27"/>
      <c r="K782" s="27"/>
      <c r="L782" s="27"/>
      <c r="M782" s="27"/>
      <c r="N782" s="27"/>
      <c r="O782" s="27"/>
      <c r="P782" s="27"/>
      <c r="Q782" s="27"/>
      <c r="R782" s="27"/>
      <c r="S782" s="27"/>
      <c r="T782" s="27"/>
      <c r="U782" s="27"/>
      <c r="V782" s="27"/>
      <c r="W782" s="85"/>
      <c r="X782" s="27"/>
      <c r="Y782" s="27"/>
      <c r="Z782" s="27"/>
      <c r="AA782" s="27"/>
      <c r="AB782" s="27"/>
      <c r="AC782" s="27"/>
      <c r="AD782" s="27"/>
      <c r="AE782" s="27"/>
      <c r="AF782" s="27"/>
      <c r="AG782" s="27"/>
      <c r="AH782" s="27"/>
      <c r="AI782" s="27"/>
      <c r="AJ782" s="27"/>
      <c r="AK782" s="27"/>
      <c r="AL782" s="27"/>
      <c r="AM782" s="27"/>
    </row>
    <row r="783" ht="12.75" customHeight="1">
      <c r="A783" s="5"/>
      <c r="B783" s="27"/>
      <c r="C783" s="27"/>
      <c r="D783" s="27"/>
      <c r="E783" s="27"/>
      <c r="F783" s="27"/>
      <c r="G783" s="27"/>
      <c r="H783" s="621"/>
      <c r="I783" s="27"/>
      <c r="J783" s="27"/>
      <c r="K783" s="27"/>
      <c r="L783" s="27"/>
      <c r="M783" s="27"/>
      <c r="N783" s="27"/>
      <c r="O783" s="27"/>
      <c r="P783" s="27"/>
      <c r="Q783" s="27"/>
      <c r="R783" s="27"/>
      <c r="S783" s="27"/>
      <c r="T783" s="27"/>
      <c r="U783" s="27"/>
      <c r="V783" s="27"/>
      <c r="W783" s="85"/>
      <c r="X783" s="27"/>
      <c r="Y783" s="27"/>
      <c r="Z783" s="27"/>
      <c r="AA783" s="27"/>
      <c r="AB783" s="27"/>
      <c r="AC783" s="27"/>
      <c r="AD783" s="27"/>
      <c r="AE783" s="27"/>
      <c r="AF783" s="27"/>
      <c r="AG783" s="27"/>
      <c r="AH783" s="27"/>
      <c r="AI783" s="27"/>
      <c r="AJ783" s="27"/>
      <c r="AK783" s="27"/>
      <c r="AL783" s="27"/>
      <c r="AM783" s="27"/>
    </row>
    <row r="784" ht="12.75" customHeight="1">
      <c r="A784" s="5"/>
      <c r="B784" s="27"/>
      <c r="C784" s="27"/>
      <c r="D784" s="27"/>
      <c r="E784" s="27"/>
      <c r="F784" s="27"/>
      <c r="G784" s="27"/>
      <c r="H784" s="621"/>
      <c r="I784" s="27"/>
      <c r="J784" s="27"/>
      <c r="K784" s="27"/>
      <c r="L784" s="27"/>
      <c r="M784" s="27"/>
      <c r="N784" s="27"/>
      <c r="O784" s="27"/>
      <c r="P784" s="27"/>
      <c r="Q784" s="27"/>
      <c r="R784" s="27"/>
      <c r="S784" s="27"/>
      <c r="T784" s="27"/>
      <c r="U784" s="27"/>
      <c r="V784" s="27"/>
      <c r="W784" s="85"/>
      <c r="X784" s="27"/>
      <c r="Y784" s="27"/>
      <c r="Z784" s="27"/>
      <c r="AA784" s="27"/>
      <c r="AB784" s="27"/>
      <c r="AC784" s="27"/>
      <c r="AD784" s="27"/>
      <c r="AE784" s="27"/>
      <c r="AF784" s="27"/>
      <c r="AG784" s="27"/>
      <c r="AH784" s="27"/>
      <c r="AI784" s="27"/>
      <c r="AJ784" s="27"/>
      <c r="AK784" s="27"/>
      <c r="AL784" s="27"/>
      <c r="AM784" s="27"/>
    </row>
    <row r="785" ht="12.75" customHeight="1">
      <c r="A785" s="5"/>
      <c r="B785" s="27"/>
      <c r="C785" s="27"/>
      <c r="D785" s="27"/>
      <c r="E785" s="27"/>
      <c r="F785" s="27"/>
      <c r="G785" s="27"/>
      <c r="H785" s="621"/>
      <c r="I785" s="27"/>
      <c r="J785" s="27"/>
      <c r="K785" s="27"/>
      <c r="L785" s="27"/>
      <c r="M785" s="27"/>
      <c r="N785" s="27"/>
      <c r="O785" s="27"/>
      <c r="P785" s="27"/>
      <c r="Q785" s="27"/>
      <c r="R785" s="27"/>
      <c r="S785" s="27"/>
      <c r="T785" s="27"/>
      <c r="U785" s="27"/>
      <c r="V785" s="27"/>
      <c r="W785" s="85"/>
      <c r="X785" s="27"/>
      <c r="Y785" s="27"/>
      <c r="Z785" s="27"/>
      <c r="AA785" s="27"/>
      <c r="AB785" s="27"/>
      <c r="AC785" s="27"/>
      <c r="AD785" s="27"/>
      <c r="AE785" s="27"/>
      <c r="AF785" s="27"/>
      <c r="AG785" s="27"/>
      <c r="AH785" s="27"/>
      <c r="AI785" s="27"/>
      <c r="AJ785" s="27"/>
      <c r="AK785" s="27"/>
      <c r="AL785" s="27"/>
      <c r="AM785" s="27"/>
    </row>
    <row r="786" ht="12.75" customHeight="1">
      <c r="A786" s="5"/>
      <c r="B786" s="27"/>
      <c r="C786" s="27"/>
      <c r="D786" s="27"/>
      <c r="E786" s="27"/>
      <c r="F786" s="27"/>
      <c r="G786" s="27"/>
      <c r="H786" s="621"/>
      <c r="I786" s="27"/>
      <c r="J786" s="27"/>
      <c r="K786" s="27"/>
      <c r="L786" s="27"/>
      <c r="M786" s="27"/>
      <c r="N786" s="27"/>
      <c r="O786" s="27"/>
      <c r="P786" s="27"/>
      <c r="Q786" s="27"/>
      <c r="R786" s="27"/>
      <c r="S786" s="27"/>
      <c r="T786" s="27"/>
      <c r="U786" s="27"/>
      <c r="V786" s="27"/>
      <c r="W786" s="85"/>
      <c r="X786" s="27"/>
      <c r="Y786" s="27"/>
      <c r="Z786" s="27"/>
      <c r="AA786" s="27"/>
      <c r="AB786" s="27"/>
      <c r="AC786" s="27"/>
      <c r="AD786" s="27"/>
      <c r="AE786" s="27"/>
      <c r="AF786" s="27"/>
      <c r="AG786" s="27"/>
      <c r="AH786" s="27"/>
      <c r="AI786" s="27"/>
      <c r="AJ786" s="27"/>
      <c r="AK786" s="27"/>
      <c r="AL786" s="27"/>
      <c r="AM786" s="27"/>
    </row>
    <row r="787" ht="12.75" customHeight="1">
      <c r="A787" s="5"/>
      <c r="B787" s="27"/>
      <c r="C787" s="27"/>
      <c r="D787" s="27"/>
      <c r="E787" s="27"/>
      <c r="F787" s="27"/>
      <c r="G787" s="27"/>
      <c r="H787" s="621"/>
      <c r="I787" s="27"/>
      <c r="J787" s="27"/>
      <c r="K787" s="27"/>
      <c r="L787" s="27"/>
      <c r="M787" s="27"/>
      <c r="N787" s="27"/>
      <c r="O787" s="27"/>
      <c r="P787" s="27"/>
      <c r="Q787" s="27"/>
      <c r="R787" s="27"/>
      <c r="S787" s="27"/>
      <c r="T787" s="27"/>
      <c r="U787" s="27"/>
      <c r="V787" s="27"/>
      <c r="W787" s="85"/>
      <c r="X787" s="27"/>
      <c r="Y787" s="27"/>
      <c r="Z787" s="27"/>
      <c r="AA787" s="27"/>
      <c r="AB787" s="27"/>
      <c r="AC787" s="27"/>
      <c r="AD787" s="27"/>
      <c r="AE787" s="27"/>
      <c r="AF787" s="27"/>
      <c r="AG787" s="27"/>
      <c r="AH787" s="27"/>
      <c r="AI787" s="27"/>
      <c r="AJ787" s="27"/>
      <c r="AK787" s="27"/>
      <c r="AL787" s="27"/>
      <c r="AM787" s="27"/>
    </row>
    <row r="788" ht="12.75" customHeight="1">
      <c r="A788" s="5"/>
      <c r="B788" s="27"/>
      <c r="C788" s="27"/>
      <c r="D788" s="27"/>
      <c r="E788" s="27"/>
      <c r="F788" s="27"/>
      <c r="G788" s="27"/>
      <c r="H788" s="621"/>
      <c r="I788" s="27"/>
      <c r="J788" s="27"/>
      <c r="K788" s="27"/>
      <c r="L788" s="27"/>
      <c r="M788" s="27"/>
      <c r="N788" s="27"/>
      <c r="O788" s="27"/>
      <c r="P788" s="27"/>
      <c r="Q788" s="27"/>
      <c r="R788" s="27"/>
      <c r="S788" s="27"/>
      <c r="T788" s="27"/>
      <c r="U788" s="27"/>
      <c r="V788" s="27"/>
      <c r="W788" s="85"/>
      <c r="X788" s="27"/>
      <c r="Y788" s="27"/>
      <c r="Z788" s="27"/>
      <c r="AA788" s="27"/>
      <c r="AB788" s="27"/>
      <c r="AC788" s="27"/>
      <c r="AD788" s="27"/>
      <c r="AE788" s="27"/>
      <c r="AF788" s="27"/>
      <c r="AG788" s="27"/>
      <c r="AH788" s="27"/>
      <c r="AI788" s="27"/>
      <c r="AJ788" s="27"/>
      <c r="AK788" s="27"/>
      <c r="AL788" s="27"/>
      <c r="AM788" s="27"/>
    </row>
    <row r="789" ht="12.75" customHeight="1">
      <c r="A789" s="5"/>
      <c r="B789" s="27"/>
      <c r="C789" s="27"/>
      <c r="D789" s="27"/>
      <c r="E789" s="27"/>
      <c r="F789" s="27"/>
      <c r="G789" s="27"/>
      <c r="H789" s="621"/>
      <c r="I789" s="27"/>
      <c r="J789" s="27"/>
      <c r="K789" s="27"/>
      <c r="L789" s="27"/>
      <c r="M789" s="27"/>
      <c r="N789" s="27"/>
      <c r="O789" s="27"/>
      <c r="P789" s="27"/>
      <c r="Q789" s="27"/>
      <c r="R789" s="27"/>
      <c r="S789" s="27"/>
      <c r="T789" s="27"/>
      <c r="U789" s="27"/>
      <c r="V789" s="27"/>
      <c r="W789" s="85"/>
      <c r="X789" s="27"/>
      <c r="Y789" s="27"/>
      <c r="Z789" s="27"/>
      <c r="AA789" s="27"/>
      <c r="AB789" s="27"/>
      <c r="AC789" s="27"/>
      <c r="AD789" s="27"/>
      <c r="AE789" s="27"/>
      <c r="AF789" s="27"/>
      <c r="AG789" s="27"/>
      <c r="AH789" s="27"/>
      <c r="AI789" s="27"/>
      <c r="AJ789" s="27"/>
      <c r="AK789" s="27"/>
      <c r="AL789" s="27"/>
      <c r="AM789" s="27"/>
    </row>
    <row r="790" ht="12.75" customHeight="1">
      <c r="A790" s="5"/>
      <c r="B790" s="27"/>
      <c r="C790" s="27"/>
      <c r="D790" s="27"/>
      <c r="E790" s="27"/>
      <c r="F790" s="27"/>
      <c r="G790" s="27"/>
      <c r="H790" s="621"/>
      <c r="I790" s="27"/>
      <c r="J790" s="27"/>
      <c r="K790" s="27"/>
      <c r="L790" s="27"/>
      <c r="M790" s="27"/>
      <c r="N790" s="27"/>
      <c r="O790" s="27"/>
      <c r="P790" s="27"/>
      <c r="Q790" s="27"/>
      <c r="R790" s="27"/>
      <c r="S790" s="27"/>
      <c r="T790" s="27"/>
      <c r="U790" s="27"/>
      <c r="V790" s="27"/>
      <c r="W790" s="85"/>
      <c r="X790" s="27"/>
      <c r="Y790" s="27"/>
      <c r="Z790" s="27"/>
      <c r="AA790" s="27"/>
      <c r="AB790" s="27"/>
      <c r="AC790" s="27"/>
      <c r="AD790" s="27"/>
      <c r="AE790" s="27"/>
      <c r="AF790" s="27"/>
      <c r="AG790" s="27"/>
      <c r="AH790" s="27"/>
      <c r="AI790" s="27"/>
      <c r="AJ790" s="27"/>
      <c r="AK790" s="27"/>
      <c r="AL790" s="27"/>
      <c r="AM790" s="27"/>
    </row>
    <row r="791" ht="12.75" customHeight="1">
      <c r="A791" s="5"/>
      <c r="B791" s="27"/>
      <c r="C791" s="27"/>
      <c r="D791" s="27"/>
      <c r="E791" s="27"/>
      <c r="F791" s="27"/>
      <c r="G791" s="27"/>
      <c r="H791" s="621"/>
      <c r="I791" s="27"/>
      <c r="J791" s="27"/>
      <c r="K791" s="27"/>
      <c r="L791" s="27"/>
      <c r="M791" s="27"/>
      <c r="N791" s="27"/>
      <c r="O791" s="27"/>
      <c r="P791" s="27"/>
      <c r="Q791" s="27"/>
      <c r="R791" s="27"/>
      <c r="S791" s="27"/>
      <c r="T791" s="27"/>
      <c r="U791" s="27"/>
      <c r="V791" s="27"/>
      <c r="W791" s="85"/>
      <c r="X791" s="27"/>
      <c r="Y791" s="27"/>
      <c r="Z791" s="27"/>
      <c r="AA791" s="27"/>
      <c r="AB791" s="27"/>
      <c r="AC791" s="27"/>
      <c r="AD791" s="27"/>
      <c r="AE791" s="27"/>
      <c r="AF791" s="27"/>
      <c r="AG791" s="27"/>
      <c r="AH791" s="27"/>
      <c r="AI791" s="27"/>
      <c r="AJ791" s="27"/>
      <c r="AK791" s="27"/>
      <c r="AL791" s="27"/>
      <c r="AM791" s="27"/>
    </row>
    <row r="792" ht="12.75" customHeight="1">
      <c r="A792" s="5"/>
      <c r="B792" s="27"/>
      <c r="C792" s="27"/>
      <c r="D792" s="27"/>
      <c r="E792" s="27"/>
      <c r="F792" s="27"/>
      <c r="G792" s="27"/>
      <c r="H792" s="621"/>
      <c r="I792" s="27"/>
      <c r="J792" s="27"/>
      <c r="K792" s="27"/>
      <c r="L792" s="27"/>
      <c r="M792" s="27"/>
      <c r="N792" s="27"/>
      <c r="O792" s="27"/>
      <c r="P792" s="27"/>
      <c r="Q792" s="27"/>
      <c r="R792" s="27"/>
      <c r="S792" s="27"/>
      <c r="T792" s="27"/>
      <c r="U792" s="27"/>
      <c r="V792" s="27"/>
      <c r="W792" s="85"/>
      <c r="X792" s="27"/>
      <c r="Y792" s="27"/>
      <c r="Z792" s="27"/>
      <c r="AA792" s="27"/>
      <c r="AB792" s="27"/>
      <c r="AC792" s="27"/>
      <c r="AD792" s="27"/>
      <c r="AE792" s="27"/>
      <c r="AF792" s="27"/>
      <c r="AG792" s="27"/>
      <c r="AH792" s="27"/>
      <c r="AI792" s="27"/>
      <c r="AJ792" s="27"/>
      <c r="AK792" s="27"/>
      <c r="AL792" s="27"/>
      <c r="AM792" s="27"/>
    </row>
    <row r="793" ht="12.75" customHeight="1">
      <c r="A793" s="5"/>
      <c r="B793" s="27"/>
      <c r="C793" s="27"/>
      <c r="D793" s="27"/>
      <c r="E793" s="27"/>
      <c r="F793" s="27"/>
      <c r="G793" s="27"/>
      <c r="H793" s="621"/>
      <c r="I793" s="27"/>
      <c r="J793" s="27"/>
      <c r="K793" s="27"/>
      <c r="L793" s="27"/>
      <c r="M793" s="27"/>
      <c r="N793" s="27"/>
      <c r="O793" s="27"/>
      <c r="P793" s="27"/>
      <c r="Q793" s="27"/>
      <c r="R793" s="27"/>
      <c r="S793" s="27"/>
      <c r="T793" s="27"/>
      <c r="U793" s="27"/>
      <c r="V793" s="27"/>
      <c r="W793" s="85"/>
      <c r="X793" s="27"/>
      <c r="Y793" s="27"/>
      <c r="Z793" s="27"/>
      <c r="AA793" s="27"/>
      <c r="AB793" s="27"/>
      <c r="AC793" s="27"/>
      <c r="AD793" s="27"/>
      <c r="AE793" s="27"/>
      <c r="AF793" s="27"/>
      <c r="AG793" s="27"/>
      <c r="AH793" s="27"/>
      <c r="AI793" s="27"/>
      <c r="AJ793" s="27"/>
      <c r="AK793" s="27"/>
      <c r="AL793" s="27"/>
      <c r="AM793" s="27"/>
    </row>
    <row r="794" ht="12.75" customHeight="1">
      <c r="A794" s="5"/>
      <c r="B794" s="27"/>
      <c r="C794" s="27"/>
      <c r="D794" s="27"/>
      <c r="E794" s="27"/>
      <c r="F794" s="27"/>
      <c r="G794" s="27"/>
      <c r="H794" s="621"/>
      <c r="I794" s="27"/>
      <c r="J794" s="27"/>
      <c r="K794" s="27"/>
      <c r="L794" s="27"/>
      <c r="M794" s="27"/>
      <c r="N794" s="27"/>
      <c r="O794" s="27"/>
      <c r="P794" s="27"/>
      <c r="Q794" s="27"/>
      <c r="R794" s="27"/>
      <c r="S794" s="27"/>
      <c r="T794" s="27"/>
      <c r="U794" s="27"/>
      <c r="V794" s="27"/>
      <c r="W794" s="85"/>
      <c r="X794" s="27"/>
      <c r="Y794" s="27"/>
      <c r="Z794" s="27"/>
      <c r="AA794" s="27"/>
      <c r="AB794" s="27"/>
      <c r="AC794" s="27"/>
      <c r="AD794" s="27"/>
      <c r="AE794" s="27"/>
      <c r="AF794" s="27"/>
      <c r="AG794" s="27"/>
      <c r="AH794" s="27"/>
      <c r="AI794" s="27"/>
      <c r="AJ794" s="27"/>
      <c r="AK794" s="27"/>
      <c r="AL794" s="27"/>
      <c r="AM794" s="27"/>
    </row>
    <row r="795" ht="12.75" customHeight="1">
      <c r="A795" s="5"/>
      <c r="B795" s="27"/>
      <c r="C795" s="27"/>
      <c r="D795" s="27"/>
      <c r="E795" s="27"/>
      <c r="F795" s="27"/>
      <c r="G795" s="27"/>
      <c r="H795" s="621"/>
      <c r="I795" s="27"/>
      <c r="J795" s="27"/>
      <c r="K795" s="27"/>
      <c r="L795" s="27"/>
      <c r="M795" s="27"/>
      <c r="N795" s="27"/>
      <c r="O795" s="27"/>
      <c r="P795" s="27"/>
      <c r="Q795" s="27"/>
      <c r="R795" s="27"/>
      <c r="S795" s="27"/>
      <c r="T795" s="27"/>
      <c r="U795" s="27"/>
      <c r="V795" s="27"/>
      <c r="W795" s="85"/>
      <c r="X795" s="27"/>
      <c r="Y795" s="27"/>
      <c r="Z795" s="27"/>
      <c r="AA795" s="27"/>
      <c r="AB795" s="27"/>
      <c r="AC795" s="27"/>
      <c r="AD795" s="27"/>
      <c r="AE795" s="27"/>
      <c r="AF795" s="27"/>
      <c r="AG795" s="27"/>
      <c r="AH795" s="27"/>
      <c r="AI795" s="27"/>
      <c r="AJ795" s="27"/>
      <c r="AK795" s="27"/>
      <c r="AL795" s="27"/>
      <c r="AM795" s="27"/>
    </row>
    <row r="796" ht="12.75" customHeight="1">
      <c r="A796" s="5"/>
      <c r="B796" s="27"/>
      <c r="C796" s="27"/>
      <c r="D796" s="27"/>
      <c r="E796" s="27"/>
      <c r="F796" s="27"/>
      <c r="G796" s="27"/>
      <c r="H796" s="621"/>
      <c r="I796" s="27"/>
      <c r="J796" s="27"/>
      <c r="K796" s="27"/>
      <c r="L796" s="27"/>
      <c r="M796" s="27"/>
      <c r="N796" s="27"/>
      <c r="O796" s="27"/>
      <c r="P796" s="27"/>
      <c r="Q796" s="27"/>
      <c r="R796" s="27"/>
      <c r="S796" s="27"/>
      <c r="T796" s="27"/>
      <c r="U796" s="27"/>
      <c r="V796" s="27"/>
      <c r="W796" s="85"/>
      <c r="X796" s="27"/>
      <c r="Y796" s="27"/>
      <c r="Z796" s="27"/>
      <c r="AA796" s="27"/>
      <c r="AB796" s="27"/>
      <c r="AC796" s="27"/>
      <c r="AD796" s="27"/>
      <c r="AE796" s="27"/>
      <c r="AF796" s="27"/>
      <c r="AG796" s="27"/>
      <c r="AH796" s="27"/>
      <c r="AI796" s="27"/>
      <c r="AJ796" s="27"/>
      <c r="AK796" s="27"/>
      <c r="AL796" s="27"/>
      <c r="AM796" s="27"/>
    </row>
    <row r="797" ht="12.75" customHeight="1">
      <c r="A797" s="5"/>
      <c r="B797" s="27"/>
      <c r="C797" s="27"/>
      <c r="D797" s="27"/>
      <c r="E797" s="27"/>
      <c r="F797" s="27"/>
      <c r="G797" s="27"/>
      <c r="H797" s="621"/>
      <c r="I797" s="27"/>
      <c r="J797" s="27"/>
      <c r="K797" s="27"/>
      <c r="L797" s="27"/>
      <c r="M797" s="27"/>
      <c r="N797" s="27"/>
      <c r="O797" s="27"/>
      <c r="P797" s="27"/>
      <c r="Q797" s="27"/>
      <c r="R797" s="27"/>
      <c r="S797" s="27"/>
      <c r="T797" s="27"/>
      <c r="U797" s="27"/>
      <c r="V797" s="27"/>
      <c r="W797" s="85"/>
      <c r="X797" s="27"/>
      <c r="Y797" s="27"/>
      <c r="Z797" s="27"/>
      <c r="AA797" s="27"/>
      <c r="AB797" s="27"/>
      <c r="AC797" s="27"/>
      <c r="AD797" s="27"/>
      <c r="AE797" s="27"/>
      <c r="AF797" s="27"/>
      <c r="AG797" s="27"/>
      <c r="AH797" s="27"/>
      <c r="AI797" s="27"/>
      <c r="AJ797" s="27"/>
      <c r="AK797" s="27"/>
      <c r="AL797" s="27"/>
      <c r="AM797" s="27"/>
    </row>
    <row r="798" ht="12.75" customHeight="1">
      <c r="A798" s="5"/>
      <c r="B798" s="27"/>
      <c r="C798" s="27"/>
      <c r="D798" s="27"/>
      <c r="E798" s="27"/>
      <c r="F798" s="27"/>
      <c r="G798" s="27"/>
      <c r="H798" s="621"/>
      <c r="I798" s="27"/>
      <c r="J798" s="27"/>
      <c r="K798" s="27"/>
      <c r="L798" s="27"/>
      <c r="M798" s="27"/>
      <c r="N798" s="27"/>
      <c r="O798" s="27"/>
      <c r="P798" s="27"/>
      <c r="Q798" s="27"/>
      <c r="R798" s="27"/>
      <c r="S798" s="27"/>
      <c r="T798" s="27"/>
      <c r="U798" s="27"/>
      <c r="V798" s="27"/>
      <c r="W798" s="85"/>
      <c r="X798" s="27"/>
      <c r="Y798" s="27"/>
      <c r="Z798" s="27"/>
      <c r="AA798" s="27"/>
      <c r="AB798" s="27"/>
      <c r="AC798" s="27"/>
      <c r="AD798" s="27"/>
      <c r="AE798" s="27"/>
      <c r="AF798" s="27"/>
      <c r="AG798" s="27"/>
      <c r="AH798" s="27"/>
      <c r="AI798" s="27"/>
      <c r="AJ798" s="27"/>
      <c r="AK798" s="27"/>
      <c r="AL798" s="27"/>
      <c r="AM798" s="27"/>
    </row>
    <row r="799" ht="12.75" customHeight="1">
      <c r="A799" s="5"/>
      <c r="B799" s="27"/>
      <c r="C799" s="27"/>
      <c r="D799" s="27"/>
      <c r="E799" s="27"/>
      <c r="F799" s="27"/>
      <c r="G799" s="27"/>
      <c r="H799" s="621"/>
      <c r="I799" s="27"/>
      <c r="J799" s="27"/>
      <c r="K799" s="27"/>
      <c r="L799" s="27"/>
      <c r="M799" s="27"/>
      <c r="N799" s="27"/>
      <c r="O799" s="27"/>
      <c r="P799" s="27"/>
      <c r="Q799" s="27"/>
      <c r="R799" s="27"/>
      <c r="S799" s="27"/>
      <c r="T799" s="27"/>
      <c r="U799" s="27"/>
      <c r="V799" s="27"/>
      <c r="W799" s="85"/>
      <c r="X799" s="27"/>
      <c r="Y799" s="27"/>
      <c r="Z799" s="27"/>
      <c r="AA799" s="27"/>
      <c r="AB799" s="27"/>
      <c r="AC799" s="27"/>
      <c r="AD799" s="27"/>
      <c r="AE799" s="27"/>
      <c r="AF799" s="27"/>
      <c r="AG799" s="27"/>
      <c r="AH799" s="27"/>
      <c r="AI799" s="27"/>
      <c r="AJ799" s="27"/>
      <c r="AK799" s="27"/>
      <c r="AL799" s="27"/>
      <c r="AM799" s="27"/>
    </row>
    <row r="800" ht="12.75" customHeight="1">
      <c r="A800" s="5"/>
      <c r="B800" s="27"/>
      <c r="C800" s="27"/>
      <c r="D800" s="27"/>
      <c r="E800" s="27"/>
      <c r="F800" s="27"/>
      <c r="G800" s="27"/>
      <c r="H800" s="621"/>
      <c r="I800" s="27"/>
      <c r="J800" s="27"/>
      <c r="K800" s="27"/>
      <c r="L800" s="27"/>
      <c r="M800" s="27"/>
      <c r="N800" s="27"/>
      <c r="O800" s="27"/>
      <c r="P800" s="27"/>
      <c r="Q800" s="27"/>
      <c r="R800" s="27"/>
      <c r="S800" s="27"/>
      <c r="T800" s="27"/>
      <c r="U800" s="27"/>
      <c r="V800" s="27"/>
      <c r="W800" s="85"/>
      <c r="X800" s="27"/>
      <c r="Y800" s="27"/>
      <c r="Z800" s="27"/>
      <c r="AA800" s="27"/>
      <c r="AB800" s="27"/>
      <c r="AC800" s="27"/>
      <c r="AD800" s="27"/>
      <c r="AE800" s="27"/>
      <c r="AF800" s="27"/>
      <c r="AG800" s="27"/>
      <c r="AH800" s="27"/>
      <c r="AI800" s="27"/>
      <c r="AJ800" s="27"/>
      <c r="AK800" s="27"/>
      <c r="AL800" s="27"/>
      <c r="AM800" s="27"/>
    </row>
    <row r="801" ht="12.75" customHeight="1">
      <c r="A801" s="5"/>
      <c r="B801" s="27"/>
      <c r="C801" s="27"/>
      <c r="D801" s="27"/>
      <c r="E801" s="27"/>
      <c r="F801" s="27"/>
      <c r="G801" s="27"/>
      <c r="H801" s="621"/>
      <c r="I801" s="27"/>
      <c r="J801" s="27"/>
      <c r="K801" s="27"/>
      <c r="L801" s="27"/>
      <c r="M801" s="27"/>
      <c r="N801" s="27"/>
      <c r="O801" s="27"/>
      <c r="P801" s="27"/>
      <c r="Q801" s="27"/>
      <c r="R801" s="27"/>
      <c r="S801" s="27"/>
      <c r="T801" s="27"/>
      <c r="U801" s="27"/>
      <c r="V801" s="27"/>
      <c r="W801" s="85"/>
      <c r="X801" s="27"/>
      <c r="Y801" s="27"/>
      <c r="Z801" s="27"/>
      <c r="AA801" s="27"/>
      <c r="AB801" s="27"/>
      <c r="AC801" s="27"/>
      <c r="AD801" s="27"/>
      <c r="AE801" s="27"/>
      <c r="AF801" s="27"/>
      <c r="AG801" s="27"/>
      <c r="AH801" s="27"/>
      <c r="AI801" s="27"/>
      <c r="AJ801" s="27"/>
      <c r="AK801" s="27"/>
      <c r="AL801" s="27"/>
      <c r="AM801" s="27"/>
    </row>
    <row r="802" ht="12.75" customHeight="1">
      <c r="A802" s="5"/>
      <c r="B802" s="27"/>
      <c r="C802" s="27"/>
      <c r="D802" s="27"/>
      <c r="E802" s="27"/>
      <c r="F802" s="27"/>
      <c r="G802" s="27"/>
      <c r="H802" s="621"/>
      <c r="I802" s="27"/>
      <c r="J802" s="27"/>
      <c r="K802" s="27"/>
      <c r="L802" s="27"/>
      <c r="M802" s="27"/>
      <c r="N802" s="27"/>
      <c r="O802" s="27"/>
      <c r="P802" s="27"/>
      <c r="Q802" s="27"/>
      <c r="R802" s="27"/>
      <c r="S802" s="27"/>
      <c r="T802" s="27"/>
      <c r="U802" s="27"/>
      <c r="V802" s="27"/>
      <c r="W802" s="85"/>
      <c r="X802" s="27"/>
      <c r="Y802" s="27"/>
      <c r="Z802" s="27"/>
      <c r="AA802" s="27"/>
      <c r="AB802" s="27"/>
      <c r="AC802" s="27"/>
      <c r="AD802" s="27"/>
      <c r="AE802" s="27"/>
      <c r="AF802" s="27"/>
      <c r="AG802" s="27"/>
      <c r="AH802" s="27"/>
      <c r="AI802" s="27"/>
      <c r="AJ802" s="27"/>
      <c r="AK802" s="27"/>
      <c r="AL802" s="27"/>
      <c r="AM802" s="27"/>
    </row>
    <row r="803" ht="12.75" customHeight="1">
      <c r="A803" s="5"/>
      <c r="B803" s="27"/>
      <c r="C803" s="27"/>
      <c r="D803" s="27"/>
      <c r="E803" s="27"/>
      <c r="F803" s="27"/>
      <c r="G803" s="27"/>
      <c r="H803" s="621"/>
      <c r="I803" s="27"/>
      <c r="J803" s="27"/>
      <c r="K803" s="27"/>
      <c r="L803" s="27"/>
      <c r="M803" s="27"/>
      <c r="N803" s="27"/>
      <c r="O803" s="27"/>
      <c r="P803" s="27"/>
      <c r="Q803" s="27"/>
      <c r="R803" s="27"/>
      <c r="S803" s="27"/>
      <c r="T803" s="27"/>
      <c r="U803" s="27"/>
      <c r="V803" s="27"/>
      <c r="W803" s="85"/>
      <c r="X803" s="27"/>
      <c r="Y803" s="27"/>
      <c r="Z803" s="27"/>
      <c r="AA803" s="27"/>
      <c r="AB803" s="27"/>
      <c r="AC803" s="27"/>
      <c r="AD803" s="27"/>
      <c r="AE803" s="27"/>
      <c r="AF803" s="27"/>
      <c r="AG803" s="27"/>
      <c r="AH803" s="27"/>
      <c r="AI803" s="27"/>
      <c r="AJ803" s="27"/>
      <c r="AK803" s="27"/>
      <c r="AL803" s="27"/>
      <c r="AM803" s="27"/>
    </row>
    <row r="804" ht="12.75" customHeight="1">
      <c r="A804" s="5"/>
      <c r="B804" s="27"/>
      <c r="C804" s="27"/>
      <c r="D804" s="27"/>
      <c r="E804" s="27"/>
      <c r="F804" s="27"/>
      <c r="G804" s="27"/>
      <c r="H804" s="621"/>
      <c r="I804" s="27"/>
      <c r="J804" s="27"/>
      <c r="K804" s="27"/>
      <c r="L804" s="27"/>
      <c r="M804" s="27"/>
      <c r="N804" s="27"/>
      <c r="O804" s="27"/>
      <c r="P804" s="27"/>
      <c r="Q804" s="27"/>
      <c r="R804" s="27"/>
      <c r="S804" s="27"/>
      <c r="T804" s="27"/>
      <c r="U804" s="27"/>
      <c r="V804" s="27"/>
      <c r="W804" s="85"/>
      <c r="X804" s="27"/>
      <c r="Y804" s="27"/>
      <c r="Z804" s="27"/>
      <c r="AA804" s="27"/>
      <c r="AB804" s="27"/>
      <c r="AC804" s="27"/>
      <c r="AD804" s="27"/>
      <c r="AE804" s="27"/>
      <c r="AF804" s="27"/>
      <c r="AG804" s="27"/>
      <c r="AH804" s="27"/>
      <c r="AI804" s="27"/>
      <c r="AJ804" s="27"/>
      <c r="AK804" s="27"/>
      <c r="AL804" s="27"/>
      <c r="AM804" s="27"/>
    </row>
    <row r="805" ht="12.75" customHeight="1">
      <c r="A805" s="5"/>
      <c r="B805" s="27"/>
      <c r="C805" s="27"/>
      <c r="D805" s="27"/>
      <c r="E805" s="27"/>
      <c r="F805" s="27"/>
      <c r="G805" s="27"/>
      <c r="H805" s="621"/>
      <c r="I805" s="27"/>
      <c r="J805" s="27"/>
      <c r="K805" s="27"/>
      <c r="L805" s="27"/>
      <c r="M805" s="27"/>
      <c r="N805" s="27"/>
      <c r="O805" s="27"/>
      <c r="P805" s="27"/>
      <c r="Q805" s="27"/>
      <c r="R805" s="27"/>
      <c r="S805" s="27"/>
      <c r="T805" s="27"/>
      <c r="U805" s="27"/>
      <c r="V805" s="27"/>
      <c r="W805" s="85"/>
      <c r="X805" s="27"/>
      <c r="Y805" s="27"/>
      <c r="Z805" s="27"/>
      <c r="AA805" s="27"/>
      <c r="AB805" s="27"/>
      <c r="AC805" s="27"/>
      <c r="AD805" s="27"/>
      <c r="AE805" s="27"/>
      <c r="AF805" s="27"/>
      <c r="AG805" s="27"/>
      <c r="AH805" s="27"/>
      <c r="AI805" s="27"/>
      <c r="AJ805" s="27"/>
      <c r="AK805" s="27"/>
      <c r="AL805" s="27"/>
      <c r="AM805" s="27"/>
    </row>
    <row r="806" ht="12.75" customHeight="1">
      <c r="A806" s="5"/>
      <c r="B806" s="27"/>
      <c r="C806" s="27"/>
      <c r="D806" s="27"/>
      <c r="E806" s="27"/>
      <c r="F806" s="27"/>
      <c r="G806" s="27"/>
      <c r="H806" s="621"/>
      <c r="I806" s="27"/>
      <c r="J806" s="27"/>
      <c r="K806" s="27"/>
      <c r="L806" s="27"/>
      <c r="M806" s="27"/>
      <c r="N806" s="27"/>
      <c r="O806" s="27"/>
      <c r="P806" s="27"/>
      <c r="Q806" s="27"/>
      <c r="R806" s="27"/>
      <c r="S806" s="27"/>
      <c r="T806" s="27"/>
      <c r="U806" s="27"/>
      <c r="V806" s="27"/>
      <c r="W806" s="85"/>
      <c r="X806" s="27"/>
      <c r="Y806" s="27"/>
      <c r="Z806" s="27"/>
      <c r="AA806" s="27"/>
      <c r="AB806" s="27"/>
      <c r="AC806" s="27"/>
      <c r="AD806" s="27"/>
      <c r="AE806" s="27"/>
      <c r="AF806" s="27"/>
      <c r="AG806" s="27"/>
      <c r="AH806" s="27"/>
      <c r="AI806" s="27"/>
      <c r="AJ806" s="27"/>
      <c r="AK806" s="27"/>
      <c r="AL806" s="27"/>
      <c r="AM806" s="27"/>
    </row>
    <row r="807" ht="12.75" customHeight="1">
      <c r="A807" s="5"/>
      <c r="B807" s="27"/>
      <c r="C807" s="27"/>
      <c r="D807" s="27"/>
      <c r="E807" s="27"/>
      <c r="F807" s="27"/>
      <c r="G807" s="27"/>
      <c r="H807" s="621"/>
      <c r="I807" s="27"/>
      <c r="J807" s="27"/>
      <c r="K807" s="27"/>
      <c r="L807" s="27"/>
      <c r="M807" s="27"/>
      <c r="N807" s="27"/>
      <c r="O807" s="27"/>
      <c r="P807" s="27"/>
      <c r="Q807" s="27"/>
      <c r="R807" s="27"/>
      <c r="S807" s="27"/>
      <c r="T807" s="27"/>
      <c r="U807" s="27"/>
      <c r="V807" s="27"/>
      <c r="W807" s="85"/>
      <c r="X807" s="27"/>
      <c r="Y807" s="27"/>
      <c r="Z807" s="27"/>
      <c r="AA807" s="27"/>
      <c r="AB807" s="27"/>
      <c r="AC807" s="27"/>
      <c r="AD807" s="27"/>
      <c r="AE807" s="27"/>
      <c r="AF807" s="27"/>
      <c r="AG807" s="27"/>
      <c r="AH807" s="27"/>
      <c r="AI807" s="27"/>
      <c r="AJ807" s="27"/>
      <c r="AK807" s="27"/>
      <c r="AL807" s="27"/>
      <c r="AM807" s="27"/>
    </row>
    <row r="808" ht="12.75" customHeight="1">
      <c r="A808" s="5"/>
      <c r="B808" s="27"/>
      <c r="C808" s="27"/>
      <c r="D808" s="27"/>
      <c r="E808" s="27"/>
      <c r="F808" s="27"/>
      <c r="G808" s="27"/>
      <c r="H808" s="621"/>
      <c r="I808" s="27"/>
      <c r="J808" s="27"/>
      <c r="K808" s="27"/>
      <c r="L808" s="27"/>
      <c r="M808" s="27"/>
      <c r="N808" s="27"/>
      <c r="O808" s="27"/>
      <c r="P808" s="27"/>
      <c r="Q808" s="27"/>
      <c r="R808" s="27"/>
      <c r="S808" s="27"/>
      <c r="T808" s="27"/>
      <c r="U808" s="27"/>
      <c r="V808" s="27"/>
      <c r="W808" s="85"/>
      <c r="X808" s="27"/>
      <c r="Y808" s="27"/>
      <c r="Z808" s="27"/>
      <c r="AA808" s="27"/>
      <c r="AB808" s="27"/>
      <c r="AC808" s="27"/>
      <c r="AD808" s="27"/>
      <c r="AE808" s="27"/>
      <c r="AF808" s="27"/>
      <c r="AG808" s="27"/>
      <c r="AH808" s="27"/>
      <c r="AI808" s="27"/>
      <c r="AJ808" s="27"/>
      <c r="AK808" s="27"/>
      <c r="AL808" s="27"/>
      <c r="AM808" s="27"/>
    </row>
    <row r="809" ht="12.75" customHeight="1">
      <c r="A809" s="5"/>
      <c r="B809" s="27"/>
      <c r="C809" s="27"/>
      <c r="D809" s="27"/>
      <c r="E809" s="27"/>
      <c r="F809" s="27"/>
      <c r="G809" s="27"/>
      <c r="H809" s="621"/>
      <c r="I809" s="27"/>
      <c r="J809" s="27"/>
      <c r="K809" s="27"/>
      <c r="L809" s="27"/>
      <c r="M809" s="27"/>
      <c r="N809" s="27"/>
      <c r="O809" s="27"/>
      <c r="P809" s="27"/>
      <c r="Q809" s="27"/>
      <c r="R809" s="27"/>
      <c r="S809" s="27"/>
      <c r="T809" s="27"/>
      <c r="U809" s="27"/>
      <c r="V809" s="27"/>
      <c r="W809" s="85"/>
      <c r="X809" s="27"/>
      <c r="Y809" s="27"/>
      <c r="Z809" s="27"/>
      <c r="AA809" s="27"/>
      <c r="AB809" s="27"/>
      <c r="AC809" s="27"/>
      <c r="AD809" s="27"/>
      <c r="AE809" s="27"/>
      <c r="AF809" s="27"/>
      <c r="AG809" s="27"/>
      <c r="AH809" s="27"/>
      <c r="AI809" s="27"/>
      <c r="AJ809" s="27"/>
      <c r="AK809" s="27"/>
      <c r="AL809" s="27"/>
      <c r="AM809" s="27"/>
    </row>
    <row r="810" ht="12.75" customHeight="1">
      <c r="A810" s="5"/>
      <c r="B810" s="27"/>
      <c r="C810" s="27"/>
      <c r="D810" s="27"/>
      <c r="E810" s="27"/>
      <c r="F810" s="27"/>
      <c r="G810" s="27"/>
      <c r="H810" s="621"/>
      <c r="I810" s="27"/>
      <c r="J810" s="27"/>
      <c r="K810" s="27"/>
      <c r="L810" s="27"/>
      <c r="M810" s="27"/>
      <c r="N810" s="27"/>
      <c r="O810" s="27"/>
      <c r="P810" s="27"/>
      <c r="Q810" s="27"/>
      <c r="R810" s="27"/>
      <c r="S810" s="27"/>
      <c r="T810" s="27"/>
      <c r="U810" s="27"/>
      <c r="V810" s="27"/>
      <c r="W810" s="85"/>
      <c r="X810" s="27"/>
      <c r="Y810" s="27"/>
      <c r="Z810" s="27"/>
      <c r="AA810" s="27"/>
      <c r="AB810" s="27"/>
      <c r="AC810" s="27"/>
      <c r="AD810" s="27"/>
      <c r="AE810" s="27"/>
      <c r="AF810" s="27"/>
      <c r="AG810" s="27"/>
      <c r="AH810" s="27"/>
      <c r="AI810" s="27"/>
      <c r="AJ810" s="27"/>
      <c r="AK810" s="27"/>
      <c r="AL810" s="27"/>
      <c r="AM810" s="27"/>
    </row>
    <row r="811" ht="12.75" customHeight="1">
      <c r="A811" s="5"/>
      <c r="B811" s="27"/>
      <c r="C811" s="27"/>
      <c r="D811" s="27"/>
      <c r="E811" s="27"/>
      <c r="F811" s="27"/>
      <c r="G811" s="27"/>
      <c r="H811" s="621"/>
      <c r="I811" s="27"/>
      <c r="J811" s="27"/>
      <c r="K811" s="27"/>
      <c r="L811" s="27"/>
      <c r="M811" s="27"/>
      <c r="N811" s="27"/>
      <c r="O811" s="27"/>
      <c r="P811" s="27"/>
      <c r="Q811" s="27"/>
      <c r="R811" s="27"/>
      <c r="S811" s="27"/>
      <c r="T811" s="27"/>
      <c r="U811" s="27"/>
      <c r="V811" s="27"/>
      <c r="W811" s="85"/>
      <c r="X811" s="27"/>
      <c r="Y811" s="27"/>
      <c r="Z811" s="27"/>
      <c r="AA811" s="27"/>
      <c r="AB811" s="27"/>
      <c r="AC811" s="27"/>
      <c r="AD811" s="27"/>
      <c r="AE811" s="27"/>
      <c r="AF811" s="27"/>
      <c r="AG811" s="27"/>
      <c r="AH811" s="27"/>
      <c r="AI811" s="27"/>
      <c r="AJ811" s="27"/>
      <c r="AK811" s="27"/>
      <c r="AL811" s="27"/>
      <c r="AM811" s="27"/>
    </row>
    <row r="812" ht="12.75" customHeight="1">
      <c r="A812" s="5"/>
      <c r="B812" s="27"/>
      <c r="C812" s="27"/>
      <c r="D812" s="27"/>
      <c r="E812" s="27"/>
      <c r="F812" s="27"/>
      <c r="G812" s="27"/>
      <c r="H812" s="621"/>
      <c r="I812" s="27"/>
      <c r="J812" s="27"/>
      <c r="K812" s="27"/>
      <c r="L812" s="27"/>
      <c r="M812" s="27"/>
      <c r="N812" s="27"/>
      <c r="O812" s="27"/>
      <c r="P812" s="27"/>
      <c r="Q812" s="27"/>
      <c r="R812" s="27"/>
      <c r="S812" s="27"/>
      <c r="T812" s="27"/>
      <c r="U812" s="27"/>
      <c r="V812" s="27"/>
      <c r="W812" s="85"/>
      <c r="X812" s="27"/>
      <c r="Y812" s="27"/>
      <c r="Z812" s="27"/>
      <c r="AA812" s="27"/>
      <c r="AB812" s="27"/>
      <c r="AC812" s="27"/>
      <c r="AD812" s="27"/>
      <c r="AE812" s="27"/>
      <c r="AF812" s="27"/>
      <c r="AG812" s="27"/>
      <c r="AH812" s="27"/>
      <c r="AI812" s="27"/>
      <c r="AJ812" s="27"/>
      <c r="AK812" s="27"/>
      <c r="AL812" s="27"/>
      <c r="AM812" s="27"/>
    </row>
    <row r="813" ht="12.75" customHeight="1">
      <c r="A813" s="5"/>
      <c r="B813" s="27"/>
      <c r="C813" s="27"/>
      <c r="D813" s="27"/>
      <c r="E813" s="27"/>
      <c r="F813" s="27"/>
      <c r="G813" s="27"/>
      <c r="H813" s="621"/>
      <c r="I813" s="27"/>
      <c r="J813" s="27"/>
      <c r="K813" s="27"/>
      <c r="L813" s="27"/>
      <c r="M813" s="27"/>
      <c r="N813" s="27"/>
      <c r="O813" s="27"/>
      <c r="P813" s="27"/>
      <c r="Q813" s="27"/>
      <c r="R813" s="27"/>
      <c r="S813" s="27"/>
      <c r="T813" s="27"/>
      <c r="U813" s="27"/>
      <c r="V813" s="27"/>
      <c r="W813" s="85"/>
      <c r="X813" s="27"/>
      <c r="Y813" s="27"/>
      <c r="Z813" s="27"/>
      <c r="AA813" s="27"/>
      <c r="AB813" s="27"/>
      <c r="AC813" s="27"/>
      <c r="AD813" s="27"/>
      <c r="AE813" s="27"/>
      <c r="AF813" s="27"/>
      <c r="AG813" s="27"/>
      <c r="AH813" s="27"/>
      <c r="AI813" s="27"/>
      <c r="AJ813" s="27"/>
      <c r="AK813" s="27"/>
      <c r="AL813" s="27"/>
      <c r="AM813" s="27"/>
    </row>
    <row r="814" ht="12.75" customHeight="1">
      <c r="A814" s="5"/>
      <c r="B814" s="27"/>
      <c r="C814" s="27"/>
      <c r="D814" s="27"/>
      <c r="E814" s="27"/>
      <c r="F814" s="27"/>
      <c r="G814" s="27"/>
      <c r="H814" s="621"/>
      <c r="I814" s="27"/>
      <c r="J814" s="27"/>
      <c r="K814" s="27"/>
      <c r="L814" s="27"/>
      <c r="M814" s="27"/>
      <c r="N814" s="27"/>
      <c r="O814" s="27"/>
      <c r="P814" s="27"/>
      <c r="Q814" s="27"/>
      <c r="R814" s="27"/>
      <c r="S814" s="27"/>
      <c r="T814" s="27"/>
      <c r="U814" s="27"/>
      <c r="V814" s="27"/>
      <c r="W814" s="85"/>
      <c r="X814" s="27"/>
      <c r="Y814" s="27"/>
      <c r="Z814" s="27"/>
      <c r="AA814" s="27"/>
      <c r="AB814" s="27"/>
      <c r="AC814" s="27"/>
      <c r="AD814" s="27"/>
      <c r="AE814" s="27"/>
      <c r="AF814" s="27"/>
      <c r="AG814" s="27"/>
      <c r="AH814" s="27"/>
      <c r="AI814" s="27"/>
      <c r="AJ814" s="27"/>
      <c r="AK814" s="27"/>
      <c r="AL814" s="27"/>
      <c r="AM814" s="27"/>
    </row>
    <row r="815" ht="12.75" customHeight="1">
      <c r="A815" s="5"/>
      <c r="B815" s="27"/>
      <c r="C815" s="27"/>
      <c r="D815" s="27"/>
      <c r="E815" s="27"/>
      <c r="F815" s="27"/>
      <c r="G815" s="27"/>
      <c r="H815" s="621"/>
      <c r="I815" s="27"/>
      <c r="J815" s="27"/>
      <c r="K815" s="27"/>
      <c r="L815" s="27"/>
      <c r="M815" s="27"/>
      <c r="N815" s="27"/>
      <c r="O815" s="27"/>
      <c r="P815" s="27"/>
      <c r="Q815" s="27"/>
      <c r="R815" s="27"/>
      <c r="S815" s="27"/>
      <c r="T815" s="27"/>
      <c r="U815" s="27"/>
      <c r="V815" s="27"/>
      <c r="W815" s="85"/>
      <c r="X815" s="27"/>
      <c r="Y815" s="27"/>
      <c r="Z815" s="27"/>
      <c r="AA815" s="27"/>
      <c r="AB815" s="27"/>
      <c r="AC815" s="27"/>
      <c r="AD815" s="27"/>
      <c r="AE815" s="27"/>
      <c r="AF815" s="27"/>
      <c r="AG815" s="27"/>
      <c r="AH815" s="27"/>
      <c r="AI815" s="27"/>
      <c r="AJ815" s="27"/>
      <c r="AK815" s="27"/>
      <c r="AL815" s="27"/>
      <c r="AM815" s="27"/>
    </row>
    <row r="816" ht="12.75" customHeight="1">
      <c r="A816" s="5"/>
      <c r="B816" s="27"/>
      <c r="C816" s="27"/>
      <c r="D816" s="27"/>
      <c r="E816" s="27"/>
      <c r="F816" s="27"/>
      <c r="G816" s="27"/>
      <c r="H816" s="621"/>
      <c r="I816" s="27"/>
      <c r="J816" s="27"/>
      <c r="K816" s="27"/>
      <c r="L816" s="27"/>
      <c r="M816" s="27"/>
      <c r="N816" s="27"/>
      <c r="O816" s="27"/>
      <c r="P816" s="27"/>
      <c r="Q816" s="27"/>
      <c r="R816" s="27"/>
      <c r="S816" s="27"/>
      <c r="T816" s="27"/>
      <c r="U816" s="27"/>
      <c r="V816" s="27"/>
      <c r="W816" s="85"/>
      <c r="X816" s="27"/>
      <c r="Y816" s="27"/>
      <c r="Z816" s="27"/>
      <c r="AA816" s="27"/>
      <c r="AB816" s="27"/>
      <c r="AC816" s="27"/>
      <c r="AD816" s="27"/>
      <c r="AE816" s="27"/>
      <c r="AF816" s="27"/>
      <c r="AG816" s="27"/>
      <c r="AH816" s="27"/>
      <c r="AI816" s="27"/>
      <c r="AJ816" s="27"/>
      <c r="AK816" s="27"/>
      <c r="AL816" s="27"/>
      <c r="AM816" s="27"/>
    </row>
    <row r="817" ht="12.75" customHeight="1">
      <c r="A817" s="5"/>
      <c r="B817" s="27"/>
      <c r="C817" s="27"/>
      <c r="D817" s="27"/>
      <c r="E817" s="27"/>
      <c r="F817" s="27"/>
      <c r="G817" s="27"/>
      <c r="H817" s="621"/>
      <c r="I817" s="27"/>
      <c r="J817" s="27"/>
      <c r="K817" s="27"/>
      <c r="L817" s="27"/>
      <c r="M817" s="27"/>
      <c r="N817" s="27"/>
      <c r="O817" s="27"/>
      <c r="P817" s="27"/>
      <c r="Q817" s="27"/>
      <c r="R817" s="27"/>
      <c r="S817" s="27"/>
      <c r="T817" s="27"/>
      <c r="U817" s="27"/>
      <c r="V817" s="27"/>
      <c r="W817" s="85"/>
      <c r="X817" s="27"/>
      <c r="Y817" s="27"/>
      <c r="Z817" s="27"/>
      <c r="AA817" s="27"/>
      <c r="AB817" s="27"/>
      <c r="AC817" s="27"/>
      <c r="AD817" s="27"/>
      <c r="AE817" s="27"/>
      <c r="AF817" s="27"/>
      <c r="AG817" s="27"/>
      <c r="AH817" s="27"/>
      <c r="AI817" s="27"/>
      <c r="AJ817" s="27"/>
      <c r="AK817" s="27"/>
      <c r="AL817" s="27"/>
      <c r="AM817" s="27"/>
    </row>
    <row r="818" ht="12.75" customHeight="1">
      <c r="A818" s="5"/>
      <c r="B818" s="27"/>
      <c r="C818" s="27"/>
      <c r="D818" s="27"/>
      <c r="E818" s="27"/>
      <c r="F818" s="27"/>
      <c r="G818" s="27"/>
      <c r="H818" s="621"/>
      <c r="I818" s="27"/>
      <c r="J818" s="27"/>
      <c r="K818" s="27"/>
      <c r="L818" s="27"/>
      <c r="M818" s="27"/>
      <c r="N818" s="27"/>
      <c r="O818" s="27"/>
      <c r="P818" s="27"/>
      <c r="Q818" s="27"/>
      <c r="R818" s="27"/>
      <c r="S818" s="27"/>
      <c r="T818" s="27"/>
      <c r="U818" s="27"/>
      <c r="V818" s="27"/>
      <c r="W818" s="85"/>
      <c r="X818" s="27"/>
      <c r="Y818" s="27"/>
      <c r="Z818" s="27"/>
      <c r="AA818" s="27"/>
      <c r="AB818" s="27"/>
      <c r="AC818" s="27"/>
      <c r="AD818" s="27"/>
      <c r="AE818" s="27"/>
      <c r="AF818" s="27"/>
      <c r="AG818" s="27"/>
      <c r="AH818" s="27"/>
      <c r="AI818" s="27"/>
      <c r="AJ818" s="27"/>
      <c r="AK818" s="27"/>
      <c r="AL818" s="27"/>
      <c r="AM818" s="27"/>
    </row>
    <row r="819" ht="12.75" customHeight="1">
      <c r="A819" s="5"/>
      <c r="B819" s="27"/>
      <c r="C819" s="27"/>
      <c r="D819" s="27"/>
      <c r="E819" s="27"/>
      <c r="F819" s="27"/>
      <c r="G819" s="27"/>
      <c r="H819" s="621"/>
      <c r="I819" s="27"/>
      <c r="J819" s="27"/>
      <c r="K819" s="27"/>
      <c r="L819" s="27"/>
      <c r="M819" s="27"/>
      <c r="N819" s="27"/>
      <c r="O819" s="27"/>
      <c r="P819" s="27"/>
      <c r="Q819" s="27"/>
      <c r="R819" s="27"/>
      <c r="S819" s="27"/>
      <c r="T819" s="27"/>
      <c r="U819" s="27"/>
      <c r="V819" s="27"/>
      <c r="W819" s="85"/>
      <c r="X819" s="27"/>
      <c r="Y819" s="27"/>
      <c r="Z819" s="27"/>
      <c r="AA819" s="27"/>
      <c r="AB819" s="27"/>
      <c r="AC819" s="27"/>
      <c r="AD819" s="27"/>
      <c r="AE819" s="27"/>
      <c r="AF819" s="27"/>
      <c r="AG819" s="27"/>
      <c r="AH819" s="27"/>
      <c r="AI819" s="27"/>
      <c r="AJ819" s="27"/>
      <c r="AK819" s="27"/>
      <c r="AL819" s="27"/>
      <c r="AM819" s="27"/>
    </row>
    <row r="820" ht="12.75" customHeight="1">
      <c r="A820" s="5"/>
      <c r="B820" s="27"/>
      <c r="C820" s="27"/>
      <c r="D820" s="27"/>
      <c r="E820" s="27"/>
      <c r="F820" s="27"/>
      <c r="G820" s="27"/>
      <c r="H820" s="621"/>
      <c r="I820" s="27"/>
      <c r="J820" s="27"/>
      <c r="K820" s="27"/>
      <c r="L820" s="27"/>
      <c r="M820" s="27"/>
      <c r="N820" s="27"/>
      <c r="O820" s="27"/>
      <c r="P820" s="27"/>
      <c r="Q820" s="27"/>
      <c r="R820" s="27"/>
      <c r="S820" s="27"/>
      <c r="T820" s="27"/>
      <c r="U820" s="27"/>
      <c r="V820" s="27"/>
      <c r="W820" s="85"/>
      <c r="X820" s="27"/>
      <c r="Y820" s="27"/>
      <c r="Z820" s="27"/>
      <c r="AA820" s="27"/>
      <c r="AB820" s="27"/>
      <c r="AC820" s="27"/>
      <c r="AD820" s="27"/>
      <c r="AE820" s="27"/>
      <c r="AF820" s="27"/>
      <c r="AG820" s="27"/>
      <c r="AH820" s="27"/>
      <c r="AI820" s="27"/>
      <c r="AJ820" s="27"/>
      <c r="AK820" s="27"/>
      <c r="AL820" s="27"/>
      <c r="AM820" s="27"/>
    </row>
    <row r="821" ht="12.75" customHeight="1">
      <c r="A821" s="5"/>
      <c r="B821" s="27"/>
      <c r="C821" s="27"/>
      <c r="D821" s="27"/>
      <c r="E821" s="27"/>
      <c r="F821" s="27"/>
      <c r="G821" s="27"/>
      <c r="H821" s="621"/>
      <c r="I821" s="27"/>
      <c r="J821" s="27"/>
      <c r="K821" s="27"/>
      <c r="L821" s="27"/>
      <c r="M821" s="27"/>
      <c r="N821" s="27"/>
      <c r="O821" s="27"/>
      <c r="P821" s="27"/>
      <c r="Q821" s="27"/>
      <c r="R821" s="27"/>
      <c r="S821" s="27"/>
      <c r="T821" s="27"/>
      <c r="U821" s="27"/>
      <c r="V821" s="27"/>
      <c r="W821" s="85"/>
      <c r="X821" s="27"/>
      <c r="Y821" s="27"/>
      <c r="Z821" s="27"/>
      <c r="AA821" s="27"/>
      <c r="AB821" s="27"/>
      <c r="AC821" s="27"/>
      <c r="AD821" s="27"/>
      <c r="AE821" s="27"/>
      <c r="AF821" s="27"/>
      <c r="AG821" s="27"/>
      <c r="AH821" s="27"/>
      <c r="AI821" s="27"/>
      <c r="AJ821" s="27"/>
      <c r="AK821" s="27"/>
      <c r="AL821" s="27"/>
      <c r="AM821" s="27"/>
    </row>
    <row r="822" ht="12.75" customHeight="1">
      <c r="A822" s="5"/>
      <c r="B822" s="27"/>
      <c r="C822" s="27"/>
      <c r="D822" s="27"/>
      <c r="E822" s="27"/>
      <c r="F822" s="27"/>
      <c r="G822" s="27"/>
      <c r="H822" s="621"/>
      <c r="I822" s="27"/>
      <c r="J822" s="27"/>
      <c r="K822" s="27"/>
      <c r="L822" s="27"/>
      <c r="M822" s="27"/>
      <c r="N822" s="27"/>
      <c r="O822" s="27"/>
      <c r="P822" s="27"/>
      <c r="Q822" s="27"/>
      <c r="R822" s="27"/>
      <c r="S822" s="27"/>
      <c r="T822" s="27"/>
      <c r="U822" s="27"/>
      <c r="V822" s="27"/>
      <c r="W822" s="85"/>
      <c r="X822" s="27"/>
      <c r="Y822" s="27"/>
      <c r="Z822" s="27"/>
      <c r="AA822" s="27"/>
      <c r="AB822" s="27"/>
      <c r="AC822" s="27"/>
      <c r="AD822" s="27"/>
      <c r="AE822" s="27"/>
      <c r="AF822" s="27"/>
      <c r="AG822" s="27"/>
      <c r="AH822" s="27"/>
      <c r="AI822" s="27"/>
      <c r="AJ822" s="27"/>
      <c r="AK822" s="27"/>
      <c r="AL822" s="27"/>
      <c r="AM822" s="27"/>
    </row>
    <row r="823" ht="12.75" customHeight="1">
      <c r="A823" s="5"/>
      <c r="B823" s="27"/>
      <c r="C823" s="27"/>
      <c r="D823" s="27"/>
      <c r="E823" s="27"/>
      <c r="F823" s="27"/>
      <c r="G823" s="27"/>
      <c r="H823" s="621"/>
      <c r="I823" s="27"/>
      <c r="J823" s="27"/>
      <c r="K823" s="27"/>
      <c r="L823" s="27"/>
      <c r="M823" s="27"/>
      <c r="N823" s="27"/>
      <c r="O823" s="27"/>
      <c r="P823" s="27"/>
      <c r="Q823" s="27"/>
      <c r="R823" s="27"/>
      <c r="S823" s="27"/>
      <c r="T823" s="27"/>
      <c r="U823" s="27"/>
      <c r="V823" s="27"/>
      <c r="W823" s="85"/>
      <c r="X823" s="27"/>
      <c r="Y823" s="27"/>
      <c r="Z823" s="27"/>
      <c r="AA823" s="27"/>
      <c r="AB823" s="27"/>
      <c r="AC823" s="27"/>
      <c r="AD823" s="27"/>
      <c r="AE823" s="27"/>
      <c r="AF823" s="27"/>
      <c r="AG823" s="27"/>
      <c r="AH823" s="27"/>
      <c r="AI823" s="27"/>
      <c r="AJ823" s="27"/>
      <c r="AK823" s="27"/>
      <c r="AL823" s="27"/>
      <c r="AM823" s="27"/>
    </row>
    <row r="824" ht="12.75" customHeight="1">
      <c r="A824" s="5"/>
      <c r="B824" s="27"/>
      <c r="C824" s="27"/>
      <c r="D824" s="27"/>
      <c r="E824" s="27"/>
      <c r="F824" s="27"/>
      <c r="G824" s="27"/>
      <c r="H824" s="621"/>
      <c r="I824" s="27"/>
      <c r="J824" s="27"/>
      <c r="K824" s="27"/>
      <c r="L824" s="27"/>
      <c r="M824" s="27"/>
      <c r="N824" s="27"/>
      <c r="O824" s="27"/>
      <c r="P824" s="27"/>
      <c r="Q824" s="27"/>
      <c r="R824" s="27"/>
      <c r="S824" s="27"/>
      <c r="T824" s="27"/>
      <c r="U824" s="27"/>
      <c r="V824" s="27"/>
      <c r="W824" s="85"/>
      <c r="X824" s="27"/>
      <c r="Y824" s="27"/>
      <c r="Z824" s="27"/>
      <c r="AA824" s="27"/>
      <c r="AB824" s="27"/>
      <c r="AC824" s="27"/>
      <c r="AD824" s="27"/>
      <c r="AE824" s="27"/>
      <c r="AF824" s="27"/>
      <c r="AG824" s="27"/>
      <c r="AH824" s="27"/>
      <c r="AI824" s="27"/>
      <c r="AJ824" s="27"/>
      <c r="AK824" s="27"/>
      <c r="AL824" s="27"/>
      <c r="AM824" s="27"/>
    </row>
    <row r="825" ht="12.75" customHeight="1">
      <c r="A825" s="5"/>
      <c r="B825" s="27"/>
      <c r="C825" s="27"/>
      <c r="D825" s="27"/>
      <c r="E825" s="27"/>
      <c r="F825" s="27"/>
      <c r="G825" s="27"/>
      <c r="H825" s="621"/>
      <c r="I825" s="27"/>
      <c r="J825" s="27"/>
      <c r="K825" s="27"/>
      <c r="L825" s="27"/>
      <c r="M825" s="27"/>
      <c r="N825" s="27"/>
      <c r="O825" s="27"/>
      <c r="P825" s="27"/>
      <c r="Q825" s="27"/>
      <c r="R825" s="27"/>
      <c r="S825" s="27"/>
      <c r="T825" s="27"/>
      <c r="U825" s="27"/>
      <c r="V825" s="27"/>
      <c r="W825" s="85"/>
      <c r="X825" s="27"/>
      <c r="Y825" s="27"/>
      <c r="Z825" s="27"/>
      <c r="AA825" s="27"/>
      <c r="AB825" s="27"/>
      <c r="AC825" s="27"/>
      <c r="AD825" s="27"/>
      <c r="AE825" s="27"/>
      <c r="AF825" s="27"/>
      <c r="AG825" s="27"/>
      <c r="AH825" s="27"/>
      <c r="AI825" s="27"/>
      <c r="AJ825" s="27"/>
      <c r="AK825" s="27"/>
      <c r="AL825" s="27"/>
      <c r="AM825" s="27"/>
    </row>
    <row r="826" ht="12.75" customHeight="1">
      <c r="A826" s="5"/>
      <c r="B826" s="27"/>
      <c r="C826" s="27"/>
      <c r="D826" s="27"/>
      <c r="E826" s="27"/>
      <c r="F826" s="27"/>
      <c r="G826" s="27"/>
      <c r="H826" s="621"/>
      <c r="I826" s="27"/>
      <c r="J826" s="27"/>
      <c r="K826" s="27"/>
      <c r="L826" s="27"/>
      <c r="M826" s="27"/>
      <c r="N826" s="27"/>
      <c r="O826" s="27"/>
      <c r="P826" s="27"/>
      <c r="Q826" s="27"/>
      <c r="R826" s="27"/>
      <c r="S826" s="27"/>
      <c r="T826" s="27"/>
      <c r="U826" s="27"/>
      <c r="V826" s="27"/>
      <c r="W826" s="85"/>
      <c r="X826" s="27"/>
      <c r="Y826" s="27"/>
      <c r="Z826" s="27"/>
      <c r="AA826" s="27"/>
      <c r="AB826" s="27"/>
      <c r="AC826" s="27"/>
      <c r="AD826" s="27"/>
      <c r="AE826" s="27"/>
      <c r="AF826" s="27"/>
      <c r="AG826" s="27"/>
      <c r="AH826" s="27"/>
      <c r="AI826" s="27"/>
      <c r="AJ826" s="27"/>
      <c r="AK826" s="27"/>
      <c r="AL826" s="27"/>
      <c r="AM826" s="27"/>
    </row>
    <row r="827" ht="12.75" customHeight="1">
      <c r="A827" s="5"/>
      <c r="B827" s="27"/>
      <c r="C827" s="27"/>
      <c r="D827" s="27"/>
      <c r="E827" s="27"/>
      <c r="F827" s="27"/>
      <c r="G827" s="27"/>
      <c r="H827" s="621"/>
      <c r="I827" s="27"/>
      <c r="J827" s="27"/>
      <c r="K827" s="27"/>
      <c r="L827" s="27"/>
      <c r="M827" s="27"/>
      <c r="N827" s="27"/>
      <c r="O827" s="27"/>
      <c r="P827" s="27"/>
      <c r="Q827" s="27"/>
      <c r="R827" s="27"/>
      <c r="S827" s="27"/>
      <c r="T827" s="27"/>
      <c r="U827" s="27"/>
      <c r="V827" s="27"/>
      <c r="W827" s="85"/>
      <c r="X827" s="27"/>
      <c r="Y827" s="27"/>
      <c r="Z827" s="27"/>
      <c r="AA827" s="27"/>
      <c r="AB827" s="27"/>
      <c r="AC827" s="27"/>
      <c r="AD827" s="27"/>
      <c r="AE827" s="27"/>
      <c r="AF827" s="27"/>
      <c r="AG827" s="27"/>
      <c r="AH827" s="27"/>
      <c r="AI827" s="27"/>
      <c r="AJ827" s="27"/>
      <c r="AK827" s="27"/>
      <c r="AL827" s="27"/>
      <c r="AM827" s="27"/>
    </row>
    <row r="828" ht="12.75" customHeight="1">
      <c r="A828" s="5"/>
      <c r="B828" s="27"/>
      <c r="C828" s="27"/>
      <c r="D828" s="27"/>
      <c r="E828" s="27"/>
      <c r="F828" s="27"/>
      <c r="G828" s="27"/>
      <c r="H828" s="621"/>
      <c r="I828" s="27"/>
      <c r="J828" s="27"/>
      <c r="K828" s="27"/>
      <c r="L828" s="27"/>
      <c r="M828" s="27"/>
      <c r="N828" s="27"/>
      <c r="O828" s="27"/>
      <c r="P828" s="27"/>
      <c r="Q828" s="27"/>
      <c r="R828" s="27"/>
      <c r="S828" s="27"/>
      <c r="T828" s="27"/>
      <c r="U828" s="27"/>
      <c r="V828" s="27"/>
      <c r="W828" s="85"/>
      <c r="X828" s="27"/>
      <c r="Y828" s="27"/>
      <c r="Z828" s="27"/>
      <c r="AA828" s="27"/>
      <c r="AB828" s="27"/>
      <c r="AC828" s="27"/>
      <c r="AD828" s="27"/>
      <c r="AE828" s="27"/>
      <c r="AF828" s="27"/>
      <c r="AG828" s="27"/>
      <c r="AH828" s="27"/>
      <c r="AI828" s="27"/>
      <c r="AJ828" s="27"/>
      <c r="AK828" s="27"/>
      <c r="AL828" s="27"/>
      <c r="AM828" s="27"/>
    </row>
    <row r="829" ht="12.75" customHeight="1">
      <c r="A829" s="5"/>
      <c r="B829" s="27"/>
      <c r="C829" s="27"/>
      <c r="D829" s="27"/>
      <c r="E829" s="27"/>
      <c r="F829" s="27"/>
      <c r="G829" s="27"/>
      <c r="H829" s="621"/>
      <c r="I829" s="27"/>
      <c r="J829" s="27"/>
      <c r="K829" s="27"/>
      <c r="L829" s="27"/>
      <c r="M829" s="27"/>
      <c r="N829" s="27"/>
      <c r="O829" s="27"/>
      <c r="P829" s="27"/>
      <c r="Q829" s="27"/>
      <c r="R829" s="27"/>
      <c r="S829" s="27"/>
      <c r="T829" s="27"/>
      <c r="U829" s="27"/>
      <c r="V829" s="27"/>
      <c r="W829" s="85"/>
      <c r="X829" s="27"/>
      <c r="Y829" s="27"/>
      <c r="Z829" s="27"/>
      <c r="AA829" s="27"/>
      <c r="AB829" s="27"/>
      <c r="AC829" s="27"/>
      <c r="AD829" s="27"/>
      <c r="AE829" s="27"/>
      <c r="AF829" s="27"/>
      <c r="AG829" s="27"/>
      <c r="AH829" s="27"/>
      <c r="AI829" s="27"/>
      <c r="AJ829" s="27"/>
      <c r="AK829" s="27"/>
      <c r="AL829" s="27"/>
      <c r="AM829" s="27"/>
    </row>
    <row r="830" ht="12.75" customHeight="1">
      <c r="A830" s="5"/>
      <c r="B830" s="27"/>
      <c r="C830" s="27"/>
      <c r="D830" s="27"/>
      <c r="E830" s="27"/>
      <c r="F830" s="27"/>
      <c r="G830" s="27"/>
      <c r="H830" s="621"/>
      <c r="I830" s="27"/>
      <c r="J830" s="27"/>
      <c r="K830" s="27"/>
      <c r="L830" s="27"/>
      <c r="M830" s="27"/>
      <c r="N830" s="27"/>
      <c r="O830" s="27"/>
      <c r="P830" s="27"/>
      <c r="Q830" s="27"/>
      <c r="R830" s="27"/>
      <c r="S830" s="27"/>
      <c r="T830" s="27"/>
      <c r="U830" s="27"/>
      <c r="V830" s="27"/>
      <c r="W830" s="85"/>
      <c r="X830" s="27"/>
      <c r="Y830" s="27"/>
      <c r="Z830" s="27"/>
      <c r="AA830" s="27"/>
      <c r="AB830" s="27"/>
      <c r="AC830" s="27"/>
      <c r="AD830" s="27"/>
      <c r="AE830" s="27"/>
      <c r="AF830" s="27"/>
      <c r="AG830" s="27"/>
      <c r="AH830" s="27"/>
      <c r="AI830" s="27"/>
      <c r="AJ830" s="27"/>
      <c r="AK830" s="27"/>
      <c r="AL830" s="27"/>
      <c r="AM830" s="27"/>
    </row>
    <row r="831" ht="12.75" customHeight="1">
      <c r="A831" s="5"/>
      <c r="B831" s="27"/>
      <c r="C831" s="27"/>
      <c r="D831" s="27"/>
      <c r="E831" s="27"/>
      <c r="F831" s="27"/>
      <c r="G831" s="27"/>
      <c r="H831" s="621"/>
      <c r="I831" s="27"/>
      <c r="J831" s="27"/>
      <c r="K831" s="27"/>
      <c r="L831" s="27"/>
      <c r="M831" s="27"/>
      <c r="N831" s="27"/>
      <c r="O831" s="27"/>
      <c r="P831" s="27"/>
      <c r="Q831" s="27"/>
      <c r="R831" s="27"/>
      <c r="S831" s="27"/>
      <c r="T831" s="27"/>
      <c r="U831" s="27"/>
      <c r="V831" s="27"/>
      <c r="W831" s="85"/>
      <c r="X831" s="27"/>
      <c r="Y831" s="27"/>
      <c r="Z831" s="27"/>
      <c r="AA831" s="27"/>
      <c r="AB831" s="27"/>
      <c r="AC831" s="27"/>
      <c r="AD831" s="27"/>
      <c r="AE831" s="27"/>
      <c r="AF831" s="27"/>
      <c r="AG831" s="27"/>
      <c r="AH831" s="27"/>
      <c r="AI831" s="27"/>
      <c r="AJ831" s="27"/>
      <c r="AK831" s="27"/>
      <c r="AL831" s="27"/>
      <c r="AM831" s="27"/>
    </row>
    <row r="832" ht="12.75" customHeight="1">
      <c r="A832" s="5"/>
      <c r="B832" s="27"/>
      <c r="C832" s="27"/>
      <c r="D832" s="27"/>
      <c r="E832" s="27"/>
      <c r="F832" s="27"/>
      <c r="G832" s="27"/>
      <c r="H832" s="621"/>
      <c r="I832" s="27"/>
      <c r="J832" s="27"/>
      <c r="K832" s="27"/>
      <c r="L832" s="27"/>
      <c r="M832" s="27"/>
      <c r="N832" s="27"/>
      <c r="O832" s="27"/>
      <c r="P832" s="27"/>
      <c r="Q832" s="27"/>
      <c r="R832" s="27"/>
      <c r="S832" s="27"/>
      <c r="T832" s="27"/>
      <c r="U832" s="27"/>
      <c r="V832" s="27"/>
      <c r="W832" s="85"/>
      <c r="X832" s="27"/>
      <c r="Y832" s="27"/>
      <c r="Z832" s="27"/>
      <c r="AA832" s="27"/>
      <c r="AB832" s="27"/>
      <c r="AC832" s="27"/>
      <c r="AD832" s="27"/>
      <c r="AE832" s="27"/>
      <c r="AF832" s="27"/>
      <c r="AG832" s="27"/>
      <c r="AH832" s="27"/>
      <c r="AI832" s="27"/>
      <c r="AJ832" s="27"/>
      <c r="AK832" s="27"/>
      <c r="AL832" s="27"/>
      <c r="AM832" s="27"/>
    </row>
    <row r="833" ht="12.75" customHeight="1">
      <c r="A833" s="5"/>
      <c r="B833" s="27"/>
      <c r="C833" s="27"/>
      <c r="D833" s="27"/>
      <c r="E833" s="27"/>
      <c r="F833" s="27"/>
      <c r="G833" s="27"/>
      <c r="H833" s="621"/>
      <c r="I833" s="27"/>
      <c r="J833" s="27"/>
      <c r="K833" s="27"/>
      <c r="L833" s="27"/>
      <c r="M833" s="27"/>
      <c r="N833" s="27"/>
      <c r="O833" s="27"/>
      <c r="P833" s="27"/>
      <c r="Q833" s="27"/>
      <c r="R833" s="27"/>
      <c r="S833" s="27"/>
      <c r="T833" s="27"/>
      <c r="U833" s="27"/>
      <c r="V833" s="27"/>
      <c r="W833" s="85"/>
      <c r="X833" s="27"/>
      <c r="Y833" s="27"/>
      <c r="Z833" s="27"/>
      <c r="AA833" s="27"/>
      <c r="AB833" s="27"/>
      <c r="AC833" s="27"/>
      <c r="AD833" s="27"/>
      <c r="AE833" s="27"/>
      <c r="AF833" s="27"/>
      <c r="AG833" s="27"/>
      <c r="AH833" s="27"/>
      <c r="AI833" s="27"/>
      <c r="AJ833" s="27"/>
      <c r="AK833" s="27"/>
      <c r="AL833" s="27"/>
      <c r="AM833" s="27"/>
    </row>
    <row r="834" ht="12.75" customHeight="1">
      <c r="A834" s="5"/>
      <c r="B834" s="27"/>
      <c r="C834" s="27"/>
      <c r="D834" s="27"/>
      <c r="E834" s="27"/>
      <c r="F834" s="27"/>
      <c r="G834" s="27"/>
      <c r="H834" s="621"/>
      <c r="I834" s="27"/>
      <c r="J834" s="27"/>
      <c r="K834" s="27"/>
      <c r="L834" s="27"/>
      <c r="M834" s="27"/>
      <c r="N834" s="27"/>
      <c r="O834" s="27"/>
      <c r="P834" s="27"/>
      <c r="Q834" s="27"/>
      <c r="R834" s="27"/>
      <c r="S834" s="27"/>
      <c r="T834" s="27"/>
      <c r="U834" s="27"/>
      <c r="V834" s="27"/>
      <c r="W834" s="85"/>
      <c r="X834" s="27"/>
      <c r="Y834" s="27"/>
      <c r="Z834" s="27"/>
      <c r="AA834" s="27"/>
      <c r="AB834" s="27"/>
      <c r="AC834" s="27"/>
      <c r="AD834" s="27"/>
      <c r="AE834" s="27"/>
      <c r="AF834" s="27"/>
      <c r="AG834" s="27"/>
      <c r="AH834" s="27"/>
      <c r="AI834" s="27"/>
      <c r="AJ834" s="27"/>
      <c r="AK834" s="27"/>
      <c r="AL834" s="27"/>
      <c r="AM834" s="27"/>
    </row>
    <row r="835" ht="12.75" customHeight="1">
      <c r="A835" s="5"/>
      <c r="B835" s="27"/>
      <c r="C835" s="27"/>
      <c r="D835" s="27"/>
      <c r="E835" s="27"/>
      <c r="F835" s="27"/>
      <c r="G835" s="27"/>
      <c r="H835" s="621"/>
      <c r="I835" s="27"/>
      <c r="J835" s="27"/>
      <c r="K835" s="27"/>
      <c r="L835" s="27"/>
      <c r="M835" s="27"/>
      <c r="N835" s="27"/>
      <c r="O835" s="27"/>
      <c r="P835" s="27"/>
      <c r="Q835" s="27"/>
      <c r="R835" s="27"/>
      <c r="S835" s="27"/>
      <c r="T835" s="27"/>
      <c r="U835" s="27"/>
      <c r="V835" s="27"/>
      <c r="W835" s="85"/>
      <c r="X835" s="27"/>
      <c r="Y835" s="27"/>
      <c r="Z835" s="27"/>
      <c r="AA835" s="27"/>
      <c r="AB835" s="27"/>
      <c r="AC835" s="27"/>
      <c r="AD835" s="27"/>
      <c r="AE835" s="27"/>
      <c r="AF835" s="27"/>
      <c r="AG835" s="27"/>
      <c r="AH835" s="27"/>
      <c r="AI835" s="27"/>
      <c r="AJ835" s="27"/>
      <c r="AK835" s="27"/>
      <c r="AL835" s="27"/>
      <c r="AM835" s="27"/>
    </row>
    <row r="836" ht="12.75" customHeight="1">
      <c r="A836" s="5"/>
      <c r="B836" s="27"/>
      <c r="C836" s="27"/>
      <c r="D836" s="27"/>
      <c r="E836" s="27"/>
      <c r="F836" s="27"/>
      <c r="G836" s="27"/>
      <c r="H836" s="621"/>
      <c r="I836" s="27"/>
      <c r="J836" s="27"/>
      <c r="K836" s="27"/>
      <c r="L836" s="27"/>
      <c r="M836" s="27"/>
      <c r="N836" s="27"/>
      <c r="O836" s="27"/>
      <c r="P836" s="27"/>
      <c r="Q836" s="27"/>
      <c r="R836" s="27"/>
      <c r="S836" s="27"/>
      <c r="T836" s="27"/>
      <c r="U836" s="27"/>
      <c r="V836" s="27"/>
      <c r="W836" s="85"/>
      <c r="X836" s="27"/>
      <c r="Y836" s="27"/>
      <c r="Z836" s="27"/>
      <c r="AA836" s="27"/>
      <c r="AB836" s="27"/>
      <c r="AC836" s="27"/>
      <c r="AD836" s="27"/>
      <c r="AE836" s="27"/>
      <c r="AF836" s="27"/>
      <c r="AG836" s="27"/>
      <c r="AH836" s="27"/>
      <c r="AI836" s="27"/>
      <c r="AJ836" s="27"/>
      <c r="AK836" s="27"/>
      <c r="AL836" s="27"/>
      <c r="AM836" s="27"/>
    </row>
    <row r="837" ht="12.75" customHeight="1">
      <c r="A837" s="5"/>
      <c r="B837" s="27"/>
      <c r="C837" s="27"/>
      <c r="D837" s="27"/>
      <c r="E837" s="27"/>
      <c r="F837" s="27"/>
      <c r="G837" s="27"/>
      <c r="H837" s="621"/>
      <c r="I837" s="27"/>
      <c r="J837" s="27"/>
      <c r="K837" s="27"/>
      <c r="L837" s="27"/>
      <c r="M837" s="27"/>
      <c r="N837" s="27"/>
      <c r="O837" s="27"/>
      <c r="P837" s="27"/>
      <c r="Q837" s="27"/>
      <c r="R837" s="27"/>
      <c r="S837" s="27"/>
      <c r="T837" s="27"/>
      <c r="U837" s="27"/>
      <c r="V837" s="27"/>
      <c r="W837" s="85"/>
      <c r="X837" s="27"/>
      <c r="Y837" s="27"/>
      <c r="Z837" s="27"/>
      <c r="AA837" s="27"/>
      <c r="AB837" s="27"/>
      <c r="AC837" s="27"/>
      <c r="AD837" s="27"/>
      <c r="AE837" s="27"/>
      <c r="AF837" s="27"/>
      <c r="AG837" s="27"/>
      <c r="AH837" s="27"/>
      <c r="AI837" s="27"/>
      <c r="AJ837" s="27"/>
      <c r="AK837" s="27"/>
      <c r="AL837" s="27"/>
      <c r="AM837" s="27"/>
    </row>
    <row r="838" ht="12.75" customHeight="1">
      <c r="A838" s="5"/>
      <c r="B838" s="27"/>
      <c r="C838" s="27"/>
      <c r="D838" s="27"/>
      <c r="E838" s="27"/>
      <c r="F838" s="27"/>
      <c r="G838" s="27"/>
      <c r="H838" s="621"/>
      <c r="I838" s="27"/>
      <c r="J838" s="27"/>
      <c r="K838" s="27"/>
      <c r="L838" s="27"/>
      <c r="M838" s="27"/>
      <c r="N838" s="27"/>
      <c r="O838" s="27"/>
      <c r="P838" s="27"/>
      <c r="Q838" s="27"/>
      <c r="R838" s="27"/>
      <c r="S838" s="27"/>
      <c r="T838" s="27"/>
      <c r="U838" s="27"/>
      <c r="V838" s="27"/>
      <c r="W838" s="85"/>
      <c r="X838" s="27"/>
      <c r="Y838" s="27"/>
      <c r="Z838" s="27"/>
      <c r="AA838" s="27"/>
      <c r="AB838" s="27"/>
      <c r="AC838" s="27"/>
      <c r="AD838" s="27"/>
      <c r="AE838" s="27"/>
      <c r="AF838" s="27"/>
      <c r="AG838" s="27"/>
      <c r="AH838" s="27"/>
      <c r="AI838" s="27"/>
      <c r="AJ838" s="27"/>
      <c r="AK838" s="27"/>
      <c r="AL838" s="27"/>
      <c r="AM838" s="27"/>
    </row>
    <row r="839" ht="12.75" customHeight="1">
      <c r="A839" s="5"/>
      <c r="B839" s="27"/>
      <c r="C839" s="27"/>
      <c r="D839" s="27"/>
      <c r="E839" s="27"/>
      <c r="F839" s="27"/>
      <c r="G839" s="27"/>
      <c r="H839" s="621"/>
      <c r="I839" s="27"/>
      <c r="J839" s="27"/>
      <c r="K839" s="27"/>
      <c r="L839" s="27"/>
      <c r="M839" s="27"/>
      <c r="N839" s="27"/>
      <c r="O839" s="27"/>
      <c r="P839" s="27"/>
      <c r="Q839" s="27"/>
      <c r="R839" s="27"/>
      <c r="S839" s="27"/>
      <c r="T839" s="27"/>
      <c r="U839" s="27"/>
      <c r="V839" s="27"/>
      <c r="W839" s="85"/>
      <c r="X839" s="27"/>
      <c r="Y839" s="27"/>
      <c r="Z839" s="27"/>
      <c r="AA839" s="27"/>
      <c r="AB839" s="27"/>
      <c r="AC839" s="27"/>
      <c r="AD839" s="27"/>
      <c r="AE839" s="27"/>
      <c r="AF839" s="27"/>
      <c r="AG839" s="27"/>
      <c r="AH839" s="27"/>
      <c r="AI839" s="27"/>
      <c r="AJ839" s="27"/>
      <c r="AK839" s="27"/>
      <c r="AL839" s="27"/>
      <c r="AM839" s="27"/>
    </row>
    <row r="840" ht="12.75" customHeight="1">
      <c r="A840" s="5"/>
      <c r="B840" s="27"/>
      <c r="C840" s="27"/>
      <c r="D840" s="27"/>
      <c r="E840" s="27"/>
      <c r="F840" s="27"/>
      <c r="G840" s="27"/>
      <c r="H840" s="621"/>
      <c r="I840" s="27"/>
      <c r="J840" s="27"/>
      <c r="K840" s="27"/>
      <c r="L840" s="27"/>
      <c r="M840" s="27"/>
      <c r="N840" s="27"/>
      <c r="O840" s="27"/>
      <c r="P840" s="27"/>
      <c r="Q840" s="27"/>
      <c r="R840" s="27"/>
      <c r="S840" s="27"/>
      <c r="T840" s="27"/>
      <c r="U840" s="27"/>
      <c r="V840" s="27"/>
      <c r="W840" s="85"/>
      <c r="X840" s="27"/>
      <c r="Y840" s="27"/>
      <c r="Z840" s="27"/>
      <c r="AA840" s="27"/>
      <c r="AB840" s="27"/>
      <c r="AC840" s="27"/>
      <c r="AD840" s="27"/>
      <c r="AE840" s="27"/>
      <c r="AF840" s="27"/>
      <c r="AG840" s="27"/>
      <c r="AH840" s="27"/>
      <c r="AI840" s="27"/>
      <c r="AJ840" s="27"/>
      <c r="AK840" s="27"/>
      <c r="AL840" s="27"/>
      <c r="AM840" s="27"/>
    </row>
    <row r="841" ht="12.75" customHeight="1">
      <c r="A841" s="5"/>
      <c r="B841" s="27"/>
      <c r="C841" s="27"/>
      <c r="D841" s="27"/>
      <c r="E841" s="27"/>
      <c r="F841" s="27"/>
      <c r="G841" s="27"/>
      <c r="H841" s="621"/>
      <c r="I841" s="27"/>
      <c r="J841" s="27"/>
      <c r="K841" s="27"/>
      <c r="L841" s="27"/>
      <c r="M841" s="27"/>
      <c r="N841" s="27"/>
      <c r="O841" s="27"/>
      <c r="P841" s="27"/>
      <c r="Q841" s="27"/>
      <c r="R841" s="27"/>
      <c r="S841" s="27"/>
      <c r="T841" s="27"/>
      <c r="U841" s="27"/>
      <c r="V841" s="27"/>
      <c r="W841" s="85"/>
      <c r="X841" s="27"/>
      <c r="Y841" s="27"/>
      <c r="Z841" s="27"/>
      <c r="AA841" s="27"/>
      <c r="AB841" s="27"/>
      <c r="AC841" s="27"/>
      <c r="AD841" s="27"/>
      <c r="AE841" s="27"/>
      <c r="AF841" s="27"/>
      <c r="AG841" s="27"/>
      <c r="AH841" s="27"/>
      <c r="AI841" s="27"/>
      <c r="AJ841" s="27"/>
      <c r="AK841" s="27"/>
      <c r="AL841" s="27"/>
      <c r="AM841" s="27"/>
    </row>
    <row r="842" ht="12.75" customHeight="1">
      <c r="A842" s="5"/>
      <c r="B842" s="27"/>
      <c r="C842" s="27"/>
      <c r="D842" s="27"/>
      <c r="E842" s="27"/>
      <c r="F842" s="27"/>
      <c r="G842" s="27"/>
      <c r="H842" s="621"/>
      <c r="I842" s="27"/>
      <c r="J842" s="27"/>
      <c r="K842" s="27"/>
      <c r="L842" s="27"/>
      <c r="M842" s="27"/>
      <c r="N842" s="27"/>
      <c r="O842" s="27"/>
      <c r="P842" s="27"/>
      <c r="Q842" s="27"/>
      <c r="R842" s="27"/>
      <c r="S842" s="27"/>
      <c r="T842" s="27"/>
      <c r="U842" s="27"/>
      <c r="V842" s="27"/>
      <c r="W842" s="85"/>
      <c r="X842" s="27"/>
      <c r="Y842" s="27"/>
      <c r="Z842" s="27"/>
      <c r="AA842" s="27"/>
      <c r="AB842" s="27"/>
      <c r="AC842" s="27"/>
      <c r="AD842" s="27"/>
      <c r="AE842" s="27"/>
      <c r="AF842" s="27"/>
      <c r="AG842" s="27"/>
      <c r="AH842" s="27"/>
      <c r="AI842" s="27"/>
      <c r="AJ842" s="27"/>
      <c r="AK842" s="27"/>
      <c r="AL842" s="27"/>
      <c r="AM842" s="27"/>
    </row>
    <row r="843" ht="12.75" customHeight="1">
      <c r="A843" s="5"/>
      <c r="B843" s="27"/>
      <c r="C843" s="27"/>
      <c r="D843" s="27"/>
      <c r="E843" s="27"/>
      <c r="F843" s="27"/>
      <c r="G843" s="27"/>
      <c r="H843" s="621"/>
      <c r="I843" s="27"/>
      <c r="J843" s="27"/>
      <c r="K843" s="27"/>
      <c r="L843" s="27"/>
      <c r="M843" s="27"/>
      <c r="N843" s="27"/>
      <c r="O843" s="27"/>
      <c r="P843" s="27"/>
      <c r="Q843" s="27"/>
      <c r="R843" s="27"/>
      <c r="S843" s="27"/>
      <c r="T843" s="27"/>
      <c r="U843" s="27"/>
      <c r="V843" s="27"/>
      <c r="W843" s="85"/>
      <c r="X843" s="27"/>
      <c r="Y843" s="27"/>
      <c r="Z843" s="27"/>
      <c r="AA843" s="27"/>
      <c r="AB843" s="27"/>
      <c r="AC843" s="27"/>
      <c r="AD843" s="27"/>
      <c r="AE843" s="27"/>
      <c r="AF843" s="27"/>
      <c r="AG843" s="27"/>
      <c r="AH843" s="27"/>
      <c r="AI843" s="27"/>
      <c r="AJ843" s="27"/>
      <c r="AK843" s="27"/>
      <c r="AL843" s="27"/>
      <c r="AM843" s="27"/>
    </row>
    <row r="844" ht="12.75" customHeight="1">
      <c r="A844" s="5"/>
      <c r="B844" s="27"/>
      <c r="C844" s="27"/>
      <c r="D844" s="27"/>
      <c r="E844" s="27"/>
      <c r="F844" s="27"/>
      <c r="G844" s="27"/>
      <c r="H844" s="621"/>
      <c r="I844" s="27"/>
      <c r="J844" s="27"/>
      <c r="K844" s="27"/>
      <c r="L844" s="27"/>
      <c r="M844" s="27"/>
      <c r="N844" s="27"/>
      <c r="O844" s="27"/>
      <c r="P844" s="27"/>
      <c r="Q844" s="27"/>
      <c r="R844" s="27"/>
      <c r="S844" s="27"/>
      <c r="T844" s="27"/>
      <c r="U844" s="27"/>
      <c r="V844" s="27"/>
      <c r="W844" s="85"/>
      <c r="X844" s="27"/>
      <c r="Y844" s="27"/>
      <c r="Z844" s="27"/>
      <c r="AA844" s="27"/>
      <c r="AB844" s="27"/>
      <c r="AC844" s="27"/>
      <c r="AD844" s="27"/>
      <c r="AE844" s="27"/>
      <c r="AF844" s="27"/>
      <c r="AG844" s="27"/>
      <c r="AH844" s="27"/>
      <c r="AI844" s="27"/>
      <c r="AJ844" s="27"/>
      <c r="AK844" s="27"/>
      <c r="AL844" s="27"/>
      <c r="AM844" s="27"/>
    </row>
    <row r="845" ht="12.75" customHeight="1">
      <c r="A845" s="5"/>
      <c r="B845" s="27"/>
      <c r="C845" s="27"/>
      <c r="D845" s="27"/>
      <c r="E845" s="27"/>
      <c r="F845" s="27"/>
      <c r="G845" s="27"/>
      <c r="H845" s="621"/>
      <c r="I845" s="27"/>
      <c r="J845" s="27"/>
      <c r="K845" s="27"/>
      <c r="L845" s="27"/>
      <c r="M845" s="27"/>
      <c r="N845" s="27"/>
      <c r="O845" s="27"/>
      <c r="P845" s="27"/>
      <c r="Q845" s="27"/>
      <c r="R845" s="27"/>
      <c r="S845" s="27"/>
      <c r="T845" s="27"/>
      <c r="U845" s="27"/>
      <c r="V845" s="27"/>
      <c r="W845" s="85"/>
      <c r="X845" s="27"/>
      <c r="Y845" s="27"/>
      <c r="Z845" s="27"/>
      <c r="AA845" s="27"/>
      <c r="AB845" s="27"/>
      <c r="AC845" s="27"/>
      <c r="AD845" s="27"/>
      <c r="AE845" s="27"/>
      <c r="AF845" s="27"/>
      <c r="AG845" s="27"/>
      <c r="AH845" s="27"/>
      <c r="AI845" s="27"/>
      <c r="AJ845" s="27"/>
      <c r="AK845" s="27"/>
      <c r="AL845" s="27"/>
      <c r="AM845" s="27"/>
    </row>
    <row r="846" ht="12.75" customHeight="1">
      <c r="A846" s="5"/>
      <c r="B846" s="27"/>
      <c r="C846" s="27"/>
      <c r="D846" s="27"/>
      <c r="E846" s="27"/>
      <c r="F846" s="27"/>
      <c r="G846" s="27"/>
      <c r="H846" s="621"/>
      <c r="I846" s="27"/>
      <c r="J846" s="27"/>
      <c r="K846" s="27"/>
      <c r="L846" s="27"/>
      <c r="M846" s="27"/>
      <c r="N846" s="27"/>
      <c r="O846" s="27"/>
      <c r="P846" s="27"/>
      <c r="Q846" s="27"/>
      <c r="R846" s="27"/>
      <c r="S846" s="27"/>
      <c r="T846" s="27"/>
      <c r="U846" s="27"/>
      <c r="V846" s="27"/>
      <c r="W846" s="85"/>
      <c r="X846" s="27"/>
      <c r="Y846" s="27"/>
      <c r="Z846" s="27"/>
      <c r="AA846" s="27"/>
      <c r="AB846" s="27"/>
      <c r="AC846" s="27"/>
      <c r="AD846" s="27"/>
      <c r="AE846" s="27"/>
      <c r="AF846" s="27"/>
      <c r="AG846" s="27"/>
      <c r="AH846" s="27"/>
      <c r="AI846" s="27"/>
      <c r="AJ846" s="27"/>
      <c r="AK846" s="27"/>
      <c r="AL846" s="27"/>
      <c r="AM846" s="27"/>
    </row>
    <row r="847" ht="12.75" customHeight="1">
      <c r="A847" s="5"/>
      <c r="B847" s="27"/>
      <c r="C847" s="27"/>
      <c r="D847" s="27"/>
      <c r="E847" s="27"/>
      <c r="F847" s="27"/>
      <c r="G847" s="27"/>
      <c r="H847" s="621"/>
      <c r="I847" s="27"/>
      <c r="J847" s="27"/>
      <c r="K847" s="27"/>
      <c r="L847" s="27"/>
      <c r="M847" s="27"/>
      <c r="N847" s="27"/>
      <c r="O847" s="27"/>
      <c r="P847" s="27"/>
      <c r="Q847" s="27"/>
      <c r="R847" s="27"/>
      <c r="S847" s="27"/>
      <c r="T847" s="27"/>
      <c r="U847" s="27"/>
      <c r="V847" s="27"/>
      <c r="W847" s="85"/>
      <c r="X847" s="27"/>
      <c r="Y847" s="27"/>
      <c r="Z847" s="27"/>
      <c r="AA847" s="27"/>
      <c r="AB847" s="27"/>
      <c r="AC847" s="27"/>
      <c r="AD847" s="27"/>
      <c r="AE847" s="27"/>
      <c r="AF847" s="27"/>
      <c r="AG847" s="27"/>
      <c r="AH847" s="27"/>
      <c r="AI847" s="27"/>
      <c r="AJ847" s="27"/>
      <c r="AK847" s="27"/>
      <c r="AL847" s="27"/>
      <c r="AM847" s="27"/>
    </row>
    <row r="848" ht="12.75" customHeight="1">
      <c r="A848" s="5"/>
      <c r="B848" s="27"/>
      <c r="C848" s="27"/>
      <c r="D848" s="27"/>
      <c r="E848" s="27"/>
      <c r="F848" s="27"/>
      <c r="G848" s="27"/>
      <c r="H848" s="621"/>
      <c r="I848" s="27"/>
      <c r="J848" s="27"/>
      <c r="K848" s="27"/>
      <c r="L848" s="27"/>
      <c r="M848" s="27"/>
      <c r="N848" s="27"/>
      <c r="O848" s="27"/>
      <c r="P848" s="27"/>
      <c r="Q848" s="27"/>
      <c r="R848" s="27"/>
      <c r="S848" s="27"/>
      <c r="T848" s="27"/>
      <c r="U848" s="27"/>
      <c r="V848" s="27"/>
      <c r="W848" s="85"/>
      <c r="X848" s="27"/>
      <c r="Y848" s="27"/>
      <c r="Z848" s="27"/>
      <c r="AA848" s="27"/>
      <c r="AB848" s="27"/>
      <c r="AC848" s="27"/>
      <c r="AD848" s="27"/>
      <c r="AE848" s="27"/>
      <c r="AF848" s="27"/>
      <c r="AG848" s="27"/>
      <c r="AH848" s="27"/>
      <c r="AI848" s="27"/>
      <c r="AJ848" s="27"/>
      <c r="AK848" s="27"/>
      <c r="AL848" s="27"/>
      <c r="AM848" s="27"/>
    </row>
    <row r="849" ht="12.75" customHeight="1">
      <c r="A849" s="5"/>
      <c r="B849" s="27"/>
      <c r="C849" s="27"/>
      <c r="D849" s="27"/>
      <c r="E849" s="27"/>
      <c r="F849" s="27"/>
      <c r="G849" s="27"/>
      <c r="H849" s="621"/>
      <c r="I849" s="27"/>
      <c r="J849" s="27"/>
      <c r="K849" s="27"/>
      <c r="L849" s="27"/>
      <c r="M849" s="27"/>
      <c r="N849" s="27"/>
      <c r="O849" s="27"/>
      <c r="P849" s="27"/>
      <c r="Q849" s="27"/>
      <c r="R849" s="27"/>
      <c r="S849" s="27"/>
      <c r="T849" s="27"/>
      <c r="U849" s="27"/>
      <c r="V849" s="27"/>
      <c r="W849" s="85"/>
      <c r="X849" s="27"/>
      <c r="Y849" s="27"/>
      <c r="Z849" s="27"/>
      <c r="AA849" s="27"/>
      <c r="AB849" s="27"/>
      <c r="AC849" s="27"/>
      <c r="AD849" s="27"/>
      <c r="AE849" s="27"/>
      <c r="AF849" s="27"/>
      <c r="AG849" s="27"/>
      <c r="AH849" s="27"/>
      <c r="AI849" s="27"/>
      <c r="AJ849" s="27"/>
      <c r="AK849" s="27"/>
      <c r="AL849" s="27"/>
      <c r="AM849" s="27"/>
    </row>
    <row r="850" ht="12.75" customHeight="1">
      <c r="A850" s="5"/>
      <c r="B850" s="27"/>
      <c r="C850" s="27"/>
      <c r="D850" s="27"/>
      <c r="E850" s="27"/>
      <c r="F850" s="27"/>
      <c r="G850" s="27"/>
      <c r="H850" s="621"/>
      <c r="I850" s="27"/>
      <c r="J850" s="27"/>
      <c r="K850" s="27"/>
      <c r="L850" s="27"/>
      <c r="M850" s="27"/>
      <c r="N850" s="27"/>
      <c r="O850" s="27"/>
      <c r="P850" s="27"/>
      <c r="Q850" s="27"/>
      <c r="R850" s="27"/>
      <c r="S850" s="27"/>
      <c r="T850" s="27"/>
      <c r="U850" s="27"/>
      <c r="V850" s="27"/>
      <c r="W850" s="85"/>
      <c r="X850" s="27"/>
      <c r="Y850" s="27"/>
      <c r="Z850" s="27"/>
      <c r="AA850" s="27"/>
      <c r="AB850" s="27"/>
      <c r="AC850" s="27"/>
      <c r="AD850" s="27"/>
      <c r="AE850" s="27"/>
      <c r="AF850" s="27"/>
      <c r="AG850" s="27"/>
      <c r="AH850" s="27"/>
      <c r="AI850" s="27"/>
      <c r="AJ850" s="27"/>
      <c r="AK850" s="27"/>
      <c r="AL850" s="27"/>
      <c r="AM850" s="27"/>
    </row>
    <row r="851" ht="12.75" customHeight="1">
      <c r="A851" s="5"/>
      <c r="B851" s="27"/>
      <c r="C851" s="27"/>
      <c r="D851" s="27"/>
      <c r="E851" s="27"/>
      <c r="F851" s="27"/>
      <c r="G851" s="27"/>
      <c r="H851" s="621"/>
      <c r="I851" s="27"/>
      <c r="J851" s="27"/>
      <c r="K851" s="27"/>
      <c r="L851" s="27"/>
      <c r="M851" s="27"/>
      <c r="N851" s="27"/>
      <c r="O851" s="27"/>
      <c r="P851" s="27"/>
      <c r="Q851" s="27"/>
      <c r="R851" s="27"/>
      <c r="S851" s="27"/>
      <c r="T851" s="27"/>
      <c r="U851" s="27"/>
      <c r="V851" s="27"/>
      <c r="W851" s="85"/>
      <c r="X851" s="27"/>
      <c r="Y851" s="27"/>
      <c r="Z851" s="27"/>
      <c r="AA851" s="27"/>
      <c r="AB851" s="27"/>
      <c r="AC851" s="27"/>
      <c r="AD851" s="27"/>
      <c r="AE851" s="27"/>
      <c r="AF851" s="27"/>
      <c r="AG851" s="27"/>
      <c r="AH851" s="27"/>
      <c r="AI851" s="27"/>
      <c r="AJ851" s="27"/>
      <c r="AK851" s="27"/>
      <c r="AL851" s="27"/>
      <c r="AM851" s="27"/>
    </row>
    <row r="852" ht="12.75" customHeight="1">
      <c r="A852" s="5"/>
      <c r="B852" s="27"/>
      <c r="C852" s="27"/>
      <c r="D852" s="27"/>
      <c r="E852" s="27"/>
      <c r="F852" s="27"/>
      <c r="G852" s="27"/>
      <c r="H852" s="621"/>
      <c r="I852" s="27"/>
      <c r="J852" s="27"/>
      <c r="K852" s="27"/>
      <c r="L852" s="27"/>
      <c r="M852" s="27"/>
      <c r="N852" s="27"/>
      <c r="O852" s="27"/>
      <c r="P852" s="27"/>
      <c r="Q852" s="27"/>
      <c r="R852" s="27"/>
      <c r="S852" s="27"/>
      <c r="T852" s="27"/>
      <c r="U852" s="27"/>
      <c r="V852" s="27"/>
      <c r="W852" s="85"/>
      <c r="X852" s="27"/>
      <c r="Y852" s="27"/>
      <c r="Z852" s="27"/>
      <c r="AA852" s="27"/>
      <c r="AB852" s="27"/>
      <c r="AC852" s="27"/>
      <c r="AD852" s="27"/>
      <c r="AE852" s="27"/>
      <c r="AF852" s="27"/>
      <c r="AG852" s="27"/>
      <c r="AH852" s="27"/>
      <c r="AI852" s="27"/>
      <c r="AJ852" s="27"/>
      <c r="AK852" s="27"/>
      <c r="AL852" s="27"/>
      <c r="AM852" s="27"/>
    </row>
    <row r="853" ht="12.75" customHeight="1">
      <c r="A853" s="5"/>
      <c r="B853" s="27"/>
      <c r="C853" s="27"/>
      <c r="D853" s="27"/>
      <c r="E853" s="27"/>
      <c r="F853" s="27"/>
      <c r="G853" s="27"/>
      <c r="H853" s="621"/>
      <c r="I853" s="27"/>
      <c r="J853" s="27"/>
      <c r="K853" s="27"/>
      <c r="L853" s="27"/>
      <c r="M853" s="27"/>
      <c r="N853" s="27"/>
      <c r="O853" s="27"/>
      <c r="P853" s="27"/>
      <c r="Q853" s="27"/>
      <c r="R853" s="27"/>
      <c r="S853" s="27"/>
      <c r="T853" s="27"/>
      <c r="U853" s="27"/>
      <c r="V853" s="27"/>
      <c r="W853" s="85"/>
      <c r="X853" s="27"/>
      <c r="Y853" s="27"/>
      <c r="Z853" s="27"/>
      <c r="AA853" s="27"/>
      <c r="AB853" s="27"/>
      <c r="AC853" s="27"/>
      <c r="AD853" s="27"/>
      <c r="AE853" s="27"/>
      <c r="AF853" s="27"/>
      <c r="AG853" s="27"/>
      <c r="AH853" s="27"/>
      <c r="AI853" s="27"/>
      <c r="AJ853" s="27"/>
      <c r="AK853" s="27"/>
      <c r="AL853" s="27"/>
      <c r="AM853" s="27"/>
    </row>
    <row r="854" ht="12.75" customHeight="1">
      <c r="A854" s="5"/>
      <c r="B854" s="27"/>
      <c r="C854" s="27"/>
      <c r="D854" s="27"/>
      <c r="E854" s="27"/>
      <c r="F854" s="27"/>
      <c r="G854" s="27"/>
      <c r="H854" s="621"/>
      <c r="I854" s="27"/>
      <c r="J854" s="27"/>
      <c r="K854" s="27"/>
      <c r="L854" s="27"/>
      <c r="M854" s="27"/>
      <c r="N854" s="27"/>
      <c r="O854" s="27"/>
      <c r="P854" s="27"/>
      <c r="Q854" s="27"/>
      <c r="R854" s="27"/>
      <c r="S854" s="27"/>
      <c r="T854" s="27"/>
      <c r="U854" s="27"/>
      <c r="V854" s="27"/>
      <c r="W854" s="85"/>
      <c r="X854" s="27"/>
      <c r="Y854" s="27"/>
      <c r="Z854" s="27"/>
      <c r="AA854" s="27"/>
      <c r="AB854" s="27"/>
      <c r="AC854" s="27"/>
      <c r="AD854" s="27"/>
      <c r="AE854" s="27"/>
      <c r="AF854" s="27"/>
      <c r="AG854" s="27"/>
      <c r="AH854" s="27"/>
      <c r="AI854" s="27"/>
      <c r="AJ854" s="27"/>
      <c r="AK854" s="27"/>
      <c r="AL854" s="27"/>
      <c r="AM854" s="27"/>
    </row>
    <row r="855" ht="12.75" customHeight="1">
      <c r="A855" s="5"/>
      <c r="B855" s="27"/>
      <c r="C855" s="27"/>
      <c r="D855" s="27"/>
      <c r="E855" s="27"/>
      <c r="F855" s="27"/>
      <c r="G855" s="27"/>
      <c r="H855" s="621"/>
      <c r="I855" s="27"/>
      <c r="J855" s="27"/>
      <c r="K855" s="27"/>
      <c r="L855" s="27"/>
      <c r="M855" s="27"/>
      <c r="N855" s="27"/>
      <c r="O855" s="27"/>
      <c r="P855" s="27"/>
      <c r="Q855" s="27"/>
      <c r="R855" s="27"/>
      <c r="S855" s="27"/>
      <c r="T855" s="27"/>
      <c r="U855" s="27"/>
      <c r="V855" s="27"/>
      <c r="W855" s="85"/>
      <c r="X855" s="27"/>
      <c r="Y855" s="27"/>
      <c r="Z855" s="27"/>
      <c r="AA855" s="27"/>
      <c r="AB855" s="27"/>
      <c r="AC855" s="27"/>
      <c r="AD855" s="27"/>
      <c r="AE855" s="27"/>
      <c r="AF855" s="27"/>
      <c r="AG855" s="27"/>
      <c r="AH855" s="27"/>
      <c r="AI855" s="27"/>
      <c r="AJ855" s="27"/>
      <c r="AK855" s="27"/>
      <c r="AL855" s="27"/>
      <c r="AM855" s="27"/>
    </row>
    <row r="856" ht="12.75" customHeight="1">
      <c r="A856" s="5"/>
      <c r="B856" s="27"/>
      <c r="C856" s="27"/>
      <c r="D856" s="27"/>
      <c r="E856" s="27"/>
      <c r="F856" s="27"/>
      <c r="G856" s="27"/>
      <c r="H856" s="621"/>
      <c r="I856" s="27"/>
      <c r="J856" s="27"/>
      <c r="K856" s="27"/>
      <c r="L856" s="27"/>
      <c r="M856" s="27"/>
      <c r="N856" s="27"/>
      <c r="O856" s="27"/>
      <c r="P856" s="27"/>
      <c r="Q856" s="27"/>
      <c r="R856" s="27"/>
      <c r="S856" s="27"/>
      <c r="T856" s="27"/>
      <c r="U856" s="27"/>
      <c r="V856" s="27"/>
      <c r="W856" s="85"/>
      <c r="X856" s="27"/>
      <c r="Y856" s="27"/>
      <c r="Z856" s="27"/>
      <c r="AA856" s="27"/>
      <c r="AB856" s="27"/>
      <c r="AC856" s="27"/>
      <c r="AD856" s="27"/>
      <c r="AE856" s="27"/>
      <c r="AF856" s="27"/>
      <c r="AG856" s="27"/>
      <c r="AH856" s="27"/>
      <c r="AI856" s="27"/>
      <c r="AJ856" s="27"/>
      <c r="AK856" s="27"/>
      <c r="AL856" s="27"/>
      <c r="AM856" s="27"/>
    </row>
    <row r="857" ht="12.75" customHeight="1">
      <c r="A857" s="5"/>
      <c r="B857" s="27"/>
      <c r="C857" s="27"/>
      <c r="D857" s="27"/>
      <c r="E857" s="27"/>
      <c r="F857" s="27"/>
      <c r="G857" s="27"/>
      <c r="H857" s="621"/>
      <c r="I857" s="27"/>
      <c r="J857" s="27"/>
      <c r="K857" s="27"/>
      <c r="L857" s="27"/>
      <c r="M857" s="27"/>
      <c r="N857" s="27"/>
      <c r="O857" s="27"/>
      <c r="P857" s="27"/>
      <c r="Q857" s="27"/>
      <c r="R857" s="27"/>
      <c r="S857" s="27"/>
      <c r="T857" s="27"/>
      <c r="U857" s="27"/>
      <c r="V857" s="27"/>
      <c r="W857" s="85"/>
      <c r="X857" s="27"/>
      <c r="Y857" s="27"/>
      <c r="Z857" s="27"/>
      <c r="AA857" s="27"/>
      <c r="AB857" s="27"/>
      <c r="AC857" s="27"/>
      <c r="AD857" s="27"/>
      <c r="AE857" s="27"/>
      <c r="AF857" s="27"/>
      <c r="AG857" s="27"/>
      <c r="AH857" s="27"/>
      <c r="AI857" s="27"/>
      <c r="AJ857" s="27"/>
      <c r="AK857" s="27"/>
      <c r="AL857" s="27"/>
      <c r="AM857" s="27"/>
    </row>
    <row r="858" ht="12.75" customHeight="1">
      <c r="A858" s="5"/>
      <c r="B858" s="27"/>
      <c r="C858" s="27"/>
      <c r="D858" s="27"/>
      <c r="E858" s="27"/>
      <c r="F858" s="27"/>
      <c r="G858" s="27"/>
      <c r="H858" s="621"/>
      <c r="I858" s="27"/>
      <c r="J858" s="27"/>
      <c r="K858" s="27"/>
      <c r="L858" s="27"/>
      <c r="M858" s="27"/>
      <c r="N858" s="27"/>
      <c r="O858" s="27"/>
      <c r="P858" s="27"/>
      <c r="Q858" s="27"/>
      <c r="R858" s="27"/>
      <c r="S858" s="27"/>
      <c r="T858" s="27"/>
      <c r="U858" s="27"/>
      <c r="V858" s="27"/>
      <c r="W858" s="85"/>
      <c r="X858" s="27"/>
      <c r="Y858" s="27"/>
      <c r="Z858" s="27"/>
      <c r="AA858" s="27"/>
      <c r="AB858" s="27"/>
      <c r="AC858" s="27"/>
      <c r="AD858" s="27"/>
      <c r="AE858" s="27"/>
      <c r="AF858" s="27"/>
      <c r="AG858" s="27"/>
      <c r="AH858" s="27"/>
      <c r="AI858" s="27"/>
      <c r="AJ858" s="27"/>
      <c r="AK858" s="27"/>
      <c r="AL858" s="27"/>
      <c r="AM858" s="27"/>
    </row>
    <row r="859" ht="12.75" customHeight="1">
      <c r="A859" s="5"/>
      <c r="B859" s="27"/>
      <c r="C859" s="27"/>
      <c r="D859" s="27"/>
      <c r="E859" s="27"/>
      <c r="F859" s="27"/>
      <c r="G859" s="27"/>
      <c r="H859" s="621"/>
      <c r="I859" s="27"/>
      <c r="J859" s="27"/>
      <c r="K859" s="27"/>
      <c r="L859" s="27"/>
      <c r="M859" s="27"/>
      <c r="N859" s="27"/>
      <c r="O859" s="27"/>
      <c r="P859" s="27"/>
      <c r="Q859" s="27"/>
      <c r="R859" s="27"/>
      <c r="S859" s="27"/>
      <c r="T859" s="27"/>
      <c r="U859" s="27"/>
      <c r="V859" s="27"/>
      <c r="W859" s="85"/>
      <c r="X859" s="27"/>
      <c r="Y859" s="27"/>
      <c r="Z859" s="27"/>
      <c r="AA859" s="27"/>
      <c r="AB859" s="27"/>
      <c r="AC859" s="27"/>
      <c r="AD859" s="27"/>
      <c r="AE859" s="27"/>
      <c r="AF859" s="27"/>
      <c r="AG859" s="27"/>
      <c r="AH859" s="27"/>
      <c r="AI859" s="27"/>
      <c r="AJ859" s="27"/>
      <c r="AK859" s="27"/>
      <c r="AL859" s="27"/>
      <c r="AM859" s="27"/>
    </row>
    <row r="860" ht="12.75" customHeight="1">
      <c r="A860" s="5"/>
      <c r="B860" s="27"/>
      <c r="C860" s="27"/>
      <c r="D860" s="27"/>
      <c r="E860" s="27"/>
      <c r="F860" s="27"/>
      <c r="G860" s="27"/>
      <c r="H860" s="621"/>
      <c r="I860" s="27"/>
      <c r="J860" s="27"/>
      <c r="K860" s="27"/>
      <c r="L860" s="27"/>
      <c r="M860" s="27"/>
      <c r="N860" s="27"/>
      <c r="O860" s="27"/>
      <c r="P860" s="27"/>
      <c r="Q860" s="27"/>
      <c r="R860" s="27"/>
      <c r="S860" s="27"/>
      <c r="T860" s="27"/>
      <c r="U860" s="27"/>
      <c r="V860" s="27"/>
      <c r="W860" s="85"/>
      <c r="X860" s="27"/>
      <c r="Y860" s="27"/>
      <c r="Z860" s="27"/>
      <c r="AA860" s="27"/>
      <c r="AB860" s="27"/>
      <c r="AC860" s="27"/>
      <c r="AD860" s="27"/>
      <c r="AE860" s="27"/>
      <c r="AF860" s="27"/>
      <c r="AG860" s="27"/>
      <c r="AH860" s="27"/>
      <c r="AI860" s="27"/>
      <c r="AJ860" s="27"/>
      <c r="AK860" s="27"/>
      <c r="AL860" s="27"/>
      <c r="AM860" s="27"/>
    </row>
    <row r="861" ht="12.75" customHeight="1">
      <c r="A861" s="5"/>
      <c r="B861" s="27"/>
      <c r="C861" s="27"/>
      <c r="D861" s="27"/>
      <c r="E861" s="27"/>
      <c r="F861" s="27"/>
      <c r="G861" s="27"/>
      <c r="H861" s="621"/>
      <c r="I861" s="27"/>
      <c r="J861" s="27"/>
      <c r="K861" s="27"/>
      <c r="L861" s="27"/>
      <c r="M861" s="27"/>
      <c r="N861" s="27"/>
      <c r="O861" s="27"/>
      <c r="P861" s="27"/>
      <c r="Q861" s="27"/>
      <c r="R861" s="27"/>
      <c r="S861" s="27"/>
      <c r="T861" s="27"/>
      <c r="U861" s="27"/>
      <c r="V861" s="27"/>
      <c r="W861" s="85"/>
      <c r="X861" s="27"/>
      <c r="Y861" s="27"/>
      <c r="Z861" s="27"/>
      <c r="AA861" s="27"/>
      <c r="AB861" s="27"/>
      <c r="AC861" s="27"/>
      <c r="AD861" s="27"/>
      <c r="AE861" s="27"/>
      <c r="AF861" s="27"/>
      <c r="AG861" s="27"/>
      <c r="AH861" s="27"/>
      <c r="AI861" s="27"/>
      <c r="AJ861" s="27"/>
      <c r="AK861" s="27"/>
      <c r="AL861" s="27"/>
      <c r="AM861" s="27"/>
    </row>
    <row r="862" ht="12.75" customHeight="1">
      <c r="A862" s="5"/>
      <c r="B862" s="27"/>
      <c r="C862" s="27"/>
      <c r="D862" s="27"/>
      <c r="E862" s="27"/>
      <c r="F862" s="27"/>
      <c r="G862" s="27"/>
      <c r="H862" s="621"/>
      <c r="I862" s="27"/>
      <c r="J862" s="27"/>
      <c r="K862" s="27"/>
      <c r="L862" s="27"/>
      <c r="M862" s="27"/>
      <c r="N862" s="27"/>
      <c r="O862" s="27"/>
      <c r="P862" s="27"/>
      <c r="Q862" s="27"/>
      <c r="R862" s="27"/>
      <c r="S862" s="27"/>
      <c r="T862" s="27"/>
      <c r="U862" s="27"/>
      <c r="V862" s="27"/>
      <c r="W862" s="85"/>
      <c r="X862" s="27"/>
      <c r="Y862" s="27"/>
      <c r="Z862" s="27"/>
      <c r="AA862" s="27"/>
      <c r="AB862" s="27"/>
      <c r="AC862" s="27"/>
      <c r="AD862" s="27"/>
      <c r="AE862" s="27"/>
      <c r="AF862" s="27"/>
      <c r="AG862" s="27"/>
      <c r="AH862" s="27"/>
      <c r="AI862" s="27"/>
      <c r="AJ862" s="27"/>
      <c r="AK862" s="27"/>
      <c r="AL862" s="27"/>
      <c r="AM862" s="27"/>
    </row>
    <row r="863" ht="12.75" customHeight="1">
      <c r="A863" s="5"/>
      <c r="B863" s="27"/>
      <c r="C863" s="27"/>
      <c r="D863" s="27"/>
      <c r="E863" s="27"/>
      <c r="F863" s="27"/>
      <c r="G863" s="27"/>
      <c r="H863" s="621"/>
      <c r="I863" s="27"/>
      <c r="J863" s="27"/>
      <c r="K863" s="27"/>
      <c r="L863" s="27"/>
      <c r="M863" s="27"/>
      <c r="N863" s="27"/>
      <c r="O863" s="27"/>
      <c r="P863" s="27"/>
      <c r="Q863" s="27"/>
      <c r="R863" s="27"/>
      <c r="S863" s="27"/>
      <c r="T863" s="27"/>
      <c r="U863" s="27"/>
      <c r="V863" s="27"/>
      <c r="W863" s="85"/>
      <c r="X863" s="27"/>
      <c r="Y863" s="27"/>
      <c r="Z863" s="27"/>
      <c r="AA863" s="27"/>
      <c r="AB863" s="27"/>
      <c r="AC863" s="27"/>
      <c r="AD863" s="27"/>
      <c r="AE863" s="27"/>
      <c r="AF863" s="27"/>
      <c r="AG863" s="27"/>
      <c r="AH863" s="27"/>
      <c r="AI863" s="27"/>
      <c r="AJ863" s="27"/>
      <c r="AK863" s="27"/>
      <c r="AL863" s="27"/>
      <c r="AM863" s="27"/>
    </row>
    <row r="864" ht="12.75" customHeight="1">
      <c r="A864" s="5"/>
      <c r="B864" s="27"/>
      <c r="C864" s="27"/>
      <c r="D864" s="27"/>
      <c r="E864" s="27"/>
      <c r="F864" s="27"/>
      <c r="G864" s="27"/>
      <c r="H864" s="621"/>
      <c r="I864" s="27"/>
      <c r="J864" s="27"/>
      <c r="K864" s="27"/>
      <c r="L864" s="27"/>
      <c r="M864" s="27"/>
      <c r="N864" s="27"/>
      <c r="O864" s="27"/>
      <c r="P864" s="27"/>
      <c r="Q864" s="27"/>
      <c r="R864" s="27"/>
      <c r="S864" s="27"/>
      <c r="T864" s="27"/>
      <c r="U864" s="27"/>
      <c r="V864" s="27"/>
      <c r="W864" s="85"/>
      <c r="X864" s="27"/>
      <c r="Y864" s="27"/>
      <c r="Z864" s="27"/>
      <c r="AA864" s="27"/>
      <c r="AB864" s="27"/>
      <c r="AC864" s="27"/>
      <c r="AD864" s="27"/>
      <c r="AE864" s="27"/>
      <c r="AF864" s="27"/>
      <c r="AG864" s="27"/>
      <c r="AH864" s="27"/>
      <c r="AI864" s="27"/>
      <c r="AJ864" s="27"/>
      <c r="AK864" s="27"/>
      <c r="AL864" s="27"/>
      <c r="AM864" s="27"/>
    </row>
    <row r="865" ht="12.75" customHeight="1">
      <c r="A865" s="5"/>
      <c r="B865" s="27"/>
      <c r="C865" s="27"/>
      <c r="D865" s="27"/>
      <c r="E865" s="27"/>
      <c r="F865" s="27"/>
      <c r="G865" s="27"/>
      <c r="H865" s="621"/>
      <c r="I865" s="27"/>
      <c r="J865" s="27"/>
      <c r="K865" s="27"/>
      <c r="L865" s="27"/>
      <c r="M865" s="27"/>
      <c r="N865" s="27"/>
      <c r="O865" s="27"/>
      <c r="P865" s="27"/>
      <c r="Q865" s="27"/>
      <c r="R865" s="27"/>
      <c r="S865" s="27"/>
      <c r="T865" s="27"/>
      <c r="U865" s="27"/>
      <c r="V865" s="27"/>
      <c r="W865" s="85"/>
      <c r="X865" s="27"/>
      <c r="Y865" s="27"/>
      <c r="Z865" s="27"/>
      <c r="AA865" s="27"/>
      <c r="AB865" s="27"/>
      <c r="AC865" s="27"/>
      <c r="AD865" s="27"/>
      <c r="AE865" s="27"/>
      <c r="AF865" s="27"/>
      <c r="AG865" s="27"/>
      <c r="AH865" s="27"/>
      <c r="AI865" s="27"/>
      <c r="AJ865" s="27"/>
      <c r="AK865" s="27"/>
      <c r="AL865" s="27"/>
      <c r="AM865" s="27"/>
    </row>
    <row r="866" ht="12.75" customHeight="1">
      <c r="A866" s="5"/>
      <c r="B866" s="27"/>
      <c r="C866" s="27"/>
      <c r="D866" s="27"/>
      <c r="E866" s="27"/>
      <c r="F866" s="27"/>
      <c r="G866" s="27"/>
      <c r="H866" s="621"/>
      <c r="I866" s="27"/>
      <c r="J866" s="27"/>
      <c r="K866" s="27"/>
      <c r="L866" s="27"/>
      <c r="M866" s="27"/>
      <c r="N866" s="27"/>
      <c r="O866" s="27"/>
      <c r="P866" s="27"/>
      <c r="Q866" s="27"/>
      <c r="R866" s="27"/>
      <c r="S866" s="27"/>
      <c r="T866" s="27"/>
      <c r="U866" s="27"/>
      <c r="V866" s="27"/>
      <c r="W866" s="85"/>
      <c r="X866" s="27"/>
      <c r="Y866" s="27"/>
      <c r="Z866" s="27"/>
      <c r="AA866" s="27"/>
      <c r="AB866" s="27"/>
      <c r="AC866" s="27"/>
      <c r="AD866" s="27"/>
      <c r="AE866" s="27"/>
      <c r="AF866" s="27"/>
      <c r="AG866" s="27"/>
      <c r="AH866" s="27"/>
      <c r="AI866" s="27"/>
      <c r="AJ866" s="27"/>
      <c r="AK866" s="27"/>
      <c r="AL866" s="27"/>
      <c r="AM866" s="27"/>
    </row>
    <row r="867" ht="12.75" customHeight="1">
      <c r="A867" s="5"/>
      <c r="B867" s="27"/>
      <c r="C867" s="27"/>
      <c r="D867" s="27"/>
      <c r="E867" s="27"/>
      <c r="F867" s="27"/>
      <c r="G867" s="27"/>
      <c r="H867" s="621"/>
      <c r="I867" s="27"/>
      <c r="J867" s="27"/>
      <c r="K867" s="27"/>
      <c r="L867" s="27"/>
      <c r="M867" s="27"/>
      <c r="N867" s="27"/>
      <c r="O867" s="27"/>
      <c r="P867" s="27"/>
      <c r="Q867" s="27"/>
      <c r="R867" s="27"/>
      <c r="S867" s="27"/>
      <c r="T867" s="27"/>
      <c r="U867" s="27"/>
      <c r="V867" s="27"/>
      <c r="W867" s="85"/>
      <c r="X867" s="27"/>
      <c r="Y867" s="27"/>
      <c r="Z867" s="27"/>
      <c r="AA867" s="27"/>
      <c r="AB867" s="27"/>
      <c r="AC867" s="27"/>
      <c r="AD867" s="27"/>
      <c r="AE867" s="27"/>
      <c r="AF867" s="27"/>
      <c r="AG867" s="27"/>
      <c r="AH867" s="27"/>
      <c r="AI867" s="27"/>
      <c r="AJ867" s="27"/>
      <c r="AK867" s="27"/>
      <c r="AL867" s="27"/>
      <c r="AM867" s="27"/>
    </row>
    <row r="868" ht="12.75" customHeight="1">
      <c r="A868" s="5"/>
      <c r="B868" s="27"/>
      <c r="C868" s="27"/>
      <c r="D868" s="27"/>
      <c r="E868" s="27"/>
      <c r="F868" s="27"/>
      <c r="G868" s="27"/>
      <c r="H868" s="621"/>
      <c r="I868" s="27"/>
      <c r="J868" s="27"/>
      <c r="K868" s="27"/>
      <c r="L868" s="27"/>
      <c r="M868" s="27"/>
      <c r="N868" s="27"/>
      <c r="O868" s="27"/>
      <c r="P868" s="27"/>
      <c r="Q868" s="27"/>
      <c r="R868" s="27"/>
      <c r="S868" s="27"/>
      <c r="T868" s="27"/>
      <c r="U868" s="27"/>
      <c r="V868" s="27"/>
      <c r="W868" s="85"/>
      <c r="X868" s="27"/>
      <c r="Y868" s="27"/>
      <c r="Z868" s="27"/>
      <c r="AA868" s="27"/>
      <c r="AB868" s="27"/>
      <c r="AC868" s="27"/>
      <c r="AD868" s="27"/>
      <c r="AE868" s="27"/>
      <c r="AF868" s="27"/>
      <c r="AG868" s="27"/>
      <c r="AH868" s="27"/>
      <c r="AI868" s="27"/>
      <c r="AJ868" s="27"/>
      <c r="AK868" s="27"/>
      <c r="AL868" s="27"/>
      <c r="AM868" s="27"/>
    </row>
    <row r="869" ht="12.75" customHeight="1">
      <c r="A869" s="5"/>
      <c r="B869" s="27"/>
      <c r="C869" s="27"/>
      <c r="D869" s="27"/>
      <c r="E869" s="27"/>
      <c r="F869" s="27"/>
      <c r="G869" s="27"/>
      <c r="H869" s="621"/>
      <c r="I869" s="27"/>
      <c r="J869" s="27"/>
      <c r="K869" s="27"/>
      <c r="L869" s="27"/>
      <c r="M869" s="27"/>
      <c r="N869" s="27"/>
      <c r="O869" s="27"/>
      <c r="P869" s="27"/>
      <c r="Q869" s="27"/>
      <c r="R869" s="27"/>
      <c r="S869" s="27"/>
      <c r="T869" s="27"/>
      <c r="U869" s="27"/>
      <c r="V869" s="27"/>
      <c r="W869" s="85"/>
      <c r="X869" s="27"/>
      <c r="Y869" s="27"/>
      <c r="Z869" s="27"/>
      <c r="AA869" s="27"/>
      <c r="AB869" s="27"/>
      <c r="AC869" s="27"/>
      <c r="AD869" s="27"/>
      <c r="AE869" s="27"/>
      <c r="AF869" s="27"/>
      <c r="AG869" s="27"/>
      <c r="AH869" s="27"/>
      <c r="AI869" s="27"/>
      <c r="AJ869" s="27"/>
      <c r="AK869" s="27"/>
      <c r="AL869" s="27"/>
      <c r="AM869" s="27"/>
    </row>
    <row r="870" ht="12.75" customHeight="1">
      <c r="A870" s="5"/>
      <c r="B870" s="27"/>
      <c r="C870" s="27"/>
      <c r="D870" s="27"/>
      <c r="E870" s="27"/>
      <c r="F870" s="27"/>
      <c r="G870" s="27"/>
      <c r="H870" s="621"/>
      <c r="I870" s="27"/>
      <c r="J870" s="27"/>
      <c r="K870" s="27"/>
      <c r="L870" s="27"/>
      <c r="M870" s="27"/>
      <c r="N870" s="27"/>
      <c r="O870" s="27"/>
      <c r="P870" s="27"/>
      <c r="Q870" s="27"/>
      <c r="R870" s="27"/>
      <c r="S870" s="27"/>
      <c r="T870" s="27"/>
      <c r="U870" s="27"/>
      <c r="V870" s="27"/>
      <c r="W870" s="85"/>
      <c r="X870" s="27"/>
      <c r="Y870" s="27"/>
      <c r="Z870" s="27"/>
      <c r="AA870" s="27"/>
      <c r="AB870" s="27"/>
      <c r="AC870" s="27"/>
      <c r="AD870" s="27"/>
      <c r="AE870" s="27"/>
      <c r="AF870" s="27"/>
      <c r="AG870" s="27"/>
      <c r="AH870" s="27"/>
      <c r="AI870" s="27"/>
      <c r="AJ870" s="27"/>
      <c r="AK870" s="27"/>
      <c r="AL870" s="27"/>
      <c r="AM870" s="27"/>
    </row>
    <row r="871" ht="12.75" customHeight="1">
      <c r="A871" s="5"/>
      <c r="B871" s="27"/>
      <c r="C871" s="27"/>
      <c r="D871" s="27"/>
      <c r="E871" s="27"/>
      <c r="F871" s="27"/>
      <c r="G871" s="27"/>
      <c r="H871" s="621"/>
      <c r="I871" s="27"/>
      <c r="J871" s="27"/>
      <c r="K871" s="27"/>
      <c r="L871" s="27"/>
      <c r="M871" s="27"/>
      <c r="N871" s="27"/>
      <c r="O871" s="27"/>
      <c r="P871" s="27"/>
      <c r="Q871" s="27"/>
      <c r="R871" s="27"/>
      <c r="S871" s="27"/>
      <c r="T871" s="27"/>
      <c r="U871" s="27"/>
      <c r="V871" s="27"/>
      <c r="W871" s="85"/>
      <c r="X871" s="27"/>
      <c r="Y871" s="27"/>
      <c r="Z871" s="27"/>
      <c r="AA871" s="27"/>
      <c r="AB871" s="27"/>
      <c r="AC871" s="27"/>
      <c r="AD871" s="27"/>
      <c r="AE871" s="27"/>
      <c r="AF871" s="27"/>
      <c r="AG871" s="27"/>
      <c r="AH871" s="27"/>
      <c r="AI871" s="27"/>
      <c r="AJ871" s="27"/>
      <c r="AK871" s="27"/>
      <c r="AL871" s="27"/>
      <c r="AM871" s="27"/>
    </row>
    <row r="872" ht="12.75" customHeight="1">
      <c r="A872" s="5"/>
      <c r="B872" s="27"/>
      <c r="C872" s="27"/>
      <c r="D872" s="27"/>
      <c r="E872" s="27"/>
      <c r="F872" s="27"/>
      <c r="G872" s="27"/>
      <c r="H872" s="621"/>
      <c r="I872" s="27"/>
      <c r="J872" s="27"/>
      <c r="K872" s="27"/>
      <c r="L872" s="27"/>
      <c r="M872" s="27"/>
      <c r="N872" s="27"/>
      <c r="O872" s="27"/>
      <c r="P872" s="27"/>
      <c r="Q872" s="27"/>
      <c r="R872" s="27"/>
      <c r="S872" s="27"/>
      <c r="T872" s="27"/>
      <c r="U872" s="27"/>
      <c r="V872" s="27"/>
      <c r="W872" s="85"/>
      <c r="X872" s="27"/>
      <c r="Y872" s="27"/>
      <c r="Z872" s="27"/>
      <c r="AA872" s="27"/>
      <c r="AB872" s="27"/>
      <c r="AC872" s="27"/>
      <c r="AD872" s="27"/>
      <c r="AE872" s="27"/>
      <c r="AF872" s="27"/>
      <c r="AG872" s="27"/>
      <c r="AH872" s="27"/>
      <c r="AI872" s="27"/>
      <c r="AJ872" s="27"/>
      <c r="AK872" s="27"/>
      <c r="AL872" s="27"/>
      <c r="AM872" s="27"/>
    </row>
    <row r="873" ht="12.75" customHeight="1">
      <c r="A873" s="5"/>
      <c r="B873" s="27"/>
      <c r="C873" s="27"/>
      <c r="D873" s="27"/>
      <c r="E873" s="27"/>
      <c r="F873" s="27"/>
      <c r="G873" s="27"/>
      <c r="H873" s="621"/>
      <c r="I873" s="27"/>
      <c r="J873" s="27"/>
      <c r="K873" s="27"/>
      <c r="L873" s="27"/>
      <c r="M873" s="27"/>
      <c r="N873" s="27"/>
      <c r="O873" s="27"/>
      <c r="P873" s="27"/>
      <c r="Q873" s="27"/>
      <c r="R873" s="27"/>
      <c r="S873" s="27"/>
      <c r="T873" s="27"/>
      <c r="U873" s="27"/>
      <c r="V873" s="27"/>
      <c r="W873" s="85"/>
      <c r="X873" s="27"/>
      <c r="Y873" s="27"/>
      <c r="Z873" s="27"/>
      <c r="AA873" s="27"/>
      <c r="AB873" s="27"/>
      <c r="AC873" s="27"/>
      <c r="AD873" s="27"/>
      <c r="AE873" s="27"/>
      <c r="AF873" s="27"/>
      <c r="AG873" s="27"/>
      <c r="AH873" s="27"/>
      <c r="AI873" s="27"/>
      <c r="AJ873" s="27"/>
      <c r="AK873" s="27"/>
      <c r="AL873" s="27"/>
      <c r="AM873" s="27"/>
    </row>
    <row r="874" ht="12.75" customHeight="1">
      <c r="A874" s="5"/>
      <c r="B874" s="27"/>
      <c r="C874" s="27"/>
      <c r="D874" s="27"/>
      <c r="E874" s="27"/>
      <c r="F874" s="27"/>
      <c r="G874" s="27"/>
      <c r="H874" s="621"/>
      <c r="I874" s="27"/>
      <c r="J874" s="27"/>
      <c r="K874" s="27"/>
      <c r="L874" s="27"/>
      <c r="M874" s="27"/>
      <c r="N874" s="27"/>
      <c r="O874" s="27"/>
      <c r="P874" s="27"/>
      <c r="Q874" s="27"/>
      <c r="R874" s="27"/>
      <c r="S874" s="27"/>
      <c r="T874" s="27"/>
      <c r="U874" s="27"/>
      <c r="V874" s="27"/>
      <c r="W874" s="85"/>
      <c r="X874" s="27"/>
      <c r="Y874" s="27"/>
      <c r="Z874" s="27"/>
      <c r="AA874" s="27"/>
      <c r="AB874" s="27"/>
      <c r="AC874" s="27"/>
      <c r="AD874" s="27"/>
      <c r="AE874" s="27"/>
      <c r="AF874" s="27"/>
      <c r="AG874" s="27"/>
      <c r="AH874" s="27"/>
      <c r="AI874" s="27"/>
      <c r="AJ874" s="27"/>
      <c r="AK874" s="27"/>
      <c r="AL874" s="27"/>
      <c r="AM874" s="27"/>
    </row>
    <row r="875" ht="12.75" customHeight="1">
      <c r="A875" s="5"/>
      <c r="B875" s="27"/>
      <c r="C875" s="27"/>
      <c r="D875" s="27"/>
      <c r="E875" s="27"/>
      <c r="F875" s="27"/>
      <c r="G875" s="27"/>
      <c r="H875" s="621"/>
      <c r="I875" s="27"/>
      <c r="J875" s="27"/>
      <c r="K875" s="27"/>
      <c r="L875" s="27"/>
      <c r="M875" s="27"/>
      <c r="N875" s="27"/>
      <c r="O875" s="27"/>
      <c r="P875" s="27"/>
      <c r="Q875" s="27"/>
      <c r="R875" s="27"/>
      <c r="S875" s="27"/>
      <c r="T875" s="27"/>
      <c r="U875" s="27"/>
      <c r="V875" s="27"/>
      <c r="W875" s="85"/>
      <c r="X875" s="27"/>
      <c r="Y875" s="27"/>
      <c r="Z875" s="27"/>
      <c r="AA875" s="27"/>
      <c r="AB875" s="27"/>
      <c r="AC875" s="27"/>
      <c r="AD875" s="27"/>
      <c r="AE875" s="27"/>
      <c r="AF875" s="27"/>
      <c r="AG875" s="27"/>
      <c r="AH875" s="27"/>
      <c r="AI875" s="27"/>
      <c r="AJ875" s="27"/>
      <c r="AK875" s="27"/>
      <c r="AL875" s="27"/>
      <c r="AM875" s="27"/>
    </row>
    <row r="876" ht="12.75" customHeight="1">
      <c r="A876" s="5"/>
      <c r="B876" s="27"/>
      <c r="C876" s="27"/>
      <c r="D876" s="27"/>
      <c r="E876" s="27"/>
      <c r="F876" s="27"/>
      <c r="G876" s="27"/>
      <c r="H876" s="621"/>
      <c r="I876" s="27"/>
      <c r="J876" s="27"/>
      <c r="K876" s="27"/>
      <c r="L876" s="27"/>
      <c r="M876" s="27"/>
      <c r="N876" s="27"/>
      <c r="O876" s="27"/>
      <c r="P876" s="27"/>
      <c r="Q876" s="27"/>
      <c r="R876" s="27"/>
      <c r="S876" s="27"/>
      <c r="T876" s="27"/>
      <c r="U876" s="27"/>
      <c r="V876" s="27"/>
      <c r="W876" s="85"/>
      <c r="X876" s="27"/>
      <c r="Y876" s="27"/>
      <c r="Z876" s="27"/>
      <c r="AA876" s="27"/>
      <c r="AB876" s="27"/>
      <c r="AC876" s="27"/>
      <c r="AD876" s="27"/>
      <c r="AE876" s="27"/>
      <c r="AF876" s="27"/>
      <c r="AG876" s="27"/>
      <c r="AH876" s="27"/>
      <c r="AI876" s="27"/>
      <c r="AJ876" s="27"/>
      <c r="AK876" s="27"/>
      <c r="AL876" s="27"/>
      <c r="AM876" s="27"/>
    </row>
    <row r="877" ht="12.75" customHeight="1">
      <c r="A877" s="5"/>
      <c r="B877" s="27"/>
      <c r="C877" s="27"/>
      <c r="D877" s="27"/>
      <c r="E877" s="27"/>
      <c r="F877" s="27"/>
      <c r="G877" s="27"/>
      <c r="H877" s="621"/>
      <c r="I877" s="27"/>
      <c r="J877" s="27"/>
      <c r="K877" s="27"/>
      <c r="L877" s="27"/>
      <c r="M877" s="27"/>
      <c r="N877" s="27"/>
      <c r="O877" s="27"/>
      <c r="P877" s="27"/>
      <c r="Q877" s="27"/>
      <c r="R877" s="27"/>
      <c r="S877" s="27"/>
      <c r="T877" s="27"/>
      <c r="U877" s="27"/>
      <c r="V877" s="27"/>
      <c r="W877" s="85"/>
      <c r="X877" s="27"/>
      <c r="Y877" s="27"/>
      <c r="Z877" s="27"/>
      <c r="AA877" s="27"/>
      <c r="AB877" s="27"/>
      <c r="AC877" s="27"/>
      <c r="AD877" s="27"/>
      <c r="AE877" s="27"/>
      <c r="AF877" s="27"/>
      <c r="AG877" s="27"/>
      <c r="AH877" s="27"/>
      <c r="AI877" s="27"/>
      <c r="AJ877" s="27"/>
      <c r="AK877" s="27"/>
      <c r="AL877" s="27"/>
      <c r="AM877" s="27"/>
    </row>
    <row r="878" ht="12.75" customHeight="1">
      <c r="A878" s="5"/>
      <c r="B878" s="27"/>
      <c r="C878" s="27"/>
      <c r="D878" s="27"/>
      <c r="E878" s="27"/>
      <c r="F878" s="27"/>
      <c r="G878" s="27"/>
      <c r="H878" s="621"/>
      <c r="I878" s="27"/>
      <c r="J878" s="27"/>
      <c r="K878" s="27"/>
      <c r="L878" s="27"/>
      <c r="M878" s="27"/>
      <c r="N878" s="27"/>
      <c r="O878" s="27"/>
      <c r="P878" s="27"/>
      <c r="Q878" s="27"/>
      <c r="R878" s="27"/>
      <c r="S878" s="27"/>
      <c r="T878" s="27"/>
      <c r="U878" s="27"/>
      <c r="V878" s="27"/>
      <c r="W878" s="85"/>
      <c r="X878" s="27"/>
      <c r="Y878" s="27"/>
      <c r="Z878" s="27"/>
      <c r="AA878" s="27"/>
      <c r="AB878" s="27"/>
      <c r="AC878" s="27"/>
      <c r="AD878" s="27"/>
      <c r="AE878" s="27"/>
      <c r="AF878" s="27"/>
      <c r="AG878" s="27"/>
      <c r="AH878" s="27"/>
      <c r="AI878" s="27"/>
      <c r="AJ878" s="27"/>
      <c r="AK878" s="27"/>
      <c r="AL878" s="27"/>
      <c r="AM878" s="27"/>
    </row>
    <row r="879" ht="12.75" customHeight="1">
      <c r="A879" s="5"/>
      <c r="B879" s="27"/>
      <c r="C879" s="27"/>
      <c r="D879" s="27"/>
      <c r="E879" s="27"/>
      <c r="F879" s="27"/>
      <c r="G879" s="27"/>
      <c r="H879" s="621"/>
      <c r="I879" s="27"/>
      <c r="J879" s="27"/>
      <c r="K879" s="27"/>
      <c r="L879" s="27"/>
      <c r="M879" s="27"/>
      <c r="N879" s="27"/>
      <c r="O879" s="27"/>
      <c r="P879" s="27"/>
      <c r="Q879" s="27"/>
      <c r="R879" s="27"/>
      <c r="S879" s="27"/>
      <c r="T879" s="27"/>
      <c r="U879" s="27"/>
      <c r="V879" s="27"/>
      <c r="W879" s="85"/>
      <c r="X879" s="27"/>
      <c r="Y879" s="27"/>
      <c r="Z879" s="27"/>
      <c r="AA879" s="27"/>
      <c r="AB879" s="27"/>
      <c r="AC879" s="27"/>
      <c r="AD879" s="27"/>
      <c r="AE879" s="27"/>
      <c r="AF879" s="27"/>
      <c r="AG879" s="27"/>
      <c r="AH879" s="27"/>
      <c r="AI879" s="27"/>
      <c r="AJ879" s="27"/>
      <c r="AK879" s="27"/>
      <c r="AL879" s="27"/>
      <c r="AM879" s="27"/>
    </row>
    <row r="880" ht="12.75" customHeight="1">
      <c r="A880" s="5"/>
      <c r="B880" s="27"/>
      <c r="C880" s="27"/>
      <c r="D880" s="27"/>
      <c r="E880" s="27"/>
      <c r="F880" s="27"/>
      <c r="G880" s="27"/>
      <c r="H880" s="621"/>
      <c r="I880" s="27"/>
      <c r="J880" s="27"/>
      <c r="K880" s="27"/>
      <c r="L880" s="27"/>
      <c r="M880" s="27"/>
      <c r="N880" s="27"/>
      <c r="O880" s="27"/>
      <c r="P880" s="27"/>
      <c r="Q880" s="27"/>
      <c r="R880" s="27"/>
      <c r="S880" s="27"/>
      <c r="T880" s="27"/>
      <c r="U880" s="27"/>
      <c r="V880" s="27"/>
      <c r="W880" s="85"/>
      <c r="X880" s="27"/>
      <c r="Y880" s="27"/>
      <c r="Z880" s="27"/>
      <c r="AA880" s="27"/>
      <c r="AB880" s="27"/>
      <c r="AC880" s="27"/>
      <c r="AD880" s="27"/>
      <c r="AE880" s="27"/>
      <c r="AF880" s="27"/>
      <c r="AG880" s="27"/>
      <c r="AH880" s="27"/>
      <c r="AI880" s="27"/>
      <c r="AJ880" s="27"/>
      <c r="AK880" s="27"/>
      <c r="AL880" s="27"/>
      <c r="AM880" s="27"/>
    </row>
    <row r="881" ht="12.75" customHeight="1">
      <c r="A881" s="5"/>
      <c r="B881" s="27"/>
      <c r="C881" s="27"/>
      <c r="D881" s="27"/>
      <c r="E881" s="27"/>
      <c r="F881" s="27"/>
      <c r="G881" s="27"/>
      <c r="H881" s="621"/>
      <c r="I881" s="27"/>
      <c r="J881" s="27"/>
      <c r="K881" s="27"/>
      <c r="L881" s="27"/>
      <c r="M881" s="27"/>
      <c r="N881" s="27"/>
      <c r="O881" s="27"/>
      <c r="P881" s="27"/>
      <c r="Q881" s="27"/>
      <c r="R881" s="27"/>
      <c r="S881" s="27"/>
      <c r="T881" s="27"/>
      <c r="U881" s="27"/>
      <c r="V881" s="27"/>
      <c r="W881" s="85"/>
      <c r="X881" s="27"/>
      <c r="Y881" s="27"/>
      <c r="Z881" s="27"/>
      <c r="AA881" s="27"/>
      <c r="AB881" s="27"/>
      <c r="AC881" s="27"/>
      <c r="AD881" s="27"/>
      <c r="AE881" s="27"/>
      <c r="AF881" s="27"/>
      <c r="AG881" s="27"/>
      <c r="AH881" s="27"/>
      <c r="AI881" s="27"/>
      <c r="AJ881" s="27"/>
      <c r="AK881" s="27"/>
      <c r="AL881" s="27"/>
      <c r="AM881" s="27"/>
    </row>
    <row r="882" ht="12.75" customHeight="1">
      <c r="A882" s="5"/>
      <c r="B882" s="27"/>
      <c r="C882" s="27"/>
      <c r="D882" s="27"/>
      <c r="E882" s="27"/>
      <c r="F882" s="27"/>
      <c r="G882" s="27"/>
      <c r="H882" s="621"/>
      <c r="I882" s="27"/>
      <c r="J882" s="27"/>
      <c r="K882" s="27"/>
      <c r="L882" s="27"/>
      <c r="M882" s="27"/>
      <c r="N882" s="27"/>
      <c r="O882" s="27"/>
      <c r="P882" s="27"/>
      <c r="Q882" s="27"/>
      <c r="R882" s="27"/>
      <c r="S882" s="27"/>
      <c r="T882" s="27"/>
      <c r="U882" s="27"/>
      <c r="V882" s="27"/>
      <c r="W882" s="85"/>
      <c r="X882" s="27"/>
      <c r="Y882" s="27"/>
      <c r="Z882" s="27"/>
      <c r="AA882" s="27"/>
      <c r="AB882" s="27"/>
      <c r="AC882" s="27"/>
      <c r="AD882" s="27"/>
      <c r="AE882" s="27"/>
      <c r="AF882" s="27"/>
      <c r="AG882" s="27"/>
      <c r="AH882" s="27"/>
      <c r="AI882" s="27"/>
      <c r="AJ882" s="27"/>
      <c r="AK882" s="27"/>
      <c r="AL882" s="27"/>
      <c r="AM882" s="27"/>
    </row>
    <row r="883" ht="12.75" customHeight="1">
      <c r="A883" s="5"/>
      <c r="B883" s="27"/>
      <c r="C883" s="27"/>
      <c r="D883" s="27"/>
      <c r="E883" s="27"/>
      <c r="F883" s="27"/>
      <c r="G883" s="27"/>
      <c r="H883" s="621"/>
      <c r="I883" s="27"/>
      <c r="J883" s="27"/>
      <c r="K883" s="27"/>
      <c r="L883" s="27"/>
      <c r="M883" s="27"/>
      <c r="N883" s="27"/>
      <c r="O883" s="27"/>
      <c r="P883" s="27"/>
      <c r="Q883" s="27"/>
      <c r="R883" s="27"/>
      <c r="S883" s="27"/>
      <c r="T883" s="27"/>
      <c r="U883" s="27"/>
      <c r="V883" s="27"/>
      <c r="W883" s="85"/>
      <c r="X883" s="27"/>
      <c r="Y883" s="27"/>
      <c r="Z883" s="27"/>
      <c r="AA883" s="27"/>
      <c r="AB883" s="27"/>
      <c r="AC883" s="27"/>
      <c r="AD883" s="27"/>
      <c r="AE883" s="27"/>
      <c r="AF883" s="27"/>
      <c r="AG883" s="27"/>
      <c r="AH883" s="27"/>
      <c r="AI883" s="27"/>
      <c r="AJ883" s="27"/>
      <c r="AK883" s="27"/>
      <c r="AL883" s="27"/>
      <c r="AM883" s="27"/>
    </row>
    <row r="884" ht="12.75" customHeight="1">
      <c r="A884" s="5"/>
      <c r="B884" s="27"/>
      <c r="C884" s="27"/>
      <c r="D884" s="27"/>
      <c r="E884" s="27"/>
      <c r="F884" s="27"/>
      <c r="G884" s="27"/>
      <c r="H884" s="621"/>
      <c r="I884" s="27"/>
      <c r="J884" s="27"/>
      <c r="K884" s="27"/>
      <c r="L884" s="27"/>
      <c r="M884" s="27"/>
      <c r="N884" s="27"/>
      <c r="O884" s="27"/>
      <c r="P884" s="27"/>
      <c r="Q884" s="27"/>
      <c r="R884" s="27"/>
      <c r="S884" s="27"/>
      <c r="T884" s="27"/>
      <c r="U884" s="27"/>
      <c r="V884" s="27"/>
      <c r="W884" s="85"/>
      <c r="X884" s="27"/>
      <c r="Y884" s="27"/>
      <c r="Z884" s="27"/>
      <c r="AA884" s="27"/>
      <c r="AB884" s="27"/>
      <c r="AC884" s="27"/>
      <c r="AD884" s="27"/>
      <c r="AE884" s="27"/>
      <c r="AF884" s="27"/>
      <c r="AG884" s="27"/>
      <c r="AH884" s="27"/>
      <c r="AI884" s="27"/>
      <c r="AJ884" s="27"/>
      <c r="AK884" s="27"/>
      <c r="AL884" s="27"/>
      <c r="AM884" s="27"/>
    </row>
    <row r="885" ht="12.75" customHeight="1">
      <c r="A885" s="5"/>
      <c r="B885" s="27"/>
      <c r="C885" s="27"/>
      <c r="D885" s="27"/>
      <c r="E885" s="27"/>
      <c r="F885" s="27"/>
      <c r="G885" s="27"/>
      <c r="H885" s="621"/>
      <c r="I885" s="27"/>
      <c r="J885" s="27"/>
      <c r="K885" s="27"/>
      <c r="L885" s="27"/>
      <c r="M885" s="27"/>
      <c r="N885" s="27"/>
      <c r="O885" s="27"/>
      <c r="P885" s="27"/>
      <c r="Q885" s="27"/>
      <c r="R885" s="27"/>
      <c r="S885" s="27"/>
      <c r="T885" s="27"/>
      <c r="U885" s="27"/>
      <c r="V885" s="27"/>
      <c r="W885" s="85"/>
      <c r="X885" s="27"/>
      <c r="Y885" s="27"/>
      <c r="Z885" s="27"/>
      <c r="AA885" s="27"/>
      <c r="AB885" s="27"/>
      <c r="AC885" s="27"/>
      <c r="AD885" s="27"/>
      <c r="AE885" s="27"/>
      <c r="AF885" s="27"/>
      <c r="AG885" s="27"/>
      <c r="AH885" s="27"/>
      <c r="AI885" s="27"/>
      <c r="AJ885" s="27"/>
      <c r="AK885" s="27"/>
      <c r="AL885" s="27"/>
      <c r="AM885" s="27"/>
    </row>
    <row r="886" ht="12.75" customHeight="1">
      <c r="A886" s="5"/>
      <c r="B886" s="27"/>
      <c r="C886" s="27"/>
      <c r="D886" s="27"/>
      <c r="E886" s="27"/>
      <c r="F886" s="27"/>
      <c r="G886" s="27"/>
      <c r="H886" s="621"/>
      <c r="I886" s="27"/>
      <c r="J886" s="27"/>
      <c r="K886" s="27"/>
      <c r="L886" s="27"/>
      <c r="M886" s="27"/>
      <c r="N886" s="27"/>
      <c r="O886" s="27"/>
      <c r="P886" s="27"/>
      <c r="Q886" s="27"/>
      <c r="R886" s="27"/>
      <c r="S886" s="27"/>
      <c r="T886" s="27"/>
      <c r="U886" s="27"/>
      <c r="V886" s="27"/>
      <c r="W886" s="85"/>
      <c r="X886" s="27"/>
      <c r="Y886" s="27"/>
      <c r="Z886" s="27"/>
      <c r="AA886" s="27"/>
      <c r="AB886" s="27"/>
      <c r="AC886" s="27"/>
      <c r="AD886" s="27"/>
      <c r="AE886" s="27"/>
      <c r="AF886" s="27"/>
      <c r="AG886" s="27"/>
      <c r="AH886" s="27"/>
      <c r="AI886" s="27"/>
      <c r="AJ886" s="27"/>
      <c r="AK886" s="27"/>
      <c r="AL886" s="27"/>
      <c r="AM886" s="27"/>
    </row>
    <row r="887" ht="12.75" customHeight="1">
      <c r="A887" s="5"/>
      <c r="B887" s="27"/>
      <c r="C887" s="27"/>
      <c r="D887" s="27"/>
      <c r="E887" s="27"/>
      <c r="F887" s="27"/>
      <c r="G887" s="27"/>
      <c r="H887" s="621"/>
      <c r="I887" s="27"/>
      <c r="J887" s="27"/>
      <c r="K887" s="27"/>
      <c r="L887" s="27"/>
      <c r="M887" s="27"/>
      <c r="N887" s="27"/>
      <c r="O887" s="27"/>
      <c r="P887" s="27"/>
      <c r="Q887" s="27"/>
      <c r="R887" s="27"/>
      <c r="S887" s="27"/>
      <c r="T887" s="27"/>
      <c r="U887" s="27"/>
      <c r="V887" s="27"/>
      <c r="W887" s="85"/>
      <c r="X887" s="27"/>
      <c r="Y887" s="27"/>
      <c r="Z887" s="27"/>
      <c r="AA887" s="27"/>
      <c r="AB887" s="27"/>
      <c r="AC887" s="27"/>
      <c r="AD887" s="27"/>
      <c r="AE887" s="27"/>
      <c r="AF887" s="27"/>
      <c r="AG887" s="27"/>
      <c r="AH887" s="27"/>
      <c r="AI887" s="27"/>
      <c r="AJ887" s="27"/>
      <c r="AK887" s="27"/>
      <c r="AL887" s="27"/>
      <c r="AM887" s="27"/>
    </row>
    <row r="888" ht="12.75" customHeight="1">
      <c r="A888" s="5"/>
      <c r="B888" s="27"/>
      <c r="C888" s="27"/>
      <c r="D888" s="27"/>
      <c r="E888" s="27"/>
      <c r="F888" s="27"/>
      <c r="G888" s="27"/>
      <c r="H888" s="621"/>
      <c r="I888" s="27"/>
      <c r="J888" s="27"/>
      <c r="K888" s="27"/>
      <c r="L888" s="27"/>
      <c r="M888" s="27"/>
      <c r="N888" s="27"/>
      <c r="O888" s="27"/>
      <c r="P888" s="27"/>
      <c r="Q888" s="27"/>
      <c r="R888" s="27"/>
      <c r="S888" s="27"/>
      <c r="T888" s="27"/>
      <c r="U888" s="27"/>
      <c r="V888" s="27"/>
      <c r="W888" s="85"/>
      <c r="X888" s="27"/>
      <c r="Y888" s="27"/>
      <c r="Z888" s="27"/>
      <c r="AA888" s="27"/>
      <c r="AB888" s="27"/>
      <c r="AC888" s="27"/>
      <c r="AD888" s="27"/>
      <c r="AE888" s="27"/>
      <c r="AF888" s="27"/>
      <c r="AG888" s="27"/>
      <c r="AH888" s="27"/>
      <c r="AI888" s="27"/>
      <c r="AJ888" s="27"/>
      <c r="AK888" s="27"/>
      <c r="AL888" s="27"/>
      <c r="AM888" s="27"/>
    </row>
    <row r="889" ht="12.75" customHeight="1">
      <c r="A889" s="5"/>
      <c r="B889" s="27"/>
      <c r="C889" s="27"/>
      <c r="D889" s="27"/>
      <c r="E889" s="27"/>
      <c r="F889" s="27"/>
      <c r="G889" s="27"/>
      <c r="H889" s="621"/>
      <c r="I889" s="27"/>
      <c r="J889" s="27"/>
      <c r="K889" s="27"/>
      <c r="L889" s="27"/>
      <c r="M889" s="27"/>
      <c r="N889" s="27"/>
      <c r="O889" s="27"/>
      <c r="P889" s="27"/>
      <c r="Q889" s="27"/>
      <c r="R889" s="27"/>
      <c r="S889" s="27"/>
      <c r="T889" s="27"/>
      <c r="U889" s="27"/>
      <c r="V889" s="27"/>
      <c r="W889" s="85"/>
      <c r="X889" s="27"/>
      <c r="Y889" s="27"/>
      <c r="Z889" s="27"/>
      <c r="AA889" s="27"/>
      <c r="AB889" s="27"/>
      <c r="AC889" s="27"/>
      <c r="AD889" s="27"/>
      <c r="AE889" s="27"/>
      <c r="AF889" s="27"/>
      <c r="AG889" s="27"/>
      <c r="AH889" s="27"/>
      <c r="AI889" s="27"/>
      <c r="AJ889" s="27"/>
      <c r="AK889" s="27"/>
      <c r="AL889" s="27"/>
      <c r="AM889" s="27"/>
    </row>
    <row r="890" ht="12.75" customHeight="1">
      <c r="A890" s="5"/>
      <c r="B890" s="27"/>
      <c r="C890" s="27"/>
      <c r="D890" s="27"/>
      <c r="E890" s="27"/>
      <c r="F890" s="27"/>
      <c r="G890" s="27"/>
      <c r="H890" s="621"/>
      <c r="I890" s="27"/>
      <c r="J890" s="27"/>
      <c r="K890" s="27"/>
      <c r="L890" s="27"/>
      <c r="M890" s="27"/>
      <c r="N890" s="27"/>
      <c r="O890" s="27"/>
      <c r="P890" s="27"/>
      <c r="Q890" s="27"/>
      <c r="R890" s="27"/>
      <c r="S890" s="27"/>
      <c r="T890" s="27"/>
      <c r="U890" s="27"/>
      <c r="V890" s="27"/>
      <c r="W890" s="85"/>
      <c r="X890" s="27"/>
      <c r="Y890" s="27"/>
      <c r="Z890" s="27"/>
      <c r="AA890" s="27"/>
      <c r="AB890" s="27"/>
      <c r="AC890" s="27"/>
      <c r="AD890" s="27"/>
      <c r="AE890" s="27"/>
      <c r="AF890" s="27"/>
      <c r="AG890" s="27"/>
      <c r="AH890" s="27"/>
      <c r="AI890" s="27"/>
      <c r="AJ890" s="27"/>
      <c r="AK890" s="27"/>
      <c r="AL890" s="27"/>
      <c r="AM890" s="27"/>
    </row>
    <row r="891" ht="12.75" customHeight="1">
      <c r="A891" s="5"/>
      <c r="B891" s="27"/>
      <c r="C891" s="27"/>
      <c r="D891" s="27"/>
      <c r="E891" s="27"/>
      <c r="F891" s="27"/>
      <c r="G891" s="27"/>
      <c r="H891" s="621"/>
      <c r="I891" s="27"/>
      <c r="J891" s="27"/>
      <c r="K891" s="27"/>
      <c r="L891" s="27"/>
      <c r="M891" s="27"/>
      <c r="N891" s="27"/>
      <c r="O891" s="27"/>
      <c r="P891" s="27"/>
      <c r="Q891" s="27"/>
      <c r="R891" s="27"/>
      <c r="S891" s="27"/>
      <c r="T891" s="27"/>
      <c r="U891" s="27"/>
      <c r="V891" s="27"/>
      <c r="W891" s="85"/>
      <c r="X891" s="27"/>
      <c r="Y891" s="27"/>
      <c r="Z891" s="27"/>
      <c r="AA891" s="27"/>
      <c r="AB891" s="27"/>
      <c r="AC891" s="27"/>
      <c r="AD891" s="27"/>
      <c r="AE891" s="27"/>
      <c r="AF891" s="27"/>
      <c r="AG891" s="27"/>
      <c r="AH891" s="27"/>
      <c r="AI891" s="27"/>
      <c r="AJ891" s="27"/>
      <c r="AK891" s="27"/>
      <c r="AL891" s="27"/>
      <c r="AM891" s="27"/>
    </row>
    <row r="892" ht="12.75" customHeight="1">
      <c r="A892" s="5"/>
      <c r="B892" s="27"/>
      <c r="C892" s="27"/>
      <c r="D892" s="27"/>
      <c r="E892" s="27"/>
      <c r="F892" s="27"/>
      <c r="G892" s="27"/>
      <c r="H892" s="621"/>
      <c r="I892" s="27"/>
      <c r="J892" s="27"/>
      <c r="K892" s="27"/>
      <c r="L892" s="27"/>
      <c r="M892" s="27"/>
      <c r="N892" s="27"/>
      <c r="O892" s="27"/>
      <c r="P892" s="27"/>
      <c r="Q892" s="27"/>
      <c r="R892" s="27"/>
      <c r="S892" s="27"/>
      <c r="T892" s="27"/>
      <c r="U892" s="27"/>
      <c r="V892" s="27"/>
      <c r="W892" s="85"/>
      <c r="X892" s="27"/>
      <c r="Y892" s="27"/>
      <c r="Z892" s="27"/>
      <c r="AA892" s="27"/>
      <c r="AB892" s="27"/>
      <c r="AC892" s="27"/>
      <c r="AD892" s="27"/>
      <c r="AE892" s="27"/>
      <c r="AF892" s="27"/>
      <c r="AG892" s="27"/>
      <c r="AH892" s="27"/>
      <c r="AI892" s="27"/>
      <c r="AJ892" s="27"/>
      <c r="AK892" s="27"/>
      <c r="AL892" s="27"/>
      <c r="AM892" s="27"/>
    </row>
    <row r="893" ht="15.0" customHeight="1">
      <c r="A893" s="5"/>
      <c r="G893" s="27"/>
    </row>
    <row r="894" ht="15.0" customHeight="1">
      <c r="A894" s="5"/>
      <c r="G894" s="27"/>
    </row>
    <row r="895" ht="15.0" customHeight="1">
      <c r="A895" s="5"/>
      <c r="G895" s="27"/>
    </row>
    <row r="896" ht="15.0" customHeight="1">
      <c r="A896" s="5"/>
      <c r="G896" s="27"/>
    </row>
    <row r="897" ht="15.0" customHeight="1">
      <c r="A897" s="5"/>
      <c r="G897" s="27"/>
    </row>
    <row r="898" ht="15.0" customHeight="1">
      <c r="A898" s="5"/>
      <c r="G898" s="27"/>
    </row>
    <row r="899" ht="15.0" customHeight="1">
      <c r="A899" s="5"/>
      <c r="G899" s="27"/>
    </row>
    <row r="900" ht="15.0" customHeight="1">
      <c r="A900" s="5"/>
      <c r="G900" s="27"/>
    </row>
    <row r="901" ht="15.0" customHeight="1">
      <c r="A901" s="5"/>
      <c r="G901" s="27"/>
    </row>
    <row r="902" ht="15.0" customHeight="1">
      <c r="A902" s="5"/>
      <c r="G902" s="27"/>
    </row>
    <row r="903" ht="15.0" customHeight="1">
      <c r="A903" s="5"/>
      <c r="G903" s="27"/>
    </row>
    <row r="904" ht="15.0" customHeight="1">
      <c r="A904" s="5"/>
      <c r="G904" s="27"/>
    </row>
    <row r="905" ht="15.0" customHeight="1">
      <c r="A905" s="5"/>
      <c r="G905" s="27"/>
    </row>
    <row r="906" ht="15.0" customHeight="1">
      <c r="A906" s="5"/>
      <c r="G906" s="27"/>
    </row>
    <row r="907" ht="15.0" customHeight="1">
      <c r="A907" s="5"/>
      <c r="G907" s="27"/>
    </row>
    <row r="908" ht="15.0" customHeight="1">
      <c r="A908" s="5"/>
      <c r="G908" s="27"/>
    </row>
    <row r="909" ht="15.0" customHeight="1">
      <c r="A909" s="5"/>
      <c r="G909" s="27"/>
    </row>
    <row r="910" ht="15.0" customHeight="1">
      <c r="A910" s="5"/>
      <c r="G910" s="27"/>
    </row>
    <row r="911" ht="15.0" customHeight="1">
      <c r="A911" s="5"/>
      <c r="G911" s="27"/>
    </row>
    <row r="912" ht="15.0" customHeight="1">
      <c r="A912" s="5"/>
      <c r="G912" s="27"/>
    </row>
    <row r="913" ht="15.0" customHeight="1">
      <c r="A913" s="5"/>
      <c r="G913" s="27"/>
    </row>
    <row r="914" ht="15.0" customHeight="1">
      <c r="A914" s="5"/>
      <c r="G914" s="27"/>
    </row>
    <row r="915" ht="15.0" customHeight="1">
      <c r="A915" s="5"/>
      <c r="G915" s="27"/>
    </row>
    <row r="916" ht="15.0" customHeight="1">
      <c r="A916" s="5"/>
      <c r="G916" s="27"/>
    </row>
    <row r="917" ht="15.0" customHeight="1">
      <c r="A917" s="5"/>
      <c r="G917" s="27"/>
    </row>
    <row r="918" ht="15.0" customHeight="1">
      <c r="A918" s="5"/>
      <c r="G918" s="27"/>
    </row>
    <row r="919" ht="15.0" customHeight="1">
      <c r="A919" s="5"/>
      <c r="G919" s="27"/>
    </row>
    <row r="920" ht="15.0" customHeight="1">
      <c r="A920" s="5"/>
      <c r="G920" s="27"/>
    </row>
    <row r="921" ht="15.0" customHeight="1">
      <c r="A921" s="5"/>
      <c r="G921" s="27"/>
    </row>
    <row r="922" ht="15.0" customHeight="1">
      <c r="A922" s="5"/>
      <c r="G922" s="27"/>
    </row>
    <row r="923" ht="15.0" customHeight="1">
      <c r="A923" s="5"/>
      <c r="G923" s="27"/>
    </row>
    <row r="924" ht="15.0" customHeight="1">
      <c r="A924" s="5"/>
      <c r="G924" s="27"/>
    </row>
    <row r="925" ht="15.0" customHeight="1">
      <c r="A925" s="5"/>
      <c r="G925" s="27"/>
    </row>
    <row r="926" ht="15.0" customHeight="1">
      <c r="A926" s="5"/>
      <c r="G926" s="27"/>
    </row>
    <row r="927" ht="15.0" customHeight="1">
      <c r="A927" s="5"/>
      <c r="G927" s="27"/>
    </row>
    <row r="928" ht="15.0" customHeight="1">
      <c r="A928" s="5"/>
      <c r="G928" s="27"/>
    </row>
    <row r="929" ht="15.0" customHeight="1">
      <c r="A929" s="5"/>
      <c r="G929" s="27"/>
    </row>
    <row r="930" ht="15.0" customHeight="1">
      <c r="A930" s="5"/>
      <c r="G930" s="27"/>
    </row>
    <row r="931" ht="15.0" customHeight="1">
      <c r="A931" s="5"/>
      <c r="G931" s="27"/>
    </row>
    <row r="932" ht="15.0" customHeight="1">
      <c r="A932" s="5"/>
      <c r="G932" s="27"/>
    </row>
    <row r="933" ht="15.0" customHeight="1">
      <c r="A933" s="5"/>
      <c r="G933" s="27"/>
    </row>
    <row r="934" ht="15.0" customHeight="1">
      <c r="A934" s="5"/>
      <c r="G934" s="27"/>
    </row>
    <row r="935" ht="15.0" customHeight="1">
      <c r="A935" s="5"/>
      <c r="G935" s="27"/>
    </row>
    <row r="936" ht="15.0" customHeight="1">
      <c r="A936" s="5"/>
      <c r="G936" s="27"/>
    </row>
    <row r="937" ht="15.0" customHeight="1">
      <c r="A937" s="5"/>
      <c r="G937" s="27"/>
    </row>
    <row r="938" ht="15.0" customHeight="1">
      <c r="A938" s="5"/>
      <c r="G938" s="27"/>
    </row>
    <row r="939" ht="15.0" customHeight="1">
      <c r="A939" s="5"/>
      <c r="G939" s="27"/>
    </row>
    <row r="940" ht="15.0" customHeight="1">
      <c r="A940" s="5"/>
      <c r="G940" s="27"/>
    </row>
    <row r="941" ht="15.0" customHeight="1">
      <c r="A941" s="5"/>
      <c r="G941" s="27"/>
    </row>
    <row r="942" ht="15.0" customHeight="1">
      <c r="A942" s="5"/>
      <c r="G942" s="27"/>
    </row>
    <row r="943" ht="15.0" customHeight="1">
      <c r="A943" s="5"/>
      <c r="G943" s="27"/>
    </row>
    <row r="944" ht="15.0" customHeight="1">
      <c r="A944" s="5"/>
      <c r="G944" s="27"/>
    </row>
    <row r="945" ht="15.0" customHeight="1">
      <c r="A945" s="5"/>
      <c r="G945" s="27"/>
    </row>
    <row r="946" ht="15.0" customHeight="1">
      <c r="A946" s="5"/>
      <c r="G946" s="27"/>
    </row>
    <row r="947">
      <c r="A947" s="5"/>
      <c r="G947" s="27"/>
    </row>
    <row r="948">
      <c r="A948" s="5"/>
      <c r="G948" s="27"/>
    </row>
    <row r="949">
      <c r="A949" s="5"/>
      <c r="G949" s="27"/>
    </row>
    <row r="950">
      <c r="A950" s="5"/>
      <c r="G950" s="27"/>
    </row>
    <row r="951">
      <c r="A951" s="5"/>
      <c r="G951" s="27"/>
    </row>
    <row r="952">
      <c r="A952" s="5"/>
      <c r="G952" s="27"/>
    </row>
    <row r="953">
      <c r="A953" s="5"/>
      <c r="G953" s="27"/>
    </row>
    <row r="954">
      <c r="A954" s="5"/>
      <c r="G954" s="27"/>
    </row>
    <row r="955">
      <c r="A955" s="5"/>
      <c r="G955" s="27"/>
    </row>
    <row r="956">
      <c r="A956" s="5"/>
      <c r="G956" s="27"/>
    </row>
    <row r="957">
      <c r="A957" s="5"/>
      <c r="G957" s="27"/>
    </row>
    <row r="958">
      <c r="A958" s="5"/>
      <c r="G958" s="27"/>
    </row>
    <row r="959">
      <c r="A959" s="5"/>
      <c r="G959" s="27"/>
    </row>
    <row r="960">
      <c r="A960" s="5"/>
      <c r="G960" s="27"/>
    </row>
    <row r="961">
      <c r="A961" s="5"/>
      <c r="G961" s="27"/>
    </row>
    <row r="962">
      <c r="A962" s="5"/>
      <c r="G962" s="27"/>
    </row>
    <row r="963">
      <c r="A963" s="5"/>
      <c r="G963" s="27"/>
    </row>
    <row r="964">
      <c r="A964" s="5"/>
      <c r="G964" s="27"/>
    </row>
    <row r="965">
      <c r="A965" s="5"/>
      <c r="G965" s="27"/>
    </row>
    <row r="966">
      <c r="A966" s="5"/>
      <c r="G966" s="27"/>
    </row>
    <row r="967">
      <c r="A967" s="5"/>
      <c r="G967" s="27"/>
    </row>
    <row r="968">
      <c r="A968" s="5"/>
      <c r="G968" s="27"/>
    </row>
    <row r="969">
      <c r="A969" s="5"/>
      <c r="G969" s="27"/>
    </row>
    <row r="970">
      <c r="A970" s="5"/>
      <c r="G970" s="27"/>
    </row>
    <row r="971">
      <c r="A971" s="5"/>
      <c r="G971" s="27"/>
    </row>
    <row r="972">
      <c r="A972" s="5"/>
      <c r="G972" s="27"/>
    </row>
    <row r="973">
      <c r="A973" s="5"/>
      <c r="G973" s="27"/>
    </row>
    <row r="974">
      <c r="A974" s="5"/>
      <c r="G974" s="27"/>
    </row>
    <row r="975">
      <c r="A975" s="5"/>
      <c r="G975" s="27"/>
    </row>
    <row r="976">
      <c r="A976" s="5"/>
      <c r="G976" s="27"/>
    </row>
    <row r="977">
      <c r="A977" s="5"/>
      <c r="G977" s="27"/>
    </row>
    <row r="978">
      <c r="A978" s="5"/>
      <c r="G978" s="27"/>
    </row>
    <row r="979">
      <c r="A979" s="5"/>
      <c r="G979" s="27"/>
    </row>
    <row r="980">
      <c r="A980" s="5"/>
      <c r="G980" s="27"/>
    </row>
    <row r="981">
      <c r="A981" s="5"/>
      <c r="G981" s="27"/>
    </row>
    <row r="982">
      <c r="A982" s="5"/>
      <c r="G982" s="27"/>
    </row>
    <row r="983">
      <c r="A983" s="5"/>
      <c r="G983" s="27"/>
    </row>
    <row r="984">
      <c r="A984" s="5"/>
      <c r="G984" s="27"/>
    </row>
    <row r="985">
      <c r="A985" s="5"/>
      <c r="G985" s="27"/>
    </row>
    <row r="986">
      <c r="A986" s="5"/>
      <c r="G986" s="27"/>
    </row>
    <row r="987">
      <c r="A987" s="5"/>
      <c r="G987" s="27"/>
    </row>
    <row r="988">
      <c r="A988" s="5"/>
      <c r="G988" s="27"/>
    </row>
    <row r="989">
      <c r="A989" s="5"/>
      <c r="G989" s="27"/>
    </row>
    <row r="990">
      <c r="A990" s="5"/>
      <c r="G990" s="27"/>
    </row>
    <row r="991">
      <c r="A991" s="5"/>
      <c r="G991" s="27"/>
    </row>
    <row r="992">
      <c r="A992" s="5"/>
      <c r="G992" s="27"/>
    </row>
    <row r="993">
      <c r="A993" s="5"/>
      <c r="G993" s="27"/>
    </row>
    <row r="994">
      <c r="A994" s="5"/>
      <c r="G994" s="27"/>
    </row>
    <row r="995">
      <c r="A995" s="5"/>
      <c r="G995" s="27"/>
    </row>
    <row r="996">
      <c r="A996" s="5"/>
      <c r="G996" s="27"/>
    </row>
    <row r="997">
      <c r="A997" s="5"/>
      <c r="G997" s="27"/>
    </row>
    <row r="998">
      <c r="A998" s="5"/>
      <c r="G998" s="27"/>
    </row>
    <row r="999">
      <c r="A999" s="5"/>
      <c r="G999" s="27"/>
    </row>
    <row r="1000">
      <c r="A1000" s="5"/>
      <c r="G1000" s="27"/>
    </row>
    <row r="1001">
      <c r="A1001" s="5"/>
      <c r="G1001" s="27"/>
    </row>
  </sheetData>
  <mergeCells count="33">
    <mergeCell ref="I3:Z3"/>
    <mergeCell ref="I4:Z4"/>
    <mergeCell ref="I5:Z5"/>
    <mergeCell ref="I8:Z8"/>
    <mergeCell ref="I11:AE12"/>
    <mergeCell ref="I14:AE15"/>
    <mergeCell ref="I17:AE18"/>
    <mergeCell ref="I20:AE21"/>
    <mergeCell ref="I23:AE24"/>
    <mergeCell ref="I29:Z29"/>
    <mergeCell ref="I30:Z30"/>
    <mergeCell ref="I31:Z31"/>
    <mergeCell ref="I35:AE36"/>
    <mergeCell ref="I38:AE39"/>
    <mergeCell ref="I41:AE42"/>
    <mergeCell ref="I44:AE45"/>
    <mergeCell ref="I47:AE48"/>
    <mergeCell ref="I60:Z60"/>
    <mergeCell ref="I64:AE65"/>
    <mergeCell ref="I67:AE68"/>
    <mergeCell ref="I70:AE71"/>
    <mergeCell ref="I122:Z122"/>
    <mergeCell ref="I123:Z124"/>
    <mergeCell ref="I125:Z126"/>
    <mergeCell ref="I134:Z135"/>
    <mergeCell ref="I138:Y139"/>
    <mergeCell ref="I73:AE74"/>
    <mergeCell ref="I76:AE77"/>
    <mergeCell ref="I81:Z82"/>
    <mergeCell ref="I88:S88"/>
    <mergeCell ref="I100:S100"/>
    <mergeCell ref="I105:Z106"/>
    <mergeCell ref="I107:Z108"/>
  </mergeCells>
  <printOptions/>
  <pageMargins bottom="0.75" footer="0.0" header="0.0" left="0.25" right="0.25" top="0.75"/>
  <pageSetup orientation="portrait"/>
  <drawing r:id="rId2"/>
  <legacyDrawing r:id="rId3"/>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57"/>
    <col customWidth="1" min="2" max="6" width="4.71"/>
    <col customWidth="1" min="7" max="7" width="8.57"/>
    <col customWidth="1" min="8" max="19" width="4.71"/>
    <col customWidth="1" min="20" max="20" width="7.14"/>
    <col customWidth="1" min="21" max="28" width="4.71"/>
    <col customWidth="1" min="29" max="29" width="7.29"/>
    <col customWidth="1" min="30" max="37" width="4.71"/>
  </cols>
  <sheetData>
    <row r="1" ht="13.5" customHeight="1">
      <c r="A1" s="130" t="s">
        <v>3017</v>
      </c>
      <c r="B1" s="622" t="s">
        <v>2936</v>
      </c>
      <c r="C1" s="623" t="s">
        <v>2937</v>
      </c>
      <c r="D1" s="624" t="s">
        <v>2938</v>
      </c>
      <c r="E1" s="625" t="s">
        <v>2939</v>
      </c>
      <c r="F1" s="626" t="s">
        <v>189</v>
      </c>
      <c r="G1" s="72" t="s">
        <v>2971</v>
      </c>
      <c r="H1" s="627">
        <v>7.0</v>
      </c>
      <c r="I1" s="628" t="str">
        <f>CONCATENATE("SECTION ",H1, ". ROSTER")</f>
        <v>SECTION 7. ROSTER</v>
      </c>
      <c r="J1" s="27"/>
      <c r="K1" s="27"/>
      <c r="L1" s="27"/>
      <c r="M1" s="27"/>
      <c r="N1" s="27"/>
      <c r="O1" s="27"/>
      <c r="P1" s="27"/>
      <c r="Q1" s="27"/>
      <c r="R1" s="27"/>
      <c r="S1" s="27"/>
      <c r="T1" s="27"/>
      <c r="U1" s="27"/>
      <c r="V1" s="27"/>
      <c r="W1" s="27"/>
      <c r="X1" s="27"/>
      <c r="Y1" s="27"/>
      <c r="Z1" s="27"/>
      <c r="AA1" s="27"/>
      <c r="AB1" s="27"/>
      <c r="AC1" s="27"/>
      <c r="AD1" s="27"/>
      <c r="AE1" s="27"/>
      <c r="AF1" s="27"/>
      <c r="AG1" s="27"/>
      <c r="AH1" s="27"/>
      <c r="AI1" s="27"/>
    </row>
    <row r="2" ht="13.5" customHeight="1">
      <c r="A2" s="5"/>
      <c r="B2" s="621"/>
      <c r="C2" s="621"/>
      <c r="D2" s="621"/>
      <c r="E2" s="621"/>
      <c r="F2" s="621"/>
      <c r="G2" s="78"/>
      <c r="H2" s="621"/>
      <c r="I2" s="628"/>
      <c r="J2" s="27"/>
      <c r="K2" s="27"/>
      <c r="L2" s="27"/>
      <c r="M2" s="27"/>
      <c r="N2" s="27"/>
      <c r="O2" s="27"/>
      <c r="P2" s="27"/>
      <c r="Q2" s="27"/>
      <c r="R2" s="27"/>
      <c r="S2" s="27"/>
      <c r="T2" s="27"/>
      <c r="U2" s="27"/>
      <c r="V2" s="27"/>
      <c r="W2" s="27"/>
      <c r="X2" s="27"/>
      <c r="Y2" s="27"/>
      <c r="Z2" s="27"/>
      <c r="AA2" s="27"/>
      <c r="AB2" s="27"/>
      <c r="AC2" s="27"/>
      <c r="AD2" s="27"/>
      <c r="AE2" s="27"/>
      <c r="AF2" s="27"/>
      <c r="AG2" s="27"/>
      <c r="AH2" s="27"/>
      <c r="AI2" s="27"/>
    </row>
    <row r="3" ht="13.5" customHeight="1">
      <c r="A3" s="5"/>
      <c r="B3" s="621"/>
      <c r="C3" s="621"/>
      <c r="D3" s="621"/>
      <c r="E3" s="621"/>
      <c r="F3" s="621"/>
      <c r="G3" s="78"/>
      <c r="H3" s="621"/>
      <c r="I3" s="523" t="s">
        <v>3545</v>
      </c>
      <c r="Y3" s="523"/>
      <c r="Z3" s="30"/>
      <c r="AA3" s="30"/>
      <c r="AB3" s="27"/>
      <c r="AC3" s="27"/>
      <c r="AD3" s="27"/>
      <c r="AE3" s="27"/>
      <c r="AF3" s="27"/>
      <c r="AG3" s="27"/>
      <c r="AH3" s="27"/>
      <c r="AI3" s="27"/>
    </row>
    <row r="4" ht="13.5" customHeight="1">
      <c r="A4" s="5"/>
      <c r="B4" s="196"/>
      <c r="C4" s="196"/>
      <c r="D4" s="196"/>
      <c r="E4" s="196"/>
      <c r="F4" s="196"/>
      <c r="G4" s="78"/>
      <c r="H4" s="621"/>
      <c r="Y4" s="523"/>
      <c r="Z4" s="30"/>
      <c r="AA4" s="30"/>
      <c r="AB4" s="27"/>
      <c r="AC4" s="27"/>
      <c r="AD4" s="27"/>
      <c r="AE4" s="27"/>
      <c r="AF4" s="27"/>
      <c r="AG4" s="27"/>
      <c r="AH4" s="27"/>
      <c r="AI4" s="27"/>
    </row>
    <row r="5" ht="13.5" customHeight="1">
      <c r="A5" s="5"/>
      <c r="B5" s="196"/>
      <c r="C5" s="196"/>
      <c r="D5" s="196"/>
      <c r="E5" s="196"/>
      <c r="F5" s="196"/>
      <c r="G5" s="78"/>
      <c r="H5" s="621"/>
      <c r="I5" s="629" t="str">
        <f>"CATI: SI (TIPO_MUESTRA=2) PASAR A "&amp;H7</f>
        <v>CATI: SI (TIPO_MUESTRA=2) PASAR A 7.00a</v>
      </c>
      <c r="J5" s="630"/>
      <c r="K5" s="630"/>
      <c r="L5" s="630"/>
      <c r="M5" s="630"/>
      <c r="N5" s="630"/>
      <c r="O5" s="630"/>
      <c r="P5" s="630"/>
      <c r="Q5" s="630"/>
      <c r="R5" s="630"/>
      <c r="S5" s="630"/>
      <c r="T5" s="630"/>
      <c r="U5" s="523"/>
      <c r="V5" s="523"/>
      <c r="W5" s="523"/>
      <c r="X5" s="523"/>
      <c r="Y5" s="523"/>
      <c r="Z5" s="30"/>
      <c r="AA5" s="30"/>
      <c r="AB5" s="27"/>
      <c r="AC5" s="27"/>
      <c r="AD5" s="27"/>
      <c r="AE5" s="27"/>
      <c r="AF5" s="27"/>
      <c r="AG5" s="27"/>
      <c r="AH5" s="27"/>
      <c r="AI5" s="27"/>
    </row>
    <row r="6" ht="13.5" customHeight="1">
      <c r="A6" s="5"/>
      <c r="B6" s="196"/>
      <c r="C6" s="196"/>
      <c r="D6" s="196"/>
      <c r="E6" s="196"/>
      <c r="F6" s="196"/>
      <c r="G6" s="78"/>
      <c r="H6" s="621"/>
      <c r="I6" s="629" t="str">
        <f>"CATI: SI (TIPO_MUESTRA !=2 ) PASAR A "&amp;H14</f>
        <v>CATI: SI (TIPO_MUESTRA !=2 ) PASAR A 7,01</v>
      </c>
      <c r="J6" s="630"/>
      <c r="K6" s="630"/>
      <c r="L6" s="630"/>
      <c r="M6" s="630"/>
      <c r="N6" s="630"/>
      <c r="O6" s="630"/>
      <c r="P6" s="630"/>
      <c r="Q6" s="630"/>
      <c r="R6" s="630"/>
      <c r="S6" s="630"/>
      <c r="T6" s="630"/>
      <c r="U6" s="523"/>
      <c r="V6" s="523"/>
      <c r="W6" s="523"/>
      <c r="X6" s="523"/>
      <c r="Y6" s="523"/>
      <c r="Z6" s="30"/>
      <c r="AA6" s="30"/>
      <c r="AB6" s="27"/>
      <c r="AC6" s="27"/>
      <c r="AD6" s="27"/>
      <c r="AE6" s="27"/>
      <c r="AF6" s="27"/>
      <c r="AG6" s="27"/>
      <c r="AH6" s="27"/>
      <c r="AI6" s="27"/>
    </row>
    <row r="7" ht="13.5" customHeight="1">
      <c r="A7" s="5"/>
      <c r="B7" s="275"/>
      <c r="C7" s="275"/>
      <c r="D7" s="275"/>
      <c r="E7" s="275"/>
      <c r="F7" s="196"/>
      <c r="G7" s="259" t="s">
        <v>3110</v>
      </c>
      <c r="H7" s="617" t="s">
        <v>3546</v>
      </c>
      <c r="I7" s="631" t="s">
        <v>3547</v>
      </c>
      <c r="J7" s="34"/>
      <c r="K7" s="34"/>
      <c r="L7" s="34"/>
      <c r="M7" s="34"/>
      <c r="N7" s="34"/>
      <c r="O7" s="34"/>
      <c r="P7" s="34"/>
      <c r="Q7" s="34"/>
      <c r="R7" s="34"/>
      <c r="S7" s="34"/>
      <c r="T7" s="34"/>
      <c r="U7" s="34"/>
      <c r="V7" s="35"/>
      <c r="W7" s="295"/>
      <c r="X7" s="295"/>
      <c r="Y7" s="295"/>
      <c r="Z7" s="295"/>
      <c r="AA7" s="295"/>
      <c r="AB7" s="27"/>
      <c r="AC7" s="27"/>
      <c r="AD7" s="27"/>
      <c r="AE7" s="27"/>
      <c r="AF7" s="27"/>
      <c r="AG7" s="27"/>
      <c r="AH7" s="27"/>
      <c r="AI7" s="27"/>
    </row>
    <row r="8" ht="13.5" customHeight="1">
      <c r="A8" s="5"/>
      <c r="B8" s="275"/>
      <c r="C8" s="275"/>
      <c r="D8" s="275"/>
      <c r="E8" s="275"/>
      <c r="F8" s="275"/>
      <c r="G8" s="78"/>
      <c r="H8" s="617" t="s">
        <v>2990</v>
      </c>
      <c r="I8" s="36"/>
      <c r="J8" s="37"/>
      <c r="K8" s="37"/>
      <c r="L8" s="37"/>
      <c r="M8" s="37"/>
      <c r="N8" s="37"/>
      <c r="O8" s="37"/>
      <c r="P8" s="37"/>
      <c r="Q8" s="37"/>
      <c r="R8" s="37"/>
      <c r="S8" s="37"/>
      <c r="T8" s="37"/>
      <c r="U8" s="37"/>
      <c r="V8" s="38"/>
      <c r="W8" s="295"/>
      <c r="X8" s="295"/>
      <c r="Y8" s="295"/>
      <c r="Z8" s="295"/>
      <c r="AA8" s="295"/>
      <c r="AB8" s="27"/>
      <c r="AC8" s="27"/>
      <c r="AD8" s="27"/>
      <c r="AE8" s="27"/>
      <c r="AF8" s="27"/>
      <c r="AG8" s="27"/>
      <c r="AH8" s="27"/>
      <c r="AI8" s="27"/>
    </row>
    <row r="9" ht="13.5" customHeight="1">
      <c r="A9" s="5"/>
      <c r="B9" s="275"/>
      <c r="C9" s="275"/>
      <c r="D9" s="275"/>
      <c r="E9" s="275"/>
      <c r="F9" s="275"/>
      <c r="G9" s="78"/>
      <c r="H9" s="617"/>
      <c r="I9" s="27">
        <v>1.0</v>
      </c>
      <c r="J9" s="30" t="s">
        <v>2974</v>
      </c>
      <c r="K9" s="276"/>
      <c r="L9" s="125"/>
      <c r="M9" s="27"/>
      <c r="N9" s="30"/>
      <c r="O9" s="30"/>
      <c r="P9" s="30"/>
      <c r="Q9" s="30"/>
      <c r="R9" s="30"/>
      <c r="S9" s="30"/>
      <c r="T9" s="30"/>
      <c r="U9" s="30"/>
      <c r="V9" s="30"/>
      <c r="W9" s="523"/>
      <c r="X9" s="523"/>
      <c r="Y9" s="523"/>
      <c r="Z9" s="30"/>
      <c r="AA9" s="30"/>
      <c r="AB9" s="27"/>
      <c r="AC9" s="27"/>
      <c r="AD9" s="27"/>
      <c r="AE9" s="27"/>
      <c r="AF9" s="27"/>
      <c r="AG9" s="27"/>
      <c r="AH9" s="27"/>
      <c r="AI9" s="27"/>
    </row>
    <row r="10" ht="13.5" customHeight="1">
      <c r="A10" s="5"/>
      <c r="B10" s="275"/>
      <c r="C10" s="275"/>
      <c r="D10" s="275"/>
      <c r="E10" s="275"/>
      <c r="F10" s="275"/>
      <c r="G10" s="78"/>
      <c r="H10" s="617"/>
      <c r="I10" s="27">
        <v>2.0</v>
      </c>
      <c r="J10" s="30" t="s">
        <v>2975</v>
      </c>
      <c r="K10" s="276"/>
      <c r="L10" s="632"/>
      <c r="M10" s="30"/>
      <c r="N10" s="30"/>
      <c r="O10" s="30"/>
      <c r="P10" s="30"/>
      <c r="Q10" s="30"/>
      <c r="R10" s="30"/>
      <c r="S10" s="30"/>
      <c r="T10" s="30"/>
      <c r="U10" s="30"/>
      <c r="V10" s="30"/>
      <c r="W10" s="523"/>
      <c r="X10" s="523"/>
      <c r="Y10" s="523"/>
      <c r="Z10" s="30"/>
      <c r="AA10" s="30"/>
      <c r="AB10" s="27"/>
      <c r="AC10" s="27"/>
      <c r="AD10" s="27"/>
      <c r="AE10" s="27"/>
      <c r="AF10" s="27"/>
      <c r="AG10" s="27"/>
      <c r="AH10" s="27"/>
      <c r="AI10" s="27"/>
    </row>
    <row r="11" ht="13.5" customHeight="1">
      <c r="A11" s="5"/>
      <c r="B11" s="275"/>
      <c r="C11" s="275"/>
      <c r="D11" s="275"/>
      <c r="E11" s="275"/>
      <c r="F11" s="275"/>
      <c r="G11" s="78"/>
      <c r="H11" s="617"/>
      <c r="I11" s="27"/>
      <c r="J11" s="30"/>
      <c r="K11" s="30"/>
      <c r="L11" s="30"/>
      <c r="M11" s="30"/>
      <c r="N11" s="30"/>
      <c r="O11" s="30"/>
      <c r="P11" s="30"/>
      <c r="Q11" s="30"/>
      <c r="R11" s="30"/>
      <c r="S11" s="30"/>
      <c r="T11" s="30"/>
      <c r="U11" s="30"/>
      <c r="V11" s="30"/>
      <c r="W11" s="523"/>
      <c r="X11" s="523"/>
      <c r="Y11" s="523"/>
      <c r="Z11" s="30"/>
      <c r="AA11" s="30"/>
      <c r="AB11" s="27"/>
      <c r="AC11" s="27"/>
      <c r="AD11" s="27"/>
      <c r="AE11" s="27"/>
      <c r="AF11" s="27"/>
      <c r="AG11" s="27"/>
      <c r="AH11" s="27"/>
      <c r="AI11" s="27"/>
    </row>
    <row r="12" ht="13.5" customHeight="1">
      <c r="A12" s="5"/>
      <c r="B12" s="275"/>
      <c r="C12" s="275"/>
      <c r="D12" s="275"/>
      <c r="E12" s="275"/>
      <c r="F12" s="275"/>
      <c r="G12" s="78"/>
      <c r="H12" s="617"/>
      <c r="I12" s="633" t="str">
        <f>"CATI: SI "&amp;H7&amp;" = 2 ASIGNAR V07_01 = U07_01"</f>
        <v>CATI: SI 7.00a = 2 ASIGNAR V07_01 = U07_01</v>
      </c>
      <c r="J12" s="45"/>
      <c r="K12" s="45"/>
      <c r="L12" s="45"/>
      <c r="M12" s="45"/>
      <c r="N12" s="45"/>
      <c r="O12" s="45"/>
      <c r="P12" s="45"/>
      <c r="Q12" s="45"/>
      <c r="R12" s="45"/>
      <c r="S12" s="45"/>
      <c r="T12" s="46"/>
      <c r="U12" s="523"/>
      <c r="V12" s="523"/>
      <c r="W12" s="523"/>
      <c r="X12" s="523"/>
      <c r="Y12" s="523"/>
      <c r="Z12" s="30"/>
      <c r="AA12" s="30"/>
      <c r="AB12" s="27"/>
      <c r="AC12" s="27"/>
      <c r="AD12" s="27"/>
      <c r="AE12" s="27"/>
      <c r="AF12" s="27"/>
      <c r="AG12" s="27"/>
      <c r="AH12" s="27"/>
      <c r="AI12" s="27"/>
    </row>
    <row r="13" ht="13.5" customHeight="1">
      <c r="A13" s="5"/>
      <c r="B13" s="275"/>
      <c r="C13" s="275"/>
      <c r="D13" s="275"/>
      <c r="E13" s="275"/>
      <c r="F13" s="275"/>
      <c r="G13" s="78"/>
      <c r="H13" s="617"/>
      <c r="I13" s="633" t="str">
        <f>"CATI: SI "&amp;H7&amp;" = 1  PASAR A "&amp;H14</f>
        <v>CATI: SI 7.00a = 1  PASAR A 7,01</v>
      </c>
      <c r="J13" s="45"/>
      <c r="K13" s="45"/>
      <c r="L13" s="45"/>
      <c r="M13" s="45"/>
      <c r="N13" s="45"/>
      <c r="O13" s="45"/>
      <c r="P13" s="45"/>
      <c r="Q13" s="45"/>
      <c r="R13" s="45"/>
      <c r="S13" s="45"/>
      <c r="T13" s="46"/>
      <c r="U13" s="523"/>
      <c r="V13" s="523"/>
      <c r="W13" s="523"/>
      <c r="X13" s="523"/>
      <c r="Y13" s="523"/>
      <c r="Z13" s="30"/>
      <c r="AA13" s="30"/>
      <c r="AB13" s="27"/>
      <c r="AC13" s="27"/>
      <c r="AD13" s="27"/>
      <c r="AE13" s="27"/>
      <c r="AF13" s="27"/>
      <c r="AG13" s="27"/>
      <c r="AH13" s="27"/>
      <c r="AI13" s="27"/>
    </row>
    <row r="14" ht="13.5" customHeight="1">
      <c r="A14" s="5"/>
      <c r="B14" s="196"/>
      <c r="C14" s="196"/>
      <c r="D14" s="196"/>
      <c r="E14" s="196"/>
      <c r="F14" s="196"/>
      <c r="G14" s="78"/>
      <c r="H14" s="472">
        <f>H1+0.01</f>
        <v>7.01</v>
      </c>
      <c r="I14" s="634" t="s">
        <v>3548</v>
      </c>
      <c r="J14" s="422"/>
      <c r="K14" s="422"/>
      <c r="L14" s="422"/>
      <c r="M14" s="422"/>
      <c r="N14" s="422"/>
      <c r="O14" s="422"/>
      <c r="P14" s="422"/>
      <c r="Q14" s="422"/>
      <c r="R14" s="422"/>
      <c r="S14" s="422"/>
      <c r="T14" s="422"/>
      <c r="U14" s="422"/>
      <c r="V14" s="422"/>
      <c r="W14" s="422"/>
      <c r="X14" s="422"/>
      <c r="Y14" s="422"/>
      <c r="Z14" s="422"/>
      <c r="AA14" s="27"/>
      <c r="AB14" s="27"/>
      <c r="AC14" s="27"/>
      <c r="AD14" s="27"/>
      <c r="AE14" s="27"/>
      <c r="AF14" s="27"/>
      <c r="AG14" s="27"/>
      <c r="AH14" s="27"/>
      <c r="AI14" s="27"/>
    </row>
    <row r="15" ht="13.5" customHeight="1">
      <c r="A15" s="5"/>
      <c r="B15" s="196"/>
      <c r="C15" s="196"/>
      <c r="D15" s="196"/>
      <c r="E15" s="196"/>
      <c r="F15" s="196"/>
      <c r="G15" s="78"/>
      <c r="H15" s="635"/>
      <c r="I15" s="489"/>
      <c r="J15" s="489"/>
      <c r="K15" s="636"/>
      <c r="L15" s="637"/>
      <c r="M15" s="489"/>
      <c r="N15" s="638" t="s">
        <v>3549</v>
      </c>
      <c r="O15" s="45"/>
      <c r="P15" s="45"/>
      <c r="Q15" s="45"/>
      <c r="R15" s="45"/>
      <c r="S15" s="45"/>
      <c r="T15" s="45"/>
      <c r="U15" s="45"/>
      <c r="V15" s="46"/>
      <c r="W15" s="489"/>
      <c r="X15" s="489"/>
      <c r="Y15" s="489"/>
      <c r="Z15" s="489"/>
      <c r="AA15" s="489"/>
      <c r="AB15" s="27"/>
      <c r="AC15" s="27"/>
      <c r="AD15" s="27"/>
      <c r="AE15" s="27"/>
      <c r="AF15" s="27"/>
      <c r="AG15" s="27"/>
      <c r="AH15" s="27"/>
      <c r="AI15" s="27"/>
    </row>
    <row r="16" ht="13.5" customHeight="1">
      <c r="A16" s="5"/>
      <c r="B16" s="621"/>
      <c r="C16" s="621"/>
      <c r="D16" s="621"/>
      <c r="E16" s="621"/>
      <c r="F16" s="196"/>
      <c r="G16" s="78"/>
      <c r="H16" s="617"/>
      <c r="I16" s="486" t="s">
        <v>3550</v>
      </c>
      <c r="J16" s="34"/>
      <c r="K16" s="34"/>
      <c r="L16" s="34"/>
      <c r="M16" s="34"/>
      <c r="N16" s="34"/>
      <c r="O16" s="34"/>
      <c r="P16" s="34"/>
      <c r="Q16" s="34"/>
      <c r="R16" s="34"/>
      <c r="S16" s="34"/>
      <c r="T16" s="34"/>
      <c r="U16" s="34"/>
      <c r="V16" s="35"/>
      <c r="W16" s="489"/>
      <c r="X16" s="489"/>
      <c r="Y16" s="489"/>
      <c r="Z16" s="489"/>
      <c r="AA16" s="489"/>
      <c r="AB16" s="489"/>
      <c r="AC16" s="489"/>
      <c r="AD16" s="27"/>
      <c r="AE16" s="27"/>
      <c r="AF16" s="27"/>
      <c r="AG16" s="27"/>
      <c r="AH16" s="27"/>
      <c r="AI16" s="27"/>
    </row>
    <row r="17" ht="13.5" customHeight="1">
      <c r="A17" s="5"/>
      <c r="B17" s="621"/>
      <c r="C17" s="621"/>
      <c r="D17" s="621"/>
      <c r="E17" s="621"/>
      <c r="F17" s="621"/>
      <c r="G17" s="78"/>
      <c r="H17" s="617"/>
      <c r="I17" s="36"/>
      <c r="J17" s="37"/>
      <c r="K17" s="37"/>
      <c r="L17" s="37"/>
      <c r="M17" s="37"/>
      <c r="N17" s="37"/>
      <c r="O17" s="37"/>
      <c r="P17" s="37"/>
      <c r="Q17" s="37"/>
      <c r="R17" s="37"/>
      <c r="S17" s="37"/>
      <c r="T17" s="37"/>
      <c r="U17" s="37"/>
      <c r="V17" s="38"/>
      <c r="W17" s="489"/>
      <c r="X17" s="489"/>
      <c r="Y17" s="489"/>
      <c r="Z17" s="489"/>
      <c r="AA17" s="489"/>
      <c r="AB17" s="489"/>
      <c r="AC17" s="489"/>
      <c r="AD17" s="27"/>
      <c r="AE17" s="27"/>
      <c r="AF17" s="27"/>
      <c r="AG17" s="27"/>
      <c r="AH17" s="27"/>
      <c r="AI17" s="27"/>
    </row>
    <row r="18" ht="13.5" customHeight="1">
      <c r="A18" s="5"/>
      <c r="B18" s="621"/>
      <c r="C18" s="621"/>
      <c r="D18" s="621"/>
      <c r="E18" s="621"/>
      <c r="F18" s="621"/>
      <c r="G18" s="78"/>
      <c r="H18" s="617"/>
      <c r="I18" s="489"/>
      <c r="J18" s="489"/>
      <c r="K18" s="489"/>
      <c r="L18" s="489"/>
      <c r="M18" s="489"/>
      <c r="N18" s="489"/>
      <c r="O18" s="489"/>
      <c r="P18" s="489"/>
      <c r="Q18" s="489"/>
      <c r="R18" s="489"/>
      <c r="S18" s="489"/>
      <c r="T18" s="489"/>
      <c r="U18" s="489"/>
      <c r="V18" s="489"/>
      <c r="W18" s="489"/>
      <c r="X18" s="489"/>
      <c r="Y18" s="489"/>
      <c r="Z18" s="489"/>
      <c r="AA18" s="489"/>
      <c r="AB18" s="489"/>
      <c r="AC18" s="489"/>
      <c r="AD18" s="27"/>
      <c r="AE18" s="27"/>
      <c r="AF18" s="27"/>
      <c r="AG18" s="27"/>
      <c r="AH18" s="27"/>
      <c r="AI18" s="27"/>
    </row>
    <row r="19" ht="13.5" customHeight="1">
      <c r="A19" s="5"/>
      <c r="B19" s="621"/>
      <c r="C19" s="621"/>
      <c r="D19" s="621"/>
      <c r="E19" s="621"/>
      <c r="F19" s="639"/>
      <c r="G19" s="78"/>
      <c r="H19" s="621" t="s">
        <v>2990</v>
      </c>
      <c r="I19" s="640" t="str">
        <f>"CATI: SI (TIPO_MUESTRA=2) Y (7.00a=2) Y (7.01 = 1) Y (3.04 = 2) ASIGNAR (V07_02=1)"</f>
        <v>CATI: SI (TIPO_MUESTRA=2) Y (7.00a=2) Y (7.01 = 1) Y (3.04 = 2) ASIGNAR (V07_02=1)</v>
      </c>
      <c r="J19" s="45"/>
      <c r="K19" s="45"/>
      <c r="L19" s="45"/>
      <c r="M19" s="45"/>
      <c r="N19" s="45"/>
      <c r="O19" s="45"/>
      <c r="P19" s="45"/>
      <c r="Q19" s="45"/>
      <c r="R19" s="45"/>
      <c r="S19" s="45"/>
      <c r="T19" s="45"/>
      <c r="U19" s="45"/>
      <c r="V19" s="46"/>
      <c r="W19" s="489"/>
      <c r="X19" s="489"/>
      <c r="Y19" s="489"/>
      <c r="Z19" s="489"/>
      <c r="AA19" s="27"/>
      <c r="AB19" s="27"/>
      <c r="AC19" s="27"/>
      <c r="AD19" s="27"/>
      <c r="AE19" s="27"/>
      <c r="AF19" s="27"/>
      <c r="AG19" s="27"/>
      <c r="AH19" s="27"/>
      <c r="AI19" s="27"/>
    </row>
    <row r="20" ht="13.5" customHeight="1">
      <c r="A20" s="5"/>
      <c r="B20" s="621"/>
      <c r="C20" s="621"/>
      <c r="D20" s="621"/>
      <c r="E20" s="621"/>
      <c r="F20" s="639"/>
      <c r="G20" s="78"/>
      <c r="H20" s="621"/>
      <c r="I20" s="640" t="str">
        <f>"CATI: SI (TIPO_MUESTRA=2) Y (7.00a=2) Y (7.01 = 1) Y (3.04 = 1) ASIGNAR (V07_02=0)"</f>
        <v>CATI: SI (TIPO_MUESTRA=2) Y (7.00a=2) Y (7.01 = 1) Y (3.04 = 1) ASIGNAR (V07_02=0)</v>
      </c>
      <c r="J20" s="45"/>
      <c r="K20" s="45"/>
      <c r="L20" s="45"/>
      <c r="M20" s="45"/>
      <c r="N20" s="45"/>
      <c r="O20" s="45"/>
      <c r="P20" s="45"/>
      <c r="Q20" s="45"/>
      <c r="R20" s="45"/>
      <c r="S20" s="45"/>
      <c r="T20" s="45"/>
      <c r="U20" s="45"/>
      <c r="V20" s="46"/>
      <c r="W20" s="489"/>
      <c r="X20" s="489"/>
      <c r="Y20" s="489"/>
      <c r="Z20" s="489"/>
      <c r="AA20" s="27"/>
      <c r="AB20" s="27"/>
      <c r="AC20" s="27"/>
      <c r="AD20" s="27"/>
      <c r="AE20" s="27"/>
      <c r="AF20" s="27"/>
      <c r="AG20" s="27"/>
      <c r="AH20" s="27"/>
      <c r="AI20" s="27"/>
    </row>
    <row r="21" ht="13.5" customHeight="1">
      <c r="A21" s="5"/>
      <c r="B21" s="621"/>
      <c r="C21" s="621"/>
      <c r="D21" s="621"/>
      <c r="E21" s="621"/>
      <c r="F21" s="639"/>
      <c r="G21" s="78"/>
      <c r="H21" s="621"/>
      <c r="I21" s="640" t="str">
        <f>"CATI: SI (TIPO_MUESTRA=2) Y (7.00a=2) Y (7.01 != 1) ASIGNAR (V07_02=U07_02)"</f>
        <v>CATI: SI (TIPO_MUESTRA=2) Y (7.00a=2) Y (7.01 != 1) ASIGNAR (V07_02=U07_02)</v>
      </c>
      <c r="J21" s="45"/>
      <c r="K21" s="45"/>
      <c r="L21" s="45"/>
      <c r="M21" s="45"/>
      <c r="N21" s="45"/>
      <c r="O21" s="45"/>
      <c r="P21" s="45"/>
      <c r="Q21" s="45"/>
      <c r="R21" s="45"/>
      <c r="S21" s="45"/>
      <c r="T21" s="45"/>
      <c r="U21" s="45"/>
      <c r="V21" s="46"/>
      <c r="W21" s="489"/>
      <c r="X21" s="489"/>
      <c r="Y21" s="489"/>
      <c r="Z21" s="489"/>
      <c r="AA21" s="27"/>
      <c r="AB21" s="27"/>
      <c r="AC21" s="27"/>
      <c r="AD21" s="27"/>
      <c r="AE21" s="27"/>
      <c r="AF21" s="27"/>
      <c r="AG21" s="27"/>
      <c r="AH21" s="27"/>
      <c r="AI21" s="27"/>
    </row>
    <row r="22" ht="13.5" customHeight="1">
      <c r="A22" s="5"/>
      <c r="B22" s="621"/>
      <c r="C22" s="621"/>
      <c r="D22" s="621"/>
      <c r="E22" s="621"/>
      <c r="F22" s="621"/>
      <c r="G22" s="78"/>
      <c r="H22" s="621"/>
      <c r="W22" s="489"/>
      <c r="X22" s="489"/>
      <c r="Y22" s="489"/>
      <c r="Z22" s="489"/>
      <c r="AA22" s="27"/>
      <c r="AB22" s="27"/>
      <c r="AC22" s="27"/>
      <c r="AD22" s="27"/>
      <c r="AE22" s="27"/>
      <c r="AF22" s="27"/>
      <c r="AG22" s="27"/>
      <c r="AH22" s="27"/>
      <c r="AI22" s="27"/>
    </row>
    <row r="23" ht="13.5" customHeight="1">
      <c r="A23" s="5"/>
      <c r="B23" s="621"/>
      <c r="C23" s="621"/>
      <c r="D23" s="621"/>
      <c r="E23" s="641" t="s">
        <v>3172</v>
      </c>
      <c r="F23" s="642" t="s">
        <v>3551</v>
      </c>
      <c r="G23" s="78"/>
      <c r="H23" s="621"/>
      <c r="I23" s="640" t="str">
        <f>"CATI: SI (TIPO_MUESTRA!=2) Y (7.01 = 1) Y (3.04 = 2) ASIGNAR (V07_02=1) "</f>
        <v>CATI: SI (TIPO_MUESTRA!=2) Y (7.01 = 1) Y (3.04 = 2) ASIGNAR (V07_02=1) </v>
      </c>
      <c r="J23" s="45"/>
      <c r="K23" s="45"/>
      <c r="L23" s="45"/>
      <c r="M23" s="45"/>
      <c r="N23" s="45"/>
      <c r="O23" s="45"/>
      <c r="P23" s="45"/>
      <c r="Q23" s="45"/>
      <c r="R23" s="45"/>
      <c r="S23" s="45"/>
      <c r="T23" s="45"/>
      <c r="U23" s="45"/>
      <c r="V23" s="46"/>
      <c r="W23" s="489"/>
      <c r="X23" s="489"/>
      <c r="Y23" s="489"/>
      <c r="Z23" s="489"/>
      <c r="AA23" s="27"/>
      <c r="AB23" s="27"/>
      <c r="AC23" s="27"/>
      <c r="AD23" s="27"/>
      <c r="AE23" s="27"/>
      <c r="AF23" s="27"/>
      <c r="AG23" s="27"/>
      <c r="AH23" s="27"/>
      <c r="AI23" s="27"/>
    </row>
    <row r="24" ht="13.5" customHeight="1">
      <c r="A24" s="5"/>
      <c r="B24" s="621"/>
      <c r="C24" s="621"/>
      <c r="D24" s="621"/>
      <c r="E24" s="641" t="s">
        <v>3172</v>
      </c>
      <c r="F24" s="642" t="s">
        <v>3551</v>
      </c>
      <c r="G24" s="78"/>
      <c r="H24" s="621"/>
      <c r="I24" s="640" t="str">
        <f>"CATI: SI (TIPO_MUESTRA!=2) Y (7.01 = 1) Y (3.04 = 1) ASIGNAR (V07_02=0) "</f>
        <v>CATI: SI (TIPO_MUESTRA!=2) Y (7.01 = 1) Y (3.04 = 1) ASIGNAR (V07_02=0) </v>
      </c>
      <c r="J24" s="45"/>
      <c r="K24" s="45"/>
      <c r="L24" s="45"/>
      <c r="M24" s="45"/>
      <c r="N24" s="45"/>
      <c r="O24" s="45"/>
      <c r="P24" s="45"/>
      <c r="Q24" s="45"/>
      <c r="R24" s="45"/>
      <c r="S24" s="45"/>
      <c r="T24" s="45"/>
      <c r="U24" s="45"/>
      <c r="V24" s="46"/>
      <c r="W24" s="489"/>
      <c r="X24" s="489"/>
      <c r="Y24" s="489"/>
      <c r="Z24" s="489"/>
      <c r="AA24" s="27"/>
      <c r="AB24" s="27"/>
      <c r="AC24" s="27"/>
      <c r="AD24" s="27"/>
      <c r="AE24" s="27"/>
      <c r="AF24" s="27"/>
      <c r="AG24" s="27"/>
      <c r="AH24" s="27"/>
      <c r="AI24" s="27"/>
    </row>
    <row r="25" ht="13.5" customHeight="1">
      <c r="A25" s="5"/>
      <c r="B25" s="621"/>
      <c r="C25" s="621"/>
      <c r="D25" s="621"/>
      <c r="E25" s="641" t="s">
        <v>3172</v>
      </c>
      <c r="F25" s="642" t="s">
        <v>3551</v>
      </c>
      <c r="G25" s="78"/>
      <c r="H25" s="621"/>
      <c r="I25" s="640" t="str">
        <f>"CATI: SI (TIPO_MUESTRA !=2 ) O (7.01!=1) PASAR A "&amp;H26</f>
        <v>CATI: SI (TIPO_MUESTRA !=2 ) O (7.01!=1) PASAR A 7,02</v>
      </c>
      <c r="J25" s="45"/>
      <c r="K25" s="45"/>
      <c r="L25" s="45"/>
      <c r="M25" s="45"/>
      <c r="N25" s="45"/>
      <c r="O25" s="45"/>
      <c r="P25" s="45"/>
      <c r="Q25" s="45"/>
      <c r="R25" s="45"/>
      <c r="S25" s="45"/>
      <c r="T25" s="46"/>
      <c r="U25" s="489"/>
      <c r="V25" s="489"/>
      <c r="W25" s="489"/>
      <c r="X25" s="489"/>
      <c r="Y25" s="489"/>
      <c r="Z25" s="489"/>
      <c r="AA25" s="27"/>
      <c r="AB25" s="27"/>
      <c r="AC25" s="27"/>
      <c r="AD25" s="27"/>
      <c r="AE25" s="27"/>
      <c r="AF25" s="27"/>
      <c r="AG25" s="27"/>
      <c r="AH25" s="27"/>
      <c r="AI25" s="27"/>
    </row>
    <row r="26" ht="13.5" customHeight="1">
      <c r="A26" s="5"/>
      <c r="B26" s="621"/>
      <c r="C26" s="621"/>
      <c r="D26" s="621"/>
      <c r="E26" s="621"/>
      <c r="F26" s="628"/>
      <c r="G26" s="78"/>
      <c r="H26" s="120">
        <f>H14+0.01</f>
        <v>7.02</v>
      </c>
      <c r="I26" s="634" t="s">
        <v>3552</v>
      </c>
      <c r="J26" s="489"/>
      <c r="K26" s="489"/>
      <c r="L26" s="489"/>
      <c r="M26" s="489"/>
      <c r="N26" s="489"/>
      <c r="O26" s="489"/>
      <c r="P26" s="489"/>
      <c r="Q26" s="489"/>
      <c r="R26" s="489"/>
      <c r="S26" s="489"/>
      <c r="T26" s="489"/>
      <c r="U26" s="489"/>
      <c r="V26" s="489"/>
      <c r="W26" s="489"/>
      <c r="X26" s="489"/>
      <c r="Y26" s="489"/>
      <c r="Z26" s="489"/>
      <c r="AA26" s="27"/>
      <c r="AB26" s="27"/>
      <c r="AC26" s="27"/>
      <c r="AD26" s="27"/>
      <c r="AE26" s="27"/>
      <c r="AF26" s="27"/>
      <c r="AG26" s="27"/>
      <c r="AH26" s="27"/>
      <c r="AI26" s="27"/>
    </row>
    <row r="27" ht="13.5" customHeight="1">
      <c r="A27" s="5"/>
      <c r="B27" s="621"/>
      <c r="C27" s="621"/>
      <c r="D27" s="621"/>
      <c r="E27" s="621"/>
      <c r="F27" s="628"/>
      <c r="G27" s="78"/>
      <c r="H27" s="621"/>
      <c r="I27" s="495" t="s">
        <v>3553</v>
      </c>
      <c r="J27" s="489"/>
      <c r="K27" s="489"/>
      <c r="L27" s="489"/>
      <c r="M27" s="489"/>
      <c r="N27" s="489"/>
      <c r="O27" s="489"/>
      <c r="P27" s="489"/>
      <c r="Q27" s="489"/>
      <c r="R27" s="489"/>
      <c r="S27" s="489"/>
      <c r="T27" s="489"/>
      <c r="U27" s="489"/>
      <c r="V27" s="489"/>
      <c r="W27" s="489"/>
      <c r="X27" s="489"/>
      <c r="Y27" s="489"/>
      <c r="Z27" s="489"/>
      <c r="AA27" s="27"/>
      <c r="AB27" s="27"/>
      <c r="AC27" s="27"/>
      <c r="AD27" s="27"/>
      <c r="AE27" s="27"/>
      <c r="AF27" s="27"/>
      <c r="AG27" s="27"/>
      <c r="AH27" s="27"/>
      <c r="AI27" s="27"/>
    </row>
    <row r="28" ht="13.5" customHeight="1">
      <c r="A28" s="5"/>
      <c r="B28" s="621"/>
      <c r="C28" s="621"/>
      <c r="D28" s="621"/>
      <c r="E28" s="621"/>
      <c r="F28" s="628"/>
      <c r="G28" s="78"/>
      <c r="H28" s="621"/>
      <c r="I28" s="495" t="s">
        <v>3554</v>
      </c>
      <c r="J28" s="489"/>
      <c r="K28" s="489"/>
      <c r="L28" s="489"/>
      <c r="M28" s="489"/>
      <c r="N28" s="489"/>
      <c r="O28" s="489"/>
      <c r="P28" s="489"/>
      <c r="Q28" s="489"/>
      <c r="R28" s="489"/>
      <c r="S28" s="489"/>
      <c r="T28" s="489"/>
      <c r="U28" s="489"/>
      <c r="V28" s="489"/>
      <c r="W28" s="489"/>
      <c r="X28" s="489"/>
      <c r="Y28" s="489"/>
      <c r="Z28" s="489"/>
      <c r="AA28" s="27"/>
      <c r="AB28" s="27"/>
      <c r="AC28" s="27"/>
      <c r="AD28" s="27"/>
      <c r="AE28" s="27"/>
      <c r="AF28" s="27"/>
      <c r="AG28" s="27"/>
      <c r="AH28" s="27"/>
      <c r="AI28" s="27"/>
    </row>
    <row r="29" ht="13.5" customHeight="1">
      <c r="A29" s="5"/>
      <c r="B29" s="621"/>
      <c r="C29" s="621"/>
      <c r="D29" s="621"/>
      <c r="E29" s="621"/>
      <c r="F29" s="628"/>
      <c r="G29" s="78"/>
      <c r="H29" s="621"/>
      <c r="I29" s="489"/>
      <c r="J29" s="489"/>
      <c r="K29" s="636"/>
      <c r="L29" s="637"/>
      <c r="M29" s="495"/>
      <c r="N29" s="643" t="s">
        <v>3555</v>
      </c>
      <c r="O29" s="45"/>
      <c r="P29" s="45"/>
      <c r="Q29" s="45"/>
      <c r="R29" s="45"/>
      <c r="S29" s="45"/>
      <c r="T29" s="45"/>
      <c r="U29" s="45"/>
      <c r="V29" s="46"/>
      <c r="W29" s="643"/>
      <c r="X29" s="45"/>
      <c r="Y29" s="45"/>
      <c r="Z29" s="45"/>
      <c r="AA29" s="45"/>
      <c r="AB29" s="45"/>
      <c r="AC29" s="45"/>
      <c r="AD29" s="45"/>
      <c r="AE29" s="46"/>
      <c r="AF29" s="27"/>
      <c r="AG29" s="27"/>
      <c r="AH29" s="27"/>
      <c r="AI29" s="27"/>
    </row>
    <row r="30" ht="13.5" customHeight="1">
      <c r="A30" s="5"/>
      <c r="B30" s="621"/>
      <c r="C30" s="621"/>
      <c r="D30" s="621"/>
      <c r="E30" s="621"/>
      <c r="F30" s="628"/>
      <c r="G30" s="78"/>
      <c r="H30" s="621"/>
      <c r="I30" s="489"/>
      <c r="J30" s="489"/>
      <c r="K30" s="489"/>
      <c r="L30" s="489"/>
      <c r="M30" s="495"/>
      <c r="N30" s="495"/>
      <c r="O30" s="495"/>
      <c r="P30" s="495"/>
      <c r="Q30" s="495"/>
      <c r="R30" s="495"/>
      <c r="S30" s="495"/>
      <c r="T30" s="495"/>
      <c r="U30" s="495"/>
      <c r="V30" s="495"/>
      <c r="W30" s="495"/>
      <c r="X30" s="495"/>
      <c r="Y30" s="495"/>
      <c r="Z30" s="495"/>
      <c r="AA30" s="495"/>
      <c r="AB30" s="495"/>
      <c r="AC30" s="495"/>
      <c r="AD30" s="27"/>
      <c r="AE30" s="27"/>
      <c r="AF30" s="27"/>
      <c r="AG30" s="27"/>
      <c r="AH30" s="27"/>
      <c r="AI30" s="27"/>
    </row>
    <row r="31" ht="13.5" customHeight="1">
      <c r="A31" s="5"/>
      <c r="B31" s="275"/>
      <c r="C31" s="275"/>
      <c r="D31" s="275"/>
      <c r="E31" s="275"/>
      <c r="F31" s="644"/>
      <c r="G31" s="78"/>
      <c r="H31" s="621" t="s">
        <v>2990</v>
      </c>
      <c r="I31" s="640" t="str">
        <f>"CATI: SI (TIPO_MUESTRA=2) Y (7.00a=2) Y (7.01 = 1) Y (3.04 = 2) ASIGNAR (V07_03=0)"</f>
        <v>CATI: SI (TIPO_MUESTRA=2) Y (7.00a=2) Y (7.01 = 1) Y (3.04 = 2) ASIGNAR (V07_03=0)</v>
      </c>
      <c r="J31" s="45"/>
      <c r="K31" s="45"/>
      <c r="L31" s="45"/>
      <c r="M31" s="45"/>
      <c r="N31" s="45"/>
      <c r="O31" s="45"/>
      <c r="P31" s="45"/>
      <c r="Q31" s="45"/>
      <c r="R31" s="45"/>
      <c r="S31" s="45"/>
      <c r="T31" s="45"/>
      <c r="U31" s="45"/>
      <c r="V31" s="46"/>
      <c r="W31" s="523"/>
      <c r="X31" s="523"/>
      <c r="Y31" s="523"/>
      <c r="Z31" s="30"/>
      <c r="AA31" s="30"/>
      <c r="AB31" s="27"/>
      <c r="AC31" s="27"/>
      <c r="AD31" s="27"/>
      <c r="AE31" s="27"/>
      <c r="AF31" s="27"/>
      <c r="AG31" s="27"/>
      <c r="AH31" s="27"/>
      <c r="AI31" s="27"/>
    </row>
    <row r="32" ht="13.5" customHeight="1">
      <c r="A32" s="5"/>
      <c r="B32" s="621"/>
      <c r="C32" s="621"/>
      <c r="D32" s="621"/>
      <c r="E32" s="621"/>
      <c r="F32" s="644"/>
      <c r="G32" s="78"/>
      <c r="H32" s="621"/>
      <c r="I32" s="640" t="str">
        <f>"CATI: SI (TIPO_MUESTRA=2) Y (7.00a=2) Y (7.01 = 1) Y (3.04 = 1) ASIGNAR (V07_03=1)"</f>
        <v>CATI: SI (TIPO_MUESTRA=2) Y (7.00a=2) Y (7.01 = 1) Y (3.04 = 1) ASIGNAR (V07_03=1)</v>
      </c>
      <c r="J32" s="45"/>
      <c r="K32" s="45"/>
      <c r="L32" s="45"/>
      <c r="M32" s="45"/>
      <c r="N32" s="45"/>
      <c r="O32" s="45"/>
      <c r="P32" s="45"/>
      <c r="Q32" s="45"/>
      <c r="R32" s="45"/>
      <c r="S32" s="45"/>
      <c r="T32" s="45"/>
      <c r="U32" s="45"/>
      <c r="V32" s="46"/>
      <c r="W32" s="489"/>
      <c r="X32" s="489"/>
      <c r="Y32" s="489"/>
      <c r="Z32" s="489"/>
      <c r="AA32" s="27"/>
      <c r="AB32" s="27"/>
      <c r="AC32" s="27"/>
      <c r="AD32" s="27"/>
      <c r="AE32" s="27"/>
      <c r="AF32" s="27"/>
      <c r="AG32" s="27"/>
      <c r="AH32" s="27"/>
      <c r="AI32" s="27"/>
    </row>
    <row r="33" ht="13.5" customHeight="1">
      <c r="A33" s="5"/>
      <c r="B33" s="621"/>
      <c r="C33" s="621"/>
      <c r="D33" s="621"/>
      <c r="E33" s="621"/>
      <c r="F33" s="644"/>
      <c r="G33" s="78"/>
      <c r="H33" s="621"/>
      <c r="I33" s="640" t="str">
        <f>"CATI: SI (TIPO_MUESTRA=2) Y (7.00a=2) Y (7.01 != 1) ASIGNAR (V07_03=U07_03)"</f>
        <v>CATI: SI (TIPO_MUESTRA=2) Y (7.00a=2) Y (7.01 != 1) ASIGNAR (V07_03=U07_03)</v>
      </c>
      <c r="J33" s="45"/>
      <c r="K33" s="45"/>
      <c r="L33" s="45"/>
      <c r="M33" s="45"/>
      <c r="N33" s="45"/>
      <c r="O33" s="45"/>
      <c r="P33" s="45"/>
      <c r="Q33" s="45"/>
      <c r="R33" s="45"/>
      <c r="S33" s="45"/>
      <c r="T33" s="45"/>
      <c r="U33" s="45"/>
      <c r="V33" s="46"/>
      <c r="W33" s="489"/>
      <c r="X33" s="489"/>
      <c r="Y33" s="489"/>
      <c r="Z33" s="489"/>
      <c r="AA33" s="27"/>
      <c r="AB33" s="27"/>
      <c r="AC33" s="27"/>
      <c r="AD33" s="27"/>
      <c r="AE33" s="27"/>
      <c r="AF33" s="27"/>
      <c r="AG33" s="27"/>
      <c r="AH33" s="27"/>
      <c r="AI33" s="27"/>
    </row>
    <row r="34" ht="13.5" customHeight="1">
      <c r="A34" s="5"/>
      <c r="B34" s="621"/>
      <c r="C34" s="621"/>
      <c r="D34" s="621"/>
      <c r="E34" s="621"/>
      <c r="F34" s="628"/>
      <c r="G34" s="78"/>
      <c r="H34" s="621"/>
      <c r="W34" s="489"/>
      <c r="X34" s="489"/>
      <c r="Y34" s="489"/>
      <c r="Z34" s="489"/>
      <c r="AA34" s="27"/>
      <c r="AB34" s="27"/>
      <c r="AC34" s="27"/>
      <c r="AD34" s="27"/>
      <c r="AE34" s="27"/>
      <c r="AF34" s="27"/>
      <c r="AG34" s="27"/>
      <c r="AH34" s="27"/>
      <c r="AI34" s="27"/>
    </row>
    <row r="35" ht="13.5" customHeight="1">
      <c r="A35" s="5"/>
      <c r="B35" s="621"/>
      <c r="C35" s="621"/>
      <c r="D35" s="621"/>
      <c r="E35" s="641" t="s">
        <v>3172</v>
      </c>
      <c r="F35" s="642" t="s">
        <v>3551</v>
      </c>
      <c r="G35" s="78"/>
      <c r="H35" s="621"/>
      <c r="I35" s="640" t="str">
        <f>"CATI: SI (TIPO_MUESTRA!=2) Y (7.01 = 1) Y (3.04 = 2) ASIGNAR (V07_03=0)"</f>
        <v>CATI: SI (TIPO_MUESTRA!=2) Y (7.01 = 1) Y (3.04 = 2) ASIGNAR (V07_03=0)</v>
      </c>
      <c r="J35" s="45"/>
      <c r="K35" s="45"/>
      <c r="L35" s="45"/>
      <c r="M35" s="45"/>
      <c r="N35" s="45"/>
      <c r="O35" s="45"/>
      <c r="P35" s="45"/>
      <c r="Q35" s="45"/>
      <c r="R35" s="45"/>
      <c r="S35" s="45"/>
      <c r="T35" s="45"/>
      <c r="U35" s="45"/>
      <c r="V35" s="46"/>
      <c r="W35" s="489"/>
      <c r="X35" s="489"/>
      <c r="Y35" s="489"/>
      <c r="Z35" s="489"/>
      <c r="AA35" s="27"/>
      <c r="AB35" s="27"/>
      <c r="AC35" s="27"/>
      <c r="AD35" s="27"/>
      <c r="AE35" s="27"/>
      <c r="AF35" s="27"/>
      <c r="AG35" s="27"/>
      <c r="AH35" s="27"/>
      <c r="AI35" s="27"/>
    </row>
    <row r="36" ht="13.5" customHeight="1">
      <c r="A36" s="5"/>
      <c r="B36" s="621"/>
      <c r="C36" s="621"/>
      <c r="D36" s="621"/>
      <c r="E36" s="641" t="s">
        <v>3172</v>
      </c>
      <c r="F36" s="642" t="s">
        <v>3551</v>
      </c>
      <c r="G36" s="78"/>
      <c r="H36" s="621"/>
      <c r="I36" s="640" t="str">
        <f>"CATI: SI (TIPO_MUESTRA!=2) Y (7.01 = 1) Y (3.04 = 1) ASIGNAR (V07_03=1)"</f>
        <v>CATI: SI (TIPO_MUESTRA!=2) Y (7.01 = 1) Y (3.04 = 1) ASIGNAR (V07_03=1)</v>
      </c>
      <c r="J36" s="45"/>
      <c r="K36" s="45"/>
      <c r="L36" s="45"/>
      <c r="M36" s="45"/>
      <c r="N36" s="45"/>
      <c r="O36" s="45"/>
      <c r="P36" s="45"/>
      <c r="Q36" s="45"/>
      <c r="R36" s="45"/>
      <c r="S36" s="45"/>
      <c r="T36" s="45"/>
      <c r="U36" s="45"/>
      <c r="V36" s="46"/>
      <c r="W36" s="489"/>
      <c r="X36" s="489"/>
      <c r="Y36" s="489"/>
      <c r="Z36" s="489"/>
      <c r="AA36" s="27"/>
      <c r="AB36" s="27"/>
      <c r="AC36" s="27"/>
      <c r="AD36" s="27"/>
      <c r="AE36" s="27"/>
      <c r="AF36" s="27"/>
      <c r="AG36" s="27"/>
      <c r="AH36" s="27"/>
      <c r="AI36" s="27"/>
    </row>
    <row r="37" ht="13.5" customHeight="1">
      <c r="A37" s="5"/>
      <c r="B37" s="621"/>
      <c r="C37" s="621"/>
      <c r="D37" s="621"/>
      <c r="E37" s="641" t="s">
        <v>3172</v>
      </c>
      <c r="F37" s="642" t="s">
        <v>3551</v>
      </c>
      <c r="G37" s="78"/>
      <c r="H37" s="621"/>
      <c r="I37" s="640" t="str">
        <f>"CATI: SI (TIPO_MUESTRA !=2 ) O (7.01!=1) PASAR A "&amp;H38</f>
        <v>CATI: SI (TIPO_MUESTRA !=2 ) O (7.01!=1) PASAR A 7,03</v>
      </c>
      <c r="J37" s="45"/>
      <c r="K37" s="45"/>
      <c r="L37" s="45"/>
      <c r="M37" s="45"/>
      <c r="N37" s="45"/>
      <c r="O37" s="45"/>
      <c r="P37" s="45"/>
      <c r="Q37" s="45"/>
      <c r="R37" s="45"/>
      <c r="S37" s="45"/>
      <c r="T37" s="46"/>
      <c r="U37" s="489"/>
      <c r="V37" s="489"/>
      <c r="W37" s="489"/>
      <c r="X37" s="489"/>
      <c r="Y37" s="489"/>
      <c r="Z37" s="489"/>
      <c r="AA37" s="27"/>
      <c r="AB37" s="27"/>
      <c r="AC37" s="27"/>
      <c r="AD37" s="27"/>
      <c r="AE37" s="27"/>
      <c r="AF37" s="27"/>
      <c r="AG37" s="27"/>
      <c r="AH37" s="27"/>
      <c r="AI37" s="27"/>
    </row>
    <row r="38" ht="13.5" customHeight="1">
      <c r="A38" s="5"/>
      <c r="B38" s="621"/>
      <c r="C38" s="621"/>
      <c r="D38" s="621"/>
      <c r="E38" s="621"/>
      <c r="F38" s="628"/>
      <c r="G38" s="78"/>
      <c r="H38" s="120">
        <f>H26+0.01</f>
        <v>7.03</v>
      </c>
      <c r="I38" s="645" t="s">
        <v>3556</v>
      </c>
      <c r="J38" s="489"/>
      <c r="K38" s="489"/>
      <c r="L38" s="489"/>
      <c r="M38" s="489"/>
      <c r="N38" s="489"/>
      <c r="O38" s="489"/>
      <c r="P38" s="489"/>
      <c r="Q38" s="489"/>
      <c r="R38" s="489"/>
      <c r="S38" s="489"/>
      <c r="T38" s="489"/>
      <c r="U38" s="489"/>
      <c r="V38" s="489"/>
      <c r="W38" s="489"/>
      <c r="X38" s="489"/>
      <c r="Y38" s="489"/>
      <c r="Z38" s="489"/>
      <c r="AA38" s="27"/>
      <c r="AB38" s="27"/>
      <c r="AC38" s="27"/>
      <c r="AD38" s="27"/>
      <c r="AE38" s="27"/>
      <c r="AF38" s="27"/>
      <c r="AG38" s="27"/>
      <c r="AH38" s="27"/>
      <c r="AI38" s="27"/>
    </row>
    <row r="39" ht="13.5" customHeight="1">
      <c r="A39" s="5"/>
      <c r="B39" s="621"/>
      <c r="C39" s="621"/>
      <c r="D39" s="621"/>
      <c r="E39" s="621"/>
      <c r="F39" s="628"/>
      <c r="G39" s="78"/>
      <c r="H39" s="621"/>
      <c r="I39" s="495" t="s">
        <v>3557</v>
      </c>
      <c r="J39" s="489"/>
      <c r="K39" s="489"/>
      <c r="L39" s="489"/>
      <c r="M39" s="489"/>
      <c r="N39" s="489"/>
      <c r="O39" s="489"/>
      <c r="P39" s="489"/>
      <c r="Q39" s="489"/>
      <c r="R39" s="489"/>
      <c r="S39" s="489"/>
      <c r="T39" s="489"/>
      <c r="U39" s="489"/>
      <c r="V39" s="489"/>
      <c r="W39" s="489"/>
      <c r="X39" s="489"/>
      <c r="Y39" s="489"/>
      <c r="Z39" s="489"/>
      <c r="AA39" s="27"/>
      <c r="AB39" s="27"/>
      <c r="AC39" s="27"/>
      <c r="AD39" s="27"/>
      <c r="AE39" s="27"/>
      <c r="AF39" s="27"/>
      <c r="AG39" s="27"/>
      <c r="AH39" s="27"/>
      <c r="AI39" s="27"/>
    </row>
    <row r="40" ht="13.5" customHeight="1">
      <c r="A40" s="5"/>
      <c r="B40" s="621"/>
      <c r="C40" s="621"/>
      <c r="D40" s="621"/>
      <c r="E40" s="621"/>
      <c r="F40" s="628"/>
      <c r="G40" s="78"/>
      <c r="H40" s="621"/>
      <c r="I40" s="495" t="s">
        <v>3558</v>
      </c>
      <c r="J40" s="489"/>
      <c r="K40" s="489"/>
      <c r="L40" s="489"/>
      <c r="M40" s="489"/>
      <c r="N40" s="489"/>
      <c r="O40" s="489"/>
      <c r="P40" s="489"/>
      <c r="Q40" s="489"/>
      <c r="R40" s="489"/>
      <c r="S40" s="489"/>
      <c r="T40" s="489"/>
      <c r="U40" s="489"/>
      <c r="V40" s="489"/>
      <c r="W40" s="489"/>
      <c r="X40" s="489"/>
      <c r="Y40" s="489"/>
      <c r="Z40" s="489"/>
      <c r="AA40" s="27"/>
      <c r="AB40" s="27"/>
      <c r="AC40" s="27"/>
      <c r="AD40" s="27"/>
      <c r="AE40" s="27"/>
      <c r="AF40" s="27"/>
      <c r="AG40" s="27"/>
      <c r="AH40" s="27"/>
      <c r="AI40" s="27"/>
    </row>
    <row r="41" ht="13.5" customHeight="1">
      <c r="A41" s="5"/>
      <c r="B41" s="646"/>
      <c r="C41" s="646"/>
      <c r="D41" s="646"/>
      <c r="E41" s="646"/>
      <c r="F41" s="647"/>
      <c r="G41" s="78"/>
      <c r="H41" s="646"/>
      <c r="I41" s="648"/>
      <c r="J41" s="648"/>
      <c r="K41" s="636"/>
      <c r="L41" s="637"/>
      <c r="M41" s="32"/>
      <c r="N41" s="365" t="s">
        <v>3555</v>
      </c>
      <c r="O41" s="45"/>
      <c r="P41" s="45"/>
      <c r="Q41" s="45"/>
      <c r="R41" s="45"/>
      <c r="S41" s="45"/>
      <c r="T41" s="45"/>
      <c r="U41" s="45"/>
      <c r="V41" s="46"/>
      <c r="W41" s="32"/>
      <c r="X41" s="648"/>
      <c r="Y41" s="648"/>
      <c r="Z41" s="648"/>
      <c r="AA41" s="489"/>
      <c r="AB41" s="489"/>
      <c r="AC41" s="489"/>
      <c r="AD41" s="138"/>
      <c r="AE41" s="138"/>
      <c r="AF41" s="138"/>
      <c r="AG41" s="138"/>
      <c r="AH41" s="138"/>
      <c r="AI41" s="138"/>
    </row>
    <row r="42" ht="13.5" customHeight="1">
      <c r="A42" s="5"/>
      <c r="B42" s="621"/>
      <c r="C42" s="621"/>
      <c r="D42" s="621"/>
      <c r="E42" s="621"/>
      <c r="F42" s="628"/>
      <c r="G42" s="78"/>
      <c r="H42" s="621"/>
      <c r="I42" s="649" t="s">
        <v>3559</v>
      </c>
      <c r="J42" s="34"/>
      <c r="K42" s="34"/>
      <c r="L42" s="34"/>
      <c r="M42" s="34"/>
      <c r="N42" s="34"/>
      <c r="O42" s="34"/>
      <c r="P42" s="34"/>
      <c r="Q42" s="34"/>
      <c r="R42" s="34"/>
      <c r="S42" s="34"/>
      <c r="T42" s="34"/>
      <c r="U42" s="34"/>
      <c r="V42" s="34"/>
      <c r="W42" s="34"/>
      <c r="X42" s="34"/>
      <c r="Y42" s="34"/>
      <c r="Z42" s="35"/>
      <c r="AA42" s="489"/>
      <c r="AB42" s="489"/>
      <c r="AC42" s="489"/>
      <c r="AD42" s="27"/>
      <c r="AE42" s="27"/>
      <c r="AF42" s="27"/>
      <c r="AG42" s="27"/>
      <c r="AH42" s="27"/>
      <c r="AI42" s="27"/>
    </row>
    <row r="43" ht="13.5" customHeight="1">
      <c r="A43" s="5"/>
      <c r="B43" s="621"/>
      <c r="C43" s="621"/>
      <c r="D43" s="621"/>
      <c r="E43" s="621"/>
      <c r="F43" s="628"/>
      <c r="G43" s="78"/>
      <c r="H43" s="621"/>
      <c r="I43" s="36"/>
      <c r="J43" s="37"/>
      <c r="K43" s="37"/>
      <c r="L43" s="37"/>
      <c r="M43" s="37"/>
      <c r="N43" s="37"/>
      <c r="O43" s="37"/>
      <c r="P43" s="37"/>
      <c r="Q43" s="37"/>
      <c r="R43" s="37"/>
      <c r="S43" s="37"/>
      <c r="T43" s="37"/>
      <c r="U43" s="37"/>
      <c r="V43" s="37"/>
      <c r="W43" s="37"/>
      <c r="X43" s="37"/>
      <c r="Y43" s="37"/>
      <c r="Z43" s="38"/>
      <c r="AA43" s="27"/>
      <c r="AB43" s="27"/>
      <c r="AC43" s="27"/>
      <c r="AD43" s="27"/>
      <c r="AE43" s="27"/>
      <c r="AF43" s="27"/>
      <c r="AG43" s="27"/>
      <c r="AH43" s="27"/>
      <c r="AI43" s="27"/>
    </row>
    <row r="44" ht="13.5" customHeight="1">
      <c r="A44" s="5"/>
      <c r="B44" s="621"/>
      <c r="C44" s="621"/>
      <c r="D44" s="621"/>
      <c r="E44" s="621"/>
      <c r="F44" s="621"/>
      <c r="G44" s="78"/>
      <c r="H44" s="621"/>
      <c r="I44" s="32"/>
      <c r="J44" s="32"/>
      <c r="K44" s="32"/>
      <c r="L44" s="32"/>
      <c r="M44" s="32"/>
      <c r="N44" s="271"/>
      <c r="O44" s="271"/>
      <c r="P44" s="271"/>
      <c r="Q44" s="271"/>
      <c r="R44" s="271"/>
      <c r="S44" s="271"/>
      <c r="T44" s="271"/>
      <c r="U44" s="271"/>
      <c r="V44" s="271"/>
      <c r="W44" s="32"/>
      <c r="X44" s="32"/>
      <c r="Y44" s="32"/>
      <c r="Z44" s="32"/>
      <c r="AA44" s="32"/>
      <c r="AB44" s="27"/>
      <c r="AC44" s="27"/>
      <c r="AD44" s="27"/>
      <c r="AE44" s="27"/>
      <c r="AF44" s="27"/>
      <c r="AG44" s="27"/>
      <c r="AH44" s="27"/>
      <c r="AI44" s="27"/>
    </row>
    <row r="45" ht="13.5" customHeight="1">
      <c r="A45" s="5"/>
      <c r="B45" s="621"/>
      <c r="C45" s="27"/>
      <c r="D45" s="621"/>
      <c r="E45" s="621"/>
      <c r="F45" s="621"/>
      <c r="G45" s="78"/>
      <c r="H45" s="621"/>
      <c r="I45" s="640" t="str">
        <f>"CATI: SI (TIPO_MUESTRA =2) PASAR A "&amp;H94</f>
        <v>CATI: SI (TIPO_MUESTRA =2) PASAR A 7,16</v>
      </c>
      <c r="J45" s="45"/>
      <c r="K45" s="45"/>
      <c r="L45" s="45"/>
      <c r="M45" s="45"/>
      <c r="N45" s="45"/>
      <c r="O45" s="45"/>
      <c r="P45" s="45"/>
      <c r="Q45" s="45"/>
      <c r="R45" s="45"/>
      <c r="S45" s="45"/>
      <c r="T45" s="46"/>
      <c r="U45" s="489"/>
      <c r="V45" s="489"/>
      <c r="W45" s="489"/>
      <c r="X45" s="489"/>
      <c r="Y45" s="489"/>
      <c r="Z45" s="489"/>
      <c r="AA45" s="75"/>
      <c r="AB45" s="27"/>
      <c r="AC45" s="27"/>
      <c r="AD45" s="27"/>
      <c r="AE45" s="27"/>
      <c r="AF45" s="27"/>
      <c r="AG45" s="27"/>
      <c r="AH45" s="27"/>
      <c r="AI45" s="27"/>
    </row>
    <row r="46" ht="13.5" customHeight="1">
      <c r="A46" s="5"/>
      <c r="B46" s="621"/>
      <c r="C46" s="27"/>
      <c r="D46" s="621"/>
      <c r="E46" s="621"/>
      <c r="F46" s="621"/>
      <c r="G46" s="78"/>
      <c r="H46" s="621"/>
      <c r="I46" s="640" t="str">
        <f>"CATI: SI (V03_03&gt;=65) Y (V07_01=1) ASIGNAR (V07_04=1)"</f>
        <v>CATI: SI (V03_03&gt;=65) Y (V07_01=1) ASIGNAR (V07_04=1)</v>
      </c>
      <c r="J46" s="45"/>
      <c r="K46" s="45"/>
      <c r="L46" s="45"/>
      <c r="M46" s="45"/>
      <c r="N46" s="45"/>
      <c r="O46" s="45"/>
      <c r="P46" s="45"/>
      <c r="Q46" s="45"/>
      <c r="R46" s="45"/>
      <c r="S46" s="45"/>
      <c r="T46" s="46"/>
      <c r="U46" s="489"/>
      <c r="V46" s="489"/>
      <c r="W46" s="489"/>
      <c r="X46" s="489"/>
      <c r="Y46" s="489"/>
      <c r="Z46" s="489"/>
      <c r="AA46" s="75"/>
      <c r="AB46" s="27"/>
      <c r="AC46" s="27"/>
      <c r="AD46" s="27"/>
      <c r="AE46" s="27"/>
      <c r="AF46" s="27"/>
      <c r="AG46" s="27"/>
      <c r="AH46" s="27"/>
      <c r="AI46" s="27"/>
    </row>
    <row r="47" ht="13.5" customHeight="1">
      <c r="A47" s="5"/>
      <c r="B47" s="621"/>
      <c r="C47" s="27"/>
      <c r="D47" s="621"/>
      <c r="E47" s="621"/>
      <c r="F47" s="621"/>
      <c r="G47" s="78"/>
      <c r="H47" s="621"/>
      <c r="I47" s="640" t="str">
        <f>"CATI: SI (V03_03&lt;65)  Y (V07_01=1) ASIGNAR (V07_04=0)"</f>
        <v>CATI: SI (V03_03&lt;65)  Y (V07_01=1) ASIGNAR (V07_04=0)</v>
      </c>
      <c r="J47" s="45"/>
      <c r="K47" s="45"/>
      <c r="L47" s="45"/>
      <c r="M47" s="45"/>
      <c r="N47" s="45"/>
      <c r="O47" s="45"/>
      <c r="P47" s="45"/>
      <c r="Q47" s="45"/>
      <c r="R47" s="45"/>
      <c r="S47" s="45"/>
      <c r="T47" s="46"/>
      <c r="U47" s="489"/>
      <c r="V47" s="489"/>
      <c r="W47" s="489"/>
      <c r="X47" s="489"/>
      <c r="Y47" s="489"/>
      <c r="Z47" s="489"/>
      <c r="AA47" s="75"/>
      <c r="AB47" s="27"/>
      <c r="AC47" s="27"/>
      <c r="AD47" s="27"/>
      <c r="AE47" s="27"/>
      <c r="AF47" s="27"/>
      <c r="AG47" s="27"/>
      <c r="AH47" s="27"/>
      <c r="AI47" s="27"/>
    </row>
    <row r="48" ht="13.5" customHeight="1">
      <c r="A48" s="5"/>
      <c r="B48" s="621"/>
      <c r="C48" s="27"/>
      <c r="D48" s="621"/>
      <c r="E48" s="621"/>
      <c r="F48" s="621"/>
      <c r="G48" s="78"/>
      <c r="H48" s="621"/>
      <c r="I48" s="640" t="str">
        <f>"CATI: SI (V07_01=2) Y ((V03_03&gt;=65) O (V03_10c&gt;=65)) ASIGNAR (V07_04=1)"</f>
        <v>CATI: SI (V07_01=2) Y ((V03_03&gt;=65) O (V03_10c&gt;=65)) ASIGNAR (V07_04=1)</v>
      </c>
      <c r="J48" s="45"/>
      <c r="K48" s="45"/>
      <c r="L48" s="45"/>
      <c r="M48" s="45"/>
      <c r="N48" s="45"/>
      <c r="O48" s="45"/>
      <c r="P48" s="45"/>
      <c r="Q48" s="45"/>
      <c r="R48" s="45"/>
      <c r="S48" s="45"/>
      <c r="T48" s="46"/>
      <c r="U48" s="489"/>
      <c r="V48" s="489"/>
      <c r="W48" s="489"/>
      <c r="X48" s="489"/>
      <c r="Y48" s="489"/>
      <c r="Z48" s="489"/>
      <c r="AA48" s="75"/>
      <c r="AB48" s="27"/>
      <c r="AC48" s="27"/>
      <c r="AD48" s="27"/>
      <c r="AE48" s="27"/>
      <c r="AF48" s="27"/>
      <c r="AG48" s="27"/>
      <c r="AH48" s="27"/>
      <c r="AI48" s="27"/>
    </row>
    <row r="49" ht="13.5" customHeight="1">
      <c r="A49" s="5"/>
      <c r="B49" s="621"/>
      <c r="C49" s="27"/>
      <c r="D49" s="621"/>
      <c r="E49" s="621"/>
      <c r="F49" s="621"/>
      <c r="G49" s="78"/>
      <c r="H49" s="621"/>
      <c r="I49" s="640" t="str">
        <f>"CATI: SI (V07_01=2) Y (V03_03&lt;65) Y (V03_10c&lt;65) ASIGNAR (V07_04=0)"</f>
        <v>CATI: SI (V07_01=2) Y (V03_03&lt;65) Y (V03_10c&lt;65) ASIGNAR (V07_04=0)</v>
      </c>
      <c r="J49" s="45"/>
      <c r="K49" s="45"/>
      <c r="L49" s="45"/>
      <c r="M49" s="45"/>
      <c r="N49" s="45"/>
      <c r="O49" s="45"/>
      <c r="P49" s="45"/>
      <c r="Q49" s="45"/>
      <c r="R49" s="45"/>
      <c r="S49" s="45"/>
      <c r="T49" s="46"/>
      <c r="U49" s="489"/>
      <c r="V49" s="489"/>
      <c r="W49" s="489"/>
      <c r="X49" s="489"/>
      <c r="Y49" s="489"/>
      <c r="Z49" s="489"/>
      <c r="AA49" s="75"/>
      <c r="AB49" s="27"/>
      <c r="AC49" s="27"/>
      <c r="AD49" s="27"/>
      <c r="AE49" s="27"/>
      <c r="AF49" s="27"/>
      <c r="AG49" s="27"/>
      <c r="AH49" s="27"/>
      <c r="AI49" s="27"/>
    </row>
    <row r="50" ht="13.5" customHeight="1">
      <c r="A50" s="5"/>
      <c r="B50" s="621"/>
      <c r="C50" s="27"/>
      <c r="D50" s="621"/>
      <c r="E50" s="641" t="s">
        <v>3172</v>
      </c>
      <c r="F50" s="642" t="s">
        <v>3551</v>
      </c>
      <c r="G50" s="78"/>
      <c r="H50" s="120"/>
      <c r="I50" s="650" t="str">
        <f>"CATI: SI (V07_01=2) Y ((V03_03&gt;=65) Y (V03_10c&gt;=65)) ASIGNAR (V07_04=2)"</f>
        <v>CATI: SI (V07_01=2) Y ((V03_03&gt;=65) Y (V03_10c&gt;=65)) ASIGNAR (V07_04=2)</v>
      </c>
      <c r="J50" s="45"/>
      <c r="K50" s="45"/>
      <c r="L50" s="45"/>
      <c r="M50" s="45"/>
      <c r="N50" s="45"/>
      <c r="O50" s="45"/>
      <c r="P50" s="45"/>
      <c r="Q50" s="45"/>
      <c r="R50" s="45"/>
      <c r="S50" s="45"/>
      <c r="T50" s="46"/>
      <c r="U50" s="489"/>
      <c r="V50" s="489"/>
      <c r="W50" s="489"/>
      <c r="X50" s="489"/>
      <c r="Y50" s="489"/>
      <c r="Z50" s="489"/>
      <c r="AA50" s="75"/>
      <c r="AB50" s="27"/>
      <c r="AC50" s="27"/>
      <c r="AD50" s="27"/>
      <c r="AE50" s="27"/>
      <c r="AF50" s="27"/>
      <c r="AG50" s="27"/>
      <c r="AH50" s="27"/>
      <c r="AI50" s="27"/>
    </row>
    <row r="51" ht="13.5" customHeight="1">
      <c r="A51" s="5"/>
      <c r="B51" s="621"/>
      <c r="C51" s="27"/>
      <c r="D51" s="621"/>
      <c r="E51" s="621"/>
      <c r="F51" s="621"/>
      <c r="G51" s="78"/>
      <c r="H51" s="120">
        <f>H38+0.01</f>
        <v>7.04</v>
      </c>
      <c r="I51" s="645" t="s">
        <v>3560</v>
      </c>
      <c r="J51" s="489"/>
      <c r="K51" s="489"/>
      <c r="L51" s="489"/>
      <c r="M51" s="489"/>
      <c r="N51" s="489"/>
      <c r="O51" s="489"/>
      <c r="P51" s="489"/>
      <c r="Q51" s="489"/>
      <c r="R51" s="489"/>
      <c r="S51" s="489"/>
      <c r="T51" s="489"/>
      <c r="U51" s="489"/>
      <c r="V51" s="489"/>
      <c r="W51" s="489"/>
      <c r="X51" s="489"/>
      <c r="Y51" s="489"/>
      <c r="Z51" s="489"/>
      <c r="AA51" s="75"/>
      <c r="AB51" s="27"/>
      <c r="AC51" s="27"/>
      <c r="AD51" s="27"/>
      <c r="AE51" s="27"/>
      <c r="AF51" s="27"/>
      <c r="AG51" s="27"/>
      <c r="AH51" s="27"/>
      <c r="AI51" s="27"/>
    </row>
    <row r="52" ht="13.5" customHeight="1">
      <c r="A52" s="5"/>
      <c r="B52" s="621"/>
      <c r="C52" s="621"/>
      <c r="D52" s="621"/>
      <c r="E52" s="621"/>
      <c r="F52" s="621"/>
      <c r="G52" s="78"/>
      <c r="H52" s="621"/>
      <c r="I52" s="495" t="s">
        <v>3561</v>
      </c>
      <c r="J52" s="489"/>
      <c r="K52" s="489"/>
      <c r="L52" s="489"/>
      <c r="M52" s="489"/>
      <c r="N52" s="489"/>
      <c r="O52" s="489"/>
      <c r="P52" s="489"/>
      <c r="Q52" s="489"/>
      <c r="R52" s="489"/>
      <c r="S52" s="489"/>
      <c r="T52" s="489"/>
      <c r="U52" s="489"/>
      <c r="V52" s="489"/>
      <c r="W52" s="489"/>
      <c r="X52" s="489"/>
      <c r="Y52" s="489"/>
      <c r="Z52" s="489"/>
      <c r="AA52" s="75"/>
      <c r="AB52" s="27"/>
      <c r="AC52" s="27"/>
      <c r="AD52" s="27"/>
      <c r="AE52" s="27"/>
      <c r="AF52" s="27"/>
      <c r="AG52" s="27"/>
      <c r="AH52" s="27"/>
      <c r="AI52" s="27"/>
    </row>
    <row r="53" ht="13.5" customHeight="1">
      <c r="A53" s="5"/>
      <c r="B53" s="621"/>
      <c r="C53" s="621"/>
      <c r="D53" s="621"/>
      <c r="E53" s="621"/>
      <c r="F53" s="621"/>
      <c r="G53" s="78"/>
      <c r="H53" s="621"/>
      <c r="I53" s="270" t="s">
        <v>3024</v>
      </c>
      <c r="J53" s="651" t="s">
        <v>3024</v>
      </c>
      <c r="K53" s="652" t="s">
        <v>3024</v>
      </c>
      <c r="L53" s="270" t="s">
        <v>3024</v>
      </c>
      <c r="M53" s="643" t="s">
        <v>3555</v>
      </c>
      <c r="N53" s="45"/>
      <c r="O53" s="45"/>
      <c r="P53" s="45"/>
      <c r="Q53" s="45"/>
      <c r="R53" s="45"/>
      <c r="S53" s="45"/>
      <c r="T53" s="45"/>
      <c r="U53" s="46"/>
      <c r="V53" s="489"/>
      <c r="W53" s="489"/>
      <c r="X53" s="489"/>
      <c r="Y53" s="489"/>
      <c r="Z53" s="27"/>
      <c r="AA53" s="75"/>
      <c r="AB53" s="27"/>
      <c r="AC53" s="27"/>
      <c r="AD53" s="27"/>
      <c r="AE53" s="27"/>
      <c r="AF53" s="27"/>
      <c r="AG53" s="27"/>
      <c r="AH53" s="27"/>
      <c r="AI53" s="27"/>
    </row>
    <row r="54" ht="13.5" customHeight="1">
      <c r="A54" s="5"/>
      <c r="B54" s="75"/>
      <c r="C54" s="75"/>
      <c r="D54" s="75"/>
      <c r="E54" s="75"/>
      <c r="F54" s="621"/>
      <c r="G54" s="78"/>
      <c r="H54" s="27" t="s">
        <v>2990</v>
      </c>
      <c r="I54" s="653" t="s">
        <v>3562</v>
      </c>
      <c r="J54" s="34"/>
      <c r="K54" s="34"/>
      <c r="L54" s="34"/>
      <c r="M54" s="34"/>
      <c r="N54" s="34"/>
      <c r="O54" s="34"/>
      <c r="P54" s="34"/>
      <c r="Q54" s="34"/>
      <c r="R54" s="34"/>
      <c r="S54" s="34"/>
      <c r="T54" s="34"/>
      <c r="U54" s="34"/>
      <c r="V54" s="34"/>
      <c r="W54" s="34"/>
      <c r="X54" s="34"/>
      <c r="Y54" s="34"/>
      <c r="Z54" s="35"/>
      <c r="AA54" s="75"/>
      <c r="AB54" s="75"/>
      <c r="AC54" s="27"/>
      <c r="AD54" s="27"/>
      <c r="AE54" s="27"/>
      <c r="AF54" s="27"/>
      <c r="AG54" s="27"/>
      <c r="AH54" s="27"/>
      <c r="AI54" s="27"/>
    </row>
    <row r="55" ht="13.5" customHeight="1">
      <c r="A55" s="5"/>
      <c r="B55" s="621"/>
      <c r="C55" s="621"/>
      <c r="D55" s="621"/>
      <c r="E55" s="621"/>
      <c r="F55" s="621"/>
      <c r="G55" s="78"/>
      <c r="H55" s="621"/>
      <c r="I55" s="36"/>
      <c r="J55" s="37"/>
      <c r="K55" s="37"/>
      <c r="L55" s="37"/>
      <c r="M55" s="37"/>
      <c r="N55" s="37"/>
      <c r="O55" s="37"/>
      <c r="P55" s="37"/>
      <c r="Q55" s="37"/>
      <c r="R55" s="37"/>
      <c r="S55" s="37"/>
      <c r="T55" s="37"/>
      <c r="U55" s="37"/>
      <c r="V55" s="37"/>
      <c r="W55" s="37"/>
      <c r="X55" s="37"/>
      <c r="Y55" s="37"/>
      <c r="Z55" s="38"/>
      <c r="AA55" s="75"/>
      <c r="AB55" s="27"/>
      <c r="AC55" s="27"/>
      <c r="AD55" s="27"/>
      <c r="AE55" s="27"/>
      <c r="AF55" s="27"/>
      <c r="AG55" s="27"/>
      <c r="AH55" s="27"/>
      <c r="AI55" s="27"/>
    </row>
    <row r="56" ht="13.5" customHeight="1">
      <c r="A56" s="5"/>
      <c r="B56" s="621"/>
      <c r="C56" s="621"/>
      <c r="D56" s="621"/>
      <c r="E56" s="621"/>
      <c r="F56" s="621"/>
      <c r="G56" s="78"/>
      <c r="H56" s="621"/>
      <c r="I56" s="653" t="s">
        <v>3563</v>
      </c>
      <c r="J56" s="34"/>
      <c r="K56" s="34"/>
      <c r="L56" s="34"/>
      <c r="M56" s="34"/>
      <c r="N56" s="34"/>
      <c r="O56" s="34"/>
      <c r="P56" s="34"/>
      <c r="Q56" s="34"/>
      <c r="R56" s="34"/>
      <c r="S56" s="34"/>
      <c r="T56" s="34"/>
      <c r="U56" s="34"/>
      <c r="V56" s="34"/>
      <c r="W56" s="34"/>
      <c r="X56" s="34"/>
      <c r="Y56" s="34"/>
      <c r="Z56" s="35"/>
      <c r="AA56" s="75"/>
      <c r="AB56" s="27"/>
      <c r="AC56" s="27"/>
      <c r="AD56" s="27"/>
      <c r="AE56" s="27"/>
      <c r="AF56" s="27"/>
      <c r="AG56" s="27"/>
      <c r="AH56" s="27"/>
      <c r="AI56" s="27"/>
    </row>
    <row r="57" ht="13.5" customHeight="1">
      <c r="A57" s="5"/>
      <c r="B57" s="621"/>
      <c r="C57" s="621"/>
      <c r="D57" s="621"/>
      <c r="E57" s="621"/>
      <c r="F57" s="621"/>
      <c r="G57" s="78"/>
      <c r="H57" s="621"/>
      <c r="I57" s="36"/>
      <c r="J57" s="37"/>
      <c r="K57" s="37"/>
      <c r="L57" s="37"/>
      <c r="M57" s="37"/>
      <c r="N57" s="37"/>
      <c r="O57" s="37"/>
      <c r="P57" s="37"/>
      <c r="Q57" s="37"/>
      <c r="R57" s="37"/>
      <c r="S57" s="37"/>
      <c r="T57" s="37"/>
      <c r="U57" s="37"/>
      <c r="V57" s="37"/>
      <c r="W57" s="37"/>
      <c r="X57" s="37"/>
      <c r="Y57" s="37"/>
      <c r="Z57" s="38"/>
      <c r="AA57" s="75"/>
      <c r="AB57" s="27"/>
      <c r="AC57" s="27"/>
      <c r="AD57" s="27"/>
      <c r="AE57" s="27"/>
      <c r="AF57" s="27"/>
      <c r="AG57" s="27"/>
      <c r="AH57" s="27"/>
      <c r="AI57" s="27"/>
    </row>
    <row r="58" ht="13.5" customHeight="1">
      <c r="A58" s="5"/>
      <c r="B58" s="621"/>
      <c r="C58" s="621"/>
      <c r="D58" s="621"/>
      <c r="E58" s="621"/>
      <c r="F58" s="621"/>
      <c r="G58" s="78"/>
      <c r="H58" s="621"/>
      <c r="I58" s="653" t="s">
        <v>3564</v>
      </c>
      <c r="J58" s="34"/>
      <c r="K58" s="34"/>
      <c r="L58" s="34"/>
      <c r="M58" s="34"/>
      <c r="N58" s="34"/>
      <c r="O58" s="34"/>
      <c r="P58" s="34"/>
      <c r="Q58" s="34"/>
      <c r="R58" s="34"/>
      <c r="S58" s="34"/>
      <c r="T58" s="34"/>
      <c r="U58" s="34"/>
      <c r="V58" s="34"/>
      <c r="W58" s="34"/>
      <c r="X58" s="34"/>
      <c r="Y58" s="34"/>
      <c r="Z58" s="35"/>
      <c r="AA58" s="75"/>
      <c r="AB58" s="27"/>
      <c r="AC58" s="27"/>
      <c r="AD58" s="27"/>
      <c r="AE58" s="27"/>
      <c r="AF58" s="27"/>
      <c r="AG58" s="27"/>
      <c r="AH58" s="27"/>
      <c r="AI58" s="27"/>
    </row>
    <row r="59" ht="13.5" customHeight="1">
      <c r="A59" s="5"/>
      <c r="B59" s="621"/>
      <c r="C59" s="621"/>
      <c r="D59" s="621"/>
      <c r="E59" s="621"/>
      <c r="F59" s="621"/>
      <c r="G59" s="78"/>
      <c r="H59" s="621"/>
      <c r="I59" s="36"/>
      <c r="J59" s="37"/>
      <c r="K59" s="37"/>
      <c r="L59" s="37"/>
      <c r="M59" s="37"/>
      <c r="N59" s="37"/>
      <c r="O59" s="37"/>
      <c r="P59" s="37"/>
      <c r="Q59" s="37"/>
      <c r="R59" s="37"/>
      <c r="S59" s="37"/>
      <c r="T59" s="37"/>
      <c r="U59" s="37"/>
      <c r="V59" s="37"/>
      <c r="W59" s="37"/>
      <c r="X59" s="37"/>
      <c r="Y59" s="37"/>
      <c r="Z59" s="38"/>
      <c r="AA59" s="75"/>
      <c r="AB59" s="27"/>
      <c r="AC59" s="27"/>
      <c r="AD59" s="27"/>
      <c r="AE59" s="27"/>
      <c r="AF59" s="27"/>
      <c r="AG59" s="27"/>
      <c r="AH59" s="27"/>
      <c r="AI59" s="27"/>
    </row>
    <row r="60" ht="13.5" customHeight="1">
      <c r="A60" s="5"/>
      <c r="B60" s="621"/>
      <c r="C60" s="621"/>
      <c r="D60" s="621"/>
      <c r="E60" s="621"/>
      <c r="F60" s="621"/>
      <c r="G60" s="78"/>
      <c r="H60" s="621"/>
      <c r="I60" s="270"/>
      <c r="J60" s="270"/>
      <c r="K60" s="270"/>
      <c r="L60" s="270"/>
      <c r="M60" s="75"/>
      <c r="N60" s="75"/>
      <c r="O60" s="75"/>
      <c r="P60" s="75"/>
      <c r="Q60" s="75"/>
      <c r="R60" s="75"/>
      <c r="S60" s="75"/>
      <c r="T60" s="75"/>
      <c r="U60" s="75"/>
      <c r="V60" s="75"/>
      <c r="W60" s="75"/>
      <c r="X60" s="75"/>
      <c r="Y60" s="75"/>
      <c r="Z60" s="75"/>
      <c r="AA60" s="75"/>
      <c r="AB60" s="27"/>
      <c r="AC60" s="27"/>
      <c r="AD60" s="27"/>
      <c r="AE60" s="27"/>
      <c r="AF60" s="27"/>
      <c r="AG60" s="27"/>
      <c r="AH60" s="27"/>
      <c r="AI60" s="27"/>
    </row>
    <row r="61" ht="13.5" customHeight="1">
      <c r="A61" s="5"/>
      <c r="B61" s="6"/>
      <c r="C61" s="6"/>
      <c r="D61" s="6" t="s">
        <v>2990</v>
      </c>
      <c r="E61" s="6" t="s">
        <v>2990</v>
      </c>
      <c r="F61" s="6"/>
      <c r="G61" s="78"/>
      <c r="H61" s="654"/>
      <c r="I61" s="640" t="str">
        <f>"CATI: SI (TIPO_MUESTRA !=2)  Y  (7.02 &gt; 0) PASAR A "&amp;H63</f>
        <v>CATI: SI (TIPO_MUESTRA !=2)  Y  (7.02 &gt; 0) PASAR A 7.06a</v>
      </c>
      <c r="J61" s="45"/>
      <c r="K61" s="45"/>
      <c r="L61" s="45"/>
      <c r="M61" s="45"/>
      <c r="N61" s="45"/>
      <c r="O61" s="45"/>
      <c r="P61" s="45"/>
      <c r="Q61" s="45"/>
      <c r="R61" s="45"/>
      <c r="S61" s="45"/>
      <c r="T61" s="46"/>
      <c r="U61" s="655"/>
      <c r="V61" s="655"/>
      <c r="W61" s="655"/>
      <c r="X61" s="349"/>
      <c r="Y61" s="216"/>
      <c r="Z61" s="216"/>
      <c r="AA61" s="216"/>
      <c r="AB61" s="216"/>
      <c r="AC61" s="216"/>
      <c r="AD61" s="216"/>
      <c r="AE61" s="216"/>
      <c r="AF61" s="216"/>
      <c r="AG61" s="216"/>
      <c r="AH61" s="656"/>
      <c r="AI61" s="6"/>
    </row>
    <row r="62" ht="13.5" customHeight="1">
      <c r="A62" s="5"/>
      <c r="B62" s="6"/>
      <c r="C62" s="6"/>
      <c r="D62" s="6"/>
      <c r="E62" s="6"/>
      <c r="F62" s="6"/>
      <c r="G62" s="78"/>
      <c r="H62" s="654"/>
      <c r="I62" s="640" t="str">
        <f>"CATI: SI (TIPO_MUESTRA !=2)  Y  (7.02 = 0) PASAR A "&amp;H69</f>
        <v>CATI: SI (TIPO_MUESTRA !=2)  Y  (7.02 = 0) PASAR A 7,08</v>
      </c>
      <c r="J62" s="45"/>
      <c r="K62" s="45"/>
      <c r="L62" s="45"/>
      <c r="M62" s="45"/>
      <c r="N62" s="45"/>
      <c r="O62" s="45"/>
      <c r="P62" s="45"/>
      <c r="Q62" s="45"/>
      <c r="R62" s="45"/>
      <c r="S62" s="45"/>
      <c r="T62" s="46"/>
      <c r="U62" s="655"/>
      <c r="V62" s="655"/>
      <c r="W62" s="655"/>
      <c r="X62" s="349"/>
      <c r="Y62" s="216"/>
      <c r="Z62" s="216"/>
      <c r="AA62" s="216"/>
      <c r="AB62" s="216"/>
      <c r="AC62" s="216"/>
      <c r="AD62" s="216"/>
      <c r="AE62" s="216"/>
      <c r="AF62" s="216"/>
      <c r="AG62" s="216"/>
      <c r="AH62" s="656"/>
      <c r="AI62" s="6"/>
    </row>
    <row r="63" ht="13.5" customHeight="1">
      <c r="A63" s="5"/>
      <c r="B63" s="621"/>
      <c r="C63" s="6"/>
      <c r="D63" s="6"/>
      <c r="E63" s="6"/>
      <c r="F63" s="6"/>
      <c r="G63" s="259" t="s">
        <v>3110</v>
      </c>
      <c r="H63" s="657" t="s">
        <v>3565</v>
      </c>
      <c r="I63" s="658" t="s">
        <v>3566</v>
      </c>
      <c r="J63" s="656"/>
      <c r="K63" s="364"/>
      <c r="L63" s="364"/>
      <c r="M63" s="364"/>
      <c r="N63" s="364"/>
      <c r="O63" s="364"/>
      <c r="P63" s="364"/>
      <c r="Q63" s="364"/>
      <c r="R63" s="364"/>
      <c r="S63" s="656"/>
      <c r="T63" s="656"/>
      <c r="U63" s="656"/>
      <c r="V63" s="656"/>
      <c r="W63" s="655"/>
      <c r="X63" s="655"/>
      <c r="Y63" s="655"/>
      <c r="Z63" s="655"/>
      <c r="AA63" s="655"/>
      <c r="AB63" s="655"/>
      <c r="AC63" s="655"/>
      <c r="AD63" s="655"/>
      <c r="AE63" s="655"/>
      <c r="AF63" s="655"/>
      <c r="AG63" s="655"/>
      <c r="AH63" s="655"/>
      <c r="AI63" s="659"/>
    </row>
    <row r="64" ht="13.5" customHeight="1">
      <c r="A64" s="5"/>
      <c r="B64" s="621"/>
      <c r="C64" s="6"/>
      <c r="D64" s="6"/>
      <c r="E64" s="6"/>
      <c r="F64" s="6"/>
      <c r="G64" s="78"/>
      <c r="H64" s="660"/>
      <c r="I64" s="656"/>
      <c r="J64" s="290">
        <v>1.0</v>
      </c>
      <c r="K64" s="661" t="s">
        <v>2974</v>
      </c>
      <c r="L64" s="656"/>
      <c r="M64" s="364"/>
      <c r="N64" s="364"/>
      <c r="O64" s="216"/>
      <c r="P64" s="216"/>
      <c r="Q64" s="216"/>
      <c r="R64" s="216"/>
      <c r="S64" s="216"/>
      <c r="T64" s="216"/>
      <c r="U64" s="216"/>
      <c r="V64" s="656"/>
      <c r="W64" s="656"/>
      <c r="X64" s="655"/>
      <c r="Y64" s="656"/>
      <c r="Z64" s="656"/>
      <c r="AA64" s="656"/>
      <c r="AB64" s="656"/>
      <c r="AC64" s="656"/>
      <c r="AD64" s="656"/>
      <c r="AE64" s="656"/>
      <c r="AF64" s="656"/>
      <c r="AG64" s="656"/>
      <c r="AH64" s="656"/>
      <c r="AI64" s="6"/>
    </row>
    <row r="65" ht="13.5" customHeight="1">
      <c r="A65" s="5"/>
      <c r="B65" s="621"/>
      <c r="C65" s="6"/>
      <c r="D65" s="6"/>
      <c r="E65" s="6"/>
      <c r="F65" s="6"/>
      <c r="G65" s="78"/>
      <c r="H65" s="660"/>
      <c r="I65" s="656"/>
      <c r="J65" s="290">
        <v>2.0</v>
      </c>
      <c r="K65" s="661" t="s">
        <v>2975</v>
      </c>
      <c r="L65" s="656"/>
      <c r="M65" s="364"/>
      <c r="N65" s="364"/>
      <c r="O65" s="216"/>
      <c r="P65" s="216"/>
      <c r="Q65" s="216"/>
      <c r="R65" s="216"/>
      <c r="S65" s="216"/>
      <c r="T65" s="216"/>
      <c r="U65" s="216"/>
      <c r="V65" s="329"/>
      <c r="W65" s="329"/>
      <c r="X65" s="417"/>
      <c r="Y65" s="329"/>
      <c r="Z65" s="329"/>
      <c r="AA65" s="329"/>
      <c r="AB65" s="329"/>
      <c r="AC65" s="329"/>
      <c r="AD65" s="329"/>
      <c r="AE65" s="656"/>
      <c r="AF65" s="656"/>
      <c r="AG65" s="656"/>
      <c r="AH65" s="656"/>
      <c r="AI65" s="6"/>
    </row>
    <row r="66" ht="13.5" customHeight="1">
      <c r="A66" s="5"/>
      <c r="B66" s="621"/>
      <c r="C66" s="6"/>
      <c r="D66" s="6"/>
      <c r="E66" s="6"/>
      <c r="F66" s="6"/>
      <c r="G66" s="78"/>
      <c r="H66" s="660"/>
      <c r="I66" s="656"/>
      <c r="J66" s="290"/>
      <c r="K66" s="661"/>
      <c r="L66" s="656"/>
      <c r="M66" s="364"/>
      <c r="N66" s="364"/>
      <c r="O66" s="216"/>
      <c r="P66" s="216"/>
      <c r="Q66" s="216"/>
      <c r="R66" s="216"/>
      <c r="S66" s="216"/>
      <c r="T66" s="216"/>
      <c r="U66" s="216"/>
      <c r="V66" s="329"/>
      <c r="W66" s="329"/>
      <c r="X66" s="417"/>
      <c r="Y66" s="329"/>
      <c r="Z66" s="329"/>
      <c r="AA66" s="329"/>
      <c r="AB66" s="329"/>
      <c r="AC66" s="329"/>
      <c r="AD66" s="329"/>
      <c r="AE66" s="656"/>
      <c r="AF66" s="656"/>
      <c r="AG66" s="656"/>
      <c r="AH66" s="656"/>
      <c r="AI66" s="6"/>
    </row>
    <row r="67" ht="13.5" customHeight="1">
      <c r="A67" s="5"/>
      <c r="B67" s="621"/>
      <c r="C67" s="6"/>
      <c r="D67" s="6"/>
      <c r="E67" s="6"/>
      <c r="F67" s="6"/>
      <c r="G67" s="78"/>
      <c r="H67" s="660"/>
      <c r="I67" s="640" t="str">
        <f>"CATI: SI (TIPO_MUESTRA !=2)  Y  (7.01 &gt; 1) PASAR A "&amp;H69</f>
        <v>CATI: SI (TIPO_MUESTRA !=2)  Y  (7.01 &gt; 1) PASAR A 7,08</v>
      </c>
      <c r="J67" s="45"/>
      <c r="K67" s="45"/>
      <c r="L67" s="45"/>
      <c r="M67" s="45"/>
      <c r="N67" s="45"/>
      <c r="O67" s="45"/>
      <c r="P67" s="45"/>
      <c r="Q67" s="45"/>
      <c r="R67" s="45"/>
      <c r="S67" s="45"/>
      <c r="T67" s="46"/>
      <c r="U67" s="656"/>
      <c r="V67" s="656"/>
      <c r="W67" s="656"/>
      <c r="X67" s="417"/>
      <c r="Y67" s="329"/>
      <c r="Z67" s="329"/>
      <c r="AA67" s="329"/>
      <c r="AB67" s="329"/>
      <c r="AC67" s="329"/>
      <c r="AD67" s="329"/>
      <c r="AE67" s="656"/>
      <c r="AF67" s="656"/>
      <c r="AG67" s="656"/>
      <c r="AH67" s="656"/>
      <c r="AI67" s="6"/>
    </row>
    <row r="68" ht="13.5" customHeight="1">
      <c r="A68" s="5"/>
      <c r="B68" s="621"/>
      <c r="C68" s="6"/>
      <c r="D68" s="6"/>
      <c r="E68" s="6"/>
      <c r="F68" s="6"/>
      <c r="G68" s="78"/>
      <c r="H68" s="660"/>
      <c r="I68" s="640" t="str">
        <f>"CATI: SI (TIPO_MUESTRA !=2)  Y  (7.01 = 1) PASAR A "&amp;H78&amp;"0"</f>
        <v>CATI: SI (TIPO_MUESTRA !=2)  Y  (7.01 = 1) PASAR A 7,10</v>
      </c>
      <c r="J68" s="45"/>
      <c r="K68" s="45"/>
      <c r="L68" s="45"/>
      <c r="M68" s="45"/>
      <c r="N68" s="45"/>
      <c r="O68" s="45"/>
      <c r="P68" s="45"/>
      <c r="Q68" s="45"/>
      <c r="R68" s="45"/>
      <c r="S68" s="45"/>
      <c r="T68" s="46"/>
      <c r="U68" s="656"/>
      <c r="V68" s="656"/>
      <c r="W68" s="656"/>
      <c r="X68" s="417"/>
      <c r="Y68" s="329"/>
      <c r="Z68" s="329"/>
      <c r="AA68" s="329"/>
      <c r="AB68" s="329"/>
      <c r="AC68" s="329"/>
      <c r="AD68" s="329"/>
      <c r="AE68" s="656"/>
      <c r="AF68" s="656"/>
      <c r="AG68" s="656"/>
      <c r="AH68" s="656"/>
      <c r="AI68" s="6"/>
    </row>
    <row r="69" ht="13.5" customHeight="1">
      <c r="A69" s="5"/>
      <c r="B69" s="621"/>
      <c r="C69" s="6"/>
      <c r="D69" s="6"/>
      <c r="E69" s="6"/>
      <c r="F69" s="6"/>
      <c r="G69" s="78"/>
      <c r="H69" s="657">
        <v>7.08</v>
      </c>
      <c r="I69" s="121" t="s">
        <v>3567</v>
      </c>
      <c r="J69" s="216"/>
      <c r="K69" s="216"/>
      <c r="L69" s="216"/>
      <c r="M69" s="216"/>
      <c r="N69" s="216"/>
      <c r="O69" s="216"/>
      <c r="P69" s="216"/>
      <c r="Q69" s="216"/>
      <c r="R69" s="656"/>
      <c r="S69" s="216"/>
      <c r="T69" s="216"/>
      <c r="U69" s="216"/>
      <c r="V69" s="165"/>
      <c r="W69" s="165"/>
      <c r="X69" s="417"/>
      <c r="Y69" s="329"/>
      <c r="Z69" s="329"/>
      <c r="AA69" s="329"/>
      <c r="AB69" s="329"/>
      <c r="AC69" s="329"/>
      <c r="AD69" s="329"/>
      <c r="AE69" s="656"/>
      <c r="AF69" s="656"/>
      <c r="AG69" s="656"/>
      <c r="AH69" s="656"/>
      <c r="AI69" s="6"/>
    </row>
    <row r="70" ht="13.5" customHeight="1">
      <c r="A70" s="5"/>
      <c r="B70" s="621"/>
      <c r="C70" s="6"/>
      <c r="D70" s="6"/>
      <c r="E70" s="6"/>
      <c r="F70" s="6"/>
      <c r="G70" s="78"/>
      <c r="H70" s="657"/>
      <c r="I70" s="364" t="s">
        <v>3568</v>
      </c>
      <c r="J70" s="363"/>
      <c r="K70" s="329"/>
      <c r="L70" s="656"/>
      <c r="M70" s="329"/>
      <c r="N70" s="329"/>
      <c r="O70" s="329"/>
      <c r="P70" s="329"/>
      <c r="Q70" s="329"/>
      <c r="R70" s="329"/>
      <c r="S70" s="329"/>
      <c r="T70" s="329"/>
      <c r="U70" s="329"/>
      <c r="V70" s="165"/>
      <c r="W70" s="165"/>
      <c r="X70" s="417"/>
      <c r="Y70" s="329"/>
      <c r="Z70" s="329"/>
      <c r="AA70" s="329"/>
      <c r="AB70" s="329"/>
      <c r="AC70" s="329"/>
      <c r="AD70" s="329"/>
      <c r="AE70" s="656"/>
      <c r="AF70" s="656"/>
      <c r="AG70" s="656"/>
      <c r="AH70" s="656"/>
      <c r="AI70" s="6"/>
    </row>
    <row r="71" ht="13.5" customHeight="1">
      <c r="A71" s="5"/>
      <c r="B71" s="621"/>
      <c r="C71" s="6"/>
      <c r="D71" s="6"/>
      <c r="E71" s="6"/>
      <c r="F71" s="6"/>
      <c r="G71" s="78"/>
      <c r="H71" s="657"/>
      <c r="I71" s="364" t="s">
        <v>3569</v>
      </c>
      <c r="J71" s="363"/>
      <c r="K71" s="329"/>
      <c r="L71" s="656"/>
      <c r="M71" s="329"/>
      <c r="N71" s="329"/>
      <c r="O71" s="329"/>
      <c r="P71" s="329"/>
      <c r="Q71" s="329"/>
      <c r="R71" s="329"/>
      <c r="S71" s="329"/>
      <c r="T71" s="329"/>
      <c r="U71" s="329"/>
      <c r="V71" s="165"/>
      <c r="W71" s="165"/>
      <c r="X71" s="417"/>
      <c r="Y71" s="329"/>
      <c r="Z71" s="329"/>
      <c r="AA71" s="329"/>
      <c r="AB71" s="329"/>
      <c r="AC71" s="329"/>
      <c r="AD71" s="329"/>
      <c r="AE71" s="656"/>
      <c r="AF71" s="656"/>
      <c r="AG71" s="656"/>
      <c r="AH71" s="656"/>
      <c r="AI71" s="6"/>
    </row>
    <row r="72" ht="13.5" customHeight="1">
      <c r="A72" s="5"/>
      <c r="B72" s="621"/>
      <c r="C72" s="6"/>
      <c r="D72" s="6"/>
      <c r="E72" s="6"/>
      <c r="F72" s="6"/>
      <c r="G72" s="78"/>
      <c r="H72" s="657"/>
      <c r="I72" s="363"/>
      <c r="J72" s="363">
        <v>1.0</v>
      </c>
      <c r="K72" s="329" t="s">
        <v>2974</v>
      </c>
      <c r="L72" s="656"/>
      <c r="M72" s="329"/>
      <c r="N72" s="329"/>
      <c r="O72" s="329"/>
      <c r="P72" s="329"/>
      <c r="Q72" s="329"/>
      <c r="R72" s="329"/>
      <c r="S72" s="329"/>
      <c r="T72" s="329"/>
      <c r="U72" s="329"/>
      <c r="V72" s="165"/>
      <c r="W72" s="165"/>
      <c r="X72" s="417"/>
      <c r="Y72" s="329"/>
      <c r="Z72" s="329"/>
      <c r="AA72" s="329"/>
      <c r="AB72" s="329"/>
      <c r="AC72" s="329"/>
      <c r="AD72" s="329"/>
      <c r="AE72" s="656"/>
      <c r="AF72" s="656"/>
      <c r="AG72" s="656"/>
      <c r="AH72" s="656"/>
      <c r="AI72" s="6"/>
    </row>
    <row r="73" ht="13.5" customHeight="1">
      <c r="A73" s="5"/>
      <c r="B73" s="621"/>
      <c r="C73" s="6"/>
      <c r="D73" s="6"/>
      <c r="E73" s="6"/>
      <c r="F73" s="6"/>
      <c r="G73" s="78"/>
      <c r="H73" s="657" t="s">
        <v>2990</v>
      </c>
      <c r="I73" s="216"/>
      <c r="J73" s="363">
        <v>2.0</v>
      </c>
      <c r="K73" s="329" t="s">
        <v>2975</v>
      </c>
      <c r="L73" s="329" t="s">
        <v>3390</v>
      </c>
      <c r="M73" s="662">
        <f>H78</f>
        <v>7.1</v>
      </c>
      <c r="N73" s="329"/>
      <c r="O73" s="329"/>
      <c r="P73" s="329"/>
      <c r="Q73" s="329"/>
      <c r="R73" s="329"/>
      <c r="S73" s="656"/>
      <c r="T73" s="329"/>
      <c r="U73" s="329"/>
      <c r="V73" s="165"/>
      <c r="W73" s="165"/>
      <c r="X73" s="417"/>
      <c r="Y73" s="329"/>
      <c r="Z73" s="329"/>
      <c r="AA73" s="329"/>
      <c r="AB73" s="329"/>
      <c r="AC73" s="329"/>
      <c r="AD73" s="329"/>
      <c r="AE73" s="656"/>
      <c r="AF73" s="656"/>
      <c r="AG73" s="656"/>
      <c r="AH73" s="656"/>
      <c r="AI73" s="6"/>
    </row>
    <row r="74" ht="13.5" customHeight="1">
      <c r="A74" s="5"/>
      <c r="B74" s="621"/>
      <c r="C74" s="6"/>
      <c r="D74" s="6"/>
      <c r="E74" s="6"/>
      <c r="F74" s="6"/>
      <c r="G74" s="78"/>
      <c r="H74" s="657"/>
      <c r="I74" s="216"/>
      <c r="J74" s="345"/>
      <c r="K74" s="216"/>
      <c r="L74" s="329"/>
      <c r="M74" s="329"/>
      <c r="N74" s="329"/>
      <c r="O74" s="656"/>
      <c r="P74" s="656"/>
      <c r="Q74" s="656"/>
      <c r="R74" s="329"/>
      <c r="S74" s="656"/>
      <c r="T74" s="656"/>
      <c r="U74" s="656"/>
      <c r="V74" s="165"/>
      <c r="W74" s="165"/>
      <c r="X74" s="417"/>
      <c r="Y74" s="329"/>
      <c r="Z74" s="329"/>
      <c r="AA74" s="329"/>
      <c r="AB74" s="329"/>
      <c r="AC74" s="329"/>
      <c r="AD74" s="329"/>
      <c r="AE74" s="656"/>
      <c r="AF74" s="656"/>
      <c r="AG74" s="656"/>
      <c r="AH74" s="656"/>
      <c r="AI74" s="6"/>
    </row>
    <row r="75" ht="13.5" customHeight="1">
      <c r="A75" s="5"/>
      <c r="B75" s="621"/>
      <c r="C75" s="6"/>
      <c r="D75" s="6"/>
      <c r="E75" s="6"/>
      <c r="F75" s="6"/>
      <c r="G75" s="78"/>
      <c r="H75" s="657">
        <f>H69+0.01</f>
        <v>7.09</v>
      </c>
      <c r="I75" s="216" t="s">
        <v>3570</v>
      </c>
      <c r="J75" s="656"/>
      <c r="K75" s="216"/>
      <c r="L75" s="329"/>
      <c r="M75" s="329"/>
      <c r="N75" s="329"/>
      <c r="O75" s="656"/>
      <c r="P75" s="656"/>
      <c r="Q75" s="656"/>
      <c r="R75" s="329"/>
      <c r="S75" s="656"/>
      <c r="T75" s="656"/>
      <c r="U75" s="656"/>
      <c r="V75" s="165"/>
      <c r="W75" s="165"/>
      <c r="X75" s="417"/>
      <c r="Y75" s="329"/>
      <c r="Z75" s="329"/>
      <c r="AA75" s="329"/>
      <c r="AB75" s="329"/>
      <c r="AC75" s="329"/>
      <c r="AD75" s="329"/>
      <c r="AE75" s="656"/>
      <c r="AF75" s="656"/>
      <c r="AG75" s="656"/>
      <c r="AH75" s="656"/>
      <c r="AI75" s="6"/>
    </row>
    <row r="76" ht="13.5" customHeight="1">
      <c r="A76" s="5"/>
      <c r="B76" s="621"/>
      <c r="C76" s="6"/>
      <c r="D76" s="6"/>
      <c r="E76" s="6"/>
      <c r="F76" s="6"/>
      <c r="G76" s="78"/>
      <c r="H76" s="657"/>
      <c r="I76" s="656"/>
      <c r="J76" s="663"/>
      <c r="K76" s="664"/>
      <c r="L76" s="329"/>
      <c r="M76" s="329"/>
      <c r="N76" s="665" t="s">
        <v>3571</v>
      </c>
      <c r="O76" s="45"/>
      <c r="P76" s="45"/>
      <c r="Q76" s="45"/>
      <c r="R76" s="45"/>
      <c r="S76" s="45"/>
      <c r="T76" s="46"/>
      <c r="U76" s="656"/>
      <c r="V76" s="165"/>
      <c r="W76" s="165"/>
      <c r="X76" s="417"/>
      <c r="Y76" s="329"/>
      <c r="Z76" s="329"/>
      <c r="AA76" s="329"/>
      <c r="AB76" s="329"/>
      <c r="AC76" s="329"/>
      <c r="AD76" s="329"/>
      <c r="AE76" s="656"/>
      <c r="AF76" s="656"/>
      <c r="AG76" s="656"/>
      <c r="AH76" s="656"/>
      <c r="AI76" s="6"/>
    </row>
    <row r="77" ht="13.5" customHeight="1">
      <c r="A77" s="5"/>
      <c r="B77" s="621"/>
      <c r="C77" s="6"/>
      <c r="D77" s="6"/>
      <c r="E77" s="6"/>
      <c r="F77" s="6"/>
      <c r="G77" s="78"/>
      <c r="H77" s="657"/>
      <c r="I77" s="656"/>
      <c r="J77" s="363"/>
      <c r="K77" s="216"/>
      <c r="L77" s="329"/>
      <c r="M77" s="329"/>
      <c r="N77" s="329"/>
      <c r="O77" s="329"/>
      <c r="P77" s="329"/>
      <c r="Q77" s="329"/>
      <c r="R77" s="329"/>
      <c r="S77" s="216"/>
      <c r="T77" s="216"/>
      <c r="U77" s="216"/>
      <c r="V77" s="165"/>
      <c r="W77" s="165"/>
      <c r="X77" s="417"/>
      <c r="Y77" s="329"/>
      <c r="Z77" s="329"/>
      <c r="AA77" s="329"/>
      <c r="AB77" s="329"/>
      <c r="AC77" s="329"/>
      <c r="AD77" s="329"/>
      <c r="AE77" s="656"/>
      <c r="AF77" s="656"/>
      <c r="AG77" s="656"/>
      <c r="AH77" s="656"/>
      <c r="AI77" s="6"/>
    </row>
    <row r="78" ht="13.5" customHeight="1">
      <c r="A78" s="5"/>
      <c r="B78" s="621"/>
      <c r="C78" s="6"/>
      <c r="D78" s="6"/>
      <c r="E78" s="6"/>
      <c r="F78" s="6"/>
      <c r="G78" s="78"/>
      <c r="H78" s="657">
        <f>H75+0.01</f>
        <v>7.1</v>
      </c>
      <c r="I78" s="666" t="s">
        <v>3572</v>
      </c>
      <c r="J78" s="364"/>
      <c r="K78" s="364"/>
      <c r="L78" s="364"/>
      <c r="M78" s="364"/>
      <c r="N78" s="364"/>
      <c r="O78" s="364"/>
      <c r="P78" s="364"/>
      <c r="Q78" s="364"/>
      <c r="R78" s="656"/>
      <c r="S78" s="345"/>
      <c r="T78" s="345"/>
      <c r="U78" s="345"/>
      <c r="V78" s="165"/>
      <c r="W78" s="165"/>
      <c r="X78" s="417"/>
      <c r="Y78" s="329"/>
      <c r="Z78" s="329"/>
      <c r="AA78" s="329"/>
      <c r="AB78" s="329"/>
      <c r="AC78" s="329"/>
      <c r="AD78" s="329"/>
      <c r="AE78" s="656"/>
      <c r="AF78" s="656"/>
      <c r="AG78" s="656"/>
      <c r="AH78" s="656"/>
      <c r="AI78" s="6"/>
    </row>
    <row r="79" ht="13.5" customHeight="1">
      <c r="A79" s="5"/>
      <c r="B79" s="621"/>
      <c r="C79" s="6"/>
      <c r="D79" s="6"/>
      <c r="E79" s="6"/>
      <c r="F79" s="6"/>
      <c r="G79" s="78"/>
      <c r="H79" s="657"/>
      <c r="I79" s="364" t="s">
        <v>3573</v>
      </c>
      <c r="J79" s="363"/>
      <c r="K79" s="329"/>
      <c r="L79" s="656"/>
      <c r="M79" s="329"/>
      <c r="N79" s="329"/>
      <c r="O79" s="329"/>
      <c r="P79" s="329"/>
      <c r="Q79" s="329"/>
      <c r="R79" s="329"/>
      <c r="S79" s="329"/>
      <c r="T79" s="329"/>
      <c r="U79" s="329"/>
      <c r="V79" s="165"/>
      <c r="W79" s="165"/>
      <c r="X79" s="417"/>
      <c r="Y79" s="329"/>
      <c r="Z79" s="329"/>
      <c r="AA79" s="329"/>
      <c r="AB79" s="329"/>
      <c r="AC79" s="329"/>
      <c r="AD79" s="329"/>
      <c r="AE79" s="656"/>
      <c r="AF79" s="656"/>
      <c r="AG79" s="656"/>
      <c r="AH79" s="656"/>
      <c r="AI79" s="6"/>
    </row>
    <row r="80" ht="13.5" customHeight="1">
      <c r="A80" s="5"/>
      <c r="B80" s="621"/>
      <c r="C80" s="6"/>
      <c r="D80" s="6"/>
      <c r="E80" s="6"/>
      <c r="F80" s="6"/>
      <c r="G80" s="78"/>
      <c r="H80" s="657"/>
      <c r="I80" s="363"/>
      <c r="J80" s="363">
        <v>1.0</v>
      </c>
      <c r="K80" s="329" t="s">
        <v>2974</v>
      </c>
      <c r="L80" s="656"/>
      <c r="M80" s="329"/>
      <c r="N80" s="329"/>
      <c r="O80" s="329"/>
      <c r="P80" s="329"/>
      <c r="Q80" s="329"/>
      <c r="R80" s="329"/>
      <c r="S80" s="329"/>
      <c r="T80" s="329"/>
      <c r="U80" s="329"/>
      <c r="V80" s="165"/>
      <c r="W80" s="165"/>
      <c r="X80" s="417"/>
      <c r="Y80" s="329"/>
      <c r="Z80" s="329"/>
      <c r="AA80" s="329"/>
      <c r="AB80" s="329"/>
      <c r="AC80" s="329"/>
      <c r="AD80" s="329"/>
      <c r="AE80" s="656"/>
      <c r="AF80" s="656"/>
      <c r="AG80" s="656"/>
      <c r="AH80" s="656"/>
      <c r="AI80" s="6"/>
    </row>
    <row r="81" ht="13.5" customHeight="1">
      <c r="A81" s="5"/>
      <c r="B81" s="621"/>
      <c r="C81" s="6"/>
      <c r="D81" s="6"/>
      <c r="E81" s="6"/>
      <c r="F81" s="6"/>
      <c r="G81" s="78"/>
      <c r="H81" s="657"/>
      <c r="I81" s="216"/>
      <c r="J81" s="363">
        <v>2.0</v>
      </c>
      <c r="K81" s="329" t="s">
        <v>2975</v>
      </c>
      <c r="L81" s="329" t="s">
        <v>3390</v>
      </c>
      <c r="M81" s="662">
        <f>H86</f>
        <v>7.14</v>
      </c>
      <c r="N81" s="329"/>
      <c r="O81" s="329"/>
      <c r="P81" s="329"/>
      <c r="Q81" s="329"/>
      <c r="R81" s="329"/>
      <c r="S81" s="656"/>
      <c r="T81" s="329"/>
      <c r="U81" s="329"/>
      <c r="V81" s="165"/>
      <c r="W81" s="165"/>
      <c r="X81" s="417"/>
      <c r="Y81" s="329"/>
      <c r="Z81" s="329"/>
      <c r="AA81" s="329"/>
      <c r="AB81" s="329"/>
      <c r="AC81" s="329"/>
      <c r="AD81" s="329"/>
      <c r="AE81" s="656"/>
      <c r="AF81" s="656"/>
      <c r="AG81" s="656"/>
      <c r="AH81" s="656"/>
      <c r="AI81" s="6"/>
    </row>
    <row r="82" ht="13.5" customHeight="1">
      <c r="A82" s="5"/>
      <c r="B82" s="621"/>
      <c r="C82" s="6"/>
      <c r="D82" s="6"/>
      <c r="E82" s="6"/>
      <c r="F82" s="6"/>
      <c r="G82" s="78"/>
      <c r="H82" s="657"/>
      <c r="I82" s="216"/>
      <c r="J82" s="345"/>
      <c r="K82" s="216"/>
      <c r="L82" s="329"/>
      <c r="M82" s="329"/>
      <c r="N82" s="329"/>
      <c r="O82" s="656"/>
      <c r="P82" s="656"/>
      <c r="Q82" s="656"/>
      <c r="R82" s="329"/>
      <c r="S82" s="656"/>
      <c r="T82" s="656"/>
      <c r="U82" s="656"/>
      <c r="V82" s="165"/>
      <c r="W82" s="165"/>
      <c r="X82" s="417"/>
      <c r="Y82" s="329"/>
      <c r="Z82" s="329"/>
      <c r="AA82" s="329"/>
      <c r="AB82" s="329"/>
      <c r="AC82" s="329"/>
      <c r="AD82" s="329"/>
      <c r="AE82" s="656"/>
      <c r="AF82" s="656"/>
      <c r="AG82" s="656"/>
      <c r="AH82" s="656"/>
      <c r="AI82" s="6"/>
    </row>
    <row r="83" ht="13.5" customHeight="1">
      <c r="A83" s="5"/>
      <c r="B83" s="621"/>
      <c r="C83" s="6"/>
      <c r="D83" s="6"/>
      <c r="E83" s="6"/>
      <c r="F83" s="6"/>
      <c r="G83" s="78"/>
      <c r="H83" s="657">
        <f>H78+0.01</f>
        <v>7.11</v>
      </c>
      <c r="I83" s="216" t="s">
        <v>3570</v>
      </c>
      <c r="J83" s="656"/>
      <c r="K83" s="216"/>
      <c r="L83" s="329"/>
      <c r="M83" s="329"/>
      <c r="N83" s="329"/>
      <c r="O83" s="656"/>
      <c r="P83" s="656"/>
      <c r="Q83" s="656"/>
      <c r="R83" s="329"/>
      <c r="S83" s="656"/>
      <c r="T83" s="656"/>
      <c r="U83" s="656"/>
      <c r="V83" s="165"/>
      <c r="W83" s="165"/>
      <c r="X83" s="417"/>
      <c r="Y83" s="329"/>
      <c r="Z83" s="329"/>
      <c r="AA83" s="329"/>
      <c r="AB83" s="329"/>
      <c r="AC83" s="329"/>
      <c r="AD83" s="329"/>
      <c r="AE83" s="656"/>
      <c r="AF83" s="656"/>
      <c r="AG83" s="656"/>
      <c r="AH83" s="656"/>
      <c r="AI83" s="6"/>
    </row>
    <row r="84" ht="13.5" customHeight="1">
      <c r="A84" s="5"/>
      <c r="B84" s="621"/>
      <c r="C84" s="6"/>
      <c r="D84" s="6"/>
      <c r="E84" s="6"/>
      <c r="F84" s="6"/>
      <c r="G84" s="78"/>
      <c r="H84" s="657"/>
      <c r="I84" s="656"/>
      <c r="J84" s="663"/>
      <c r="K84" s="664"/>
      <c r="L84" s="329"/>
      <c r="M84" s="329"/>
      <c r="N84" s="667" t="s">
        <v>3571</v>
      </c>
      <c r="O84" s="45"/>
      <c r="P84" s="45"/>
      <c r="Q84" s="45"/>
      <c r="R84" s="45"/>
      <c r="S84" s="45"/>
      <c r="T84" s="46"/>
      <c r="U84" s="656"/>
      <c r="V84" s="165"/>
      <c r="W84" s="165"/>
      <c r="X84" s="417"/>
      <c r="Y84" s="329"/>
      <c r="Z84" s="329"/>
      <c r="AA84" s="329"/>
      <c r="AB84" s="329"/>
      <c r="AC84" s="329"/>
      <c r="AD84" s="329"/>
      <c r="AE84" s="656"/>
      <c r="AF84" s="656"/>
      <c r="AG84" s="656"/>
      <c r="AH84" s="656"/>
      <c r="AI84" s="6"/>
    </row>
    <row r="85" ht="13.5" customHeight="1">
      <c r="A85" s="5"/>
      <c r="B85" s="621"/>
      <c r="C85" s="6"/>
      <c r="D85" s="6"/>
      <c r="E85" s="6"/>
      <c r="F85" s="6"/>
      <c r="G85" s="78"/>
      <c r="H85" s="660"/>
      <c r="I85" s="656"/>
      <c r="J85" s="290"/>
      <c r="K85" s="661"/>
      <c r="L85" s="656"/>
      <c r="M85" s="364"/>
      <c r="N85" s="364"/>
      <c r="O85" s="216"/>
      <c r="P85" s="216"/>
      <c r="Q85" s="216"/>
      <c r="R85" s="216"/>
      <c r="S85" s="216"/>
      <c r="T85" s="216"/>
      <c r="U85" s="216"/>
      <c r="V85" s="329"/>
      <c r="W85" s="329"/>
      <c r="X85" s="417"/>
      <c r="Y85" s="329"/>
      <c r="Z85" s="329"/>
      <c r="AA85" s="329"/>
      <c r="AB85" s="329"/>
      <c r="AC85" s="329"/>
      <c r="AD85" s="329"/>
      <c r="AE85" s="656"/>
      <c r="AF85" s="656"/>
      <c r="AG85" s="656"/>
      <c r="AH85" s="656"/>
      <c r="AI85" s="6"/>
    </row>
    <row r="86" ht="13.5" customHeight="1">
      <c r="A86" s="5"/>
      <c r="B86" s="621"/>
      <c r="C86" s="6"/>
      <c r="D86" s="6"/>
      <c r="E86" s="6"/>
      <c r="F86" s="6"/>
      <c r="G86" s="78"/>
      <c r="H86" s="657">
        <v>7.14</v>
      </c>
      <c r="I86" s="527" t="s">
        <v>3574</v>
      </c>
      <c r="R86" s="656"/>
      <c r="S86" s="345"/>
      <c r="T86" s="345"/>
      <c r="U86" s="345"/>
      <c r="V86" s="329"/>
      <c r="W86" s="329"/>
      <c r="X86" s="417"/>
      <c r="Y86" s="329"/>
      <c r="Z86" s="329"/>
      <c r="AA86" s="329"/>
      <c r="AB86" s="329"/>
      <c r="AC86" s="329"/>
      <c r="AD86" s="329"/>
      <c r="AE86" s="656"/>
      <c r="AF86" s="656"/>
      <c r="AG86" s="656"/>
      <c r="AH86" s="656"/>
      <c r="AI86" s="6"/>
    </row>
    <row r="87" ht="13.5" customHeight="1">
      <c r="A87" s="5"/>
      <c r="B87" s="621"/>
      <c r="C87" s="6"/>
      <c r="D87" s="6"/>
      <c r="E87" s="6"/>
      <c r="F87" s="6"/>
      <c r="G87" s="78"/>
      <c r="H87" s="657"/>
      <c r="I87" s="364" t="s">
        <v>3575</v>
      </c>
      <c r="J87" s="364"/>
      <c r="K87" s="364"/>
      <c r="L87" s="364"/>
      <c r="M87" s="364"/>
      <c r="N87" s="364"/>
      <c r="O87" s="364"/>
      <c r="P87" s="364"/>
      <c r="Q87" s="364"/>
      <c r="R87" s="656"/>
      <c r="S87" s="345"/>
      <c r="T87" s="345"/>
      <c r="U87" s="345"/>
      <c r="V87" s="329"/>
      <c r="W87" s="329"/>
      <c r="X87" s="417"/>
      <c r="Y87" s="329"/>
      <c r="Z87" s="329"/>
      <c r="AA87" s="329"/>
      <c r="AB87" s="329"/>
      <c r="AC87" s="329"/>
      <c r="AD87" s="329"/>
      <c r="AE87" s="656"/>
      <c r="AF87" s="656"/>
      <c r="AG87" s="656"/>
      <c r="AH87" s="656"/>
      <c r="AI87" s="6"/>
    </row>
    <row r="88" ht="13.5" customHeight="1">
      <c r="A88" s="5"/>
      <c r="B88" s="621"/>
      <c r="C88" s="6"/>
      <c r="D88" s="6"/>
      <c r="E88" s="6"/>
      <c r="F88" s="6"/>
      <c r="G88" s="78"/>
      <c r="H88" s="657"/>
      <c r="I88" s="363"/>
      <c r="J88" s="363">
        <v>1.0</v>
      </c>
      <c r="K88" s="329" t="s">
        <v>2974</v>
      </c>
      <c r="L88" s="656"/>
      <c r="M88" s="329"/>
      <c r="N88" s="329"/>
      <c r="O88" s="329"/>
      <c r="P88" s="329"/>
      <c r="Q88" s="329"/>
      <c r="R88" s="329"/>
      <c r="S88" s="329"/>
      <c r="T88" s="329"/>
      <c r="U88" s="329"/>
      <c r="V88" s="329"/>
      <c r="W88" s="329"/>
      <c r="X88" s="417"/>
      <c r="Y88" s="329"/>
      <c r="Z88" s="329"/>
      <c r="AA88" s="329"/>
      <c r="AB88" s="329"/>
      <c r="AC88" s="329"/>
      <c r="AD88" s="329"/>
      <c r="AE88" s="656"/>
      <c r="AF88" s="656"/>
      <c r="AG88" s="656"/>
      <c r="AH88" s="656"/>
      <c r="AI88" s="6"/>
    </row>
    <row r="89" ht="13.5" customHeight="1">
      <c r="A89" s="5"/>
      <c r="B89" s="621"/>
      <c r="C89" s="6"/>
      <c r="D89" s="6"/>
      <c r="E89" s="6"/>
      <c r="F89" s="6"/>
      <c r="G89" s="78"/>
      <c r="H89" s="657"/>
      <c r="I89" s="216"/>
      <c r="J89" s="363">
        <v>2.0</v>
      </c>
      <c r="K89" s="329" t="s">
        <v>2975</v>
      </c>
      <c r="L89" s="329"/>
      <c r="M89" s="662"/>
      <c r="N89" s="329"/>
      <c r="O89" s="329"/>
      <c r="P89" s="329"/>
      <c r="Q89" s="329"/>
      <c r="R89" s="329"/>
      <c r="S89" s="656"/>
      <c r="T89" s="329"/>
      <c r="U89" s="329"/>
      <c r="V89" s="329"/>
      <c r="W89" s="329"/>
      <c r="X89" s="417"/>
      <c r="Y89" s="329"/>
      <c r="Z89" s="329"/>
      <c r="AA89" s="329"/>
      <c r="AB89" s="329"/>
      <c r="AC89" s="329"/>
      <c r="AD89" s="329"/>
      <c r="AE89" s="656"/>
      <c r="AF89" s="656"/>
      <c r="AG89" s="656"/>
      <c r="AH89" s="656"/>
      <c r="AI89" s="6"/>
    </row>
    <row r="90" ht="13.5" customHeight="1">
      <c r="A90" s="5"/>
      <c r="B90" s="621"/>
      <c r="C90" s="6"/>
      <c r="D90" s="6"/>
      <c r="E90" s="6"/>
      <c r="F90" s="6"/>
      <c r="G90" s="78"/>
      <c r="H90" s="660"/>
      <c r="I90" s="656"/>
      <c r="J90" s="290"/>
      <c r="K90" s="661"/>
      <c r="L90" s="656"/>
      <c r="M90" s="364"/>
      <c r="N90" s="364"/>
      <c r="O90" s="216"/>
      <c r="P90" s="216"/>
      <c r="Q90" s="216"/>
      <c r="R90" s="216"/>
      <c r="S90" s="216"/>
      <c r="T90" s="216"/>
      <c r="U90" s="216"/>
      <c r="V90" s="329"/>
      <c r="W90" s="329"/>
      <c r="X90" s="417"/>
      <c r="Y90" s="329"/>
      <c r="Z90" s="329"/>
      <c r="AA90" s="329"/>
      <c r="AB90" s="329"/>
      <c r="AC90" s="329"/>
      <c r="AD90" s="329"/>
      <c r="AE90" s="656"/>
      <c r="AF90" s="656"/>
      <c r="AG90" s="656"/>
      <c r="AH90" s="656"/>
      <c r="AI90" s="6"/>
    </row>
    <row r="91" ht="13.5" customHeight="1">
      <c r="A91" s="5"/>
      <c r="B91" s="621"/>
      <c r="C91" s="6"/>
      <c r="D91" s="27"/>
      <c r="E91" s="27"/>
      <c r="F91" s="27"/>
      <c r="G91" s="78"/>
      <c r="H91" s="621" t="s">
        <v>2990</v>
      </c>
      <c r="I91" s="643" t="str">
        <f>"CATI: SI (7.01 = 1) ASIGNAR (V07_16=0)"</f>
        <v>CATI: SI (7.01 = 1) ASIGNAR (V07_16=0)</v>
      </c>
      <c r="J91" s="45"/>
      <c r="K91" s="45"/>
      <c r="L91" s="45"/>
      <c r="M91" s="45"/>
      <c r="N91" s="45"/>
      <c r="O91" s="45"/>
      <c r="P91" s="45"/>
      <c r="Q91" s="45"/>
      <c r="R91" s="45"/>
      <c r="S91" s="45"/>
      <c r="T91" s="45"/>
      <c r="U91" s="45"/>
      <c r="V91" s="46"/>
      <c r="W91" s="270"/>
      <c r="X91" s="270"/>
      <c r="Y91" s="270"/>
      <c r="Z91" s="270"/>
      <c r="AA91" s="270"/>
      <c r="AB91" s="270"/>
      <c r="AC91" s="270"/>
      <c r="AD91" s="270"/>
      <c r="AE91" s="27"/>
      <c r="AF91" s="27"/>
      <c r="AG91" s="27"/>
      <c r="AH91" s="27"/>
      <c r="AI91" s="27"/>
    </row>
    <row r="92" ht="13.5" customHeight="1">
      <c r="A92" s="5"/>
      <c r="B92" s="275"/>
      <c r="C92" s="621"/>
      <c r="D92" s="621"/>
      <c r="E92" s="641" t="s">
        <v>3172</v>
      </c>
      <c r="F92" s="642" t="s">
        <v>3551</v>
      </c>
      <c r="G92" s="78"/>
      <c r="H92" s="621"/>
      <c r="I92" s="640" t="str">
        <f>"CATI: SI (V07_01=2) Y (V03_03&gt;17) Y (V03_10c&gt;17) ASIGNAR (V07_16=0)"</f>
        <v>CATI: SI (V07_01=2) Y (V03_03&gt;17) Y (V03_10c&gt;17) ASIGNAR (V07_16=0)</v>
      </c>
      <c r="J92" s="45"/>
      <c r="K92" s="45"/>
      <c r="L92" s="45"/>
      <c r="M92" s="45"/>
      <c r="N92" s="45"/>
      <c r="O92" s="45"/>
      <c r="P92" s="45"/>
      <c r="Q92" s="45"/>
      <c r="R92" s="45"/>
      <c r="S92" s="45"/>
      <c r="T92" s="45"/>
      <c r="U92" s="45"/>
      <c r="V92" s="46"/>
      <c r="W92" s="523"/>
      <c r="X92" s="523"/>
      <c r="Y92" s="523"/>
      <c r="Z92" s="30"/>
      <c r="AA92" s="75"/>
      <c r="AB92" s="27"/>
      <c r="AC92" s="27"/>
      <c r="AD92" s="27"/>
      <c r="AE92" s="27"/>
      <c r="AF92" s="27"/>
      <c r="AG92" s="27"/>
      <c r="AH92" s="27"/>
      <c r="AI92" s="27"/>
    </row>
    <row r="93" ht="13.5" customHeight="1">
      <c r="A93" s="5"/>
      <c r="B93" s="275"/>
      <c r="C93" s="621"/>
      <c r="D93" s="621"/>
      <c r="E93" s="621"/>
      <c r="F93" s="621"/>
      <c r="G93" s="78"/>
      <c r="H93" s="621" t="s">
        <v>2990</v>
      </c>
      <c r="I93" s="640" t="s">
        <v>3576</v>
      </c>
      <c r="J93" s="45"/>
      <c r="K93" s="45"/>
      <c r="L93" s="45"/>
      <c r="M93" s="45"/>
      <c r="N93" s="45"/>
      <c r="O93" s="45"/>
      <c r="P93" s="45"/>
      <c r="Q93" s="45"/>
      <c r="R93" s="45"/>
      <c r="S93" s="45"/>
      <c r="T93" s="46"/>
      <c r="U93" s="523"/>
      <c r="V93" s="523"/>
      <c r="W93" s="523"/>
      <c r="X93" s="523"/>
      <c r="Y93" s="523"/>
      <c r="Z93" s="30"/>
      <c r="AA93" s="75"/>
      <c r="AB93" s="27"/>
      <c r="AC93" s="27"/>
      <c r="AD93" s="27"/>
      <c r="AE93" s="27"/>
      <c r="AF93" s="27"/>
      <c r="AG93" s="27"/>
      <c r="AH93" s="27"/>
      <c r="AI93" s="27"/>
    </row>
    <row r="94" ht="13.5" customHeight="1">
      <c r="A94" s="5"/>
      <c r="B94" s="621"/>
      <c r="C94" s="4"/>
      <c r="D94" s="4"/>
      <c r="F94" s="4"/>
      <c r="G94" s="78"/>
      <c r="H94" s="4">
        <v>7.16</v>
      </c>
      <c r="I94" s="668" t="s">
        <v>3577</v>
      </c>
      <c r="J94" s="91"/>
      <c r="K94" s="91"/>
      <c r="L94" s="91"/>
      <c r="M94" s="91"/>
      <c r="N94" s="91"/>
      <c r="O94" s="91"/>
      <c r="P94" s="91"/>
      <c r="Q94" s="91"/>
      <c r="R94" s="91"/>
      <c r="S94" s="91"/>
      <c r="T94" s="91"/>
      <c r="U94" s="91"/>
      <c r="V94" s="91"/>
      <c r="W94" s="91"/>
      <c r="X94" s="91"/>
      <c r="Y94" s="91"/>
      <c r="Z94" s="91"/>
      <c r="AA94" s="75"/>
      <c r="AB94" s="91"/>
      <c r="AC94" s="91"/>
      <c r="AD94" s="77"/>
      <c r="AE94" s="77"/>
      <c r="AF94" s="77"/>
      <c r="AG94" s="77"/>
      <c r="AH94" s="77"/>
      <c r="AI94" s="77"/>
    </row>
    <row r="95" ht="13.5" customHeight="1">
      <c r="A95" s="5"/>
      <c r="B95" s="75"/>
      <c r="C95" s="75"/>
      <c r="D95" s="75"/>
      <c r="E95" s="75"/>
      <c r="F95" s="75"/>
      <c r="G95" s="669"/>
      <c r="H95" s="75"/>
      <c r="I95" s="670" t="s">
        <v>3578</v>
      </c>
      <c r="J95" s="45"/>
      <c r="K95" s="45"/>
      <c r="L95" s="45"/>
      <c r="M95" s="45"/>
      <c r="N95" s="45"/>
      <c r="O95" s="45"/>
      <c r="P95" s="45"/>
      <c r="Q95" s="45"/>
      <c r="R95" s="45"/>
      <c r="S95" s="45"/>
      <c r="T95" s="45"/>
      <c r="U95" s="45"/>
      <c r="V95" s="46"/>
      <c r="W95" s="91"/>
      <c r="X95" s="91"/>
      <c r="Y95" s="91"/>
      <c r="Z95" s="91"/>
      <c r="AA95" s="75"/>
      <c r="AB95" s="75"/>
      <c r="AC95" s="75"/>
      <c r="AD95" s="27"/>
      <c r="AE95" s="27"/>
      <c r="AF95" s="27"/>
      <c r="AG95" s="27"/>
      <c r="AH95" s="27"/>
      <c r="AI95" s="27"/>
    </row>
    <row r="96" ht="13.5" customHeight="1">
      <c r="A96" s="5"/>
      <c r="B96" s="75"/>
      <c r="C96" s="75"/>
      <c r="D96" s="75"/>
      <c r="E96" s="75"/>
      <c r="F96" s="75"/>
      <c r="G96" s="78"/>
      <c r="H96" s="27"/>
      <c r="I96" s="91"/>
      <c r="J96" s="671"/>
      <c r="K96" s="672"/>
      <c r="L96" s="216"/>
      <c r="M96" s="94" t="s">
        <v>3555</v>
      </c>
      <c r="N96" s="45"/>
      <c r="O96" s="45"/>
      <c r="P96" s="45"/>
      <c r="Q96" s="45"/>
      <c r="R96" s="45"/>
      <c r="S96" s="45"/>
      <c r="T96" s="45"/>
      <c r="U96" s="45"/>
      <c r="V96" s="45"/>
      <c r="W96" s="45"/>
      <c r="X96" s="45"/>
      <c r="Y96" s="45"/>
      <c r="Z96" s="46"/>
      <c r="AA96" s="75"/>
      <c r="AB96" s="75"/>
      <c r="AC96" s="27"/>
      <c r="AD96" s="27"/>
      <c r="AE96" s="27"/>
      <c r="AF96" s="27"/>
      <c r="AG96" s="27"/>
      <c r="AH96" s="27"/>
      <c r="AI96" s="27"/>
    </row>
    <row r="97" ht="13.5" customHeight="1">
      <c r="A97" s="5"/>
      <c r="B97" s="75"/>
      <c r="C97" s="75"/>
      <c r="D97" s="75"/>
      <c r="E97" s="75"/>
      <c r="F97" s="75"/>
      <c r="G97" s="78"/>
      <c r="H97" s="27"/>
      <c r="I97" s="91"/>
      <c r="J97" s="91"/>
      <c r="K97" s="91"/>
      <c r="L97" s="91"/>
      <c r="M97" s="653" t="s">
        <v>3579</v>
      </c>
      <c r="N97" s="34"/>
      <c r="O97" s="34"/>
      <c r="P97" s="34"/>
      <c r="Q97" s="34"/>
      <c r="R97" s="34"/>
      <c r="S97" s="34"/>
      <c r="T97" s="34"/>
      <c r="U97" s="34"/>
      <c r="V97" s="34"/>
      <c r="W97" s="34"/>
      <c r="X97" s="34"/>
      <c r="Y97" s="34"/>
      <c r="Z97" s="35"/>
      <c r="AA97" s="75"/>
      <c r="AB97" s="75"/>
      <c r="AC97" s="27"/>
      <c r="AD97" s="27"/>
      <c r="AE97" s="27"/>
      <c r="AF97" s="27"/>
      <c r="AG97" s="27"/>
      <c r="AH97" s="27"/>
      <c r="AI97" s="27"/>
    </row>
    <row r="98" ht="13.5" customHeight="1">
      <c r="A98" s="5"/>
      <c r="B98" s="75"/>
      <c r="C98" s="75"/>
      <c r="D98" s="75"/>
      <c r="E98" s="75"/>
      <c r="F98" s="75"/>
      <c r="G98" s="78"/>
      <c r="H98" s="27"/>
      <c r="I98" s="91"/>
      <c r="J98" s="91"/>
      <c r="K98" s="91"/>
      <c r="L98" s="91"/>
      <c r="M98" s="36"/>
      <c r="N98" s="37"/>
      <c r="O98" s="37"/>
      <c r="P98" s="37"/>
      <c r="Q98" s="37"/>
      <c r="R98" s="37"/>
      <c r="S98" s="37"/>
      <c r="T98" s="37"/>
      <c r="U98" s="37"/>
      <c r="V98" s="37"/>
      <c r="W98" s="37"/>
      <c r="X98" s="37"/>
      <c r="Y98" s="37"/>
      <c r="Z98" s="38"/>
      <c r="AA98" s="75"/>
      <c r="AB98" s="75"/>
      <c r="AC98" s="27"/>
      <c r="AD98" s="27"/>
      <c r="AE98" s="27"/>
      <c r="AF98" s="27"/>
      <c r="AG98" s="27"/>
      <c r="AH98" s="27"/>
      <c r="AI98" s="27"/>
    </row>
    <row r="99" ht="13.5" customHeight="1">
      <c r="A99" s="5"/>
      <c r="B99" s="75"/>
      <c r="C99" s="75"/>
      <c r="D99" s="75"/>
      <c r="E99" s="75"/>
      <c r="F99" s="75"/>
      <c r="G99" s="78"/>
      <c r="H99" s="27"/>
      <c r="I99" s="91"/>
      <c r="J99" s="91"/>
      <c r="K99" s="91"/>
      <c r="L99" s="91"/>
      <c r="M99" s="91"/>
      <c r="N99" s="91"/>
      <c r="O99" s="91"/>
      <c r="P99" s="91"/>
      <c r="Q99" s="91"/>
      <c r="R99" s="91"/>
      <c r="S99" s="91"/>
      <c r="T99" s="91"/>
      <c r="U99" s="91"/>
      <c r="V99" s="91"/>
      <c r="W99" s="91"/>
      <c r="X99" s="91"/>
      <c r="Y99" s="91"/>
      <c r="Z99" s="91"/>
      <c r="AA99" s="91"/>
      <c r="AB99" s="91"/>
      <c r="AC99" s="91"/>
      <c r="AD99" s="27"/>
      <c r="AE99" s="27"/>
      <c r="AF99" s="27"/>
      <c r="AG99" s="27"/>
      <c r="AH99" s="27"/>
      <c r="AI99" s="27"/>
    </row>
    <row r="100" ht="13.5" customHeight="1">
      <c r="A100" s="5"/>
      <c r="B100" s="75"/>
      <c r="C100" s="75"/>
      <c r="D100" s="75"/>
      <c r="E100" s="75"/>
      <c r="F100" s="75"/>
      <c r="G100" s="259" t="s">
        <v>3110</v>
      </c>
      <c r="H100" s="673" t="s">
        <v>3580</v>
      </c>
      <c r="I100" s="98" t="s">
        <v>3581</v>
      </c>
      <c r="J100" s="363"/>
      <c r="K100" s="329"/>
      <c r="L100" s="329"/>
      <c r="M100" s="329"/>
      <c r="N100" s="329"/>
      <c r="O100" s="329"/>
      <c r="P100" s="329"/>
      <c r="Q100" s="329"/>
      <c r="R100" s="329"/>
      <c r="S100" s="329"/>
      <c r="T100" s="329"/>
      <c r="U100" s="329"/>
      <c r="V100" s="329"/>
      <c r="W100" s="329"/>
      <c r="X100" s="329"/>
      <c r="Y100" s="329"/>
      <c r="Z100" s="329"/>
      <c r="AA100" s="216"/>
      <c r="AB100" s="216"/>
      <c r="AC100" s="216"/>
      <c r="AD100" s="161"/>
      <c r="AE100" s="161"/>
      <c r="AF100" s="27"/>
      <c r="AG100" s="161"/>
      <c r="AH100" s="161"/>
      <c r="AI100" s="27"/>
    </row>
    <row r="101" ht="13.5" customHeight="1">
      <c r="A101" s="5"/>
      <c r="B101" s="75"/>
      <c r="C101" s="75"/>
      <c r="D101" s="75"/>
      <c r="E101" s="75"/>
      <c r="F101" s="75"/>
      <c r="G101" s="78"/>
      <c r="H101" s="673"/>
      <c r="I101" s="216" t="s">
        <v>3582</v>
      </c>
      <c r="J101" s="363"/>
      <c r="K101" s="329"/>
      <c r="L101" s="329"/>
      <c r="M101" s="329"/>
      <c r="N101" s="329"/>
      <c r="O101" s="329"/>
      <c r="P101" s="329"/>
      <c r="Q101" s="329"/>
      <c r="R101" s="329"/>
      <c r="S101" s="329"/>
      <c r="T101" s="329"/>
      <c r="U101" s="329"/>
      <c r="V101" s="329"/>
      <c r="W101" s="329"/>
      <c r="X101" s="329"/>
      <c r="Y101" s="329"/>
      <c r="Z101" s="329"/>
      <c r="AA101" s="216"/>
      <c r="AB101" s="216"/>
      <c r="AC101" s="216"/>
      <c r="AD101" s="161"/>
      <c r="AE101" s="161"/>
      <c r="AF101" s="27"/>
      <c r="AG101" s="161"/>
      <c r="AH101" s="161"/>
      <c r="AI101" s="27"/>
    </row>
    <row r="102" ht="13.5" customHeight="1">
      <c r="A102" s="5"/>
      <c r="B102" s="75"/>
      <c r="C102" s="75"/>
      <c r="D102" s="75"/>
      <c r="E102" s="75"/>
      <c r="F102" s="75"/>
      <c r="G102" s="78"/>
      <c r="H102" s="674"/>
      <c r="I102" s="216"/>
      <c r="J102" s="671"/>
      <c r="K102" s="672"/>
      <c r="L102" s="216"/>
      <c r="M102" s="596" t="s">
        <v>3583</v>
      </c>
      <c r="N102" s="45"/>
      <c r="O102" s="45"/>
      <c r="P102" s="45"/>
      <c r="Q102" s="45"/>
      <c r="R102" s="45"/>
      <c r="S102" s="45"/>
      <c r="T102" s="46"/>
      <c r="U102" s="216"/>
      <c r="V102" s="216"/>
      <c r="W102" s="216"/>
      <c r="X102" s="216"/>
      <c r="Y102" s="216"/>
      <c r="Z102" s="216"/>
      <c r="AA102" s="216"/>
      <c r="AB102" s="216"/>
      <c r="AC102" s="161"/>
      <c r="AD102" s="161"/>
      <c r="AE102" s="27"/>
      <c r="AF102" s="161"/>
      <c r="AG102" s="161"/>
      <c r="AH102" s="27"/>
      <c r="AI102" s="27"/>
    </row>
    <row r="103" ht="13.5" customHeight="1">
      <c r="A103" s="5"/>
      <c r="B103" s="75"/>
      <c r="C103" s="75"/>
      <c r="D103" s="75"/>
      <c r="E103" s="75"/>
      <c r="F103" s="75"/>
      <c r="G103" s="78"/>
      <c r="H103" s="27"/>
      <c r="I103" s="91"/>
      <c r="J103" s="91"/>
      <c r="K103" s="91"/>
      <c r="L103" s="91"/>
      <c r="M103" s="653" t="s">
        <v>3584</v>
      </c>
      <c r="N103" s="34"/>
      <c r="O103" s="34"/>
      <c r="P103" s="34"/>
      <c r="Q103" s="34"/>
      <c r="R103" s="34"/>
      <c r="S103" s="34"/>
      <c r="T103" s="34"/>
      <c r="U103" s="34"/>
      <c r="V103" s="34"/>
      <c r="W103" s="34"/>
      <c r="X103" s="34"/>
      <c r="Y103" s="34"/>
      <c r="Z103" s="35"/>
      <c r="AA103" s="75"/>
      <c r="AB103" s="75"/>
      <c r="AC103" s="27"/>
      <c r="AD103" s="27"/>
      <c r="AE103" s="27"/>
      <c r="AF103" s="27"/>
      <c r="AG103" s="27"/>
      <c r="AH103" s="27"/>
      <c r="AI103" s="27"/>
    </row>
    <row r="104" ht="13.5" customHeight="1">
      <c r="A104" s="5"/>
      <c r="B104" s="75"/>
      <c r="C104" s="75"/>
      <c r="D104" s="75"/>
      <c r="E104" s="75"/>
      <c r="F104" s="75"/>
      <c r="G104" s="78"/>
      <c r="H104" s="674"/>
      <c r="I104" s="216"/>
      <c r="J104" s="345"/>
      <c r="K104" s="216"/>
      <c r="L104" s="216"/>
      <c r="M104" s="36"/>
      <c r="N104" s="37"/>
      <c r="O104" s="37"/>
      <c r="P104" s="37"/>
      <c r="Q104" s="37"/>
      <c r="R104" s="37"/>
      <c r="S104" s="37"/>
      <c r="T104" s="37"/>
      <c r="U104" s="37"/>
      <c r="V104" s="37"/>
      <c r="W104" s="37"/>
      <c r="X104" s="37"/>
      <c r="Y104" s="37"/>
      <c r="Z104" s="38"/>
      <c r="AA104" s="216"/>
      <c r="AB104" s="216"/>
      <c r="AC104" s="216"/>
      <c r="AD104" s="161"/>
      <c r="AE104" s="161"/>
      <c r="AF104" s="27"/>
      <c r="AG104" s="161"/>
      <c r="AH104" s="161"/>
      <c r="AI104" s="27"/>
    </row>
    <row r="105" ht="13.5" customHeight="1">
      <c r="A105" s="5"/>
      <c r="B105" s="75"/>
      <c r="C105" s="75"/>
      <c r="D105" s="75"/>
      <c r="E105" s="75"/>
      <c r="F105" s="75"/>
      <c r="G105" s="78"/>
      <c r="H105" s="674"/>
      <c r="I105" s="216"/>
      <c r="J105" s="345"/>
      <c r="K105" s="216"/>
      <c r="L105" s="216"/>
      <c r="M105" s="216"/>
      <c r="N105" s="216"/>
      <c r="O105" s="216"/>
      <c r="P105" s="216"/>
      <c r="Q105" s="216"/>
      <c r="R105" s="216"/>
      <c r="S105" s="216"/>
      <c r="T105" s="216"/>
      <c r="U105" s="216"/>
      <c r="V105" s="216"/>
      <c r="W105" s="216"/>
      <c r="X105" s="216"/>
      <c r="Y105" s="216"/>
      <c r="Z105" s="216"/>
      <c r="AA105" s="216"/>
      <c r="AB105" s="216"/>
      <c r="AC105" s="216"/>
      <c r="AD105" s="161"/>
      <c r="AE105" s="161"/>
      <c r="AF105" s="27"/>
      <c r="AG105" s="161"/>
      <c r="AH105" s="161"/>
      <c r="AI105" s="27"/>
    </row>
    <row r="106" ht="13.5" customHeight="1">
      <c r="A106" s="5"/>
      <c r="B106" s="75"/>
      <c r="C106" s="75"/>
      <c r="D106" s="75"/>
      <c r="E106" s="75"/>
      <c r="F106" s="75"/>
      <c r="G106" s="259" t="s">
        <v>3110</v>
      </c>
      <c r="H106" s="675" t="s">
        <v>3585</v>
      </c>
      <c r="I106" s="98" t="s">
        <v>3586</v>
      </c>
      <c r="J106" s="345"/>
      <c r="K106" s="216"/>
      <c r="L106" s="216"/>
      <c r="M106" s="216"/>
      <c r="N106" s="216"/>
      <c r="O106" s="216"/>
      <c r="P106" s="216"/>
      <c r="Q106" s="216"/>
      <c r="R106" s="216"/>
      <c r="S106" s="216"/>
      <c r="T106" s="216"/>
      <c r="U106" s="216"/>
      <c r="V106" s="216"/>
      <c r="W106" s="216"/>
      <c r="X106" s="216"/>
      <c r="Y106" s="216"/>
      <c r="Z106" s="216"/>
      <c r="AA106" s="216"/>
      <c r="AB106" s="216"/>
      <c r="AC106" s="216"/>
      <c r="AD106" s="161"/>
      <c r="AE106" s="161"/>
      <c r="AF106" s="27"/>
      <c r="AG106" s="161"/>
      <c r="AH106" s="161"/>
      <c r="AI106" s="27"/>
    </row>
    <row r="107" ht="13.5" customHeight="1">
      <c r="A107" s="5"/>
      <c r="B107" s="75"/>
      <c r="C107" s="75"/>
      <c r="D107" s="75"/>
      <c r="E107" s="75"/>
      <c r="F107" s="75"/>
      <c r="G107" s="78"/>
      <c r="H107" s="673"/>
      <c r="I107" s="216" t="s">
        <v>3587</v>
      </c>
      <c r="J107" s="363"/>
      <c r="K107" s="329"/>
      <c r="L107" s="329"/>
      <c r="M107" s="329"/>
      <c r="N107" s="329"/>
      <c r="O107" s="329"/>
      <c r="P107" s="329"/>
      <c r="Q107" s="329"/>
      <c r="R107" s="329"/>
      <c r="S107" s="329"/>
      <c r="T107" s="329"/>
      <c r="U107" s="329"/>
      <c r="V107" s="329"/>
      <c r="W107" s="329"/>
      <c r="X107" s="329"/>
      <c r="Y107" s="329"/>
      <c r="Z107" s="329"/>
      <c r="AA107" s="216"/>
      <c r="AB107" s="216"/>
      <c r="AC107" s="216"/>
      <c r="AD107" s="161"/>
      <c r="AE107" s="161"/>
      <c r="AF107" s="27"/>
      <c r="AG107" s="161"/>
      <c r="AH107" s="161"/>
      <c r="AI107" s="27"/>
    </row>
    <row r="108" ht="13.5" customHeight="1">
      <c r="A108" s="5"/>
      <c r="B108" s="75"/>
      <c r="C108" s="75"/>
      <c r="D108" s="75"/>
      <c r="E108" s="75"/>
      <c r="F108" s="75"/>
      <c r="G108" s="78"/>
      <c r="H108" s="674" t="s">
        <v>2990</v>
      </c>
      <c r="I108" s="216"/>
      <c r="J108" s="671"/>
      <c r="K108" s="672"/>
      <c r="L108" s="216"/>
      <c r="M108" s="94" t="s">
        <v>3588</v>
      </c>
      <c r="N108" s="45"/>
      <c r="O108" s="45"/>
      <c r="P108" s="45"/>
      <c r="Q108" s="45"/>
      <c r="R108" s="45"/>
      <c r="S108" s="45"/>
      <c r="T108" s="46"/>
      <c r="U108" s="98"/>
      <c r="V108" s="98"/>
      <c r="W108" s="98"/>
      <c r="X108" s="98"/>
      <c r="Y108" s="98"/>
      <c r="Z108" s="98"/>
      <c r="AA108" s="216"/>
      <c r="AB108" s="216"/>
      <c r="AC108" s="216"/>
      <c r="AD108" s="161"/>
      <c r="AE108" s="161"/>
      <c r="AF108" s="27"/>
      <c r="AG108" s="161"/>
      <c r="AH108" s="161"/>
      <c r="AI108" s="27"/>
    </row>
    <row r="109" ht="13.5" customHeight="1">
      <c r="A109" s="5"/>
      <c r="B109" s="75"/>
      <c r="C109" s="75"/>
      <c r="D109" s="75"/>
      <c r="E109" s="75"/>
      <c r="F109" s="75"/>
      <c r="G109" s="78"/>
      <c r="H109" s="674" t="s">
        <v>2990</v>
      </c>
      <c r="I109" s="216"/>
      <c r="J109" s="345"/>
      <c r="K109" s="216"/>
      <c r="L109" s="216"/>
      <c r="M109" s="653" t="s">
        <v>3589</v>
      </c>
      <c r="N109" s="34"/>
      <c r="O109" s="34"/>
      <c r="P109" s="34"/>
      <c r="Q109" s="34"/>
      <c r="R109" s="34"/>
      <c r="S109" s="34"/>
      <c r="T109" s="34"/>
      <c r="U109" s="34"/>
      <c r="V109" s="34"/>
      <c r="W109" s="34"/>
      <c r="X109" s="34"/>
      <c r="Y109" s="34"/>
      <c r="Z109" s="35"/>
      <c r="AA109" s="216"/>
      <c r="AB109" s="216"/>
      <c r="AC109" s="216"/>
      <c r="AD109" s="161"/>
      <c r="AE109" s="161"/>
      <c r="AF109" s="27"/>
      <c r="AG109" s="161"/>
      <c r="AH109" s="161"/>
      <c r="AI109" s="27"/>
    </row>
    <row r="110" ht="13.5" customHeight="1">
      <c r="A110" s="5"/>
      <c r="B110" s="75"/>
      <c r="C110" s="75"/>
      <c r="D110" s="75"/>
      <c r="E110" s="75"/>
      <c r="F110" s="75"/>
      <c r="G110" s="78"/>
      <c r="H110" s="674"/>
      <c r="I110" s="216"/>
      <c r="J110" s="345"/>
      <c r="K110" s="216"/>
      <c r="L110" s="216"/>
      <c r="M110" s="36"/>
      <c r="N110" s="37"/>
      <c r="O110" s="37"/>
      <c r="P110" s="37"/>
      <c r="Q110" s="37"/>
      <c r="R110" s="37"/>
      <c r="S110" s="37"/>
      <c r="T110" s="37"/>
      <c r="U110" s="37"/>
      <c r="V110" s="37"/>
      <c r="W110" s="37"/>
      <c r="X110" s="37"/>
      <c r="Y110" s="37"/>
      <c r="Z110" s="38"/>
      <c r="AA110" s="216"/>
      <c r="AB110" s="216"/>
      <c r="AC110" s="216"/>
      <c r="AD110" s="161"/>
      <c r="AE110" s="161"/>
      <c r="AF110" s="27"/>
      <c r="AG110" s="161"/>
      <c r="AH110" s="161"/>
      <c r="AI110" s="27"/>
    </row>
    <row r="111" ht="13.5" customHeight="1">
      <c r="A111" s="5"/>
      <c r="B111" s="75"/>
      <c r="C111" s="75"/>
      <c r="D111" s="75"/>
      <c r="E111" s="75"/>
      <c r="F111" s="75"/>
      <c r="G111" s="78"/>
      <c r="H111" s="674"/>
      <c r="I111" s="216"/>
      <c r="J111" s="345"/>
      <c r="K111" s="216"/>
      <c r="L111" s="216"/>
      <c r="M111" s="216"/>
      <c r="N111" s="216"/>
      <c r="O111" s="216"/>
      <c r="P111" s="216"/>
      <c r="Q111" s="216"/>
      <c r="R111" s="216"/>
      <c r="S111" s="216"/>
      <c r="T111" s="216"/>
      <c r="U111" s="216"/>
      <c r="V111" s="216"/>
      <c r="W111" s="216"/>
      <c r="X111" s="216"/>
      <c r="Y111" s="216"/>
      <c r="Z111" s="216"/>
      <c r="AA111" s="216"/>
      <c r="AB111" s="216"/>
      <c r="AC111" s="216"/>
      <c r="AD111" s="161"/>
      <c r="AE111" s="161"/>
      <c r="AF111" s="27"/>
      <c r="AG111" s="161"/>
      <c r="AH111" s="161"/>
      <c r="AI111" s="27"/>
    </row>
    <row r="112" ht="13.5" customHeight="1">
      <c r="A112" s="5"/>
      <c r="B112" s="75"/>
      <c r="C112" s="75"/>
      <c r="D112" s="75"/>
      <c r="E112" s="75"/>
      <c r="F112" s="75"/>
      <c r="G112" s="78"/>
      <c r="H112" s="673"/>
      <c r="I112" s="640" t="str">
        <f>"CATI: SI (V07_01=1) Y (V03_04=2)  ASIGNAR (V07_16c=0)"</f>
        <v>CATI: SI (V07_01=1) Y (V03_04=2)  ASIGNAR (V07_16c=0)</v>
      </c>
      <c r="J112" s="45"/>
      <c r="K112" s="45"/>
      <c r="L112" s="45"/>
      <c r="M112" s="45"/>
      <c r="N112" s="45"/>
      <c r="O112" s="45"/>
      <c r="P112" s="45"/>
      <c r="Q112" s="45"/>
      <c r="R112" s="45"/>
      <c r="S112" s="45"/>
      <c r="T112" s="46"/>
      <c r="U112" s="165"/>
      <c r="V112" s="165"/>
      <c r="W112" s="165"/>
      <c r="X112" s="165"/>
      <c r="Y112" s="165"/>
      <c r="Z112" s="165"/>
      <c r="AA112" s="165"/>
      <c r="AB112" s="216"/>
      <c r="AC112" s="216"/>
      <c r="AD112" s="161"/>
      <c r="AE112" s="161"/>
      <c r="AF112" s="27"/>
      <c r="AG112" s="161"/>
      <c r="AH112" s="161"/>
      <c r="AI112" s="27"/>
    </row>
    <row r="113" ht="13.5" customHeight="1">
      <c r="A113" s="5"/>
      <c r="B113" s="75"/>
      <c r="C113" s="75"/>
      <c r="D113" s="75"/>
      <c r="E113" s="75"/>
      <c r="F113" s="75"/>
      <c r="G113" s="78"/>
      <c r="H113" s="673"/>
      <c r="I113" s="640" t="str">
        <f>"CATI: SI (V07_01=2) Y ((V03_04=2) Y (V03_10d=2)) ASIGNAR (V07_16c=0)"</f>
        <v>CATI: SI (V07_01=2) Y ((V03_04=2) Y (V03_10d=2)) ASIGNAR (V07_16c=0)</v>
      </c>
      <c r="J113" s="45"/>
      <c r="K113" s="45"/>
      <c r="L113" s="45"/>
      <c r="M113" s="45"/>
      <c r="N113" s="45"/>
      <c r="O113" s="45"/>
      <c r="P113" s="45"/>
      <c r="Q113" s="45"/>
      <c r="R113" s="45"/>
      <c r="S113" s="45"/>
      <c r="T113" s="46"/>
      <c r="U113" s="165"/>
      <c r="V113" s="165"/>
      <c r="W113" s="165"/>
      <c r="X113" s="165"/>
      <c r="Y113" s="165"/>
      <c r="Z113" s="165"/>
      <c r="AA113" s="165"/>
      <c r="AB113" s="216"/>
      <c r="AC113" s="216"/>
      <c r="AD113" s="161"/>
      <c r="AE113" s="161"/>
      <c r="AF113" s="27"/>
      <c r="AG113" s="161"/>
      <c r="AH113" s="161"/>
      <c r="AI113" s="27"/>
    </row>
    <row r="114" ht="13.5" customHeight="1">
      <c r="A114" s="5"/>
      <c r="B114" s="75"/>
      <c r="C114" s="75"/>
      <c r="D114" s="75"/>
      <c r="E114" s="75"/>
      <c r="F114" s="75"/>
      <c r="G114" s="78"/>
      <c r="H114" s="673"/>
      <c r="I114" s="640" t="str">
        <f>"CATI: SI (V07_01=1) Y (V03_04=1) Y (V05_01=1) ASIGNAR (V07_16c=1)"</f>
        <v>CATI: SI (V07_01=1) Y (V03_04=1) Y (V05_01=1) ASIGNAR (V07_16c=1)</v>
      </c>
      <c r="J114" s="45"/>
      <c r="K114" s="45"/>
      <c r="L114" s="45"/>
      <c r="M114" s="45"/>
      <c r="N114" s="45"/>
      <c r="O114" s="45"/>
      <c r="P114" s="45"/>
      <c r="Q114" s="45"/>
      <c r="R114" s="45"/>
      <c r="S114" s="45"/>
      <c r="T114" s="46"/>
      <c r="U114" s="165"/>
      <c r="V114" s="165"/>
      <c r="W114" s="165"/>
      <c r="X114" s="165"/>
      <c r="Y114" s="165"/>
      <c r="Z114" s="165"/>
      <c r="AA114" s="165"/>
      <c r="AB114" s="216"/>
      <c r="AC114" s="216"/>
      <c r="AD114" s="161"/>
      <c r="AE114" s="161"/>
      <c r="AF114" s="27"/>
      <c r="AG114" s="161"/>
      <c r="AH114" s="161"/>
      <c r="AI114" s="27"/>
    </row>
    <row r="115" ht="13.5" customHeight="1">
      <c r="A115" s="5"/>
      <c r="B115" s="75"/>
      <c r="C115" s="75"/>
      <c r="D115" s="75"/>
      <c r="E115" s="75"/>
      <c r="F115" s="75"/>
      <c r="G115" s="259" t="s">
        <v>3110</v>
      </c>
      <c r="H115" s="673" t="s">
        <v>3590</v>
      </c>
      <c r="I115" s="164" t="s">
        <v>3591</v>
      </c>
      <c r="AB115" s="216"/>
      <c r="AC115" s="216"/>
      <c r="AD115" s="161"/>
      <c r="AE115" s="161"/>
      <c r="AF115" s="27"/>
      <c r="AG115" s="161"/>
      <c r="AH115" s="161"/>
      <c r="AI115" s="27"/>
    </row>
    <row r="116" ht="13.5" customHeight="1">
      <c r="A116" s="5"/>
      <c r="B116" s="75"/>
      <c r="C116" s="75"/>
      <c r="D116" s="75"/>
      <c r="E116" s="75"/>
      <c r="F116" s="75"/>
      <c r="G116" s="78"/>
      <c r="H116" s="673"/>
      <c r="AB116" s="216"/>
      <c r="AC116" s="216"/>
      <c r="AD116" s="161"/>
      <c r="AE116" s="161"/>
      <c r="AF116" s="27"/>
      <c r="AG116" s="161"/>
      <c r="AH116" s="161"/>
      <c r="AI116" s="27"/>
      <c r="AJ116" s="27"/>
      <c r="AK116" s="27"/>
    </row>
    <row r="117" ht="13.5" customHeight="1">
      <c r="A117" s="5"/>
      <c r="B117" s="75"/>
      <c r="C117" s="75"/>
      <c r="D117" s="75"/>
      <c r="E117" s="75"/>
      <c r="F117" s="75"/>
      <c r="G117" s="78"/>
      <c r="H117" s="673"/>
      <c r="I117" s="216" t="s">
        <v>3592</v>
      </c>
      <c r="J117" s="363"/>
      <c r="K117" s="329"/>
      <c r="L117" s="329"/>
      <c r="M117" s="329"/>
      <c r="N117" s="329"/>
      <c r="O117" s="329"/>
      <c r="P117" s="329"/>
      <c r="Q117" s="329"/>
      <c r="R117" s="329"/>
      <c r="S117" s="329"/>
      <c r="T117" s="329"/>
      <c r="U117" s="329"/>
      <c r="V117" s="329"/>
      <c r="W117" s="329"/>
      <c r="X117" s="329"/>
      <c r="Y117" s="329"/>
      <c r="Z117" s="329"/>
      <c r="AA117" s="216"/>
      <c r="AB117" s="216"/>
      <c r="AC117" s="216"/>
      <c r="AD117" s="161"/>
      <c r="AE117" s="161"/>
      <c r="AF117" s="27"/>
      <c r="AG117" s="161"/>
      <c r="AH117" s="161"/>
      <c r="AI117" s="27"/>
      <c r="AJ117" s="27"/>
      <c r="AK117" s="27"/>
    </row>
    <row r="118" ht="13.5" customHeight="1">
      <c r="A118" s="5"/>
      <c r="B118" s="75"/>
      <c r="C118" s="75"/>
      <c r="D118" s="75"/>
      <c r="E118" s="75"/>
      <c r="F118" s="75"/>
      <c r="G118" s="78"/>
      <c r="H118" s="674"/>
      <c r="I118" s="216"/>
      <c r="J118" s="671"/>
      <c r="K118" s="672"/>
      <c r="L118" s="216"/>
      <c r="M118" s="676" t="s">
        <v>3593</v>
      </c>
      <c r="N118" s="34"/>
      <c r="O118" s="34"/>
      <c r="P118" s="34"/>
      <c r="Q118" s="34"/>
      <c r="R118" s="34"/>
      <c r="S118" s="34"/>
      <c r="T118" s="34"/>
      <c r="U118" s="34"/>
      <c r="V118" s="34"/>
      <c r="W118" s="34"/>
      <c r="X118" s="34"/>
      <c r="Y118" s="34"/>
      <c r="Z118" s="35"/>
      <c r="AA118" s="216"/>
      <c r="AB118" s="216"/>
      <c r="AC118" s="216"/>
      <c r="AD118" s="161"/>
      <c r="AE118" s="161"/>
      <c r="AF118" s="27"/>
      <c r="AG118" s="161"/>
      <c r="AH118" s="161"/>
      <c r="AI118" s="27"/>
      <c r="AJ118" s="27"/>
      <c r="AK118" s="27"/>
    </row>
    <row r="119" ht="13.5" customHeight="1">
      <c r="A119" s="5"/>
      <c r="B119" s="75"/>
      <c r="C119" s="75"/>
      <c r="D119" s="75"/>
      <c r="E119" s="75"/>
      <c r="F119" s="75"/>
      <c r="G119" s="78"/>
      <c r="H119" s="675"/>
      <c r="I119" s="216"/>
      <c r="J119" s="677"/>
      <c r="K119" s="678"/>
      <c r="L119" s="216"/>
      <c r="M119" s="36"/>
      <c r="N119" s="37"/>
      <c r="O119" s="37"/>
      <c r="P119" s="37"/>
      <c r="Q119" s="37"/>
      <c r="R119" s="37"/>
      <c r="S119" s="37"/>
      <c r="T119" s="37"/>
      <c r="U119" s="37"/>
      <c r="V119" s="37"/>
      <c r="W119" s="37"/>
      <c r="X119" s="37"/>
      <c r="Y119" s="37"/>
      <c r="Z119" s="38"/>
      <c r="AA119" s="216"/>
      <c r="AC119" s="216"/>
      <c r="AD119" s="161"/>
      <c r="AE119" s="161"/>
      <c r="AF119" s="27"/>
      <c r="AG119" s="161"/>
      <c r="AH119" s="161"/>
      <c r="AI119" s="27"/>
      <c r="AJ119" s="27"/>
      <c r="AK119" s="27"/>
    </row>
    <row r="120" ht="13.5" customHeight="1">
      <c r="A120" s="5"/>
      <c r="B120" s="75"/>
      <c r="C120" s="75"/>
      <c r="D120" s="75"/>
      <c r="E120" s="75"/>
      <c r="F120" s="75"/>
      <c r="G120" s="78"/>
      <c r="H120" s="675"/>
      <c r="I120" s="216"/>
      <c r="J120" s="677"/>
      <c r="K120" s="678"/>
      <c r="L120" s="216"/>
      <c r="M120" s="596" t="s">
        <v>3583</v>
      </c>
      <c r="N120" s="45"/>
      <c r="O120" s="45"/>
      <c r="P120" s="45"/>
      <c r="Q120" s="45"/>
      <c r="R120" s="45"/>
      <c r="S120" s="45"/>
      <c r="T120" s="46"/>
      <c r="U120" s="216"/>
      <c r="V120" s="216"/>
      <c r="W120" s="216"/>
      <c r="X120" s="216"/>
      <c r="Y120" s="216"/>
      <c r="Z120" s="216"/>
      <c r="AA120" s="216"/>
      <c r="AB120" s="216"/>
      <c r="AC120" s="216"/>
      <c r="AD120" s="161"/>
      <c r="AE120" s="161"/>
      <c r="AF120" s="27"/>
      <c r="AG120" s="161"/>
      <c r="AH120" s="161"/>
      <c r="AI120" s="27"/>
      <c r="AJ120" s="27"/>
      <c r="AK120" s="27"/>
    </row>
    <row r="121" ht="13.5" customHeight="1">
      <c r="A121" s="5"/>
      <c r="B121" s="75"/>
      <c r="C121" s="75"/>
      <c r="D121" s="75"/>
      <c r="E121" s="75"/>
      <c r="F121" s="75"/>
      <c r="G121" s="78"/>
      <c r="H121" s="675"/>
      <c r="I121" s="216"/>
      <c r="J121" s="677"/>
      <c r="K121" s="678"/>
      <c r="L121" s="216"/>
      <c r="M121" s="653" t="s">
        <v>3594</v>
      </c>
      <c r="N121" s="34"/>
      <c r="O121" s="34"/>
      <c r="P121" s="34"/>
      <c r="Q121" s="34"/>
      <c r="R121" s="34"/>
      <c r="S121" s="34"/>
      <c r="T121" s="34"/>
      <c r="U121" s="34"/>
      <c r="V121" s="34"/>
      <c r="W121" s="34"/>
      <c r="X121" s="34"/>
      <c r="Y121" s="34"/>
      <c r="Z121" s="35"/>
      <c r="AA121" s="216"/>
      <c r="AB121" s="216"/>
      <c r="AC121" s="216"/>
      <c r="AD121" s="216"/>
      <c r="AE121" s="161"/>
      <c r="AF121" s="27"/>
      <c r="AG121" s="216"/>
      <c r="AH121" s="161"/>
      <c r="AI121" s="27"/>
      <c r="AJ121" s="27"/>
      <c r="AK121" s="27"/>
    </row>
    <row r="122" ht="13.5" customHeight="1">
      <c r="A122" s="5"/>
      <c r="B122" s="75"/>
      <c r="C122" s="75"/>
      <c r="D122" s="75"/>
      <c r="E122" s="75"/>
      <c r="F122" s="75"/>
      <c r="G122" s="78"/>
      <c r="H122" s="675"/>
      <c r="I122" s="216"/>
      <c r="J122" s="677"/>
      <c r="K122" s="678"/>
      <c r="L122" s="216"/>
      <c r="M122" s="36"/>
      <c r="N122" s="37"/>
      <c r="O122" s="37"/>
      <c r="P122" s="37"/>
      <c r="Q122" s="37"/>
      <c r="R122" s="37"/>
      <c r="S122" s="37"/>
      <c r="T122" s="37"/>
      <c r="U122" s="37"/>
      <c r="V122" s="37"/>
      <c r="W122" s="37"/>
      <c r="X122" s="37"/>
      <c r="Y122" s="37"/>
      <c r="Z122" s="38"/>
      <c r="AA122" s="216"/>
      <c r="AB122" s="216"/>
      <c r="AC122" s="216"/>
      <c r="AD122" s="216"/>
      <c r="AE122" s="161"/>
      <c r="AF122" s="27"/>
      <c r="AG122" s="216"/>
      <c r="AH122" s="161"/>
      <c r="AI122" s="27"/>
      <c r="AJ122" s="27"/>
      <c r="AK122" s="27"/>
    </row>
    <row r="123" ht="13.5" customHeight="1">
      <c r="A123" s="5"/>
      <c r="B123" s="75"/>
      <c r="C123" s="75"/>
      <c r="D123" s="75"/>
      <c r="E123" s="75"/>
      <c r="F123" s="75"/>
      <c r="G123" s="78"/>
      <c r="H123" s="675"/>
      <c r="I123" s="216"/>
      <c r="J123" s="677"/>
      <c r="K123" s="678"/>
      <c r="L123" s="216"/>
      <c r="M123" s="216"/>
      <c r="N123" s="216"/>
      <c r="O123" s="216"/>
      <c r="P123" s="216"/>
      <c r="Q123" s="216"/>
      <c r="R123" s="216"/>
      <c r="S123" s="216"/>
      <c r="T123" s="216"/>
      <c r="U123" s="216"/>
      <c r="V123" s="216"/>
      <c r="W123" s="216"/>
      <c r="X123" s="216"/>
      <c r="Y123" s="216"/>
      <c r="Z123" s="216"/>
      <c r="AA123" s="216"/>
      <c r="AB123" s="216"/>
      <c r="AC123" s="216"/>
      <c r="AD123" s="216"/>
      <c r="AE123" s="161"/>
      <c r="AF123" s="27"/>
      <c r="AG123" s="216"/>
      <c r="AH123" s="161"/>
      <c r="AI123" s="27"/>
      <c r="AJ123" s="27"/>
      <c r="AK123" s="27"/>
    </row>
    <row r="124" ht="13.5" customHeight="1">
      <c r="A124" s="5"/>
      <c r="B124" s="75"/>
      <c r="C124" s="75"/>
      <c r="D124" s="75"/>
      <c r="E124" s="75"/>
      <c r="F124" s="75"/>
      <c r="G124" s="78"/>
      <c r="H124" s="673"/>
      <c r="I124" s="640" t="str">
        <f>"CATI: SI (V07_01=1) Y (V03_04=1)  ASIGNAR (V07_16d=0)"</f>
        <v>CATI: SI (V07_01=1) Y (V03_04=1)  ASIGNAR (V07_16d=0)</v>
      </c>
      <c r="J124" s="45"/>
      <c r="K124" s="45"/>
      <c r="L124" s="45"/>
      <c r="M124" s="45"/>
      <c r="N124" s="45"/>
      <c r="O124" s="45"/>
      <c r="P124" s="45"/>
      <c r="Q124" s="45"/>
      <c r="R124" s="45"/>
      <c r="S124" s="45"/>
      <c r="T124" s="46"/>
      <c r="U124" s="165"/>
      <c r="V124" s="165"/>
      <c r="W124" s="165"/>
      <c r="X124" s="165"/>
      <c r="Y124" s="165"/>
      <c r="Z124" s="165"/>
      <c r="AA124" s="216"/>
      <c r="AB124" s="216"/>
      <c r="AC124" s="216"/>
      <c r="AD124" s="161"/>
      <c r="AE124" s="161"/>
      <c r="AF124" s="27"/>
      <c r="AG124" s="161"/>
      <c r="AH124" s="161"/>
      <c r="AI124" s="27"/>
      <c r="AJ124" s="27"/>
      <c r="AK124" s="27"/>
    </row>
    <row r="125" ht="13.5" customHeight="1">
      <c r="A125" s="5"/>
      <c r="B125" s="75"/>
      <c r="C125" s="75"/>
      <c r="D125" s="75"/>
      <c r="E125" s="75"/>
      <c r="F125" s="75"/>
      <c r="G125" s="78"/>
      <c r="H125" s="673"/>
      <c r="I125" s="640" t="str">
        <f>"CATI: SI (V07_01=2) Y ((V03_04=1) Y (V03_10d=1)) ASIGNAR (V07_16d=0)"</f>
        <v>CATI: SI (V07_01=2) Y ((V03_04=1) Y (V03_10d=1)) ASIGNAR (V07_16d=0)</v>
      </c>
      <c r="J125" s="45"/>
      <c r="K125" s="45"/>
      <c r="L125" s="45"/>
      <c r="M125" s="45"/>
      <c r="N125" s="45"/>
      <c r="O125" s="45"/>
      <c r="P125" s="45"/>
      <c r="Q125" s="45"/>
      <c r="R125" s="45"/>
      <c r="S125" s="45"/>
      <c r="T125" s="46"/>
      <c r="U125" s="165"/>
      <c r="V125" s="165"/>
      <c r="W125" s="165"/>
      <c r="X125" s="165"/>
      <c r="Y125" s="165"/>
      <c r="Z125" s="165"/>
      <c r="AA125" s="216"/>
      <c r="AB125" s="216"/>
      <c r="AC125" s="216"/>
      <c r="AD125" s="161"/>
      <c r="AE125" s="161"/>
      <c r="AF125" s="27"/>
      <c r="AG125" s="161"/>
      <c r="AH125" s="161"/>
      <c r="AI125" s="27"/>
      <c r="AJ125" s="27"/>
      <c r="AK125" s="27"/>
    </row>
    <row r="126" ht="13.5" customHeight="1">
      <c r="A126" s="5"/>
      <c r="B126" s="75"/>
      <c r="C126" s="75"/>
      <c r="D126" s="75"/>
      <c r="E126" s="75"/>
      <c r="F126" s="75"/>
      <c r="G126" s="78"/>
      <c r="H126" s="673"/>
      <c r="I126" s="640" t="str">
        <f>"CATI: SI (V07_01=1) Y (V03_04=2) Y (V05_01=1) ASIGNAR (V07_16d=1)"</f>
        <v>CATI: SI (V07_01=1) Y (V03_04=2) Y (V05_01=1) ASIGNAR (V07_16d=1)</v>
      </c>
      <c r="J126" s="45"/>
      <c r="K126" s="45"/>
      <c r="L126" s="45"/>
      <c r="M126" s="45"/>
      <c r="N126" s="45"/>
      <c r="O126" s="45"/>
      <c r="P126" s="45"/>
      <c r="Q126" s="45"/>
      <c r="R126" s="45"/>
      <c r="S126" s="45"/>
      <c r="T126" s="46"/>
      <c r="U126" s="165"/>
      <c r="V126" s="165"/>
      <c r="W126" s="165"/>
      <c r="X126" s="165"/>
      <c r="Y126" s="165"/>
      <c r="Z126" s="165"/>
      <c r="AA126" s="216"/>
      <c r="AB126" s="216"/>
      <c r="AC126" s="216"/>
      <c r="AD126" s="161"/>
      <c r="AE126" s="161"/>
      <c r="AF126" s="27"/>
      <c r="AG126" s="161"/>
      <c r="AH126" s="161"/>
      <c r="AI126" s="27"/>
      <c r="AJ126" s="27"/>
      <c r="AK126" s="27"/>
    </row>
    <row r="127" ht="13.5" customHeight="1">
      <c r="A127" s="5"/>
      <c r="B127" s="75"/>
      <c r="C127" s="75"/>
      <c r="D127" s="75"/>
      <c r="E127" s="75"/>
      <c r="F127" s="75"/>
      <c r="G127" s="259" t="s">
        <v>3110</v>
      </c>
      <c r="H127" s="674" t="s">
        <v>3595</v>
      </c>
      <c r="I127" s="164" t="s">
        <v>3596</v>
      </c>
      <c r="AA127" s="216"/>
      <c r="AB127" s="216"/>
      <c r="AC127" s="216"/>
      <c r="AD127" s="161"/>
      <c r="AE127" s="161"/>
      <c r="AF127" s="27"/>
      <c r="AG127" s="161"/>
      <c r="AH127" s="161"/>
      <c r="AI127" s="27"/>
      <c r="AJ127" s="27"/>
      <c r="AK127" s="27"/>
    </row>
    <row r="128" ht="13.5" customHeight="1">
      <c r="A128" s="5"/>
      <c r="B128" s="75"/>
      <c r="C128" s="75"/>
      <c r="D128" s="75"/>
      <c r="E128" s="75"/>
      <c r="F128" s="75"/>
      <c r="G128" s="78"/>
      <c r="H128" s="674"/>
      <c r="AA128" s="216"/>
      <c r="AB128" s="216"/>
      <c r="AC128" s="216"/>
      <c r="AD128" s="161"/>
      <c r="AE128" s="161"/>
      <c r="AF128" s="27"/>
      <c r="AG128" s="161"/>
      <c r="AH128" s="161"/>
      <c r="AI128" s="27"/>
      <c r="AJ128" s="27"/>
      <c r="AK128" s="27"/>
    </row>
    <row r="129" ht="13.5" customHeight="1">
      <c r="A129" s="5"/>
      <c r="B129" s="75"/>
      <c r="C129" s="75"/>
      <c r="D129" s="75"/>
      <c r="E129" s="75"/>
      <c r="F129" s="75"/>
      <c r="G129" s="78"/>
      <c r="H129" s="673"/>
      <c r="I129" s="216" t="s">
        <v>3597</v>
      </c>
      <c r="J129" s="363"/>
      <c r="K129" s="329"/>
      <c r="L129" s="329"/>
      <c r="M129" s="329"/>
      <c r="N129" s="329"/>
      <c r="O129" s="329"/>
      <c r="P129" s="329"/>
      <c r="Q129" s="329"/>
      <c r="R129" s="329"/>
      <c r="S129" s="329"/>
      <c r="T129" s="329"/>
      <c r="U129" s="329"/>
      <c r="V129" s="329"/>
      <c r="W129" s="329"/>
      <c r="X129" s="329"/>
      <c r="Y129" s="329"/>
      <c r="Z129" s="329"/>
      <c r="AA129" s="216"/>
      <c r="AB129" s="216"/>
      <c r="AC129" s="216"/>
      <c r="AD129" s="161"/>
      <c r="AE129" s="161"/>
      <c r="AF129" s="27"/>
      <c r="AG129" s="161"/>
      <c r="AH129" s="161"/>
      <c r="AI129" s="27"/>
      <c r="AJ129" s="27"/>
      <c r="AK129" s="27"/>
    </row>
    <row r="130" ht="13.5" customHeight="1">
      <c r="A130" s="5"/>
      <c r="B130" s="75"/>
      <c r="C130" s="75"/>
      <c r="D130" s="75"/>
      <c r="E130" s="75"/>
      <c r="F130" s="75"/>
      <c r="G130" s="78"/>
      <c r="H130" s="674"/>
      <c r="I130" s="216"/>
      <c r="J130" s="671"/>
      <c r="K130" s="672"/>
      <c r="L130" s="216"/>
      <c r="M130" s="676" t="s">
        <v>3593</v>
      </c>
      <c r="N130" s="34"/>
      <c r="O130" s="34"/>
      <c r="P130" s="34"/>
      <c r="Q130" s="34"/>
      <c r="R130" s="34"/>
      <c r="S130" s="34"/>
      <c r="T130" s="34"/>
      <c r="U130" s="34"/>
      <c r="V130" s="34"/>
      <c r="W130" s="35"/>
      <c r="X130" s="216"/>
      <c r="Y130" s="216"/>
      <c r="Z130" s="216"/>
      <c r="AA130" s="216"/>
      <c r="AB130" s="216"/>
      <c r="AC130" s="216"/>
      <c r="AD130" s="161"/>
      <c r="AE130" s="161"/>
      <c r="AF130" s="27"/>
      <c r="AG130" s="161"/>
      <c r="AH130" s="161"/>
      <c r="AI130" s="27"/>
      <c r="AJ130" s="27"/>
      <c r="AK130" s="27"/>
    </row>
    <row r="131" ht="13.5" customHeight="1">
      <c r="A131" s="5"/>
      <c r="B131" s="75"/>
      <c r="C131" s="75"/>
      <c r="D131" s="75"/>
      <c r="E131" s="75"/>
      <c r="F131" s="75"/>
      <c r="G131" s="78"/>
      <c r="H131" s="674"/>
      <c r="I131" s="216"/>
      <c r="J131" s="345"/>
      <c r="K131" s="216"/>
      <c r="L131" s="216"/>
      <c r="M131" s="36"/>
      <c r="N131" s="37"/>
      <c r="O131" s="37"/>
      <c r="P131" s="37"/>
      <c r="Q131" s="37"/>
      <c r="R131" s="37"/>
      <c r="S131" s="37"/>
      <c r="T131" s="37"/>
      <c r="U131" s="37"/>
      <c r="V131" s="37"/>
      <c r="W131" s="38"/>
      <c r="X131" s="216"/>
      <c r="Y131" s="216"/>
      <c r="Z131" s="216"/>
      <c r="AA131" s="216"/>
      <c r="AB131" s="216"/>
      <c r="AC131" s="216"/>
      <c r="AD131" s="161"/>
      <c r="AE131" s="161"/>
      <c r="AF131" s="27"/>
      <c r="AG131" s="161"/>
      <c r="AH131" s="161"/>
      <c r="AI131" s="27"/>
      <c r="AJ131" s="27"/>
      <c r="AK131" s="27"/>
    </row>
    <row r="132" ht="13.5" customHeight="1">
      <c r="A132" s="5"/>
      <c r="B132" s="75"/>
      <c r="C132" s="75"/>
      <c r="D132" s="75"/>
      <c r="E132" s="75"/>
      <c r="F132" s="75"/>
      <c r="G132" s="78"/>
      <c r="H132" s="675" t="s">
        <v>2990</v>
      </c>
      <c r="I132" s="216"/>
      <c r="J132" s="677"/>
      <c r="K132" s="678"/>
      <c r="L132" s="216"/>
      <c r="M132" s="94" t="s">
        <v>3598</v>
      </c>
      <c r="N132" s="45"/>
      <c r="O132" s="45"/>
      <c r="P132" s="45"/>
      <c r="Q132" s="45"/>
      <c r="R132" s="45"/>
      <c r="S132" s="45"/>
      <c r="T132" s="46"/>
      <c r="U132" s="98"/>
      <c r="V132" s="98"/>
      <c r="W132" s="98"/>
      <c r="X132" s="98"/>
      <c r="Y132" s="98"/>
      <c r="Z132" s="98"/>
      <c r="AA132" s="216"/>
      <c r="AB132" s="216"/>
      <c r="AC132" s="216"/>
      <c r="AD132" s="216"/>
      <c r="AE132" s="161"/>
      <c r="AF132" s="27"/>
      <c r="AG132" s="216"/>
      <c r="AH132" s="161"/>
      <c r="AI132" s="27"/>
      <c r="AJ132" s="27"/>
      <c r="AK132" s="27"/>
    </row>
    <row r="133" ht="13.5" customHeight="1">
      <c r="A133" s="5"/>
      <c r="B133" s="75"/>
      <c r="C133" s="75"/>
      <c r="D133" s="75"/>
      <c r="E133" s="75"/>
      <c r="F133" s="75"/>
      <c r="G133" s="78"/>
      <c r="H133" s="675" t="s">
        <v>2990</v>
      </c>
      <c r="I133" s="216"/>
      <c r="J133" s="677"/>
      <c r="K133" s="678"/>
      <c r="L133" s="216"/>
      <c r="M133" s="653" t="s">
        <v>3599</v>
      </c>
      <c r="N133" s="34"/>
      <c r="O133" s="34"/>
      <c r="P133" s="34"/>
      <c r="Q133" s="34"/>
      <c r="R133" s="34"/>
      <c r="S133" s="34"/>
      <c r="T133" s="34"/>
      <c r="U133" s="34"/>
      <c r="V133" s="34"/>
      <c r="W133" s="34"/>
      <c r="X133" s="34"/>
      <c r="Y133" s="34"/>
      <c r="Z133" s="35"/>
      <c r="AA133" s="216"/>
      <c r="AB133" s="216"/>
      <c r="AC133" s="216"/>
      <c r="AD133" s="216"/>
      <c r="AE133" s="161"/>
      <c r="AF133" s="27"/>
      <c r="AG133" s="216"/>
      <c r="AH133" s="161"/>
      <c r="AI133" s="27"/>
      <c r="AJ133" s="27"/>
      <c r="AK133" s="27"/>
    </row>
    <row r="134" ht="13.5" customHeight="1">
      <c r="A134" s="5"/>
      <c r="B134" s="75"/>
      <c r="C134" s="75"/>
      <c r="D134" s="75"/>
      <c r="E134" s="75"/>
      <c r="F134" s="75"/>
      <c r="G134" s="78"/>
      <c r="H134" s="675"/>
      <c r="I134" s="216"/>
      <c r="J134" s="677"/>
      <c r="K134" s="678"/>
      <c r="L134" s="216"/>
      <c r="M134" s="36"/>
      <c r="N134" s="37"/>
      <c r="O134" s="37"/>
      <c r="P134" s="37"/>
      <c r="Q134" s="37"/>
      <c r="R134" s="37"/>
      <c r="S134" s="37"/>
      <c r="T134" s="37"/>
      <c r="U134" s="37"/>
      <c r="V134" s="37"/>
      <c r="W134" s="37"/>
      <c r="X134" s="37"/>
      <c r="Y134" s="37"/>
      <c r="Z134" s="38"/>
      <c r="AA134" s="216"/>
      <c r="AB134" s="216"/>
      <c r="AC134" s="216"/>
      <c r="AD134" s="216"/>
      <c r="AE134" s="161"/>
      <c r="AF134" s="27"/>
      <c r="AG134" s="216"/>
      <c r="AH134" s="161"/>
      <c r="AI134" s="27"/>
      <c r="AJ134" s="27"/>
      <c r="AK134" s="27"/>
    </row>
    <row r="135" ht="13.5" customHeight="1">
      <c r="A135" s="5"/>
      <c r="B135" s="75"/>
      <c r="C135" s="75"/>
      <c r="E135" s="75"/>
      <c r="F135" s="75"/>
      <c r="G135" s="78"/>
      <c r="H135" s="27"/>
      <c r="I135" s="679"/>
      <c r="J135" s="75"/>
      <c r="K135" s="75"/>
      <c r="L135" s="75"/>
      <c r="M135" s="75"/>
      <c r="N135" s="75"/>
      <c r="O135" s="75"/>
      <c r="P135" s="75"/>
      <c r="Q135" s="75"/>
      <c r="R135" s="75"/>
      <c r="S135" s="75"/>
      <c r="T135" s="75"/>
      <c r="U135" s="75"/>
      <c r="V135" s="75"/>
      <c r="W135" s="75"/>
      <c r="X135" s="75"/>
      <c r="Y135" s="75"/>
      <c r="Z135" s="75"/>
      <c r="AA135" s="75"/>
      <c r="AB135" s="75"/>
      <c r="AC135" s="75"/>
      <c r="AD135" s="27"/>
      <c r="AE135" s="27"/>
      <c r="AF135" s="27"/>
      <c r="AG135" s="27"/>
      <c r="AH135" s="27"/>
      <c r="AI135" s="27"/>
      <c r="AJ135" s="27"/>
      <c r="AK135" s="27"/>
    </row>
    <row r="136" ht="13.5" customHeight="1">
      <c r="A136" s="5"/>
      <c r="B136" s="75"/>
      <c r="C136" s="91"/>
      <c r="D136" s="75"/>
      <c r="E136" s="680"/>
      <c r="F136" s="75"/>
      <c r="G136" s="78"/>
      <c r="H136" s="6"/>
      <c r="I136" s="681" t="str">
        <f>"CATI: SI (V07_16=0) O (V07_16=99) PASAR A SECCION 9 "</f>
        <v>CATI: SI (V07_16=0) O (V07_16=99) PASAR A SECCION 9 </v>
      </c>
      <c r="J136" s="45"/>
      <c r="K136" s="45"/>
      <c r="L136" s="45"/>
      <c r="M136" s="45"/>
      <c r="N136" s="45"/>
      <c r="O136" s="45"/>
      <c r="P136" s="45"/>
      <c r="Q136" s="45"/>
      <c r="R136" s="45"/>
      <c r="S136" s="45"/>
      <c r="T136" s="45"/>
      <c r="U136" s="45"/>
      <c r="V136" s="45"/>
      <c r="W136" s="45"/>
      <c r="X136" s="45"/>
      <c r="Y136" s="45"/>
      <c r="Z136" s="46"/>
      <c r="AA136" s="27"/>
      <c r="AB136" s="75"/>
      <c r="AC136" s="75"/>
      <c r="AD136" s="27"/>
      <c r="AE136" s="27"/>
      <c r="AF136" s="27"/>
      <c r="AG136" s="27"/>
      <c r="AH136" s="27"/>
      <c r="AI136" s="27"/>
      <c r="AJ136" s="27"/>
      <c r="AK136" s="27"/>
    </row>
    <row r="137" ht="13.5" customHeight="1">
      <c r="A137" s="5"/>
      <c r="B137" s="75"/>
      <c r="C137" s="75"/>
      <c r="D137" s="75"/>
      <c r="E137" s="75"/>
      <c r="F137" s="75"/>
      <c r="G137" s="78"/>
      <c r="H137" s="27"/>
      <c r="I137" s="682" t="str">
        <f>"CATI: SI (V07_16&gt;=1) Y (V07_16!=99) PASAR A "&amp;J140&amp; " HABILITAR TANTAS LINEAS COMO NNA TIENE EL HOGAR PARA LLENAR EL ROSTER"</f>
        <v>CATI: SI (V07_16&gt;=1) Y (V07_16!=99) PASAR A 7,17 HABILITAR TANTAS LINEAS COMO NNA TIENE EL HOGAR PARA LLENAR EL ROSTER</v>
      </c>
      <c r="J137" s="34"/>
      <c r="K137" s="34"/>
      <c r="L137" s="34"/>
      <c r="M137" s="34"/>
      <c r="N137" s="34"/>
      <c r="O137" s="34"/>
      <c r="P137" s="34"/>
      <c r="Q137" s="34"/>
      <c r="R137" s="34"/>
      <c r="S137" s="34"/>
      <c r="T137" s="34"/>
      <c r="U137" s="34"/>
      <c r="V137" s="34"/>
      <c r="W137" s="34"/>
      <c r="X137" s="34"/>
      <c r="Y137" s="34"/>
      <c r="Z137" s="35"/>
      <c r="AA137" s="27"/>
      <c r="AB137" s="75"/>
      <c r="AC137" s="75"/>
      <c r="AD137" s="27"/>
      <c r="AE137" s="27"/>
      <c r="AF137" s="27"/>
      <c r="AG137" s="27"/>
      <c r="AH137" s="27"/>
      <c r="AI137" s="27"/>
      <c r="AJ137" s="27"/>
      <c r="AK137" s="27"/>
    </row>
    <row r="138" ht="13.5" customHeight="1">
      <c r="A138" s="5"/>
      <c r="B138" s="75"/>
      <c r="C138" s="75"/>
      <c r="D138" s="75"/>
      <c r="E138" s="75"/>
      <c r="F138" s="75"/>
      <c r="G138" s="78"/>
      <c r="H138" s="27"/>
      <c r="I138" s="36"/>
      <c r="J138" s="37"/>
      <c r="K138" s="37"/>
      <c r="L138" s="37"/>
      <c r="M138" s="37"/>
      <c r="N138" s="37"/>
      <c r="O138" s="37"/>
      <c r="P138" s="37"/>
      <c r="Q138" s="37"/>
      <c r="R138" s="37"/>
      <c r="S138" s="37"/>
      <c r="T138" s="37"/>
      <c r="U138" s="37"/>
      <c r="V138" s="37"/>
      <c r="W138" s="37"/>
      <c r="X138" s="37"/>
      <c r="Y138" s="37"/>
      <c r="Z138" s="38"/>
      <c r="AA138" s="27"/>
      <c r="AB138" s="75"/>
      <c r="AC138" s="75"/>
      <c r="AD138" s="27"/>
      <c r="AE138" s="27"/>
      <c r="AF138" s="27"/>
      <c r="AG138" s="27"/>
      <c r="AH138" s="27"/>
      <c r="AI138" s="27"/>
      <c r="AJ138" s="27"/>
      <c r="AK138" s="27"/>
    </row>
    <row r="139" ht="13.5" customHeight="1">
      <c r="A139" s="5"/>
      <c r="B139" s="75"/>
      <c r="C139" s="75"/>
      <c r="D139" s="75"/>
      <c r="E139" s="75"/>
      <c r="F139" s="75"/>
      <c r="G139" s="78"/>
      <c r="H139" s="27"/>
      <c r="I139" s="75" t="s">
        <v>3600</v>
      </c>
      <c r="J139" s="75"/>
      <c r="K139" s="75"/>
      <c r="L139" s="75"/>
      <c r="M139" s="75"/>
      <c r="N139" s="75"/>
      <c r="O139" s="75"/>
      <c r="P139" s="75"/>
      <c r="Q139" s="75"/>
      <c r="R139" s="75"/>
      <c r="S139" s="75"/>
      <c r="T139" s="75"/>
      <c r="U139" s="75"/>
      <c r="V139" s="75"/>
      <c r="W139" s="75"/>
      <c r="X139" s="75"/>
      <c r="Y139" s="75"/>
      <c r="Z139" s="75"/>
      <c r="AA139" s="75"/>
      <c r="AB139" s="75"/>
      <c r="AC139" s="75"/>
      <c r="AD139" s="27"/>
      <c r="AE139" s="27"/>
      <c r="AF139" s="27"/>
      <c r="AG139" s="27"/>
      <c r="AH139" s="27"/>
      <c r="AI139" s="27"/>
      <c r="AJ139" s="27"/>
      <c r="AK139" s="27"/>
    </row>
    <row r="140" ht="13.5" customHeight="1">
      <c r="A140" s="5"/>
      <c r="B140" s="75"/>
      <c r="C140" s="75"/>
      <c r="D140" s="75"/>
      <c r="E140" s="75"/>
      <c r="F140" s="75"/>
      <c r="G140" s="78"/>
      <c r="H140" s="27"/>
      <c r="I140" s="683" t="s">
        <v>3601</v>
      </c>
      <c r="J140" s="684">
        <f>H94+0.01</f>
        <v>7.17</v>
      </c>
      <c r="K140" s="202"/>
      <c r="L140" s="202"/>
      <c r="M140" s="202"/>
      <c r="N140" s="202"/>
      <c r="O140" s="685">
        <f>J140+0.01</f>
        <v>7.18</v>
      </c>
      <c r="P140" s="202"/>
      <c r="Q140" s="203"/>
      <c r="R140" s="685">
        <f>O140+0.01</f>
        <v>7.19</v>
      </c>
      <c r="S140" s="202"/>
      <c r="T140" s="203"/>
      <c r="U140" s="686">
        <f>R140+0.01</f>
        <v>7.2</v>
      </c>
      <c r="V140" s="202"/>
      <c r="W140" s="203"/>
      <c r="X140" s="687">
        <f>U140+0.01</f>
        <v>7.21</v>
      </c>
      <c r="Y140" s="202"/>
      <c r="Z140" s="203"/>
      <c r="AA140" s="687" t="s">
        <v>3602</v>
      </c>
      <c r="AB140" s="202"/>
      <c r="AC140" s="202"/>
      <c r="AD140" s="687" t="s">
        <v>3603</v>
      </c>
      <c r="AE140" s="202"/>
      <c r="AF140" s="203"/>
      <c r="AG140" s="75"/>
      <c r="AH140" s="27"/>
    </row>
    <row r="141" ht="13.5" customHeight="1">
      <c r="A141" s="5"/>
      <c r="B141" s="75"/>
      <c r="C141" s="75"/>
      <c r="D141" s="75"/>
      <c r="E141" s="75"/>
      <c r="F141" s="75"/>
      <c r="G141" s="78"/>
      <c r="H141" s="27"/>
      <c r="I141" s="688"/>
      <c r="J141" s="329" t="s">
        <v>3604</v>
      </c>
      <c r="O141" s="689" t="s">
        <v>3605</v>
      </c>
      <c r="Q141" s="211"/>
      <c r="R141" s="690" t="s">
        <v>3606</v>
      </c>
      <c r="T141" s="211"/>
      <c r="U141" s="691" t="s">
        <v>3607</v>
      </c>
      <c r="W141" s="211"/>
      <c r="X141" s="692" t="s">
        <v>3608</v>
      </c>
      <c r="Y141" s="34"/>
      <c r="Z141" s="230"/>
      <c r="AA141" s="693" t="s">
        <v>3609</v>
      </c>
      <c r="AB141" s="34"/>
      <c r="AC141" s="230"/>
      <c r="AD141" s="694" t="s">
        <v>3610</v>
      </c>
      <c r="AE141" s="34"/>
      <c r="AF141" s="230"/>
      <c r="AG141" s="27"/>
      <c r="AH141" s="27"/>
    </row>
    <row r="142" ht="13.5" customHeight="1">
      <c r="A142" s="5"/>
      <c r="B142" s="75"/>
      <c r="C142" s="75"/>
      <c r="D142" s="75"/>
      <c r="E142" s="75"/>
      <c r="F142" s="75"/>
      <c r="G142" s="78"/>
      <c r="H142" s="27"/>
      <c r="I142" s="688"/>
      <c r="O142" s="231"/>
      <c r="Q142" s="211"/>
      <c r="R142" s="231"/>
      <c r="T142" s="211"/>
      <c r="U142" s="231"/>
      <c r="W142" s="211"/>
      <c r="X142" s="231"/>
      <c r="Z142" s="211"/>
      <c r="AA142" s="231"/>
      <c r="AC142" s="211"/>
      <c r="AD142" s="83"/>
      <c r="AF142" s="211"/>
      <c r="AG142" s="27"/>
      <c r="AH142" s="27"/>
    </row>
    <row r="143" ht="13.5" customHeight="1">
      <c r="A143" s="5"/>
      <c r="B143" s="75"/>
      <c r="C143" s="75"/>
      <c r="D143" s="75"/>
      <c r="E143" s="75"/>
      <c r="F143" s="75"/>
      <c r="G143" s="78"/>
      <c r="H143" s="27"/>
      <c r="I143" s="688"/>
      <c r="O143" s="231"/>
      <c r="Q143" s="211"/>
      <c r="R143" s="231"/>
      <c r="T143" s="211"/>
      <c r="U143" s="231"/>
      <c r="W143" s="211"/>
      <c r="X143" s="695"/>
      <c r="Y143" s="37"/>
      <c r="Z143" s="696"/>
      <c r="AA143" s="231"/>
      <c r="AC143" s="211"/>
      <c r="AD143" s="36"/>
      <c r="AE143" s="37"/>
      <c r="AF143" s="696"/>
      <c r="AG143" s="27"/>
      <c r="AH143" s="27"/>
    </row>
    <row r="144" ht="13.5" customHeight="1">
      <c r="A144" s="5"/>
      <c r="B144" s="75"/>
      <c r="C144" s="75"/>
      <c r="D144" s="75"/>
      <c r="E144" s="75"/>
      <c r="F144" s="75"/>
      <c r="G144" s="78"/>
      <c r="H144" s="27"/>
      <c r="I144" s="688"/>
      <c r="O144" s="697"/>
      <c r="P144" s="74"/>
      <c r="Q144" s="698"/>
      <c r="R144" s="699"/>
      <c r="S144" s="566"/>
      <c r="T144" s="700"/>
      <c r="U144" s="701"/>
      <c r="V144" s="701"/>
      <c r="W144" s="702"/>
      <c r="X144" s="703"/>
      <c r="Y144" s="704"/>
      <c r="Z144" s="705"/>
      <c r="AA144" s="695"/>
      <c r="AB144" s="37"/>
      <c r="AC144" s="696"/>
      <c r="AD144" s="27"/>
      <c r="AE144" s="27"/>
      <c r="AF144" s="223"/>
      <c r="AG144" s="27"/>
      <c r="AH144" s="27"/>
    </row>
    <row r="145" ht="13.5" customHeight="1">
      <c r="A145" s="5"/>
      <c r="B145" s="75"/>
      <c r="C145" s="75"/>
      <c r="D145" s="75"/>
      <c r="E145" s="75"/>
      <c r="F145" s="75"/>
      <c r="G145" s="78"/>
      <c r="H145" s="27"/>
      <c r="I145" s="688"/>
      <c r="O145" s="697"/>
      <c r="P145" s="74"/>
      <c r="Q145" s="698"/>
      <c r="R145" s="690" t="s">
        <v>3611</v>
      </c>
      <c r="T145" s="211"/>
      <c r="U145" s="701"/>
      <c r="V145" s="701"/>
      <c r="W145" s="702"/>
      <c r="X145" s="690" t="s">
        <v>3612</v>
      </c>
      <c r="Z145" s="211"/>
      <c r="AA145" s="27"/>
      <c r="AB145" s="27"/>
      <c r="AC145" s="223"/>
      <c r="AD145" s="27"/>
      <c r="AE145" s="27"/>
      <c r="AF145" s="223"/>
      <c r="AG145" s="27"/>
      <c r="AH145" s="27"/>
    </row>
    <row r="146" ht="13.5" customHeight="1">
      <c r="A146" s="5"/>
      <c r="B146" s="75"/>
      <c r="C146" s="75"/>
      <c r="D146" s="75"/>
      <c r="E146" s="75"/>
      <c r="F146" s="75"/>
      <c r="G146" s="78"/>
      <c r="H146" s="27" t="s">
        <v>2990</v>
      </c>
      <c r="I146" s="688"/>
      <c r="J146" s="706"/>
      <c r="N146" s="211"/>
      <c r="O146" s="697"/>
      <c r="P146" s="74"/>
      <c r="Q146" s="698"/>
      <c r="R146" s="231"/>
      <c r="T146" s="211"/>
      <c r="U146" s="701"/>
      <c r="V146" s="701"/>
      <c r="W146" s="702"/>
      <c r="X146" s="231"/>
      <c r="Z146" s="211"/>
      <c r="AA146" s="707" t="s">
        <v>3613</v>
      </c>
      <c r="AB146" s="34"/>
      <c r="AC146" s="35"/>
      <c r="AD146" s="707" t="s">
        <v>3613</v>
      </c>
      <c r="AE146" s="34"/>
      <c r="AF146" s="230"/>
      <c r="AG146" s="27"/>
      <c r="AH146" s="27"/>
    </row>
    <row r="147" ht="13.5" customHeight="1">
      <c r="A147" s="5"/>
      <c r="B147" s="75"/>
      <c r="C147" s="75"/>
      <c r="D147" s="75"/>
      <c r="E147" s="75"/>
      <c r="F147" s="75"/>
      <c r="G147" s="78"/>
      <c r="H147" s="27"/>
      <c r="I147" s="688"/>
      <c r="J147" s="231"/>
      <c r="N147" s="211"/>
      <c r="O147" s="697"/>
      <c r="P147" s="74"/>
      <c r="Q147" s="698"/>
      <c r="R147" s="231"/>
      <c r="T147" s="211"/>
      <c r="U147" s="701"/>
      <c r="V147" s="701"/>
      <c r="W147" s="702"/>
      <c r="X147" s="703"/>
      <c r="Y147" s="704"/>
      <c r="Z147" s="705"/>
      <c r="AA147" s="695"/>
      <c r="AB147" s="37"/>
      <c r="AC147" s="38"/>
      <c r="AD147" s="695"/>
      <c r="AE147" s="37"/>
      <c r="AF147" s="696"/>
      <c r="AG147" s="27"/>
      <c r="AH147" s="27"/>
    </row>
    <row r="148" ht="13.5" customHeight="1">
      <c r="A148" s="5"/>
      <c r="B148" s="75"/>
      <c r="C148" s="75"/>
      <c r="D148" s="75"/>
      <c r="E148" s="708"/>
      <c r="F148" s="708"/>
      <c r="G148" s="709"/>
      <c r="H148" s="710"/>
      <c r="I148" s="688"/>
      <c r="J148" s="231"/>
      <c r="N148" s="211"/>
      <c r="O148" s="697"/>
      <c r="P148" s="74"/>
      <c r="Q148" s="698"/>
      <c r="R148" s="231"/>
      <c r="T148" s="211"/>
      <c r="U148" s="701"/>
      <c r="V148" s="701"/>
      <c r="W148" s="702"/>
      <c r="X148" s="703"/>
      <c r="Y148" s="704"/>
      <c r="Z148" s="705"/>
      <c r="AA148" s="27"/>
      <c r="AB148" s="27"/>
      <c r="AC148" s="223"/>
      <c r="AD148" s="27"/>
      <c r="AE148" s="27"/>
      <c r="AF148" s="223"/>
      <c r="AG148" s="27"/>
      <c r="AH148" s="27"/>
    </row>
    <row r="149" ht="13.5" customHeight="1">
      <c r="A149" s="5"/>
      <c r="B149" s="75"/>
      <c r="C149" s="75"/>
      <c r="D149" s="75"/>
      <c r="E149" s="708"/>
      <c r="F149" s="708"/>
      <c r="G149" s="709"/>
      <c r="H149" s="710" t="s">
        <v>2990</v>
      </c>
      <c r="I149" s="688"/>
      <c r="J149" s="711" t="s">
        <v>3614</v>
      </c>
      <c r="N149" s="211"/>
      <c r="O149" s="697"/>
      <c r="P149" s="74"/>
      <c r="Q149" s="698"/>
      <c r="R149" s="231"/>
      <c r="T149" s="211"/>
      <c r="U149" s="701"/>
      <c r="V149" s="701"/>
      <c r="W149" s="702"/>
      <c r="X149" s="712"/>
      <c r="Y149" s="161"/>
      <c r="Z149" s="713"/>
      <c r="AA149" s="714" t="s">
        <v>3615</v>
      </c>
      <c r="AB149" s="715"/>
      <c r="AC149" s="715"/>
      <c r="AD149" s="714" t="s">
        <v>3616</v>
      </c>
      <c r="AE149" s="715"/>
      <c r="AF149" s="716"/>
      <c r="AG149" s="27"/>
      <c r="AH149" s="27"/>
    </row>
    <row r="150" ht="13.5" customHeight="1">
      <c r="A150" s="5"/>
      <c r="B150" s="75"/>
      <c r="C150" s="75"/>
      <c r="D150" s="75"/>
      <c r="E150" s="708"/>
      <c r="F150" s="717"/>
      <c r="H150" s="710"/>
      <c r="I150" s="688"/>
      <c r="J150" s="231"/>
      <c r="N150" s="211"/>
      <c r="O150" s="697"/>
      <c r="P150" s="74"/>
      <c r="Q150" s="698"/>
      <c r="R150" s="231"/>
      <c r="T150" s="211"/>
      <c r="U150" s="701"/>
      <c r="V150" s="701"/>
      <c r="W150" s="702"/>
      <c r="X150" s="690"/>
      <c r="Y150" s="701"/>
      <c r="Z150" s="702"/>
      <c r="AA150" s="714" t="s">
        <v>3617</v>
      </c>
      <c r="AB150" s="715"/>
      <c r="AC150" s="715"/>
      <c r="AD150" s="714" t="s">
        <v>3618</v>
      </c>
      <c r="AE150" s="715"/>
      <c r="AF150" s="716"/>
      <c r="AG150" s="27"/>
      <c r="AH150" s="27"/>
    </row>
    <row r="151" ht="13.5" customHeight="1">
      <c r="A151" s="5"/>
      <c r="B151" s="275"/>
      <c r="C151" s="275"/>
      <c r="D151" s="275"/>
      <c r="E151" s="718"/>
      <c r="H151" s="710"/>
      <c r="I151" s="688"/>
      <c r="J151" s="231"/>
      <c r="N151" s="211"/>
      <c r="O151" s="697"/>
      <c r="P151" s="74"/>
      <c r="Q151" s="698"/>
      <c r="R151" s="231"/>
      <c r="T151" s="211"/>
      <c r="U151" s="453"/>
      <c r="V151" s="453"/>
      <c r="W151" s="719"/>
      <c r="X151" s="720"/>
      <c r="Y151" s="5"/>
      <c r="Z151" s="721"/>
      <c r="AA151" s="722"/>
      <c r="AB151" s="79"/>
      <c r="AC151" s="79"/>
      <c r="AD151" s="723"/>
      <c r="AE151" s="85"/>
      <c r="AF151" s="223"/>
      <c r="AG151" s="27"/>
      <c r="AH151" s="27"/>
    </row>
    <row r="152" ht="13.5" customHeight="1">
      <c r="A152" s="5"/>
      <c r="B152" s="275"/>
      <c r="C152" s="275"/>
      <c r="D152" s="275"/>
      <c r="E152" s="718"/>
      <c r="H152" s="710"/>
      <c r="I152" s="688"/>
      <c r="J152" s="231"/>
      <c r="N152" s="211"/>
      <c r="O152" s="724">
        <v>1.0</v>
      </c>
      <c r="P152" s="75" t="s">
        <v>3202</v>
      </c>
      <c r="Q152" s="217"/>
      <c r="R152" s="231"/>
      <c r="T152" s="211"/>
      <c r="U152" s="453">
        <v>1.0</v>
      </c>
      <c r="V152" s="453" t="s">
        <v>2974</v>
      </c>
      <c r="W152" s="719"/>
      <c r="X152" s="725">
        <v>1.0</v>
      </c>
      <c r="Y152" s="453" t="s">
        <v>2974</v>
      </c>
      <c r="Z152" s="719"/>
      <c r="AA152" s="723">
        <v>1.0</v>
      </c>
      <c r="AB152" s="85" t="s">
        <v>3619</v>
      </c>
      <c r="AC152" s="27"/>
      <c r="AD152" s="723">
        <v>1.0</v>
      </c>
      <c r="AE152" s="85" t="s">
        <v>3619</v>
      </c>
      <c r="AF152" s="223"/>
      <c r="AG152" s="27"/>
      <c r="AH152" s="27"/>
    </row>
    <row r="153" ht="13.5" customHeight="1">
      <c r="A153" s="5"/>
      <c r="B153" s="98"/>
      <c r="C153" s="98"/>
      <c r="D153" s="98"/>
      <c r="E153" s="726"/>
      <c r="F153" s="718"/>
      <c r="G153" s="709"/>
      <c r="H153" s="710" t="s">
        <v>2990</v>
      </c>
      <c r="I153" s="688"/>
      <c r="J153" s="231"/>
      <c r="N153" s="211"/>
      <c r="O153" s="724">
        <v>2.0</v>
      </c>
      <c r="P153" s="75" t="s">
        <v>3203</v>
      </c>
      <c r="Q153" s="217"/>
      <c r="R153" s="231"/>
      <c r="T153" s="211"/>
      <c r="U153" s="453">
        <v>2.0</v>
      </c>
      <c r="V153" s="453" t="s">
        <v>2975</v>
      </c>
      <c r="W153" s="719"/>
      <c r="X153" s="725">
        <v>2.0</v>
      </c>
      <c r="Y153" s="453" t="s">
        <v>2975</v>
      </c>
      <c r="Z153" s="719"/>
      <c r="AA153" s="723">
        <v>0.0</v>
      </c>
      <c r="AB153" s="85" t="s">
        <v>3620</v>
      </c>
      <c r="AC153" s="27"/>
      <c r="AD153" s="723">
        <v>0.0</v>
      </c>
      <c r="AE153" s="85" t="s">
        <v>3620</v>
      </c>
      <c r="AF153" s="223"/>
      <c r="AG153" s="27"/>
      <c r="AH153" s="27"/>
    </row>
    <row r="154" ht="13.5" customHeight="1">
      <c r="A154" s="5"/>
      <c r="B154" s="98"/>
      <c r="C154" s="98"/>
      <c r="D154" s="98"/>
      <c r="E154" s="726"/>
      <c r="F154" s="726"/>
      <c r="G154" s="709"/>
      <c r="H154" s="710" t="s">
        <v>2990</v>
      </c>
      <c r="I154" s="688"/>
      <c r="J154" s="237"/>
      <c r="K154" s="238"/>
      <c r="L154" s="238"/>
      <c r="M154" s="238"/>
      <c r="N154" s="239"/>
      <c r="R154" s="720"/>
      <c r="T154" s="721"/>
      <c r="X154" s="727"/>
      <c r="Y154" s="728"/>
      <c r="Z154" s="729"/>
      <c r="AC154" s="79"/>
      <c r="AD154" s="723" t="s">
        <v>2990</v>
      </c>
      <c r="AE154" s="27"/>
      <c r="AF154" s="223"/>
      <c r="AG154" s="27"/>
      <c r="AH154" s="27"/>
    </row>
    <row r="155" ht="16.5" customHeight="1">
      <c r="A155" s="5"/>
      <c r="B155" s="75"/>
      <c r="C155" s="75"/>
      <c r="D155" s="75"/>
      <c r="E155" s="75"/>
      <c r="F155" s="75"/>
      <c r="G155" s="78"/>
      <c r="H155" s="75"/>
      <c r="I155" s="730"/>
      <c r="J155" s="731" t="s">
        <v>2963</v>
      </c>
      <c r="K155" s="58"/>
      <c r="L155" s="58"/>
      <c r="M155" s="58"/>
      <c r="N155" s="59"/>
      <c r="O155" s="732" t="s">
        <v>3621</v>
      </c>
      <c r="P155" s="58"/>
      <c r="Q155" s="59"/>
      <c r="R155" s="732" t="s">
        <v>3622</v>
      </c>
      <c r="S155" s="58"/>
      <c r="T155" s="59"/>
      <c r="U155" s="732" t="s">
        <v>3621</v>
      </c>
      <c r="V155" s="58"/>
      <c r="W155" s="59"/>
      <c r="X155" s="732" t="s">
        <v>3621</v>
      </c>
      <c r="Y155" s="58"/>
      <c r="Z155" s="59"/>
      <c r="AA155" s="732" t="s">
        <v>3621</v>
      </c>
      <c r="AB155" s="58"/>
      <c r="AC155" s="59"/>
      <c r="AD155" s="732" t="s">
        <v>3621</v>
      </c>
      <c r="AE155" s="58"/>
      <c r="AF155" s="59"/>
      <c r="AG155" s="75"/>
      <c r="AH155" s="75"/>
    </row>
    <row r="156" ht="13.5" customHeight="1">
      <c r="A156" s="5"/>
      <c r="B156" s="75"/>
      <c r="C156" s="75"/>
      <c r="D156" s="75"/>
      <c r="E156" s="75"/>
      <c r="F156" s="75"/>
      <c r="G156" s="78"/>
      <c r="H156" s="75"/>
      <c r="I156" s="733">
        <v>1.0</v>
      </c>
      <c r="J156" s="731" t="s">
        <v>3623</v>
      </c>
      <c r="K156" s="58"/>
      <c r="L156" s="58"/>
      <c r="M156" s="58"/>
      <c r="N156" s="59"/>
      <c r="O156" s="734"/>
      <c r="P156" s="58"/>
      <c r="Q156" s="59"/>
      <c r="R156" s="734"/>
      <c r="S156" s="58"/>
      <c r="T156" s="58"/>
      <c r="U156" s="734"/>
      <c r="V156" s="58"/>
      <c r="W156" s="59"/>
      <c r="X156" s="734"/>
      <c r="Y156" s="58"/>
      <c r="Z156" s="59"/>
      <c r="AA156" s="735"/>
      <c r="AB156" s="735"/>
      <c r="AC156" s="736"/>
      <c r="AD156" s="735"/>
      <c r="AE156" s="735"/>
      <c r="AF156" s="736"/>
      <c r="AG156" s="75"/>
      <c r="AH156" s="75"/>
    </row>
    <row r="157" ht="13.5" customHeight="1">
      <c r="A157" s="5"/>
      <c r="B157" s="75"/>
      <c r="C157" s="75"/>
      <c r="D157" s="75"/>
      <c r="E157" s="75"/>
      <c r="F157" s="75"/>
      <c r="G157" s="78"/>
      <c r="H157" s="75"/>
      <c r="I157" s="737">
        <v>2.0</v>
      </c>
      <c r="J157" s="731" t="s">
        <v>3624</v>
      </c>
      <c r="K157" s="58"/>
      <c r="L157" s="58"/>
      <c r="M157" s="58"/>
      <c r="N157" s="59"/>
      <c r="O157" s="734"/>
      <c r="P157" s="58"/>
      <c r="Q157" s="59"/>
      <c r="R157" s="734"/>
      <c r="S157" s="58"/>
      <c r="T157" s="58"/>
      <c r="U157" s="734"/>
      <c r="V157" s="58"/>
      <c r="W157" s="59"/>
      <c r="X157" s="734"/>
      <c r="Y157" s="58"/>
      <c r="Z157" s="59"/>
      <c r="AA157" s="735"/>
      <c r="AB157" s="735"/>
      <c r="AC157" s="736"/>
      <c r="AD157" s="735"/>
      <c r="AE157" s="735"/>
      <c r="AF157" s="736"/>
      <c r="AG157" s="75"/>
      <c r="AH157" s="75"/>
    </row>
    <row r="158" ht="13.5" customHeight="1">
      <c r="A158" s="5"/>
      <c r="B158" s="75"/>
      <c r="C158" s="75"/>
      <c r="D158" s="75"/>
      <c r="E158" s="75"/>
      <c r="F158" s="75"/>
      <c r="G158" s="78"/>
      <c r="H158" s="75"/>
      <c r="I158" s="737">
        <v>3.0</v>
      </c>
      <c r="J158" s="731" t="s">
        <v>3625</v>
      </c>
      <c r="K158" s="58"/>
      <c r="L158" s="58"/>
      <c r="M158" s="58"/>
      <c r="N158" s="59"/>
      <c r="O158" s="734"/>
      <c r="P158" s="58"/>
      <c r="Q158" s="59"/>
      <c r="R158" s="734"/>
      <c r="S158" s="58"/>
      <c r="T158" s="58"/>
      <c r="U158" s="734"/>
      <c r="V158" s="58"/>
      <c r="W158" s="59"/>
      <c r="X158" s="734"/>
      <c r="Y158" s="58"/>
      <c r="Z158" s="59"/>
      <c r="AA158" s="735"/>
      <c r="AB158" s="735"/>
      <c r="AC158" s="736"/>
      <c r="AD158" s="735"/>
      <c r="AE158" s="735"/>
      <c r="AF158" s="736"/>
      <c r="AG158" s="75"/>
      <c r="AH158" s="75"/>
    </row>
    <row r="159" ht="13.5" customHeight="1">
      <c r="A159" s="5"/>
      <c r="B159" s="75"/>
      <c r="C159" s="75"/>
      <c r="D159" s="75"/>
      <c r="E159" s="75"/>
      <c r="F159" s="75"/>
      <c r="G159" s="78"/>
      <c r="H159" s="75"/>
      <c r="I159" s="737">
        <v>4.0</v>
      </c>
      <c r="J159" s="731" t="s">
        <v>3626</v>
      </c>
      <c r="K159" s="58"/>
      <c r="L159" s="58"/>
      <c r="M159" s="58"/>
      <c r="N159" s="59"/>
      <c r="O159" s="734"/>
      <c r="P159" s="58"/>
      <c r="Q159" s="59"/>
      <c r="R159" s="734"/>
      <c r="S159" s="58"/>
      <c r="T159" s="58"/>
      <c r="U159" s="734"/>
      <c r="V159" s="58"/>
      <c r="W159" s="59"/>
      <c r="X159" s="734"/>
      <c r="Y159" s="58"/>
      <c r="Z159" s="59"/>
      <c r="AA159" s="735"/>
      <c r="AB159" s="735"/>
      <c r="AC159" s="736"/>
      <c r="AD159" s="735"/>
      <c r="AE159" s="735"/>
      <c r="AF159" s="736"/>
      <c r="AG159" s="75"/>
      <c r="AH159" s="75"/>
    </row>
    <row r="160" ht="13.5" customHeight="1">
      <c r="A160" s="5"/>
      <c r="B160" s="75"/>
      <c r="C160" s="75"/>
      <c r="D160" s="75"/>
      <c r="E160" s="75"/>
      <c r="F160" s="75"/>
      <c r="G160" s="78"/>
      <c r="H160" s="75"/>
      <c r="I160" s="737">
        <v>5.0</v>
      </c>
      <c r="J160" s="731" t="s">
        <v>3627</v>
      </c>
      <c r="K160" s="58"/>
      <c r="L160" s="58"/>
      <c r="M160" s="58"/>
      <c r="N160" s="59"/>
      <c r="O160" s="734"/>
      <c r="P160" s="58"/>
      <c r="Q160" s="59"/>
      <c r="R160" s="734"/>
      <c r="S160" s="58"/>
      <c r="T160" s="58"/>
      <c r="U160" s="734"/>
      <c r="V160" s="58"/>
      <c r="W160" s="59"/>
      <c r="X160" s="734"/>
      <c r="Y160" s="58"/>
      <c r="Z160" s="59"/>
      <c r="AA160" s="735"/>
      <c r="AB160" s="735"/>
      <c r="AC160" s="736"/>
      <c r="AD160" s="735"/>
      <c r="AE160" s="735"/>
      <c r="AF160" s="736"/>
      <c r="AG160" s="75"/>
      <c r="AH160" s="75"/>
    </row>
    <row r="161" ht="13.5" customHeight="1">
      <c r="A161" s="5"/>
      <c r="B161" s="75"/>
      <c r="C161" s="75"/>
      <c r="D161" s="75"/>
      <c r="E161" s="75"/>
      <c r="F161" s="738"/>
      <c r="G161" s="142"/>
      <c r="H161" s="75"/>
      <c r="I161" s="75"/>
      <c r="J161" s="80" t="s">
        <v>3628</v>
      </c>
      <c r="K161" s="80"/>
      <c r="L161" s="80"/>
      <c r="M161" s="80"/>
      <c r="N161" s="80"/>
      <c r="O161" s="80"/>
      <c r="P161" s="80"/>
      <c r="Q161" s="80"/>
      <c r="R161" s="80"/>
      <c r="S161" s="80"/>
      <c r="T161" s="80"/>
      <c r="U161" s="80"/>
      <c r="V161" s="80"/>
      <c r="W161" s="80"/>
      <c r="X161" s="80"/>
      <c r="Y161" s="80"/>
      <c r="Z161" s="80"/>
      <c r="AA161" s="80"/>
      <c r="AB161" s="80"/>
      <c r="AC161" s="80"/>
      <c r="AD161" s="80"/>
      <c r="AE161" s="75"/>
      <c r="AF161" s="75"/>
      <c r="AG161" s="75"/>
      <c r="AH161" s="75"/>
      <c r="AI161" s="75"/>
      <c r="AJ161" s="27"/>
      <c r="AK161" s="27"/>
    </row>
    <row r="162" ht="13.5" customHeight="1">
      <c r="A162" s="5"/>
      <c r="B162" s="75"/>
      <c r="C162" s="75"/>
      <c r="D162" s="75"/>
      <c r="E162" s="75"/>
      <c r="F162" s="738"/>
      <c r="G162" s="142"/>
      <c r="H162" s="75"/>
      <c r="I162" s="75"/>
      <c r="J162" s="608" t="str">
        <f>"CATI: SI PAIS=593 ECUADOR GUARDE LA VARIABLE AUXILIAR NNA_M_ESC=NUMERO DE NNA MUJERES DE 5-17 AÑOS VARIABLES "&amp;O140&amp;" Y "&amp;R140</f>
        <v>CATI: SI PAIS=593 ECUADOR GUARDE LA VARIABLE AUXILIAR NNA_M_ESC=NUMERO DE NNA MUJERES DE 5-17 AÑOS VARIABLES 7,18 Y 7,19</v>
      </c>
      <c r="K162" s="739"/>
      <c r="L162" s="739"/>
      <c r="M162" s="739"/>
      <c r="N162" s="739"/>
      <c r="O162" s="739"/>
      <c r="P162" s="739"/>
      <c r="Q162" s="739"/>
      <c r="R162" s="739"/>
      <c r="S162" s="739"/>
      <c r="T162" s="739"/>
      <c r="U162" s="739"/>
      <c r="V162" s="739"/>
      <c r="W162" s="739"/>
      <c r="X162" s="739"/>
      <c r="Y162" s="739"/>
      <c r="Z162" s="739"/>
      <c r="AA162" s="739"/>
      <c r="AB162" s="739"/>
      <c r="AC162" s="739"/>
      <c r="AD162" s="739"/>
      <c r="AE162" s="75"/>
      <c r="AF162" s="75"/>
      <c r="AG162" s="75"/>
      <c r="AH162" s="75"/>
      <c r="AI162" s="75"/>
      <c r="AJ162" s="27"/>
      <c r="AK162" s="27"/>
    </row>
    <row r="163" ht="13.5" customHeight="1">
      <c r="A163" s="5"/>
      <c r="B163" s="75"/>
      <c r="C163" s="75"/>
      <c r="D163" s="75"/>
      <c r="E163" s="75"/>
      <c r="F163" s="738"/>
      <c r="G163" s="142"/>
      <c r="H163" s="75"/>
      <c r="I163" s="75"/>
      <c r="J163" s="608" t="str">
        <f>"CATI: PARA RESTO DE PAISES GUARDE LA VARIABLE AUXILIAR NNA_M_ESC=NUMERO DE NNA MUJERES DE 6-17 AÑOS VARIABLE "&amp;O140&amp;" Y "&amp;R140</f>
        <v>CATI: PARA RESTO DE PAISES GUARDE LA VARIABLE AUXILIAR NNA_M_ESC=NUMERO DE NNA MUJERES DE 6-17 AÑOS VARIABLE 7,18 Y 7,19</v>
      </c>
      <c r="K163" s="739"/>
      <c r="L163" s="739"/>
      <c r="M163" s="739"/>
      <c r="N163" s="739"/>
      <c r="O163" s="739"/>
      <c r="P163" s="739"/>
      <c r="Q163" s="739"/>
      <c r="R163" s="739"/>
      <c r="S163" s="739"/>
      <c r="T163" s="739"/>
      <c r="U163" s="739"/>
      <c r="V163" s="739"/>
      <c r="W163" s="739"/>
      <c r="X163" s="739"/>
      <c r="Y163" s="739"/>
      <c r="Z163" s="739"/>
      <c r="AA163" s="739"/>
      <c r="AB163" s="739"/>
      <c r="AC163" s="739"/>
      <c r="AD163" s="739"/>
      <c r="AE163" s="75"/>
      <c r="AF163" s="75"/>
      <c r="AG163" s="75"/>
      <c r="AH163" s="75"/>
      <c r="AI163" s="75"/>
      <c r="AJ163" s="27"/>
      <c r="AK163" s="27"/>
    </row>
    <row r="164" ht="13.5" customHeight="1">
      <c r="A164" s="5"/>
      <c r="B164" s="75"/>
      <c r="C164" s="75"/>
      <c r="D164" s="75"/>
      <c r="E164" s="75"/>
      <c r="F164" s="738"/>
      <c r="G164" s="142"/>
      <c r="H164" s="75"/>
      <c r="I164" s="75"/>
      <c r="J164" s="608" t="str">
        <f>"CATI: SI PAIS=593 ECUADOR GUARDE LA VARIABLE AUXILIAR NNA_H_ESC=NUMERO DE NNA HOMBRES DE 5-17 AÑOS VARIABLES "&amp;O140&amp;" Y "&amp;R140</f>
        <v>CATI: SI PAIS=593 ECUADOR GUARDE LA VARIABLE AUXILIAR NNA_H_ESC=NUMERO DE NNA HOMBRES DE 5-17 AÑOS VARIABLES 7,18 Y 7,19</v>
      </c>
      <c r="K164" s="739"/>
      <c r="L164" s="739"/>
      <c r="M164" s="739"/>
      <c r="N164" s="739"/>
      <c r="O164" s="739"/>
      <c r="P164" s="739"/>
      <c r="Q164" s="739"/>
      <c r="R164" s="739"/>
      <c r="S164" s="739"/>
      <c r="T164" s="739"/>
      <c r="U164" s="739"/>
      <c r="V164" s="739"/>
      <c r="W164" s="739"/>
      <c r="X164" s="739"/>
      <c r="Y164" s="739"/>
      <c r="Z164" s="739"/>
      <c r="AA164" s="739"/>
      <c r="AB164" s="739"/>
      <c r="AC164" s="739"/>
      <c r="AD164" s="739"/>
      <c r="AE164" s="75"/>
      <c r="AF164" s="75"/>
      <c r="AG164" s="75"/>
      <c r="AH164" s="75"/>
      <c r="AI164" s="75"/>
      <c r="AJ164" s="27"/>
      <c r="AK164" s="27"/>
    </row>
    <row r="165" ht="13.5" customHeight="1">
      <c r="A165" s="5"/>
      <c r="B165" s="75"/>
      <c r="C165" s="75"/>
      <c r="D165" s="75"/>
      <c r="E165" s="75"/>
      <c r="F165" s="738"/>
      <c r="G165" s="142"/>
      <c r="H165" s="75"/>
      <c r="I165" s="75"/>
      <c r="J165" s="608" t="str">
        <f>"CATI: PARA RESTO DE PAISES GUARDE LA VARIABLE AUXILIAR NNA_M_ESC=NUMERO DE NNA HOMBRES DE 6-17 AÑOS VARIABLE "&amp;O140&amp;" Y "&amp;R140</f>
        <v>CATI: PARA RESTO DE PAISES GUARDE LA VARIABLE AUXILIAR NNA_M_ESC=NUMERO DE NNA HOMBRES DE 6-17 AÑOS VARIABLE 7,18 Y 7,19</v>
      </c>
      <c r="K165" s="739"/>
      <c r="L165" s="739"/>
      <c r="M165" s="739"/>
      <c r="N165" s="739"/>
      <c r="O165" s="739"/>
      <c r="P165" s="739"/>
      <c r="Q165" s="739"/>
      <c r="R165" s="739"/>
      <c r="S165" s="739"/>
      <c r="T165" s="739"/>
      <c r="U165" s="739"/>
      <c r="V165" s="739"/>
      <c r="W165" s="739"/>
      <c r="X165" s="739"/>
      <c r="Y165" s="739"/>
      <c r="Z165" s="739"/>
      <c r="AA165" s="739"/>
      <c r="AB165" s="739"/>
      <c r="AC165" s="739"/>
      <c r="AD165" s="739"/>
      <c r="AE165" s="75"/>
      <c r="AF165" s="75"/>
      <c r="AG165" s="75"/>
      <c r="AH165" s="75"/>
      <c r="AI165" s="75"/>
      <c r="AJ165" s="27"/>
      <c r="AK165" s="27"/>
    </row>
    <row r="166" ht="13.5" customHeight="1">
      <c r="A166" s="5"/>
      <c r="B166" s="75"/>
      <c r="C166" s="75"/>
      <c r="D166" s="75"/>
      <c r="E166" s="75"/>
      <c r="F166" s="738"/>
      <c r="G166" s="142"/>
      <c r="H166" s="75"/>
      <c r="I166" s="75"/>
      <c r="J166" s="608" t="str">
        <f>"CATI: SI PAIS=593 ECUADOR GUARDE LA VARIABLE AUXILIAR NNA_ESC=NUMERO DE NNA DE 5-17 AÑOS DE VARIABLE "&amp;R140</f>
        <v>CATI: SI PAIS=593 ECUADOR GUARDE LA VARIABLE AUXILIAR NNA_ESC=NUMERO DE NNA DE 5-17 AÑOS DE VARIABLE 7,19</v>
      </c>
      <c r="K166" s="739"/>
      <c r="L166" s="739"/>
      <c r="M166" s="739"/>
      <c r="N166" s="739"/>
      <c r="O166" s="739"/>
      <c r="P166" s="739"/>
      <c r="Q166" s="739"/>
      <c r="R166" s="739"/>
      <c r="S166" s="739"/>
      <c r="T166" s="739"/>
      <c r="U166" s="739"/>
      <c r="V166" s="739"/>
      <c r="W166" s="739"/>
      <c r="X166" s="739"/>
      <c r="Y166" s="739"/>
      <c r="Z166" s="739"/>
      <c r="AA166" s="739"/>
      <c r="AB166" s="739"/>
      <c r="AC166" s="739"/>
      <c r="AD166" s="739"/>
      <c r="AE166" s="75"/>
      <c r="AF166" s="75"/>
      <c r="AG166" s="75"/>
      <c r="AH166" s="75"/>
      <c r="AI166" s="75"/>
      <c r="AJ166" s="27"/>
      <c r="AK166" s="27"/>
    </row>
    <row r="167" ht="13.5" customHeight="1">
      <c r="A167" s="5"/>
      <c r="B167" s="75"/>
      <c r="C167" s="75"/>
      <c r="D167" s="75"/>
      <c r="E167" s="75"/>
      <c r="F167" s="738"/>
      <c r="G167" s="142"/>
      <c r="H167" s="75"/>
      <c r="I167" s="75"/>
      <c r="J167" s="608" t="str">
        <f>"CATI: PARA RESTO DE PAISES GUARDE LA VARIABLE AUXILIAR NNA_ESC=NUMERO DE NNA DE 6-17 AÑOS DE VARIABLE "&amp;R140</f>
        <v>CATI: PARA RESTO DE PAISES GUARDE LA VARIABLE AUXILIAR NNA_ESC=NUMERO DE NNA DE 6-17 AÑOS DE VARIABLE 7,19</v>
      </c>
      <c r="K167" s="739"/>
      <c r="L167" s="739"/>
      <c r="M167" s="739"/>
      <c r="N167" s="739"/>
      <c r="O167" s="739"/>
      <c r="P167" s="739"/>
      <c r="Q167" s="739"/>
      <c r="R167" s="739"/>
      <c r="S167" s="739"/>
      <c r="T167" s="739"/>
      <c r="U167" s="739"/>
      <c r="V167" s="739"/>
      <c r="W167" s="739"/>
      <c r="X167" s="739"/>
      <c r="Y167" s="739"/>
      <c r="Z167" s="739"/>
      <c r="AA167" s="739"/>
      <c r="AB167" s="739"/>
      <c r="AC167" s="739"/>
      <c r="AD167" s="739"/>
      <c r="AE167" s="75"/>
      <c r="AF167" s="75"/>
      <c r="AG167" s="75"/>
      <c r="AH167" s="75"/>
      <c r="AI167" s="75"/>
      <c r="AJ167" s="27"/>
      <c r="AK167" s="27"/>
    </row>
    <row r="168" ht="13.5" customHeight="1">
      <c r="A168" s="5"/>
      <c r="B168" s="75"/>
      <c r="C168" s="75"/>
      <c r="D168" s="75"/>
      <c r="E168" s="75"/>
      <c r="F168" s="738"/>
      <c r="G168" s="142"/>
      <c r="H168" s="75"/>
      <c r="I168" s="75"/>
      <c r="J168" s="608" t="str">
        <f>"CATI: GUARDE LA VARIABLE AUXILIAR NN_EIN=NUMERO DE NN DE VARIABLE "&amp;AD140</f>
        <v>CATI: GUARDE LA VARIABLE AUXILIAR NN_EIN=NUMERO DE NN DE VARIABLE 7.21b</v>
      </c>
      <c r="K168" s="739"/>
      <c r="L168" s="739"/>
      <c r="M168" s="739"/>
      <c r="N168" s="739"/>
      <c r="O168" s="739"/>
      <c r="P168" s="739"/>
      <c r="Q168" s="739"/>
      <c r="R168" s="739"/>
      <c r="S168" s="739"/>
      <c r="T168" s="739"/>
      <c r="U168" s="739"/>
      <c r="V168" s="739"/>
      <c r="W168" s="739"/>
      <c r="X168" s="739"/>
      <c r="Y168" s="739"/>
      <c r="Z168" s="739"/>
      <c r="AA168" s="739"/>
      <c r="AB168" s="739"/>
      <c r="AC168" s="739"/>
      <c r="AD168" s="739"/>
      <c r="AE168" s="75"/>
      <c r="AF168" s="27"/>
      <c r="AG168" s="75"/>
      <c r="AH168" s="75"/>
      <c r="AI168" s="27"/>
      <c r="AJ168" s="27"/>
      <c r="AK168" s="27"/>
    </row>
    <row r="169" ht="13.5" customHeight="1">
      <c r="A169" s="5"/>
      <c r="B169" s="75"/>
      <c r="C169" s="75"/>
      <c r="D169" s="75"/>
      <c r="E169" s="75"/>
      <c r="F169" s="738"/>
      <c r="G169" s="142"/>
      <c r="H169" s="75"/>
      <c r="I169" s="75"/>
      <c r="J169" s="608" t="s">
        <v>3629</v>
      </c>
      <c r="K169" s="739"/>
      <c r="L169" s="739"/>
      <c r="M169" s="739"/>
      <c r="N169" s="739"/>
      <c r="O169" s="739"/>
      <c r="P169" s="739"/>
      <c r="Q169" s="739"/>
      <c r="R169" s="739"/>
      <c r="S169" s="739"/>
      <c r="T169" s="739"/>
      <c r="U169" s="739"/>
      <c r="V169" s="739"/>
      <c r="W169" s="739"/>
      <c r="X169" s="739"/>
      <c r="Y169" s="739"/>
      <c r="Z169" s="739"/>
      <c r="AA169" s="739"/>
      <c r="AB169" s="739"/>
      <c r="AC169" s="739"/>
      <c r="AD169" s="739"/>
      <c r="AE169" s="75"/>
      <c r="AF169" s="27"/>
      <c r="AG169" s="75"/>
      <c r="AH169" s="75"/>
      <c r="AI169" s="27"/>
      <c r="AJ169" s="27"/>
      <c r="AK169" s="27"/>
    </row>
    <row r="170" ht="13.5" customHeight="1">
      <c r="A170" s="5"/>
      <c r="B170" s="621"/>
      <c r="C170" s="621"/>
      <c r="D170" s="621"/>
      <c r="E170" s="621"/>
      <c r="F170" s="621"/>
      <c r="G170" s="78"/>
      <c r="H170" s="621"/>
      <c r="I170" s="75"/>
      <c r="J170" s="27"/>
      <c r="K170" s="75"/>
      <c r="L170" s="75"/>
      <c r="M170" s="75"/>
      <c r="N170" s="75"/>
      <c r="O170" s="75"/>
      <c r="P170" s="27"/>
      <c r="Q170" s="27"/>
      <c r="R170" s="27"/>
      <c r="S170" s="27"/>
      <c r="T170" s="27"/>
      <c r="U170" s="27"/>
      <c r="V170" s="27"/>
      <c r="W170" s="27"/>
      <c r="X170" s="27"/>
      <c r="Y170" s="27"/>
      <c r="Z170" s="27"/>
      <c r="AA170" s="27"/>
      <c r="AB170" s="27"/>
      <c r="AC170" s="27"/>
      <c r="AD170" s="27"/>
      <c r="AE170" s="27"/>
      <c r="AF170" s="27"/>
      <c r="AG170" s="27"/>
      <c r="AH170" s="27"/>
      <c r="AI170" s="27"/>
      <c r="AJ170" s="27"/>
      <c r="AK170" s="27"/>
    </row>
    <row r="171" ht="13.5" customHeight="1">
      <c r="A171" s="5"/>
      <c r="B171" s="621"/>
      <c r="C171" s="621"/>
      <c r="D171" s="621"/>
      <c r="E171" s="621"/>
      <c r="F171" s="621"/>
      <c r="G171" s="78"/>
      <c r="H171" s="621" t="s">
        <v>3630</v>
      </c>
      <c r="I171" s="27"/>
      <c r="J171" s="75" t="s">
        <v>3631</v>
      </c>
      <c r="K171" s="27"/>
      <c r="L171" s="27"/>
      <c r="M171" s="27"/>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row>
    <row r="172" ht="13.5" customHeight="1">
      <c r="A172" s="5"/>
      <c r="B172" s="621"/>
      <c r="C172" s="621"/>
      <c r="D172" s="621"/>
      <c r="E172" s="621"/>
      <c r="F172" s="621"/>
      <c r="G172" s="78"/>
      <c r="H172" s="621"/>
      <c r="I172" s="27"/>
      <c r="J172" s="139" t="s">
        <v>3632</v>
      </c>
      <c r="K172" s="139"/>
      <c r="L172" s="139"/>
      <c r="M172" s="139"/>
      <c r="N172" s="139"/>
      <c r="O172" s="139"/>
      <c r="P172" s="139"/>
      <c r="Q172" s="139"/>
      <c r="R172" s="139"/>
      <c r="S172" s="139"/>
      <c r="T172" s="139"/>
      <c r="U172" s="139"/>
      <c r="V172" s="139"/>
      <c r="W172" s="139"/>
      <c r="X172" s="139"/>
      <c r="Y172" s="139"/>
      <c r="Z172" s="27"/>
      <c r="AA172" s="27"/>
      <c r="AB172" s="27"/>
      <c r="AC172" s="27"/>
      <c r="AD172" s="27"/>
      <c r="AE172" s="27"/>
      <c r="AF172" s="27"/>
      <c r="AG172" s="27"/>
      <c r="AH172" s="27"/>
      <c r="AI172" s="27"/>
      <c r="AJ172" s="27"/>
      <c r="AK172" s="27"/>
    </row>
    <row r="173" ht="13.5" customHeight="1">
      <c r="A173" s="5"/>
      <c r="B173" s="75"/>
      <c r="C173" s="75"/>
      <c r="E173" s="75"/>
      <c r="F173" s="75"/>
      <c r="G173" s="78"/>
      <c r="H173" s="75"/>
      <c r="I173" s="75"/>
      <c r="J173" s="80" t="s">
        <v>3633</v>
      </c>
      <c r="K173" s="80"/>
      <c r="L173" s="80"/>
      <c r="M173" s="80"/>
      <c r="N173" s="80"/>
      <c r="O173" s="80"/>
      <c r="P173" s="80"/>
      <c r="Q173" s="80"/>
      <c r="R173" s="80"/>
      <c r="S173" s="80"/>
      <c r="T173" s="80"/>
      <c r="U173" s="80"/>
      <c r="V173" s="80"/>
      <c r="W173" s="80"/>
      <c r="X173" s="80"/>
      <c r="Y173" s="80"/>
      <c r="Z173" s="80"/>
      <c r="AA173" s="80"/>
      <c r="AB173" s="80"/>
      <c r="AC173" s="80"/>
      <c r="AD173" s="80"/>
      <c r="AE173" s="80"/>
      <c r="AF173" s="139"/>
      <c r="AG173" s="75"/>
      <c r="AH173" s="75"/>
      <c r="AI173" s="27"/>
      <c r="AJ173" s="27"/>
      <c r="AK173" s="27"/>
    </row>
    <row r="174" ht="13.5" customHeight="1">
      <c r="A174" s="5"/>
      <c r="B174" s="75"/>
      <c r="C174" s="75"/>
      <c r="D174" s="75"/>
      <c r="E174" s="75"/>
      <c r="F174" s="75"/>
      <c r="G174" s="78"/>
      <c r="H174" s="75"/>
      <c r="I174" s="75"/>
      <c r="J174" s="75" t="s">
        <v>3634</v>
      </c>
      <c r="K174" s="75"/>
      <c r="L174" s="75"/>
      <c r="M174" s="75"/>
      <c r="N174" s="75"/>
      <c r="O174" s="75"/>
      <c r="P174" s="75"/>
      <c r="Q174" s="75"/>
      <c r="R174" s="75"/>
      <c r="S174" s="75"/>
      <c r="T174" s="75"/>
      <c r="U174" s="75"/>
      <c r="V174" s="75"/>
      <c r="W174" s="75"/>
      <c r="X174" s="75"/>
      <c r="Y174" s="75"/>
      <c r="Z174" s="75"/>
      <c r="AA174" s="75"/>
      <c r="AB174" s="75"/>
      <c r="AC174" s="75"/>
      <c r="AD174" s="75"/>
      <c r="AE174" s="75"/>
      <c r="AF174" s="27"/>
      <c r="AG174" s="75"/>
      <c r="AH174" s="75"/>
      <c r="AI174" s="27"/>
      <c r="AJ174" s="27"/>
      <c r="AK174" s="27"/>
    </row>
    <row r="175" ht="13.5" customHeight="1">
      <c r="A175" s="5"/>
      <c r="B175" s="621"/>
      <c r="C175" s="621"/>
      <c r="D175" s="621"/>
      <c r="E175" s="621"/>
      <c r="F175" s="621"/>
      <c r="G175" s="78"/>
      <c r="H175" s="621"/>
      <c r="I175" s="27"/>
      <c r="J175" s="27"/>
      <c r="K175" s="27"/>
      <c r="L175" s="27"/>
      <c r="M175" s="27"/>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row>
    <row r="176" ht="13.5" customHeight="1">
      <c r="A176" s="5"/>
      <c r="B176" s="621"/>
      <c r="C176" s="621"/>
      <c r="D176" s="621"/>
      <c r="E176" s="621"/>
      <c r="F176" s="621"/>
      <c r="G176" s="78"/>
      <c r="H176" s="621" t="s">
        <v>3635</v>
      </c>
      <c r="I176" s="27"/>
      <c r="J176" s="75" t="s">
        <v>3636</v>
      </c>
      <c r="K176" s="27"/>
      <c r="L176" s="27"/>
      <c r="M176" s="27"/>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row>
    <row r="177" ht="13.5" customHeight="1">
      <c r="A177" s="5"/>
      <c r="B177" s="621"/>
      <c r="C177" s="621"/>
      <c r="D177" s="621"/>
      <c r="E177" s="621"/>
      <c r="F177" s="621"/>
      <c r="G177" s="78"/>
      <c r="H177" s="621"/>
      <c r="I177" s="27"/>
      <c r="J177" s="139" t="s">
        <v>3637</v>
      </c>
      <c r="K177" s="139"/>
      <c r="L177" s="139"/>
      <c r="M177" s="139"/>
      <c r="N177" s="139"/>
      <c r="O177" s="139"/>
      <c r="P177" s="139"/>
      <c r="Q177" s="139"/>
      <c r="R177" s="139"/>
      <c r="S177" s="139"/>
      <c r="T177" s="139"/>
      <c r="U177" s="139"/>
      <c r="V177" s="139"/>
      <c r="W177" s="139"/>
      <c r="X177" s="139"/>
      <c r="Y177" s="139"/>
      <c r="Z177" s="27"/>
      <c r="AA177" s="27"/>
      <c r="AB177" s="27"/>
      <c r="AC177" s="27"/>
      <c r="AD177" s="27"/>
      <c r="AE177" s="27"/>
      <c r="AF177" s="27"/>
      <c r="AG177" s="27"/>
      <c r="AH177" s="27"/>
      <c r="AI177" s="27"/>
      <c r="AJ177" s="27"/>
      <c r="AK177" s="27"/>
    </row>
    <row r="178" ht="13.5" customHeight="1">
      <c r="A178" s="5"/>
      <c r="B178" s="75"/>
      <c r="C178" s="75"/>
      <c r="D178" s="75"/>
      <c r="E178" s="75"/>
      <c r="F178" s="75"/>
      <c r="G178" s="78"/>
      <c r="H178" s="75"/>
      <c r="I178" s="75"/>
      <c r="J178" s="80" t="s">
        <v>3638</v>
      </c>
      <c r="K178" s="80"/>
      <c r="L178" s="80"/>
      <c r="M178" s="80"/>
      <c r="N178" s="80"/>
      <c r="O178" s="80"/>
      <c r="P178" s="80"/>
      <c r="Q178" s="80"/>
      <c r="R178" s="80"/>
      <c r="S178" s="80"/>
      <c r="T178" s="80"/>
      <c r="U178" s="80"/>
      <c r="V178" s="80"/>
      <c r="W178" s="80"/>
      <c r="X178" s="80"/>
      <c r="Y178" s="80"/>
      <c r="Z178" s="80"/>
      <c r="AA178" s="80"/>
      <c r="AB178" s="80"/>
      <c r="AC178" s="80"/>
      <c r="AD178" s="80"/>
      <c r="AE178" s="80"/>
      <c r="AF178" s="139"/>
      <c r="AG178" s="75"/>
      <c r="AH178" s="75"/>
      <c r="AI178" s="27"/>
      <c r="AJ178" s="27"/>
      <c r="AK178" s="27"/>
    </row>
    <row r="179" ht="13.5" customHeight="1">
      <c r="A179" s="5"/>
      <c r="B179" s="621"/>
      <c r="C179" s="621"/>
      <c r="D179" s="621"/>
      <c r="E179" s="621"/>
      <c r="F179" s="621"/>
      <c r="G179" s="78"/>
      <c r="H179" s="621"/>
      <c r="I179" s="75"/>
      <c r="J179" s="75" t="s">
        <v>3639</v>
      </c>
      <c r="K179" s="27"/>
      <c r="L179" s="27"/>
      <c r="M179" s="27"/>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row>
    <row r="180" ht="13.5" customHeight="1">
      <c r="A180" s="5"/>
      <c r="B180" s="621"/>
      <c r="C180" s="621"/>
      <c r="D180" s="621"/>
      <c r="E180" s="621"/>
      <c r="F180" s="621"/>
      <c r="G180" s="78"/>
      <c r="H180" s="621"/>
      <c r="I180" s="75"/>
      <c r="J180" s="75"/>
      <c r="K180" s="27"/>
      <c r="L180" s="27"/>
      <c r="M180" s="27"/>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row>
    <row r="181" ht="13.5" customHeight="1">
      <c r="A181" s="5"/>
      <c r="B181" s="621"/>
      <c r="C181" s="621"/>
      <c r="D181" s="621"/>
      <c r="E181" s="621"/>
      <c r="F181" s="621"/>
      <c r="G181" s="78"/>
      <c r="H181" s="621"/>
      <c r="I181" s="75"/>
      <c r="J181" s="75"/>
      <c r="K181" s="27"/>
      <c r="L181" s="27"/>
      <c r="M181" s="27"/>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row>
    <row r="182" ht="13.5" customHeight="1">
      <c r="A182" s="5"/>
      <c r="B182" s="621"/>
      <c r="C182" s="621"/>
      <c r="D182" s="621"/>
      <c r="E182" s="621"/>
      <c r="F182" s="621"/>
      <c r="G182" s="78"/>
      <c r="H182" s="621"/>
      <c r="I182" s="75"/>
      <c r="J182" s="75"/>
      <c r="K182" s="27"/>
      <c r="L182" s="27"/>
      <c r="M182" s="27"/>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row>
    <row r="183" ht="13.5" customHeight="1">
      <c r="A183" s="5"/>
      <c r="B183" s="621"/>
      <c r="C183" s="621"/>
      <c r="D183" s="621"/>
      <c r="E183" s="621"/>
      <c r="F183" s="621"/>
      <c r="G183" s="78"/>
      <c r="H183" s="621"/>
      <c r="I183" s="75"/>
      <c r="J183" s="75"/>
      <c r="K183" s="27"/>
      <c r="L183" s="27"/>
      <c r="M183" s="27"/>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row>
    <row r="184" ht="13.5" customHeight="1">
      <c r="A184" s="5"/>
      <c r="B184" s="621"/>
      <c r="C184" s="621"/>
      <c r="D184" s="621"/>
      <c r="E184" s="621"/>
      <c r="F184" s="621"/>
      <c r="G184" s="78"/>
      <c r="H184" s="621"/>
      <c r="I184" s="75"/>
      <c r="J184" s="75"/>
      <c r="K184" s="27"/>
      <c r="L184" s="27"/>
      <c r="M184" s="27"/>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row>
    <row r="185" ht="13.5" customHeight="1">
      <c r="A185" s="5"/>
      <c r="B185" s="621"/>
      <c r="C185" s="621"/>
      <c r="D185" s="621"/>
      <c r="E185" s="621"/>
      <c r="F185" s="621"/>
      <c r="G185" s="78"/>
      <c r="H185" s="621"/>
      <c r="I185" s="75"/>
      <c r="J185" s="75"/>
      <c r="K185" s="27"/>
      <c r="L185" s="27"/>
      <c r="M185" s="27"/>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row>
    <row r="186" ht="13.5" customHeight="1">
      <c r="A186" s="5"/>
      <c r="B186" s="621"/>
      <c r="C186" s="621"/>
      <c r="D186" s="621"/>
      <c r="E186" s="621"/>
      <c r="F186" s="621"/>
      <c r="G186" s="78"/>
      <c r="H186" s="621"/>
      <c r="I186" s="27"/>
      <c r="J186" s="75"/>
      <c r="K186" s="27"/>
      <c r="L186" s="27"/>
      <c r="M186" s="27"/>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row>
    <row r="187" ht="13.5" customHeight="1">
      <c r="A187" s="5"/>
      <c r="B187" s="621"/>
      <c r="C187" s="621"/>
      <c r="D187" s="621"/>
      <c r="E187" s="621"/>
      <c r="F187" s="621"/>
      <c r="G187" s="78"/>
      <c r="H187" s="621"/>
      <c r="I187" s="75"/>
      <c r="J187" s="75"/>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row>
    <row r="188" ht="13.5" customHeight="1">
      <c r="A188" s="5"/>
      <c r="B188" s="621"/>
      <c r="C188" s="621"/>
      <c r="D188" s="621"/>
      <c r="E188" s="621"/>
      <c r="F188" s="621"/>
      <c r="G188" s="78"/>
      <c r="H188" s="621"/>
      <c r="I188" s="27"/>
      <c r="J188" s="27"/>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row>
    <row r="189" ht="13.5" customHeight="1">
      <c r="A189" s="5"/>
      <c r="B189" s="621"/>
      <c r="C189" s="621"/>
      <c r="D189" s="621"/>
      <c r="E189" s="621"/>
      <c r="F189" s="621"/>
      <c r="G189" s="78"/>
      <c r="H189" s="621"/>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row>
    <row r="190" ht="13.5" customHeight="1">
      <c r="A190" s="5"/>
      <c r="B190" s="621"/>
      <c r="C190" s="621"/>
      <c r="D190" s="621"/>
      <c r="E190" s="621"/>
      <c r="F190" s="621"/>
      <c r="G190" s="78"/>
      <c r="H190" s="621"/>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row>
    <row r="191" ht="13.5" customHeight="1">
      <c r="A191" s="5"/>
      <c r="B191" s="621"/>
      <c r="C191" s="621"/>
      <c r="D191" s="621"/>
      <c r="E191" s="621"/>
      <c r="F191" s="621"/>
      <c r="G191" s="78"/>
      <c r="H191" s="621"/>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row>
    <row r="192" ht="13.5" customHeight="1">
      <c r="A192" s="5"/>
      <c r="B192" s="621"/>
      <c r="C192" s="621"/>
      <c r="D192" s="621"/>
      <c r="E192" s="621"/>
      <c r="F192" s="621"/>
      <c r="G192" s="78"/>
      <c r="H192" s="621"/>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row>
    <row r="193" ht="13.5" customHeight="1">
      <c r="A193" s="5"/>
      <c r="B193" s="621"/>
      <c r="C193" s="621"/>
      <c r="D193" s="621"/>
      <c r="E193" s="621"/>
      <c r="F193" s="621"/>
      <c r="G193" s="78"/>
      <c r="H193" s="621"/>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row>
    <row r="194" ht="13.5" customHeight="1">
      <c r="A194" s="5"/>
      <c r="B194" s="621"/>
      <c r="C194" s="621"/>
      <c r="D194" s="621"/>
      <c r="E194" s="621"/>
      <c r="F194" s="621"/>
      <c r="G194" s="78"/>
      <c r="H194" s="621"/>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row>
    <row r="195" ht="13.5" customHeight="1">
      <c r="A195" s="5"/>
      <c r="B195" s="621"/>
      <c r="C195" s="621"/>
      <c r="D195" s="621"/>
      <c r="E195" s="621"/>
      <c r="F195" s="621"/>
      <c r="G195" s="78"/>
      <c r="H195" s="621"/>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row>
    <row r="196" ht="13.5" customHeight="1">
      <c r="A196" s="5"/>
      <c r="B196" s="621"/>
      <c r="C196" s="621"/>
      <c r="D196" s="621"/>
      <c r="E196" s="621"/>
      <c r="F196" s="621"/>
      <c r="G196" s="78"/>
      <c r="H196" s="621"/>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row>
    <row r="197" ht="13.5" customHeight="1">
      <c r="A197" s="5"/>
      <c r="B197" s="621"/>
      <c r="C197" s="621"/>
      <c r="D197" s="621"/>
      <c r="E197" s="621"/>
      <c r="F197" s="621"/>
      <c r="G197" s="78"/>
      <c r="H197" s="621"/>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row>
    <row r="198" ht="13.5" customHeight="1">
      <c r="A198" s="5"/>
      <c r="B198" s="621"/>
      <c r="C198" s="621"/>
      <c r="D198" s="621"/>
      <c r="E198" s="621"/>
      <c r="F198" s="621"/>
      <c r="G198" s="78"/>
      <c r="H198" s="621"/>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row>
    <row r="199" ht="13.5" customHeight="1">
      <c r="A199" s="5"/>
      <c r="B199" s="621"/>
      <c r="C199" s="621"/>
      <c r="D199" s="621"/>
      <c r="E199" s="621"/>
      <c r="F199" s="621"/>
      <c r="G199" s="78"/>
      <c r="H199" s="621"/>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row>
    <row r="200" ht="13.5" customHeight="1">
      <c r="A200" s="5"/>
      <c r="B200" s="621"/>
      <c r="C200" s="621"/>
      <c r="D200" s="621"/>
      <c r="E200" s="621"/>
      <c r="F200" s="621"/>
      <c r="G200" s="78"/>
      <c r="H200" s="621"/>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row>
    <row r="201" ht="13.5" customHeight="1">
      <c r="A201" s="5"/>
      <c r="B201" s="621"/>
      <c r="C201" s="621"/>
      <c r="D201" s="621"/>
      <c r="E201" s="621"/>
      <c r="F201" s="621"/>
      <c r="G201" s="78"/>
      <c r="H201" s="621"/>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row>
    <row r="202" ht="13.5" customHeight="1">
      <c r="A202" s="5"/>
      <c r="B202" s="621"/>
      <c r="C202" s="621"/>
      <c r="D202" s="621"/>
      <c r="E202" s="621"/>
      <c r="F202" s="621"/>
      <c r="G202" s="78"/>
      <c r="H202" s="621"/>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row>
    <row r="203" ht="13.5" customHeight="1">
      <c r="A203" s="5"/>
      <c r="B203" s="621"/>
      <c r="C203" s="621"/>
      <c r="D203" s="621"/>
      <c r="E203" s="621"/>
      <c r="F203" s="621"/>
      <c r="G203" s="78"/>
      <c r="H203" s="621"/>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row>
    <row r="204" ht="13.5" customHeight="1">
      <c r="A204" s="5"/>
      <c r="B204" s="621"/>
      <c r="C204" s="621"/>
      <c r="D204" s="621"/>
      <c r="E204" s="621"/>
      <c r="F204" s="621"/>
      <c r="G204" s="78"/>
      <c r="H204" s="621"/>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row>
    <row r="205" ht="13.5" customHeight="1">
      <c r="A205" s="5"/>
      <c r="B205" s="621"/>
      <c r="C205" s="621"/>
      <c r="D205" s="621"/>
      <c r="E205" s="621"/>
      <c r="F205" s="621"/>
      <c r="G205" s="78"/>
      <c r="H205" s="621"/>
      <c r="I205" s="27"/>
      <c r="J205" s="27"/>
      <c r="K205" s="27"/>
      <c r="L205" s="27"/>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row>
    <row r="206" ht="13.5" customHeight="1">
      <c r="A206" s="5"/>
      <c r="B206" s="621"/>
      <c r="C206" s="621"/>
      <c r="D206" s="621"/>
      <c r="E206" s="621"/>
      <c r="F206" s="621"/>
      <c r="G206" s="78"/>
      <c r="H206" s="621"/>
      <c r="I206" s="27"/>
      <c r="J206" s="27"/>
      <c r="K206" s="27"/>
      <c r="L206" s="27"/>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row>
    <row r="207" ht="13.5" customHeight="1">
      <c r="A207" s="5"/>
      <c r="B207" s="621"/>
      <c r="C207" s="621"/>
      <c r="D207" s="621"/>
      <c r="E207" s="621"/>
      <c r="F207" s="621"/>
      <c r="G207" s="78"/>
      <c r="H207" s="621"/>
      <c r="I207" s="27"/>
      <c r="J207" s="27"/>
      <c r="K207" s="27"/>
      <c r="L207" s="27"/>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row>
    <row r="208" ht="13.5" customHeight="1">
      <c r="A208" s="5"/>
      <c r="B208" s="621"/>
      <c r="C208" s="621"/>
      <c r="D208" s="621"/>
      <c r="E208" s="621"/>
      <c r="F208" s="621"/>
      <c r="G208" s="78"/>
      <c r="H208" s="621"/>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row>
    <row r="209" ht="13.5" customHeight="1">
      <c r="A209" s="5"/>
      <c r="B209" s="621"/>
      <c r="C209" s="621"/>
      <c r="D209" s="621"/>
      <c r="E209" s="621"/>
      <c r="F209" s="621"/>
      <c r="G209" s="78"/>
      <c r="H209" s="621"/>
      <c r="I209" s="27"/>
      <c r="J209" s="27"/>
      <c r="K209" s="27"/>
      <c r="L209" s="27"/>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row>
    <row r="210" ht="13.5" customHeight="1">
      <c r="A210" s="5"/>
      <c r="B210" s="621"/>
      <c r="C210" s="621"/>
      <c r="D210" s="621"/>
      <c r="E210" s="621"/>
      <c r="F210" s="621"/>
      <c r="G210" s="78"/>
      <c r="H210" s="621"/>
      <c r="I210" s="27"/>
      <c r="J210" s="27"/>
      <c r="K210" s="27"/>
      <c r="L210" s="27"/>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row>
    <row r="211" ht="13.5" customHeight="1">
      <c r="A211" s="5"/>
      <c r="B211" s="621"/>
      <c r="C211" s="621"/>
      <c r="D211" s="621"/>
      <c r="E211" s="621"/>
      <c r="F211" s="621"/>
      <c r="G211" s="78"/>
      <c r="H211" s="621"/>
      <c r="I211" s="27"/>
      <c r="J211" s="27"/>
      <c r="K211" s="27"/>
      <c r="L211" s="27"/>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row>
    <row r="212" ht="13.5" customHeight="1">
      <c r="A212" s="5"/>
      <c r="B212" s="621"/>
      <c r="C212" s="621"/>
      <c r="D212" s="621"/>
      <c r="E212" s="621"/>
      <c r="F212" s="621"/>
      <c r="G212" s="78"/>
      <c r="H212" s="621"/>
      <c r="I212" s="27"/>
      <c r="J212" s="27"/>
      <c r="K212" s="27"/>
      <c r="L212" s="27"/>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row>
    <row r="213" ht="13.5" customHeight="1">
      <c r="A213" s="5"/>
      <c r="B213" s="621"/>
      <c r="C213" s="621"/>
      <c r="D213" s="621"/>
      <c r="E213" s="621"/>
      <c r="F213" s="621"/>
      <c r="G213" s="78"/>
      <c r="H213" s="621"/>
      <c r="I213" s="27"/>
      <c r="J213" s="27"/>
      <c r="K213" s="27"/>
      <c r="L213" s="27"/>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row>
    <row r="214" ht="13.5" customHeight="1">
      <c r="A214" s="5"/>
      <c r="B214" s="621"/>
      <c r="C214" s="621"/>
      <c r="D214" s="621"/>
      <c r="E214" s="621"/>
      <c r="F214" s="621"/>
      <c r="G214" s="78"/>
      <c r="H214" s="621"/>
      <c r="I214" s="27"/>
      <c r="J214" s="27"/>
      <c r="K214" s="27"/>
      <c r="L214" s="27"/>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row>
    <row r="215" ht="13.5" customHeight="1">
      <c r="A215" s="5"/>
      <c r="B215" s="621"/>
      <c r="C215" s="621"/>
      <c r="D215" s="621"/>
      <c r="E215" s="621"/>
      <c r="F215" s="621"/>
      <c r="G215" s="78"/>
      <c r="H215" s="621"/>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row>
    <row r="216" ht="13.5" customHeight="1">
      <c r="A216" s="5"/>
      <c r="B216" s="621"/>
      <c r="C216" s="621"/>
      <c r="D216" s="621"/>
      <c r="E216" s="621"/>
      <c r="F216" s="621"/>
      <c r="G216" s="78"/>
      <c r="H216" s="621"/>
      <c r="I216" s="27"/>
      <c r="J216" s="27"/>
      <c r="K216" s="27"/>
      <c r="L216" s="27"/>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row>
    <row r="217" ht="13.5" customHeight="1">
      <c r="A217" s="5"/>
      <c r="B217" s="621"/>
      <c r="C217" s="621"/>
      <c r="D217" s="621"/>
      <c r="E217" s="621"/>
      <c r="F217" s="621"/>
      <c r="G217" s="78"/>
      <c r="H217" s="621"/>
      <c r="I217" s="27"/>
      <c r="J217" s="27"/>
      <c r="K217" s="27"/>
      <c r="L217" s="27"/>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row>
    <row r="218" ht="13.5" customHeight="1">
      <c r="A218" s="5"/>
      <c r="B218" s="621"/>
      <c r="C218" s="621"/>
      <c r="D218" s="621"/>
      <c r="E218" s="621"/>
      <c r="F218" s="621"/>
      <c r="G218" s="78"/>
      <c r="H218" s="621"/>
      <c r="I218" s="27"/>
      <c r="J218" s="27"/>
      <c r="K218" s="27"/>
      <c r="L218" s="27"/>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row>
    <row r="219" ht="13.5" customHeight="1">
      <c r="A219" s="5"/>
      <c r="B219" s="621"/>
      <c r="C219" s="621"/>
      <c r="D219" s="621"/>
      <c r="E219" s="621"/>
      <c r="F219" s="621"/>
      <c r="G219" s="78"/>
      <c r="H219" s="621"/>
      <c r="I219" s="27"/>
      <c r="J219" s="27"/>
      <c r="K219" s="27"/>
      <c r="L219" s="27"/>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row>
    <row r="220" ht="13.5" customHeight="1">
      <c r="A220" s="5"/>
      <c r="B220" s="621"/>
      <c r="C220" s="621"/>
      <c r="D220" s="621"/>
      <c r="E220" s="621"/>
      <c r="F220" s="621"/>
      <c r="G220" s="78"/>
      <c r="H220" s="621"/>
      <c r="I220" s="27"/>
      <c r="J220" s="27"/>
      <c r="K220" s="27"/>
      <c r="L220" s="27"/>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row>
    <row r="221" ht="13.5" customHeight="1">
      <c r="A221" s="5"/>
      <c r="B221" s="621"/>
      <c r="C221" s="621"/>
      <c r="D221" s="621"/>
      <c r="E221" s="621"/>
      <c r="F221" s="621"/>
      <c r="G221" s="78"/>
      <c r="H221" s="621"/>
      <c r="I221" s="27"/>
      <c r="J221" s="27"/>
      <c r="K221" s="27"/>
      <c r="L221" s="27"/>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row>
    <row r="222" ht="13.5" customHeight="1">
      <c r="A222" s="5"/>
      <c r="B222" s="621"/>
      <c r="C222" s="621"/>
      <c r="D222" s="621"/>
      <c r="E222" s="621"/>
      <c r="F222" s="621"/>
      <c r="G222" s="78"/>
      <c r="H222" s="621"/>
      <c r="I222" s="27"/>
      <c r="J222" s="27"/>
      <c r="K222" s="27"/>
      <c r="L222" s="27"/>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row>
    <row r="223" ht="13.5" customHeight="1">
      <c r="A223" s="5"/>
      <c r="B223" s="621"/>
      <c r="C223" s="621"/>
      <c r="D223" s="621"/>
      <c r="E223" s="621"/>
      <c r="F223" s="621"/>
      <c r="G223" s="78"/>
      <c r="H223" s="621"/>
      <c r="I223" s="27"/>
      <c r="J223" s="27"/>
      <c r="K223" s="27"/>
      <c r="L223" s="27"/>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row>
    <row r="224" ht="13.5" customHeight="1">
      <c r="A224" s="5"/>
      <c r="B224" s="621"/>
      <c r="C224" s="621"/>
      <c r="D224" s="621"/>
      <c r="E224" s="621"/>
      <c r="F224" s="621"/>
      <c r="G224" s="78"/>
      <c r="H224" s="621"/>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row>
    <row r="225" ht="13.5" customHeight="1">
      <c r="A225" s="5"/>
      <c r="B225" s="621"/>
      <c r="C225" s="621"/>
      <c r="D225" s="621"/>
      <c r="E225" s="621"/>
      <c r="F225" s="621"/>
      <c r="G225" s="78"/>
      <c r="H225" s="621"/>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row>
    <row r="226" ht="13.5" customHeight="1">
      <c r="A226" s="5"/>
      <c r="B226" s="621"/>
      <c r="C226" s="621"/>
      <c r="D226" s="621"/>
      <c r="E226" s="621"/>
      <c r="F226" s="621"/>
      <c r="G226" s="78"/>
      <c r="H226" s="621"/>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row>
    <row r="227" ht="13.5" customHeight="1">
      <c r="A227" s="5"/>
      <c r="B227" s="621"/>
      <c r="C227" s="621"/>
      <c r="D227" s="621"/>
      <c r="E227" s="621"/>
      <c r="F227" s="621"/>
      <c r="G227" s="78"/>
      <c r="H227" s="621"/>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row>
    <row r="228" ht="13.5" customHeight="1">
      <c r="A228" s="5"/>
      <c r="B228" s="621"/>
      <c r="C228" s="621"/>
      <c r="D228" s="621"/>
      <c r="E228" s="621"/>
      <c r="F228" s="621"/>
      <c r="G228" s="78"/>
      <c r="H228" s="621"/>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row>
    <row r="229" ht="13.5" customHeight="1">
      <c r="A229" s="5"/>
      <c r="B229" s="621"/>
      <c r="C229" s="621"/>
      <c r="D229" s="621"/>
      <c r="E229" s="621"/>
      <c r="F229" s="621"/>
      <c r="G229" s="78"/>
      <c r="H229" s="621"/>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row>
    <row r="230" ht="13.5" customHeight="1">
      <c r="A230" s="5"/>
      <c r="B230" s="621"/>
      <c r="C230" s="621"/>
      <c r="D230" s="621"/>
      <c r="E230" s="621"/>
      <c r="F230" s="621"/>
      <c r="G230" s="78"/>
      <c r="H230" s="621"/>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row>
    <row r="231" ht="13.5" customHeight="1">
      <c r="A231" s="5"/>
      <c r="B231" s="621"/>
      <c r="C231" s="621"/>
      <c r="D231" s="621"/>
      <c r="E231" s="621"/>
      <c r="F231" s="621"/>
      <c r="G231" s="78"/>
      <c r="H231" s="621"/>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row>
    <row r="232" ht="13.5" customHeight="1">
      <c r="A232" s="5"/>
      <c r="B232" s="621"/>
      <c r="C232" s="621"/>
      <c r="D232" s="621"/>
      <c r="E232" s="621"/>
      <c r="F232" s="621"/>
      <c r="G232" s="78"/>
      <c r="H232" s="621"/>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row>
    <row r="233" ht="13.5" customHeight="1">
      <c r="A233" s="5"/>
      <c r="B233" s="621"/>
      <c r="C233" s="621"/>
      <c r="D233" s="621"/>
      <c r="E233" s="621"/>
      <c r="F233" s="621"/>
      <c r="G233" s="78"/>
      <c r="H233" s="621"/>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row>
    <row r="234" ht="13.5" customHeight="1">
      <c r="A234" s="5"/>
      <c r="B234" s="621"/>
      <c r="C234" s="621"/>
      <c r="D234" s="621"/>
      <c r="E234" s="621"/>
      <c r="F234" s="621"/>
      <c r="G234" s="78"/>
      <c r="H234" s="621"/>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row>
    <row r="235" ht="13.5" customHeight="1">
      <c r="A235" s="5"/>
      <c r="B235" s="621"/>
      <c r="C235" s="621"/>
      <c r="D235" s="621"/>
      <c r="E235" s="621"/>
      <c r="F235" s="621"/>
      <c r="G235" s="78"/>
      <c r="H235" s="621"/>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row>
    <row r="236" ht="13.5" customHeight="1">
      <c r="A236" s="5"/>
      <c r="B236" s="621"/>
      <c r="C236" s="621"/>
      <c r="D236" s="621"/>
      <c r="E236" s="621"/>
      <c r="F236" s="621"/>
      <c r="G236" s="78"/>
      <c r="H236" s="621"/>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row>
    <row r="237" ht="13.5" customHeight="1">
      <c r="A237" s="5"/>
      <c r="B237" s="621"/>
      <c r="C237" s="621"/>
      <c r="D237" s="621"/>
      <c r="E237" s="621"/>
      <c r="F237" s="621"/>
      <c r="G237" s="78"/>
      <c r="H237" s="621"/>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row>
    <row r="238" ht="13.5" customHeight="1">
      <c r="A238" s="5"/>
      <c r="B238" s="621"/>
      <c r="C238" s="621"/>
      <c r="D238" s="621"/>
      <c r="E238" s="621"/>
      <c r="F238" s="621"/>
      <c r="G238" s="78"/>
      <c r="H238" s="621"/>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row>
    <row r="239" ht="13.5" customHeight="1">
      <c r="A239" s="5"/>
      <c r="B239" s="621"/>
      <c r="C239" s="621"/>
      <c r="D239" s="621"/>
      <c r="E239" s="621"/>
      <c r="F239" s="621"/>
      <c r="G239" s="78"/>
      <c r="H239" s="621"/>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row>
    <row r="240" ht="13.5" customHeight="1">
      <c r="A240" s="5"/>
      <c r="B240" s="621"/>
      <c r="C240" s="621"/>
      <c r="D240" s="621"/>
      <c r="E240" s="621"/>
      <c r="F240" s="621"/>
      <c r="G240" s="78"/>
      <c r="H240" s="621"/>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row>
    <row r="241" ht="13.5" customHeight="1">
      <c r="A241" s="5"/>
      <c r="B241" s="621"/>
      <c r="C241" s="621"/>
      <c r="D241" s="621"/>
      <c r="E241" s="621"/>
      <c r="F241" s="621"/>
      <c r="G241" s="78"/>
      <c r="H241" s="621"/>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row>
    <row r="242" ht="13.5" customHeight="1">
      <c r="A242" s="5"/>
      <c r="B242" s="621"/>
      <c r="C242" s="621"/>
      <c r="D242" s="621"/>
      <c r="E242" s="621"/>
      <c r="F242" s="621"/>
      <c r="G242" s="78"/>
      <c r="H242" s="621"/>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row>
    <row r="243" ht="13.5" customHeight="1">
      <c r="A243" s="5"/>
      <c r="B243" s="621"/>
      <c r="C243" s="621"/>
      <c r="D243" s="621"/>
      <c r="E243" s="621"/>
      <c r="F243" s="621"/>
      <c r="G243" s="78"/>
      <c r="H243" s="621"/>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row>
    <row r="244" ht="13.5" customHeight="1">
      <c r="A244" s="5"/>
      <c r="B244" s="621"/>
      <c r="C244" s="621"/>
      <c r="D244" s="621"/>
      <c r="E244" s="621"/>
      <c r="F244" s="621"/>
      <c r="G244" s="78"/>
      <c r="H244" s="621"/>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row>
    <row r="245" ht="13.5" customHeight="1">
      <c r="A245" s="5"/>
      <c r="B245" s="621"/>
      <c r="C245" s="621"/>
      <c r="D245" s="621"/>
      <c r="E245" s="621"/>
      <c r="F245" s="621"/>
      <c r="G245" s="78"/>
      <c r="H245" s="621"/>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row>
    <row r="246" ht="13.5" customHeight="1">
      <c r="A246" s="5"/>
      <c r="B246" s="621"/>
      <c r="C246" s="621"/>
      <c r="D246" s="621"/>
      <c r="E246" s="621"/>
      <c r="F246" s="621"/>
      <c r="G246" s="78"/>
      <c r="H246" s="621"/>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row>
    <row r="247" ht="13.5" customHeight="1">
      <c r="A247" s="5"/>
      <c r="B247" s="621"/>
      <c r="C247" s="621"/>
      <c r="D247" s="621"/>
      <c r="E247" s="621"/>
      <c r="F247" s="621"/>
      <c r="G247" s="78"/>
      <c r="H247" s="621"/>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row>
    <row r="248" ht="13.5" customHeight="1">
      <c r="A248" s="5"/>
      <c r="B248" s="621"/>
      <c r="C248" s="621"/>
      <c r="D248" s="621"/>
      <c r="E248" s="621"/>
      <c r="F248" s="621"/>
      <c r="G248" s="78"/>
      <c r="H248" s="621"/>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row>
    <row r="249" ht="13.5" customHeight="1">
      <c r="A249" s="5"/>
      <c r="B249" s="621"/>
      <c r="C249" s="621"/>
      <c r="D249" s="621"/>
      <c r="E249" s="621"/>
      <c r="F249" s="621"/>
      <c r="G249" s="78"/>
      <c r="H249" s="621"/>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row>
    <row r="250" ht="13.5" customHeight="1">
      <c r="A250" s="5"/>
      <c r="B250" s="621"/>
      <c r="C250" s="621"/>
      <c r="D250" s="621"/>
      <c r="E250" s="621"/>
      <c r="F250" s="621"/>
      <c r="G250" s="78"/>
      <c r="H250" s="621"/>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row>
    <row r="251" ht="13.5" customHeight="1">
      <c r="A251" s="5"/>
      <c r="B251" s="621"/>
      <c r="C251" s="621"/>
      <c r="D251" s="621"/>
      <c r="E251" s="621"/>
      <c r="F251" s="621"/>
      <c r="G251" s="78"/>
      <c r="H251" s="621"/>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row>
    <row r="252" ht="13.5" customHeight="1">
      <c r="A252" s="5"/>
      <c r="B252" s="621"/>
      <c r="C252" s="621"/>
      <c r="D252" s="621"/>
      <c r="E252" s="621"/>
      <c r="F252" s="621"/>
      <c r="G252" s="78"/>
      <c r="H252" s="621"/>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row>
    <row r="253" ht="13.5" customHeight="1">
      <c r="A253" s="5"/>
      <c r="B253" s="621"/>
      <c r="C253" s="621"/>
      <c r="D253" s="621"/>
      <c r="E253" s="621"/>
      <c r="F253" s="621"/>
      <c r="G253" s="78"/>
      <c r="H253" s="621"/>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row>
    <row r="254" ht="13.5" customHeight="1">
      <c r="A254" s="5"/>
      <c r="B254" s="621"/>
      <c r="C254" s="621"/>
      <c r="D254" s="621"/>
      <c r="E254" s="621"/>
      <c r="F254" s="621"/>
      <c r="G254" s="78"/>
      <c r="H254" s="621"/>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row>
    <row r="255" ht="13.5" customHeight="1">
      <c r="A255" s="5"/>
      <c r="B255" s="621"/>
      <c r="C255" s="621"/>
      <c r="D255" s="621"/>
      <c r="E255" s="621"/>
      <c r="F255" s="621"/>
      <c r="G255" s="78"/>
      <c r="H255" s="621"/>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row>
    <row r="256" ht="13.5" customHeight="1">
      <c r="A256" s="5"/>
      <c r="B256" s="621"/>
      <c r="C256" s="621"/>
      <c r="D256" s="621"/>
      <c r="E256" s="621"/>
      <c r="F256" s="621"/>
      <c r="G256" s="78"/>
      <c r="H256" s="621"/>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row>
    <row r="257" ht="13.5" customHeight="1">
      <c r="A257" s="5"/>
      <c r="B257" s="621"/>
      <c r="C257" s="621"/>
      <c r="D257" s="621"/>
      <c r="E257" s="621"/>
      <c r="F257" s="621"/>
      <c r="G257" s="78"/>
      <c r="H257" s="621"/>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row>
    <row r="258" ht="13.5" customHeight="1">
      <c r="A258" s="5"/>
      <c r="B258" s="621"/>
      <c r="C258" s="621"/>
      <c r="D258" s="621"/>
      <c r="E258" s="621"/>
      <c r="F258" s="621"/>
      <c r="G258" s="78"/>
      <c r="H258" s="621"/>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row>
    <row r="259" ht="13.5" customHeight="1">
      <c r="A259" s="5"/>
      <c r="B259" s="621"/>
      <c r="C259" s="621"/>
      <c r="D259" s="621"/>
      <c r="E259" s="621"/>
      <c r="F259" s="621"/>
      <c r="G259" s="78"/>
      <c r="H259" s="621"/>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row>
    <row r="260" ht="13.5" customHeight="1">
      <c r="A260" s="5"/>
      <c r="B260" s="621"/>
      <c r="C260" s="621"/>
      <c r="D260" s="621"/>
      <c r="E260" s="621"/>
      <c r="F260" s="621"/>
      <c r="G260" s="78"/>
      <c r="H260" s="621"/>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row>
    <row r="261" ht="13.5" customHeight="1">
      <c r="A261" s="5"/>
      <c r="B261" s="621"/>
      <c r="C261" s="621"/>
      <c r="D261" s="621"/>
      <c r="E261" s="621"/>
      <c r="F261" s="621"/>
      <c r="G261" s="78"/>
      <c r="H261" s="621"/>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row>
    <row r="262" ht="13.5" customHeight="1">
      <c r="A262" s="5"/>
      <c r="B262" s="621"/>
      <c r="C262" s="621"/>
      <c r="D262" s="621"/>
      <c r="E262" s="621"/>
      <c r="F262" s="621"/>
      <c r="G262" s="78"/>
      <c r="H262" s="621"/>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row>
    <row r="263" ht="13.5" customHeight="1">
      <c r="A263" s="5"/>
      <c r="B263" s="621"/>
      <c r="C263" s="621"/>
      <c r="D263" s="621"/>
      <c r="E263" s="621"/>
      <c r="F263" s="621"/>
      <c r="G263" s="78"/>
      <c r="H263" s="621"/>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row>
    <row r="264" ht="13.5" customHeight="1">
      <c r="A264" s="5"/>
      <c r="B264" s="621"/>
      <c r="C264" s="621"/>
      <c r="D264" s="621"/>
      <c r="E264" s="621"/>
      <c r="F264" s="621"/>
      <c r="G264" s="78"/>
      <c r="H264" s="621"/>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row>
    <row r="265" ht="13.5" customHeight="1">
      <c r="A265" s="5"/>
      <c r="B265" s="621"/>
      <c r="C265" s="621"/>
      <c r="D265" s="621"/>
      <c r="E265" s="621"/>
      <c r="F265" s="621"/>
      <c r="G265" s="78"/>
      <c r="H265" s="621"/>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row>
    <row r="266" ht="13.5" customHeight="1">
      <c r="A266" s="5"/>
      <c r="B266" s="621"/>
      <c r="C266" s="621"/>
      <c r="D266" s="621"/>
      <c r="E266" s="621"/>
      <c r="F266" s="621"/>
      <c r="G266" s="78"/>
      <c r="H266" s="621"/>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row>
    <row r="267" ht="13.5" customHeight="1">
      <c r="A267" s="5"/>
      <c r="B267" s="621"/>
      <c r="C267" s="621"/>
      <c r="D267" s="621"/>
      <c r="E267" s="621"/>
      <c r="F267" s="621"/>
      <c r="G267" s="78"/>
      <c r="H267" s="621"/>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row>
    <row r="268" ht="13.5" customHeight="1">
      <c r="A268" s="5"/>
      <c r="B268" s="621"/>
      <c r="C268" s="621"/>
      <c r="D268" s="621"/>
      <c r="E268" s="621"/>
      <c r="F268" s="621"/>
      <c r="G268" s="78"/>
      <c r="H268" s="621"/>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row>
    <row r="269" ht="13.5" customHeight="1">
      <c r="A269" s="5"/>
      <c r="B269" s="621"/>
      <c r="C269" s="621"/>
      <c r="D269" s="621"/>
      <c r="E269" s="621"/>
      <c r="F269" s="621"/>
      <c r="G269" s="78"/>
      <c r="H269" s="621"/>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row>
    <row r="270" ht="13.5" customHeight="1">
      <c r="A270" s="5"/>
      <c r="B270" s="621"/>
      <c r="C270" s="621"/>
      <c r="D270" s="621"/>
      <c r="E270" s="621"/>
      <c r="F270" s="621"/>
      <c r="G270" s="78"/>
      <c r="H270" s="621"/>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row>
    <row r="271" ht="13.5" customHeight="1">
      <c r="A271" s="5"/>
      <c r="B271" s="621"/>
      <c r="C271" s="621"/>
      <c r="D271" s="621"/>
      <c r="E271" s="621"/>
      <c r="F271" s="621"/>
      <c r="G271" s="78"/>
      <c r="H271" s="621"/>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row>
    <row r="272" ht="13.5" customHeight="1">
      <c r="A272" s="5"/>
      <c r="B272" s="621"/>
      <c r="C272" s="621"/>
      <c r="D272" s="621"/>
      <c r="E272" s="621"/>
      <c r="F272" s="621"/>
      <c r="G272" s="78"/>
      <c r="H272" s="621"/>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row>
    <row r="273" ht="13.5" customHeight="1">
      <c r="A273" s="5"/>
      <c r="B273" s="621"/>
      <c r="C273" s="621"/>
      <c r="D273" s="621"/>
      <c r="E273" s="621"/>
      <c r="F273" s="621"/>
      <c r="G273" s="78"/>
      <c r="H273" s="621"/>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row>
    <row r="274" ht="13.5" customHeight="1">
      <c r="A274" s="5"/>
      <c r="B274" s="621"/>
      <c r="C274" s="621"/>
      <c r="D274" s="621"/>
      <c r="E274" s="621"/>
      <c r="F274" s="621"/>
      <c r="G274" s="78"/>
      <c r="H274" s="621"/>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row>
    <row r="275" ht="13.5" customHeight="1">
      <c r="A275" s="5"/>
      <c r="B275" s="621"/>
      <c r="C275" s="621"/>
      <c r="D275" s="621"/>
      <c r="E275" s="621"/>
      <c r="F275" s="621"/>
      <c r="G275" s="78"/>
      <c r="H275" s="621"/>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row>
    <row r="276" ht="13.5" customHeight="1">
      <c r="A276" s="5"/>
      <c r="B276" s="621"/>
      <c r="C276" s="621"/>
      <c r="D276" s="621"/>
      <c r="E276" s="621"/>
      <c r="F276" s="621"/>
      <c r="G276" s="78"/>
      <c r="H276" s="621"/>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row>
    <row r="277" ht="13.5" customHeight="1">
      <c r="A277" s="5"/>
      <c r="B277" s="621"/>
      <c r="C277" s="621"/>
      <c r="D277" s="621"/>
      <c r="E277" s="621"/>
      <c r="F277" s="621"/>
      <c r="G277" s="78"/>
      <c r="H277" s="621"/>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row>
    <row r="278" ht="13.5" customHeight="1">
      <c r="A278" s="5"/>
      <c r="B278" s="621"/>
      <c r="C278" s="621"/>
      <c r="D278" s="621"/>
      <c r="E278" s="621"/>
      <c r="F278" s="621"/>
      <c r="G278" s="78"/>
      <c r="H278" s="621"/>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row>
    <row r="279" ht="13.5" customHeight="1">
      <c r="A279" s="5"/>
      <c r="B279" s="621"/>
      <c r="C279" s="621"/>
      <c r="D279" s="621"/>
      <c r="E279" s="621"/>
      <c r="F279" s="621"/>
      <c r="G279" s="78"/>
      <c r="H279" s="621"/>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row>
    <row r="280" ht="13.5" customHeight="1">
      <c r="A280" s="5"/>
      <c r="B280" s="621"/>
      <c r="C280" s="621"/>
      <c r="D280" s="621"/>
      <c r="E280" s="621"/>
      <c r="F280" s="621"/>
      <c r="G280" s="78"/>
      <c r="H280" s="621"/>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row>
    <row r="281" ht="13.5" customHeight="1">
      <c r="A281" s="5"/>
      <c r="B281" s="621"/>
      <c r="C281" s="621"/>
      <c r="D281" s="621"/>
      <c r="E281" s="621"/>
      <c r="F281" s="621"/>
      <c r="G281" s="78"/>
      <c r="H281" s="621"/>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row>
    <row r="282" ht="13.5" customHeight="1">
      <c r="A282" s="5"/>
      <c r="B282" s="621"/>
      <c r="C282" s="621"/>
      <c r="D282" s="621"/>
      <c r="E282" s="621"/>
      <c r="F282" s="621"/>
      <c r="G282" s="78"/>
      <c r="H282" s="621"/>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row>
    <row r="283" ht="13.5" customHeight="1">
      <c r="A283" s="5"/>
      <c r="B283" s="621"/>
      <c r="C283" s="621"/>
      <c r="D283" s="621"/>
      <c r="E283" s="621"/>
      <c r="F283" s="621"/>
      <c r="G283" s="78"/>
      <c r="H283" s="621"/>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row>
    <row r="284" ht="13.5" customHeight="1">
      <c r="A284" s="5"/>
      <c r="B284" s="621"/>
      <c r="C284" s="621"/>
      <c r="D284" s="621"/>
      <c r="E284" s="621"/>
      <c r="F284" s="621"/>
      <c r="G284" s="78"/>
      <c r="H284" s="621"/>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row>
    <row r="285" ht="13.5" customHeight="1">
      <c r="A285" s="5"/>
      <c r="B285" s="621"/>
      <c r="C285" s="621"/>
      <c r="D285" s="621"/>
      <c r="E285" s="621"/>
      <c r="F285" s="621"/>
      <c r="G285" s="78"/>
      <c r="H285" s="621"/>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row>
    <row r="286" ht="13.5" customHeight="1">
      <c r="A286" s="5"/>
      <c r="B286" s="621"/>
      <c r="C286" s="621"/>
      <c r="D286" s="621"/>
      <c r="E286" s="621"/>
      <c r="F286" s="621"/>
      <c r="G286" s="78"/>
      <c r="H286" s="621"/>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row>
    <row r="287" ht="13.5" customHeight="1">
      <c r="A287" s="5"/>
      <c r="B287" s="621"/>
      <c r="C287" s="621"/>
      <c r="D287" s="621"/>
      <c r="E287" s="621"/>
      <c r="F287" s="621"/>
      <c r="G287" s="78"/>
      <c r="H287" s="621"/>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row>
    <row r="288" ht="13.5" customHeight="1">
      <c r="A288" s="5"/>
      <c r="B288" s="621"/>
      <c r="C288" s="621"/>
      <c r="D288" s="621"/>
      <c r="E288" s="621"/>
      <c r="F288" s="621"/>
      <c r="G288" s="78"/>
      <c r="H288" s="621"/>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row>
    <row r="289" ht="13.5" customHeight="1">
      <c r="A289" s="5"/>
      <c r="B289" s="621"/>
      <c r="C289" s="621"/>
      <c r="D289" s="621"/>
      <c r="E289" s="621"/>
      <c r="F289" s="621"/>
      <c r="G289" s="78"/>
      <c r="H289" s="621"/>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row>
    <row r="290" ht="13.5" customHeight="1">
      <c r="A290" s="5"/>
      <c r="B290" s="621"/>
      <c r="C290" s="621"/>
      <c r="D290" s="621"/>
      <c r="E290" s="621"/>
      <c r="F290" s="621"/>
      <c r="G290" s="78"/>
      <c r="H290" s="621"/>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row>
    <row r="291" ht="13.5" customHeight="1">
      <c r="A291" s="5"/>
      <c r="B291" s="621"/>
      <c r="C291" s="621"/>
      <c r="D291" s="621"/>
      <c r="E291" s="621"/>
      <c r="F291" s="621"/>
      <c r="G291" s="78"/>
      <c r="H291" s="621"/>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row>
    <row r="292" ht="13.5" customHeight="1">
      <c r="A292" s="5"/>
      <c r="B292" s="621"/>
      <c r="C292" s="621"/>
      <c r="D292" s="621"/>
      <c r="E292" s="621"/>
      <c r="F292" s="621"/>
      <c r="G292" s="78"/>
      <c r="H292" s="621"/>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row>
    <row r="293" ht="13.5" customHeight="1">
      <c r="A293" s="5"/>
      <c r="B293" s="621"/>
      <c r="C293" s="621"/>
      <c r="D293" s="621"/>
      <c r="E293" s="621"/>
      <c r="F293" s="621"/>
      <c r="G293" s="78"/>
      <c r="H293" s="621"/>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row>
    <row r="294" ht="13.5" customHeight="1">
      <c r="A294" s="5"/>
      <c r="B294" s="621"/>
      <c r="C294" s="621"/>
      <c r="D294" s="621"/>
      <c r="E294" s="621"/>
      <c r="F294" s="621"/>
      <c r="G294" s="78"/>
      <c r="H294" s="621"/>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row>
    <row r="295" ht="13.5" customHeight="1">
      <c r="A295" s="5"/>
      <c r="B295" s="621"/>
      <c r="C295" s="621"/>
      <c r="D295" s="621"/>
      <c r="E295" s="621"/>
      <c r="F295" s="621"/>
      <c r="G295" s="78"/>
      <c r="H295" s="621"/>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row>
    <row r="296" ht="13.5" customHeight="1">
      <c r="A296" s="5"/>
      <c r="B296" s="621"/>
      <c r="C296" s="621"/>
      <c r="D296" s="621"/>
      <c r="E296" s="621"/>
      <c r="F296" s="621"/>
      <c r="G296" s="78"/>
      <c r="H296" s="621"/>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row>
    <row r="297" ht="13.5" customHeight="1">
      <c r="A297" s="5"/>
      <c r="B297" s="621"/>
      <c r="C297" s="621"/>
      <c r="D297" s="621"/>
      <c r="E297" s="621"/>
      <c r="F297" s="621"/>
      <c r="G297" s="78"/>
      <c r="H297" s="621"/>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row>
    <row r="298" ht="13.5" customHeight="1">
      <c r="A298" s="5"/>
      <c r="B298" s="621"/>
      <c r="C298" s="621"/>
      <c r="D298" s="621"/>
      <c r="E298" s="621"/>
      <c r="F298" s="621"/>
      <c r="G298" s="78"/>
      <c r="H298" s="621"/>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row>
    <row r="299" ht="13.5" customHeight="1">
      <c r="A299" s="5"/>
      <c r="B299" s="621"/>
      <c r="C299" s="621"/>
      <c r="D299" s="621"/>
      <c r="E299" s="621"/>
      <c r="F299" s="621"/>
      <c r="G299" s="78"/>
      <c r="H299" s="621"/>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row>
    <row r="300" ht="13.5" customHeight="1">
      <c r="A300" s="5"/>
      <c r="B300" s="621"/>
      <c r="C300" s="621"/>
      <c r="D300" s="621"/>
      <c r="E300" s="621"/>
      <c r="F300" s="621"/>
      <c r="G300" s="78"/>
      <c r="H300" s="621"/>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row>
    <row r="301" ht="13.5" customHeight="1">
      <c r="A301" s="5"/>
      <c r="B301" s="621"/>
      <c r="C301" s="621"/>
      <c r="D301" s="621"/>
      <c r="E301" s="621"/>
      <c r="F301" s="621"/>
      <c r="G301" s="78"/>
      <c r="H301" s="621"/>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row>
    <row r="302" ht="13.5" customHeight="1">
      <c r="A302" s="5"/>
      <c r="B302" s="621"/>
      <c r="C302" s="621"/>
      <c r="D302" s="621"/>
      <c r="E302" s="621"/>
      <c r="F302" s="621"/>
      <c r="G302" s="78"/>
      <c r="H302" s="621"/>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row>
    <row r="303" ht="13.5" customHeight="1">
      <c r="A303" s="5"/>
      <c r="B303" s="621"/>
      <c r="C303" s="621"/>
      <c r="D303" s="621"/>
      <c r="E303" s="621"/>
      <c r="F303" s="621"/>
      <c r="G303" s="78"/>
      <c r="H303" s="621"/>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row>
    <row r="304" ht="13.5" customHeight="1">
      <c r="A304" s="5"/>
      <c r="B304" s="621"/>
      <c r="C304" s="621"/>
      <c r="D304" s="621"/>
      <c r="E304" s="621"/>
      <c r="F304" s="621"/>
      <c r="G304" s="78"/>
      <c r="H304" s="621"/>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row>
    <row r="305" ht="13.5" customHeight="1">
      <c r="A305" s="5"/>
      <c r="B305" s="621"/>
      <c r="C305" s="621"/>
      <c r="D305" s="621"/>
      <c r="E305" s="621"/>
      <c r="F305" s="621"/>
      <c r="G305" s="78"/>
      <c r="H305" s="621"/>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row>
    <row r="306" ht="13.5" customHeight="1">
      <c r="A306" s="5"/>
      <c r="B306" s="621"/>
      <c r="C306" s="621"/>
      <c r="D306" s="621"/>
      <c r="E306" s="621"/>
      <c r="F306" s="621"/>
      <c r="G306" s="78"/>
      <c r="H306" s="621"/>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row>
    <row r="307" ht="13.5" customHeight="1">
      <c r="A307" s="5"/>
      <c r="B307" s="621"/>
      <c r="C307" s="621"/>
      <c r="D307" s="621"/>
      <c r="E307" s="621"/>
      <c r="F307" s="621"/>
      <c r="G307" s="78"/>
      <c r="H307" s="621"/>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row>
    <row r="308" ht="13.5" customHeight="1">
      <c r="A308" s="5"/>
      <c r="B308" s="621"/>
      <c r="C308" s="621"/>
      <c r="D308" s="621"/>
      <c r="E308" s="621"/>
      <c r="F308" s="621"/>
      <c r="G308" s="78"/>
      <c r="H308" s="621"/>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row>
    <row r="309" ht="13.5" customHeight="1">
      <c r="A309" s="5"/>
      <c r="B309" s="621"/>
      <c r="C309" s="621"/>
      <c r="D309" s="621"/>
      <c r="E309" s="621"/>
      <c r="F309" s="621"/>
      <c r="G309" s="78"/>
      <c r="H309" s="621"/>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row>
    <row r="310" ht="13.5" customHeight="1">
      <c r="A310" s="5"/>
      <c r="B310" s="621"/>
      <c r="C310" s="621"/>
      <c r="D310" s="621"/>
      <c r="E310" s="621"/>
      <c r="F310" s="621"/>
      <c r="G310" s="78"/>
      <c r="H310" s="621"/>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row>
    <row r="311" ht="13.5" customHeight="1">
      <c r="A311" s="5"/>
      <c r="B311" s="621"/>
      <c r="C311" s="621"/>
      <c r="D311" s="621"/>
      <c r="E311" s="621"/>
      <c r="F311" s="621"/>
      <c r="G311" s="78"/>
      <c r="H311" s="621"/>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row>
    <row r="312" ht="13.5" customHeight="1">
      <c r="A312" s="5"/>
      <c r="B312" s="621"/>
      <c r="C312" s="621"/>
      <c r="D312" s="621"/>
      <c r="E312" s="621"/>
      <c r="F312" s="621"/>
      <c r="G312" s="78"/>
      <c r="H312" s="621"/>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row>
    <row r="313" ht="13.5" customHeight="1">
      <c r="A313" s="5"/>
      <c r="B313" s="621"/>
      <c r="C313" s="621"/>
      <c r="D313" s="621"/>
      <c r="E313" s="621"/>
      <c r="F313" s="621"/>
      <c r="G313" s="78"/>
      <c r="H313" s="621"/>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row>
    <row r="314" ht="13.5" customHeight="1">
      <c r="A314" s="5"/>
      <c r="B314" s="621"/>
      <c r="C314" s="621"/>
      <c r="D314" s="621"/>
      <c r="E314" s="621"/>
      <c r="F314" s="621"/>
      <c r="G314" s="78"/>
      <c r="H314" s="621"/>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row>
    <row r="315" ht="13.5" customHeight="1">
      <c r="A315" s="5"/>
      <c r="B315" s="621"/>
      <c r="C315" s="621"/>
      <c r="D315" s="621"/>
      <c r="E315" s="621"/>
      <c r="F315" s="621"/>
      <c r="G315" s="78"/>
      <c r="H315" s="621"/>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row>
    <row r="316" ht="13.5" customHeight="1">
      <c r="A316" s="5"/>
      <c r="B316" s="621"/>
      <c r="C316" s="621"/>
      <c r="D316" s="621"/>
      <c r="E316" s="621"/>
      <c r="F316" s="621"/>
      <c r="G316" s="78"/>
      <c r="H316" s="621"/>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row>
    <row r="317" ht="13.5" customHeight="1">
      <c r="A317" s="5"/>
      <c r="B317" s="621"/>
      <c r="C317" s="621"/>
      <c r="D317" s="621"/>
      <c r="E317" s="621"/>
      <c r="F317" s="621"/>
      <c r="G317" s="78"/>
      <c r="H317" s="621"/>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row>
    <row r="318" ht="13.5" customHeight="1">
      <c r="A318" s="5"/>
      <c r="B318" s="621"/>
      <c r="C318" s="621"/>
      <c r="D318" s="621"/>
      <c r="E318" s="621"/>
      <c r="F318" s="621"/>
      <c r="G318" s="78"/>
      <c r="H318" s="621"/>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row>
    <row r="319" ht="13.5" customHeight="1">
      <c r="A319" s="5"/>
      <c r="B319" s="621"/>
      <c r="C319" s="621"/>
      <c r="D319" s="621"/>
      <c r="E319" s="621"/>
      <c r="F319" s="621"/>
      <c r="G319" s="78"/>
      <c r="H319" s="621"/>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row>
    <row r="320" ht="13.5" customHeight="1">
      <c r="A320" s="5"/>
      <c r="B320" s="621"/>
      <c r="C320" s="621"/>
      <c r="D320" s="621"/>
      <c r="E320" s="621"/>
      <c r="F320" s="621"/>
      <c r="G320" s="78"/>
      <c r="H320" s="621"/>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row>
    <row r="321" ht="13.5" customHeight="1">
      <c r="A321" s="5"/>
      <c r="B321" s="621"/>
      <c r="C321" s="621"/>
      <c r="D321" s="621"/>
      <c r="E321" s="621"/>
      <c r="F321" s="621"/>
      <c r="G321" s="78"/>
      <c r="H321" s="621"/>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row>
    <row r="322" ht="13.5" customHeight="1">
      <c r="A322" s="5"/>
      <c r="B322" s="621"/>
      <c r="C322" s="621"/>
      <c r="D322" s="621"/>
      <c r="E322" s="621"/>
      <c r="F322" s="621"/>
      <c r="G322" s="78"/>
      <c r="H322" s="621"/>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row>
    <row r="323" ht="13.5" customHeight="1">
      <c r="A323" s="5"/>
      <c r="B323" s="621"/>
      <c r="C323" s="621"/>
      <c r="D323" s="621"/>
      <c r="E323" s="621"/>
      <c r="F323" s="621"/>
      <c r="G323" s="78"/>
      <c r="H323" s="621"/>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row>
    <row r="324" ht="13.5" customHeight="1">
      <c r="A324" s="5"/>
      <c r="B324" s="621"/>
      <c r="C324" s="621"/>
      <c r="D324" s="621"/>
      <c r="E324" s="621"/>
      <c r="F324" s="621"/>
      <c r="G324" s="78"/>
      <c r="H324" s="621"/>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row>
    <row r="325" ht="13.5" customHeight="1">
      <c r="A325" s="5"/>
      <c r="B325" s="621"/>
      <c r="C325" s="621"/>
      <c r="D325" s="621"/>
      <c r="E325" s="621"/>
      <c r="F325" s="621"/>
      <c r="G325" s="78"/>
      <c r="H325" s="621"/>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row>
    <row r="326" ht="13.5" customHeight="1">
      <c r="A326" s="5"/>
      <c r="B326" s="621"/>
      <c r="C326" s="621"/>
      <c r="D326" s="621"/>
      <c r="E326" s="621"/>
      <c r="F326" s="621"/>
      <c r="G326" s="78"/>
      <c r="H326" s="621"/>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row>
    <row r="327" ht="13.5" customHeight="1">
      <c r="A327" s="5"/>
      <c r="B327" s="621"/>
      <c r="C327" s="621"/>
      <c r="D327" s="621"/>
      <c r="E327" s="621"/>
      <c r="F327" s="621"/>
      <c r="G327" s="78"/>
      <c r="H327" s="621"/>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row>
    <row r="328" ht="13.5" customHeight="1">
      <c r="A328" s="5"/>
      <c r="B328" s="621"/>
      <c r="C328" s="621"/>
      <c r="D328" s="621"/>
      <c r="E328" s="621"/>
      <c r="F328" s="621"/>
      <c r="G328" s="78"/>
      <c r="H328" s="621"/>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row>
    <row r="329" ht="13.5" customHeight="1">
      <c r="A329" s="5"/>
      <c r="B329" s="621"/>
      <c r="C329" s="621"/>
      <c r="D329" s="621"/>
      <c r="E329" s="621"/>
      <c r="F329" s="621"/>
      <c r="G329" s="78"/>
      <c r="H329" s="621"/>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row>
    <row r="330" ht="13.5" customHeight="1">
      <c r="A330" s="5"/>
      <c r="B330" s="621"/>
      <c r="C330" s="621"/>
      <c r="D330" s="621"/>
      <c r="E330" s="621"/>
      <c r="F330" s="621"/>
      <c r="G330" s="78"/>
      <c r="H330" s="621"/>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row>
    <row r="331" ht="13.5" customHeight="1">
      <c r="A331" s="5"/>
      <c r="B331" s="621"/>
      <c r="C331" s="621"/>
      <c r="D331" s="621"/>
      <c r="E331" s="621"/>
      <c r="F331" s="621"/>
      <c r="G331" s="78"/>
      <c r="H331" s="621"/>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row>
    <row r="332" ht="13.5" customHeight="1">
      <c r="A332" s="5"/>
      <c r="B332" s="621"/>
      <c r="C332" s="621"/>
      <c r="D332" s="621"/>
      <c r="E332" s="621"/>
      <c r="F332" s="621"/>
      <c r="G332" s="78"/>
      <c r="H332" s="621"/>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row>
    <row r="333" ht="13.5" customHeight="1">
      <c r="A333" s="5"/>
      <c r="B333" s="621"/>
      <c r="C333" s="621"/>
      <c r="D333" s="621"/>
      <c r="E333" s="621"/>
      <c r="F333" s="621"/>
      <c r="G333" s="78"/>
      <c r="H333" s="621"/>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row>
    <row r="334" ht="13.5" customHeight="1">
      <c r="A334" s="5"/>
      <c r="B334" s="621"/>
      <c r="C334" s="621"/>
      <c r="D334" s="621"/>
      <c r="E334" s="621"/>
      <c r="F334" s="621"/>
      <c r="G334" s="78"/>
      <c r="H334" s="621"/>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row>
    <row r="335" ht="13.5" customHeight="1">
      <c r="A335" s="5"/>
      <c r="B335" s="621"/>
      <c r="C335" s="621"/>
      <c r="D335" s="621"/>
      <c r="E335" s="621"/>
      <c r="F335" s="621"/>
      <c r="G335" s="78"/>
      <c r="H335" s="621"/>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row>
    <row r="336" ht="13.5" customHeight="1">
      <c r="A336" s="5"/>
      <c r="B336" s="621"/>
      <c r="C336" s="621"/>
      <c r="D336" s="621"/>
      <c r="E336" s="621"/>
      <c r="F336" s="621"/>
      <c r="G336" s="78"/>
      <c r="H336" s="621"/>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row>
    <row r="337" ht="13.5" customHeight="1">
      <c r="A337" s="5"/>
      <c r="B337" s="621"/>
      <c r="C337" s="621"/>
      <c r="D337" s="621"/>
      <c r="E337" s="621"/>
      <c r="F337" s="621"/>
      <c r="G337" s="78"/>
      <c r="H337" s="621"/>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row>
    <row r="338" ht="13.5" customHeight="1">
      <c r="A338" s="5"/>
      <c r="B338" s="621"/>
      <c r="C338" s="621"/>
      <c r="D338" s="621"/>
      <c r="E338" s="621"/>
      <c r="F338" s="621"/>
      <c r="G338" s="78"/>
      <c r="H338" s="621"/>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row>
    <row r="339" ht="13.5" customHeight="1">
      <c r="A339" s="5"/>
      <c r="B339" s="621"/>
      <c r="C339" s="621"/>
      <c r="D339" s="621"/>
      <c r="E339" s="621"/>
      <c r="F339" s="621"/>
      <c r="G339" s="78"/>
      <c r="H339" s="621"/>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row>
    <row r="340" ht="13.5" customHeight="1">
      <c r="A340" s="5"/>
      <c r="B340" s="621"/>
      <c r="C340" s="621"/>
      <c r="D340" s="621"/>
      <c r="E340" s="621"/>
      <c r="F340" s="621"/>
      <c r="G340" s="78"/>
      <c r="H340" s="621"/>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row>
    <row r="341" ht="13.5" customHeight="1">
      <c r="A341" s="5"/>
      <c r="B341" s="621"/>
      <c r="C341" s="621"/>
      <c r="D341" s="621"/>
      <c r="E341" s="621"/>
      <c r="F341" s="621"/>
      <c r="G341" s="78"/>
      <c r="H341" s="621"/>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row>
    <row r="342" ht="13.5" customHeight="1">
      <c r="A342" s="5"/>
      <c r="B342" s="621"/>
      <c r="C342" s="621"/>
      <c r="D342" s="621"/>
      <c r="E342" s="621"/>
      <c r="F342" s="621"/>
      <c r="G342" s="78"/>
      <c r="H342" s="621"/>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row>
    <row r="343" ht="13.5" customHeight="1">
      <c r="A343" s="5"/>
      <c r="B343" s="621"/>
      <c r="C343" s="621"/>
      <c r="D343" s="621"/>
      <c r="E343" s="621"/>
      <c r="F343" s="621"/>
      <c r="G343" s="78"/>
      <c r="H343" s="621"/>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row>
    <row r="344" ht="13.5" customHeight="1">
      <c r="A344" s="5"/>
      <c r="B344" s="621"/>
      <c r="C344" s="621"/>
      <c r="D344" s="621"/>
      <c r="E344" s="621"/>
      <c r="F344" s="621"/>
      <c r="G344" s="78"/>
      <c r="H344" s="621"/>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row>
    <row r="345" ht="13.5" customHeight="1">
      <c r="A345" s="5"/>
      <c r="B345" s="621"/>
      <c r="C345" s="621"/>
      <c r="D345" s="621"/>
      <c r="E345" s="621"/>
      <c r="F345" s="621"/>
      <c r="G345" s="78"/>
      <c r="H345" s="621"/>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row>
    <row r="346" ht="13.5" customHeight="1">
      <c r="A346" s="5"/>
      <c r="B346" s="621"/>
      <c r="C346" s="621"/>
      <c r="D346" s="621"/>
      <c r="E346" s="621"/>
      <c r="F346" s="621"/>
      <c r="G346" s="78"/>
      <c r="H346" s="621"/>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row>
    <row r="347" ht="13.5" customHeight="1">
      <c r="A347" s="5"/>
      <c r="B347" s="621"/>
      <c r="C347" s="621"/>
      <c r="D347" s="621"/>
      <c r="E347" s="621"/>
      <c r="F347" s="621"/>
      <c r="G347" s="78"/>
      <c r="H347" s="621"/>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row>
    <row r="348" ht="13.5" customHeight="1">
      <c r="A348" s="5"/>
      <c r="B348" s="621"/>
      <c r="C348" s="621"/>
      <c r="D348" s="621"/>
      <c r="E348" s="621"/>
      <c r="F348" s="621"/>
      <c r="G348" s="78"/>
      <c r="H348" s="621"/>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row>
    <row r="349" ht="13.5" customHeight="1">
      <c r="A349" s="5"/>
      <c r="B349" s="621"/>
      <c r="C349" s="621"/>
      <c r="D349" s="621"/>
      <c r="E349" s="621"/>
      <c r="F349" s="621"/>
      <c r="G349" s="78"/>
      <c r="H349" s="621"/>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row>
    <row r="350" ht="13.5" customHeight="1">
      <c r="A350" s="5"/>
      <c r="B350" s="621"/>
      <c r="C350" s="621"/>
      <c r="D350" s="621"/>
      <c r="E350" s="621"/>
      <c r="F350" s="621"/>
      <c r="G350" s="78"/>
      <c r="H350" s="621"/>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row>
    <row r="351" ht="13.5" customHeight="1">
      <c r="A351" s="5"/>
      <c r="B351" s="621"/>
      <c r="C351" s="621"/>
      <c r="D351" s="621"/>
      <c r="E351" s="621"/>
      <c r="F351" s="621"/>
      <c r="G351" s="78"/>
      <c r="H351" s="621"/>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row>
    <row r="352" ht="13.5" customHeight="1">
      <c r="A352" s="5"/>
      <c r="B352" s="621"/>
      <c r="C352" s="621"/>
      <c r="D352" s="621"/>
      <c r="E352" s="621"/>
      <c r="F352" s="621"/>
      <c r="G352" s="78"/>
      <c r="H352" s="621"/>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row>
    <row r="353" ht="13.5" customHeight="1">
      <c r="A353" s="5"/>
      <c r="B353" s="621"/>
      <c r="C353" s="621"/>
      <c r="D353" s="621"/>
      <c r="E353" s="621"/>
      <c r="F353" s="621"/>
      <c r="G353" s="78"/>
      <c r="H353" s="621"/>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row>
    <row r="354" ht="13.5" customHeight="1">
      <c r="A354" s="5"/>
      <c r="B354" s="621"/>
      <c r="C354" s="621"/>
      <c r="D354" s="621"/>
      <c r="E354" s="621"/>
      <c r="F354" s="621"/>
      <c r="G354" s="78"/>
      <c r="H354" s="621"/>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row>
    <row r="355" ht="13.5" customHeight="1">
      <c r="A355" s="5"/>
      <c r="B355" s="621"/>
      <c r="C355" s="621"/>
      <c r="D355" s="621"/>
      <c r="E355" s="621"/>
      <c r="F355" s="621"/>
      <c r="G355" s="78"/>
      <c r="H355" s="621"/>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row>
    <row r="356" ht="13.5" customHeight="1">
      <c r="A356" s="5"/>
      <c r="B356" s="621"/>
      <c r="C356" s="621"/>
      <c r="D356" s="621"/>
      <c r="E356" s="621"/>
      <c r="F356" s="621"/>
      <c r="G356" s="78"/>
      <c r="H356" s="621"/>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row>
    <row r="357" ht="13.5" customHeight="1">
      <c r="A357" s="5"/>
      <c r="B357" s="621"/>
      <c r="C357" s="621"/>
      <c r="D357" s="621"/>
      <c r="E357" s="621"/>
      <c r="F357" s="621"/>
      <c r="G357" s="78"/>
      <c r="H357" s="621"/>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row>
    <row r="358" ht="13.5" customHeight="1">
      <c r="A358" s="5"/>
      <c r="B358" s="621"/>
      <c r="C358" s="621"/>
      <c r="D358" s="621"/>
      <c r="E358" s="621"/>
      <c r="F358" s="621"/>
      <c r="G358" s="78"/>
      <c r="H358" s="621"/>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row>
    <row r="359" ht="13.5" customHeight="1">
      <c r="A359" s="5"/>
      <c r="B359" s="621"/>
      <c r="C359" s="621"/>
      <c r="D359" s="621"/>
      <c r="E359" s="621"/>
      <c r="F359" s="621"/>
      <c r="G359" s="78"/>
      <c r="H359" s="621"/>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row>
    <row r="360" ht="13.5" customHeight="1">
      <c r="A360" s="5"/>
      <c r="B360" s="621"/>
      <c r="C360" s="621"/>
      <c r="D360" s="621"/>
      <c r="E360" s="621"/>
      <c r="F360" s="621"/>
      <c r="G360" s="78"/>
      <c r="H360" s="621"/>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row>
    <row r="361" ht="13.5" customHeight="1">
      <c r="A361" s="5"/>
      <c r="B361" s="621"/>
      <c r="C361" s="621"/>
      <c r="D361" s="621"/>
      <c r="E361" s="621"/>
      <c r="F361" s="621"/>
      <c r="G361" s="78"/>
      <c r="H361" s="621"/>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row>
    <row r="362" ht="13.5" customHeight="1">
      <c r="A362" s="5"/>
      <c r="B362" s="621"/>
      <c r="C362" s="621"/>
      <c r="D362" s="621"/>
      <c r="E362" s="621"/>
      <c r="F362" s="621"/>
      <c r="G362" s="78"/>
      <c r="H362" s="621"/>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row>
    <row r="363" ht="13.5" customHeight="1">
      <c r="A363" s="5"/>
      <c r="B363" s="621"/>
      <c r="C363" s="621"/>
      <c r="D363" s="621"/>
      <c r="E363" s="621"/>
      <c r="F363" s="621"/>
      <c r="G363" s="78"/>
      <c r="H363" s="621"/>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row>
    <row r="364" ht="13.5" customHeight="1">
      <c r="A364" s="5"/>
      <c r="B364" s="621"/>
      <c r="C364" s="621"/>
      <c r="D364" s="621"/>
      <c r="E364" s="621"/>
      <c r="F364" s="621"/>
      <c r="G364" s="78"/>
      <c r="H364" s="621"/>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row>
    <row r="365" ht="13.5" customHeight="1">
      <c r="A365" s="5"/>
      <c r="B365" s="621"/>
      <c r="C365" s="621"/>
      <c r="D365" s="621"/>
      <c r="E365" s="621"/>
      <c r="F365" s="621"/>
      <c r="G365" s="78"/>
      <c r="H365" s="621"/>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row>
    <row r="366" ht="13.5" customHeight="1">
      <c r="A366" s="5"/>
      <c r="B366" s="621"/>
      <c r="C366" s="621"/>
      <c r="D366" s="621"/>
      <c r="E366" s="621"/>
      <c r="F366" s="621"/>
      <c r="G366" s="78"/>
      <c r="H366" s="621"/>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row>
    <row r="367" ht="13.5" customHeight="1">
      <c r="A367" s="5"/>
      <c r="B367" s="621"/>
      <c r="C367" s="621"/>
      <c r="D367" s="621"/>
      <c r="E367" s="621"/>
      <c r="F367" s="621"/>
      <c r="G367" s="78"/>
      <c r="H367" s="621"/>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row>
    <row r="368" ht="13.5" customHeight="1">
      <c r="A368" s="5"/>
      <c r="B368" s="621"/>
      <c r="C368" s="621"/>
      <c r="D368" s="621"/>
      <c r="E368" s="621"/>
      <c r="F368" s="621"/>
      <c r="G368" s="78"/>
      <c r="H368" s="621"/>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row>
    <row r="369" ht="13.5" customHeight="1">
      <c r="A369" s="5"/>
      <c r="B369" s="621"/>
      <c r="C369" s="621"/>
      <c r="D369" s="621"/>
      <c r="E369" s="621"/>
      <c r="F369" s="621"/>
      <c r="G369" s="78"/>
      <c r="H369" s="621"/>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row>
    <row r="370" ht="13.5" customHeight="1">
      <c r="A370" s="5"/>
      <c r="B370" s="621"/>
      <c r="C370" s="621"/>
      <c r="D370" s="621"/>
      <c r="E370" s="621"/>
      <c r="F370" s="621"/>
      <c r="G370" s="78"/>
      <c r="H370" s="621"/>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row>
    <row r="371" ht="13.5" customHeight="1">
      <c r="A371" s="5"/>
      <c r="B371" s="621"/>
      <c r="C371" s="621"/>
      <c r="D371" s="621"/>
      <c r="E371" s="621"/>
      <c r="F371" s="621"/>
      <c r="G371" s="78"/>
      <c r="H371" s="621"/>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row>
    <row r="372" ht="13.5" customHeight="1">
      <c r="A372" s="5"/>
      <c r="B372" s="621"/>
      <c r="C372" s="621"/>
      <c r="D372" s="621"/>
      <c r="E372" s="621"/>
      <c r="F372" s="621"/>
      <c r="G372" s="78"/>
      <c r="H372" s="621"/>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row>
    <row r="373" ht="13.5" customHeight="1">
      <c r="A373" s="5"/>
      <c r="B373" s="621"/>
      <c r="C373" s="621"/>
      <c r="D373" s="621"/>
      <c r="E373" s="621"/>
      <c r="F373" s="621"/>
      <c r="G373" s="78"/>
      <c r="H373" s="621"/>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row>
    <row r="374" ht="13.5" customHeight="1">
      <c r="A374" s="5"/>
      <c r="B374" s="621"/>
      <c r="C374" s="621"/>
      <c r="D374" s="621"/>
      <c r="E374" s="621"/>
      <c r="F374" s="621"/>
      <c r="G374" s="78"/>
      <c r="H374" s="621"/>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row>
    <row r="375" ht="13.5" customHeight="1">
      <c r="A375" s="5"/>
      <c r="B375" s="621"/>
      <c r="C375" s="621"/>
      <c r="D375" s="621"/>
      <c r="E375" s="621"/>
      <c r="F375" s="621"/>
      <c r="G375" s="78"/>
      <c r="H375" s="621"/>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row>
    <row r="376" ht="13.5" customHeight="1">
      <c r="A376" s="5"/>
      <c r="B376" s="621"/>
      <c r="C376" s="621"/>
      <c r="D376" s="621"/>
      <c r="E376" s="621"/>
      <c r="F376" s="621"/>
      <c r="G376" s="78"/>
      <c r="H376" s="621"/>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row>
    <row r="377" ht="13.5" customHeight="1">
      <c r="A377" s="5"/>
      <c r="B377" s="621"/>
      <c r="C377" s="621"/>
      <c r="D377" s="621"/>
      <c r="E377" s="621"/>
      <c r="F377" s="621"/>
      <c r="G377" s="78"/>
      <c r="H377" s="621"/>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row>
    <row r="378" ht="13.5" customHeight="1">
      <c r="A378" s="5"/>
      <c r="B378" s="621"/>
      <c r="C378" s="621"/>
      <c r="D378" s="621"/>
      <c r="E378" s="621"/>
      <c r="F378" s="621"/>
      <c r="G378" s="78"/>
      <c r="H378" s="621"/>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row>
    <row r="379" ht="13.5" customHeight="1">
      <c r="A379" s="5"/>
      <c r="B379" s="621"/>
      <c r="C379" s="621"/>
      <c r="D379" s="621"/>
      <c r="E379" s="621"/>
      <c r="F379" s="621"/>
      <c r="G379" s="78"/>
      <c r="H379" s="621"/>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row>
    <row r="380" ht="13.5" customHeight="1">
      <c r="A380" s="5"/>
      <c r="B380" s="621"/>
      <c r="C380" s="621"/>
      <c r="D380" s="621"/>
      <c r="E380" s="621"/>
      <c r="F380" s="621"/>
      <c r="G380" s="78"/>
      <c r="H380" s="621"/>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row>
    <row r="381" ht="13.5" customHeight="1">
      <c r="A381" s="5"/>
      <c r="B381" s="621"/>
      <c r="C381" s="621"/>
      <c r="D381" s="621"/>
      <c r="E381" s="621"/>
      <c r="F381" s="621"/>
      <c r="G381" s="78"/>
      <c r="H381" s="621"/>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row>
    <row r="382" ht="13.5" customHeight="1">
      <c r="A382" s="5"/>
      <c r="B382" s="621"/>
      <c r="C382" s="621"/>
      <c r="D382" s="621"/>
      <c r="E382" s="621"/>
      <c r="F382" s="621"/>
      <c r="G382" s="78"/>
      <c r="H382" s="621"/>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row>
    <row r="383" ht="13.5" customHeight="1">
      <c r="A383" s="5"/>
      <c r="B383" s="621"/>
      <c r="C383" s="621"/>
      <c r="D383" s="621"/>
      <c r="E383" s="621"/>
      <c r="F383" s="621"/>
      <c r="G383" s="78"/>
      <c r="H383" s="621"/>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row>
    <row r="384" ht="13.5" customHeight="1">
      <c r="A384" s="5"/>
      <c r="B384" s="621"/>
      <c r="C384" s="621"/>
      <c r="D384" s="621"/>
      <c r="E384" s="621"/>
      <c r="F384" s="621"/>
      <c r="G384" s="78"/>
      <c r="H384" s="621"/>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row>
    <row r="385" ht="13.5" customHeight="1">
      <c r="A385" s="5"/>
      <c r="B385" s="621"/>
      <c r="C385" s="621"/>
      <c r="D385" s="621"/>
      <c r="E385" s="621"/>
      <c r="F385" s="621"/>
      <c r="G385" s="78"/>
      <c r="H385" s="621"/>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row>
    <row r="386" ht="13.5" customHeight="1">
      <c r="A386" s="5"/>
      <c r="B386" s="621"/>
      <c r="C386" s="621"/>
      <c r="D386" s="621"/>
      <c r="E386" s="621"/>
      <c r="F386" s="621"/>
      <c r="G386" s="78"/>
      <c r="H386" s="621"/>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row>
    <row r="387" ht="13.5" customHeight="1">
      <c r="A387" s="5"/>
      <c r="B387" s="621"/>
      <c r="C387" s="621"/>
      <c r="D387" s="621"/>
      <c r="E387" s="621"/>
      <c r="F387" s="621"/>
      <c r="G387" s="78"/>
      <c r="H387" s="621"/>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row>
    <row r="388" ht="13.5" customHeight="1">
      <c r="A388" s="5"/>
      <c r="B388" s="621"/>
      <c r="C388" s="621"/>
      <c r="D388" s="621"/>
      <c r="E388" s="621"/>
      <c r="F388" s="621"/>
      <c r="G388" s="78"/>
      <c r="H388" s="621"/>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row>
    <row r="389" ht="13.5" customHeight="1">
      <c r="A389" s="5"/>
      <c r="B389" s="621"/>
      <c r="C389" s="621"/>
      <c r="D389" s="621"/>
      <c r="E389" s="621"/>
      <c r="F389" s="621"/>
      <c r="G389" s="78"/>
      <c r="H389" s="621"/>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row>
    <row r="390" ht="13.5" customHeight="1">
      <c r="A390" s="5"/>
      <c r="B390" s="621"/>
      <c r="C390" s="621"/>
      <c r="D390" s="621"/>
      <c r="E390" s="621"/>
      <c r="F390" s="621"/>
      <c r="G390" s="78"/>
      <c r="H390" s="621"/>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row>
    <row r="391" ht="13.5" customHeight="1">
      <c r="A391" s="5"/>
      <c r="B391" s="621"/>
      <c r="C391" s="621"/>
      <c r="D391" s="621"/>
      <c r="E391" s="621"/>
      <c r="F391" s="621"/>
      <c r="G391" s="78"/>
      <c r="H391" s="621"/>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row>
    <row r="392" ht="13.5" customHeight="1">
      <c r="A392" s="5"/>
      <c r="B392" s="621"/>
      <c r="C392" s="621"/>
      <c r="D392" s="621"/>
      <c r="E392" s="621"/>
      <c r="F392" s="621"/>
      <c r="G392" s="78"/>
      <c r="H392" s="621"/>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row>
    <row r="393" ht="13.5" customHeight="1">
      <c r="A393" s="5"/>
      <c r="B393" s="621"/>
      <c r="C393" s="621"/>
      <c r="D393" s="621"/>
      <c r="E393" s="621"/>
      <c r="F393" s="621"/>
      <c r="G393" s="78"/>
      <c r="H393" s="621"/>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row>
    <row r="394" ht="13.5" customHeight="1">
      <c r="A394" s="5"/>
      <c r="B394" s="621"/>
      <c r="C394" s="621"/>
      <c r="D394" s="621"/>
      <c r="E394" s="621"/>
      <c r="F394" s="621"/>
      <c r="G394" s="78"/>
      <c r="H394" s="621"/>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row>
    <row r="395" ht="13.5" customHeight="1">
      <c r="A395" s="5"/>
      <c r="B395" s="621"/>
      <c r="C395" s="621"/>
      <c r="D395" s="621"/>
      <c r="E395" s="621"/>
      <c r="F395" s="621"/>
      <c r="G395" s="78"/>
      <c r="H395" s="621"/>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row>
    <row r="396" ht="13.5" customHeight="1">
      <c r="A396" s="5"/>
      <c r="B396" s="621"/>
      <c r="C396" s="621"/>
      <c r="D396" s="621"/>
      <c r="E396" s="621"/>
      <c r="F396" s="621"/>
      <c r="G396" s="78"/>
      <c r="H396" s="621"/>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row>
    <row r="397" ht="13.5" customHeight="1">
      <c r="A397" s="5"/>
      <c r="B397" s="621"/>
      <c r="C397" s="621"/>
      <c r="D397" s="621"/>
      <c r="E397" s="621"/>
      <c r="F397" s="621"/>
      <c r="G397" s="78"/>
      <c r="H397" s="621"/>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row>
    <row r="398" ht="13.5" customHeight="1">
      <c r="A398" s="5"/>
      <c r="B398" s="621"/>
      <c r="C398" s="621"/>
      <c r="D398" s="621"/>
      <c r="E398" s="621"/>
      <c r="F398" s="621"/>
      <c r="G398" s="78"/>
      <c r="H398" s="621"/>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row>
    <row r="399" ht="13.5" customHeight="1">
      <c r="A399" s="5"/>
      <c r="B399" s="621"/>
      <c r="C399" s="621"/>
      <c r="D399" s="621"/>
      <c r="E399" s="621"/>
      <c r="F399" s="621"/>
      <c r="G399" s="78"/>
      <c r="H399" s="621"/>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row>
    <row r="400" ht="13.5" customHeight="1">
      <c r="A400" s="5"/>
      <c r="B400" s="621"/>
      <c r="C400" s="621"/>
      <c r="D400" s="621"/>
      <c r="E400" s="621"/>
      <c r="F400" s="621"/>
      <c r="G400" s="78"/>
      <c r="H400" s="621"/>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row>
    <row r="401" ht="13.5" customHeight="1">
      <c r="A401" s="5"/>
      <c r="B401" s="621"/>
      <c r="C401" s="621"/>
      <c r="D401" s="621"/>
      <c r="E401" s="621"/>
      <c r="F401" s="621"/>
      <c r="G401" s="78"/>
      <c r="H401" s="621"/>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row>
    <row r="402" ht="13.5" customHeight="1">
      <c r="A402" s="5"/>
      <c r="B402" s="621"/>
      <c r="C402" s="621"/>
      <c r="D402" s="621"/>
      <c r="E402" s="621"/>
      <c r="F402" s="621"/>
      <c r="G402" s="78"/>
      <c r="H402" s="621"/>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row>
    <row r="403" ht="13.5" customHeight="1">
      <c r="A403" s="5"/>
      <c r="B403" s="621"/>
      <c r="C403" s="621"/>
      <c r="D403" s="621"/>
      <c r="E403" s="621"/>
      <c r="F403" s="621"/>
      <c r="G403" s="78"/>
      <c r="H403" s="621"/>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row>
    <row r="404" ht="13.5" customHeight="1">
      <c r="A404" s="5"/>
      <c r="B404" s="621"/>
      <c r="C404" s="621"/>
      <c r="D404" s="621"/>
      <c r="E404" s="621"/>
      <c r="F404" s="621"/>
      <c r="G404" s="78"/>
      <c r="H404" s="621"/>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row>
    <row r="405" ht="13.5" customHeight="1">
      <c r="A405" s="5"/>
      <c r="B405" s="621"/>
      <c r="C405" s="621"/>
      <c r="D405" s="621"/>
      <c r="E405" s="621"/>
      <c r="F405" s="621"/>
      <c r="G405" s="78"/>
      <c r="H405" s="621"/>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row>
    <row r="406" ht="13.5" customHeight="1">
      <c r="A406" s="5"/>
      <c r="B406" s="621"/>
      <c r="C406" s="621"/>
      <c r="D406" s="621"/>
      <c r="E406" s="621"/>
      <c r="F406" s="621"/>
      <c r="G406" s="78"/>
      <c r="H406" s="621"/>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row>
    <row r="407" ht="13.5" customHeight="1">
      <c r="A407" s="5"/>
      <c r="B407" s="621"/>
      <c r="C407" s="621"/>
      <c r="D407" s="621"/>
      <c r="E407" s="621"/>
      <c r="F407" s="621"/>
      <c r="G407" s="78"/>
      <c r="H407" s="621"/>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row>
    <row r="408" ht="13.5" customHeight="1">
      <c r="A408" s="5"/>
      <c r="B408" s="621"/>
      <c r="C408" s="621"/>
      <c r="D408" s="621"/>
      <c r="E408" s="621"/>
      <c r="F408" s="621"/>
      <c r="G408" s="78"/>
      <c r="H408" s="621"/>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row>
    <row r="409" ht="13.5" customHeight="1">
      <c r="A409" s="5"/>
      <c r="B409" s="621"/>
      <c r="C409" s="621"/>
      <c r="D409" s="621"/>
      <c r="E409" s="621"/>
      <c r="F409" s="621"/>
      <c r="G409" s="78"/>
      <c r="H409" s="621"/>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row>
    <row r="410" ht="13.5" customHeight="1">
      <c r="A410" s="5"/>
      <c r="B410" s="621"/>
      <c r="C410" s="621"/>
      <c r="D410" s="621"/>
      <c r="E410" s="621"/>
      <c r="F410" s="621"/>
      <c r="G410" s="78"/>
      <c r="H410" s="621"/>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row>
    <row r="411" ht="13.5" customHeight="1">
      <c r="A411" s="5"/>
      <c r="B411" s="621"/>
      <c r="C411" s="621"/>
      <c r="D411" s="621"/>
      <c r="E411" s="621"/>
      <c r="F411" s="621"/>
      <c r="G411" s="78"/>
      <c r="H411" s="621"/>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row>
    <row r="412" ht="13.5" customHeight="1">
      <c r="A412" s="5"/>
      <c r="B412" s="621"/>
      <c r="C412" s="621"/>
      <c r="D412" s="621"/>
      <c r="E412" s="621"/>
      <c r="F412" s="621"/>
      <c r="G412" s="78"/>
      <c r="H412" s="621"/>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row>
    <row r="413" ht="13.5" customHeight="1">
      <c r="A413" s="5"/>
      <c r="B413" s="621"/>
      <c r="C413" s="621"/>
      <c r="D413" s="621"/>
      <c r="E413" s="621"/>
      <c r="F413" s="621"/>
      <c r="G413" s="78"/>
      <c r="H413" s="621"/>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row>
    <row r="414" ht="13.5" customHeight="1">
      <c r="A414" s="5"/>
      <c r="B414" s="621"/>
      <c r="C414" s="621"/>
      <c r="D414" s="621"/>
      <c r="E414" s="621"/>
      <c r="F414" s="621"/>
      <c r="G414" s="78"/>
      <c r="H414" s="621"/>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row>
    <row r="415" ht="13.5" customHeight="1">
      <c r="A415" s="5"/>
      <c r="B415" s="621"/>
      <c r="C415" s="621"/>
      <c r="D415" s="621"/>
      <c r="E415" s="621"/>
      <c r="F415" s="621"/>
      <c r="G415" s="78"/>
      <c r="H415" s="621"/>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row>
    <row r="416" ht="13.5" customHeight="1">
      <c r="A416" s="5"/>
      <c r="B416" s="621"/>
      <c r="C416" s="621"/>
      <c r="D416" s="621"/>
      <c r="E416" s="621"/>
      <c r="F416" s="621"/>
      <c r="G416" s="78"/>
      <c r="H416" s="621"/>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row>
    <row r="417" ht="13.5" customHeight="1">
      <c r="A417" s="5"/>
      <c r="B417" s="621"/>
      <c r="C417" s="621"/>
      <c r="D417" s="621"/>
      <c r="E417" s="621"/>
      <c r="F417" s="621"/>
      <c r="G417" s="78"/>
      <c r="H417" s="621"/>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row>
    <row r="418" ht="13.5" customHeight="1">
      <c r="A418" s="5"/>
      <c r="B418" s="621"/>
      <c r="C418" s="621"/>
      <c r="D418" s="621"/>
      <c r="E418" s="621"/>
      <c r="F418" s="621"/>
      <c r="G418" s="78"/>
      <c r="H418" s="621"/>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row>
    <row r="419" ht="13.5" customHeight="1">
      <c r="A419" s="5"/>
      <c r="B419" s="621"/>
      <c r="C419" s="621"/>
      <c r="D419" s="621"/>
      <c r="E419" s="621"/>
      <c r="F419" s="621"/>
      <c r="G419" s="78"/>
      <c r="H419" s="621"/>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row>
    <row r="420" ht="13.5" customHeight="1">
      <c r="A420" s="5"/>
      <c r="B420" s="621"/>
      <c r="C420" s="621"/>
      <c r="D420" s="621"/>
      <c r="E420" s="621"/>
      <c r="F420" s="621"/>
      <c r="G420" s="78"/>
      <c r="H420" s="621"/>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row>
    <row r="421" ht="13.5" customHeight="1">
      <c r="A421" s="5"/>
      <c r="B421" s="621"/>
      <c r="C421" s="621"/>
      <c r="D421" s="621"/>
      <c r="E421" s="621"/>
      <c r="F421" s="621"/>
      <c r="G421" s="78"/>
      <c r="H421" s="621"/>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row>
    <row r="422" ht="13.5" customHeight="1">
      <c r="A422" s="5"/>
      <c r="B422" s="621"/>
      <c r="C422" s="621"/>
      <c r="D422" s="621"/>
      <c r="E422" s="621"/>
      <c r="F422" s="621"/>
      <c r="G422" s="78"/>
      <c r="H422" s="621"/>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row>
    <row r="423" ht="13.5" customHeight="1">
      <c r="A423" s="5"/>
      <c r="B423" s="621"/>
      <c r="C423" s="621"/>
      <c r="D423" s="621"/>
      <c r="E423" s="621"/>
      <c r="F423" s="621"/>
      <c r="G423" s="78"/>
      <c r="H423" s="621"/>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row>
    <row r="424" ht="13.5" customHeight="1">
      <c r="A424" s="5"/>
      <c r="B424" s="621"/>
      <c r="C424" s="621"/>
      <c r="D424" s="621"/>
      <c r="E424" s="621"/>
      <c r="F424" s="621"/>
      <c r="G424" s="78"/>
      <c r="H424" s="621"/>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row>
    <row r="425" ht="13.5" customHeight="1">
      <c r="A425" s="5"/>
      <c r="B425" s="621"/>
      <c r="C425" s="621"/>
      <c r="D425" s="621"/>
      <c r="E425" s="621"/>
      <c r="F425" s="621"/>
      <c r="G425" s="78"/>
      <c r="H425" s="621"/>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row>
    <row r="426" ht="13.5" customHeight="1">
      <c r="A426" s="5"/>
      <c r="B426" s="621"/>
      <c r="C426" s="621"/>
      <c r="D426" s="621"/>
      <c r="E426" s="621"/>
      <c r="F426" s="621"/>
      <c r="G426" s="78"/>
      <c r="H426" s="621"/>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row>
    <row r="427" ht="13.5" customHeight="1">
      <c r="A427" s="5"/>
      <c r="B427" s="621"/>
      <c r="C427" s="621"/>
      <c r="D427" s="621"/>
      <c r="E427" s="621"/>
      <c r="F427" s="621"/>
      <c r="G427" s="78"/>
      <c r="H427" s="621"/>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row>
    <row r="428" ht="13.5" customHeight="1">
      <c r="A428" s="5"/>
      <c r="B428" s="621"/>
      <c r="C428" s="621"/>
      <c r="D428" s="621"/>
      <c r="E428" s="621"/>
      <c r="F428" s="621"/>
      <c r="G428" s="78"/>
      <c r="H428" s="621"/>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row>
    <row r="429" ht="13.5" customHeight="1">
      <c r="A429" s="5"/>
      <c r="B429" s="621"/>
      <c r="C429" s="621"/>
      <c r="D429" s="621"/>
      <c r="E429" s="621"/>
      <c r="F429" s="621"/>
      <c r="G429" s="78"/>
      <c r="H429" s="621"/>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row>
    <row r="430" ht="13.5" customHeight="1">
      <c r="A430" s="5"/>
      <c r="B430" s="621"/>
      <c r="C430" s="621"/>
      <c r="D430" s="621"/>
      <c r="E430" s="621"/>
      <c r="F430" s="621"/>
      <c r="G430" s="78"/>
      <c r="H430" s="621"/>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row>
    <row r="431" ht="13.5" customHeight="1">
      <c r="A431" s="5"/>
      <c r="B431" s="621"/>
      <c r="C431" s="621"/>
      <c r="D431" s="621"/>
      <c r="E431" s="621"/>
      <c r="F431" s="621"/>
      <c r="G431" s="78"/>
      <c r="H431" s="621"/>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row>
    <row r="432" ht="13.5" customHeight="1">
      <c r="A432" s="5"/>
      <c r="B432" s="621"/>
      <c r="C432" s="621"/>
      <c r="D432" s="621"/>
      <c r="E432" s="621"/>
      <c r="F432" s="621"/>
      <c r="G432" s="78"/>
      <c r="H432" s="621"/>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row>
    <row r="433" ht="13.5" customHeight="1">
      <c r="A433" s="5"/>
      <c r="B433" s="621"/>
      <c r="C433" s="621"/>
      <c r="D433" s="621"/>
      <c r="E433" s="621"/>
      <c r="F433" s="621"/>
      <c r="G433" s="78"/>
      <c r="H433" s="621"/>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row>
    <row r="434" ht="13.5" customHeight="1">
      <c r="A434" s="5"/>
      <c r="B434" s="621"/>
      <c r="C434" s="621"/>
      <c r="D434" s="621"/>
      <c r="E434" s="621"/>
      <c r="F434" s="621"/>
      <c r="G434" s="78"/>
      <c r="H434" s="621"/>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row>
    <row r="435" ht="13.5" customHeight="1">
      <c r="A435" s="5"/>
      <c r="B435" s="621"/>
      <c r="C435" s="621"/>
      <c r="D435" s="621"/>
      <c r="E435" s="621"/>
      <c r="F435" s="621"/>
      <c r="G435" s="78"/>
      <c r="H435" s="621"/>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row>
    <row r="436" ht="13.5" customHeight="1">
      <c r="A436" s="5"/>
      <c r="B436" s="621"/>
      <c r="C436" s="621"/>
      <c r="D436" s="621"/>
      <c r="E436" s="621"/>
      <c r="F436" s="621"/>
      <c r="G436" s="78"/>
      <c r="H436" s="621"/>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row>
    <row r="437" ht="13.5" customHeight="1">
      <c r="A437" s="5"/>
      <c r="B437" s="621"/>
      <c r="C437" s="621"/>
      <c r="D437" s="621"/>
      <c r="E437" s="621"/>
      <c r="F437" s="621"/>
      <c r="G437" s="78"/>
      <c r="H437" s="621"/>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row>
    <row r="438" ht="13.5" customHeight="1">
      <c r="A438" s="5"/>
      <c r="B438" s="621"/>
      <c r="C438" s="621"/>
      <c r="D438" s="621"/>
      <c r="E438" s="621"/>
      <c r="F438" s="621"/>
      <c r="G438" s="78"/>
      <c r="H438" s="621"/>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row>
    <row r="439" ht="13.5" customHeight="1">
      <c r="A439" s="5"/>
      <c r="B439" s="621"/>
      <c r="C439" s="621"/>
      <c r="D439" s="621"/>
      <c r="E439" s="621"/>
      <c r="F439" s="621"/>
      <c r="G439" s="78"/>
      <c r="H439" s="621"/>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row>
    <row r="440" ht="13.5" customHeight="1">
      <c r="A440" s="5"/>
      <c r="B440" s="621"/>
      <c r="C440" s="621"/>
      <c r="D440" s="621"/>
      <c r="E440" s="621"/>
      <c r="F440" s="621"/>
      <c r="G440" s="78"/>
      <c r="H440" s="621"/>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row>
    <row r="441" ht="13.5" customHeight="1">
      <c r="A441" s="5"/>
      <c r="B441" s="621"/>
      <c r="C441" s="621"/>
      <c r="D441" s="621"/>
      <c r="E441" s="621"/>
      <c r="F441" s="621"/>
      <c r="G441" s="78"/>
      <c r="H441" s="621"/>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row>
    <row r="442" ht="13.5" customHeight="1">
      <c r="A442" s="5"/>
      <c r="B442" s="621"/>
      <c r="C442" s="621"/>
      <c r="D442" s="621"/>
      <c r="E442" s="621"/>
      <c r="F442" s="621"/>
      <c r="G442" s="78"/>
      <c r="H442" s="621"/>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row>
    <row r="443" ht="13.5" customHeight="1">
      <c r="A443" s="5"/>
      <c r="B443" s="621"/>
      <c r="C443" s="621"/>
      <c r="D443" s="621"/>
      <c r="E443" s="621"/>
      <c r="F443" s="621"/>
      <c r="G443" s="78"/>
      <c r="H443" s="621"/>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row>
    <row r="444" ht="13.5" customHeight="1">
      <c r="A444" s="5"/>
      <c r="B444" s="621"/>
      <c r="C444" s="621"/>
      <c r="D444" s="621"/>
      <c r="E444" s="621"/>
      <c r="F444" s="621"/>
      <c r="G444" s="78"/>
      <c r="H444" s="621"/>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row>
    <row r="445" ht="13.5" customHeight="1">
      <c r="A445" s="5"/>
      <c r="B445" s="621"/>
      <c r="C445" s="621"/>
      <c r="D445" s="621"/>
      <c r="E445" s="621"/>
      <c r="F445" s="621"/>
      <c r="G445" s="78"/>
      <c r="H445" s="621"/>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row>
    <row r="446" ht="13.5" customHeight="1">
      <c r="A446" s="5"/>
      <c r="B446" s="621"/>
      <c r="C446" s="621"/>
      <c r="D446" s="621"/>
      <c r="E446" s="621"/>
      <c r="F446" s="621"/>
      <c r="G446" s="78"/>
      <c r="H446" s="621"/>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row>
    <row r="447" ht="13.5" customHeight="1">
      <c r="A447" s="5"/>
      <c r="B447" s="621"/>
      <c r="C447" s="621"/>
      <c r="D447" s="621"/>
      <c r="E447" s="621"/>
      <c r="F447" s="621"/>
      <c r="G447" s="78"/>
      <c r="H447" s="621"/>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row>
    <row r="448" ht="13.5" customHeight="1">
      <c r="A448" s="5"/>
      <c r="B448" s="621"/>
      <c r="C448" s="621"/>
      <c r="D448" s="621"/>
      <c r="E448" s="621"/>
      <c r="F448" s="621"/>
      <c r="G448" s="78"/>
      <c r="H448" s="621"/>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row>
    <row r="449" ht="13.5" customHeight="1">
      <c r="A449" s="5"/>
      <c r="B449" s="621"/>
      <c r="C449" s="621"/>
      <c r="D449" s="621"/>
      <c r="E449" s="621"/>
      <c r="F449" s="621"/>
      <c r="G449" s="78"/>
      <c r="H449" s="621"/>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row>
    <row r="450" ht="13.5" customHeight="1">
      <c r="A450" s="5"/>
      <c r="B450" s="621"/>
      <c r="C450" s="621"/>
      <c r="D450" s="621"/>
      <c r="E450" s="621"/>
      <c r="F450" s="621"/>
      <c r="G450" s="78"/>
      <c r="H450" s="621"/>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row>
    <row r="451" ht="13.5" customHeight="1">
      <c r="A451" s="5"/>
      <c r="B451" s="621"/>
      <c r="C451" s="621"/>
      <c r="D451" s="621"/>
      <c r="E451" s="621"/>
      <c r="F451" s="621"/>
      <c r="G451" s="78"/>
      <c r="H451" s="621"/>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row>
    <row r="452" ht="13.5" customHeight="1">
      <c r="A452" s="5"/>
      <c r="B452" s="621"/>
      <c r="C452" s="621"/>
      <c r="D452" s="621"/>
      <c r="E452" s="621"/>
      <c r="F452" s="621"/>
      <c r="G452" s="78"/>
      <c r="H452" s="621"/>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row>
    <row r="453" ht="13.5" customHeight="1">
      <c r="A453" s="5"/>
      <c r="B453" s="621"/>
      <c r="C453" s="621"/>
      <c r="D453" s="621"/>
      <c r="E453" s="621"/>
      <c r="F453" s="621"/>
      <c r="G453" s="78"/>
      <c r="H453" s="621"/>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row>
    <row r="454" ht="13.5" customHeight="1">
      <c r="A454" s="5"/>
      <c r="B454" s="621"/>
      <c r="C454" s="621"/>
      <c r="D454" s="621"/>
      <c r="E454" s="621"/>
      <c r="F454" s="621"/>
      <c r="G454" s="78"/>
      <c r="H454" s="621"/>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row>
    <row r="455" ht="13.5" customHeight="1">
      <c r="A455" s="5"/>
      <c r="B455" s="621"/>
      <c r="C455" s="621"/>
      <c r="D455" s="621"/>
      <c r="E455" s="621"/>
      <c r="F455" s="621"/>
      <c r="G455" s="78"/>
      <c r="H455" s="621"/>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row>
    <row r="456" ht="13.5" customHeight="1">
      <c r="A456" s="5"/>
      <c r="B456" s="621"/>
      <c r="C456" s="621"/>
      <c r="D456" s="621"/>
      <c r="E456" s="621"/>
      <c r="F456" s="621"/>
      <c r="G456" s="78"/>
      <c r="H456" s="621"/>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row>
    <row r="457" ht="13.5" customHeight="1">
      <c r="A457" s="5"/>
      <c r="B457" s="621"/>
      <c r="C457" s="621"/>
      <c r="D457" s="621"/>
      <c r="E457" s="621"/>
      <c r="F457" s="621"/>
      <c r="G457" s="78"/>
      <c r="H457" s="621"/>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row>
    <row r="458" ht="13.5" customHeight="1">
      <c r="A458" s="5"/>
      <c r="B458" s="621"/>
      <c r="C458" s="621"/>
      <c r="D458" s="621"/>
      <c r="E458" s="621"/>
      <c r="F458" s="621"/>
      <c r="G458" s="78"/>
      <c r="H458" s="621"/>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row>
    <row r="459" ht="13.5" customHeight="1">
      <c r="A459" s="5"/>
      <c r="B459" s="621"/>
      <c r="C459" s="621"/>
      <c r="D459" s="621"/>
      <c r="E459" s="621"/>
      <c r="F459" s="621"/>
      <c r="G459" s="78"/>
      <c r="H459" s="621"/>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row>
    <row r="460" ht="13.5" customHeight="1">
      <c r="A460" s="5"/>
      <c r="B460" s="621"/>
      <c r="C460" s="621"/>
      <c r="D460" s="621"/>
      <c r="E460" s="621"/>
      <c r="F460" s="621"/>
      <c r="G460" s="78"/>
      <c r="H460" s="621"/>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row>
    <row r="461" ht="13.5" customHeight="1">
      <c r="A461" s="5"/>
      <c r="B461" s="621"/>
      <c r="C461" s="621"/>
      <c r="D461" s="621"/>
      <c r="E461" s="621"/>
      <c r="F461" s="621"/>
      <c r="G461" s="78"/>
      <c r="H461" s="621"/>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row>
    <row r="462" ht="13.5" customHeight="1">
      <c r="A462" s="5"/>
      <c r="B462" s="621"/>
      <c r="C462" s="621"/>
      <c r="D462" s="621"/>
      <c r="E462" s="621"/>
      <c r="F462" s="621"/>
      <c r="G462" s="78"/>
      <c r="H462" s="621"/>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row>
    <row r="463" ht="13.5" customHeight="1">
      <c r="A463" s="5"/>
      <c r="B463" s="621"/>
      <c r="C463" s="621"/>
      <c r="D463" s="621"/>
      <c r="E463" s="621"/>
      <c r="F463" s="621"/>
      <c r="G463" s="78"/>
      <c r="H463" s="621"/>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row>
    <row r="464" ht="13.5" customHeight="1">
      <c r="A464" s="5"/>
      <c r="B464" s="621"/>
      <c r="C464" s="621"/>
      <c r="D464" s="621"/>
      <c r="E464" s="621"/>
      <c r="F464" s="621"/>
      <c r="G464" s="78"/>
      <c r="H464" s="621"/>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row>
    <row r="465" ht="13.5" customHeight="1">
      <c r="A465" s="5"/>
      <c r="B465" s="621"/>
      <c r="C465" s="621"/>
      <c r="D465" s="621"/>
      <c r="E465" s="621"/>
      <c r="F465" s="621"/>
      <c r="G465" s="78"/>
      <c r="H465" s="621"/>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row>
    <row r="466" ht="13.5" customHeight="1">
      <c r="A466" s="5"/>
      <c r="B466" s="621"/>
      <c r="C466" s="621"/>
      <c r="D466" s="621"/>
      <c r="E466" s="621"/>
      <c r="F466" s="621"/>
      <c r="G466" s="78"/>
      <c r="H466" s="621"/>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row>
    <row r="467" ht="13.5" customHeight="1">
      <c r="A467" s="5"/>
      <c r="B467" s="621"/>
      <c r="C467" s="621"/>
      <c r="D467" s="621"/>
      <c r="E467" s="621"/>
      <c r="F467" s="621"/>
      <c r="G467" s="78"/>
      <c r="H467" s="621"/>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row>
    <row r="468" ht="13.5" customHeight="1">
      <c r="A468" s="5"/>
      <c r="B468" s="621"/>
      <c r="C468" s="621"/>
      <c r="D468" s="621"/>
      <c r="E468" s="621"/>
      <c r="F468" s="621"/>
      <c r="G468" s="78"/>
      <c r="H468" s="621"/>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row>
    <row r="469" ht="13.5" customHeight="1">
      <c r="A469" s="5"/>
      <c r="B469" s="621"/>
      <c r="C469" s="621"/>
      <c r="D469" s="621"/>
      <c r="E469" s="621"/>
      <c r="F469" s="621"/>
      <c r="G469" s="78"/>
      <c r="H469" s="621"/>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row>
    <row r="470" ht="13.5" customHeight="1">
      <c r="A470" s="5"/>
      <c r="B470" s="621"/>
      <c r="C470" s="621"/>
      <c r="D470" s="621"/>
      <c r="E470" s="621"/>
      <c r="F470" s="621"/>
      <c r="G470" s="78"/>
      <c r="H470" s="621"/>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row>
    <row r="471" ht="13.5" customHeight="1">
      <c r="A471" s="5"/>
      <c r="B471" s="621"/>
      <c r="C471" s="621"/>
      <c r="D471" s="621"/>
      <c r="E471" s="621"/>
      <c r="F471" s="621"/>
      <c r="G471" s="78"/>
      <c r="H471" s="621"/>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row>
    <row r="472" ht="13.5" customHeight="1">
      <c r="A472" s="5"/>
      <c r="B472" s="621"/>
      <c r="C472" s="621"/>
      <c r="D472" s="621"/>
      <c r="E472" s="621"/>
      <c r="F472" s="621"/>
      <c r="G472" s="78"/>
      <c r="H472" s="621"/>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row>
    <row r="473" ht="13.5" customHeight="1">
      <c r="A473" s="5"/>
      <c r="B473" s="621"/>
      <c r="C473" s="621"/>
      <c r="D473" s="621"/>
      <c r="E473" s="621"/>
      <c r="F473" s="621"/>
      <c r="G473" s="78"/>
      <c r="H473" s="621"/>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row>
    <row r="474" ht="13.5" customHeight="1">
      <c r="A474" s="5"/>
      <c r="B474" s="621"/>
      <c r="C474" s="621"/>
      <c r="D474" s="621"/>
      <c r="E474" s="621"/>
      <c r="F474" s="621"/>
      <c r="G474" s="78"/>
      <c r="H474" s="621"/>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row>
    <row r="475" ht="13.5" customHeight="1">
      <c r="A475" s="5"/>
      <c r="B475" s="621"/>
      <c r="C475" s="621"/>
      <c r="D475" s="621"/>
      <c r="E475" s="621"/>
      <c r="F475" s="621"/>
      <c r="G475" s="78"/>
      <c r="H475" s="621"/>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row>
    <row r="476" ht="13.5" customHeight="1">
      <c r="A476" s="5"/>
      <c r="B476" s="621"/>
      <c r="C476" s="621"/>
      <c r="D476" s="621"/>
      <c r="E476" s="621"/>
      <c r="F476" s="621"/>
      <c r="G476" s="78"/>
      <c r="H476" s="621"/>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row>
    <row r="477" ht="13.5" customHeight="1">
      <c r="A477" s="5"/>
      <c r="B477" s="621"/>
      <c r="C477" s="621"/>
      <c r="D477" s="621"/>
      <c r="E477" s="621"/>
      <c r="F477" s="621"/>
      <c r="G477" s="78"/>
      <c r="H477" s="621"/>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row>
    <row r="478" ht="13.5" customHeight="1">
      <c r="A478" s="5"/>
      <c r="B478" s="621"/>
      <c r="C478" s="621"/>
      <c r="D478" s="621"/>
      <c r="E478" s="621"/>
      <c r="F478" s="621"/>
      <c r="G478" s="78"/>
      <c r="H478" s="621"/>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row>
    <row r="479" ht="13.5" customHeight="1">
      <c r="A479" s="5"/>
      <c r="B479" s="621"/>
      <c r="C479" s="621"/>
      <c r="D479" s="621"/>
      <c r="E479" s="621"/>
      <c r="F479" s="621"/>
      <c r="G479" s="78"/>
      <c r="H479" s="621"/>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row>
    <row r="480" ht="13.5" customHeight="1">
      <c r="A480" s="5"/>
      <c r="B480" s="621"/>
      <c r="C480" s="621"/>
      <c r="D480" s="621"/>
      <c r="E480" s="621"/>
      <c r="F480" s="621"/>
      <c r="G480" s="78"/>
      <c r="H480" s="621"/>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row>
    <row r="481" ht="13.5" customHeight="1">
      <c r="A481" s="5"/>
      <c r="B481" s="621"/>
      <c r="C481" s="621"/>
      <c r="D481" s="621"/>
      <c r="E481" s="621"/>
      <c r="F481" s="621"/>
      <c r="G481" s="78"/>
      <c r="H481" s="621"/>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row>
    <row r="482" ht="13.5" customHeight="1">
      <c r="A482" s="5"/>
      <c r="B482" s="621"/>
      <c r="C482" s="621"/>
      <c r="D482" s="621"/>
      <c r="E482" s="621"/>
      <c r="F482" s="621"/>
      <c r="G482" s="78"/>
      <c r="H482" s="621"/>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row>
    <row r="483" ht="13.5" customHeight="1">
      <c r="A483" s="5"/>
      <c r="B483" s="621"/>
      <c r="C483" s="621"/>
      <c r="D483" s="621"/>
      <c r="E483" s="621"/>
      <c r="F483" s="621"/>
      <c r="G483" s="78"/>
      <c r="H483" s="621"/>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row>
    <row r="484" ht="13.5" customHeight="1">
      <c r="A484" s="5"/>
      <c r="B484" s="621"/>
      <c r="C484" s="621"/>
      <c r="D484" s="621"/>
      <c r="E484" s="621"/>
      <c r="F484" s="621"/>
      <c r="G484" s="78"/>
      <c r="H484" s="621"/>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row>
    <row r="485" ht="13.5" customHeight="1">
      <c r="A485" s="5"/>
      <c r="B485" s="621"/>
      <c r="C485" s="621"/>
      <c r="D485" s="621"/>
      <c r="E485" s="621"/>
      <c r="F485" s="621"/>
      <c r="G485" s="78"/>
      <c r="H485" s="621"/>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row>
    <row r="486" ht="13.5" customHeight="1">
      <c r="A486" s="5"/>
      <c r="B486" s="621"/>
      <c r="C486" s="621"/>
      <c r="D486" s="621"/>
      <c r="E486" s="621"/>
      <c r="F486" s="621"/>
      <c r="G486" s="78"/>
      <c r="H486" s="621"/>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row>
    <row r="487" ht="13.5" customHeight="1">
      <c r="A487" s="5"/>
      <c r="B487" s="621"/>
      <c r="C487" s="621"/>
      <c r="D487" s="621"/>
      <c r="E487" s="621"/>
      <c r="F487" s="621"/>
      <c r="G487" s="78"/>
      <c r="H487" s="621"/>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row>
    <row r="488" ht="13.5" customHeight="1">
      <c r="A488" s="5"/>
      <c r="B488" s="621"/>
      <c r="C488" s="621"/>
      <c r="D488" s="621"/>
      <c r="E488" s="621"/>
      <c r="F488" s="621"/>
      <c r="G488" s="78"/>
      <c r="H488" s="621"/>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row>
    <row r="489" ht="13.5" customHeight="1">
      <c r="A489" s="5"/>
      <c r="B489" s="621"/>
      <c r="C489" s="621"/>
      <c r="D489" s="621"/>
      <c r="E489" s="621"/>
      <c r="F489" s="621"/>
      <c r="G489" s="78"/>
      <c r="H489" s="621"/>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row>
    <row r="490" ht="13.5" customHeight="1">
      <c r="A490" s="5"/>
      <c r="B490" s="621"/>
      <c r="C490" s="621"/>
      <c r="D490" s="621"/>
      <c r="E490" s="621"/>
      <c r="F490" s="621"/>
      <c r="G490" s="78"/>
      <c r="H490" s="621"/>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row>
    <row r="491" ht="13.5" customHeight="1">
      <c r="A491" s="5"/>
      <c r="B491" s="621"/>
      <c r="C491" s="621"/>
      <c r="D491" s="621"/>
      <c r="E491" s="621"/>
      <c r="F491" s="621"/>
      <c r="G491" s="78"/>
      <c r="H491" s="621"/>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row>
    <row r="492" ht="13.5" customHeight="1">
      <c r="A492" s="5"/>
      <c r="B492" s="621"/>
      <c r="C492" s="621"/>
      <c r="D492" s="621"/>
      <c r="E492" s="621"/>
      <c r="F492" s="621"/>
      <c r="G492" s="78"/>
      <c r="H492" s="621"/>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row>
    <row r="493" ht="13.5" customHeight="1">
      <c r="A493" s="5"/>
      <c r="B493" s="621"/>
      <c r="C493" s="621"/>
      <c r="D493" s="621"/>
      <c r="E493" s="621"/>
      <c r="F493" s="621"/>
      <c r="G493" s="78"/>
      <c r="H493" s="621"/>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row>
    <row r="494" ht="13.5" customHeight="1">
      <c r="A494" s="5"/>
      <c r="B494" s="621"/>
      <c r="C494" s="621"/>
      <c r="D494" s="621"/>
      <c r="E494" s="621"/>
      <c r="F494" s="621"/>
      <c r="G494" s="78"/>
      <c r="H494" s="621"/>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row>
    <row r="495" ht="13.5" customHeight="1">
      <c r="A495" s="5"/>
      <c r="B495" s="621"/>
      <c r="C495" s="621"/>
      <c r="D495" s="621"/>
      <c r="E495" s="621"/>
      <c r="F495" s="621"/>
      <c r="G495" s="78"/>
      <c r="H495" s="621"/>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row>
    <row r="496" ht="13.5" customHeight="1">
      <c r="A496" s="5"/>
      <c r="B496" s="621"/>
      <c r="C496" s="621"/>
      <c r="D496" s="621"/>
      <c r="E496" s="621"/>
      <c r="F496" s="621"/>
      <c r="G496" s="78"/>
      <c r="H496" s="621"/>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row>
    <row r="497" ht="13.5" customHeight="1">
      <c r="A497" s="5"/>
      <c r="B497" s="621"/>
      <c r="C497" s="621"/>
      <c r="D497" s="621"/>
      <c r="E497" s="621"/>
      <c r="F497" s="621"/>
      <c r="G497" s="78"/>
      <c r="H497" s="621"/>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row>
    <row r="498" ht="13.5" customHeight="1">
      <c r="A498" s="5"/>
      <c r="B498" s="621"/>
      <c r="C498" s="621"/>
      <c r="D498" s="621"/>
      <c r="E498" s="621"/>
      <c r="F498" s="621"/>
      <c r="G498" s="78"/>
      <c r="H498" s="621"/>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row>
    <row r="499" ht="13.5" customHeight="1">
      <c r="A499" s="5"/>
      <c r="B499" s="621"/>
      <c r="C499" s="621"/>
      <c r="D499" s="621"/>
      <c r="E499" s="621"/>
      <c r="F499" s="621"/>
      <c r="G499" s="78"/>
      <c r="H499" s="621"/>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row>
    <row r="500" ht="13.5" customHeight="1">
      <c r="A500" s="5"/>
      <c r="B500" s="621"/>
      <c r="C500" s="621"/>
      <c r="D500" s="621"/>
      <c r="E500" s="621"/>
      <c r="F500" s="621"/>
      <c r="G500" s="78"/>
      <c r="H500" s="621"/>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row>
    <row r="501" ht="13.5" customHeight="1">
      <c r="A501" s="5"/>
      <c r="B501" s="621"/>
      <c r="C501" s="621"/>
      <c r="D501" s="621"/>
      <c r="E501" s="621"/>
      <c r="F501" s="621"/>
      <c r="G501" s="78"/>
      <c r="H501" s="621"/>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row>
    <row r="502" ht="13.5" customHeight="1">
      <c r="A502" s="5"/>
      <c r="B502" s="621"/>
      <c r="C502" s="621"/>
      <c r="D502" s="621"/>
      <c r="E502" s="621"/>
      <c r="F502" s="621"/>
      <c r="G502" s="78"/>
      <c r="H502" s="621"/>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row>
    <row r="503" ht="13.5" customHeight="1">
      <c r="A503" s="5"/>
      <c r="B503" s="621"/>
      <c r="C503" s="621"/>
      <c r="D503" s="621"/>
      <c r="E503" s="621"/>
      <c r="F503" s="621"/>
      <c r="G503" s="78"/>
      <c r="H503" s="621"/>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row>
    <row r="504" ht="13.5" customHeight="1">
      <c r="A504" s="5"/>
      <c r="B504" s="621"/>
      <c r="C504" s="621"/>
      <c r="D504" s="621"/>
      <c r="E504" s="621"/>
      <c r="F504" s="621"/>
      <c r="G504" s="78"/>
      <c r="H504" s="621"/>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row>
    <row r="505" ht="13.5" customHeight="1">
      <c r="A505" s="5"/>
      <c r="B505" s="621"/>
      <c r="C505" s="621"/>
      <c r="D505" s="621"/>
      <c r="E505" s="621"/>
      <c r="F505" s="621"/>
      <c r="G505" s="78"/>
      <c r="H505" s="621"/>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row>
    <row r="506" ht="13.5" customHeight="1">
      <c r="A506" s="5"/>
      <c r="B506" s="621"/>
      <c r="C506" s="621"/>
      <c r="D506" s="621"/>
      <c r="E506" s="621"/>
      <c r="F506" s="621"/>
      <c r="G506" s="78"/>
      <c r="H506" s="621"/>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row>
    <row r="507" ht="13.5" customHeight="1">
      <c r="A507" s="5"/>
      <c r="B507" s="621"/>
      <c r="C507" s="621"/>
      <c r="D507" s="621"/>
      <c r="E507" s="621"/>
      <c r="F507" s="621"/>
      <c r="G507" s="78"/>
      <c r="H507" s="621"/>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row>
    <row r="508" ht="13.5" customHeight="1">
      <c r="A508" s="5"/>
      <c r="B508" s="621"/>
      <c r="C508" s="621"/>
      <c r="D508" s="621"/>
      <c r="E508" s="621"/>
      <c r="F508" s="621"/>
      <c r="G508" s="78"/>
      <c r="H508" s="621"/>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row>
    <row r="509" ht="13.5" customHeight="1">
      <c r="A509" s="5"/>
      <c r="B509" s="621"/>
      <c r="C509" s="621"/>
      <c r="D509" s="621"/>
      <c r="E509" s="621"/>
      <c r="F509" s="621"/>
      <c r="G509" s="78"/>
      <c r="H509" s="621"/>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row>
    <row r="510" ht="13.5" customHeight="1">
      <c r="A510" s="5"/>
      <c r="B510" s="621"/>
      <c r="C510" s="621"/>
      <c r="D510" s="621"/>
      <c r="E510" s="621"/>
      <c r="F510" s="621"/>
      <c r="G510" s="78"/>
      <c r="H510" s="621"/>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row>
    <row r="511" ht="13.5" customHeight="1">
      <c r="A511" s="5"/>
      <c r="B511" s="621"/>
      <c r="C511" s="621"/>
      <c r="D511" s="621"/>
      <c r="E511" s="621"/>
      <c r="F511" s="621"/>
      <c r="G511" s="78"/>
      <c r="H511" s="621"/>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row>
    <row r="512" ht="13.5" customHeight="1">
      <c r="A512" s="5"/>
      <c r="B512" s="621"/>
      <c r="C512" s="621"/>
      <c r="D512" s="621"/>
      <c r="E512" s="621"/>
      <c r="F512" s="621"/>
      <c r="G512" s="78"/>
      <c r="H512" s="621"/>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row>
    <row r="513" ht="13.5" customHeight="1">
      <c r="A513" s="5"/>
      <c r="B513" s="621"/>
      <c r="C513" s="621"/>
      <c r="D513" s="621"/>
      <c r="E513" s="621"/>
      <c r="F513" s="621"/>
      <c r="G513" s="78"/>
      <c r="H513" s="621"/>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row>
    <row r="514" ht="13.5" customHeight="1">
      <c r="A514" s="5"/>
      <c r="B514" s="621"/>
      <c r="C514" s="621"/>
      <c r="D514" s="621"/>
      <c r="E514" s="621"/>
      <c r="F514" s="621"/>
      <c r="G514" s="78"/>
      <c r="H514" s="621"/>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row>
    <row r="515" ht="13.5" customHeight="1">
      <c r="A515" s="5"/>
      <c r="B515" s="621"/>
      <c r="C515" s="621"/>
      <c r="D515" s="621"/>
      <c r="E515" s="621"/>
      <c r="F515" s="621"/>
      <c r="G515" s="78"/>
      <c r="H515" s="621"/>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row>
    <row r="516" ht="13.5" customHeight="1">
      <c r="A516" s="5"/>
      <c r="B516" s="621"/>
      <c r="C516" s="621"/>
      <c r="D516" s="621"/>
      <c r="E516" s="621"/>
      <c r="F516" s="621"/>
      <c r="G516" s="78"/>
      <c r="H516" s="621"/>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row>
    <row r="517" ht="13.5" customHeight="1">
      <c r="A517" s="5"/>
      <c r="B517" s="621"/>
      <c r="C517" s="621"/>
      <c r="D517" s="621"/>
      <c r="E517" s="621"/>
      <c r="F517" s="621"/>
      <c r="G517" s="78"/>
      <c r="H517" s="621"/>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row>
    <row r="518" ht="13.5" customHeight="1">
      <c r="A518" s="5"/>
      <c r="B518" s="621"/>
      <c r="C518" s="621"/>
      <c r="D518" s="621"/>
      <c r="E518" s="621"/>
      <c r="F518" s="621"/>
      <c r="G518" s="78"/>
      <c r="H518" s="621"/>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row>
    <row r="519" ht="13.5" customHeight="1">
      <c r="A519" s="5"/>
      <c r="B519" s="621"/>
      <c r="C519" s="621"/>
      <c r="D519" s="621"/>
      <c r="E519" s="621"/>
      <c r="F519" s="621"/>
      <c r="G519" s="78"/>
      <c r="H519" s="621"/>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row>
    <row r="520" ht="13.5" customHeight="1">
      <c r="A520" s="5"/>
      <c r="B520" s="621"/>
      <c r="C520" s="621"/>
      <c r="D520" s="621"/>
      <c r="E520" s="621"/>
      <c r="F520" s="621"/>
      <c r="G520" s="78"/>
      <c r="H520" s="621"/>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row>
    <row r="521" ht="13.5" customHeight="1">
      <c r="A521" s="5"/>
      <c r="B521" s="621"/>
      <c r="C521" s="621"/>
      <c r="D521" s="621"/>
      <c r="E521" s="621"/>
      <c r="F521" s="621"/>
      <c r="G521" s="78"/>
      <c r="H521" s="621"/>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row>
    <row r="522" ht="13.5" customHeight="1">
      <c r="A522" s="5"/>
      <c r="B522" s="621"/>
      <c r="C522" s="621"/>
      <c r="D522" s="621"/>
      <c r="E522" s="621"/>
      <c r="F522" s="621"/>
      <c r="G522" s="78"/>
      <c r="H522" s="621"/>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row>
    <row r="523" ht="13.5" customHeight="1">
      <c r="A523" s="5"/>
      <c r="B523" s="621"/>
      <c r="C523" s="621"/>
      <c r="D523" s="621"/>
      <c r="E523" s="621"/>
      <c r="F523" s="621"/>
      <c r="G523" s="78"/>
      <c r="H523" s="621"/>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row>
    <row r="524" ht="13.5" customHeight="1">
      <c r="A524" s="5"/>
      <c r="B524" s="621"/>
      <c r="C524" s="621"/>
      <c r="D524" s="621"/>
      <c r="E524" s="621"/>
      <c r="F524" s="621"/>
      <c r="G524" s="78"/>
      <c r="H524" s="621"/>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row>
    <row r="525" ht="13.5" customHeight="1">
      <c r="A525" s="5"/>
      <c r="B525" s="621"/>
      <c r="C525" s="621"/>
      <c r="D525" s="621"/>
      <c r="E525" s="621"/>
      <c r="F525" s="621"/>
      <c r="G525" s="78"/>
      <c r="H525" s="621"/>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row>
    <row r="526" ht="13.5" customHeight="1">
      <c r="A526" s="5"/>
      <c r="B526" s="621"/>
      <c r="C526" s="621"/>
      <c r="D526" s="621"/>
      <c r="E526" s="621"/>
      <c r="F526" s="621"/>
      <c r="G526" s="78"/>
      <c r="H526" s="621"/>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row>
    <row r="527" ht="13.5" customHeight="1">
      <c r="A527" s="5"/>
      <c r="B527" s="621"/>
      <c r="C527" s="621"/>
      <c r="D527" s="621"/>
      <c r="E527" s="621"/>
      <c r="F527" s="621"/>
      <c r="G527" s="78"/>
      <c r="H527" s="621"/>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row>
    <row r="528" ht="13.5" customHeight="1">
      <c r="A528" s="5"/>
      <c r="B528" s="621"/>
      <c r="C528" s="621"/>
      <c r="D528" s="621"/>
      <c r="E528" s="621"/>
      <c r="F528" s="621"/>
      <c r="G528" s="78"/>
      <c r="H528" s="621"/>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row>
    <row r="529" ht="13.5" customHeight="1">
      <c r="A529" s="5"/>
      <c r="B529" s="621"/>
      <c r="C529" s="621"/>
      <c r="D529" s="621"/>
      <c r="E529" s="621"/>
      <c r="F529" s="621"/>
      <c r="G529" s="78"/>
      <c r="H529" s="621"/>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row>
    <row r="530" ht="13.5" customHeight="1">
      <c r="A530" s="5"/>
      <c r="B530" s="621"/>
      <c r="C530" s="621"/>
      <c r="D530" s="621"/>
      <c r="E530" s="621"/>
      <c r="F530" s="621"/>
      <c r="G530" s="78"/>
      <c r="H530" s="621"/>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row>
    <row r="531" ht="13.5" customHeight="1">
      <c r="A531" s="5"/>
      <c r="B531" s="621"/>
      <c r="C531" s="621"/>
      <c r="D531" s="621"/>
      <c r="E531" s="621"/>
      <c r="F531" s="621"/>
      <c r="G531" s="78"/>
      <c r="H531" s="621"/>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row>
    <row r="532" ht="13.5" customHeight="1">
      <c r="A532" s="5"/>
      <c r="B532" s="621"/>
      <c r="C532" s="621"/>
      <c r="D532" s="621"/>
      <c r="E532" s="621"/>
      <c r="F532" s="621"/>
      <c r="G532" s="78"/>
      <c r="H532" s="621"/>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row>
    <row r="533" ht="13.5" customHeight="1">
      <c r="A533" s="5"/>
      <c r="B533" s="621"/>
      <c r="C533" s="621"/>
      <c r="D533" s="621"/>
      <c r="E533" s="621"/>
      <c r="F533" s="621"/>
      <c r="G533" s="78"/>
      <c r="H533" s="621"/>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row>
    <row r="534" ht="13.5" customHeight="1">
      <c r="A534" s="5"/>
      <c r="B534" s="621"/>
      <c r="C534" s="621"/>
      <c r="D534" s="621"/>
      <c r="E534" s="621"/>
      <c r="F534" s="621"/>
      <c r="G534" s="78"/>
      <c r="H534" s="621"/>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row>
    <row r="535" ht="13.5" customHeight="1">
      <c r="A535" s="5"/>
      <c r="B535" s="621"/>
      <c r="C535" s="621"/>
      <c r="D535" s="621"/>
      <c r="E535" s="621"/>
      <c r="F535" s="621"/>
      <c r="G535" s="78"/>
      <c r="H535" s="621"/>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row>
    <row r="536" ht="13.5" customHeight="1">
      <c r="A536" s="5"/>
      <c r="B536" s="621"/>
      <c r="C536" s="621"/>
      <c r="D536" s="621"/>
      <c r="E536" s="621"/>
      <c r="F536" s="621"/>
      <c r="G536" s="78"/>
      <c r="H536" s="621"/>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row>
    <row r="537" ht="13.5" customHeight="1">
      <c r="A537" s="5"/>
      <c r="B537" s="621"/>
      <c r="C537" s="621"/>
      <c r="D537" s="621"/>
      <c r="E537" s="621"/>
      <c r="F537" s="621"/>
      <c r="G537" s="78"/>
      <c r="H537" s="621"/>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row>
    <row r="538" ht="13.5" customHeight="1">
      <c r="A538" s="5"/>
      <c r="B538" s="621"/>
      <c r="C538" s="621"/>
      <c r="D538" s="621"/>
      <c r="E538" s="621"/>
      <c r="F538" s="621"/>
      <c r="G538" s="78"/>
      <c r="H538" s="621"/>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row>
    <row r="539" ht="13.5" customHeight="1">
      <c r="A539" s="5"/>
      <c r="B539" s="621"/>
      <c r="C539" s="621"/>
      <c r="D539" s="621"/>
      <c r="E539" s="621"/>
      <c r="F539" s="621"/>
      <c r="G539" s="78"/>
      <c r="H539" s="621"/>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row>
    <row r="540" ht="13.5" customHeight="1">
      <c r="A540" s="5"/>
      <c r="B540" s="621"/>
      <c r="C540" s="621"/>
      <c r="D540" s="621"/>
      <c r="E540" s="621"/>
      <c r="F540" s="621"/>
      <c r="G540" s="78"/>
      <c r="H540" s="621"/>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row>
    <row r="541" ht="13.5" customHeight="1">
      <c r="A541" s="5"/>
      <c r="B541" s="621"/>
      <c r="C541" s="621"/>
      <c r="D541" s="621"/>
      <c r="E541" s="621"/>
      <c r="F541" s="621"/>
      <c r="G541" s="78"/>
      <c r="H541" s="621"/>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row>
    <row r="542" ht="13.5" customHeight="1">
      <c r="A542" s="5"/>
      <c r="B542" s="621"/>
      <c r="C542" s="621"/>
      <c r="D542" s="621"/>
      <c r="E542" s="621"/>
      <c r="F542" s="621"/>
      <c r="G542" s="78"/>
      <c r="H542" s="621"/>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row>
    <row r="543" ht="13.5" customHeight="1">
      <c r="A543" s="5"/>
      <c r="B543" s="621"/>
      <c r="C543" s="621"/>
      <c r="D543" s="621"/>
      <c r="E543" s="621"/>
      <c r="F543" s="621"/>
      <c r="G543" s="78"/>
      <c r="H543" s="621"/>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row>
    <row r="544" ht="13.5" customHeight="1">
      <c r="A544" s="5"/>
      <c r="B544" s="621"/>
      <c r="C544" s="621"/>
      <c r="D544" s="621"/>
      <c r="E544" s="621"/>
      <c r="F544" s="621"/>
      <c r="G544" s="78"/>
      <c r="H544" s="621"/>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row>
    <row r="545" ht="13.5" customHeight="1">
      <c r="A545" s="5"/>
      <c r="B545" s="621"/>
      <c r="C545" s="621"/>
      <c r="D545" s="621"/>
      <c r="E545" s="621"/>
      <c r="F545" s="621"/>
      <c r="G545" s="78"/>
      <c r="H545" s="621"/>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row>
    <row r="546" ht="13.5" customHeight="1">
      <c r="A546" s="5"/>
      <c r="B546" s="621"/>
      <c r="C546" s="621"/>
      <c r="D546" s="621"/>
      <c r="E546" s="621"/>
      <c r="F546" s="621"/>
      <c r="G546" s="78"/>
      <c r="H546" s="621"/>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row>
    <row r="547" ht="13.5" customHeight="1">
      <c r="A547" s="5"/>
      <c r="B547" s="621"/>
      <c r="C547" s="621"/>
      <c r="D547" s="621"/>
      <c r="E547" s="621"/>
      <c r="F547" s="621"/>
      <c r="G547" s="78"/>
      <c r="H547" s="621"/>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row>
    <row r="548" ht="13.5" customHeight="1">
      <c r="A548" s="5"/>
      <c r="B548" s="621"/>
      <c r="C548" s="621"/>
      <c r="D548" s="621"/>
      <c r="E548" s="621"/>
      <c r="F548" s="621"/>
      <c r="G548" s="78"/>
      <c r="H548" s="621"/>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row>
    <row r="549" ht="13.5" customHeight="1">
      <c r="A549" s="5"/>
      <c r="B549" s="621"/>
      <c r="C549" s="621"/>
      <c r="D549" s="621"/>
      <c r="E549" s="621"/>
      <c r="F549" s="621"/>
      <c r="G549" s="78"/>
      <c r="H549" s="621"/>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row>
    <row r="550" ht="13.5" customHeight="1">
      <c r="A550" s="5"/>
      <c r="B550" s="621"/>
      <c r="C550" s="621"/>
      <c r="D550" s="621"/>
      <c r="E550" s="621"/>
      <c r="F550" s="621"/>
      <c r="G550" s="78"/>
      <c r="H550" s="621"/>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row>
    <row r="551" ht="13.5" customHeight="1">
      <c r="A551" s="5"/>
      <c r="B551" s="621"/>
      <c r="C551" s="621"/>
      <c r="D551" s="621"/>
      <c r="E551" s="621"/>
      <c r="F551" s="621"/>
      <c r="G551" s="78"/>
      <c r="H551" s="621"/>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row>
    <row r="552" ht="13.5" customHeight="1">
      <c r="A552" s="5"/>
      <c r="B552" s="621"/>
      <c r="C552" s="621"/>
      <c r="D552" s="621"/>
      <c r="E552" s="621"/>
      <c r="F552" s="621"/>
      <c r="G552" s="78"/>
      <c r="H552" s="621"/>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row>
    <row r="553" ht="13.5" customHeight="1">
      <c r="A553" s="5"/>
      <c r="B553" s="621"/>
      <c r="C553" s="621"/>
      <c r="D553" s="621"/>
      <c r="E553" s="621"/>
      <c r="F553" s="621"/>
      <c r="G553" s="78"/>
      <c r="H553" s="621"/>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row>
    <row r="554" ht="13.5" customHeight="1">
      <c r="A554" s="5"/>
      <c r="B554" s="621"/>
      <c r="C554" s="621"/>
      <c r="D554" s="621"/>
      <c r="E554" s="621"/>
      <c r="F554" s="621"/>
      <c r="G554" s="78"/>
      <c r="H554" s="621"/>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row>
    <row r="555" ht="13.5" customHeight="1">
      <c r="A555" s="5"/>
      <c r="B555" s="621"/>
      <c r="C555" s="621"/>
      <c r="D555" s="621"/>
      <c r="E555" s="621"/>
      <c r="F555" s="621"/>
      <c r="G555" s="78"/>
      <c r="H555" s="621"/>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row>
    <row r="556" ht="13.5" customHeight="1">
      <c r="A556" s="5"/>
      <c r="B556" s="621"/>
      <c r="C556" s="621"/>
      <c r="D556" s="621"/>
      <c r="E556" s="621"/>
      <c r="F556" s="621"/>
      <c r="G556" s="78"/>
      <c r="H556" s="621"/>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row>
    <row r="557" ht="13.5" customHeight="1">
      <c r="A557" s="5"/>
      <c r="B557" s="621"/>
      <c r="C557" s="621"/>
      <c r="D557" s="621"/>
      <c r="E557" s="621"/>
      <c r="F557" s="621"/>
      <c r="G557" s="78"/>
      <c r="H557" s="621"/>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row>
    <row r="558" ht="13.5" customHeight="1">
      <c r="A558" s="5"/>
      <c r="B558" s="621"/>
      <c r="C558" s="621"/>
      <c r="D558" s="621"/>
      <c r="E558" s="621"/>
      <c r="F558" s="621"/>
      <c r="G558" s="78"/>
      <c r="H558" s="621"/>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row>
    <row r="559" ht="13.5" customHeight="1">
      <c r="A559" s="5"/>
      <c r="B559" s="621"/>
      <c r="C559" s="621"/>
      <c r="D559" s="621"/>
      <c r="E559" s="621"/>
      <c r="F559" s="621"/>
      <c r="G559" s="78"/>
      <c r="H559" s="621"/>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row>
    <row r="560" ht="13.5" customHeight="1">
      <c r="A560" s="5"/>
      <c r="B560" s="621"/>
      <c r="C560" s="621"/>
      <c r="D560" s="621"/>
      <c r="E560" s="621"/>
      <c r="F560" s="621"/>
      <c r="G560" s="78"/>
      <c r="H560" s="621"/>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row>
    <row r="561" ht="13.5" customHeight="1">
      <c r="A561" s="5"/>
      <c r="B561" s="621"/>
      <c r="C561" s="621"/>
      <c r="D561" s="621"/>
      <c r="E561" s="621"/>
      <c r="F561" s="621"/>
      <c r="G561" s="78"/>
      <c r="H561" s="621"/>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row>
    <row r="562" ht="13.5" customHeight="1">
      <c r="A562" s="5"/>
      <c r="B562" s="621"/>
      <c r="C562" s="621"/>
      <c r="D562" s="621"/>
      <c r="E562" s="621"/>
      <c r="F562" s="621"/>
      <c r="G562" s="78"/>
      <c r="H562" s="621"/>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row>
    <row r="563" ht="13.5" customHeight="1">
      <c r="A563" s="5"/>
      <c r="B563" s="621"/>
      <c r="C563" s="621"/>
      <c r="D563" s="621"/>
      <c r="E563" s="621"/>
      <c r="F563" s="621"/>
      <c r="G563" s="78"/>
      <c r="H563" s="621"/>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row>
    <row r="564" ht="13.5" customHeight="1">
      <c r="A564" s="5"/>
      <c r="B564" s="621"/>
      <c r="C564" s="621"/>
      <c r="D564" s="621"/>
      <c r="E564" s="621"/>
      <c r="F564" s="621"/>
      <c r="G564" s="78"/>
      <c r="H564" s="621"/>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row>
    <row r="565" ht="13.5" customHeight="1">
      <c r="A565" s="5"/>
      <c r="B565" s="621"/>
      <c r="C565" s="621"/>
      <c r="D565" s="621"/>
      <c r="E565" s="621"/>
      <c r="F565" s="621"/>
      <c r="G565" s="78"/>
      <c r="H565" s="621"/>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row>
    <row r="566" ht="13.5" customHeight="1">
      <c r="A566" s="5"/>
      <c r="B566" s="621"/>
      <c r="C566" s="621"/>
      <c r="D566" s="621"/>
      <c r="E566" s="621"/>
      <c r="F566" s="621"/>
      <c r="G566" s="78"/>
      <c r="H566" s="621"/>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row>
    <row r="567" ht="13.5" customHeight="1">
      <c r="A567" s="5"/>
      <c r="B567" s="621"/>
      <c r="C567" s="621"/>
      <c r="D567" s="621"/>
      <c r="E567" s="621"/>
      <c r="F567" s="621"/>
      <c r="G567" s="78"/>
      <c r="H567" s="621"/>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row>
    <row r="568" ht="13.5" customHeight="1">
      <c r="A568" s="5"/>
      <c r="B568" s="621"/>
      <c r="C568" s="621"/>
      <c r="D568" s="621"/>
      <c r="E568" s="621"/>
      <c r="F568" s="621"/>
      <c r="G568" s="78"/>
      <c r="H568" s="621"/>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row>
    <row r="569" ht="13.5" customHeight="1">
      <c r="A569" s="5"/>
      <c r="B569" s="621"/>
      <c r="C569" s="621"/>
      <c r="D569" s="621"/>
      <c r="E569" s="621"/>
      <c r="F569" s="621"/>
      <c r="G569" s="78"/>
      <c r="H569" s="621"/>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row>
    <row r="570" ht="13.5" customHeight="1">
      <c r="A570" s="5"/>
      <c r="B570" s="621"/>
      <c r="C570" s="621"/>
      <c r="D570" s="621"/>
      <c r="E570" s="621"/>
      <c r="F570" s="621"/>
      <c r="G570" s="78"/>
      <c r="H570" s="621"/>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row>
    <row r="571" ht="13.5" customHeight="1">
      <c r="A571" s="5"/>
      <c r="B571" s="621"/>
      <c r="C571" s="621"/>
      <c r="D571" s="621"/>
      <c r="E571" s="621"/>
      <c r="F571" s="621"/>
      <c r="G571" s="78"/>
      <c r="H571" s="621"/>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row>
    <row r="572" ht="13.5" customHeight="1">
      <c r="A572" s="5"/>
      <c r="B572" s="621"/>
      <c r="C572" s="621"/>
      <c r="D572" s="621"/>
      <c r="E572" s="621"/>
      <c r="F572" s="621"/>
      <c r="G572" s="78"/>
      <c r="H572" s="621"/>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row>
    <row r="573" ht="13.5" customHeight="1">
      <c r="A573" s="5"/>
      <c r="B573" s="621"/>
      <c r="C573" s="621"/>
      <c r="D573" s="621"/>
      <c r="E573" s="621"/>
      <c r="F573" s="621"/>
      <c r="G573" s="78"/>
      <c r="H573" s="621"/>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row>
    <row r="574" ht="13.5" customHeight="1">
      <c r="A574" s="5"/>
      <c r="B574" s="621"/>
      <c r="C574" s="621"/>
      <c r="D574" s="621"/>
      <c r="E574" s="621"/>
      <c r="F574" s="621"/>
      <c r="G574" s="78"/>
      <c r="H574" s="621"/>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row>
    <row r="575" ht="13.5" customHeight="1">
      <c r="A575" s="5"/>
      <c r="B575" s="621"/>
      <c r="C575" s="621"/>
      <c r="D575" s="621"/>
      <c r="E575" s="621"/>
      <c r="F575" s="621"/>
      <c r="G575" s="78"/>
      <c r="H575" s="621"/>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row>
    <row r="576" ht="13.5" customHeight="1">
      <c r="A576" s="5"/>
      <c r="B576" s="621"/>
      <c r="C576" s="621"/>
      <c r="D576" s="621"/>
      <c r="E576" s="621"/>
      <c r="F576" s="621"/>
      <c r="G576" s="78"/>
      <c r="H576" s="621"/>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row>
    <row r="577" ht="13.5" customHeight="1">
      <c r="A577" s="5"/>
      <c r="B577" s="621"/>
      <c r="C577" s="621"/>
      <c r="D577" s="621"/>
      <c r="E577" s="621"/>
      <c r="F577" s="621"/>
      <c r="G577" s="78"/>
      <c r="H577" s="621"/>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row>
    <row r="578" ht="13.5" customHeight="1">
      <c r="A578" s="5"/>
      <c r="B578" s="621"/>
      <c r="C578" s="621"/>
      <c r="D578" s="621"/>
      <c r="E578" s="621"/>
      <c r="F578" s="621"/>
      <c r="G578" s="78"/>
      <c r="H578" s="621"/>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row>
    <row r="579" ht="13.5" customHeight="1">
      <c r="A579" s="5"/>
      <c r="B579" s="621"/>
      <c r="C579" s="621"/>
      <c r="D579" s="621"/>
      <c r="E579" s="621"/>
      <c r="F579" s="621"/>
      <c r="G579" s="78"/>
      <c r="H579" s="621"/>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row>
    <row r="580" ht="13.5" customHeight="1">
      <c r="A580" s="5"/>
      <c r="B580" s="621"/>
      <c r="C580" s="621"/>
      <c r="D580" s="621"/>
      <c r="E580" s="621"/>
      <c r="F580" s="621"/>
      <c r="G580" s="78"/>
      <c r="H580" s="621"/>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row>
    <row r="581" ht="13.5" customHeight="1">
      <c r="A581" s="5"/>
      <c r="B581" s="621"/>
      <c r="C581" s="621"/>
      <c r="D581" s="621"/>
      <c r="E581" s="621"/>
      <c r="F581" s="621"/>
      <c r="G581" s="78"/>
      <c r="H581" s="621"/>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row>
    <row r="582" ht="13.5" customHeight="1">
      <c r="A582" s="5"/>
      <c r="B582" s="621"/>
      <c r="C582" s="621"/>
      <c r="D582" s="621"/>
      <c r="E582" s="621"/>
      <c r="F582" s="621"/>
      <c r="G582" s="78"/>
      <c r="H582" s="621"/>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row>
    <row r="583" ht="13.5" customHeight="1">
      <c r="A583" s="5"/>
      <c r="B583" s="621"/>
      <c r="C583" s="621"/>
      <c r="D583" s="621"/>
      <c r="E583" s="621"/>
      <c r="F583" s="621"/>
      <c r="G583" s="78"/>
      <c r="H583" s="621"/>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row>
    <row r="584" ht="13.5" customHeight="1">
      <c r="A584" s="5"/>
      <c r="B584" s="621"/>
      <c r="C584" s="621"/>
      <c r="D584" s="621"/>
      <c r="E584" s="621"/>
      <c r="F584" s="621"/>
      <c r="G584" s="78"/>
      <c r="H584" s="621"/>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row>
    <row r="585" ht="13.5" customHeight="1">
      <c r="A585" s="5"/>
      <c r="B585" s="621"/>
      <c r="C585" s="621"/>
      <c r="D585" s="621"/>
      <c r="E585" s="621"/>
      <c r="F585" s="621"/>
      <c r="G585" s="78"/>
      <c r="H585" s="621"/>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row>
    <row r="586" ht="13.5" customHeight="1">
      <c r="A586" s="5"/>
      <c r="B586" s="621"/>
      <c r="C586" s="621"/>
      <c r="D586" s="621"/>
      <c r="E586" s="621"/>
      <c r="F586" s="621"/>
      <c r="G586" s="78"/>
      <c r="H586" s="621"/>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row>
    <row r="587" ht="13.5" customHeight="1">
      <c r="A587" s="5"/>
      <c r="B587" s="621"/>
      <c r="C587" s="621"/>
      <c r="D587" s="621"/>
      <c r="E587" s="621"/>
      <c r="F587" s="621"/>
      <c r="G587" s="78"/>
      <c r="H587" s="621"/>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row>
    <row r="588" ht="13.5" customHeight="1">
      <c r="A588" s="5"/>
      <c r="B588" s="621"/>
      <c r="C588" s="621"/>
      <c r="D588" s="621"/>
      <c r="E588" s="621"/>
      <c r="F588" s="621"/>
      <c r="G588" s="78"/>
      <c r="H588" s="621"/>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row>
    <row r="589" ht="13.5" customHeight="1">
      <c r="A589" s="5"/>
      <c r="B589" s="621"/>
      <c r="C589" s="621"/>
      <c r="D589" s="621"/>
      <c r="E589" s="621"/>
      <c r="F589" s="621"/>
      <c r="G589" s="78"/>
      <c r="H589" s="621"/>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row>
    <row r="590" ht="13.5" customHeight="1">
      <c r="A590" s="5"/>
      <c r="B590" s="621"/>
      <c r="C590" s="621"/>
      <c r="D590" s="621"/>
      <c r="E590" s="621"/>
      <c r="F590" s="621"/>
      <c r="G590" s="78"/>
      <c r="H590" s="621"/>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row>
    <row r="591" ht="13.5" customHeight="1">
      <c r="A591" s="5"/>
      <c r="B591" s="621"/>
      <c r="C591" s="621"/>
      <c r="D591" s="621"/>
      <c r="E591" s="621"/>
      <c r="F591" s="621"/>
      <c r="G591" s="78"/>
      <c r="H591" s="621"/>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row>
    <row r="592" ht="13.5" customHeight="1">
      <c r="A592" s="5"/>
      <c r="B592" s="621"/>
      <c r="C592" s="621"/>
      <c r="D592" s="621"/>
      <c r="E592" s="621"/>
      <c r="F592" s="621"/>
      <c r="G592" s="78"/>
      <c r="H592" s="621"/>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row>
    <row r="593" ht="13.5" customHeight="1">
      <c r="A593" s="5"/>
      <c r="B593" s="621"/>
      <c r="C593" s="621"/>
      <c r="D593" s="621"/>
      <c r="E593" s="621"/>
      <c r="F593" s="621"/>
      <c r="G593" s="78"/>
      <c r="H593" s="621"/>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row>
    <row r="594" ht="13.5" customHeight="1">
      <c r="A594" s="5"/>
      <c r="B594" s="621"/>
      <c r="C594" s="621"/>
      <c r="D594" s="621"/>
      <c r="E594" s="621"/>
      <c r="F594" s="621"/>
      <c r="G594" s="78"/>
      <c r="H594" s="621"/>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row>
    <row r="595" ht="13.5" customHeight="1">
      <c r="A595" s="5"/>
      <c r="B595" s="621"/>
      <c r="C595" s="621"/>
      <c r="D595" s="621"/>
      <c r="E595" s="621"/>
      <c r="F595" s="621"/>
      <c r="G595" s="78"/>
      <c r="H595" s="621"/>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row>
    <row r="596" ht="13.5" customHeight="1">
      <c r="A596" s="5"/>
      <c r="B596" s="621"/>
      <c r="C596" s="621"/>
      <c r="D596" s="621"/>
      <c r="E596" s="621"/>
      <c r="F596" s="621"/>
      <c r="G596" s="78"/>
      <c r="H596" s="621"/>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row>
    <row r="597" ht="13.5" customHeight="1">
      <c r="A597" s="5"/>
      <c r="B597" s="621"/>
      <c r="C597" s="621"/>
      <c r="D597" s="621"/>
      <c r="E597" s="621"/>
      <c r="F597" s="621"/>
      <c r="G597" s="78"/>
      <c r="H597" s="621"/>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row>
    <row r="598" ht="13.5" customHeight="1">
      <c r="A598" s="5"/>
      <c r="B598" s="621"/>
      <c r="C598" s="621"/>
      <c r="D598" s="621"/>
      <c r="E598" s="621"/>
      <c r="F598" s="621"/>
      <c r="G598" s="78"/>
      <c r="H598" s="621"/>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row>
    <row r="599" ht="13.5" customHeight="1">
      <c r="A599" s="5"/>
      <c r="B599" s="621"/>
      <c r="C599" s="621"/>
      <c r="D599" s="621"/>
      <c r="E599" s="621"/>
      <c r="F599" s="621"/>
      <c r="G599" s="78"/>
      <c r="H599" s="621"/>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row>
    <row r="600" ht="13.5" customHeight="1">
      <c r="A600" s="5"/>
      <c r="B600" s="621"/>
      <c r="C600" s="621"/>
      <c r="D600" s="621"/>
      <c r="E600" s="621"/>
      <c r="F600" s="621"/>
      <c r="G600" s="78"/>
      <c r="H600" s="621"/>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row>
    <row r="601" ht="13.5" customHeight="1">
      <c r="A601" s="5"/>
      <c r="B601" s="621"/>
      <c r="C601" s="621"/>
      <c r="D601" s="621"/>
      <c r="E601" s="621"/>
      <c r="F601" s="621"/>
      <c r="G601" s="78"/>
      <c r="H601" s="621"/>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row>
    <row r="602" ht="13.5" customHeight="1">
      <c r="A602" s="5"/>
      <c r="B602" s="621"/>
      <c r="C602" s="621"/>
      <c r="D602" s="621"/>
      <c r="E602" s="621"/>
      <c r="F602" s="621"/>
      <c r="G602" s="78"/>
      <c r="H602" s="621"/>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row>
    <row r="603" ht="13.5" customHeight="1">
      <c r="A603" s="5"/>
      <c r="B603" s="621"/>
      <c r="C603" s="621"/>
      <c r="D603" s="621"/>
      <c r="E603" s="621"/>
      <c r="F603" s="621"/>
      <c r="G603" s="78"/>
      <c r="H603" s="621"/>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row>
    <row r="604" ht="13.5" customHeight="1">
      <c r="A604" s="5"/>
      <c r="B604" s="621"/>
      <c r="C604" s="621"/>
      <c r="D604" s="621"/>
      <c r="E604" s="621"/>
      <c r="F604" s="621"/>
      <c r="G604" s="78"/>
      <c r="H604" s="621"/>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row>
    <row r="605" ht="13.5" customHeight="1">
      <c r="A605" s="5"/>
      <c r="B605" s="621"/>
      <c r="C605" s="621"/>
      <c r="D605" s="621"/>
      <c r="E605" s="621"/>
      <c r="F605" s="621"/>
      <c r="G605" s="78"/>
      <c r="H605" s="621"/>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row>
    <row r="606" ht="13.5" customHeight="1">
      <c r="A606" s="5"/>
      <c r="B606" s="621"/>
      <c r="C606" s="621"/>
      <c r="D606" s="621"/>
      <c r="E606" s="621"/>
      <c r="F606" s="621"/>
      <c r="G606" s="78"/>
      <c r="H606" s="621"/>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row>
    <row r="607" ht="13.5" customHeight="1">
      <c r="A607" s="5"/>
      <c r="B607" s="621"/>
      <c r="C607" s="621"/>
      <c r="D607" s="621"/>
      <c r="E607" s="621"/>
      <c r="F607" s="621"/>
      <c r="G607" s="78"/>
      <c r="H607" s="621"/>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row>
    <row r="608" ht="13.5" customHeight="1">
      <c r="A608" s="5"/>
      <c r="B608" s="621"/>
      <c r="C608" s="621"/>
      <c r="D608" s="621"/>
      <c r="E608" s="621"/>
      <c r="F608" s="621"/>
      <c r="G608" s="78"/>
      <c r="H608" s="621"/>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row>
    <row r="609" ht="13.5" customHeight="1">
      <c r="A609" s="5"/>
      <c r="B609" s="621"/>
      <c r="C609" s="621"/>
      <c r="D609" s="621"/>
      <c r="E609" s="621"/>
      <c r="F609" s="621"/>
      <c r="G609" s="78"/>
      <c r="H609" s="621"/>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row>
    <row r="610" ht="13.5" customHeight="1">
      <c r="A610" s="5"/>
      <c r="B610" s="621"/>
      <c r="C610" s="621"/>
      <c r="D610" s="621"/>
      <c r="E610" s="621"/>
      <c r="F610" s="621"/>
      <c r="G610" s="78"/>
      <c r="H610" s="621"/>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row>
    <row r="611" ht="13.5" customHeight="1">
      <c r="A611" s="5"/>
      <c r="B611" s="621"/>
      <c r="C611" s="621"/>
      <c r="D611" s="621"/>
      <c r="E611" s="621"/>
      <c r="F611" s="621"/>
      <c r="G611" s="78"/>
      <c r="H611" s="621"/>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row>
    <row r="612" ht="13.5" customHeight="1">
      <c r="A612" s="5"/>
      <c r="B612" s="621"/>
      <c r="C612" s="621"/>
      <c r="D612" s="621"/>
      <c r="E612" s="621"/>
      <c r="F612" s="621"/>
      <c r="G612" s="78"/>
      <c r="H612" s="621"/>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row>
    <row r="613" ht="13.5" customHeight="1">
      <c r="A613" s="5"/>
      <c r="B613" s="621"/>
      <c r="C613" s="621"/>
      <c r="D613" s="621"/>
      <c r="E613" s="621"/>
      <c r="F613" s="621"/>
      <c r="G613" s="78"/>
      <c r="H613" s="621"/>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row>
    <row r="614" ht="13.5" customHeight="1">
      <c r="A614" s="5"/>
      <c r="B614" s="621"/>
      <c r="C614" s="621"/>
      <c r="D614" s="621"/>
      <c r="E614" s="621"/>
      <c r="F614" s="621"/>
      <c r="G614" s="78"/>
      <c r="H614" s="621"/>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row>
    <row r="615" ht="13.5" customHeight="1">
      <c r="A615" s="5"/>
      <c r="B615" s="621"/>
      <c r="C615" s="621"/>
      <c r="D615" s="621"/>
      <c r="E615" s="621"/>
      <c r="F615" s="621"/>
      <c r="G615" s="78"/>
      <c r="H615" s="621"/>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row>
    <row r="616" ht="13.5" customHeight="1">
      <c r="A616" s="5"/>
      <c r="B616" s="621"/>
      <c r="C616" s="621"/>
      <c r="D616" s="621"/>
      <c r="E616" s="621"/>
      <c r="F616" s="621"/>
      <c r="G616" s="78"/>
      <c r="H616" s="621"/>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row>
    <row r="617" ht="13.5" customHeight="1">
      <c r="A617" s="5"/>
      <c r="B617" s="621"/>
      <c r="C617" s="621"/>
      <c r="D617" s="621"/>
      <c r="E617" s="621"/>
      <c r="F617" s="621"/>
      <c r="G617" s="78"/>
      <c r="H617" s="621"/>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row>
    <row r="618" ht="13.5" customHeight="1">
      <c r="A618" s="5"/>
      <c r="B618" s="621"/>
      <c r="C618" s="621"/>
      <c r="D618" s="621"/>
      <c r="E618" s="621"/>
      <c r="F618" s="621"/>
      <c r="G618" s="78"/>
      <c r="H618" s="621"/>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row>
    <row r="619" ht="13.5" customHeight="1">
      <c r="A619" s="5"/>
      <c r="B619" s="621"/>
      <c r="C619" s="621"/>
      <c r="D619" s="621"/>
      <c r="E619" s="621"/>
      <c r="F619" s="621"/>
      <c r="G619" s="78"/>
      <c r="H619" s="621"/>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row>
    <row r="620" ht="13.5" customHeight="1">
      <c r="A620" s="5"/>
      <c r="B620" s="621"/>
      <c r="C620" s="621"/>
      <c r="D620" s="621"/>
      <c r="E620" s="621"/>
      <c r="F620" s="621"/>
      <c r="G620" s="78"/>
      <c r="H620" s="621"/>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row>
    <row r="621" ht="13.5" customHeight="1">
      <c r="A621" s="5"/>
      <c r="B621" s="621"/>
      <c r="C621" s="621"/>
      <c r="D621" s="621"/>
      <c r="E621" s="621"/>
      <c r="F621" s="621"/>
      <c r="G621" s="78"/>
      <c r="H621" s="621"/>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row>
    <row r="622" ht="13.5" customHeight="1">
      <c r="A622" s="5"/>
      <c r="B622" s="621"/>
      <c r="C622" s="621"/>
      <c r="D622" s="621"/>
      <c r="E622" s="621"/>
      <c r="F622" s="621"/>
      <c r="G622" s="78"/>
      <c r="H622" s="621"/>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row>
    <row r="623" ht="13.5" customHeight="1">
      <c r="A623" s="5"/>
      <c r="B623" s="621"/>
      <c r="C623" s="621"/>
      <c r="D623" s="621"/>
      <c r="E623" s="621"/>
      <c r="F623" s="621"/>
      <c r="G623" s="78"/>
      <c r="H623" s="621"/>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row>
    <row r="624" ht="13.5" customHeight="1">
      <c r="A624" s="5"/>
      <c r="B624" s="621"/>
      <c r="C624" s="621"/>
      <c r="D624" s="621"/>
      <c r="E624" s="621"/>
      <c r="F624" s="621"/>
      <c r="G624" s="78"/>
      <c r="H624" s="621"/>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row>
    <row r="625" ht="13.5" customHeight="1">
      <c r="A625" s="5"/>
      <c r="B625" s="621"/>
      <c r="C625" s="621"/>
      <c r="D625" s="621"/>
      <c r="E625" s="621"/>
      <c r="F625" s="621"/>
      <c r="G625" s="78"/>
      <c r="H625" s="621"/>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row>
    <row r="626" ht="13.5" customHeight="1">
      <c r="A626" s="5"/>
      <c r="B626" s="621"/>
      <c r="C626" s="621"/>
      <c r="D626" s="621"/>
      <c r="E626" s="621"/>
      <c r="F626" s="621"/>
      <c r="G626" s="78"/>
      <c r="H626" s="621"/>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row>
    <row r="627" ht="13.5" customHeight="1">
      <c r="A627" s="5"/>
      <c r="B627" s="621"/>
      <c r="C627" s="621"/>
      <c r="D627" s="621"/>
      <c r="E627" s="621"/>
      <c r="F627" s="621"/>
      <c r="G627" s="78"/>
      <c r="H627" s="621"/>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row>
    <row r="628" ht="13.5" customHeight="1">
      <c r="A628" s="5"/>
      <c r="B628" s="621"/>
      <c r="C628" s="621"/>
      <c r="D628" s="621"/>
      <c r="E628" s="621"/>
      <c r="F628" s="621"/>
      <c r="G628" s="78"/>
      <c r="H628" s="621"/>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row>
    <row r="629" ht="13.5" customHeight="1">
      <c r="A629" s="5"/>
      <c r="B629" s="621"/>
      <c r="C629" s="621"/>
      <c r="D629" s="621"/>
      <c r="E629" s="621"/>
      <c r="F629" s="621"/>
      <c r="G629" s="78"/>
      <c r="H629" s="621"/>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row>
    <row r="630" ht="13.5" customHeight="1">
      <c r="A630" s="5"/>
      <c r="B630" s="621"/>
      <c r="C630" s="621"/>
      <c r="D630" s="621"/>
      <c r="E630" s="621"/>
      <c r="F630" s="621"/>
      <c r="G630" s="78"/>
      <c r="H630" s="621"/>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row>
    <row r="631" ht="13.5" customHeight="1">
      <c r="A631" s="5"/>
      <c r="B631" s="621"/>
      <c r="C631" s="621"/>
      <c r="D631" s="621"/>
      <c r="E631" s="621"/>
      <c r="F631" s="621"/>
      <c r="G631" s="78"/>
      <c r="H631" s="621"/>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row>
    <row r="632" ht="13.5" customHeight="1">
      <c r="A632" s="5"/>
      <c r="B632" s="621"/>
      <c r="C632" s="621"/>
      <c r="D632" s="621"/>
      <c r="E632" s="621"/>
      <c r="F632" s="621"/>
      <c r="G632" s="78"/>
      <c r="H632" s="621"/>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row>
    <row r="633" ht="13.5" customHeight="1">
      <c r="A633" s="5"/>
      <c r="B633" s="621"/>
      <c r="C633" s="621"/>
      <c r="D633" s="621"/>
      <c r="E633" s="621"/>
      <c r="F633" s="621"/>
      <c r="G633" s="78"/>
      <c r="H633" s="621"/>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row>
    <row r="634" ht="13.5" customHeight="1">
      <c r="A634" s="5"/>
      <c r="B634" s="621"/>
      <c r="C634" s="621"/>
      <c r="D634" s="621"/>
      <c r="E634" s="621"/>
      <c r="F634" s="621"/>
      <c r="G634" s="78"/>
      <c r="H634" s="621"/>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row>
    <row r="635" ht="13.5" customHeight="1">
      <c r="A635" s="5"/>
      <c r="B635" s="621"/>
      <c r="C635" s="621"/>
      <c r="D635" s="621"/>
      <c r="E635" s="621"/>
      <c r="F635" s="621"/>
      <c r="G635" s="78"/>
      <c r="H635" s="621"/>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row>
    <row r="636" ht="13.5" customHeight="1">
      <c r="A636" s="5"/>
      <c r="B636" s="621"/>
      <c r="C636" s="621"/>
      <c r="D636" s="621"/>
      <c r="E636" s="621"/>
      <c r="F636" s="621"/>
      <c r="G636" s="78"/>
      <c r="H636" s="621"/>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row>
    <row r="637" ht="13.5" customHeight="1">
      <c r="A637" s="5"/>
      <c r="B637" s="621"/>
      <c r="C637" s="621"/>
      <c r="D637" s="621"/>
      <c r="E637" s="621"/>
      <c r="F637" s="621"/>
      <c r="G637" s="78"/>
      <c r="H637" s="621"/>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row>
    <row r="638" ht="13.5" customHeight="1">
      <c r="A638" s="5"/>
      <c r="B638" s="621"/>
      <c r="C638" s="621"/>
      <c r="D638" s="621"/>
      <c r="E638" s="621"/>
      <c r="F638" s="621"/>
      <c r="G638" s="78"/>
      <c r="H638" s="621"/>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row>
    <row r="639" ht="13.5" customHeight="1">
      <c r="A639" s="5"/>
      <c r="B639" s="621"/>
      <c r="C639" s="621"/>
      <c r="D639" s="621"/>
      <c r="E639" s="621"/>
      <c r="F639" s="621"/>
      <c r="G639" s="78"/>
      <c r="H639" s="621"/>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row>
    <row r="640" ht="13.5" customHeight="1">
      <c r="A640" s="5"/>
      <c r="B640" s="621"/>
      <c r="C640" s="621"/>
      <c r="D640" s="621"/>
      <c r="E640" s="621"/>
      <c r="F640" s="621"/>
      <c r="G640" s="78"/>
      <c r="H640" s="621"/>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row>
    <row r="641" ht="13.5" customHeight="1">
      <c r="A641" s="5"/>
      <c r="B641" s="621"/>
      <c r="C641" s="621"/>
      <c r="D641" s="621"/>
      <c r="E641" s="621"/>
      <c r="F641" s="621"/>
      <c r="G641" s="78"/>
      <c r="H641" s="621"/>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row>
    <row r="642" ht="13.5" customHeight="1">
      <c r="A642" s="5"/>
      <c r="B642" s="621"/>
      <c r="C642" s="621"/>
      <c r="D642" s="621"/>
      <c r="E642" s="621"/>
      <c r="F642" s="621"/>
      <c r="G642" s="78"/>
      <c r="H642" s="621"/>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row>
    <row r="643" ht="13.5" customHeight="1">
      <c r="A643" s="5"/>
      <c r="B643" s="621"/>
      <c r="C643" s="621"/>
      <c r="D643" s="621"/>
      <c r="E643" s="621"/>
      <c r="F643" s="621"/>
      <c r="G643" s="78"/>
      <c r="H643" s="621"/>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row>
    <row r="644" ht="13.5" customHeight="1">
      <c r="A644" s="5"/>
      <c r="B644" s="621"/>
      <c r="C644" s="621"/>
      <c r="D644" s="621"/>
      <c r="E644" s="621"/>
      <c r="F644" s="621"/>
      <c r="G644" s="78"/>
      <c r="H644" s="621"/>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row>
    <row r="645" ht="13.5" customHeight="1">
      <c r="A645" s="5"/>
      <c r="B645" s="621"/>
      <c r="C645" s="621"/>
      <c r="D645" s="621"/>
      <c r="E645" s="621"/>
      <c r="F645" s="621"/>
      <c r="G645" s="78"/>
      <c r="H645" s="621"/>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row>
    <row r="646" ht="13.5" customHeight="1">
      <c r="A646" s="5"/>
      <c r="B646" s="621"/>
      <c r="C646" s="621"/>
      <c r="D646" s="621"/>
      <c r="E646" s="621"/>
      <c r="F646" s="621"/>
      <c r="G646" s="78"/>
      <c r="H646" s="621"/>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row>
    <row r="647" ht="13.5" customHeight="1">
      <c r="A647" s="5"/>
      <c r="B647" s="621"/>
      <c r="C647" s="621"/>
      <c r="D647" s="621"/>
      <c r="E647" s="621"/>
      <c r="F647" s="621"/>
      <c r="G647" s="78"/>
      <c r="H647" s="621"/>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row>
    <row r="648" ht="13.5" customHeight="1">
      <c r="A648" s="5"/>
      <c r="B648" s="621"/>
      <c r="C648" s="621"/>
      <c r="D648" s="621"/>
      <c r="E648" s="621"/>
      <c r="F648" s="621"/>
      <c r="G648" s="78"/>
      <c r="H648" s="621"/>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row>
    <row r="649" ht="13.5" customHeight="1">
      <c r="A649" s="5"/>
      <c r="B649" s="621"/>
      <c r="C649" s="621"/>
      <c r="D649" s="621"/>
      <c r="E649" s="621"/>
      <c r="F649" s="621"/>
      <c r="G649" s="78"/>
      <c r="H649" s="621"/>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row>
    <row r="650" ht="13.5" customHeight="1">
      <c r="A650" s="5"/>
      <c r="B650" s="621"/>
      <c r="C650" s="621"/>
      <c r="D650" s="621"/>
      <c r="E650" s="621"/>
      <c r="F650" s="621"/>
      <c r="G650" s="78"/>
      <c r="H650" s="621"/>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row>
    <row r="651" ht="13.5" customHeight="1">
      <c r="A651" s="5"/>
      <c r="B651" s="621"/>
      <c r="C651" s="621"/>
      <c r="D651" s="621"/>
      <c r="E651" s="621"/>
      <c r="F651" s="621"/>
      <c r="G651" s="78"/>
      <c r="H651" s="621"/>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row>
    <row r="652" ht="13.5" customHeight="1">
      <c r="A652" s="5"/>
      <c r="B652" s="621"/>
      <c r="C652" s="621"/>
      <c r="D652" s="621"/>
      <c r="E652" s="621"/>
      <c r="F652" s="621"/>
      <c r="G652" s="78"/>
      <c r="H652" s="621"/>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row>
    <row r="653" ht="13.5" customHeight="1">
      <c r="A653" s="5"/>
      <c r="B653" s="621"/>
      <c r="C653" s="621"/>
      <c r="D653" s="621"/>
      <c r="E653" s="621"/>
      <c r="F653" s="621"/>
      <c r="G653" s="78"/>
      <c r="H653" s="621"/>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row>
    <row r="654" ht="13.5" customHeight="1">
      <c r="A654" s="5"/>
      <c r="B654" s="621"/>
      <c r="C654" s="621"/>
      <c r="D654" s="621"/>
      <c r="E654" s="621"/>
      <c r="F654" s="621"/>
      <c r="G654" s="78"/>
      <c r="H654" s="621"/>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row>
    <row r="655" ht="13.5" customHeight="1">
      <c r="A655" s="5"/>
      <c r="B655" s="621"/>
      <c r="C655" s="621"/>
      <c r="D655" s="621"/>
      <c r="E655" s="621"/>
      <c r="F655" s="621"/>
      <c r="G655" s="78"/>
      <c r="H655" s="621"/>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row>
    <row r="656" ht="13.5" customHeight="1">
      <c r="A656" s="5"/>
      <c r="B656" s="621"/>
      <c r="C656" s="621"/>
      <c r="D656" s="621"/>
      <c r="E656" s="621"/>
      <c r="F656" s="621"/>
      <c r="G656" s="78"/>
      <c r="H656" s="621"/>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row>
    <row r="657" ht="13.5" customHeight="1">
      <c r="A657" s="5"/>
      <c r="B657" s="621"/>
      <c r="C657" s="621"/>
      <c r="D657" s="621"/>
      <c r="E657" s="621"/>
      <c r="F657" s="621"/>
      <c r="G657" s="78"/>
      <c r="H657" s="621"/>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row>
    <row r="658" ht="13.5" customHeight="1">
      <c r="A658" s="5"/>
      <c r="B658" s="621"/>
      <c r="C658" s="621"/>
      <c r="D658" s="621"/>
      <c r="E658" s="621"/>
      <c r="F658" s="621"/>
      <c r="G658" s="78"/>
      <c r="H658" s="621"/>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row>
    <row r="659" ht="13.5" customHeight="1">
      <c r="A659" s="5"/>
      <c r="B659" s="621"/>
      <c r="C659" s="621"/>
      <c r="D659" s="621"/>
      <c r="E659" s="621"/>
      <c r="F659" s="621"/>
      <c r="G659" s="78"/>
      <c r="H659" s="621"/>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row>
    <row r="660" ht="13.5" customHeight="1">
      <c r="A660" s="5"/>
      <c r="B660" s="621"/>
      <c r="C660" s="621"/>
      <c r="D660" s="621"/>
      <c r="E660" s="621"/>
      <c r="F660" s="621"/>
      <c r="G660" s="78"/>
      <c r="H660" s="621"/>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row>
    <row r="661" ht="13.5" customHeight="1">
      <c r="A661" s="5"/>
      <c r="B661" s="621"/>
      <c r="C661" s="621"/>
      <c r="D661" s="621"/>
      <c r="E661" s="621"/>
      <c r="F661" s="621"/>
      <c r="G661" s="78"/>
      <c r="H661" s="621"/>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row>
    <row r="662" ht="13.5" customHeight="1">
      <c r="A662" s="5"/>
      <c r="B662" s="621"/>
      <c r="C662" s="621"/>
      <c r="D662" s="621"/>
      <c r="E662" s="621"/>
      <c r="F662" s="621"/>
      <c r="G662" s="78"/>
      <c r="H662" s="621"/>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row>
    <row r="663" ht="13.5" customHeight="1">
      <c r="A663" s="5"/>
      <c r="B663" s="621"/>
      <c r="C663" s="621"/>
      <c r="D663" s="621"/>
      <c r="E663" s="621"/>
      <c r="F663" s="621"/>
      <c r="G663" s="78"/>
      <c r="H663" s="621"/>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row>
    <row r="664" ht="13.5" customHeight="1">
      <c r="A664" s="5"/>
      <c r="B664" s="621"/>
      <c r="C664" s="621"/>
      <c r="D664" s="621"/>
      <c r="E664" s="621"/>
      <c r="F664" s="621"/>
      <c r="G664" s="78"/>
      <c r="H664" s="621"/>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row>
    <row r="665" ht="13.5" customHeight="1">
      <c r="A665" s="5"/>
      <c r="B665" s="621"/>
      <c r="C665" s="621"/>
      <c r="D665" s="621"/>
      <c r="E665" s="621"/>
      <c r="F665" s="621"/>
      <c r="G665" s="78"/>
      <c r="H665" s="621"/>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row>
    <row r="666" ht="13.5" customHeight="1">
      <c r="A666" s="5"/>
      <c r="B666" s="621"/>
      <c r="C666" s="621"/>
      <c r="D666" s="621"/>
      <c r="E666" s="621"/>
      <c r="F666" s="621"/>
      <c r="G666" s="78"/>
      <c r="H666" s="621"/>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row>
    <row r="667" ht="13.5" customHeight="1">
      <c r="A667" s="5"/>
      <c r="B667" s="621"/>
      <c r="C667" s="621"/>
      <c r="D667" s="621"/>
      <c r="E667" s="621"/>
      <c r="F667" s="621"/>
      <c r="G667" s="78"/>
      <c r="H667" s="621"/>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row>
    <row r="668" ht="13.5" customHeight="1">
      <c r="A668" s="5"/>
      <c r="B668" s="621"/>
      <c r="C668" s="621"/>
      <c r="D668" s="621"/>
      <c r="E668" s="621"/>
      <c r="F668" s="621"/>
      <c r="G668" s="78"/>
      <c r="H668" s="621"/>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row>
    <row r="669" ht="13.5" customHeight="1">
      <c r="A669" s="5"/>
      <c r="B669" s="621"/>
      <c r="C669" s="621"/>
      <c r="D669" s="621"/>
      <c r="E669" s="621"/>
      <c r="F669" s="621"/>
      <c r="G669" s="78"/>
      <c r="H669" s="621"/>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row>
    <row r="670" ht="13.5" customHeight="1">
      <c r="A670" s="5"/>
      <c r="B670" s="621"/>
      <c r="C670" s="621"/>
      <c r="D670" s="621"/>
      <c r="E670" s="621"/>
      <c r="F670" s="621"/>
      <c r="G670" s="78"/>
      <c r="H670" s="621"/>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row>
    <row r="671" ht="13.5" customHeight="1">
      <c r="A671" s="5"/>
      <c r="B671" s="621"/>
      <c r="C671" s="621"/>
      <c r="D671" s="621"/>
      <c r="E671" s="621"/>
      <c r="F671" s="621"/>
      <c r="G671" s="78"/>
      <c r="H671" s="621"/>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row>
    <row r="672" ht="13.5" customHeight="1">
      <c r="A672" s="5"/>
      <c r="B672" s="621"/>
      <c r="C672" s="621"/>
      <c r="D672" s="621"/>
      <c r="E672" s="621"/>
      <c r="F672" s="621"/>
      <c r="G672" s="78"/>
      <c r="H672" s="621"/>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row>
    <row r="673" ht="13.5" customHeight="1">
      <c r="A673" s="5"/>
      <c r="B673" s="621"/>
      <c r="C673" s="621"/>
      <c r="D673" s="621"/>
      <c r="E673" s="621"/>
      <c r="F673" s="621"/>
      <c r="G673" s="78"/>
      <c r="H673" s="621"/>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row>
    <row r="674" ht="13.5" customHeight="1">
      <c r="A674" s="5"/>
      <c r="B674" s="621"/>
      <c r="C674" s="621"/>
      <c r="D674" s="621"/>
      <c r="E674" s="621"/>
      <c r="F674" s="621"/>
      <c r="G674" s="78"/>
      <c r="H674" s="621"/>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row>
    <row r="675" ht="13.5" customHeight="1">
      <c r="A675" s="5"/>
      <c r="B675" s="621"/>
      <c r="C675" s="621"/>
      <c r="D675" s="621"/>
      <c r="E675" s="621"/>
      <c r="F675" s="621"/>
      <c r="G675" s="78"/>
      <c r="H675" s="621"/>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row>
    <row r="676" ht="13.5" customHeight="1">
      <c r="A676" s="5"/>
      <c r="B676" s="621"/>
      <c r="C676" s="621"/>
      <c r="D676" s="621"/>
      <c r="E676" s="621"/>
      <c r="F676" s="621"/>
      <c r="G676" s="78"/>
      <c r="H676" s="621"/>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row>
    <row r="677" ht="13.5" customHeight="1">
      <c r="A677" s="5"/>
      <c r="B677" s="621"/>
      <c r="C677" s="621"/>
      <c r="D677" s="621"/>
      <c r="E677" s="621"/>
      <c r="F677" s="621"/>
      <c r="G677" s="78"/>
      <c r="H677" s="621"/>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row>
    <row r="678" ht="13.5" customHeight="1">
      <c r="A678" s="5"/>
      <c r="B678" s="621"/>
      <c r="C678" s="621"/>
      <c r="D678" s="621"/>
      <c r="E678" s="621"/>
      <c r="F678" s="621"/>
      <c r="G678" s="78"/>
      <c r="H678" s="621"/>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row>
    <row r="679" ht="13.5" customHeight="1">
      <c r="A679" s="5"/>
      <c r="B679" s="621"/>
      <c r="C679" s="621"/>
      <c r="D679" s="621"/>
      <c r="E679" s="621"/>
      <c r="F679" s="621"/>
      <c r="G679" s="78"/>
      <c r="H679" s="621"/>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row>
    <row r="680" ht="13.5" customHeight="1">
      <c r="A680" s="5"/>
      <c r="B680" s="621"/>
      <c r="C680" s="621"/>
      <c r="D680" s="621"/>
      <c r="E680" s="621"/>
      <c r="F680" s="621"/>
      <c r="G680" s="78"/>
      <c r="H680" s="621"/>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row>
    <row r="681" ht="13.5" customHeight="1">
      <c r="A681" s="5"/>
      <c r="B681" s="621"/>
      <c r="C681" s="621"/>
      <c r="D681" s="621"/>
      <c r="E681" s="621"/>
      <c r="F681" s="621"/>
      <c r="G681" s="78"/>
      <c r="H681" s="621"/>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row>
    <row r="682" ht="13.5" customHeight="1">
      <c r="A682" s="5"/>
      <c r="B682" s="621"/>
      <c r="C682" s="621"/>
      <c r="D682" s="621"/>
      <c r="E682" s="621"/>
      <c r="F682" s="621"/>
      <c r="G682" s="78"/>
      <c r="H682" s="621"/>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row>
    <row r="683" ht="13.5" customHeight="1">
      <c r="A683" s="5"/>
      <c r="B683" s="621"/>
      <c r="C683" s="621"/>
      <c r="D683" s="621"/>
      <c r="E683" s="621"/>
      <c r="F683" s="621"/>
      <c r="G683" s="78"/>
      <c r="H683" s="621"/>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row>
    <row r="684" ht="13.5" customHeight="1">
      <c r="A684" s="5"/>
      <c r="B684" s="621"/>
      <c r="C684" s="621"/>
      <c r="D684" s="621"/>
      <c r="E684" s="621"/>
      <c r="F684" s="621"/>
      <c r="G684" s="78"/>
      <c r="H684" s="621"/>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row>
    <row r="685" ht="13.5" customHeight="1">
      <c r="A685" s="5"/>
      <c r="B685" s="621"/>
      <c r="C685" s="621"/>
      <c r="D685" s="621"/>
      <c r="E685" s="621"/>
      <c r="F685" s="621"/>
      <c r="G685" s="78"/>
      <c r="H685" s="621"/>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row>
    <row r="686" ht="13.5" customHeight="1">
      <c r="A686" s="5"/>
      <c r="B686" s="621"/>
      <c r="C686" s="621"/>
      <c r="D686" s="621"/>
      <c r="E686" s="621"/>
      <c r="F686" s="621"/>
      <c r="G686" s="78"/>
      <c r="H686" s="621"/>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row>
    <row r="687" ht="13.5" customHeight="1">
      <c r="A687" s="5"/>
      <c r="B687" s="621"/>
      <c r="C687" s="621"/>
      <c r="D687" s="621"/>
      <c r="E687" s="621"/>
      <c r="F687" s="621"/>
      <c r="G687" s="78"/>
      <c r="H687" s="621"/>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row>
    <row r="688" ht="13.5" customHeight="1">
      <c r="A688" s="5"/>
      <c r="B688" s="621"/>
      <c r="C688" s="621"/>
      <c r="D688" s="621"/>
      <c r="E688" s="621"/>
      <c r="F688" s="621"/>
      <c r="G688" s="78"/>
      <c r="H688" s="621"/>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row>
    <row r="689" ht="13.5" customHeight="1">
      <c r="A689" s="5"/>
      <c r="B689" s="621"/>
      <c r="C689" s="621"/>
      <c r="D689" s="621"/>
      <c r="E689" s="621"/>
      <c r="F689" s="621"/>
      <c r="G689" s="78"/>
      <c r="H689" s="621"/>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row>
    <row r="690" ht="13.5" customHeight="1">
      <c r="A690" s="5"/>
      <c r="B690" s="621"/>
      <c r="C690" s="621"/>
      <c r="D690" s="621"/>
      <c r="E690" s="621"/>
      <c r="F690" s="621"/>
      <c r="G690" s="78"/>
      <c r="H690" s="621"/>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row>
    <row r="691" ht="13.5" customHeight="1">
      <c r="A691" s="5"/>
      <c r="B691" s="621"/>
      <c r="C691" s="621"/>
      <c r="D691" s="621"/>
      <c r="E691" s="621"/>
      <c r="F691" s="621"/>
      <c r="G691" s="78"/>
      <c r="H691" s="621"/>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row>
    <row r="692" ht="13.5" customHeight="1">
      <c r="A692" s="5"/>
      <c r="B692" s="621"/>
      <c r="C692" s="621"/>
      <c r="D692" s="621"/>
      <c r="E692" s="621"/>
      <c r="F692" s="621"/>
      <c r="G692" s="78"/>
      <c r="H692" s="621"/>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row>
    <row r="693" ht="13.5" customHeight="1">
      <c r="A693" s="5"/>
      <c r="B693" s="621"/>
      <c r="C693" s="621"/>
      <c r="D693" s="621"/>
      <c r="E693" s="621"/>
      <c r="F693" s="621"/>
      <c r="G693" s="78"/>
      <c r="H693" s="621"/>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row>
    <row r="694" ht="13.5" customHeight="1">
      <c r="A694" s="5"/>
      <c r="B694" s="621"/>
      <c r="C694" s="621"/>
      <c r="D694" s="621"/>
      <c r="E694" s="621"/>
      <c r="F694" s="621"/>
      <c r="G694" s="78"/>
      <c r="H694" s="621"/>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row>
    <row r="695" ht="13.5" customHeight="1">
      <c r="A695" s="5"/>
      <c r="B695" s="621"/>
      <c r="C695" s="621"/>
      <c r="D695" s="621"/>
      <c r="E695" s="621"/>
      <c r="F695" s="621"/>
      <c r="G695" s="78"/>
      <c r="H695" s="621"/>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row>
    <row r="696" ht="13.5" customHeight="1">
      <c r="A696" s="5"/>
      <c r="B696" s="621"/>
      <c r="C696" s="621"/>
      <c r="D696" s="621"/>
      <c r="E696" s="621"/>
      <c r="F696" s="621"/>
      <c r="G696" s="78"/>
      <c r="H696" s="621"/>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row>
    <row r="697" ht="13.5" customHeight="1">
      <c r="A697" s="5"/>
      <c r="B697" s="621"/>
      <c r="C697" s="621"/>
      <c r="D697" s="621"/>
      <c r="E697" s="621"/>
      <c r="F697" s="621"/>
      <c r="G697" s="78"/>
      <c r="H697" s="621"/>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row>
    <row r="698" ht="13.5" customHeight="1">
      <c r="A698" s="5"/>
      <c r="B698" s="621"/>
      <c r="C698" s="621"/>
      <c r="D698" s="621"/>
      <c r="E698" s="621"/>
      <c r="F698" s="621"/>
      <c r="G698" s="78"/>
      <c r="H698" s="621"/>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row>
    <row r="699" ht="13.5" customHeight="1">
      <c r="A699" s="5"/>
      <c r="B699" s="621"/>
      <c r="C699" s="621"/>
      <c r="D699" s="621"/>
      <c r="E699" s="621"/>
      <c r="F699" s="621"/>
      <c r="G699" s="78"/>
      <c r="H699" s="621"/>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row>
    <row r="700" ht="13.5" customHeight="1">
      <c r="A700" s="5"/>
      <c r="B700" s="621"/>
      <c r="C700" s="621"/>
      <c r="D700" s="621"/>
      <c r="E700" s="621"/>
      <c r="F700" s="621"/>
      <c r="G700" s="78"/>
      <c r="H700" s="621"/>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row>
    <row r="701" ht="13.5" customHeight="1">
      <c r="A701" s="5"/>
      <c r="B701" s="621"/>
      <c r="C701" s="621"/>
      <c r="D701" s="621"/>
      <c r="E701" s="621"/>
      <c r="F701" s="621"/>
      <c r="G701" s="78"/>
      <c r="H701" s="621"/>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row>
    <row r="702" ht="13.5" customHeight="1">
      <c r="A702" s="5"/>
      <c r="B702" s="621"/>
      <c r="C702" s="621"/>
      <c r="D702" s="621"/>
      <c r="E702" s="621"/>
      <c r="F702" s="621"/>
      <c r="G702" s="78"/>
      <c r="H702" s="621"/>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row>
    <row r="703" ht="13.5" customHeight="1">
      <c r="A703" s="5"/>
      <c r="B703" s="621"/>
      <c r="C703" s="621"/>
      <c r="D703" s="621"/>
      <c r="E703" s="621"/>
      <c r="F703" s="621"/>
      <c r="G703" s="78"/>
      <c r="H703" s="621"/>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row>
    <row r="704" ht="13.5" customHeight="1">
      <c r="A704" s="5"/>
      <c r="B704" s="621"/>
      <c r="C704" s="621"/>
      <c r="D704" s="621"/>
      <c r="E704" s="621"/>
      <c r="F704" s="621"/>
      <c r="G704" s="78"/>
      <c r="H704" s="621"/>
      <c r="I704" s="27"/>
      <c r="J704" s="27"/>
      <c r="K704" s="27"/>
      <c r="L704" s="27"/>
      <c r="M704" s="27"/>
      <c r="N704" s="27"/>
      <c r="O704" s="27"/>
      <c r="P704" s="27"/>
      <c r="Q704" s="27"/>
      <c r="R704" s="27"/>
      <c r="S704" s="27"/>
      <c r="T704" s="27"/>
      <c r="U704" s="27"/>
      <c r="V704" s="27"/>
      <c r="W704" s="27"/>
      <c r="X704" s="27"/>
      <c r="Y704" s="27"/>
      <c r="Z704" s="27"/>
      <c r="AA704" s="27"/>
      <c r="AB704" s="27"/>
      <c r="AC704" s="27"/>
      <c r="AD704" s="27"/>
      <c r="AE704" s="27"/>
      <c r="AF704" s="27"/>
      <c r="AG704" s="27"/>
      <c r="AH704" s="27"/>
      <c r="AI704" s="27"/>
      <c r="AJ704" s="27"/>
      <c r="AK704" s="27"/>
    </row>
    <row r="705" ht="13.5" customHeight="1">
      <c r="A705" s="5"/>
      <c r="B705" s="621"/>
      <c r="C705" s="621"/>
      <c r="D705" s="621"/>
      <c r="E705" s="621"/>
      <c r="F705" s="621"/>
      <c r="G705" s="78"/>
      <c r="H705" s="621"/>
      <c r="I705" s="27"/>
      <c r="J705" s="27"/>
      <c r="K705" s="27"/>
      <c r="L705" s="27"/>
      <c r="M705" s="27"/>
      <c r="N705" s="27"/>
      <c r="O705" s="27"/>
      <c r="P705" s="27"/>
      <c r="Q705" s="27"/>
      <c r="R705" s="27"/>
      <c r="S705" s="27"/>
      <c r="T705" s="27"/>
      <c r="U705" s="27"/>
      <c r="V705" s="27"/>
      <c r="W705" s="27"/>
      <c r="X705" s="27"/>
      <c r="Y705" s="27"/>
      <c r="Z705" s="27"/>
      <c r="AA705" s="27"/>
      <c r="AB705" s="27"/>
      <c r="AC705" s="27"/>
      <c r="AD705" s="27"/>
      <c r="AE705" s="27"/>
      <c r="AF705" s="27"/>
      <c r="AG705" s="27"/>
      <c r="AH705" s="27"/>
      <c r="AI705" s="27"/>
      <c r="AJ705" s="27"/>
      <c r="AK705" s="27"/>
    </row>
    <row r="706" ht="13.5" customHeight="1">
      <c r="A706" s="5"/>
      <c r="B706" s="621"/>
      <c r="C706" s="621"/>
      <c r="D706" s="621"/>
      <c r="E706" s="621"/>
      <c r="F706" s="621"/>
      <c r="G706" s="78"/>
      <c r="H706" s="621"/>
      <c r="I706" s="27"/>
      <c r="J706" s="27"/>
      <c r="K706" s="27"/>
      <c r="L706" s="27"/>
      <c r="M706" s="27"/>
      <c r="N706" s="27"/>
      <c r="O706" s="27"/>
      <c r="P706" s="27"/>
      <c r="Q706" s="27"/>
      <c r="R706" s="27"/>
      <c r="S706" s="27"/>
      <c r="T706" s="27"/>
      <c r="U706" s="27"/>
      <c r="V706" s="27"/>
      <c r="W706" s="27"/>
      <c r="X706" s="27"/>
      <c r="Y706" s="27"/>
      <c r="Z706" s="27"/>
      <c r="AA706" s="27"/>
      <c r="AB706" s="27"/>
      <c r="AC706" s="27"/>
      <c r="AD706" s="27"/>
      <c r="AE706" s="27"/>
      <c r="AF706" s="27"/>
      <c r="AG706" s="27"/>
      <c r="AH706" s="27"/>
      <c r="AI706" s="27"/>
      <c r="AJ706" s="27"/>
      <c r="AK706" s="27"/>
    </row>
    <row r="707" ht="13.5" customHeight="1">
      <c r="A707" s="5"/>
      <c r="B707" s="621"/>
      <c r="C707" s="621"/>
      <c r="D707" s="621"/>
      <c r="E707" s="621"/>
      <c r="F707" s="621"/>
      <c r="G707" s="78"/>
      <c r="H707" s="621"/>
      <c r="I707" s="27"/>
      <c r="J707" s="27"/>
      <c r="K707" s="27"/>
      <c r="L707" s="27"/>
      <c r="M707" s="27"/>
      <c r="N707" s="27"/>
      <c r="O707" s="27"/>
      <c r="P707" s="27"/>
      <c r="Q707" s="27"/>
      <c r="R707" s="27"/>
      <c r="S707" s="27"/>
      <c r="T707" s="27"/>
      <c r="U707" s="27"/>
      <c r="V707" s="27"/>
      <c r="W707" s="27"/>
      <c r="X707" s="27"/>
      <c r="Y707" s="27"/>
      <c r="Z707" s="27"/>
      <c r="AA707" s="27"/>
      <c r="AB707" s="27"/>
      <c r="AC707" s="27"/>
      <c r="AD707" s="27"/>
      <c r="AE707" s="27"/>
      <c r="AF707" s="27"/>
      <c r="AG707" s="27"/>
      <c r="AH707" s="27"/>
      <c r="AI707" s="27"/>
      <c r="AJ707" s="27"/>
      <c r="AK707" s="27"/>
    </row>
    <row r="708" ht="13.5" customHeight="1">
      <c r="A708" s="5"/>
      <c r="B708" s="621"/>
      <c r="C708" s="621"/>
      <c r="D708" s="621"/>
      <c r="E708" s="621"/>
      <c r="F708" s="621"/>
      <c r="G708" s="78"/>
      <c r="H708" s="621"/>
      <c r="I708" s="27"/>
      <c r="J708" s="27"/>
      <c r="K708" s="27"/>
      <c r="L708" s="27"/>
      <c r="M708" s="27"/>
      <c r="N708" s="27"/>
      <c r="O708" s="27"/>
      <c r="P708" s="27"/>
      <c r="Q708" s="27"/>
      <c r="R708" s="27"/>
      <c r="S708" s="27"/>
      <c r="T708" s="27"/>
      <c r="U708" s="27"/>
      <c r="V708" s="27"/>
      <c r="W708" s="27"/>
      <c r="X708" s="27"/>
      <c r="Y708" s="27"/>
      <c r="Z708" s="27"/>
      <c r="AA708" s="27"/>
      <c r="AB708" s="27"/>
      <c r="AC708" s="27"/>
      <c r="AD708" s="27"/>
      <c r="AE708" s="27"/>
      <c r="AF708" s="27"/>
      <c r="AG708" s="27"/>
      <c r="AH708" s="27"/>
      <c r="AI708" s="27"/>
      <c r="AJ708" s="27"/>
      <c r="AK708" s="27"/>
    </row>
    <row r="709" ht="13.5" customHeight="1">
      <c r="A709" s="5"/>
      <c r="B709" s="621"/>
      <c r="C709" s="621"/>
      <c r="D709" s="621"/>
      <c r="E709" s="621"/>
      <c r="F709" s="621"/>
      <c r="G709" s="78"/>
      <c r="H709" s="621"/>
      <c r="I709" s="27"/>
      <c r="J709" s="27"/>
      <c r="K709" s="27"/>
      <c r="L709" s="27"/>
      <c r="M709" s="27"/>
      <c r="N709" s="27"/>
      <c r="O709" s="27"/>
      <c r="P709" s="27"/>
      <c r="Q709" s="27"/>
      <c r="R709" s="27"/>
      <c r="S709" s="27"/>
      <c r="T709" s="27"/>
      <c r="U709" s="27"/>
      <c r="V709" s="27"/>
      <c r="W709" s="27"/>
      <c r="X709" s="27"/>
      <c r="Y709" s="27"/>
      <c r="Z709" s="27"/>
      <c r="AA709" s="27"/>
      <c r="AB709" s="27"/>
      <c r="AC709" s="27"/>
      <c r="AD709" s="27"/>
      <c r="AE709" s="27"/>
      <c r="AF709" s="27"/>
      <c r="AG709" s="27"/>
      <c r="AH709" s="27"/>
      <c r="AI709" s="27"/>
      <c r="AJ709" s="27"/>
      <c r="AK709" s="27"/>
    </row>
    <row r="710" ht="13.5" customHeight="1">
      <c r="A710" s="5"/>
      <c r="B710" s="621"/>
      <c r="C710" s="621"/>
      <c r="D710" s="621"/>
      <c r="E710" s="621"/>
      <c r="F710" s="621"/>
      <c r="G710" s="78"/>
      <c r="H710" s="621"/>
      <c r="I710" s="27"/>
      <c r="J710" s="27"/>
      <c r="K710" s="27"/>
      <c r="L710" s="27"/>
      <c r="M710" s="27"/>
      <c r="N710" s="27"/>
      <c r="O710" s="27"/>
      <c r="P710" s="27"/>
      <c r="Q710" s="27"/>
      <c r="R710" s="27"/>
      <c r="S710" s="27"/>
      <c r="T710" s="27"/>
      <c r="U710" s="27"/>
      <c r="V710" s="27"/>
      <c r="W710" s="27"/>
      <c r="X710" s="27"/>
      <c r="Y710" s="27"/>
      <c r="Z710" s="27"/>
      <c r="AA710" s="27"/>
      <c r="AB710" s="27"/>
      <c r="AC710" s="27"/>
      <c r="AD710" s="27"/>
      <c r="AE710" s="27"/>
      <c r="AF710" s="27"/>
      <c r="AG710" s="27"/>
      <c r="AH710" s="27"/>
      <c r="AI710" s="27"/>
      <c r="AJ710" s="27"/>
      <c r="AK710" s="27"/>
    </row>
    <row r="711" ht="13.5" customHeight="1">
      <c r="A711" s="5"/>
      <c r="B711" s="621"/>
      <c r="C711" s="621"/>
      <c r="D711" s="621"/>
      <c r="E711" s="621"/>
      <c r="F711" s="621"/>
      <c r="G711" s="78"/>
      <c r="H711" s="621"/>
      <c r="I711" s="27"/>
      <c r="J711" s="27"/>
      <c r="K711" s="27"/>
      <c r="L711" s="27"/>
      <c r="M711" s="27"/>
      <c r="N711" s="27"/>
      <c r="O711" s="27"/>
      <c r="P711" s="27"/>
      <c r="Q711" s="27"/>
      <c r="R711" s="27"/>
      <c r="S711" s="27"/>
      <c r="T711" s="27"/>
      <c r="U711" s="27"/>
      <c r="V711" s="27"/>
      <c r="W711" s="27"/>
      <c r="X711" s="27"/>
      <c r="Y711" s="27"/>
      <c r="Z711" s="27"/>
      <c r="AA711" s="27"/>
      <c r="AB711" s="27"/>
      <c r="AC711" s="27"/>
      <c r="AD711" s="27"/>
      <c r="AE711" s="27"/>
      <c r="AF711" s="27"/>
      <c r="AG711" s="27"/>
      <c r="AH711" s="27"/>
      <c r="AI711" s="27"/>
      <c r="AJ711" s="27"/>
      <c r="AK711" s="27"/>
    </row>
    <row r="712" ht="13.5" customHeight="1">
      <c r="A712" s="5"/>
      <c r="B712" s="621"/>
      <c r="C712" s="621"/>
      <c r="D712" s="621"/>
      <c r="E712" s="621"/>
      <c r="F712" s="621"/>
      <c r="G712" s="78"/>
      <c r="H712" s="621"/>
      <c r="I712" s="27"/>
      <c r="J712" s="27"/>
      <c r="K712" s="27"/>
      <c r="L712" s="27"/>
      <c r="M712" s="27"/>
      <c r="N712" s="27"/>
      <c r="O712" s="27"/>
      <c r="P712" s="27"/>
      <c r="Q712" s="27"/>
      <c r="R712" s="27"/>
      <c r="S712" s="27"/>
      <c r="T712" s="27"/>
      <c r="U712" s="27"/>
      <c r="V712" s="27"/>
      <c r="W712" s="27"/>
      <c r="X712" s="27"/>
      <c r="Y712" s="27"/>
      <c r="Z712" s="27"/>
      <c r="AA712" s="27"/>
      <c r="AB712" s="27"/>
      <c r="AC712" s="27"/>
      <c r="AD712" s="27"/>
      <c r="AE712" s="27"/>
      <c r="AF712" s="27"/>
      <c r="AG712" s="27"/>
      <c r="AH712" s="27"/>
      <c r="AI712" s="27"/>
      <c r="AJ712" s="27"/>
      <c r="AK712" s="27"/>
    </row>
    <row r="713" ht="13.5" customHeight="1">
      <c r="A713" s="5"/>
      <c r="B713" s="621"/>
      <c r="C713" s="621"/>
      <c r="D713" s="621"/>
      <c r="E713" s="621"/>
      <c r="F713" s="621"/>
      <c r="G713" s="78"/>
      <c r="H713" s="621"/>
      <c r="I713" s="27"/>
      <c r="J713" s="27"/>
      <c r="K713" s="27"/>
      <c r="L713" s="27"/>
      <c r="M713" s="27"/>
      <c r="N713" s="27"/>
      <c r="O713" s="27"/>
      <c r="P713" s="27"/>
      <c r="Q713" s="27"/>
      <c r="R713" s="27"/>
      <c r="S713" s="27"/>
      <c r="T713" s="27"/>
      <c r="U713" s="27"/>
      <c r="V713" s="27"/>
      <c r="W713" s="27"/>
      <c r="X713" s="27"/>
      <c r="Y713" s="27"/>
      <c r="Z713" s="27"/>
      <c r="AA713" s="27"/>
      <c r="AB713" s="27"/>
      <c r="AC713" s="27"/>
      <c r="AD713" s="27"/>
      <c r="AE713" s="27"/>
      <c r="AF713" s="27"/>
      <c r="AG713" s="27"/>
      <c r="AH713" s="27"/>
      <c r="AI713" s="27"/>
      <c r="AJ713" s="27"/>
      <c r="AK713" s="27"/>
    </row>
    <row r="714" ht="13.5" customHeight="1">
      <c r="A714" s="5"/>
      <c r="B714" s="621"/>
      <c r="C714" s="621"/>
      <c r="D714" s="621"/>
      <c r="E714" s="621"/>
      <c r="F714" s="621"/>
      <c r="G714" s="78"/>
      <c r="H714" s="621"/>
      <c r="I714" s="27"/>
      <c r="J714" s="27"/>
      <c r="K714" s="27"/>
      <c r="L714" s="27"/>
      <c r="M714" s="27"/>
      <c r="N714" s="27"/>
      <c r="O714" s="27"/>
      <c r="P714" s="27"/>
      <c r="Q714" s="27"/>
      <c r="R714" s="27"/>
      <c r="S714" s="27"/>
      <c r="T714" s="27"/>
      <c r="U714" s="27"/>
      <c r="V714" s="27"/>
      <c r="W714" s="27"/>
      <c r="X714" s="27"/>
      <c r="Y714" s="27"/>
      <c r="Z714" s="27"/>
      <c r="AA714" s="27"/>
      <c r="AB714" s="27"/>
      <c r="AC714" s="27"/>
      <c r="AD714" s="27"/>
      <c r="AE714" s="27"/>
      <c r="AF714" s="27"/>
      <c r="AG714" s="27"/>
      <c r="AH714" s="27"/>
      <c r="AI714" s="27"/>
      <c r="AJ714" s="27"/>
      <c r="AK714" s="27"/>
    </row>
    <row r="715" ht="13.5" customHeight="1">
      <c r="A715" s="5"/>
      <c r="B715" s="621"/>
      <c r="C715" s="621"/>
      <c r="D715" s="621"/>
      <c r="E715" s="621"/>
      <c r="F715" s="621"/>
      <c r="G715" s="78"/>
      <c r="H715" s="621"/>
      <c r="I715" s="27"/>
      <c r="J715" s="27"/>
      <c r="K715" s="27"/>
      <c r="L715" s="27"/>
      <c r="M715" s="27"/>
      <c r="N715" s="27"/>
      <c r="O715" s="27"/>
      <c r="P715" s="27"/>
      <c r="Q715" s="27"/>
      <c r="R715" s="27"/>
      <c r="S715" s="27"/>
      <c r="T715" s="27"/>
      <c r="U715" s="27"/>
      <c r="V715" s="27"/>
      <c r="W715" s="27"/>
      <c r="X715" s="27"/>
      <c r="Y715" s="27"/>
      <c r="Z715" s="27"/>
      <c r="AA715" s="27"/>
      <c r="AB715" s="27"/>
      <c r="AC715" s="27"/>
      <c r="AD715" s="27"/>
      <c r="AE715" s="27"/>
      <c r="AF715" s="27"/>
      <c r="AG715" s="27"/>
      <c r="AH715" s="27"/>
      <c r="AI715" s="27"/>
      <c r="AJ715" s="27"/>
      <c r="AK715" s="27"/>
    </row>
    <row r="716" ht="13.5" customHeight="1">
      <c r="A716" s="5"/>
      <c r="B716" s="621"/>
      <c r="C716" s="621"/>
      <c r="D716" s="621"/>
      <c r="E716" s="621"/>
      <c r="F716" s="621"/>
      <c r="G716" s="78"/>
      <c r="H716" s="621"/>
      <c r="I716" s="27"/>
      <c r="J716" s="27"/>
      <c r="K716" s="27"/>
      <c r="L716" s="27"/>
      <c r="M716" s="27"/>
      <c r="N716" s="27"/>
      <c r="O716" s="27"/>
      <c r="P716" s="27"/>
      <c r="Q716" s="27"/>
      <c r="R716" s="27"/>
      <c r="S716" s="27"/>
      <c r="T716" s="27"/>
      <c r="U716" s="27"/>
      <c r="V716" s="27"/>
      <c r="W716" s="27"/>
      <c r="X716" s="27"/>
      <c r="Y716" s="27"/>
      <c r="Z716" s="27"/>
      <c r="AA716" s="27"/>
      <c r="AB716" s="27"/>
      <c r="AC716" s="27"/>
      <c r="AD716" s="27"/>
      <c r="AE716" s="27"/>
      <c r="AF716" s="27"/>
      <c r="AG716" s="27"/>
      <c r="AH716" s="27"/>
      <c r="AI716" s="27"/>
      <c r="AJ716" s="27"/>
      <c r="AK716" s="27"/>
    </row>
    <row r="717" ht="13.5" customHeight="1">
      <c r="A717" s="5"/>
      <c r="B717" s="621"/>
      <c r="C717" s="621"/>
      <c r="D717" s="621"/>
      <c r="E717" s="621"/>
      <c r="F717" s="621"/>
      <c r="G717" s="78"/>
      <c r="H717" s="621"/>
      <c r="I717" s="27"/>
      <c r="J717" s="27"/>
      <c r="K717" s="27"/>
      <c r="L717" s="27"/>
      <c r="M717" s="27"/>
      <c r="N717" s="27"/>
      <c r="O717" s="27"/>
      <c r="P717" s="27"/>
      <c r="Q717" s="27"/>
      <c r="R717" s="27"/>
      <c r="S717" s="27"/>
      <c r="T717" s="27"/>
      <c r="U717" s="27"/>
      <c r="V717" s="27"/>
      <c r="W717" s="27"/>
      <c r="X717" s="27"/>
      <c r="Y717" s="27"/>
      <c r="Z717" s="27"/>
      <c r="AA717" s="27"/>
      <c r="AB717" s="27"/>
      <c r="AC717" s="27"/>
      <c r="AD717" s="27"/>
      <c r="AE717" s="27"/>
      <c r="AF717" s="27"/>
      <c r="AG717" s="27"/>
      <c r="AH717" s="27"/>
      <c r="AI717" s="27"/>
      <c r="AJ717" s="27"/>
      <c r="AK717" s="27"/>
    </row>
    <row r="718" ht="13.5" customHeight="1">
      <c r="A718" s="5"/>
      <c r="B718" s="621"/>
      <c r="C718" s="621"/>
      <c r="D718" s="621"/>
      <c r="E718" s="621"/>
      <c r="F718" s="621"/>
      <c r="G718" s="78"/>
      <c r="H718" s="621"/>
      <c r="I718" s="27"/>
      <c r="J718" s="27"/>
      <c r="K718" s="27"/>
      <c r="L718" s="27"/>
      <c r="M718" s="27"/>
      <c r="N718" s="27"/>
      <c r="O718" s="27"/>
      <c r="P718" s="27"/>
      <c r="Q718" s="27"/>
      <c r="R718" s="27"/>
      <c r="S718" s="27"/>
      <c r="T718" s="27"/>
      <c r="U718" s="27"/>
      <c r="V718" s="27"/>
      <c r="W718" s="27"/>
      <c r="X718" s="27"/>
      <c r="Y718" s="27"/>
      <c r="Z718" s="27"/>
      <c r="AA718" s="27"/>
      <c r="AB718" s="27"/>
      <c r="AC718" s="27"/>
      <c r="AD718" s="27"/>
      <c r="AE718" s="27"/>
      <c r="AF718" s="27"/>
      <c r="AG718" s="27"/>
      <c r="AH718" s="27"/>
      <c r="AI718" s="27"/>
      <c r="AJ718" s="27"/>
      <c r="AK718" s="27"/>
    </row>
    <row r="719" ht="13.5" customHeight="1">
      <c r="A719" s="5"/>
      <c r="B719" s="621"/>
      <c r="C719" s="621"/>
      <c r="D719" s="621"/>
      <c r="E719" s="621"/>
      <c r="F719" s="621"/>
      <c r="G719" s="78"/>
      <c r="H719" s="621"/>
      <c r="I719" s="27"/>
      <c r="J719" s="27"/>
      <c r="K719" s="27"/>
      <c r="L719" s="27"/>
      <c r="M719" s="27"/>
      <c r="N719" s="27"/>
      <c r="O719" s="27"/>
      <c r="P719" s="27"/>
      <c r="Q719" s="27"/>
      <c r="R719" s="27"/>
      <c r="S719" s="27"/>
      <c r="T719" s="27"/>
      <c r="U719" s="27"/>
      <c r="V719" s="27"/>
      <c r="W719" s="27"/>
      <c r="X719" s="27"/>
      <c r="Y719" s="27"/>
      <c r="Z719" s="27"/>
      <c r="AA719" s="27"/>
      <c r="AB719" s="27"/>
      <c r="AC719" s="27"/>
      <c r="AD719" s="27"/>
      <c r="AE719" s="27"/>
      <c r="AF719" s="27"/>
      <c r="AG719" s="27"/>
      <c r="AH719" s="27"/>
      <c r="AI719" s="27"/>
      <c r="AJ719" s="27"/>
      <c r="AK719" s="27"/>
    </row>
    <row r="720" ht="13.5" customHeight="1">
      <c r="A720" s="5"/>
      <c r="B720" s="621"/>
      <c r="C720" s="621"/>
      <c r="D720" s="621"/>
      <c r="E720" s="621"/>
      <c r="F720" s="621"/>
      <c r="G720" s="78"/>
      <c r="H720" s="621"/>
      <c r="I720" s="27"/>
      <c r="J720" s="27"/>
      <c r="K720" s="27"/>
      <c r="L720" s="27"/>
      <c r="M720" s="27"/>
      <c r="N720" s="27"/>
      <c r="O720" s="27"/>
      <c r="P720" s="27"/>
      <c r="Q720" s="27"/>
      <c r="R720" s="27"/>
      <c r="S720" s="27"/>
      <c r="T720" s="27"/>
      <c r="U720" s="27"/>
      <c r="V720" s="27"/>
      <c r="W720" s="27"/>
      <c r="X720" s="27"/>
      <c r="Y720" s="27"/>
      <c r="Z720" s="27"/>
      <c r="AA720" s="27"/>
      <c r="AB720" s="27"/>
      <c r="AC720" s="27"/>
      <c r="AD720" s="27"/>
      <c r="AE720" s="27"/>
      <c r="AF720" s="27"/>
      <c r="AG720" s="27"/>
      <c r="AH720" s="27"/>
      <c r="AI720" s="27"/>
      <c r="AJ720" s="27"/>
      <c r="AK720" s="27"/>
    </row>
    <row r="721" ht="13.5" customHeight="1">
      <c r="A721" s="5"/>
      <c r="B721" s="621"/>
      <c r="C721" s="621"/>
      <c r="D721" s="621"/>
      <c r="E721" s="621"/>
      <c r="F721" s="621"/>
      <c r="G721" s="78"/>
      <c r="H721" s="621"/>
      <c r="I721" s="27"/>
      <c r="J721" s="27"/>
      <c r="K721" s="27"/>
      <c r="L721" s="27"/>
      <c r="M721" s="27"/>
      <c r="N721" s="27"/>
      <c r="O721" s="27"/>
      <c r="P721" s="27"/>
      <c r="Q721" s="27"/>
      <c r="R721" s="27"/>
      <c r="S721" s="27"/>
      <c r="T721" s="27"/>
      <c r="U721" s="27"/>
      <c r="V721" s="27"/>
      <c r="W721" s="27"/>
      <c r="X721" s="27"/>
      <c r="Y721" s="27"/>
      <c r="Z721" s="27"/>
      <c r="AA721" s="27"/>
      <c r="AB721" s="27"/>
      <c r="AC721" s="27"/>
      <c r="AD721" s="27"/>
      <c r="AE721" s="27"/>
      <c r="AF721" s="27"/>
      <c r="AG721" s="27"/>
      <c r="AH721" s="27"/>
      <c r="AI721" s="27"/>
      <c r="AJ721" s="27"/>
      <c r="AK721" s="27"/>
    </row>
    <row r="722" ht="13.5" customHeight="1">
      <c r="A722" s="5"/>
      <c r="B722" s="621"/>
      <c r="C722" s="621"/>
      <c r="D722" s="621"/>
      <c r="E722" s="621"/>
      <c r="F722" s="621"/>
      <c r="G722" s="78"/>
      <c r="H722" s="621"/>
      <c r="I722" s="27"/>
      <c r="J722" s="27"/>
      <c r="K722" s="27"/>
      <c r="L722" s="27"/>
      <c r="M722" s="27"/>
      <c r="N722" s="27"/>
      <c r="O722" s="27"/>
      <c r="P722" s="27"/>
      <c r="Q722" s="27"/>
      <c r="R722" s="27"/>
      <c r="S722" s="27"/>
      <c r="T722" s="27"/>
      <c r="U722" s="27"/>
      <c r="V722" s="27"/>
      <c r="W722" s="27"/>
      <c r="X722" s="27"/>
      <c r="Y722" s="27"/>
      <c r="Z722" s="27"/>
      <c r="AA722" s="27"/>
      <c r="AB722" s="27"/>
      <c r="AC722" s="27"/>
      <c r="AD722" s="27"/>
      <c r="AE722" s="27"/>
      <c r="AF722" s="27"/>
      <c r="AG722" s="27"/>
      <c r="AH722" s="27"/>
      <c r="AI722" s="27"/>
      <c r="AJ722" s="27"/>
      <c r="AK722" s="27"/>
    </row>
    <row r="723" ht="13.5" customHeight="1">
      <c r="A723" s="5"/>
      <c r="B723" s="621"/>
      <c r="C723" s="621"/>
      <c r="D723" s="621"/>
      <c r="E723" s="621"/>
      <c r="F723" s="621"/>
      <c r="G723" s="78"/>
      <c r="H723" s="621"/>
      <c r="I723" s="27"/>
      <c r="J723" s="27"/>
      <c r="K723" s="27"/>
      <c r="L723" s="27"/>
      <c r="M723" s="27"/>
      <c r="N723" s="27"/>
      <c r="O723" s="27"/>
      <c r="P723" s="27"/>
      <c r="Q723" s="27"/>
      <c r="R723" s="27"/>
      <c r="S723" s="27"/>
      <c r="T723" s="27"/>
      <c r="U723" s="27"/>
      <c r="V723" s="27"/>
      <c r="W723" s="27"/>
      <c r="X723" s="27"/>
      <c r="Y723" s="27"/>
      <c r="Z723" s="27"/>
      <c r="AA723" s="27"/>
      <c r="AB723" s="27"/>
      <c r="AC723" s="27"/>
      <c r="AD723" s="27"/>
      <c r="AE723" s="27"/>
      <c r="AF723" s="27"/>
      <c r="AG723" s="27"/>
      <c r="AH723" s="27"/>
      <c r="AI723" s="27"/>
      <c r="AJ723" s="27"/>
      <c r="AK723" s="27"/>
    </row>
    <row r="724" ht="13.5" customHeight="1">
      <c r="A724" s="5"/>
      <c r="B724" s="621"/>
      <c r="C724" s="621"/>
      <c r="D724" s="621"/>
      <c r="E724" s="621"/>
      <c r="F724" s="621"/>
      <c r="G724" s="78"/>
      <c r="H724" s="621"/>
      <c r="I724" s="27"/>
      <c r="J724" s="27"/>
      <c r="K724" s="27"/>
      <c r="L724" s="27"/>
      <c r="M724" s="27"/>
      <c r="N724" s="27"/>
      <c r="O724" s="27"/>
      <c r="P724" s="27"/>
      <c r="Q724" s="27"/>
      <c r="R724" s="27"/>
      <c r="S724" s="27"/>
      <c r="T724" s="27"/>
      <c r="U724" s="27"/>
      <c r="V724" s="27"/>
      <c r="W724" s="27"/>
      <c r="X724" s="27"/>
      <c r="Y724" s="27"/>
      <c r="Z724" s="27"/>
      <c r="AA724" s="27"/>
      <c r="AB724" s="27"/>
      <c r="AC724" s="27"/>
      <c r="AD724" s="27"/>
      <c r="AE724" s="27"/>
      <c r="AF724" s="27"/>
      <c r="AG724" s="27"/>
      <c r="AH724" s="27"/>
      <c r="AI724" s="27"/>
      <c r="AJ724" s="27"/>
      <c r="AK724" s="27"/>
    </row>
    <row r="725" ht="13.5" customHeight="1">
      <c r="A725" s="5"/>
      <c r="B725" s="621"/>
      <c r="C725" s="621"/>
      <c r="D725" s="621"/>
      <c r="E725" s="621"/>
      <c r="F725" s="621"/>
      <c r="G725" s="78"/>
      <c r="H725" s="621"/>
      <c r="I725" s="27"/>
      <c r="J725" s="27"/>
      <c r="K725" s="27"/>
      <c r="L725" s="27"/>
      <c r="M725" s="27"/>
      <c r="N725" s="27"/>
      <c r="O725" s="27"/>
      <c r="P725" s="27"/>
      <c r="Q725" s="27"/>
      <c r="R725" s="27"/>
      <c r="S725" s="27"/>
      <c r="T725" s="27"/>
      <c r="U725" s="27"/>
      <c r="V725" s="27"/>
      <c r="W725" s="27"/>
      <c r="X725" s="27"/>
      <c r="Y725" s="27"/>
      <c r="Z725" s="27"/>
      <c r="AA725" s="27"/>
      <c r="AB725" s="27"/>
      <c r="AC725" s="27"/>
      <c r="AD725" s="27"/>
      <c r="AE725" s="27"/>
      <c r="AF725" s="27"/>
      <c r="AG725" s="27"/>
      <c r="AH725" s="27"/>
      <c r="AI725" s="27"/>
      <c r="AJ725" s="27"/>
      <c r="AK725" s="27"/>
    </row>
    <row r="726" ht="13.5" customHeight="1">
      <c r="A726" s="5"/>
      <c r="B726" s="621"/>
      <c r="C726" s="621"/>
      <c r="D726" s="621"/>
      <c r="E726" s="621"/>
      <c r="F726" s="621"/>
      <c r="G726" s="78"/>
      <c r="H726" s="621"/>
      <c r="I726" s="27"/>
      <c r="J726" s="27"/>
      <c r="K726" s="27"/>
      <c r="L726" s="27"/>
      <c r="M726" s="27"/>
      <c r="N726" s="27"/>
      <c r="O726" s="27"/>
      <c r="P726" s="27"/>
      <c r="Q726" s="27"/>
      <c r="R726" s="27"/>
      <c r="S726" s="27"/>
      <c r="T726" s="27"/>
      <c r="U726" s="27"/>
      <c r="V726" s="27"/>
      <c r="W726" s="27"/>
      <c r="X726" s="27"/>
      <c r="Y726" s="27"/>
      <c r="Z726" s="27"/>
      <c r="AA726" s="27"/>
      <c r="AB726" s="27"/>
      <c r="AC726" s="27"/>
      <c r="AD726" s="27"/>
      <c r="AE726" s="27"/>
      <c r="AF726" s="27"/>
      <c r="AG726" s="27"/>
      <c r="AH726" s="27"/>
      <c r="AI726" s="27"/>
      <c r="AJ726" s="27"/>
      <c r="AK726" s="27"/>
    </row>
    <row r="727" ht="13.5" customHeight="1">
      <c r="A727" s="5"/>
      <c r="B727" s="621"/>
      <c r="C727" s="621"/>
      <c r="D727" s="621"/>
      <c r="E727" s="621"/>
      <c r="F727" s="621"/>
      <c r="G727" s="78"/>
      <c r="H727" s="621"/>
      <c r="I727" s="27"/>
      <c r="J727" s="27"/>
      <c r="K727" s="27"/>
      <c r="L727" s="27"/>
      <c r="M727" s="27"/>
      <c r="N727" s="27"/>
      <c r="O727" s="27"/>
      <c r="P727" s="27"/>
      <c r="Q727" s="27"/>
      <c r="R727" s="27"/>
      <c r="S727" s="27"/>
      <c r="T727" s="27"/>
      <c r="U727" s="27"/>
      <c r="V727" s="27"/>
      <c r="W727" s="27"/>
      <c r="X727" s="27"/>
      <c r="Y727" s="27"/>
      <c r="Z727" s="27"/>
      <c r="AA727" s="27"/>
      <c r="AB727" s="27"/>
      <c r="AC727" s="27"/>
      <c r="AD727" s="27"/>
      <c r="AE727" s="27"/>
      <c r="AF727" s="27"/>
      <c r="AG727" s="27"/>
      <c r="AH727" s="27"/>
      <c r="AI727" s="27"/>
      <c r="AJ727" s="27"/>
      <c r="AK727" s="27"/>
    </row>
    <row r="728" ht="13.5" customHeight="1">
      <c r="A728" s="5"/>
      <c r="B728" s="621"/>
      <c r="C728" s="621"/>
      <c r="D728" s="621"/>
      <c r="E728" s="621"/>
      <c r="F728" s="621"/>
      <c r="G728" s="78"/>
      <c r="H728" s="621"/>
      <c r="I728" s="27"/>
      <c r="J728" s="27"/>
      <c r="K728" s="27"/>
      <c r="L728" s="27"/>
      <c r="M728" s="27"/>
      <c r="N728" s="27"/>
      <c r="O728" s="27"/>
      <c r="P728" s="27"/>
      <c r="Q728" s="27"/>
      <c r="R728" s="27"/>
      <c r="S728" s="27"/>
      <c r="T728" s="27"/>
      <c r="U728" s="27"/>
      <c r="V728" s="27"/>
      <c r="W728" s="27"/>
      <c r="X728" s="27"/>
      <c r="Y728" s="27"/>
      <c r="Z728" s="27"/>
      <c r="AA728" s="27"/>
      <c r="AB728" s="27"/>
      <c r="AC728" s="27"/>
      <c r="AD728" s="27"/>
      <c r="AE728" s="27"/>
      <c r="AF728" s="27"/>
      <c r="AG728" s="27"/>
      <c r="AH728" s="27"/>
      <c r="AI728" s="27"/>
      <c r="AJ728" s="27"/>
      <c r="AK728" s="27"/>
    </row>
    <row r="729" ht="13.5" customHeight="1">
      <c r="A729" s="5"/>
      <c r="B729" s="621"/>
      <c r="C729" s="621"/>
      <c r="D729" s="621"/>
      <c r="E729" s="621"/>
      <c r="F729" s="621"/>
      <c r="G729" s="78"/>
      <c r="H729" s="621"/>
      <c r="I729" s="27"/>
      <c r="J729" s="27"/>
      <c r="K729" s="27"/>
      <c r="L729" s="27"/>
      <c r="M729" s="27"/>
      <c r="N729" s="27"/>
      <c r="O729" s="27"/>
      <c r="P729" s="27"/>
      <c r="Q729" s="27"/>
      <c r="R729" s="27"/>
      <c r="S729" s="27"/>
      <c r="T729" s="27"/>
      <c r="U729" s="27"/>
      <c r="V729" s="27"/>
      <c r="W729" s="27"/>
      <c r="X729" s="27"/>
      <c r="Y729" s="27"/>
      <c r="Z729" s="27"/>
      <c r="AA729" s="27"/>
      <c r="AB729" s="27"/>
      <c r="AC729" s="27"/>
      <c r="AD729" s="27"/>
      <c r="AE729" s="27"/>
      <c r="AF729" s="27"/>
      <c r="AG729" s="27"/>
      <c r="AH729" s="27"/>
      <c r="AI729" s="27"/>
      <c r="AJ729" s="27"/>
      <c r="AK729" s="27"/>
    </row>
    <row r="730" ht="13.5" customHeight="1">
      <c r="A730" s="5"/>
      <c r="B730" s="621"/>
      <c r="C730" s="621"/>
      <c r="D730" s="621"/>
      <c r="E730" s="621"/>
      <c r="F730" s="621"/>
      <c r="G730" s="78"/>
      <c r="H730" s="621"/>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row>
    <row r="731" ht="13.5" customHeight="1">
      <c r="A731" s="5"/>
      <c r="B731" s="621"/>
      <c r="C731" s="621"/>
      <c r="D731" s="621"/>
      <c r="E731" s="621"/>
      <c r="F731" s="621"/>
      <c r="G731" s="78"/>
      <c r="H731" s="621"/>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row>
    <row r="732" ht="13.5" customHeight="1">
      <c r="A732" s="5"/>
      <c r="B732" s="621"/>
      <c r="C732" s="621"/>
      <c r="D732" s="621"/>
      <c r="E732" s="621"/>
      <c r="F732" s="621"/>
      <c r="G732" s="78"/>
      <c r="H732" s="621"/>
      <c r="I732" s="27"/>
      <c r="J732" s="27"/>
      <c r="K732" s="27"/>
      <c r="L732" s="27"/>
      <c r="M732" s="27"/>
      <c r="N732" s="27"/>
      <c r="O732" s="27"/>
      <c r="P732" s="27"/>
      <c r="Q732" s="27"/>
      <c r="R732" s="27"/>
      <c r="S732" s="27"/>
      <c r="T732" s="27"/>
      <c r="U732" s="27"/>
      <c r="V732" s="27"/>
      <c r="W732" s="27"/>
      <c r="X732" s="27"/>
      <c r="Y732" s="27"/>
      <c r="Z732" s="27"/>
      <c r="AA732" s="27"/>
      <c r="AB732" s="27"/>
      <c r="AC732" s="27"/>
      <c r="AD732" s="27"/>
      <c r="AE732" s="27"/>
      <c r="AF732" s="27"/>
      <c r="AG732" s="27"/>
      <c r="AH732" s="27"/>
      <c r="AI732" s="27"/>
      <c r="AJ732" s="27"/>
      <c r="AK732" s="27"/>
    </row>
    <row r="733" ht="13.5" customHeight="1">
      <c r="A733" s="5"/>
      <c r="B733" s="621"/>
      <c r="C733" s="621"/>
      <c r="D733" s="621"/>
      <c r="E733" s="621"/>
      <c r="F733" s="621"/>
      <c r="G733" s="78"/>
      <c r="H733" s="621"/>
      <c r="I733" s="27"/>
      <c r="J733" s="27"/>
      <c r="K733" s="27"/>
      <c r="L733" s="27"/>
      <c r="M733" s="27"/>
      <c r="N733" s="27"/>
      <c r="O733" s="27"/>
      <c r="P733" s="27"/>
      <c r="Q733" s="27"/>
      <c r="R733" s="27"/>
      <c r="S733" s="27"/>
      <c r="T733" s="27"/>
      <c r="U733" s="27"/>
      <c r="V733" s="27"/>
      <c r="W733" s="27"/>
      <c r="X733" s="27"/>
      <c r="Y733" s="27"/>
      <c r="Z733" s="27"/>
      <c r="AA733" s="27"/>
      <c r="AB733" s="27"/>
      <c r="AC733" s="27"/>
      <c r="AD733" s="27"/>
      <c r="AE733" s="27"/>
      <c r="AF733" s="27"/>
      <c r="AG733" s="27"/>
      <c r="AH733" s="27"/>
      <c r="AI733" s="27"/>
      <c r="AJ733" s="27"/>
      <c r="AK733" s="27"/>
    </row>
    <row r="734" ht="13.5" customHeight="1">
      <c r="A734" s="5"/>
      <c r="B734" s="621"/>
      <c r="C734" s="621"/>
      <c r="D734" s="621"/>
      <c r="E734" s="621"/>
      <c r="F734" s="621"/>
      <c r="G734" s="78"/>
      <c r="H734" s="621"/>
      <c r="I734" s="27"/>
      <c r="J734" s="27"/>
      <c r="K734" s="27"/>
      <c r="L734" s="27"/>
      <c r="M734" s="27"/>
      <c r="N734" s="27"/>
      <c r="O734" s="27"/>
      <c r="P734" s="27"/>
      <c r="Q734" s="27"/>
      <c r="R734" s="27"/>
      <c r="S734" s="27"/>
      <c r="T734" s="27"/>
      <c r="U734" s="27"/>
      <c r="V734" s="27"/>
      <c r="W734" s="27"/>
      <c r="X734" s="27"/>
      <c r="Y734" s="27"/>
      <c r="Z734" s="27"/>
      <c r="AA734" s="27"/>
      <c r="AB734" s="27"/>
      <c r="AC734" s="27"/>
      <c r="AD734" s="27"/>
      <c r="AE734" s="27"/>
      <c r="AF734" s="27"/>
      <c r="AG734" s="27"/>
      <c r="AH734" s="27"/>
      <c r="AI734" s="27"/>
      <c r="AJ734" s="27"/>
      <c r="AK734" s="27"/>
    </row>
    <row r="735" ht="13.5" customHeight="1">
      <c r="A735" s="5"/>
      <c r="B735" s="621"/>
      <c r="C735" s="621"/>
      <c r="D735" s="621"/>
      <c r="E735" s="621"/>
      <c r="F735" s="621"/>
      <c r="G735" s="78"/>
      <c r="H735" s="621"/>
      <c r="I735" s="27"/>
      <c r="J735" s="27"/>
      <c r="K735" s="27"/>
      <c r="L735" s="27"/>
      <c r="M735" s="27"/>
      <c r="N735" s="27"/>
      <c r="O735" s="27"/>
      <c r="P735" s="27"/>
      <c r="Q735" s="27"/>
      <c r="R735" s="27"/>
      <c r="S735" s="27"/>
      <c r="T735" s="27"/>
      <c r="U735" s="27"/>
      <c r="V735" s="27"/>
      <c r="W735" s="27"/>
      <c r="X735" s="27"/>
      <c r="Y735" s="27"/>
      <c r="Z735" s="27"/>
      <c r="AA735" s="27"/>
      <c r="AB735" s="27"/>
      <c r="AC735" s="27"/>
      <c r="AD735" s="27"/>
      <c r="AE735" s="27"/>
      <c r="AF735" s="27"/>
      <c r="AG735" s="27"/>
      <c r="AH735" s="27"/>
      <c r="AI735" s="27"/>
      <c r="AJ735" s="27"/>
      <c r="AK735" s="27"/>
    </row>
    <row r="736" ht="13.5" customHeight="1">
      <c r="A736" s="5"/>
      <c r="B736" s="621"/>
      <c r="C736" s="621"/>
      <c r="D736" s="621"/>
      <c r="E736" s="621"/>
      <c r="F736" s="621"/>
      <c r="G736" s="78"/>
      <c r="H736" s="621"/>
      <c r="I736" s="27"/>
      <c r="J736" s="27"/>
      <c r="K736" s="27"/>
      <c r="L736" s="27"/>
      <c r="M736" s="27"/>
      <c r="N736" s="27"/>
      <c r="O736" s="27"/>
      <c r="P736" s="27"/>
      <c r="Q736" s="27"/>
      <c r="R736" s="27"/>
      <c r="S736" s="27"/>
      <c r="T736" s="27"/>
      <c r="U736" s="27"/>
      <c r="V736" s="27"/>
      <c r="W736" s="27"/>
      <c r="X736" s="27"/>
      <c r="Y736" s="27"/>
      <c r="Z736" s="27"/>
      <c r="AA736" s="27"/>
      <c r="AB736" s="27"/>
      <c r="AC736" s="27"/>
      <c r="AD736" s="27"/>
      <c r="AE736" s="27"/>
      <c r="AF736" s="27"/>
      <c r="AG736" s="27"/>
      <c r="AH736" s="27"/>
      <c r="AI736" s="27"/>
      <c r="AJ736" s="27"/>
      <c r="AK736" s="27"/>
    </row>
    <row r="737" ht="13.5" customHeight="1">
      <c r="A737" s="5"/>
      <c r="B737" s="621"/>
      <c r="C737" s="621"/>
      <c r="D737" s="621"/>
      <c r="E737" s="621"/>
      <c r="F737" s="621"/>
      <c r="G737" s="78"/>
      <c r="H737" s="621"/>
      <c r="I737" s="27"/>
      <c r="J737" s="27"/>
      <c r="K737" s="27"/>
      <c r="L737" s="27"/>
      <c r="M737" s="27"/>
      <c r="N737" s="27"/>
      <c r="O737" s="27"/>
      <c r="P737" s="27"/>
      <c r="Q737" s="27"/>
      <c r="R737" s="27"/>
      <c r="S737" s="27"/>
      <c r="T737" s="27"/>
      <c r="U737" s="27"/>
      <c r="V737" s="27"/>
      <c r="W737" s="27"/>
      <c r="X737" s="27"/>
      <c r="Y737" s="27"/>
      <c r="Z737" s="27"/>
      <c r="AA737" s="27"/>
      <c r="AB737" s="27"/>
      <c r="AC737" s="27"/>
      <c r="AD737" s="27"/>
      <c r="AE737" s="27"/>
      <c r="AF737" s="27"/>
      <c r="AG737" s="27"/>
      <c r="AH737" s="27"/>
      <c r="AI737" s="27"/>
      <c r="AJ737" s="27"/>
      <c r="AK737" s="27"/>
    </row>
    <row r="738" ht="13.5" customHeight="1">
      <c r="A738" s="5"/>
      <c r="B738" s="621"/>
      <c r="C738" s="621"/>
      <c r="D738" s="621"/>
      <c r="E738" s="621"/>
      <c r="F738" s="621"/>
      <c r="G738" s="78"/>
      <c r="H738" s="621"/>
      <c r="I738" s="27"/>
      <c r="J738" s="27"/>
      <c r="K738" s="27"/>
      <c r="L738" s="27"/>
      <c r="M738" s="27"/>
      <c r="N738" s="27"/>
      <c r="O738" s="27"/>
      <c r="P738" s="27"/>
      <c r="Q738" s="27"/>
      <c r="R738" s="27"/>
      <c r="S738" s="27"/>
      <c r="T738" s="27"/>
      <c r="U738" s="27"/>
      <c r="V738" s="27"/>
      <c r="W738" s="27"/>
      <c r="X738" s="27"/>
      <c r="Y738" s="27"/>
      <c r="Z738" s="27"/>
      <c r="AA738" s="27"/>
      <c r="AB738" s="27"/>
      <c r="AC738" s="27"/>
      <c r="AD738" s="27"/>
      <c r="AE738" s="27"/>
      <c r="AF738" s="27"/>
      <c r="AG738" s="27"/>
      <c r="AH738" s="27"/>
      <c r="AI738" s="27"/>
      <c r="AJ738" s="27"/>
      <c r="AK738" s="27"/>
    </row>
    <row r="739" ht="13.5" customHeight="1">
      <c r="A739" s="5"/>
      <c r="B739" s="621"/>
      <c r="C739" s="621"/>
      <c r="D739" s="621"/>
      <c r="E739" s="621"/>
      <c r="F739" s="621"/>
      <c r="G739" s="78"/>
      <c r="H739" s="621"/>
      <c r="I739" s="27"/>
      <c r="J739" s="27"/>
      <c r="K739" s="27"/>
      <c r="L739" s="27"/>
      <c r="M739" s="27"/>
      <c r="N739" s="27"/>
      <c r="O739" s="27"/>
      <c r="P739" s="27"/>
      <c r="Q739" s="27"/>
      <c r="R739" s="27"/>
      <c r="S739" s="27"/>
      <c r="T739" s="27"/>
      <c r="U739" s="27"/>
      <c r="V739" s="27"/>
      <c r="W739" s="27"/>
      <c r="X739" s="27"/>
      <c r="Y739" s="27"/>
      <c r="Z739" s="27"/>
      <c r="AA739" s="27"/>
      <c r="AB739" s="27"/>
      <c r="AC739" s="27"/>
      <c r="AD739" s="27"/>
      <c r="AE739" s="27"/>
      <c r="AF739" s="27"/>
      <c r="AG739" s="27"/>
      <c r="AH739" s="27"/>
      <c r="AI739" s="27"/>
      <c r="AJ739" s="27"/>
      <c r="AK739" s="27"/>
    </row>
    <row r="740" ht="13.5" customHeight="1">
      <c r="A740" s="5"/>
      <c r="B740" s="621"/>
      <c r="C740" s="621"/>
      <c r="D740" s="621"/>
      <c r="E740" s="621"/>
      <c r="F740" s="621"/>
      <c r="G740" s="78"/>
      <c r="H740" s="621"/>
      <c r="I740" s="27"/>
      <c r="J740" s="27"/>
      <c r="K740" s="27"/>
      <c r="L740" s="27"/>
      <c r="M740" s="27"/>
      <c r="N740" s="27"/>
      <c r="O740" s="27"/>
      <c r="P740" s="27"/>
      <c r="Q740" s="27"/>
      <c r="R740" s="27"/>
      <c r="S740" s="27"/>
      <c r="T740" s="27"/>
      <c r="U740" s="27"/>
      <c r="V740" s="27"/>
      <c r="W740" s="27"/>
      <c r="X740" s="27"/>
      <c r="Y740" s="27"/>
      <c r="Z740" s="27"/>
      <c r="AA740" s="27"/>
      <c r="AB740" s="27"/>
      <c r="AC740" s="27"/>
      <c r="AD740" s="27"/>
      <c r="AE740" s="27"/>
      <c r="AF740" s="27"/>
      <c r="AG740" s="27"/>
      <c r="AH740" s="27"/>
      <c r="AI740" s="27"/>
      <c r="AJ740" s="27"/>
      <c r="AK740" s="27"/>
    </row>
    <row r="741" ht="13.5" customHeight="1">
      <c r="A741" s="5"/>
      <c r="B741" s="621"/>
      <c r="C741" s="621"/>
      <c r="D741" s="621"/>
      <c r="E741" s="621"/>
      <c r="F741" s="621"/>
      <c r="G741" s="78"/>
      <c r="H741" s="621"/>
      <c r="I741" s="27"/>
      <c r="J741" s="27"/>
      <c r="K741" s="27"/>
      <c r="L741" s="27"/>
      <c r="M741" s="27"/>
      <c r="N741" s="27"/>
      <c r="O741" s="27"/>
      <c r="P741" s="27"/>
      <c r="Q741" s="27"/>
      <c r="R741" s="27"/>
      <c r="S741" s="27"/>
      <c r="T741" s="27"/>
      <c r="U741" s="27"/>
      <c r="V741" s="27"/>
      <c r="W741" s="27"/>
      <c r="X741" s="27"/>
      <c r="Y741" s="27"/>
      <c r="Z741" s="27"/>
      <c r="AA741" s="27"/>
      <c r="AB741" s="27"/>
      <c r="AC741" s="27"/>
      <c r="AD741" s="27"/>
      <c r="AE741" s="27"/>
      <c r="AF741" s="27"/>
      <c r="AG741" s="27"/>
      <c r="AH741" s="27"/>
      <c r="AI741" s="27"/>
      <c r="AJ741" s="27"/>
      <c r="AK741" s="27"/>
    </row>
    <row r="742" ht="13.5" customHeight="1">
      <c r="A742" s="5"/>
      <c r="B742" s="621"/>
      <c r="C742" s="621"/>
      <c r="D742" s="621"/>
      <c r="E742" s="621"/>
      <c r="F742" s="621"/>
      <c r="G742" s="78"/>
      <c r="H742" s="621"/>
      <c r="I742" s="27"/>
      <c r="J742" s="27"/>
      <c r="K742" s="27"/>
      <c r="L742" s="27"/>
      <c r="M742" s="27"/>
      <c r="N742" s="27"/>
      <c r="O742" s="27"/>
      <c r="P742" s="27"/>
      <c r="Q742" s="27"/>
      <c r="R742" s="27"/>
      <c r="S742" s="27"/>
      <c r="T742" s="27"/>
      <c r="U742" s="27"/>
      <c r="V742" s="27"/>
      <c r="W742" s="27"/>
      <c r="X742" s="27"/>
      <c r="Y742" s="27"/>
      <c r="Z742" s="27"/>
      <c r="AA742" s="27"/>
      <c r="AB742" s="27"/>
      <c r="AC742" s="27"/>
      <c r="AD742" s="27"/>
      <c r="AE742" s="27"/>
      <c r="AF742" s="27"/>
      <c r="AG742" s="27"/>
      <c r="AH742" s="27"/>
      <c r="AI742" s="27"/>
      <c r="AJ742" s="27"/>
      <c r="AK742" s="27"/>
    </row>
    <row r="743" ht="13.5" customHeight="1">
      <c r="A743" s="5"/>
      <c r="B743" s="621"/>
      <c r="C743" s="621"/>
      <c r="D743" s="621"/>
      <c r="E743" s="621"/>
      <c r="F743" s="621"/>
      <c r="G743" s="78"/>
      <c r="H743" s="621"/>
      <c r="I743" s="27"/>
      <c r="J743" s="27"/>
      <c r="K743" s="27"/>
      <c r="L743" s="27"/>
      <c r="M743" s="27"/>
      <c r="N743" s="27"/>
      <c r="O743" s="27"/>
      <c r="P743" s="27"/>
      <c r="Q743" s="27"/>
      <c r="R743" s="27"/>
      <c r="S743" s="27"/>
      <c r="T743" s="27"/>
      <c r="U743" s="27"/>
      <c r="V743" s="27"/>
      <c r="W743" s="27"/>
      <c r="X743" s="27"/>
      <c r="Y743" s="27"/>
      <c r="Z743" s="27"/>
      <c r="AA743" s="27"/>
      <c r="AB743" s="27"/>
      <c r="AC743" s="27"/>
      <c r="AD743" s="27"/>
      <c r="AE743" s="27"/>
      <c r="AF743" s="27"/>
      <c r="AG743" s="27"/>
      <c r="AH743" s="27"/>
      <c r="AI743" s="27"/>
      <c r="AJ743" s="27"/>
      <c r="AK743" s="27"/>
    </row>
    <row r="744" ht="13.5" customHeight="1">
      <c r="A744" s="5"/>
      <c r="B744" s="621"/>
      <c r="C744" s="621"/>
      <c r="D744" s="621"/>
      <c r="E744" s="621"/>
      <c r="F744" s="621"/>
      <c r="G744" s="78"/>
      <c r="H744" s="621"/>
      <c r="I744" s="27"/>
      <c r="J744" s="27"/>
      <c r="K744" s="27"/>
      <c r="L744" s="27"/>
      <c r="M744" s="27"/>
      <c r="N744" s="27"/>
      <c r="O744" s="27"/>
      <c r="P744" s="27"/>
      <c r="Q744" s="27"/>
      <c r="R744" s="27"/>
      <c r="S744" s="27"/>
      <c r="T744" s="27"/>
      <c r="U744" s="27"/>
      <c r="V744" s="27"/>
      <c r="W744" s="27"/>
      <c r="X744" s="27"/>
      <c r="Y744" s="27"/>
      <c r="Z744" s="27"/>
      <c r="AA744" s="27"/>
      <c r="AB744" s="27"/>
      <c r="AC744" s="27"/>
      <c r="AD744" s="27"/>
      <c r="AE744" s="27"/>
      <c r="AF744" s="27"/>
      <c r="AG744" s="27"/>
      <c r="AH744" s="27"/>
      <c r="AI744" s="27"/>
      <c r="AJ744" s="27"/>
      <c r="AK744" s="27"/>
    </row>
    <row r="745" ht="13.5" customHeight="1">
      <c r="A745" s="5"/>
      <c r="B745" s="621"/>
      <c r="C745" s="621"/>
      <c r="D745" s="621"/>
      <c r="E745" s="621"/>
      <c r="F745" s="621"/>
      <c r="G745" s="78"/>
      <c r="H745" s="621"/>
      <c r="I745" s="27"/>
      <c r="J745" s="27"/>
      <c r="K745" s="27"/>
      <c r="L745" s="27"/>
      <c r="M745" s="27"/>
      <c r="N745" s="27"/>
      <c r="O745" s="27"/>
      <c r="P745" s="27"/>
      <c r="Q745" s="27"/>
      <c r="R745" s="27"/>
      <c r="S745" s="27"/>
      <c r="T745" s="27"/>
      <c r="U745" s="27"/>
      <c r="V745" s="27"/>
      <c r="W745" s="27"/>
      <c r="X745" s="27"/>
      <c r="Y745" s="27"/>
      <c r="Z745" s="27"/>
      <c r="AA745" s="27"/>
      <c r="AB745" s="27"/>
      <c r="AC745" s="27"/>
      <c r="AD745" s="27"/>
      <c r="AE745" s="27"/>
      <c r="AF745" s="27"/>
      <c r="AG745" s="27"/>
      <c r="AH745" s="27"/>
      <c r="AI745" s="27"/>
      <c r="AJ745" s="27"/>
      <c r="AK745" s="27"/>
    </row>
    <row r="746" ht="13.5" customHeight="1">
      <c r="A746" s="5"/>
      <c r="B746" s="621"/>
      <c r="C746" s="621"/>
      <c r="D746" s="621"/>
      <c r="E746" s="621"/>
      <c r="F746" s="621"/>
      <c r="G746" s="78"/>
      <c r="H746" s="621"/>
      <c r="I746" s="27"/>
      <c r="J746" s="27"/>
      <c r="K746" s="27"/>
      <c r="L746" s="27"/>
      <c r="M746" s="27"/>
      <c r="N746" s="27"/>
      <c r="O746" s="27"/>
      <c r="P746" s="27"/>
      <c r="Q746" s="27"/>
      <c r="R746" s="27"/>
      <c r="S746" s="27"/>
      <c r="T746" s="27"/>
      <c r="U746" s="27"/>
      <c r="V746" s="27"/>
      <c r="W746" s="27"/>
      <c r="X746" s="27"/>
      <c r="Y746" s="27"/>
      <c r="Z746" s="27"/>
      <c r="AA746" s="27"/>
      <c r="AB746" s="27"/>
      <c r="AC746" s="27"/>
      <c r="AD746" s="27"/>
      <c r="AE746" s="27"/>
      <c r="AF746" s="27"/>
      <c r="AG746" s="27"/>
      <c r="AH746" s="27"/>
      <c r="AI746" s="27"/>
      <c r="AJ746" s="27"/>
      <c r="AK746" s="27"/>
    </row>
    <row r="747" ht="13.5" customHeight="1">
      <c r="A747" s="5"/>
      <c r="B747" s="621"/>
      <c r="C747" s="621"/>
      <c r="D747" s="621"/>
      <c r="E747" s="621"/>
      <c r="F747" s="621"/>
      <c r="G747" s="78"/>
      <c r="H747" s="621"/>
      <c r="I747" s="27"/>
      <c r="J747" s="27"/>
      <c r="K747" s="27"/>
      <c r="L747" s="27"/>
      <c r="M747" s="27"/>
      <c r="N747" s="27"/>
      <c r="O747" s="27"/>
      <c r="P747" s="27"/>
      <c r="Q747" s="27"/>
      <c r="R747" s="27"/>
      <c r="S747" s="27"/>
      <c r="T747" s="27"/>
      <c r="U747" s="27"/>
      <c r="V747" s="27"/>
      <c r="W747" s="27"/>
      <c r="X747" s="27"/>
      <c r="Y747" s="27"/>
      <c r="Z747" s="27"/>
      <c r="AA747" s="27"/>
      <c r="AB747" s="27"/>
      <c r="AC747" s="27"/>
      <c r="AD747" s="27"/>
      <c r="AE747" s="27"/>
      <c r="AF747" s="27"/>
      <c r="AG747" s="27"/>
      <c r="AH747" s="27"/>
      <c r="AI747" s="27"/>
      <c r="AJ747" s="27"/>
      <c r="AK747" s="27"/>
    </row>
    <row r="748" ht="13.5" customHeight="1">
      <c r="A748" s="5"/>
      <c r="B748" s="621"/>
      <c r="C748" s="621"/>
      <c r="D748" s="621"/>
      <c r="E748" s="621"/>
      <c r="F748" s="621"/>
      <c r="G748" s="78"/>
      <c r="H748" s="621"/>
      <c r="I748" s="27"/>
      <c r="J748" s="27"/>
      <c r="K748" s="27"/>
      <c r="L748" s="27"/>
      <c r="M748" s="27"/>
      <c r="N748" s="27"/>
      <c r="O748" s="27"/>
      <c r="P748" s="27"/>
      <c r="Q748" s="27"/>
      <c r="R748" s="27"/>
      <c r="S748" s="27"/>
      <c r="T748" s="27"/>
      <c r="U748" s="27"/>
      <c r="V748" s="27"/>
      <c r="W748" s="27"/>
      <c r="X748" s="27"/>
      <c r="Y748" s="27"/>
      <c r="Z748" s="27"/>
      <c r="AA748" s="27"/>
      <c r="AB748" s="27"/>
      <c r="AC748" s="27"/>
      <c r="AD748" s="27"/>
      <c r="AE748" s="27"/>
      <c r="AF748" s="27"/>
      <c r="AG748" s="27"/>
      <c r="AH748" s="27"/>
      <c r="AI748" s="27"/>
      <c r="AJ748" s="27"/>
      <c r="AK748" s="27"/>
    </row>
    <row r="749" ht="13.5" customHeight="1">
      <c r="A749" s="5"/>
      <c r="B749" s="621"/>
      <c r="C749" s="621"/>
      <c r="D749" s="621"/>
      <c r="E749" s="621"/>
      <c r="F749" s="621"/>
      <c r="G749" s="78"/>
      <c r="H749" s="621"/>
      <c r="I749" s="27"/>
      <c r="J749" s="27"/>
      <c r="K749" s="27"/>
      <c r="L749" s="27"/>
      <c r="M749" s="27"/>
      <c r="N749" s="27"/>
      <c r="O749" s="27"/>
      <c r="P749" s="27"/>
      <c r="Q749" s="27"/>
      <c r="R749" s="27"/>
      <c r="S749" s="27"/>
      <c r="T749" s="27"/>
      <c r="U749" s="27"/>
      <c r="V749" s="27"/>
      <c r="W749" s="27"/>
      <c r="X749" s="27"/>
      <c r="Y749" s="27"/>
      <c r="Z749" s="27"/>
      <c r="AA749" s="27"/>
      <c r="AB749" s="27"/>
      <c r="AC749" s="27"/>
      <c r="AD749" s="27"/>
      <c r="AE749" s="27"/>
      <c r="AF749" s="27"/>
      <c r="AG749" s="27"/>
      <c r="AH749" s="27"/>
      <c r="AI749" s="27"/>
      <c r="AJ749" s="27"/>
      <c r="AK749" s="27"/>
    </row>
    <row r="750" ht="13.5" customHeight="1">
      <c r="A750" s="5"/>
      <c r="B750" s="621"/>
      <c r="C750" s="621"/>
      <c r="D750" s="621"/>
      <c r="E750" s="621"/>
      <c r="F750" s="621"/>
      <c r="G750" s="78"/>
      <c r="H750" s="621"/>
      <c r="I750" s="27"/>
      <c r="J750" s="27"/>
      <c r="K750" s="27"/>
      <c r="L750" s="27"/>
      <c r="M750" s="27"/>
      <c r="N750" s="27"/>
      <c r="O750" s="27"/>
      <c r="P750" s="27"/>
      <c r="Q750" s="27"/>
      <c r="R750" s="27"/>
      <c r="S750" s="27"/>
      <c r="T750" s="27"/>
      <c r="U750" s="27"/>
      <c r="V750" s="27"/>
      <c r="W750" s="27"/>
      <c r="X750" s="27"/>
      <c r="Y750" s="27"/>
      <c r="Z750" s="27"/>
      <c r="AA750" s="27"/>
      <c r="AB750" s="27"/>
      <c r="AC750" s="27"/>
      <c r="AD750" s="27"/>
      <c r="AE750" s="27"/>
      <c r="AF750" s="27"/>
      <c r="AG750" s="27"/>
      <c r="AH750" s="27"/>
      <c r="AI750" s="27"/>
      <c r="AJ750" s="27"/>
      <c r="AK750" s="27"/>
    </row>
    <row r="751" ht="13.5" customHeight="1">
      <c r="A751" s="5"/>
      <c r="B751" s="621"/>
      <c r="C751" s="621"/>
      <c r="D751" s="621"/>
      <c r="E751" s="621"/>
      <c r="F751" s="621"/>
      <c r="G751" s="78"/>
      <c r="H751" s="621"/>
      <c r="I751" s="27"/>
      <c r="J751" s="27"/>
      <c r="K751" s="27"/>
      <c r="L751" s="27"/>
      <c r="M751" s="27"/>
      <c r="N751" s="27"/>
      <c r="O751" s="27"/>
      <c r="P751" s="27"/>
      <c r="Q751" s="27"/>
      <c r="R751" s="27"/>
      <c r="S751" s="27"/>
      <c r="T751" s="27"/>
      <c r="U751" s="27"/>
      <c r="V751" s="27"/>
      <c r="W751" s="27"/>
      <c r="X751" s="27"/>
      <c r="Y751" s="27"/>
      <c r="Z751" s="27"/>
      <c r="AA751" s="27"/>
      <c r="AB751" s="27"/>
      <c r="AC751" s="27"/>
      <c r="AD751" s="27"/>
      <c r="AE751" s="27"/>
      <c r="AF751" s="27"/>
      <c r="AG751" s="27"/>
      <c r="AH751" s="27"/>
      <c r="AI751" s="27"/>
      <c r="AJ751" s="27"/>
      <c r="AK751" s="27"/>
    </row>
    <row r="752" ht="13.5" customHeight="1">
      <c r="A752" s="5"/>
      <c r="B752" s="621"/>
      <c r="C752" s="621"/>
      <c r="D752" s="621"/>
      <c r="E752" s="621"/>
      <c r="F752" s="621"/>
      <c r="G752" s="78"/>
      <c r="H752" s="621"/>
      <c r="I752" s="27"/>
      <c r="J752" s="27"/>
      <c r="K752" s="27"/>
      <c r="L752" s="27"/>
      <c r="M752" s="27"/>
      <c r="N752" s="27"/>
      <c r="O752" s="27"/>
      <c r="P752" s="27"/>
      <c r="Q752" s="27"/>
      <c r="R752" s="27"/>
      <c r="S752" s="27"/>
      <c r="T752" s="27"/>
      <c r="U752" s="27"/>
      <c r="V752" s="27"/>
      <c r="W752" s="27"/>
      <c r="X752" s="27"/>
      <c r="Y752" s="27"/>
      <c r="Z752" s="27"/>
      <c r="AA752" s="27"/>
      <c r="AB752" s="27"/>
      <c r="AC752" s="27"/>
      <c r="AD752" s="27"/>
      <c r="AE752" s="27"/>
      <c r="AF752" s="27"/>
      <c r="AG752" s="27"/>
      <c r="AH752" s="27"/>
      <c r="AI752" s="27"/>
      <c r="AJ752" s="27"/>
      <c r="AK752" s="27"/>
    </row>
    <row r="753" ht="13.5" customHeight="1">
      <c r="A753" s="5"/>
      <c r="B753" s="621"/>
      <c r="C753" s="621"/>
      <c r="D753" s="621"/>
      <c r="E753" s="621"/>
      <c r="F753" s="621"/>
      <c r="G753" s="78"/>
      <c r="H753" s="621"/>
      <c r="I753" s="27"/>
      <c r="J753" s="27"/>
      <c r="K753" s="27"/>
      <c r="L753" s="27"/>
      <c r="M753" s="27"/>
      <c r="N753" s="27"/>
      <c r="O753" s="27"/>
      <c r="P753" s="27"/>
      <c r="Q753" s="27"/>
      <c r="R753" s="27"/>
      <c r="S753" s="27"/>
      <c r="T753" s="27"/>
      <c r="U753" s="27"/>
      <c r="V753" s="27"/>
      <c r="W753" s="27"/>
      <c r="X753" s="27"/>
      <c r="Y753" s="27"/>
      <c r="Z753" s="27"/>
      <c r="AA753" s="27"/>
      <c r="AB753" s="27"/>
      <c r="AC753" s="27"/>
      <c r="AD753" s="27"/>
      <c r="AE753" s="27"/>
      <c r="AF753" s="27"/>
      <c r="AG753" s="27"/>
      <c r="AH753" s="27"/>
      <c r="AI753" s="27"/>
      <c r="AJ753" s="27"/>
      <c r="AK753" s="27"/>
    </row>
    <row r="754" ht="13.5" customHeight="1">
      <c r="A754" s="5"/>
      <c r="B754" s="621"/>
      <c r="C754" s="621"/>
      <c r="D754" s="621"/>
      <c r="E754" s="621"/>
      <c r="F754" s="621"/>
      <c r="G754" s="78"/>
      <c r="H754" s="621"/>
      <c r="I754" s="27"/>
      <c r="J754" s="27"/>
      <c r="K754" s="27"/>
      <c r="L754" s="27"/>
      <c r="M754" s="27"/>
      <c r="N754" s="27"/>
      <c r="O754" s="27"/>
      <c r="P754" s="27"/>
      <c r="Q754" s="27"/>
      <c r="R754" s="27"/>
      <c r="S754" s="27"/>
      <c r="T754" s="27"/>
      <c r="U754" s="27"/>
      <c r="V754" s="27"/>
      <c r="W754" s="27"/>
      <c r="X754" s="27"/>
      <c r="Y754" s="27"/>
      <c r="Z754" s="27"/>
      <c r="AA754" s="27"/>
      <c r="AB754" s="27"/>
      <c r="AC754" s="27"/>
      <c r="AD754" s="27"/>
      <c r="AE754" s="27"/>
      <c r="AF754" s="27"/>
      <c r="AG754" s="27"/>
      <c r="AH754" s="27"/>
      <c r="AI754" s="27"/>
      <c r="AJ754" s="27"/>
      <c r="AK754" s="27"/>
    </row>
    <row r="755" ht="13.5" customHeight="1">
      <c r="A755" s="5"/>
      <c r="B755" s="621"/>
      <c r="C755" s="621"/>
      <c r="D755" s="621"/>
      <c r="E755" s="621"/>
      <c r="F755" s="621"/>
      <c r="G755" s="78"/>
      <c r="H755" s="621"/>
      <c r="I755" s="27"/>
      <c r="J755" s="27"/>
      <c r="K755" s="27"/>
      <c r="L755" s="27"/>
      <c r="M755" s="27"/>
      <c r="N755" s="27"/>
      <c r="O755" s="27"/>
      <c r="P755" s="27"/>
      <c r="Q755" s="27"/>
      <c r="R755" s="27"/>
      <c r="S755" s="27"/>
      <c r="T755" s="27"/>
      <c r="U755" s="27"/>
      <c r="V755" s="27"/>
      <c r="W755" s="27"/>
      <c r="X755" s="27"/>
      <c r="Y755" s="27"/>
      <c r="Z755" s="27"/>
      <c r="AA755" s="27"/>
      <c r="AB755" s="27"/>
      <c r="AC755" s="27"/>
      <c r="AD755" s="27"/>
      <c r="AE755" s="27"/>
      <c r="AF755" s="27"/>
      <c r="AG755" s="27"/>
      <c r="AH755" s="27"/>
      <c r="AI755" s="27"/>
      <c r="AJ755" s="27"/>
      <c r="AK755" s="27"/>
    </row>
    <row r="756" ht="13.5" customHeight="1">
      <c r="A756" s="5"/>
      <c r="B756" s="621"/>
      <c r="C756" s="621"/>
      <c r="D756" s="621"/>
      <c r="E756" s="621"/>
      <c r="F756" s="621"/>
      <c r="G756" s="78"/>
      <c r="H756" s="621"/>
      <c r="I756" s="27"/>
      <c r="J756" s="27"/>
      <c r="K756" s="27"/>
      <c r="L756" s="27"/>
      <c r="M756" s="27"/>
      <c r="N756" s="27"/>
      <c r="O756" s="27"/>
      <c r="P756" s="27"/>
      <c r="Q756" s="27"/>
      <c r="R756" s="27"/>
      <c r="S756" s="27"/>
      <c r="T756" s="27"/>
      <c r="U756" s="27"/>
      <c r="V756" s="27"/>
      <c r="W756" s="27"/>
      <c r="X756" s="27"/>
      <c r="Y756" s="27"/>
      <c r="Z756" s="27"/>
      <c r="AA756" s="27"/>
      <c r="AB756" s="27"/>
      <c r="AC756" s="27"/>
      <c r="AD756" s="27"/>
      <c r="AE756" s="27"/>
      <c r="AF756" s="27"/>
      <c r="AG756" s="27"/>
      <c r="AH756" s="27"/>
      <c r="AI756" s="27"/>
      <c r="AJ756" s="27"/>
      <c r="AK756" s="27"/>
    </row>
    <row r="757" ht="13.5" customHeight="1">
      <c r="A757" s="5"/>
      <c r="B757" s="621"/>
      <c r="C757" s="621"/>
      <c r="D757" s="621"/>
      <c r="E757" s="621"/>
      <c r="F757" s="621"/>
      <c r="G757" s="78"/>
      <c r="H757" s="621"/>
      <c r="I757" s="27"/>
      <c r="J757" s="27"/>
      <c r="K757" s="27"/>
      <c r="L757" s="27"/>
      <c r="M757" s="27"/>
      <c r="N757" s="27"/>
      <c r="O757" s="27"/>
      <c r="P757" s="27"/>
      <c r="Q757" s="27"/>
      <c r="R757" s="27"/>
      <c r="S757" s="27"/>
      <c r="T757" s="27"/>
      <c r="U757" s="27"/>
      <c r="V757" s="27"/>
      <c r="W757" s="27"/>
      <c r="X757" s="27"/>
      <c r="Y757" s="27"/>
      <c r="Z757" s="27"/>
      <c r="AA757" s="27"/>
      <c r="AB757" s="27"/>
      <c r="AC757" s="27"/>
      <c r="AD757" s="27"/>
      <c r="AE757" s="27"/>
      <c r="AF757" s="27"/>
      <c r="AG757" s="27"/>
      <c r="AH757" s="27"/>
      <c r="AI757" s="27"/>
      <c r="AJ757" s="27"/>
      <c r="AK757" s="27"/>
    </row>
    <row r="758" ht="13.5" customHeight="1">
      <c r="A758" s="5"/>
      <c r="B758" s="621"/>
      <c r="C758" s="621"/>
      <c r="D758" s="621"/>
      <c r="E758" s="621"/>
      <c r="F758" s="621"/>
      <c r="G758" s="78"/>
      <c r="H758" s="621"/>
      <c r="I758" s="27"/>
      <c r="J758" s="27"/>
      <c r="K758" s="27"/>
      <c r="L758" s="27"/>
      <c r="M758" s="27"/>
      <c r="N758" s="27"/>
      <c r="O758" s="27"/>
      <c r="P758" s="27"/>
      <c r="Q758" s="27"/>
      <c r="R758" s="27"/>
      <c r="S758" s="27"/>
      <c r="T758" s="27"/>
      <c r="U758" s="27"/>
      <c r="V758" s="27"/>
      <c r="W758" s="27"/>
      <c r="X758" s="27"/>
      <c r="Y758" s="27"/>
      <c r="Z758" s="27"/>
      <c r="AA758" s="27"/>
      <c r="AB758" s="27"/>
      <c r="AC758" s="27"/>
      <c r="AD758" s="27"/>
      <c r="AE758" s="27"/>
      <c r="AF758" s="27"/>
      <c r="AG758" s="27"/>
      <c r="AH758" s="27"/>
      <c r="AI758" s="27"/>
      <c r="AJ758" s="27"/>
      <c r="AK758" s="27"/>
    </row>
    <row r="759" ht="13.5" customHeight="1">
      <c r="A759" s="5"/>
      <c r="B759" s="621"/>
      <c r="C759" s="621"/>
      <c r="D759" s="621"/>
      <c r="E759" s="621"/>
      <c r="F759" s="621"/>
      <c r="G759" s="78"/>
      <c r="H759" s="621"/>
      <c r="I759" s="27"/>
      <c r="J759" s="27"/>
      <c r="K759" s="27"/>
      <c r="L759" s="27"/>
      <c r="M759" s="27"/>
      <c r="N759" s="27"/>
      <c r="O759" s="27"/>
      <c r="P759" s="27"/>
      <c r="Q759" s="27"/>
      <c r="R759" s="27"/>
      <c r="S759" s="27"/>
      <c r="T759" s="27"/>
      <c r="U759" s="27"/>
      <c r="V759" s="27"/>
      <c r="W759" s="27"/>
      <c r="X759" s="27"/>
      <c r="Y759" s="27"/>
      <c r="Z759" s="27"/>
      <c r="AA759" s="27"/>
      <c r="AB759" s="27"/>
      <c r="AC759" s="27"/>
      <c r="AD759" s="27"/>
      <c r="AE759" s="27"/>
      <c r="AF759" s="27"/>
      <c r="AG759" s="27"/>
      <c r="AH759" s="27"/>
      <c r="AI759" s="27"/>
      <c r="AJ759" s="27"/>
      <c r="AK759" s="27"/>
    </row>
    <row r="760" ht="13.5" customHeight="1">
      <c r="A760" s="5"/>
      <c r="B760" s="621"/>
      <c r="C760" s="621"/>
      <c r="D760" s="621"/>
      <c r="E760" s="621"/>
      <c r="F760" s="621"/>
      <c r="G760" s="78"/>
      <c r="H760" s="621"/>
      <c r="I760" s="27"/>
      <c r="J760" s="27"/>
      <c r="K760" s="27"/>
      <c r="L760" s="27"/>
      <c r="M760" s="27"/>
      <c r="N760" s="27"/>
      <c r="O760" s="27"/>
      <c r="P760" s="27"/>
      <c r="Q760" s="27"/>
      <c r="R760" s="27"/>
      <c r="S760" s="27"/>
      <c r="T760" s="27"/>
      <c r="U760" s="27"/>
      <c r="V760" s="27"/>
      <c r="W760" s="27"/>
      <c r="X760" s="27"/>
      <c r="Y760" s="27"/>
      <c r="Z760" s="27"/>
      <c r="AA760" s="27"/>
      <c r="AB760" s="27"/>
      <c r="AC760" s="27"/>
      <c r="AD760" s="27"/>
      <c r="AE760" s="27"/>
      <c r="AF760" s="27"/>
      <c r="AG760" s="27"/>
      <c r="AH760" s="27"/>
      <c r="AI760" s="27"/>
      <c r="AJ760" s="27"/>
      <c r="AK760" s="27"/>
    </row>
    <row r="761" ht="13.5" customHeight="1">
      <c r="A761" s="5"/>
      <c r="B761" s="621"/>
      <c r="C761" s="621"/>
      <c r="D761" s="621"/>
      <c r="E761" s="621"/>
      <c r="F761" s="621"/>
      <c r="G761" s="78"/>
      <c r="H761" s="621"/>
      <c r="I761" s="27"/>
      <c r="J761" s="27"/>
      <c r="K761" s="27"/>
      <c r="L761" s="27"/>
      <c r="M761" s="27"/>
      <c r="N761" s="27"/>
      <c r="O761" s="27"/>
      <c r="P761" s="27"/>
      <c r="Q761" s="27"/>
      <c r="R761" s="27"/>
      <c r="S761" s="27"/>
      <c r="T761" s="27"/>
      <c r="U761" s="27"/>
      <c r="V761" s="27"/>
      <c r="W761" s="27"/>
      <c r="X761" s="27"/>
      <c r="Y761" s="27"/>
      <c r="Z761" s="27"/>
      <c r="AA761" s="27"/>
      <c r="AB761" s="27"/>
      <c r="AC761" s="27"/>
      <c r="AD761" s="27"/>
      <c r="AE761" s="27"/>
      <c r="AF761" s="27"/>
      <c r="AG761" s="27"/>
      <c r="AH761" s="27"/>
      <c r="AI761" s="27"/>
      <c r="AJ761" s="27"/>
      <c r="AK761" s="27"/>
    </row>
    <row r="762" ht="13.5" customHeight="1">
      <c r="A762" s="5"/>
      <c r="B762" s="621"/>
      <c r="C762" s="621"/>
      <c r="D762" s="621"/>
      <c r="E762" s="621"/>
      <c r="F762" s="621"/>
      <c r="G762" s="78"/>
      <c r="H762" s="621"/>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row>
    <row r="763" ht="13.5" customHeight="1">
      <c r="A763" s="5"/>
      <c r="B763" s="621"/>
      <c r="C763" s="621"/>
      <c r="D763" s="621"/>
      <c r="E763" s="621"/>
      <c r="F763" s="621"/>
      <c r="G763" s="78"/>
      <c r="H763" s="621"/>
      <c r="I763" s="27"/>
      <c r="J763" s="27"/>
      <c r="K763" s="27"/>
      <c r="L763" s="27"/>
      <c r="M763" s="27"/>
      <c r="N763" s="27"/>
      <c r="O763" s="27"/>
      <c r="P763" s="27"/>
      <c r="Q763" s="27"/>
      <c r="R763" s="27"/>
      <c r="S763" s="27"/>
      <c r="T763" s="27"/>
      <c r="U763" s="27"/>
      <c r="V763" s="27"/>
      <c r="W763" s="27"/>
      <c r="X763" s="27"/>
      <c r="Y763" s="27"/>
      <c r="Z763" s="27"/>
      <c r="AA763" s="27"/>
      <c r="AB763" s="27"/>
      <c r="AC763" s="27"/>
      <c r="AD763" s="27"/>
      <c r="AE763" s="27"/>
      <c r="AF763" s="27"/>
      <c r="AG763" s="27"/>
      <c r="AH763" s="27"/>
      <c r="AI763" s="27"/>
      <c r="AJ763" s="27"/>
      <c r="AK763" s="27"/>
    </row>
    <row r="764" ht="13.5" customHeight="1">
      <c r="A764" s="5"/>
      <c r="B764" s="621"/>
      <c r="C764" s="621"/>
      <c r="D764" s="621"/>
      <c r="E764" s="621"/>
      <c r="F764" s="621"/>
      <c r="G764" s="78"/>
      <c r="H764" s="621"/>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row>
    <row r="765" ht="13.5" customHeight="1">
      <c r="A765" s="5"/>
      <c r="B765" s="621"/>
      <c r="C765" s="621"/>
      <c r="D765" s="621"/>
      <c r="E765" s="621"/>
      <c r="F765" s="621"/>
      <c r="G765" s="78"/>
      <c r="H765" s="621"/>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row>
    <row r="766" ht="13.5" customHeight="1">
      <c r="A766" s="5"/>
      <c r="B766" s="621"/>
      <c r="C766" s="621"/>
      <c r="D766" s="621"/>
      <c r="E766" s="621"/>
      <c r="F766" s="621"/>
      <c r="G766" s="78"/>
      <c r="H766" s="621"/>
      <c r="I766" s="27"/>
      <c r="J766" s="27"/>
      <c r="K766" s="27"/>
      <c r="L766" s="27"/>
      <c r="M766" s="27"/>
      <c r="N766" s="27"/>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row>
    <row r="767" ht="13.5" customHeight="1">
      <c r="A767" s="5"/>
      <c r="B767" s="621"/>
      <c r="C767" s="621"/>
      <c r="D767" s="621"/>
      <c r="E767" s="621"/>
      <c r="F767" s="621"/>
      <c r="G767" s="78"/>
      <c r="H767" s="621"/>
      <c r="I767" s="27"/>
      <c r="J767" s="27"/>
      <c r="K767" s="27"/>
      <c r="L767" s="27"/>
      <c r="M767" s="27"/>
      <c r="N767" s="27"/>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row>
    <row r="768" ht="13.5" customHeight="1">
      <c r="A768" s="5"/>
      <c r="B768" s="621"/>
      <c r="C768" s="621"/>
      <c r="D768" s="621"/>
      <c r="E768" s="621"/>
      <c r="F768" s="621"/>
      <c r="G768" s="78"/>
      <c r="H768" s="621"/>
      <c r="I768" s="27"/>
      <c r="J768" s="27"/>
      <c r="K768" s="27"/>
      <c r="L768" s="27"/>
      <c r="M768" s="27"/>
      <c r="N768" s="27"/>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row>
    <row r="769" ht="13.5" customHeight="1">
      <c r="A769" s="5"/>
      <c r="B769" s="621"/>
      <c r="C769" s="621"/>
      <c r="D769" s="621"/>
      <c r="E769" s="621"/>
      <c r="F769" s="621"/>
      <c r="G769" s="78"/>
      <c r="H769" s="621"/>
      <c r="I769" s="27"/>
      <c r="J769" s="27"/>
      <c r="K769" s="27"/>
      <c r="L769" s="27"/>
      <c r="M769" s="27"/>
      <c r="N769" s="27"/>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row>
    <row r="770" ht="13.5" customHeight="1">
      <c r="A770" s="5"/>
      <c r="B770" s="621"/>
      <c r="C770" s="621"/>
      <c r="D770" s="621"/>
      <c r="E770" s="621"/>
      <c r="F770" s="621"/>
      <c r="G770" s="78"/>
      <c r="H770" s="621"/>
      <c r="I770" s="27"/>
      <c r="J770" s="27"/>
      <c r="K770" s="27"/>
      <c r="L770" s="27"/>
      <c r="M770" s="27"/>
      <c r="N770" s="27"/>
      <c r="O770" s="27"/>
      <c r="P770" s="27"/>
      <c r="Q770" s="27"/>
      <c r="R770" s="27"/>
      <c r="S770" s="27"/>
      <c r="T770" s="27"/>
      <c r="U770" s="27"/>
      <c r="V770" s="27"/>
      <c r="W770" s="27"/>
      <c r="X770" s="27"/>
      <c r="Y770" s="27"/>
      <c r="Z770" s="27"/>
      <c r="AA770" s="27"/>
      <c r="AB770" s="27"/>
      <c r="AC770" s="27"/>
      <c r="AD770" s="27"/>
      <c r="AE770" s="27"/>
      <c r="AF770" s="27"/>
      <c r="AG770" s="27"/>
      <c r="AH770" s="27"/>
      <c r="AI770" s="27"/>
      <c r="AJ770" s="27"/>
      <c r="AK770" s="27"/>
    </row>
    <row r="771" ht="13.5" customHeight="1">
      <c r="A771" s="5"/>
      <c r="B771" s="621"/>
      <c r="C771" s="621"/>
      <c r="D771" s="621"/>
      <c r="E771" s="621"/>
      <c r="F771" s="621"/>
      <c r="G771" s="78"/>
      <c r="H771" s="621"/>
      <c r="I771" s="27"/>
      <c r="J771" s="27"/>
      <c r="K771" s="27"/>
      <c r="L771" s="27"/>
      <c r="M771" s="27"/>
      <c r="N771" s="27"/>
      <c r="O771" s="27"/>
      <c r="P771" s="27"/>
      <c r="Q771" s="27"/>
      <c r="R771" s="27"/>
      <c r="S771" s="27"/>
      <c r="T771" s="27"/>
      <c r="U771" s="27"/>
      <c r="V771" s="27"/>
      <c r="W771" s="27"/>
      <c r="X771" s="27"/>
      <c r="Y771" s="27"/>
      <c r="Z771" s="27"/>
      <c r="AA771" s="27"/>
      <c r="AB771" s="27"/>
      <c r="AC771" s="27"/>
      <c r="AD771" s="27"/>
      <c r="AE771" s="27"/>
      <c r="AF771" s="27"/>
      <c r="AG771" s="27"/>
      <c r="AH771" s="27"/>
      <c r="AI771" s="27"/>
      <c r="AJ771" s="27"/>
      <c r="AK771" s="27"/>
    </row>
    <row r="772" ht="13.5" customHeight="1">
      <c r="A772" s="5"/>
      <c r="B772" s="621"/>
      <c r="C772" s="621"/>
      <c r="D772" s="621"/>
      <c r="E772" s="621"/>
      <c r="F772" s="621"/>
      <c r="G772" s="78"/>
      <c r="H772" s="621"/>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row>
    <row r="773" ht="13.5" customHeight="1">
      <c r="A773" s="5"/>
      <c r="B773" s="621"/>
      <c r="C773" s="621"/>
      <c r="D773" s="621"/>
      <c r="E773" s="621"/>
      <c r="F773" s="621"/>
      <c r="G773" s="78"/>
      <c r="H773" s="621"/>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row>
    <row r="774" ht="13.5" customHeight="1">
      <c r="A774" s="5"/>
      <c r="B774" s="621"/>
      <c r="C774" s="621"/>
      <c r="D774" s="621"/>
      <c r="E774" s="621"/>
      <c r="F774" s="621"/>
      <c r="G774" s="78"/>
      <c r="H774" s="621"/>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row>
    <row r="775" ht="13.5" customHeight="1">
      <c r="A775" s="5"/>
      <c r="B775" s="621"/>
      <c r="C775" s="621"/>
      <c r="D775" s="621"/>
      <c r="E775" s="621"/>
      <c r="F775" s="621"/>
      <c r="G775" s="78"/>
      <c r="H775" s="621"/>
      <c r="I775" s="27"/>
      <c r="J775" s="27"/>
      <c r="K775" s="27"/>
      <c r="L775" s="27"/>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row>
    <row r="776" ht="13.5" customHeight="1">
      <c r="A776" s="5"/>
      <c r="B776" s="621"/>
      <c r="C776" s="621"/>
      <c r="D776" s="621"/>
      <c r="E776" s="621"/>
      <c r="F776" s="621"/>
      <c r="G776" s="78"/>
      <c r="H776" s="621"/>
      <c r="I776" s="27"/>
      <c r="J776" s="27"/>
      <c r="K776" s="27"/>
      <c r="L776" s="27"/>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row>
    <row r="777" ht="13.5" customHeight="1">
      <c r="A777" s="5"/>
      <c r="B777" s="621"/>
      <c r="C777" s="621"/>
      <c r="D777" s="621"/>
      <c r="E777" s="621"/>
      <c r="F777" s="621"/>
      <c r="G777" s="78"/>
      <c r="H777" s="621"/>
      <c r="I777" s="27"/>
      <c r="J777" s="27"/>
      <c r="K777" s="27"/>
      <c r="L777" s="27"/>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row>
    <row r="778" ht="13.5" customHeight="1">
      <c r="A778" s="5"/>
      <c r="B778" s="621"/>
      <c r="C778" s="621"/>
      <c r="D778" s="621"/>
      <c r="E778" s="621"/>
      <c r="F778" s="621"/>
      <c r="G778" s="78"/>
      <c r="H778" s="621"/>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row>
    <row r="779" ht="13.5" customHeight="1">
      <c r="A779" s="5"/>
      <c r="B779" s="621"/>
      <c r="C779" s="621"/>
      <c r="D779" s="621"/>
      <c r="E779" s="621"/>
      <c r="F779" s="621"/>
      <c r="G779" s="78"/>
      <c r="H779" s="621"/>
      <c r="I779" s="27"/>
      <c r="J779" s="27"/>
      <c r="K779" s="27"/>
      <c r="L779" s="27"/>
      <c r="M779" s="27"/>
      <c r="N779" s="27"/>
      <c r="O779" s="27"/>
      <c r="P779" s="27"/>
      <c r="Q779" s="27"/>
      <c r="R779" s="27"/>
      <c r="S779" s="27"/>
      <c r="T779" s="27"/>
      <c r="U779" s="27"/>
      <c r="V779" s="27"/>
      <c r="W779" s="27"/>
      <c r="X779" s="27"/>
      <c r="Y779" s="27"/>
      <c r="Z779" s="27"/>
      <c r="AA779" s="27"/>
      <c r="AB779" s="27"/>
      <c r="AC779" s="27"/>
      <c r="AD779" s="27"/>
      <c r="AE779" s="27"/>
      <c r="AF779" s="27"/>
      <c r="AG779" s="27"/>
      <c r="AH779" s="27"/>
      <c r="AI779" s="27"/>
      <c r="AJ779" s="27"/>
      <c r="AK779" s="27"/>
    </row>
    <row r="780" ht="13.5" customHeight="1">
      <c r="A780" s="5"/>
      <c r="B780" s="621"/>
      <c r="C780" s="621"/>
      <c r="D780" s="621"/>
      <c r="E780" s="621"/>
      <c r="F780" s="621"/>
      <c r="G780" s="78"/>
      <c r="H780" s="621"/>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row>
    <row r="781" ht="13.5" customHeight="1">
      <c r="A781" s="5"/>
      <c r="B781" s="621"/>
      <c r="C781" s="621"/>
      <c r="D781" s="621"/>
      <c r="E781" s="621"/>
      <c r="F781" s="621"/>
      <c r="G781" s="78"/>
      <c r="H781" s="621"/>
      <c r="I781" s="27"/>
      <c r="J781" s="27"/>
      <c r="K781" s="27"/>
      <c r="L781" s="27"/>
      <c r="M781" s="27"/>
      <c r="N781" s="27"/>
      <c r="O781" s="27"/>
      <c r="P781" s="27"/>
      <c r="Q781" s="27"/>
      <c r="R781" s="27"/>
      <c r="S781" s="27"/>
      <c r="T781" s="27"/>
      <c r="U781" s="27"/>
      <c r="V781" s="27"/>
      <c r="W781" s="27"/>
      <c r="X781" s="27"/>
      <c r="Y781" s="27"/>
      <c r="Z781" s="27"/>
      <c r="AA781" s="27"/>
      <c r="AB781" s="27"/>
      <c r="AC781" s="27"/>
      <c r="AD781" s="27"/>
      <c r="AE781" s="27"/>
      <c r="AF781" s="27"/>
      <c r="AG781" s="27"/>
      <c r="AH781" s="27"/>
      <c r="AI781" s="27"/>
      <c r="AJ781" s="27"/>
      <c r="AK781" s="27"/>
    </row>
    <row r="782" ht="13.5" customHeight="1">
      <c r="A782" s="5"/>
      <c r="B782" s="621"/>
      <c r="C782" s="621"/>
      <c r="D782" s="621"/>
      <c r="E782" s="621"/>
      <c r="F782" s="621"/>
      <c r="G782" s="78"/>
      <c r="H782" s="621"/>
      <c r="I782" s="27"/>
      <c r="J782" s="27"/>
      <c r="K782" s="27"/>
      <c r="L782" s="27"/>
      <c r="M782" s="27"/>
      <c r="N782" s="27"/>
      <c r="O782" s="27"/>
      <c r="P782" s="27"/>
      <c r="Q782" s="27"/>
      <c r="R782" s="27"/>
      <c r="S782" s="27"/>
      <c r="T782" s="27"/>
      <c r="U782" s="27"/>
      <c r="V782" s="27"/>
      <c r="W782" s="27"/>
      <c r="X782" s="27"/>
      <c r="Y782" s="27"/>
      <c r="Z782" s="27"/>
      <c r="AA782" s="27"/>
      <c r="AB782" s="27"/>
      <c r="AC782" s="27"/>
      <c r="AD782" s="27"/>
      <c r="AE782" s="27"/>
      <c r="AF782" s="27"/>
      <c r="AG782" s="27"/>
      <c r="AH782" s="27"/>
      <c r="AI782" s="27"/>
      <c r="AJ782" s="27"/>
      <c r="AK782" s="27"/>
    </row>
    <row r="783" ht="13.5" customHeight="1">
      <c r="A783" s="5"/>
      <c r="B783" s="621"/>
      <c r="C783" s="621"/>
      <c r="D783" s="621"/>
      <c r="E783" s="621"/>
      <c r="F783" s="621"/>
      <c r="G783" s="78"/>
      <c r="H783" s="621"/>
      <c r="I783" s="27"/>
      <c r="J783" s="27"/>
      <c r="K783" s="27"/>
      <c r="L783" s="27"/>
      <c r="M783" s="27"/>
      <c r="N783" s="27"/>
      <c r="O783" s="27"/>
      <c r="P783" s="27"/>
      <c r="Q783" s="27"/>
      <c r="R783" s="27"/>
      <c r="S783" s="27"/>
      <c r="T783" s="27"/>
      <c r="U783" s="27"/>
      <c r="V783" s="27"/>
      <c r="W783" s="27"/>
      <c r="X783" s="27"/>
      <c r="Y783" s="27"/>
      <c r="Z783" s="27"/>
      <c r="AA783" s="27"/>
      <c r="AB783" s="27"/>
      <c r="AC783" s="27"/>
      <c r="AD783" s="27"/>
      <c r="AE783" s="27"/>
      <c r="AF783" s="27"/>
      <c r="AG783" s="27"/>
      <c r="AH783" s="27"/>
      <c r="AI783" s="27"/>
      <c r="AJ783" s="27"/>
      <c r="AK783" s="27"/>
    </row>
    <row r="784" ht="13.5" customHeight="1">
      <c r="A784" s="5"/>
      <c r="B784" s="621"/>
      <c r="C784" s="621"/>
      <c r="D784" s="621"/>
      <c r="E784" s="621"/>
      <c r="F784" s="621"/>
      <c r="G784" s="78"/>
      <c r="H784" s="621"/>
      <c r="I784" s="27"/>
      <c r="J784" s="27"/>
      <c r="K784" s="27"/>
      <c r="L784" s="27"/>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row>
    <row r="785" ht="13.5" customHeight="1">
      <c r="A785" s="5"/>
      <c r="B785" s="621"/>
      <c r="C785" s="621"/>
      <c r="D785" s="621"/>
      <c r="E785" s="621"/>
      <c r="F785" s="621"/>
      <c r="G785" s="78"/>
      <c r="H785" s="621"/>
      <c r="I785" s="27"/>
      <c r="J785" s="27"/>
      <c r="K785" s="27"/>
      <c r="L785" s="27"/>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row>
    <row r="786" ht="13.5" customHeight="1">
      <c r="A786" s="5"/>
      <c r="B786" s="621"/>
      <c r="C786" s="621"/>
      <c r="D786" s="621"/>
      <c r="E786" s="621"/>
      <c r="F786" s="621"/>
      <c r="G786" s="78"/>
      <c r="H786" s="621"/>
      <c r="I786" s="27"/>
      <c r="J786" s="27"/>
      <c r="K786" s="27"/>
      <c r="L786" s="27"/>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row>
    <row r="787" ht="13.5" customHeight="1">
      <c r="A787" s="5"/>
      <c r="B787" s="621"/>
      <c r="C787" s="621"/>
      <c r="D787" s="621"/>
      <c r="E787" s="621"/>
      <c r="F787" s="621"/>
      <c r="G787" s="78"/>
      <c r="H787" s="621"/>
      <c r="I787" s="27"/>
      <c r="J787" s="27"/>
      <c r="K787" s="27"/>
      <c r="L787" s="27"/>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row>
    <row r="788" ht="13.5" customHeight="1">
      <c r="A788" s="5"/>
      <c r="B788" s="621"/>
      <c r="C788" s="621"/>
      <c r="D788" s="621"/>
      <c r="E788" s="621"/>
      <c r="F788" s="621"/>
      <c r="G788" s="78"/>
      <c r="H788" s="621"/>
      <c r="I788" s="27"/>
      <c r="J788" s="27"/>
      <c r="K788" s="27"/>
      <c r="L788" s="27"/>
      <c r="M788" s="27"/>
      <c r="N788" s="27"/>
      <c r="O788" s="27"/>
      <c r="P788" s="27"/>
      <c r="Q788" s="27"/>
      <c r="R788" s="27"/>
      <c r="S788" s="27"/>
      <c r="T788" s="27"/>
      <c r="U788" s="27"/>
      <c r="V788" s="27"/>
      <c r="W788" s="27"/>
      <c r="X788" s="27"/>
      <c r="Y788" s="27"/>
      <c r="Z788" s="27"/>
      <c r="AA788" s="27"/>
      <c r="AB788" s="27"/>
      <c r="AC788" s="27"/>
      <c r="AD788" s="27"/>
      <c r="AE788" s="27"/>
      <c r="AF788" s="27"/>
      <c r="AG788" s="27"/>
      <c r="AH788" s="27"/>
      <c r="AI788" s="27"/>
      <c r="AJ788" s="27"/>
      <c r="AK788" s="27"/>
    </row>
    <row r="789" ht="13.5" customHeight="1">
      <c r="A789" s="5"/>
      <c r="B789" s="621"/>
      <c r="C789" s="621"/>
      <c r="D789" s="621"/>
      <c r="E789" s="621"/>
      <c r="F789" s="621"/>
      <c r="G789" s="78"/>
      <c r="H789" s="621"/>
      <c r="I789" s="27"/>
      <c r="J789" s="27"/>
      <c r="K789" s="27"/>
      <c r="L789" s="27"/>
      <c r="M789" s="27"/>
      <c r="N789" s="27"/>
      <c r="O789" s="27"/>
      <c r="P789" s="27"/>
      <c r="Q789" s="27"/>
      <c r="R789" s="27"/>
      <c r="S789" s="27"/>
      <c r="T789" s="27"/>
      <c r="U789" s="27"/>
      <c r="V789" s="27"/>
      <c r="W789" s="27"/>
      <c r="X789" s="27"/>
      <c r="Y789" s="27"/>
      <c r="Z789" s="27"/>
      <c r="AA789" s="27"/>
      <c r="AB789" s="27"/>
      <c r="AC789" s="27"/>
      <c r="AD789" s="27"/>
      <c r="AE789" s="27"/>
      <c r="AF789" s="27"/>
      <c r="AG789" s="27"/>
      <c r="AH789" s="27"/>
      <c r="AI789" s="27"/>
      <c r="AJ789" s="27"/>
      <c r="AK789" s="27"/>
    </row>
    <row r="790" ht="13.5" customHeight="1">
      <c r="A790" s="5"/>
      <c r="B790" s="621"/>
      <c r="C790" s="621"/>
      <c r="D790" s="621"/>
      <c r="E790" s="621"/>
      <c r="F790" s="621"/>
      <c r="G790" s="78"/>
      <c r="H790" s="621"/>
      <c r="I790" s="27"/>
      <c r="J790" s="27"/>
      <c r="K790" s="27"/>
      <c r="L790" s="27"/>
      <c r="M790" s="27"/>
      <c r="N790" s="27"/>
      <c r="O790" s="27"/>
      <c r="P790" s="27"/>
      <c r="Q790" s="27"/>
      <c r="R790" s="27"/>
      <c r="S790" s="27"/>
      <c r="T790" s="27"/>
      <c r="U790" s="27"/>
      <c r="V790" s="27"/>
      <c r="W790" s="27"/>
      <c r="X790" s="27"/>
      <c r="Y790" s="27"/>
      <c r="Z790" s="27"/>
      <c r="AA790" s="27"/>
      <c r="AB790" s="27"/>
      <c r="AC790" s="27"/>
      <c r="AD790" s="27"/>
      <c r="AE790" s="27"/>
      <c r="AF790" s="27"/>
      <c r="AG790" s="27"/>
      <c r="AH790" s="27"/>
      <c r="AI790" s="27"/>
      <c r="AJ790" s="27"/>
      <c r="AK790" s="27"/>
    </row>
    <row r="791" ht="13.5" customHeight="1">
      <c r="A791" s="5"/>
      <c r="B791" s="621"/>
      <c r="C791" s="621"/>
      <c r="D791" s="621"/>
      <c r="E791" s="621"/>
      <c r="F791" s="621"/>
      <c r="G791" s="78"/>
      <c r="H791" s="621"/>
      <c r="I791" s="27"/>
      <c r="J791" s="27"/>
      <c r="K791" s="27"/>
      <c r="L791" s="27"/>
      <c r="M791" s="27"/>
      <c r="N791" s="27"/>
      <c r="O791" s="27"/>
      <c r="P791" s="27"/>
      <c r="Q791" s="27"/>
      <c r="R791" s="27"/>
      <c r="S791" s="27"/>
      <c r="T791" s="27"/>
      <c r="U791" s="27"/>
      <c r="V791" s="27"/>
      <c r="W791" s="27"/>
      <c r="X791" s="27"/>
      <c r="Y791" s="27"/>
      <c r="Z791" s="27"/>
      <c r="AA791" s="27"/>
      <c r="AB791" s="27"/>
      <c r="AC791" s="27"/>
      <c r="AD791" s="27"/>
      <c r="AE791" s="27"/>
      <c r="AF791" s="27"/>
      <c r="AG791" s="27"/>
      <c r="AH791" s="27"/>
      <c r="AI791" s="27"/>
      <c r="AJ791" s="27"/>
      <c r="AK791" s="27"/>
    </row>
    <row r="792" ht="13.5" customHeight="1">
      <c r="A792" s="5"/>
      <c r="B792" s="621"/>
      <c r="C792" s="621"/>
      <c r="D792" s="621"/>
      <c r="E792" s="621"/>
      <c r="F792" s="621"/>
      <c r="G792" s="78"/>
      <c r="H792" s="621"/>
      <c r="I792" s="27"/>
      <c r="J792" s="27"/>
      <c r="K792" s="27"/>
      <c r="L792" s="27"/>
      <c r="M792" s="27"/>
      <c r="N792" s="27"/>
      <c r="O792" s="27"/>
      <c r="P792" s="27"/>
      <c r="Q792" s="27"/>
      <c r="R792" s="27"/>
      <c r="S792" s="27"/>
      <c r="T792" s="27"/>
      <c r="U792" s="27"/>
      <c r="V792" s="27"/>
      <c r="W792" s="27"/>
      <c r="X792" s="27"/>
      <c r="Y792" s="27"/>
      <c r="Z792" s="27"/>
      <c r="AA792" s="27"/>
      <c r="AB792" s="27"/>
      <c r="AC792" s="27"/>
      <c r="AD792" s="27"/>
      <c r="AE792" s="27"/>
      <c r="AF792" s="27"/>
      <c r="AG792" s="27"/>
      <c r="AH792" s="27"/>
      <c r="AI792" s="27"/>
      <c r="AJ792" s="27"/>
      <c r="AK792" s="27"/>
    </row>
    <row r="793" ht="13.5" customHeight="1">
      <c r="A793" s="5"/>
      <c r="B793" s="621"/>
      <c r="C793" s="621"/>
      <c r="D793" s="621"/>
      <c r="E793" s="621"/>
      <c r="F793" s="621"/>
      <c r="G793" s="78"/>
      <c r="H793" s="621"/>
      <c r="I793" s="27"/>
      <c r="J793" s="27"/>
      <c r="K793" s="27"/>
      <c r="L793" s="27"/>
      <c r="M793" s="27"/>
      <c r="N793" s="27"/>
      <c r="O793" s="27"/>
      <c r="P793" s="27"/>
      <c r="Q793" s="27"/>
      <c r="R793" s="27"/>
      <c r="S793" s="27"/>
      <c r="T793" s="27"/>
      <c r="U793" s="27"/>
      <c r="V793" s="27"/>
      <c r="W793" s="27"/>
      <c r="X793" s="27"/>
      <c r="Y793" s="27"/>
      <c r="Z793" s="27"/>
      <c r="AA793" s="27"/>
      <c r="AB793" s="27"/>
      <c r="AC793" s="27"/>
      <c r="AD793" s="27"/>
      <c r="AE793" s="27"/>
      <c r="AF793" s="27"/>
      <c r="AG793" s="27"/>
      <c r="AH793" s="27"/>
      <c r="AI793" s="27"/>
      <c r="AJ793" s="27"/>
      <c r="AK793" s="27"/>
    </row>
    <row r="794" ht="13.5" customHeight="1">
      <c r="A794" s="5"/>
      <c r="B794" s="621"/>
      <c r="C794" s="621"/>
      <c r="D794" s="621"/>
      <c r="E794" s="621"/>
      <c r="F794" s="621"/>
      <c r="G794" s="78"/>
      <c r="H794" s="621"/>
      <c r="I794" s="27"/>
      <c r="J794" s="27"/>
      <c r="K794" s="27"/>
      <c r="L794" s="27"/>
      <c r="M794" s="27"/>
      <c r="N794" s="27"/>
      <c r="O794" s="27"/>
      <c r="P794" s="27"/>
      <c r="Q794" s="27"/>
      <c r="R794" s="27"/>
      <c r="S794" s="27"/>
      <c r="T794" s="27"/>
      <c r="U794" s="27"/>
      <c r="V794" s="27"/>
      <c r="W794" s="27"/>
      <c r="X794" s="27"/>
      <c r="Y794" s="27"/>
      <c r="Z794" s="27"/>
      <c r="AA794" s="27"/>
      <c r="AB794" s="27"/>
      <c r="AC794" s="27"/>
      <c r="AD794" s="27"/>
      <c r="AE794" s="27"/>
      <c r="AF794" s="27"/>
      <c r="AG794" s="27"/>
      <c r="AH794" s="27"/>
      <c r="AI794" s="27"/>
      <c r="AJ794" s="27"/>
      <c r="AK794" s="27"/>
    </row>
    <row r="795" ht="13.5" customHeight="1">
      <c r="A795" s="5"/>
      <c r="B795" s="621"/>
      <c r="C795" s="621"/>
      <c r="D795" s="621"/>
      <c r="E795" s="621"/>
      <c r="F795" s="621"/>
      <c r="G795" s="78"/>
      <c r="H795" s="621"/>
      <c r="I795" s="27"/>
      <c r="J795" s="27"/>
      <c r="K795" s="27"/>
      <c r="L795" s="27"/>
      <c r="M795" s="27"/>
      <c r="N795" s="27"/>
      <c r="O795" s="27"/>
      <c r="P795" s="27"/>
      <c r="Q795" s="27"/>
      <c r="R795" s="27"/>
      <c r="S795" s="27"/>
      <c r="T795" s="27"/>
      <c r="U795" s="27"/>
      <c r="V795" s="27"/>
      <c r="W795" s="27"/>
      <c r="X795" s="27"/>
      <c r="Y795" s="27"/>
      <c r="Z795" s="27"/>
      <c r="AA795" s="27"/>
      <c r="AB795" s="27"/>
      <c r="AC795" s="27"/>
      <c r="AD795" s="27"/>
      <c r="AE795" s="27"/>
      <c r="AF795" s="27"/>
      <c r="AG795" s="27"/>
      <c r="AH795" s="27"/>
      <c r="AI795" s="27"/>
      <c r="AJ795" s="27"/>
      <c r="AK795" s="27"/>
    </row>
    <row r="796" ht="13.5" customHeight="1">
      <c r="A796" s="5"/>
      <c r="B796" s="621"/>
      <c r="C796" s="621"/>
      <c r="D796" s="621"/>
      <c r="E796" s="621"/>
      <c r="F796" s="621"/>
      <c r="G796" s="78"/>
      <c r="H796" s="621"/>
      <c r="I796" s="27"/>
      <c r="J796" s="27"/>
      <c r="K796" s="27"/>
      <c r="L796" s="27"/>
      <c r="M796" s="27"/>
      <c r="N796" s="27"/>
      <c r="O796" s="27"/>
      <c r="P796" s="27"/>
      <c r="Q796" s="27"/>
      <c r="R796" s="27"/>
      <c r="S796" s="27"/>
      <c r="T796" s="27"/>
      <c r="U796" s="27"/>
      <c r="V796" s="27"/>
      <c r="W796" s="27"/>
      <c r="X796" s="27"/>
      <c r="Y796" s="27"/>
      <c r="Z796" s="27"/>
      <c r="AA796" s="27"/>
      <c r="AB796" s="27"/>
      <c r="AC796" s="27"/>
      <c r="AD796" s="27"/>
      <c r="AE796" s="27"/>
      <c r="AF796" s="27"/>
      <c r="AG796" s="27"/>
      <c r="AH796" s="27"/>
      <c r="AI796" s="27"/>
      <c r="AJ796" s="27"/>
      <c r="AK796" s="27"/>
    </row>
    <row r="797" ht="13.5" customHeight="1">
      <c r="A797" s="5"/>
      <c r="B797" s="621"/>
      <c r="C797" s="621"/>
      <c r="D797" s="621"/>
      <c r="E797" s="621"/>
      <c r="F797" s="621"/>
      <c r="G797" s="78"/>
      <c r="H797" s="621"/>
      <c r="I797" s="27"/>
      <c r="J797" s="27"/>
      <c r="K797" s="27"/>
      <c r="L797" s="27"/>
      <c r="M797" s="27"/>
      <c r="N797" s="27"/>
      <c r="O797" s="27"/>
      <c r="P797" s="27"/>
      <c r="Q797" s="27"/>
      <c r="R797" s="27"/>
      <c r="S797" s="27"/>
      <c r="T797" s="27"/>
      <c r="U797" s="27"/>
      <c r="V797" s="27"/>
      <c r="W797" s="27"/>
      <c r="X797" s="27"/>
      <c r="Y797" s="27"/>
      <c r="Z797" s="27"/>
      <c r="AA797" s="27"/>
      <c r="AB797" s="27"/>
      <c r="AC797" s="27"/>
      <c r="AD797" s="27"/>
      <c r="AE797" s="27"/>
      <c r="AF797" s="27"/>
      <c r="AG797" s="27"/>
      <c r="AH797" s="27"/>
      <c r="AI797" s="27"/>
      <c r="AJ797" s="27"/>
      <c r="AK797" s="27"/>
    </row>
    <row r="798" ht="13.5" customHeight="1">
      <c r="A798" s="5"/>
      <c r="B798" s="621"/>
      <c r="C798" s="621"/>
      <c r="D798" s="621"/>
      <c r="E798" s="621"/>
      <c r="F798" s="621"/>
      <c r="G798" s="78"/>
      <c r="H798" s="621"/>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row>
    <row r="799" ht="13.5" customHeight="1">
      <c r="A799" s="5"/>
      <c r="B799" s="621"/>
      <c r="C799" s="621"/>
      <c r="D799" s="621"/>
      <c r="E799" s="621"/>
      <c r="F799" s="621"/>
      <c r="G799" s="78"/>
      <c r="H799" s="621"/>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row>
    <row r="800" ht="13.5" customHeight="1">
      <c r="A800" s="5"/>
      <c r="B800" s="621"/>
      <c r="C800" s="621"/>
      <c r="D800" s="621"/>
      <c r="E800" s="621"/>
      <c r="F800" s="621"/>
      <c r="G800" s="78"/>
      <c r="H800" s="621"/>
      <c r="I800" s="27"/>
      <c r="J800" s="27"/>
      <c r="K800" s="27"/>
      <c r="L800" s="27"/>
      <c r="M800" s="27"/>
      <c r="N800" s="27"/>
      <c r="O800" s="27"/>
      <c r="P800" s="27"/>
      <c r="Q800" s="27"/>
      <c r="R800" s="27"/>
      <c r="S800" s="27"/>
      <c r="T800" s="27"/>
      <c r="U800" s="27"/>
      <c r="V800" s="27"/>
      <c r="W800" s="27"/>
      <c r="X800" s="27"/>
      <c r="Y800" s="27"/>
      <c r="Z800" s="27"/>
      <c r="AA800" s="27"/>
      <c r="AB800" s="27"/>
      <c r="AC800" s="27"/>
      <c r="AD800" s="27"/>
      <c r="AE800" s="27"/>
      <c r="AF800" s="27"/>
      <c r="AG800" s="27"/>
      <c r="AH800" s="27"/>
      <c r="AI800" s="27"/>
      <c r="AJ800" s="27"/>
      <c r="AK800" s="27"/>
    </row>
    <row r="801" ht="13.5" customHeight="1">
      <c r="A801" s="5"/>
      <c r="B801" s="621"/>
      <c r="C801" s="621"/>
      <c r="D801" s="621"/>
      <c r="E801" s="621"/>
      <c r="F801" s="621"/>
      <c r="G801" s="78"/>
      <c r="H801" s="621"/>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row>
    <row r="802" ht="13.5" customHeight="1">
      <c r="A802" s="5"/>
      <c r="B802" s="621"/>
      <c r="C802" s="621"/>
      <c r="D802" s="621"/>
      <c r="E802" s="621"/>
      <c r="F802" s="621"/>
      <c r="G802" s="78"/>
      <c r="H802" s="621"/>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row>
    <row r="803" ht="13.5" customHeight="1">
      <c r="A803" s="5"/>
      <c r="B803" s="621"/>
      <c r="C803" s="621"/>
      <c r="D803" s="621"/>
      <c r="E803" s="621"/>
      <c r="F803" s="621"/>
      <c r="G803" s="78"/>
      <c r="H803" s="621"/>
      <c r="I803" s="27"/>
      <c r="J803" s="27"/>
      <c r="K803" s="27"/>
      <c r="L803" s="27"/>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row>
    <row r="804" ht="13.5" customHeight="1">
      <c r="A804" s="5"/>
      <c r="B804" s="621"/>
      <c r="C804" s="621"/>
      <c r="D804" s="621"/>
      <c r="E804" s="621"/>
      <c r="F804" s="621"/>
      <c r="G804" s="78"/>
      <c r="H804" s="621"/>
      <c r="I804" s="27"/>
      <c r="J804" s="27"/>
      <c r="K804" s="27"/>
      <c r="L804" s="27"/>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row>
    <row r="805" ht="13.5" customHeight="1">
      <c r="A805" s="5"/>
      <c r="B805" s="621"/>
      <c r="C805" s="621"/>
      <c r="D805" s="621"/>
      <c r="E805" s="621"/>
      <c r="F805" s="621"/>
      <c r="G805" s="78"/>
      <c r="H805" s="621"/>
      <c r="I805" s="27"/>
      <c r="J805" s="27"/>
      <c r="K805" s="27"/>
      <c r="L805" s="27"/>
      <c r="M805" s="27"/>
      <c r="N805" s="27"/>
      <c r="O805" s="27"/>
      <c r="P805" s="27"/>
      <c r="Q805" s="27"/>
      <c r="R805" s="27"/>
      <c r="S805" s="27"/>
      <c r="T805" s="27"/>
      <c r="U805" s="27"/>
      <c r="V805" s="27"/>
      <c r="W805" s="27"/>
      <c r="X805" s="27"/>
      <c r="Y805" s="27"/>
      <c r="Z805" s="27"/>
      <c r="AA805" s="27"/>
      <c r="AB805" s="27"/>
      <c r="AC805" s="27"/>
      <c r="AD805" s="27"/>
      <c r="AE805" s="27"/>
      <c r="AF805" s="27"/>
      <c r="AG805" s="27"/>
      <c r="AH805" s="27"/>
      <c r="AI805" s="27"/>
      <c r="AJ805" s="27"/>
      <c r="AK805" s="27"/>
    </row>
    <row r="806" ht="13.5" customHeight="1">
      <c r="A806" s="5"/>
      <c r="B806" s="621"/>
      <c r="C806" s="621"/>
      <c r="D806" s="621"/>
      <c r="E806" s="621"/>
      <c r="F806" s="621"/>
      <c r="G806" s="78"/>
      <c r="H806" s="621"/>
      <c r="I806" s="27"/>
      <c r="J806" s="27"/>
      <c r="K806" s="27"/>
      <c r="L806" s="27"/>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row>
    <row r="807" ht="13.5" customHeight="1">
      <c r="A807" s="5"/>
      <c r="B807" s="621"/>
      <c r="C807" s="621"/>
      <c r="D807" s="621"/>
      <c r="E807" s="621"/>
      <c r="F807" s="621"/>
      <c r="G807" s="78"/>
      <c r="H807" s="621"/>
      <c r="I807" s="27"/>
      <c r="J807" s="27"/>
      <c r="K807" s="27"/>
      <c r="L807" s="27"/>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row>
    <row r="808" ht="13.5" customHeight="1">
      <c r="A808" s="5"/>
      <c r="B808" s="621"/>
      <c r="C808" s="621"/>
      <c r="D808" s="621"/>
      <c r="E808" s="621"/>
      <c r="F808" s="621"/>
      <c r="G808" s="78"/>
      <c r="H808" s="621"/>
      <c r="I808" s="27"/>
      <c r="J808" s="27"/>
      <c r="K808" s="27"/>
      <c r="L808" s="27"/>
      <c r="M808" s="27"/>
      <c r="N808" s="27"/>
      <c r="O808" s="27"/>
      <c r="P808" s="27"/>
      <c r="Q808" s="27"/>
      <c r="R808" s="27"/>
      <c r="S808" s="27"/>
      <c r="T808" s="27"/>
      <c r="U808" s="27"/>
      <c r="V808" s="27"/>
      <c r="W808" s="27"/>
      <c r="X808" s="27"/>
      <c r="Y808" s="27"/>
      <c r="Z808" s="27"/>
      <c r="AA808" s="27"/>
      <c r="AB808" s="27"/>
      <c r="AC808" s="27"/>
      <c r="AD808" s="27"/>
      <c r="AE808" s="27"/>
      <c r="AF808" s="27"/>
      <c r="AG808" s="27"/>
      <c r="AH808" s="27"/>
      <c r="AI808" s="27"/>
      <c r="AJ808" s="27"/>
      <c r="AK808" s="27"/>
    </row>
    <row r="809" ht="13.5" customHeight="1">
      <c r="A809" s="5"/>
      <c r="B809" s="621"/>
      <c r="C809" s="621"/>
      <c r="D809" s="621"/>
      <c r="E809" s="621"/>
      <c r="F809" s="621"/>
      <c r="G809" s="78"/>
      <c r="H809" s="621"/>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row>
    <row r="810" ht="13.5" customHeight="1">
      <c r="A810" s="5"/>
      <c r="B810" s="621"/>
      <c r="C810" s="621"/>
      <c r="D810" s="621"/>
      <c r="E810" s="621"/>
      <c r="F810" s="621"/>
      <c r="G810" s="78"/>
      <c r="H810" s="621"/>
      <c r="I810" s="27"/>
      <c r="J810" s="27"/>
      <c r="K810" s="27"/>
      <c r="L810" s="27"/>
      <c r="M810" s="27"/>
      <c r="N810" s="27"/>
      <c r="O810" s="27"/>
      <c r="P810" s="27"/>
      <c r="Q810" s="27"/>
      <c r="R810" s="27"/>
      <c r="S810" s="27"/>
      <c r="T810" s="27"/>
      <c r="U810" s="27"/>
      <c r="V810" s="27"/>
      <c r="W810" s="27"/>
      <c r="X810" s="27"/>
      <c r="Y810" s="27"/>
      <c r="Z810" s="27"/>
      <c r="AA810" s="27"/>
      <c r="AB810" s="27"/>
      <c r="AC810" s="27"/>
      <c r="AD810" s="27"/>
      <c r="AE810" s="27"/>
      <c r="AF810" s="27"/>
      <c r="AG810" s="27"/>
      <c r="AH810" s="27"/>
      <c r="AI810" s="27"/>
      <c r="AJ810" s="27"/>
      <c r="AK810" s="27"/>
    </row>
    <row r="811" ht="13.5" customHeight="1">
      <c r="A811" s="5"/>
      <c r="B811" s="621"/>
      <c r="C811" s="621"/>
      <c r="D811" s="621"/>
      <c r="E811" s="621"/>
      <c r="F811" s="621"/>
      <c r="G811" s="78"/>
      <c r="H811" s="621"/>
      <c r="I811" s="27"/>
      <c r="J811" s="27"/>
      <c r="K811" s="27"/>
      <c r="L811" s="27"/>
      <c r="M811" s="27"/>
      <c r="N811" s="27"/>
      <c r="O811" s="27"/>
      <c r="P811" s="27"/>
      <c r="Q811" s="27"/>
      <c r="R811" s="27"/>
      <c r="S811" s="27"/>
      <c r="T811" s="27"/>
      <c r="U811" s="27"/>
      <c r="V811" s="27"/>
      <c r="W811" s="27"/>
      <c r="X811" s="27"/>
      <c r="Y811" s="27"/>
      <c r="Z811" s="27"/>
      <c r="AA811" s="27"/>
      <c r="AB811" s="27"/>
      <c r="AC811" s="27"/>
      <c r="AD811" s="27"/>
      <c r="AE811" s="27"/>
      <c r="AF811" s="27"/>
      <c r="AG811" s="27"/>
      <c r="AH811" s="27"/>
      <c r="AI811" s="27"/>
      <c r="AJ811" s="27"/>
      <c r="AK811" s="27"/>
    </row>
    <row r="812" ht="13.5" customHeight="1">
      <c r="A812" s="5"/>
      <c r="B812" s="621"/>
      <c r="C812" s="621"/>
      <c r="D812" s="621"/>
      <c r="E812" s="621"/>
      <c r="F812" s="621"/>
      <c r="G812" s="78"/>
      <c r="H812" s="621"/>
      <c r="I812" s="27"/>
      <c r="J812" s="27"/>
      <c r="K812" s="27"/>
      <c r="L812" s="27"/>
      <c r="M812" s="27"/>
      <c r="N812" s="27"/>
      <c r="O812" s="27"/>
      <c r="P812" s="27"/>
      <c r="Q812" s="27"/>
      <c r="R812" s="27"/>
      <c r="S812" s="27"/>
      <c r="T812" s="27"/>
      <c r="U812" s="27"/>
      <c r="V812" s="27"/>
      <c r="W812" s="27"/>
      <c r="X812" s="27"/>
      <c r="Y812" s="27"/>
      <c r="Z812" s="27"/>
      <c r="AA812" s="27"/>
      <c r="AB812" s="27"/>
      <c r="AC812" s="27"/>
      <c r="AD812" s="27"/>
      <c r="AE812" s="27"/>
      <c r="AF812" s="27"/>
      <c r="AG812" s="27"/>
      <c r="AH812" s="27"/>
      <c r="AI812" s="27"/>
      <c r="AJ812" s="27"/>
      <c r="AK812" s="27"/>
    </row>
    <row r="813" ht="13.5" customHeight="1">
      <c r="A813" s="5"/>
      <c r="B813" s="621"/>
      <c r="C813" s="621"/>
      <c r="D813" s="621"/>
      <c r="E813" s="621"/>
      <c r="F813" s="621"/>
      <c r="G813" s="78"/>
      <c r="H813" s="621"/>
      <c r="I813" s="27"/>
      <c r="J813" s="27"/>
      <c r="K813" s="27"/>
      <c r="L813" s="27"/>
      <c r="M813" s="27"/>
      <c r="N813" s="27"/>
      <c r="O813" s="27"/>
      <c r="P813" s="27"/>
      <c r="Q813" s="27"/>
      <c r="R813" s="27"/>
      <c r="S813" s="27"/>
      <c r="T813" s="27"/>
      <c r="U813" s="27"/>
      <c r="V813" s="27"/>
      <c r="W813" s="27"/>
      <c r="X813" s="27"/>
      <c r="Y813" s="27"/>
      <c r="Z813" s="27"/>
      <c r="AA813" s="27"/>
      <c r="AB813" s="27"/>
      <c r="AC813" s="27"/>
      <c r="AD813" s="27"/>
      <c r="AE813" s="27"/>
      <c r="AF813" s="27"/>
      <c r="AG813" s="27"/>
      <c r="AH813" s="27"/>
      <c r="AI813" s="27"/>
      <c r="AJ813" s="27"/>
      <c r="AK813" s="27"/>
    </row>
    <row r="814" ht="13.5" customHeight="1">
      <c r="A814" s="5"/>
      <c r="B814" s="621"/>
      <c r="C814" s="621"/>
      <c r="D814" s="621"/>
      <c r="E814" s="621"/>
      <c r="F814" s="621"/>
      <c r="G814" s="78"/>
      <c r="H814" s="621"/>
      <c r="I814" s="27"/>
      <c r="J814" s="27"/>
      <c r="K814" s="27"/>
      <c r="L814" s="27"/>
      <c r="M814" s="27"/>
      <c r="N814" s="27"/>
      <c r="O814" s="27"/>
      <c r="P814" s="27"/>
      <c r="Q814" s="27"/>
      <c r="R814" s="27"/>
      <c r="S814" s="27"/>
      <c r="T814" s="27"/>
      <c r="U814" s="27"/>
      <c r="V814" s="27"/>
      <c r="W814" s="27"/>
      <c r="X814" s="27"/>
      <c r="Y814" s="27"/>
      <c r="Z814" s="27"/>
      <c r="AA814" s="27"/>
      <c r="AB814" s="27"/>
      <c r="AC814" s="27"/>
      <c r="AD814" s="27"/>
      <c r="AE814" s="27"/>
      <c r="AF814" s="27"/>
      <c r="AG814" s="27"/>
      <c r="AH814" s="27"/>
      <c r="AI814" s="27"/>
      <c r="AJ814" s="27"/>
      <c r="AK814" s="27"/>
    </row>
    <row r="815" ht="13.5" customHeight="1">
      <c r="A815" s="5"/>
      <c r="B815" s="621"/>
      <c r="C815" s="621"/>
      <c r="D815" s="621"/>
      <c r="E815" s="621"/>
      <c r="F815" s="621"/>
      <c r="G815" s="78"/>
      <c r="H815" s="621"/>
      <c r="I815" s="27"/>
      <c r="J815" s="27"/>
      <c r="K815" s="27"/>
      <c r="L815" s="27"/>
      <c r="M815" s="27"/>
      <c r="N815" s="27"/>
      <c r="O815" s="27"/>
      <c r="P815" s="27"/>
      <c r="Q815" s="27"/>
      <c r="R815" s="27"/>
      <c r="S815" s="27"/>
      <c r="T815" s="27"/>
      <c r="U815" s="27"/>
      <c r="V815" s="27"/>
      <c r="W815" s="27"/>
      <c r="X815" s="27"/>
      <c r="Y815" s="27"/>
      <c r="Z815" s="27"/>
      <c r="AA815" s="27"/>
      <c r="AB815" s="27"/>
      <c r="AC815" s="27"/>
      <c r="AD815" s="27"/>
      <c r="AE815" s="27"/>
      <c r="AF815" s="27"/>
      <c r="AG815" s="27"/>
      <c r="AH815" s="27"/>
      <c r="AI815" s="27"/>
      <c r="AJ815" s="27"/>
      <c r="AK815" s="27"/>
    </row>
    <row r="816" ht="13.5" customHeight="1">
      <c r="A816" s="5"/>
      <c r="B816" s="621"/>
      <c r="C816" s="621"/>
      <c r="D816" s="621"/>
      <c r="E816" s="621"/>
      <c r="F816" s="621"/>
      <c r="G816" s="78"/>
      <c r="H816" s="621"/>
      <c r="I816" s="27"/>
      <c r="J816" s="27"/>
      <c r="K816" s="27"/>
      <c r="L816" s="27"/>
      <c r="M816" s="27"/>
      <c r="N816" s="27"/>
      <c r="O816" s="27"/>
      <c r="P816" s="27"/>
      <c r="Q816" s="27"/>
      <c r="R816" s="27"/>
      <c r="S816" s="27"/>
      <c r="T816" s="27"/>
      <c r="U816" s="27"/>
      <c r="V816" s="27"/>
      <c r="W816" s="27"/>
      <c r="X816" s="27"/>
      <c r="Y816" s="27"/>
      <c r="Z816" s="27"/>
      <c r="AA816" s="27"/>
      <c r="AB816" s="27"/>
      <c r="AC816" s="27"/>
      <c r="AD816" s="27"/>
      <c r="AE816" s="27"/>
      <c r="AF816" s="27"/>
      <c r="AG816" s="27"/>
      <c r="AH816" s="27"/>
      <c r="AI816" s="27"/>
      <c r="AJ816" s="27"/>
      <c r="AK816" s="27"/>
    </row>
    <row r="817" ht="13.5" customHeight="1">
      <c r="A817" s="5"/>
      <c r="B817" s="621"/>
      <c r="C817" s="621"/>
      <c r="D817" s="621"/>
      <c r="E817" s="621"/>
      <c r="F817" s="621"/>
      <c r="G817" s="78"/>
      <c r="H817" s="621"/>
      <c r="I817" s="27"/>
      <c r="J817" s="27"/>
      <c r="K817" s="27"/>
      <c r="L817" s="27"/>
      <c r="M817" s="27"/>
      <c r="N817" s="27"/>
      <c r="O817" s="27"/>
      <c r="P817" s="27"/>
      <c r="Q817" s="27"/>
      <c r="R817" s="27"/>
      <c r="S817" s="27"/>
      <c r="T817" s="27"/>
      <c r="U817" s="27"/>
      <c r="V817" s="27"/>
      <c r="W817" s="27"/>
      <c r="X817" s="27"/>
      <c r="Y817" s="27"/>
      <c r="Z817" s="27"/>
      <c r="AA817" s="27"/>
      <c r="AB817" s="27"/>
      <c r="AC817" s="27"/>
      <c r="AD817" s="27"/>
      <c r="AE817" s="27"/>
      <c r="AF817" s="27"/>
      <c r="AG817" s="27"/>
      <c r="AH817" s="27"/>
      <c r="AI817" s="27"/>
      <c r="AJ817" s="27"/>
      <c r="AK817" s="27"/>
    </row>
    <row r="818" ht="13.5" customHeight="1">
      <c r="A818" s="5"/>
      <c r="B818" s="621"/>
      <c r="C818" s="621"/>
      <c r="D818" s="621"/>
      <c r="E818" s="621"/>
      <c r="F818" s="621"/>
      <c r="G818" s="78"/>
      <c r="H818" s="621"/>
      <c r="I818" s="27"/>
      <c r="J818" s="27"/>
      <c r="K818" s="27"/>
      <c r="L818" s="27"/>
      <c r="M818" s="27"/>
      <c r="N818" s="27"/>
      <c r="O818" s="27"/>
      <c r="P818" s="27"/>
      <c r="Q818" s="27"/>
      <c r="R818" s="27"/>
      <c r="S818" s="27"/>
      <c r="T818" s="27"/>
      <c r="U818" s="27"/>
      <c r="V818" s="27"/>
      <c r="W818" s="27"/>
      <c r="X818" s="27"/>
      <c r="Y818" s="27"/>
      <c r="Z818" s="27"/>
      <c r="AA818" s="27"/>
      <c r="AB818" s="27"/>
      <c r="AC818" s="27"/>
      <c r="AD818" s="27"/>
      <c r="AE818" s="27"/>
      <c r="AF818" s="27"/>
      <c r="AG818" s="27"/>
      <c r="AH818" s="27"/>
      <c r="AI818" s="27"/>
      <c r="AJ818" s="27"/>
      <c r="AK818" s="27"/>
    </row>
    <row r="819" ht="13.5" customHeight="1">
      <c r="A819" s="5"/>
      <c r="B819" s="621"/>
      <c r="C819" s="621"/>
      <c r="D819" s="621"/>
      <c r="E819" s="621"/>
      <c r="F819" s="621"/>
      <c r="G819" s="78"/>
      <c r="H819" s="621"/>
      <c r="I819" s="27"/>
      <c r="J819" s="27"/>
      <c r="K819" s="27"/>
      <c r="L819" s="27"/>
      <c r="M819" s="27"/>
      <c r="N819" s="27"/>
      <c r="O819" s="27"/>
      <c r="P819" s="27"/>
      <c r="Q819" s="27"/>
      <c r="R819" s="27"/>
      <c r="S819" s="27"/>
      <c r="T819" s="27"/>
      <c r="U819" s="27"/>
      <c r="V819" s="27"/>
      <c r="W819" s="27"/>
      <c r="X819" s="27"/>
      <c r="Y819" s="27"/>
      <c r="Z819" s="27"/>
      <c r="AA819" s="27"/>
      <c r="AB819" s="27"/>
      <c r="AC819" s="27"/>
      <c r="AD819" s="27"/>
      <c r="AE819" s="27"/>
      <c r="AF819" s="27"/>
      <c r="AG819" s="27"/>
      <c r="AH819" s="27"/>
      <c r="AI819" s="27"/>
      <c r="AJ819" s="27"/>
      <c r="AK819" s="27"/>
    </row>
    <row r="820" ht="13.5" customHeight="1">
      <c r="A820" s="5"/>
      <c r="B820" s="621"/>
      <c r="C820" s="621"/>
      <c r="D820" s="621"/>
      <c r="E820" s="621"/>
      <c r="F820" s="621"/>
      <c r="G820" s="78"/>
      <c r="H820" s="621"/>
      <c r="I820" s="27"/>
      <c r="J820" s="27"/>
      <c r="K820" s="27"/>
      <c r="L820" s="27"/>
      <c r="M820" s="27"/>
      <c r="N820" s="27"/>
      <c r="O820" s="27"/>
      <c r="P820" s="27"/>
      <c r="Q820" s="27"/>
      <c r="R820" s="27"/>
      <c r="S820" s="27"/>
      <c r="T820" s="27"/>
      <c r="U820" s="27"/>
      <c r="V820" s="27"/>
      <c r="W820" s="27"/>
      <c r="X820" s="27"/>
      <c r="Y820" s="27"/>
      <c r="Z820" s="27"/>
      <c r="AA820" s="27"/>
      <c r="AB820" s="27"/>
      <c r="AC820" s="27"/>
      <c r="AD820" s="27"/>
      <c r="AE820" s="27"/>
      <c r="AF820" s="27"/>
      <c r="AG820" s="27"/>
      <c r="AH820" s="27"/>
      <c r="AI820" s="27"/>
      <c r="AJ820" s="27"/>
      <c r="AK820" s="27"/>
    </row>
    <row r="821" ht="13.5" customHeight="1">
      <c r="A821" s="5"/>
      <c r="B821" s="621"/>
      <c r="C821" s="621"/>
      <c r="D821" s="621"/>
      <c r="E821" s="621"/>
      <c r="F821" s="621"/>
      <c r="G821" s="78"/>
      <c r="H821" s="621"/>
      <c r="I821" s="27"/>
      <c r="J821" s="27"/>
      <c r="K821" s="27"/>
      <c r="L821" s="27"/>
      <c r="M821" s="27"/>
      <c r="N821" s="27"/>
      <c r="O821" s="27"/>
      <c r="P821" s="27"/>
      <c r="Q821" s="27"/>
      <c r="R821" s="27"/>
      <c r="S821" s="27"/>
      <c r="T821" s="27"/>
      <c r="U821" s="27"/>
      <c r="V821" s="27"/>
      <c r="W821" s="27"/>
      <c r="X821" s="27"/>
      <c r="Y821" s="27"/>
      <c r="Z821" s="27"/>
      <c r="AA821" s="27"/>
      <c r="AB821" s="27"/>
      <c r="AC821" s="27"/>
      <c r="AD821" s="27"/>
      <c r="AE821" s="27"/>
      <c r="AF821" s="27"/>
      <c r="AG821" s="27"/>
      <c r="AH821" s="27"/>
      <c r="AI821" s="27"/>
      <c r="AJ821" s="27"/>
      <c r="AK821" s="27"/>
    </row>
    <row r="822" ht="13.5" customHeight="1">
      <c r="A822" s="5"/>
      <c r="B822" s="621"/>
      <c r="C822" s="621"/>
      <c r="D822" s="621"/>
      <c r="E822" s="621"/>
      <c r="F822" s="621"/>
      <c r="G822" s="78"/>
      <c r="H822" s="621"/>
      <c r="I822" s="27"/>
      <c r="J822" s="27"/>
      <c r="K822" s="27"/>
      <c r="L822" s="27"/>
      <c r="M822" s="27"/>
      <c r="N822" s="27"/>
      <c r="O822" s="27"/>
      <c r="P822" s="27"/>
      <c r="Q822" s="27"/>
      <c r="R822" s="27"/>
      <c r="S822" s="27"/>
      <c r="T822" s="27"/>
      <c r="U822" s="27"/>
      <c r="V822" s="27"/>
      <c r="W822" s="27"/>
      <c r="X822" s="27"/>
      <c r="Y822" s="27"/>
      <c r="Z822" s="27"/>
      <c r="AA822" s="27"/>
      <c r="AB822" s="27"/>
      <c r="AC822" s="27"/>
      <c r="AD822" s="27"/>
      <c r="AE822" s="27"/>
      <c r="AF822" s="27"/>
      <c r="AG822" s="27"/>
      <c r="AH822" s="27"/>
      <c r="AI822" s="27"/>
      <c r="AJ822" s="27"/>
      <c r="AK822" s="27"/>
    </row>
    <row r="823" ht="13.5" customHeight="1">
      <c r="A823" s="5"/>
      <c r="B823" s="621"/>
      <c r="C823" s="621"/>
      <c r="D823" s="621"/>
      <c r="E823" s="621"/>
      <c r="F823" s="621"/>
      <c r="G823" s="78"/>
      <c r="H823" s="621"/>
      <c r="I823" s="27"/>
      <c r="J823" s="27"/>
      <c r="K823" s="27"/>
      <c r="L823" s="27"/>
      <c r="M823" s="27"/>
      <c r="N823" s="27"/>
      <c r="O823" s="27"/>
      <c r="P823" s="27"/>
      <c r="Q823" s="27"/>
      <c r="R823" s="27"/>
      <c r="S823" s="27"/>
      <c r="T823" s="27"/>
      <c r="U823" s="27"/>
      <c r="V823" s="27"/>
      <c r="W823" s="27"/>
      <c r="X823" s="27"/>
      <c r="Y823" s="27"/>
      <c r="Z823" s="27"/>
      <c r="AA823" s="27"/>
      <c r="AB823" s="27"/>
      <c r="AC823" s="27"/>
      <c r="AD823" s="27"/>
      <c r="AE823" s="27"/>
      <c r="AF823" s="27"/>
      <c r="AG823" s="27"/>
      <c r="AH823" s="27"/>
      <c r="AI823" s="27"/>
      <c r="AJ823" s="27"/>
      <c r="AK823" s="27"/>
    </row>
    <row r="824" ht="13.5" customHeight="1">
      <c r="A824" s="5"/>
      <c r="B824" s="621"/>
      <c r="C824" s="621"/>
      <c r="D824" s="621"/>
      <c r="E824" s="621"/>
      <c r="F824" s="621"/>
      <c r="G824" s="78"/>
      <c r="H824" s="621"/>
      <c r="I824" s="27"/>
      <c r="J824" s="27"/>
      <c r="K824" s="27"/>
      <c r="L824" s="27"/>
      <c r="M824" s="27"/>
      <c r="N824" s="27"/>
      <c r="O824" s="27"/>
      <c r="P824" s="27"/>
      <c r="Q824" s="27"/>
      <c r="R824" s="27"/>
      <c r="S824" s="27"/>
      <c r="T824" s="27"/>
      <c r="U824" s="27"/>
      <c r="V824" s="27"/>
      <c r="W824" s="27"/>
      <c r="X824" s="27"/>
      <c r="Y824" s="27"/>
      <c r="Z824" s="27"/>
      <c r="AA824" s="27"/>
      <c r="AB824" s="27"/>
      <c r="AC824" s="27"/>
      <c r="AD824" s="27"/>
      <c r="AE824" s="27"/>
      <c r="AF824" s="27"/>
      <c r="AG824" s="27"/>
      <c r="AH824" s="27"/>
      <c r="AI824" s="27"/>
      <c r="AJ824" s="27"/>
      <c r="AK824" s="27"/>
    </row>
    <row r="825" ht="13.5" customHeight="1">
      <c r="A825" s="5"/>
      <c r="B825" s="621"/>
      <c r="C825" s="621"/>
      <c r="D825" s="621"/>
      <c r="E825" s="621"/>
      <c r="F825" s="621"/>
      <c r="G825" s="78"/>
      <c r="H825" s="621"/>
      <c r="I825" s="27"/>
      <c r="J825" s="27"/>
      <c r="K825" s="27"/>
      <c r="L825" s="27"/>
      <c r="M825" s="27"/>
      <c r="N825" s="27"/>
      <c r="O825" s="27"/>
      <c r="P825" s="27"/>
      <c r="Q825" s="27"/>
      <c r="R825" s="27"/>
      <c r="S825" s="27"/>
      <c r="T825" s="27"/>
      <c r="U825" s="27"/>
      <c r="V825" s="27"/>
      <c r="W825" s="27"/>
      <c r="X825" s="27"/>
      <c r="Y825" s="27"/>
      <c r="Z825" s="27"/>
      <c r="AA825" s="27"/>
      <c r="AB825" s="27"/>
      <c r="AC825" s="27"/>
      <c r="AD825" s="27"/>
      <c r="AE825" s="27"/>
      <c r="AF825" s="27"/>
      <c r="AG825" s="27"/>
      <c r="AH825" s="27"/>
      <c r="AI825" s="27"/>
      <c r="AJ825" s="27"/>
      <c r="AK825" s="27"/>
    </row>
    <row r="826" ht="13.5" customHeight="1">
      <c r="A826" s="5"/>
      <c r="B826" s="621"/>
      <c r="C826" s="621"/>
      <c r="D826" s="621"/>
      <c r="E826" s="621"/>
      <c r="F826" s="621"/>
      <c r="G826" s="78"/>
      <c r="H826" s="621"/>
      <c r="I826" s="27"/>
      <c r="J826" s="27"/>
      <c r="K826" s="27"/>
      <c r="L826" s="27"/>
      <c r="M826" s="27"/>
      <c r="N826" s="27"/>
      <c r="O826" s="27"/>
      <c r="P826" s="27"/>
      <c r="Q826" s="27"/>
      <c r="R826" s="27"/>
      <c r="S826" s="27"/>
      <c r="T826" s="27"/>
      <c r="U826" s="27"/>
      <c r="V826" s="27"/>
      <c r="W826" s="27"/>
      <c r="X826" s="27"/>
      <c r="Y826" s="27"/>
      <c r="Z826" s="27"/>
      <c r="AA826" s="27"/>
      <c r="AB826" s="27"/>
      <c r="AC826" s="27"/>
      <c r="AD826" s="27"/>
      <c r="AE826" s="27"/>
      <c r="AF826" s="27"/>
      <c r="AG826" s="27"/>
      <c r="AH826" s="27"/>
      <c r="AI826" s="27"/>
      <c r="AJ826" s="27"/>
      <c r="AK826" s="27"/>
    </row>
    <row r="827" ht="13.5" customHeight="1">
      <c r="A827" s="5"/>
      <c r="B827" s="621"/>
      <c r="C827" s="621"/>
      <c r="D827" s="621"/>
      <c r="E827" s="621"/>
      <c r="F827" s="621"/>
      <c r="G827" s="78"/>
      <c r="H827" s="621"/>
      <c r="I827" s="27"/>
      <c r="J827" s="27"/>
      <c r="K827" s="27"/>
      <c r="L827" s="27"/>
      <c r="M827" s="27"/>
      <c r="N827" s="27"/>
      <c r="O827" s="27"/>
      <c r="P827" s="27"/>
      <c r="Q827" s="27"/>
      <c r="R827" s="27"/>
      <c r="S827" s="27"/>
      <c r="T827" s="27"/>
      <c r="U827" s="27"/>
      <c r="V827" s="27"/>
      <c r="W827" s="27"/>
      <c r="X827" s="27"/>
      <c r="Y827" s="27"/>
      <c r="Z827" s="27"/>
      <c r="AA827" s="27"/>
      <c r="AB827" s="27"/>
      <c r="AC827" s="27"/>
      <c r="AD827" s="27"/>
      <c r="AE827" s="27"/>
      <c r="AF827" s="27"/>
      <c r="AG827" s="27"/>
      <c r="AH827" s="27"/>
      <c r="AI827" s="27"/>
      <c r="AJ827" s="27"/>
      <c r="AK827" s="27"/>
    </row>
    <row r="828" ht="13.5" customHeight="1">
      <c r="A828" s="5"/>
      <c r="B828" s="621"/>
      <c r="C828" s="621"/>
      <c r="D828" s="621"/>
      <c r="E828" s="621"/>
      <c r="F828" s="621"/>
      <c r="G828" s="78"/>
      <c r="H828" s="621"/>
      <c r="I828" s="27"/>
      <c r="J828" s="27"/>
      <c r="K828" s="27"/>
      <c r="L828" s="27"/>
      <c r="M828" s="27"/>
      <c r="N828" s="27"/>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row>
    <row r="829" ht="13.5" customHeight="1">
      <c r="A829" s="5"/>
      <c r="B829" s="621"/>
      <c r="C829" s="621"/>
      <c r="D829" s="621"/>
      <c r="E829" s="621"/>
      <c r="F829" s="621"/>
      <c r="G829" s="78"/>
      <c r="H829" s="621"/>
      <c r="I829" s="27"/>
      <c r="J829" s="27"/>
      <c r="K829" s="27"/>
      <c r="L829" s="27"/>
      <c r="M829" s="27"/>
      <c r="N829" s="27"/>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row>
    <row r="830" ht="13.5" customHeight="1">
      <c r="A830" s="5"/>
      <c r="B830" s="621"/>
      <c r="C830" s="621"/>
      <c r="D830" s="621"/>
      <c r="E830" s="621"/>
      <c r="F830" s="621"/>
      <c r="G830" s="78"/>
      <c r="H830" s="621"/>
      <c r="I830" s="27"/>
      <c r="J830" s="27"/>
      <c r="K830" s="27"/>
      <c r="L830" s="27"/>
      <c r="M830" s="27"/>
      <c r="N830" s="27"/>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row>
    <row r="831" ht="13.5" customHeight="1">
      <c r="A831" s="5"/>
      <c r="B831" s="621"/>
      <c r="C831" s="621"/>
      <c r="D831" s="621"/>
      <c r="E831" s="621"/>
      <c r="F831" s="621"/>
      <c r="G831" s="78"/>
      <c r="H831" s="621"/>
      <c r="I831" s="27"/>
      <c r="J831" s="27"/>
      <c r="K831" s="27"/>
      <c r="L831" s="27"/>
      <c r="M831" s="27"/>
      <c r="N831" s="27"/>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row>
    <row r="832" ht="13.5" customHeight="1">
      <c r="A832" s="5"/>
      <c r="B832" s="621"/>
      <c r="C832" s="621"/>
      <c r="D832" s="621"/>
      <c r="E832" s="621"/>
      <c r="F832" s="621"/>
      <c r="G832" s="78"/>
      <c r="H832" s="621"/>
      <c r="I832" s="27"/>
      <c r="J832" s="27"/>
      <c r="K832" s="27"/>
      <c r="L832" s="27"/>
      <c r="M832" s="27"/>
      <c r="N832" s="27"/>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row>
    <row r="833" ht="13.5" customHeight="1">
      <c r="A833" s="5"/>
      <c r="B833" s="621"/>
      <c r="C833" s="621"/>
      <c r="D833" s="621"/>
      <c r="E833" s="621"/>
      <c r="F833" s="621"/>
      <c r="G833" s="78"/>
      <c r="H833" s="621"/>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row>
    <row r="834" ht="13.5" customHeight="1">
      <c r="A834" s="5"/>
      <c r="B834" s="621"/>
      <c r="C834" s="621"/>
      <c r="D834" s="621"/>
      <c r="E834" s="621"/>
      <c r="F834" s="621"/>
      <c r="G834" s="78"/>
      <c r="H834" s="621"/>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row>
    <row r="835" ht="13.5" customHeight="1">
      <c r="A835" s="5"/>
      <c r="B835" s="621"/>
      <c r="C835" s="621"/>
      <c r="D835" s="621"/>
      <c r="E835" s="621"/>
      <c r="F835" s="621"/>
      <c r="G835" s="78"/>
      <c r="H835" s="621"/>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row>
    <row r="836" ht="13.5" customHeight="1">
      <c r="A836" s="5"/>
      <c r="B836" s="621"/>
      <c r="C836" s="621"/>
      <c r="D836" s="621"/>
      <c r="E836" s="621"/>
      <c r="F836" s="621"/>
      <c r="G836" s="78"/>
      <c r="H836" s="621"/>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row>
    <row r="837" ht="13.5" customHeight="1">
      <c r="A837" s="5"/>
      <c r="B837" s="621"/>
      <c r="C837" s="621"/>
      <c r="D837" s="621"/>
      <c r="E837" s="621"/>
      <c r="F837" s="621"/>
      <c r="G837" s="78"/>
      <c r="H837" s="621"/>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row>
    <row r="838" ht="13.5" customHeight="1">
      <c r="A838" s="5"/>
      <c r="B838" s="621"/>
      <c r="C838" s="621"/>
      <c r="D838" s="621"/>
      <c r="E838" s="621"/>
      <c r="F838" s="621"/>
      <c r="G838" s="78"/>
      <c r="H838" s="621"/>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row>
    <row r="839" ht="13.5" customHeight="1">
      <c r="A839" s="5"/>
      <c r="B839" s="621"/>
      <c r="C839" s="621"/>
      <c r="D839" s="621"/>
      <c r="E839" s="621"/>
      <c r="F839" s="621"/>
      <c r="G839" s="78"/>
      <c r="H839" s="621"/>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row>
    <row r="840" ht="13.5" customHeight="1">
      <c r="A840" s="5"/>
      <c r="B840" s="621"/>
      <c r="C840" s="621"/>
      <c r="D840" s="621"/>
      <c r="E840" s="621"/>
      <c r="F840" s="621"/>
      <c r="G840" s="78"/>
      <c r="H840" s="621"/>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row>
    <row r="841" ht="13.5" customHeight="1">
      <c r="A841" s="5"/>
      <c r="B841" s="621"/>
      <c r="C841" s="621"/>
      <c r="D841" s="621"/>
      <c r="E841" s="621"/>
      <c r="F841" s="621"/>
      <c r="G841" s="78"/>
      <c r="H841" s="621"/>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row>
    <row r="842" ht="13.5" customHeight="1">
      <c r="A842" s="5"/>
      <c r="B842" s="621"/>
      <c r="C842" s="621"/>
      <c r="D842" s="621"/>
      <c r="E842" s="621"/>
      <c r="F842" s="621"/>
      <c r="G842" s="78"/>
      <c r="H842" s="621"/>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row>
    <row r="843" ht="13.5" customHeight="1">
      <c r="A843" s="5"/>
      <c r="B843" s="621"/>
      <c r="C843" s="621"/>
      <c r="D843" s="621"/>
      <c r="E843" s="621"/>
      <c r="F843" s="621"/>
      <c r="G843" s="78"/>
      <c r="H843" s="621"/>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row>
    <row r="844" ht="13.5" customHeight="1">
      <c r="A844" s="5"/>
      <c r="B844" s="621"/>
      <c r="C844" s="621"/>
      <c r="D844" s="621"/>
      <c r="E844" s="621"/>
      <c r="F844" s="621"/>
      <c r="G844" s="78"/>
      <c r="H844" s="621"/>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row>
    <row r="845" ht="13.5" customHeight="1">
      <c r="A845" s="5"/>
      <c r="B845" s="621"/>
      <c r="C845" s="621"/>
      <c r="D845" s="621"/>
      <c r="E845" s="621"/>
      <c r="F845" s="621"/>
      <c r="G845" s="78"/>
      <c r="H845" s="621"/>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row>
    <row r="846" ht="13.5" customHeight="1">
      <c r="A846" s="5"/>
      <c r="B846" s="621"/>
      <c r="C846" s="621"/>
      <c r="D846" s="621"/>
      <c r="E846" s="621"/>
      <c r="F846" s="621"/>
      <c r="G846" s="78"/>
      <c r="H846" s="621"/>
      <c r="I846" s="27"/>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row>
    <row r="847" ht="13.5" customHeight="1">
      <c r="A847" s="5"/>
      <c r="B847" s="621"/>
      <c r="C847" s="621"/>
      <c r="D847" s="621"/>
      <c r="E847" s="621"/>
      <c r="F847" s="621"/>
      <c r="G847" s="78"/>
      <c r="H847" s="621"/>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row>
    <row r="848" ht="13.5" customHeight="1">
      <c r="A848" s="5"/>
      <c r="B848" s="621"/>
      <c r="C848" s="621"/>
      <c r="D848" s="621"/>
      <c r="E848" s="621"/>
      <c r="F848" s="621"/>
      <c r="G848" s="78"/>
      <c r="H848" s="621"/>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row>
    <row r="849" ht="13.5" customHeight="1">
      <c r="A849" s="5"/>
      <c r="B849" s="621"/>
      <c r="C849" s="621"/>
      <c r="D849" s="621"/>
      <c r="E849" s="621"/>
      <c r="F849" s="621"/>
      <c r="G849" s="78"/>
      <c r="H849" s="621"/>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row>
    <row r="850" ht="13.5" customHeight="1">
      <c r="A850" s="5"/>
      <c r="B850" s="621"/>
      <c r="C850" s="621"/>
      <c r="D850" s="621"/>
      <c r="E850" s="621"/>
      <c r="F850" s="621"/>
      <c r="G850" s="78"/>
      <c r="H850" s="621"/>
      <c r="I850" s="27"/>
      <c r="J850" s="27"/>
      <c r="K850" s="27"/>
      <c r="L850" s="27"/>
      <c r="M850" s="27"/>
      <c r="N850" s="27"/>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row>
    <row r="851" ht="13.5" customHeight="1">
      <c r="A851" s="5"/>
      <c r="B851" s="621"/>
      <c r="C851" s="621"/>
      <c r="D851" s="621"/>
      <c r="E851" s="621"/>
      <c r="F851" s="621"/>
      <c r="G851" s="78"/>
      <c r="H851" s="621"/>
      <c r="I851" s="27"/>
      <c r="J851" s="27"/>
      <c r="K851" s="27"/>
      <c r="L851" s="27"/>
      <c r="M851" s="27"/>
      <c r="N851" s="27"/>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row>
    <row r="852" ht="13.5" customHeight="1">
      <c r="A852" s="5"/>
      <c r="B852" s="621"/>
      <c r="C852" s="621"/>
      <c r="D852" s="621"/>
      <c r="E852" s="621"/>
      <c r="F852" s="621"/>
      <c r="G852" s="78"/>
      <c r="H852" s="621"/>
      <c r="I852" s="27"/>
      <c r="J852" s="27"/>
      <c r="K852" s="27"/>
      <c r="L852" s="27"/>
      <c r="M852" s="27"/>
      <c r="N852" s="27"/>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row>
    <row r="853" ht="13.5" customHeight="1">
      <c r="A853" s="5"/>
      <c r="B853" s="621"/>
      <c r="C853" s="621"/>
      <c r="D853" s="621"/>
      <c r="E853" s="621"/>
      <c r="F853" s="621"/>
      <c r="G853" s="78"/>
      <c r="H853" s="621"/>
      <c r="I853" s="27"/>
      <c r="J853" s="27"/>
      <c r="K853" s="27"/>
      <c r="L853" s="27"/>
      <c r="M853" s="27"/>
      <c r="N853" s="27"/>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row>
    <row r="854" ht="13.5" customHeight="1">
      <c r="A854" s="5"/>
      <c r="B854" s="621"/>
      <c r="C854" s="621"/>
      <c r="D854" s="621"/>
      <c r="E854" s="621"/>
      <c r="F854" s="621"/>
      <c r="G854" s="78"/>
      <c r="H854" s="621"/>
      <c r="I854" s="27"/>
      <c r="J854" s="27"/>
      <c r="K854" s="27"/>
      <c r="L854" s="27"/>
      <c r="M854" s="27"/>
      <c r="N854" s="27"/>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row>
    <row r="855" ht="13.5" customHeight="1">
      <c r="A855" s="5"/>
      <c r="B855" s="621"/>
      <c r="C855" s="621"/>
      <c r="D855" s="621"/>
      <c r="E855" s="621"/>
      <c r="F855" s="621"/>
      <c r="G855" s="78"/>
      <c r="H855" s="621"/>
      <c r="I855" s="27"/>
      <c r="J855" s="27"/>
      <c r="K855" s="27"/>
      <c r="L855" s="27"/>
      <c r="M855" s="27"/>
      <c r="N855" s="27"/>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row>
    <row r="856" ht="13.5" customHeight="1">
      <c r="A856" s="5"/>
      <c r="B856" s="621"/>
      <c r="C856" s="621"/>
      <c r="D856" s="621"/>
      <c r="E856" s="621"/>
      <c r="F856" s="621"/>
      <c r="G856" s="78"/>
      <c r="H856" s="621"/>
      <c r="I856" s="27"/>
      <c r="J856" s="27"/>
      <c r="K856" s="27"/>
      <c r="L856" s="27"/>
      <c r="M856" s="27"/>
      <c r="N856" s="27"/>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row>
    <row r="857" ht="13.5" customHeight="1">
      <c r="A857" s="5"/>
      <c r="B857" s="621"/>
      <c r="C857" s="621"/>
      <c r="D857" s="621"/>
      <c r="E857" s="621"/>
      <c r="F857" s="621"/>
      <c r="G857" s="78"/>
      <c r="H857" s="621"/>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row>
    <row r="858" ht="13.5" customHeight="1">
      <c r="A858" s="5"/>
      <c r="B858" s="621"/>
      <c r="C858" s="621"/>
      <c r="D858" s="621"/>
      <c r="E858" s="621"/>
      <c r="F858" s="621"/>
      <c r="G858" s="78"/>
      <c r="H858" s="621"/>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row>
    <row r="859" ht="13.5" customHeight="1">
      <c r="A859" s="5"/>
      <c r="B859" s="621"/>
      <c r="C859" s="621"/>
      <c r="D859" s="621"/>
      <c r="E859" s="621"/>
      <c r="F859" s="621"/>
      <c r="G859" s="78"/>
      <c r="H859" s="621"/>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row>
    <row r="860" ht="13.5" customHeight="1">
      <c r="A860" s="5"/>
      <c r="B860" s="621"/>
      <c r="C860" s="621"/>
      <c r="D860" s="621"/>
      <c r="E860" s="621"/>
      <c r="F860" s="621"/>
      <c r="G860" s="78"/>
      <c r="H860" s="621"/>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row>
    <row r="861" ht="13.5" customHeight="1">
      <c r="A861" s="5"/>
      <c r="B861" s="621"/>
      <c r="C861" s="621"/>
      <c r="D861" s="621"/>
      <c r="E861" s="621"/>
      <c r="F861" s="621"/>
      <c r="G861" s="78"/>
      <c r="H861" s="621"/>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row>
    <row r="862" ht="13.5" customHeight="1">
      <c r="A862" s="5"/>
      <c r="B862" s="621"/>
      <c r="C862" s="621"/>
      <c r="D862" s="621"/>
      <c r="E862" s="621"/>
      <c r="F862" s="621"/>
      <c r="G862" s="78"/>
      <c r="H862" s="621"/>
      <c r="I862" s="27"/>
      <c r="J862" s="27"/>
      <c r="K862" s="27"/>
      <c r="L862" s="27"/>
      <c r="M862" s="27"/>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row>
    <row r="863" ht="13.5" customHeight="1">
      <c r="A863" s="5"/>
      <c r="B863" s="621"/>
      <c r="C863" s="621"/>
      <c r="D863" s="621"/>
      <c r="E863" s="621"/>
      <c r="F863" s="621"/>
      <c r="G863" s="78"/>
      <c r="H863" s="621"/>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row>
    <row r="864" ht="13.5" customHeight="1">
      <c r="A864" s="5"/>
      <c r="B864" s="621"/>
      <c r="C864" s="621"/>
      <c r="D864" s="621"/>
      <c r="E864" s="621"/>
      <c r="F864" s="621"/>
      <c r="G864" s="78"/>
      <c r="H864" s="621"/>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row>
    <row r="865" ht="13.5" customHeight="1">
      <c r="A865" s="5"/>
      <c r="B865" s="621"/>
      <c r="C865" s="621"/>
      <c r="D865" s="621"/>
      <c r="E865" s="621"/>
      <c r="F865" s="621"/>
      <c r="G865" s="78"/>
      <c r="H865" s="621"/>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row>
    <row r="866" ht="13.5" customHeight="1">
      <c r="A866" s="5"/>
      <c r="B866" s="621"/>
      <c r="C866" s="621"/>
      <c r="D866" s="621"/>
      <c r="E866" s="621"/>
      <c r="F866" s="621"/>
      <c r="G866" s="78"/>
      <c r="H866" s="621"/>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row>
    <row r="867" ht="13.5" customHeight="1">
      <c r="A867" s="5"/>
      <c r="B867" s="621"/>
      <c r="C867" s="621"/>
      <c r="D867" s="621"/>
      <c r="E867" s="621"/>
      <c r="F867" s="621"/>
      <c r="G867" s="78"/>
      <c r="H867" s="621"/>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row>
    <row r="868" ht="13.5" customHeight="1">
      <c r="A868" s="5"/>
      <c r="B868" s="621"/>
      <c r="C868" s="621"/>
      <c r="D868" s="621"/>
      <c r="E868" s="621"/>
      <c r="F868" s="621"/>
      <c r="G868" s="78"/>
      <c r="H868" s="621"/>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row>
    <row r="869" ht="13.5" customHeight="1">
      <c r="A869" s="5"/>
      <c r="B869" s="621"/>
      <c r="C869" s="621"/>
      <c r="D869" s="621"/>
      <c r="E869" s="621"/>
      <c r="F869" s="621"/>
      <c r="G869" s="78"/>
      <c r="H869" s="621"/>
      <c r="I869" s="27"/>
      <c r="J869" s="27"/>
      <c r="K869" s="27"/>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row>
    <row r="870" ht="13.5" customHeight="1">
      <c r="A870" s="5"/>
      <c r="B870" s="621"/>
      <c r="C870" s="621"/>
      <c r="D870" s="621"/>
      <c r="E870" s="621"/>
      <c r="F870" s="621"/>
      <c r="G870" s="78"/>
      <c r="H870" s="621"/>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row>
    <row r="871" ht="13.5" customHeight="1">
      <c r="A871" s="5"/>
      <c r="B871" s="621"/>
      <c r="C871" s="621"/>
      <c r="D871" s="621"/>
      <c r="E871" s="621"/>
      <c r="F871" s="621"/>
      <c r="G871" s="78"/>
      <c r="H871" s="621"/>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row>
    <row r="872" ht="13.5" customHeight="1">
      <c r="A872" s="5"/>
      <c r="B872" s="621"/>
      <c r="C872" s="621"/>
      <c r="D872" s="621"/>
      <c r="E872" s="621"/>
      <c r="F872" s="621"/>
      <c r="G872" s="78"/>
      <c r="H872" s="621"/>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row>
    <row r="873" ht="13.5" customHeight="1">
      <c r="A873" s="5"/>
      <c r="B873" s="621"/>
      <c r="C873" s="621"/>
      <c r="D873" s="621"/>
      <c r="E873" s="621"/>
      <c r="F873" s="621"/>
      <c r="G873" s="78"/>
      <c r="H873" s="621"/>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row>
    <row r="874" ht="13.5" customHeight="1">
      <c r="A874" s="5"/>
      <c r="B874" s="621"/>
      <c r="C874" s="621"/>
      <c r="D874" s="621"/>
      <c r="E874" s="621"/>
      <c r="F874" s="621"/>
      <c r="G874" s="78"/>
      <c r="H874" s="621"/>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row>
    <row r="875" ht="13.5" customHeight="1">
      <c r="A875" s="5"/>
      <c r="B875" s="621"/>
      <c r="C875" s="621"/>
      <c r="D875" s="621"/>
      <c r="E875" s="621"/>
      <c r="F875" s="621"/>
      <c r="G875" s="78"/>
      <c r="H875" s="621"/>
      <c r="I875" s="27"/>
      <c r="J875" s="27"/>
      <c r="K875" s="27"/>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row>
    <row r="876" ht="13.5" customHeight="1">
      <c r="A876" s="5"/>
      <c r="B876" s="621"/>
      <c r="C876" s="621"/>
      <c r="D876" s="621"/>
      <c r="E876" s="621"/>
      <c r="F876" s="621"/>
      <c r="G876" s="78"/>
      <c r="H876" s="621"/>
      <c r="I876" s="27"/>
      <c r="J876" s="27"/>
      <c r="K876" s="27"/>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row>
    <row r="877" ht="13.5" customHeight="1">
      <c r="A877" s="5"/>
      <c r="B877" s="621"/>
      <c r="C877" s="621"/>
      <c r="D877" s="621"/>
      <c r="E877" s="621"/>
      <c r="F877" s="621"/>
      <c r="G877" s="78"/>
      <c r="H877" s="621"/>
      <c r="I877" s="27"/>
      <c r="J877" s="27"/>
      <c r="K877" s="27"/>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row>
    <row r="878" ht="13.5" customHeight="1">
      <c r="A878" s="5"/>
      <c r="B878" s="621"/>
      <c r="C878" s="621"/>
      <c r="D878" s="621"/>
      <c r="E878" s="621"/>
      <c r="F878" s="621"/>
      <c r="G878" s="78"/>
      <c r="H878" s="621"/>
      <c r="I878" s="27"/>
      <c r="J878" s="27"/>
      <c r="K878" s="27"/>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row>
    <row r="879" ht="13.5" customHeight="1">
      <c r="A879" s="5"/>
      <c r="B879" s="621"/>
      <c r="C879" s="621"/>
      <c r="D879" s="621"/>
      <c r="E879" s="621"/>
      <c r="F879" s="621"/>
      <c r="G879" s="78"/>
      <c r="H879" s="621"/>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row>
    <row r="880" ht="13.5" customHeight="1">
      <c r="A880" s="5"/>
      <c r="B880" s="621"/>
      <c r="C880" s="621"/>
      <c r="D880" s="621"/>
      <c r="E880" s="621"/>
      <c r="F880" s="621"/>
      <c r="G880" s="78"/>
      <c r="H880" s="621"/>
      <c r="I880" s="27"/>
      <c r="J880" s="27"/>
      <c r="K880" s="27"/>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row>
    <row r="881" ht="13.5" customHeight="1">
      <c r="A881" s="5"/>
      <c r="B881" s="621"/>
      <c r="C881" s="621"/>
      <c r="D881" s="621"/>
      <c r="E881" s="621"/>
      <c r="F881" s="621"/>
      <c r="G881" s="78"/>
      <c r="H881" s="621"/>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row>
    <row r="882" ht="13.5" customHeight="1">
      <c r="A882" s="5"/>
      <c r="B882" s="621"/>
      <c r="C882" s="621"/>
      <c r="D882" s="621"/>
      <c r="E882" s="621"/>
      <c r="F882" s="621"/>
      <c r="G882" s="78"/>
      <c r="H882" s="621"/>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row>
    <row r="883" ht="13.5" customHeight="1">
      <c r="A883" s="5"/>
      <c r="B883" s="621"/>
      <c r="C883" s="621"/>
      <c r="D883" s="621"/>
      <c r="E883" s="621"/>
      <c r="F883" s="621"/>
      <c r="G883" s="78"/>
      <c r="H883" s="621"/>
      <c r="I883" s="27"/>
      <c r="J883" s="27"/>
      <c r="K883" s="27"/>
      <c r="L883" s="27"/>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row>
    <row r="884" ht="13.5" customHeight="1">
      <c r="A884" s="5"/>
      <c r="B884" s="621"/>
      <c r="C884" s="621"/>
      <c r="D884" s="621"/>
      <c r="E884" s="621"/>
      <c r="F884" s="621"/>
      <c r="G884" s="78"/>
      <c r="H884" s="621"/>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row>
    <row r="885" ht="13.5" customHeight="1">
      <c r="A885" s="5"/>
      <c r="B885" s="621"/>
      <c r="C885" s="621"/>
      <c r="D885" s="621"/>
      <c r="E885" s="621"/>
      <c r="F885" s="621"/>
      <c r="G885" s="78"/>
      <c r="H885" s="621"/>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row>
    <row r="886" ht="13.5" customHeight="1">
      <c r="A886" s="5"/>
      <c r="B886" s="621"/>
      <c r="C886" s="621"/>
      <c r="D886" s="621"/>
      <c r="E886" s="621"/>
      <c r="F886" s="621"/>
      <c r="G886" s="78"/>
      <c r="H886" s="621"/>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row>
    <row r="887" ht="13.5" customHeight="1">
      <c r="A887" s="5"/>
      <c r="B887" s="621"/>
      <c r="C887" s="621"/>
      <c r="D887" s="621"/>
      <c r="E887" s="621"/>
      <c r="F887" s="621"/>
      <c r="G887" s="78"/>
      <c r="H887" s="621"/>
      <c r="I887" s="27"/>
      <c r="J887" s="27"/>
      <c r="K887" s="27"/>
      <c r="L887" s="27"/>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row>
    <row r="888" ht="13.5" customHeight="1">
      <c r="A888" s="5"/>
      <c r="B888" s="621"/>
      <c r="C888" s="621"/>
      <c r="D888" s="621"/>
      <c r="E888" s="621"/>
      <c r="F888" s="621"/>
      <c r="G888" s="78"/>
      <c r="H888" s="621"/>
      <c r="I888" s="27"/>
      <c r="J888" s="27"/>
      <c r="K888" s="27"/>
      <c r="L888" s="27"/>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row>
    <row r="889" ht="13.5" customHeight="1">
      <c r="A889" s="5"/>
      <c r="B889" s="621"/>
      <c r="C889" s="621"/>
      <c r="D889" s="621"/>
      <c r="E889" s="621"/>
      <c r="F889" s="621"/>
      <c r="G889" s="78"/>
      <c r="H889" s="621"/>
      <c r="I889" s="27"/>
      <c r="J889" s="27"/>
      <c r="K889" s="27"/>
      <c r="L889" s="27"/>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row>
    <row r="890" ht="13.5" customHeight="1">
      <c r="A890" s="5"/>
      <c r="B890" s="621"/>
      <c r="C890" s="621"/>
      <c r="D890" s="621"/>
      <c r="E890" s="621"/>
      <c r="F890" s="621"/>
      <c r="G890" s="78"/>
      <c r="H890" s="621"/>
      <c r="I890" s="27"/>
      <c r="J890" s="27"/>
      <c r="K890" s="27"/>
      <c r="L890" s="27"/>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row>
    <row r="891" ht="13.5" customHeight="1">
      <c r="A891" s="5"/>
      <c r="B891" s="621"/>
      <c r="C891" s="621"/>
      <c r="D891" s="621"/>
      <c r="E891" s="621"/>
      <c r="F891" s="621"/>
      <c r="G891" s="78"/>
      <c r="H891" s="621"/>
      <c r="I891" s="27"/>
      <c r="J891" s="27"/>
      <c r="K891" s="27"/>
      <c r="L891" s="27"/>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row>
    <row r="892" ht="13.5" customHeight="1">
      <c r="A892" s="5"/>
      <c r="B892" s="621"/>
      <c r="C892" s="621"/>
      <c r="D892" s="621"/>
      <c r="E892" s="621"/>
      <c r="F892" s="621"/>
      <c r="G892" s="78"/>
      <c r="H892" s="621"/>
      <c r="I892" s="27"/>
      <c r="J892" s="27"/>
      <c r="K892" s="27"/>
      <c r="L892" s="27"/>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row>
    <row r="893" ht="13.5" customHeight="1">
      <c r="A893" s="5"/>
      <c r="B893" s="621"/>
      <c r="C893" s="621"/>
      <c r="D893" s="621"/>
      <c r="E893" s="621"/>
      <c r="F893" s="621"/>
      <c r="G893" s="78"/>
      <c r="H893" s="621"/>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row>
    <row r="894" ht="13.5" customHeight="1">
      <c r="A894" s="5"/>
      <c r="B894" s="621"/>
      <c r="C894" s="621"/>
      <c r="D894" s="621"/>
      <c r="E894" s="621"/>
      <c r="F894" s="621"/>
      <c r="G894" s="78"/>
      <c r="H894" s="621"/>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row>
    <row r="895" ht="13.5" customHeight="1">
      <c r="A895" s="5"/>
      <c r="B895" s="621"/>
      <c r="C895" s="621"/>
      <c r="D895" s="621"/>
      <c r="E895" s="621"/>
      <c r="F895" s="621"/>
      <c r="G895" s="78"/>
      <c r="H895" s="621"/>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row>
    <row r="896" ht="13.5" customHeight="1">
      <c r="A896" s="5"/>
      <c r="B896" s="621"/>
      <c r="C896" s="621"/>
      <c r="D896" s="621"/>
      <c r="E896" s="621"/>
      <c r="F896" s="621"/>
      <c r="G896" s="78"/>
      <c r="H896" s="621"/>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row>
    <row r="897" ht="13.5" customHeight="1">
      <c r="A897" s="5"/>
      <c r="B897" s="621"/>
      <c r="C897" s="621"/>
      <c r="D897" s="621"/>
      <c r="E897" s="621"/>
      <c r="F897" s="621"/>
      <c r="G897" s="78"/>
      <c r="H897" s="621"/>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row>
    <row r="898" ht="13.5" customHeight="1">
      <c r="A898" s="5"/>
      <c r="B898" s="621"/>
      <c r="C898" s="621"/>
      <c r="D898" s="621"/>
      <c r="E898" s="621"/>
      <c r="F898" s="621"/>
      <c r="G898" s="78"/>
      <c r="H898" s="621"/>
      <c r="I898" s="27"/>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row>
    <row r="899" ht="13.5" customHeight="1">
      <c r="A899" s="5"/>
      <c r="B899" s="621"/>
      <c r="C899" s="621"/>
      <c r="D899" s="621"/>
      <c r="E899" s="621"/>
      <c r="F899" s="621"/>
      <c r="G899" s="78"/>
      <c r="H899" s="621"/>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row>
    <row r="900" ht="13.5" customHeight="1">
      <c r="A900" s="5"/>
      <c r="B900" s="621"/>
      <c r="C900" s="621"/>
      <c r="D900" s="621"/>
      <c r="E900" s="621"/>
      <c r="F900" s="621"/>
      <c r="G900" s="78"/>
      <c r="H900" s="621"/>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row>
    <row r="901" ht="13.5" customHeight="1">
      <c r="A901" s="5"/>
      <c r="B901" s="621"/>
      <c r="C901" s="621"/>
      <c r="D901" s="621"/>
      <c r="E901" s="621"/>
      <c r="F901" s="621"/>
      <c r="G901" s="78"/>
      <c r="H901" s="621"/>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row>
    <row r="902" ht="13.5" customHeight="1">
      <c r="A902" s="5"/>
      <c r="B902" s="621"/>
      <c r="C902" s="621"/>
      <c r="D902" s="621"/>
      <c r="E902" s="621"/>
      <c r="F902" s="621"/>
      <c r="G902" s="78"/>
      <c r="H902" s="621"/>
      <c r="I902" s="27"/>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row>
    <row r="903" ht="13.5" customHeight="1">
      <c r="A903" s="5"/>
      <c r="B903" s="621"/>
      <c r="C903" s="621"/>
      <c r="D903" s="621"/>
      <c r="E903" s="621"/>
      <c r="F903" s="621"/>
      <c r="G903" s="78"/>
      <c r="H903" s="621"/>
      <c r="I903" s="27"/>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row>
    <row r="904" ht="13.5" customHeight="1">
      <c r="A904" s="5"/>
      <c r="B904" s="621"/>
      <c r="C904" s="621"/>
      <c r="D904" s="621"/>
      <c r="E904" s="621"/>
      <c r="F904" s="621"/>
      <c r="G904" s="78"/>
      <c r="H904" s="621"/>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row>
    <row r="905" ht="13.5" customHeight="1">
      <c r="A905" s="5"/>
      <c r="B905" s="621"/>
      <c r="C905" s="621"/>
      <c r="D905" s="621"/>
      <c r="E905" s="621"/>
      <c r="F905" s="621"/>
      <c r="G905" s="78"/>
      <c r="H905" s="621"/>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row>
    <row r="906" ht="13.5" customHeight="1">
      <c r="A906" s="5"/>
      <c r="B906" s="621"/>
      <c r="C906" s="621"/>
      <c r="D906" s="621"/>
      <c r="E906" s="621"/>
      <c r="F906" s="621"/>
      <c r="G906" s="78"/>
      <c r="H906" s="621"/>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row>
    <row r="907" ht="13.5" customHeight="1">
      <c r="A907" s="5"/>
      <c r="B907" s="621"/>
      <c r="C907" s="621"/>
      <c r="D907" s="621"/>
      <c r="E907" s="621"/>
      <c r="F907" s="621"/>
      <c r="G907" s="78"/>
      <c r="H907" s="621"/>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row>
    <row r="908" ht="13.5" customHeight="1">
      <c r="A908" s="5"/>
      <c r="B908" s="621"/>
      <c r="C908" s="621"/>
      <c r="D908" s="621"/>
      <c r="E908" s="621"/>
      <c r="F908" s="621"/>
      <c r="G908" s="78"/>
      <c r="H908" s="621"/>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row>
    <row r="909" ht="13.5" customHeight="1">
      <c r="A909" s="5"/>
      <c r="B909" s="621"/>
      <c r="C909" s="621"/>
      <c r="D909" s="621"/>
      <c r="E909" s="621"/>
      <c r="F909" s="621"/>
      <c r="G909" s="78"/>
      <c r="H909" s="621"/>
      <c r="I909" s="27"/>
      <c r="J909" s="27"/>
      <c r="K909" s="27"/>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row>
    <row r="910" ht="13.5" customHeight="1">
      <c r="A910" s="5"/>
      <c r="B910" s="621"/>
      <c r="C910" s="621"/>
      <c r="D910" s="621"/>
      <c r="E910" s="621"/>
      <c r="F910" s="621"/>
      <c r="G910" s="78"/>
      <c r="H910" s="621"/>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row>
    <row r="911" ht="13.5" customHeight="1">
      <c r="A911" s="5"/>
      <c r="B911" s="621"/>
      <c r="C911" s="621"/>
      <c r="D911" s="621"/>
      <c r="E911" s="621"/>
      <c r="F911" s="621"/>
      <c r="G911" s="78"/>
      <c r="H911" s="621"/>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row>
    <row r="912" ht="13.5" customHeight="1">
      <c r="A912" s="5"/>
      <c r="B912" s="621"/>
      <c r="C912" s="621"/>
      <c r="D912" s="621"/>
      <c r="E912" s="621"/>
      <c r="F912" s="621"/>
      <c r="G912" s="78"/>
      <c r="H912" s="621"/>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row>
    <row r="913" ht="13.5" customHeight="1">
      <c r="A913" s="5"/>
      <c r="B913" s="621"/>
      <c r="C913" s="621"/>
      <c r="D913" s="621"/>
      <c r="E913" s="621"/>
      <c r="F913" s="621"/>
      <c r="G913" s="78"/>
      <c r="H913" s="621"/>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row>
    <row r="914" ht="13.5" customHeight="1">
      <c r="A914" s="5"/>
      <c r="B914" s="621"/>
      <c r="C914" s="621"/>
      <c r="D914" s="621"/>
      <c r="E914" s="621"/>
      <c r="F914" s="621"/>
      <c r="G914" s="78"/>
      <c r="H914" s="621"/>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row>
    <row r="915" ht="13.5" customHeight="1">
      <c r="A915" s="5"/>
      <c r="B915" s="621"/>
      <c r="C915" s="621"/>
      <c r="D915" s="621"/>
      <c r="E915" s="621"/>
      <c r="F915" s="621"/>
      <c r="G915" s="78"/>
      <c r="H915" s="621"/>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row>
    <row r="916" ht="13.5" customHeight="1">
      <c r="A916" s="5"/>
      <c r="B916" s="621"/>
      <c r="C916" s="621"/>
      <c r="D916" s="621"/>
      <c r="E916" s="621"/>
      <c r="F916" s="621"/>
      <c r="G916" s="78"/>
      <c r="H916" s="621"/>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row>
    <row r="917" ht="13.5" customHeight="1">
      <c r="A917" s="5"/>
      <c r="B917" s="621"/>
      <c r="C917" s="621"/>
      <c r="D917" s="621"/>
      <c r="E917" s="621"/>
      <c r="F917" s="621"/>
      <c r="G917" s="78"/>
      <c r="H917" s="621"/>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row>
    <row r="918" ht="13.5" customHeight="1">
      <c r="A918" s="5"/>
      <c r="B918" s="621"/>
      <c r="C918" s="621"/>
      <c r="D918" s="621"/>
      <c r="E918" s="621"/>
      <c r="F918" s="621"/>
      <c r="G918" s="78"/>
      <c r="H918" s="621"/>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row>
    <row r="919" ht="13.5" customHeight="1">
      <c r="A919" s="5"/>
      <c r="B919" s="621"/>
      <c r="C919" s="621"/>
      <c r="D919" s="621"/>
      <c r="E919" s="621"/>
      <c r="F919" s="621"/>
      <c r="G919" s="78"/>
      <c r="H919" s="621"/>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row>
    <row r="920" ht="13.5" customHeight="1">
      <c r="A920" s="5"/>
      <c r="B920" s="621"/>
      <c r="C920" s="621"/>
      <c r="D920" s="621"/>
      <c r="E920" s="621"/>
      <c r="F920" s="621"/>
      <c r="G920" s="78"/>
      <c r="H920" s="621"/>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row>
    <row r="921" ht="13.5" customHeight="1">
      <c r="A921" s="5"/>
      <c r="B921" s="621"/>
      <c r="C921" s="621"/>
      <c r="D921" s="621"/>
      <c r="E921" s="621"/>
      <c r="F921" s="621"/>
      <c r="G921" s="78"/>
      <c r="H921" s="621"/>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row>
    <row r="922" ht="13.5" customHeight="1">
      <c r="A922" s="5"/>
      <c r="B922" s="621"/>
      <c r="C922" s="621"/>
      <c r="D922" s="621"/>
      <c r="E922" s="621"/>
      <c r="F922" s="621"/>
      <c r="G922" s="78"/>
      <c r="H922" s="621"/>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row>
    <row r="923" ht="13.5" customHeight="1">
      <c r="A923" s="5"/>
      <c r="B923" s="621"/>
      <c r="C923" s="621"/>
      <c r="D923" s="621"/>
      <c r="E923" s="621"/>
      <c r="F923" s="621"/>
      <c r="G923" s="78"/>
      <c r="H923" s="621"/>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row>
    <row r="924" ht="13.5" customHeight="1">
      <c r="A924" s="5"/>
      <c r="B924" s="621"/>
      <c r="C924" s="621"/>
      <c r="D924" s="621"/>
      <c r="E924" s="621"/>
      <c r="F924" s="621"/>
      <c r="G924" s="78"/>
      <c r="H924" s="621"/>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row>
    <row r="925" ht="13.5" customHeight="1">
      <c r="A925" s="5"/>
      <c r="B925" s="621"/>
      <c r="C925" s="621"/>
      <c r="D925" s="621"/>
      <c r="E925" s="621"/>
      <c r="F925" s="621"/>
      <c r="G925" s="78"/>
      <c r="H925" s="621"/>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row>
    <row r="926" ht="13.5" customHeight="1">
      <c r="A926" s="5"/>
      <c r="B926" s="621"/>
      <c r="C926" s="621"/>
      <c r="D926" s="621"/>
      <c r="E926" s="621"/>
      <c r="F926" s="621"/>
      <c r="G926" s="78"/>
      <c r="H926" s="621"/>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row>
    <row r="927" ht="13.5" customHeight="1">
      <c r="A927" s="5"/>
      <c r="B927" s="621"/>
      <c r="C927" s="621"/>
      <c r="D927" s="621"/>
      <c r="E927" s="621"/>
      <c r="F927" s="621"/>
      <c r="G927" s="78"/>
      <c r="H927" s="621"/>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row>
    <row r="928" ht="13.5" customHeight="1">
      <c r="A928" s="5"/>
      <c r="B928" s="621"/>
      <c r="C928" s="621"/>
      <c r="D928" s="621"/>
      <c r="E928" s="621"/>
      <c r="F928" s="621"/>
      <c r="G928" s="78"/>
      <c r="H928" s="621"/>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row>
    <row r="929" ht="13.5" customHeight="1">
      <c r="A929" s="5"/>
      <c r="B929" s="621"/>
      <c r="C929" s="621"/>
      <c r="D929" s="621"/>
      <c r="E929" s="621"/>
      <c r="F929" s="621"/>
      <c r="G929" s="78"/>
      <c r="H929" s="621"/>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row>
    <row r="930" ht="13.5" customHeight="1">
      <c r="A930" s="5"/>
      <c r="B930" s="621"/>
      <c r="C930" s="621"/>
      <c r="D930" s="621"/>
      <c r="E930" s="621"/>
      <c r="F930" s="621"/>
      <c r="G930" s="78"/>
      <c r="H930" s="621"/>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row>
    <row r="931" ht="13.5" customHeight="1">
      <c r="A931" s="5"/>
      <c r="B931" s="621"/>
      <c r="C931" s="621"/>
      <c r="D931" s="621"/>
      <c r="E931" s="621"/>
      <c r="F931" s="621"/>
      <c r="G931" s="78"/>
      <c r="H931" s="621"/>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row>
    <row r="932" ht="13.5" customHeight="1">
      <c r="A932" s="5"/>
      <c r="B932" s="621"/>
      <c r="C932" s="621"/>
      <c r="D932" s="621"/>
      <c r="E932" s="621"/>
      <c r="F932" s="621"/>
      <c r="G932" s="78"/>
      <c r="H932" s="621"/>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row>
    <row r="933" ht="13.5" customHeight="1">
      <c r="A933" s="5"/>
      <c r="B933" s="621"/>
      <c r="C933" s="621"/>
      <c r="D933" s="621"/>
      <c r="E933" s="621"/>
      <c r="F933" s="621"/>
      <c r="G933" s="78"/>
      <c r="H933" s="621"/>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row>
    <row r="934" ht="13.5" customHeight="1">
      <c r="A934" s="5"/>
      <c r="B934" s="621"/>
      <c r="C934" s="621"/>
      <c r="D934" s="621"/>
      <c r="E934" s="621"/>
      <c r="F934" s="621"/>
      <c r="G934" s="78"/>
      <c r="H934" s="621"/>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row>
    <row r="935" ht="13.5" customHeight="1">
      <c r="A935" s="5"/>
      <c r="B935" s="621"/>
      <c r="C935" s="621"/>
      <c r="D935" s="621"/>
      <c r="E935" s="621"/>
      <c r="F935" s="621"/>
      <c r="G935" s="78"/>
      <c r="H935" s="621"/>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row>
    <row r="936" ht="13.5" customHeight="1">
      <c r="A936" s="5"/>
      <c r="B936" s="621"/>
      <c r="C936" s="621"/>
      <c r="D936" s="621"/>
      <c r="E936" s="621"/>
      <c r="F936" s="621"/>
      <c r="G936" s="78"/>
      <c r="H936" s="621"/>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row>
    <row r="937" ht="13.5" customHeight="1">
      <c r="A937" s="5"/>
      <c r="B937" s="621"/>
      <c r="C937" s="621"/>
      <c r="D937" s="621"/>
      <c r="E937" s="621"/>
      <c r="F937" s="621"/>
      <c r="G937" s="78"/>
      <c r="H937" s="621"/>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row>
    <row r="938" ht="13.5" customHeight="1">
      <c r="A938" s="5"/>
      <c r="B938" s="621"/>
      <c r="C938" s="621"/>
      <c r="D938" s="621"/>
      <c r="E938" s="621"/>
      <c r="F938" s="621"/>
      <c r="G938" s="78"/>
      <c r="H938" s="621"/>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row>
    <row r="939" ht="13.5" customHeight="1">
      <c r="A939" s="5"/>
      <c r="B939" s="621"/>
      <c r="C939" s="621"/>
      <c r="D939" s="621"/>
      <c r="E939" s="621"/>
      <c r="F939" s="621"/>
      <c r="G939" s="78"/>
      <c r="H939" s="621"/>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row>
    <row r="940" ht="13.5" customHeight="1">
      <c r="A940" s="5"/>
      <c r="B940" s="621"/>
      <c r="C940" s="621"/>
      <c r="D940" s="621"/>
      <c r="E940" s="621"/>
      <c r="F940" s="621"/>
      <c r="G940" s="78"/>
      <c r="H940" s="621"/>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row>
    <row r="941" ht="13.5" customHeight="1">
      <c r="A941" s="5"/>
      <c r="B941" s="621"/>
      <c r="C941" s="621"/>
      <c r="D941" s="621"/>
      <c r="E941" s="621"/>
      <c r="F941" s="621"/>
      <c r="G941" s="78"/>
      <c r="H941" s="621"/>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row>
    <row r="942" ht="13.5" customHeight="1">
      <c r="A942" s="5"/>
      <c r="B942" s="621"/>
      <c r="C942" s="621"/>
      <c r="D942" s="621"/>
      <c r="E942" s="621"/>
      <c r="F942" s="621"/>
      <c r="G942" s="78"/>
      <c r="H942" s="621"/>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row>
    <row r="943" ht="13.5" customHeight="1">
      <c r="A943" s="5"/>
      <c r="B943" s="621"/>
      <c r="C943" s="621"/>
      <c r="D943" s="621"/>
      <c r="E943" s="621"/>
      <c r="F943" s="621"/>
      <c r="G943" s="78"/>
      <c r="H943" s="621"/>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row>
    <row r="944" ht="13.5" customHeight="1">
      <c r="A944" s="5"/>
      <c r="B944" s="621"/>
      <c r="C944" s="621"/>
      <c r="D944" s="621"/>
      <c r="E944" s="621"/>
      <c r="F944" s="621"/>
      <c r="G944" s="78"/>
      <c r="H944" s="621"/>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row>
    <row r="945" ht="13.5" customHeight="1">
      <c r="A945" s="5"/>
      <c r="B945" s="621"/>
      <c r="C945" s="621"/>
      <c r="D945" s="621"/>
      <c r="E945" s="621"/>
      <c r="F945" s="621"/>
      <c r="G945" s="78"/>
      <c r="H945" s="621"/>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row>
    <row r="946" ht="13.5" customHeight="1">
      <c r="A946" s="5"/>
      <c r="B946" s="621"/>
      <c r="C946" s="621"/>
      <c r="D946" s="621"/>
      <c r="E946" s="621"/>
      <c r="F946" s="621"/>
      <c r="G946" s="78"/>
      <c r="H946" s="621"/>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row>
    <row r="947" ht="13.5" customHeight="1">
      <c r="A947" s="5"/>
      <c r="B947" s="621"/>
      <c r="C947" s="621"/>
      <c r="D947" s="621"/>
      <c r="E947" s="621"/>
      <c r="F947" s="621"/>
      <c r="G947" s="78"/>
      <c r="H947" s="621"/>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row>
    <row r="948" ht="13.5" customHeight="1">
      <c r="A948" s="5"/>
      <c r="B948" s="621"/>
      <c r="C948" s="621"/>
      <c r="D948" s="621"/>
      <c r="E948" s="621"/>
      <c r="F948" s="621"/>
      <c r="G948" s="78"/>
      <c r="H948" s="621"/>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row>
    <row r="949" ht="13.5" customHeight="1">
      <c r="A949" s="5"/>
      <c r="B949" s="621"/>
      <c r="C949" s="621"/>
      <c r="D949" s="621"/>
      <c r="E949" s="621"/>
      <c r="F949" s="621"/>
      <c r="G949" s="78"/>
      <c r="H949" s="621"/>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row>
    <row r="950" ht="13.5" customHeight="1">
      <c r="A950" s="5"/>
      <c r="B950" s="621"/>
      <c r="C950" s="621"/>
      <c r="D950" s="621"/>
      <c r="E950" s="621"/>
      <c r="F950" s="621"/>
      <c r="G950" s="78"/>
      <c r="H950" s="621"/>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row>
    <row r="951" ht="13.5" customHeight="1">
      <c r="A951" s="5"/>
      <c r="B951" s="621"/>
      <c r="C951" s="621"/>
      <c r="D951" s="621"/>
      <c r="E951" s="621"/>
      <c r="F951" s="621"/>
      <c r="G951" s="78"/>
      <c r="H951" s="621"/>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row>
    <row r="952" ht="13.5" customHeight="1">
      <c r="A952" s="5"/>
      <c r="B952" s="621"/>
      <c r="C952" s="621"/>
      <c r="D952" s="621"/>
      <c r="E952" s="621"/>
      <c r="F952" s="621"/>
      <c r="G952" s="78"/>
      <c r="H952" s="621"/>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row>
    <row r="953" ht="13.5" customHeight="1">
      <c r="A953" s="5"/>
      <c r="B953" s="621"/>
      <c r="C953" s="621"/>
      <c r="D953" s="621"/>
      <c r="E953" s="621"/>
      <c r="F953" s="621"/>
      <c r="G953" s="78"/>
      <c r="H953" s="621"/>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row>
    <row r="954" ht="13.5" customHeight="1">
      <c r="A954" s="5"/>
      <c r="B954" s="621"/>
      <c r="C954" s="621"/>
      <c r="D954" s="621"/>
      <c r="E954" s="621"/>
      <c r="F954" s="621"/>
      <c r="G954" s="78"/>
      <c r="H954" s="621"/>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row>
    <row r="955" ht="13.5" customHeight="1">
      <c r="A955" s="5"/>
      <c r="B955" s="621"/>
      <c r="C955" s="621"/>
      <c r="D955" s="621"/>
      <c r="E955" s="621"/>
      <c r="F955" s="621"/>
      <c r="G955" s="78"/>
      <c r="H955" s="621"/>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row>
    <row r="956" ht="13.5" customHeight="1">
      <c r="A956" s="5"/>
      <c r="B956" s="621"/>
      <c r="C956" s="621"/>
      <c r="D956" s="621"/>
      <c r="E956" s="621"/>
      <c r="F956" s="621"/>
      <c r="G956" s="78"/>
      <c r="H956" s="621"/>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row>
    <row r="957" ht="13.5" customHeight="1">
      <c r="A957" s="5"/>
      <c r="B957" s="621"/>
      <c r="C957" s="621"/>
      <c r="D957" s="621"/>
      <c r="E957" s="621"/>
      <c r="F957" s="621"/>
      <c r="G957" s="78"/>
      <c r="H957" s="621"/>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row>
    <row r="958" ht="13.5" customHeight="1">
      <c r="A958" s="5"/>
      <c r="B958" s="621"/>
      <c r="C958" s="621"/>
      <c r="D958" s="621"/>
      <c r="E958" s="621"/>
      <c r="F958" s="621"/>
      <c r="G958" s="78"/>
      <c r="H958" s="621"/>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row>
    <row r="959" ht="13.5" customHeight="1">
      <c r="A959" s="5"/>
      <c r="B959" s="621"/>
      <c r="C959" s="621"/>
      <c r="D959" s="621"/>
      <c r="E959" s="621"/>
      <c r="F959" s="621"/>
      <c r="G959" s="78"/>
      <c r="H959" s="621"/>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row>
    <row r="960" ht="13.5" customHeight="1">
      <c r="A960" s="5"/>
      <c r="B960" s="621"/>
      <c r="C960" s="621"/>
      <c r="D960" s="621"/>
      <c r="E960" s="621"/>
      <c r="F960" s="621"/>
      <c r="G960" s="78"/>
      <c r="H960" s="621"/>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row>
    <row r="961" ht="13.5" customHeight="1">
      <c r="A961" s="5"/>
      <c r="B961" s="621"/>
      <c r="C961" s="621"/>
      <c r="D961" s="621"/>
      <c r="E961" s="621"/>
      <c r="F961" s="621"/>
      <c r="G961" s="78"/>
      <c r="H961" s="621"/>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row>
    <row r="962" ht="13.5" customHeight="1">
      <c r="A962" s="5"/>
      <c r="B962" s="621"/>
      <c r="C962" s="621"/>
      <c r="D962" s="621"/>
      <c r="E962" s="621"/>
      <c r="F962" s="621"/>
      <c r="G962" s="78"/>
      <c r="H962" s="621"/>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row>
    <row r="963" ht="13.5" customHeight="1">
      <c r="A963" s="5"/>
      <c r="B963" s="621"/>
      <c r="C963" s="621"/>
      <c r="D963" s="621"/>
      <c r="E963" s="621"/>
      <c r="F963" s="621"/>
      <c r="G963" s="78"/>
      <c r="H963" s="621"/>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row>
    <row r="964" ht="13.5" customHeight="1">
      <c r="A964" s="5"/>
      <c r="B964" s="621"/>
      <c r="C964" s="621"/>
      <c r="D964" s="621"/>
      <c r="E964" s="621"/>
      <c r="F964" s="621"/>
      <c r="G964" s="78"/>
      <c r="H964" s="621"/>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row>
    <row r="965" ht="13.5" customHeight="1">
      <c r="A965" s="5"/>
      <c r="B965" s="621"/>
      <c r="C965" s="621"/>
      <c r="D965" s="621"/>
      <c r="E965" s="621"/>
      <c r="F965" s="621"/>
      <c r="G965" s="78"/>
      <c r="H965" s="621"/>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row>
    <row r="966" ht="13.5" customHeight="1">
      <c r="A966" s="5"/>
      <c r="B966" s="621"/>
      <c r="C966" s="621"/>
      <c r="D966" s="621"/>
      <c r="E966" s="621"/>
      <c r="F966" s="621"/>
      <c r="G966" s="78"/>
      <c r="H966" s="621"/>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row>
    <row r="967" ht="13.5" customHeight="1">
      <c r="A967" s="5"/>
      <c r="B967" s="621"/>
      <c r="C967" s="621"/>
      <c r="D967" s="621"/>
      <c r="E967" s="621"/>
      <c r="F967" s="621"/>
      <c r="G967" s="78"/>
      <c r="H967" s="621"/>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row>
    <row r="968" ht="13.5" customHeight="1">
      <c r="A968" s="5"/>
      <c r="B968" s="621"/>
      <c r="C968" s="621"/>
      <c r="D968" s="621"/>
      <c r="E968" s="621"/>
      <c r="F968" s="621"/>
      <c r="G968" s="78"/>
      <c r="H968" s="621"/>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row>
    <row r="969" ht="13.5" customHeight="1">
      <c r="A969" s="5"/>
      <c r="B969" s="621"/>
      <c r="C969" s="621"/>
      <c r="D969" s="621"/>
      <c r="E969" s="621"/>
      <c r="F969" s="621"/>
      <c r="G969" s="78"/>
      <c r="H969" s="621"/>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row>
    <row r="970" ht="13.5" customHeight="1">
      <c r="A970" s="5"/>
      <c r="B970" s="621"/>
      <c r="C970" s="621"/>
      <c r="D970" s="621"/>
      <c r="E970" s="621"/>
      <c r="F970" s="621"/>
      <c r="G970" s="78"/>
      <c r="H970" s="621"/>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row>
    <row r="971" ht="13.5" customHeight="1">
      <c r="A971" s="5"/>
      <c r="B971" s="621"/>
      <c r="C971" s="621"/>
      <c r="D971" s="621"/>
      <c r="E971" s="621"/>
      <c r="F971" s="621"/>
      <c r="G971" s="78"/>
      <c r="H971" s="621"/>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row>
    <row r="972" ht="13.5" customHeight="1">
      <c r="A972" s="5"/>
      <c r="B972" s="621"/>
      <c r="C972" s="621"/>
      <c r="D972" s="621"/>
      <c r="E972" s="621"/>
      <c r="F972" s="621"/>
      <c r="G972" s="78"/>
      <c r="H972" s="621"/>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row>
    <row r="973" ht="13.5" customHeight="1">
      <c r="A973" s="5"/>
      <c r="B973" s="621"/>
      <c r="C973" s="621"/>
      <c r="D973" s="621"/>
      <c r="E973" s="621"/>
      <c r="F973" s="621"/>
      <c r="G973" s="78"/>
      <c r="H973" s="621"/>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row>
    <row r="974" ht="13.5" customHeight="1">
      <c r="A974" s="5"/>
      <c r="B974" s="621"/>
      <c r="C974" s="621"/>
      <c r="D974" s="621"/>
      <c r="E974" s="621"/>
      <c r="F974" s="621"/>
      <c r="G974" s="78"/>
      <c r="H974" s="621"/>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row>
    <row r="975" ht="13.5" customHeight="1">
      <c r="A975" s="5"/>
      <c r="B975" s="621"/>
      <c r="C975" s="621"/>
      <c r="D975" s="621"/>
      <c r="E975" s="621"/>
      <c r="F975" s="621"/>
      <c r="G975" s="78"/>
      <c r="H975" s="621"/>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row>
    <row r="976" ht="13.5" customHeight="1">
      <c r="A976" s="5"/>
      <c r="B976" s="621"/>
      <c r="C976" s="621"/>
      <c r="D976" s="621"/>
      <c r="E976" s="621"/>
      <c r="F976" s="621"/>
      <c r="G976" s="78"/>
      <c r="H976" s="621"/>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row>
    <row r="977" ht="13.5" customHeight="1">
      <c r="A977" s="5"/>
      <c r="B977" s="621"/>
      <c r="C977" s="621"/>
      <c r="D977" s="621"/>
      <c r="E977" s="621"/>
      <c r="F977" s="621"/>
      <c r="G977" s="78"/>
      <c r="H977" s="621"/>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row>
    <row r="978" ht="13.5" customHeight="1">
      <c r="A978" s="5"/>
      <c r="B978" s="621"/>
      <c r="C978" s="621"/>
      <c r="D978" s="621"/>
      <c r="E978" s="621"/>
      <c r="F978" s="621"/>
      <c r="G978" s="78"/>
      <c r="H978" s="621"/>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row>
    <row r="979" ht="13.5" customHeight="1">
      <c r="A979" s="5"/>
      <c r="B979" s="621"/>
      <c r="C979" s="621"/>
      <c r="D979" s="621"/>
      <c r="E979" s="621"/>
      <c r="F979" s="621"/>
      <c r="G979" s="78"/>
      <c r="H979" s="621"/>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row>
    <row r="980" ht="13.5" customHeight="1">
      <c r="A980" s="5"/>
      <c r="B980" s="621"/>
      <c r="C980" s="621"/>
      <c r="D980" s="621"/>
      <c r="E980" s="621"/>
      <c r="F980" s="621"/>
      <c r="G980" s="78"/>
      <c r="H980" s="621"/>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row>
    <row r="981" ht="13.5" customHeight="1">
      <c r="A981" s="5"/>
      <c r="B981" s="621"/>
      <c r="C981" s="621"/>
      <c r="D981" s="621"/>
      <c r="E981" s="621"/>
      <c r="F981" s="621"/>
      <c r="G981" s="78"/>
      <c r="H981" s="621"/>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row>
    <row r="982" ht="13.5" customHeight="1">
      <c r="A982" s="5"/>
      <c r="B982" s="621"/>
      <c r="C982" s="621"/>
      <c r="D982" s="621"/>
      <c r="E982" s="621"/>
      <c r="F982" s="621"/>
      <c r="G982" s="78"/>
      <c r="H982" s="621"/>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row>
    <row r="983" ht="13.5" customHeight="1">
      <c r="A983" s="5"/>
      <c r="B983" s="621"/>
      <c r="C983" s="621"/>
      <c r="D983" s="621"/>
      <c r="E983" s="621"/>
      <c r="F983" s="621"/>
      <c r="G983" s="78"/>
      <c r="H983" s="621"/>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row>
    <row r="984" ht="13.5" customHeight="1">
      <c r="A984" s="5"/>
      <c r="B984" s="621"/>
      <c r="C984" s="621"/>
      <c r="D984" s="621"/>
      <c r="E984" s="621"/>
      <c r="F984" s="621"/>
      <c r="G984" s="78"/>
      <c r="H984" s="621"/>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row>
    <row r="985" ht="13.5" customHeight="1">
      <c r="A985" s="5"/>
      <c r="B985" s="621"/>
      <c r="C985" s="621"/>
      <c r="D985" s="621"/>
      <c r="E985" s="621"/>
      <c r="F985" s="621"/>
      <c r="G985" s="78"/>
      <c r="H985" s="621"/>
      <c r="I985" s="27"/>
      <c r="J985" s="27"/>
      <c r="K985" s="27"/>
      <c r="L985" s="27"/>
      <c r="M985" s="27"/>
      <c r="N985" s="27"/>
      <c r="O985" s="27"/>
      <c r="P985" s="27"/>
      <c r="Q985" s="27"/>
      <c r="R985" s="27"/>
      <c r="S985" s="27"/>
      <c r="T985" s="27"/>
      <c r="U985" s="27"/>
      <c r="V985" s="27"/>
      <c r="W985" s="27"/>
      <c r="X985" s="27"/>
      <c r="Y985" s="27"/>
      <c r="Z985" s="27"/>
      <c r="AA985" s="27"/>
      <c r="AB985" s="27"/>
      <c r="AC985" s="27"/>
      <c r="AD985" s="27"/>
      <c r="AE985" s="27"/>
      <c r="AF985" s="27"/>
      <c r="AG985" s="27"/>
      <c r="AH985" s="27"/>
      <c r="AI985" s="27"/>
      <c r="AJ985" s="27"/>
      <c r="AK985" s="27"/>
    </row>
    <row r="986" ht="13.5" customHeight="1">
      <c r="A986" s="5"/>
      <c r="B986" s="621"/>
      <c r="C986" s="621"/>
      <c r="D986" s="621"/>
      <c r="E986" s="621"/>
      <c r="F986" s="621"/>
      <c r="G986" s="78"/>
      <c r="H986" s="621"/>
      <c r="I986" s="27"/>
      <c r="J986" s="27"/>
      <c r="K986" s="27"/>
      <c r="L986" s="27"/>
      <c r="M986" s="27"/>
      <c r="N986" s="27"/>
      <c r="O986" s="27"/>
      <c r="P986" s="27"/>
      <c r="Q986" s="27"/>
      <c r="R986" s="27"/>
      <c r="S986" s="27"/>
      <c r="T986" s="27"/>
      <c r="U986" s="27"/>
      <c r="V986" s="27"/>
      <c r="W986" s="27"/>
      <c r="X986" s="27"/>
      <c r="Y986" s="27"/>
      <c r="Z986" s="27"/>
      <c r="AA986" s="27"/>
      <c r="AB986" s="27"/>
      <c r="AC986" s="27"/>
      <c r="AD986" s="27"/>
      <c r="AE986" s="27"/>
      <c r="AF986" s="27"/>
      <c r="AG986" s="27"/>
      <c r="AH986" s="27"/>
      <c r="AI986" s="27"/>
      <c r="AJ986" s="27"/>
      <c r="AK986" s="27"/>
    </row>
    <row r="987" ht="13.5" customHeight="1">
      <c r="A987" s="5"/>
      <c r="B987" s="621"/>
      <c r="C987" s="621"/>
      <c r="D987" s="621"/>
      <c r="E987" s="621"/>
      <c r="F987" s="621"/>
      <c r="G987" s="78"/>
      <c r="H987" s="621"/>
      <c r="I987" s="27"/>
      <c r="J987" s="27"/>
      <c r="K987" s="27"/>
      <c r="L987" s="27"/>
      <c r="M987" s="27"/>
      <c r="N987" s="27"/>
      <c r="O987" s="27"/>
      <c r="P987" s="27"/>
      <c r="Q987" s="27"/>
      <c r="R987" s="27"/>
      <c r="S987" s="27"/>
      <c r="T987" s="27"/>
      <c r="U987" s="27"/>
      <c r="V987" s="27"/>
      <c r="W987" s="27"/>
      <c r="X987" s="27"/>
      <c r="Y987" s="27"/>
      <c r="Z987" s="27"/>
      <c r="AA987" s="27"/>
      <c r="AB987" s="27"/>
      <c r="AC987" s="27"/>
      <c r="AD987" s="27"/>
      <c r="AE987" s="27"/>
      <c r="AF987" s="27"/>
      <c r="AG987" s="27"/>
      <c r="AH987" s="27"/>
      <c r="AI987" s="27"/>
      <c r="AJ987" s="27"/>
      <c r="AK987" s="27"/>
    </row>
    <row r="988" ht="13.5" customHeight="1">
      <c r="A988" s="5"/>
      <c r="B988" s="621"/>
      <c r="C988" s="621"/>
      <c r="D988" s="621"/>
      <c r="E988" s="621"/>
      <c r="F988" s="621"/>
      <c r="G988" s="78"/>
      <c r="H988" s="621"/>
      <c r="I988" s="27"/>
      <c r="J988" s="27"/>
      <c r="K988" s="27"/>
      <c r="L988" s="27"/>
      <c r="M988" s="27"/>
      <c r="N988" s="27"/>
      <c r="O988" s="27"/>
      <c r="P988" s="27"/>
      <c r="Q988" s="27"/>
      <c r="R988" s="27"/>
      <c r="S988" s="27"/>
      <c r="T988" s="27"/>
      <c r="U988" s="27"/>
      <c r="V988" s="27"/>
      <c r="W988" s="27"/>
      <c r="X988" s="27"/>
      <c r="Y988" s="27"/>
      <c r="Z988" s="27"/>
      <c r="AA988" s="27"/>
      <c r="AB988" s="27"/>
      <c r="AC988" s="27"/>
      <c r="AD988" s="27"/>
      <c r="AE988" s="27"/>
      <c r="AF988" s="27"/>
      <c r="AG988" s="27"/>
      <c r="AH988" s="27"/>
      <c r="AI988" s="27"/>
      <c r="AJ988" s="27"/>
      <c r="AK988" s="27"/>
    </row>
    <row r="989" ht="13.5" customHeight="1">
      <c r="A989" s="5"/>
      <c r="B989" s="621"/>
      <c r="C989" s="621"/>
      <c r="D989" s="621"/>
      <c r="E989" s="621"/>
      <c r="F989" s="621"/>
      <c r="G989" s="78"/>
      <c r="H989" s="621"/>
      <c r="I989" s="27"/>
      <c r="J989" s="27"/>
      <c r="K989" s="27"/>
      <c r="L989" s="27"/>
      <c r="M989" s="27"/>
      <c r="N989" s="27"/>
      <c r="O989" s="27"/>
      <c r="P989" s="27"/>
      <c r="Q989" s="27"/>
      <c r="R989" s="27"/>
      <c r="S989" s="27"/>
      <c r="T989" s="27"/>
      <c r="U989" s="27"/>
      <c r="V989" s="27"/>
      <c r="W989" s="27"/>
      <c r="X989" s="27"/>
      <c r="Y989" s="27"/>
      <c r="Z989" s="27"/>
      <c r="AA989" s="27"/>
      <c r="AB989" s="27"/>
      <c r="AC989" s="27"/>
      <c r="AD989" s="27"/>
      <c r="AE989" s="27"/>
      <c r="AF989" s="27"/>
      <c r="AG989" s="27"/>
      <c r="AH989" s="27"/>
      <c r="AI989" s="27"/>
      <c r="AJ989" s="27"/>
      <c r="AK989" s="27"/>
    </row>
    <row r="990" ht="13.5" customHeight="1">
      <c r="A990" s="5"/>
      <c r="B990" s="621"/>
      <c r="C990" s="621"/>
      <c r="D990" s="621"/>
      <c r="E990" s="621"/>
      <c r="F990" s="621"/>
      <c r="G990" s="78"/>
      <c r="H990" s="621"/>
      <c r="I990" s="27"/>
      <c r="J990" s="27"/>
      <c r="K990" s="27"/>
      <c r="L990" s="27"/>
      <c r="M990" s="27"/>
      <c r="N990" s="27"/>
      <c r="O990" s="27"/>
      <c r="P990" s="27"/>
      <c r="Q990" s="27"/>
      <c r="R990" s="27"/>
      <c r="S990" s="27"/>
      <c r="T990" s="27"/>
      <c r="U990" s="27"/>
      <c r="V990" s="27"/>
      <c r="W990" s="27"/>
      <c r="X990" s="27"/>
      <c r="Y990" s="27"/>
      <c r="Z990" s="27"/>
      <c r="AA990" s="27"/>
      <c r="AB990" s="27"/>
      <c r="AC990" s="27"/>
      <c r="AD990" s="27"/>
      <c r="AE990" s="27"/>
      <c r="AF990" s="27"/>
      <c r="AG990" s="27"/>
      <c r="AH990" s="27"/>
      <c r="AI990" s="27"/>
      <c r="AJ990" s="27"/>
      <c r="AK990" s="27"/>
    </row>
    <row r="991" ht="13.5" customHeight="1">
      <c r="A991" s="5"/>
      <c r="B991" s="621"/>
      <c r="C991" s="621"/>
      <c r="D991" s="621"/>
      <c r="E991" s="621"/>
      <c r="F991" s="621"/>
      <c r="G991" s="78"/>
      <c r="H991" s="621"/>
      <c r="I991" s="27"/>
      <c r="J991" s="27"/>
      <c r="K991" s="27"/>
      <c r="L991" s="27"/>
      <c r="M991" s="27"/>
      <c r="N991" s="27"/>
      <c r="O991" s="27"/>
      <c r="P991" s="27"/>
      <c r="Q991" s="27"/>
      <c r="R991" s="27"/>
      <c r="S991" s="27"/>
      <c r="T991" s="27"/>
      <c r="U991" s="27"/>
      <c r="V991" s="27"/>
      <c r="W991" s="27"/>
      <c r="X991" s="27"/>
      <c r="Y991" s="27"/>
      <c r="Z991" s="27"/>
      <c r="AA991" s="27"/>
      <c r="AB991" s="27"/>
      <c r="AC991" s="27"/>
      <c r="AD991" s="27"/>
      <c r="AE991" s="27"/>
      <c r="AF991" s="27"/>
      <c r="AG991" s="27"/>
      <c r="AH991" s="27"/>
      <c r="AI991" s="27"/>
      <c r="AJ991" s="27"/>
      <c r="AK991" s="27"/>
    </row>
    <row r="992" ht="13.5" customHeight="1">
      <c r="A992" s="5"/>
      <c r="B992" s="621"/>
      <c r="C992" s="621"/>
      <c r="D992" s="621"/>
      <c r="E992" s="621"/>
      <c r="F992" s="621"/>
      <c r="G992" s="78"/>
      <c r="H992" s="621"/>
      <c r="I992" s="27"/>
      <c r="J992" s="27"/>
      <c r="K992" s="27"/>
      <c r="L992" s="27"/>
      <c r="M992" s="27"/>
      <c r="N992" s="27"/>
      <c r="O992" s="27"/>
      <c r="P992" s="27"/>
      <c r="Q992" s="27"/>
      <c r="R992" s="27"/>
      <c r="S992" s="27"/>
      <c r="T992" s="27"/>
      <c r="U992" s="27"/>
      <c r="V992" s="27"/>
      <c r="W992" s="27"/>
      <c r="X992" s="27"/>
      <c r="Y992" s="27"/>
      <c r="Z992" s="27"/>
      <c r="AA992" s="27"/>
      <c r="AB992" s="27"/>
      <c r="AC992" s="27"/>
      <c r="AD992" s="27"/>
      <c r="AE992" s="27"/>
      <c r="AF992" s="27"/>
      <c r="AG992" s="27"/>
      <c r="AH992" s="27"/>
      <c r="AI992" s="27"/>
      <c r="AJ992" s="27"/>
      <c r="AK992" s="27"/>
    </row>
    <row r="993" ht="13.5" customHeight="1">
      <c r="A993" s="5"/>
      <c r="B993" s="621"/>
      <c r="C993" s="621"/>
      <c r="D993" s="621"/>
      <c r="E993" s="621"/>
      <c r="F993" s="621"/>
      <c r="G993" s="78"/>
      <c r="H993" s="621"/>
      <c r="I993" s="27"/>
      <c r="J993" s="27"/>
      <c r="K993" s="27"/>
      <c r="L993" s="27"/>
      <c r="M993" s="27"/>
      <c r="N993" s="27"/>
      <c r="O993" s="27"/>
      <c r="P993" s="27"/>
      <c r="Q993" s="27"/>
      <c r="R993" s="27"/>
      <c r="S993" s="27"/>
      <c r="T993" s="27"/>
      <c r="U993" s="27"/>
      <c r="V993" s="27"/>
      <c r="W993" s="27"/>
      <c r="X993" s="27"/>
      <c r="Y993" s="27"/>
      <c r="Z993" s="27"/>
      <c r="AA993" s="27"/>
      <c r="AB993" s="27"/>
      <c r="AC993" s="27"/>
      <c r="AD993" s="27"/>
      <c r="AE993" s="27"/>
      <c r="AF993" s="27"/>
      <c r="AG993" s="27"/>
      <c r="AH993" s="27"/>
      <c r="AI993" s="27"/>
      <c r="AJ993" s="27"/>
      <c r="AK993" s="27"/>
    </row>
    <row r="994" ht="13.5" customHeight="1">
      <c r="A994" s="5"/>
      <c r="B994" s="621"/>
      <c r="C994" s="621"/>
      <c r="D994" s="621"/>
      <c r="E994" s="621"/>
      <c r="F994" s="621"/>
      <c r="G994" s="78"/>
      <c r="H994" s="621"/>
      <c r="I994" s="27"/>
      <c r="J994" s="27"/>
      <c r="K994" s="27"/>
      <c r="L994" s="27"/>
      <c r="M994" s="27"/>
      <c r="N994" s="27"/>
      <c r="O994" s="27"/>
      <c r="P994" s="27"/>
      <c r="Q994" s="27"/>
      <c r="R994" s="27"/>
      <c r="S994" s="27"/>
      <c r="T994" s="27"/>
      <c r="U994" s="27"/>
      <c r="V994" s="27"/>
      <c r="W994" s="27"/>
      <c r="X994" s="27"/>
      <c r="Y994" s="27"/>
      <c r="Z994" s="27"/>
      <c r="AA994" s="27"/>
      <c r="AB994" s="27"/>
      <c r="AC994" s="27"/>
      <c r="AD994" s="27"/>
      <c r="AE994" s="27"/>
      <c r="AF994" s="27"/>
      <c r="AG994" s="27"/>
      <c r="AH994" s="27"/>
      <c r="AI994" s="27"/>
      <c r="AJ994" s="27"/>
      <c r="AK994" s="27"/>
    </row>
    <row r="995" ht="13.5" customHeight="1">
      <c r="A995" s="5"/>
      <c r="B995" s="621"/>
      <c r="C995" s="621"/>
      <c r="D995" s="621"/>
      <c r="E995" s="621"/>
      <c r="F995" s="621"/>
      <c r="G995" s="78"/>
      <c r="H995" s="621"/>
      <c r="I995" s="27"/>
      <c r="J995" s="27"/>
      <c r="K995" s="27"/>
      <c r="L995" s="27"/>
      <c r="M995" s="27"/>
      <c r="N995" s="27"/>
      <c r="O995" s="27"/>
      <c r="P995" s="27"/>
      <c r="Q995" s="27"/>
      <c r="R995" s="27"/>
      <c r="S995" s="27"/>
      <c r="T995" s="27"/>
      <c r="U995" s="27"/>
      <c r="V995" s="27"/>
      <c r="W995" s="27"/>
      <c r="X995" s="27"/>
      <c r="Y995" s="27"/>
      <c r="Z995" s="27"/>
      <c r="AA995" s="27"/>
      <c r="AB995" s="27"/>
      <c r="AC995" s="27"/>
      <c r="AD995" s="27"/>
      <c r="AE995" s="27"/>
      <c r="AF995" s="27"/>
      <c r="AG995" s="27"/>
      <c r="AH995" s="27"/>
      <c r="AI995" s="27"/>
      <c r="AJ995" s="27"/>
      <c r="AK995" s="27"/>
    </row>
    <row r="996" ht="13.5" customHeight="1">
      <c r="A996" s="5"/>
      <c r="B996" s="621"/>
      <c r="C996" s="621"/>
      <c r="D996" s="621"/>
      <c r="E996" s="621"/>
      <c r="F996" s="621"/>
      <c r="G996" s="78"/>
      <c r="H996" s="621"/>
      <c r="I996" s="27"/>
      <c r="J996" s="27"/>
      <c r="K996" s="27"/>
      <c r="L996" s="27"/>
      <c r="M996" s="27"/>
      <c r="N996" s="27"/>
      <c r="O996" s="27"/>
      <c r="P996" s="27"/>
      <c r="Q996" s="27"/>
      <c r="R996" s="27"/>
      <c r="S996" s="27"/>
      <c r="T996" s="27"/>
      <c r="U996" s="27"/>
      <c r="V996" s="27"/>
      <c r="W996" s="27"/>
      <c r="X996" s="27"/>
      <c r="Y996" s="27"/>
      <c r="Z996" s="27"/>
      <c r="AA996" s="27"/>
      <c r="AB996" s="27"/>
      <c r="AC996" s="27"/>
      <c r="AD996" s="27"/>
      <c r="AE996" s="27"/>
      <c r="AF996" s="27"/>
      <c r="AG996" s="27"/>
      <c r="AH996" s="27"/>
      <c r="AI996" s="27"/>
      <c r="AJ996" s="27"/>
      <c r="AK996" s="27"/>
    </row>
    <row r="997" ht="13.5" customHeight="1">
      <c r="A997" s="5"/>
      <c r="B997" s="621"/>
      <c r="C997" s="621"/>
      <c r="D997" s="621"/>
      <c r="E997" s="621"/>
      <c r="F997" s="621"/>
      <c r="G997" s="78"/>
      <c r="H997" s="621"/>
      <c r="I997" s="27"/>
      <c r="J997" s="27"/>
      <c r="K997" s="27"/>
      <c r="L997" s="27"/>
      <c r="M997" s="27"/>
      <c r="N997" s="27"/>
      <c r="O997" s="27"/>
      <c r="P997" s="27"/>
      <c r="Q997" s="27"/>
      <c r="R997" s="27"/>
      <c r="S997" s="27"/>
      <c r="T997" s="27"/>
      <c r="U997" s="27"/>
      <c r="V997" s="27"/>
      <c r="W997" s="27"/>
      <c r="X997" s="27"/>
      <c r="Y997" s="27"/>
      <c r="Z997" s="27"/>
      <c r="AA997" s="27"/>
      <c r="AB997" s="27"/>
      <c r="AC997" s="27"/>
      <c r="AD997" s="27"/>
      <c r="AE997" s="27"/>
      <c r="AF997" s="27"/>
      <c r="AG997" s="27"/>
      <c r="AH997" s="27"/>
      <c r="AI997" s="27"/>
      <c r="AJ997" s="27"/>
      <c r="AK997" s="27"/>
    </row>
    <row r="998" ht="13.5" customHeight="1">
      <c r="A998" s="5"/>
      <c r="B998" s="621"/>
      <c r="C998" s="621"/>
      <c r="D998" s="621"/>
      <c r="E998" s="621"/>
      <c r="F998" s="621"/>
      <c r="G998" s="78"/>
      <c r="H998" s="621"/>
      <c r="I998" s="27"/>
      <c r="J998" s="27"/>
      <c r="K998" s="27"/>
      <c r="L998" s="27"/>
      <c r="M998" s="27"/>
      <c r="N998" s="27"/>
      <c r="O998" s="27"/>
      <c r="P998" s="27"/>
      <c r="Q998" s="27"/>
      <c r="R998" s="27"/>
      <c r="S998" s="27"/>
      <c r="T998" s="27"/>
      <c r="U998" s="27"/>
      <c r="V998" s="27"/>
      <c r="W998" s="27"/>
      <c r="X998" s="27"/>
      <c r="Y998" s="27"/>
      <c r="Z998" s="27"/>
      <c r="AA998" s="27"/>
      <c r="AB998" s="27"/>
      <c r="AC998" s="27"/>
      <c r="AD998" s="27"/>
      <c r="AE998" s="27"/>
      <c r="AF998" s="27"/>
      <c r="AG998" s="27"/>
      <c r="AH998" s="27"/>
      <c r="AI998" s="27"/>
      <c r="AJ998" s="27"/>
      <c r="AK998" s="27"/>
    </row>
    <row r="999" ht="13.5" customHeight="1">
      <c r="A999" s="5"/>
      <c r="B999" s="621"/>
      <c r="C999" s="621"/>
      <c r="D999" s="621"/>
      <c r="E999" s="621"/>
      <c r="F999" s="621"/>
      <c r="G999" s="78"/>
      <c r="H999" s="621"/>
      <c r="I999" s="27"/>
      <c r="J999" s="27"/>
      <c r="K999" s="27"/>
      <c r="L999" s="27"/>
      <c r="M999" s="27"/>
      <c r="N999" s="27"/>
      <c r="O999" s="27"/>
      <c r="P999" s="27"/>
      <c r="Q999" s="27"/>
      <c r="R999" s="27"/>
      <c r="S999" s="27"/>
      <c r="T999" s="27"/>
      <c r="U999" s="27"/>
      <c r="V999" s="27"/>
      <c r="W999" s="27"/>
      <c r="X999" s="27"/>
      <c r="Y999" s="27"/>
      <c r="Z999" s="27"/>
      <c r="AA999" s="27"/>
      <c r="AB999" s="27"/>
      <c r="AC999" s="27"/>
      <c r="AD999" s="27"/>
      <c r="AE999" s="27"/>
      <c r="AF999" s="27"/>
      <c r="AG999" s="27"/>
      <c r="AH999" s="27"/>
      <c r="AI999" s="27"/>
      <c r="AJ999" s="27"/>
      <c r="AK999" s="27"/>
    </row>
    <row r="1000" ht="13.5" customHeight="1">
      <c r="A1000" s="5"/>
      <c r="B1000" s="621"/>
      <c r="C1000" s="621"/>
      <c r="D1000" s="621"/>
      <c r="E1000" s="621"/>
      <c r="F1000" s="621"/>
      <c r="G1000" s="78"/>
      <c r="H1000" s="621"/>
      <c r="I1000" s="27"/>
      <c r="J1000" s="27"/>
      <c r="K1000" s="27"/>
      <c r="L1000" s="27"/>
      <c r="M1000" s="27"/>
      <c r="N1000" s="27"/>
      <c r="O1000" s="27"/>
      <c r="P1000" s="27"/>
      <c r="Q1000" s="27"/>
      <c r="R1000" s="27"/>
      <c r="S1000" s="27"/>
      <c r="T1000" s="27"/>
      <c r="U1000" s="27"/>
      <c r="V1000" s="27"/>
      <c r="W1000" s="27"/>
      <c r="X1000" s="27"/>
      <c r="Y1000" s="27"/>
      <c r="Z1000" s="27"/>
      <c r="AA1000" s="27"/>
      <c r="AB1000" s="27"/>
      <c r="AC1000" s="27"/>
      <c r="AD1000" s="27"/>
      <c r="AE1000" s="27"/>
      <c r="AF1000" s="27"/>
      <c r="AG1000" s="27"/>
      <c r="AH1000" s="27"/>
      <c r="AI1000" s="27"/>
      <c r="AJ1000" s="27"/>
      <c r="AK1000" s="27"/>
    </row>
    <row r="1001" ht="13.5" customHeight="1">
      <c r="A1001" s="5"/>
      <c r="B1001" s="621"/>
      <c r="C1001" s="621"/>
      <c r="D1001" s="621"/>
      <c r="E1001" s="621"/>
      <c r="F1001" s="621"/>
      <c r="G1001" s="78"/>
      <c r="H1001" s="621"/>
      <c r="I1001" s="27"/>
      <c r="J1001" s="27"/>
      <c r="K1001" s="27"/>
      <c r="L1001" s="27"/>
      <c r="M1001" s="27"/>
      <c r="N1001" s="27"/>
      <c r="O1001" s="27"/>
      <c r="P1001" s="27"/>
      <c r="Q1001" s="27"/>
      <c r="R1001" s="27"/>
      <c r="S1001" s="27"/>
      <c r="T1001" s="27"/>
      <c r="U1001" s="27"/>
      <c r="V1001" s="27"/>
      <c r="W1001" s="27"/>
      <c r="X1001" s="27"/>
      <c r="Y1001" s="27"/>
      <c r="Z1001" s="27"/>
      <c r="AA1001" s="27"/>
      <c r="AB1001" s="27"/>
      <c r="AC1001" s="27"/>
      <c r="AD1001" s="27"/>
      <c r="AE1001" s="27"/>
      <c r="AF1001" s="27"/>
      <c r="AG1001" s="27"/>
      <c r="AH1001" s="27"/>
      <c r="AI1001" s="27"/>
      <c r="AJ1001" s="27"/>
      <c r="AK1001" s="27"/>
    </row>
    <row r="1002" ht="13.5" customHeight="1">
      <c r="A1002" s="5"/>
      <c r="B1002" s="621"/>
      <c r="C1002" s="621"/>
      <c r="D1002" s="621"/>
      <c r="E1002" s="621"/>
      <c r="F1002" s="621"/>
      <c r="G1002" s="78"/>
      <c r="H1002" s="621"/>
      <c r="I1002" s="27"/>
      <c r="J1002" s="27"/>
      <c r="K1002" s="27"/>
      <c r="L1002" s="27"/>
      <c r="M1002" s="27"/>
      <c r="N1002" s="27"/>
      <c r="O1002" s="27"/>
      <c r="P1002" s="27"/>
      <c r="Q1002" s="27"/>
      <c r="R1002" s="27"/>
      <c r="S1002" s="27"/>
      <c r="T1002" s="27"/>
      <c r="U1002" s="27"/>
      <c r="V1002" s="27"/>
      <c r="W1002" s="27"/>
      <c r="X1002" s="27"/>
      <c r="Y1002" s="27"/>
      <c r="Z1002" s="27"/>
      <c r="AA1002" s="27"/>
      <c r="AB1002" s="27"/>
      <c r="AC1002" s="27"/>
      <c r="AD1002" s="27"/>
      <c r="AE1002" s="27"/>
      <c r="AF1002" s="27"/>
      <c r="AG1002" s="27"/>
      <c r="AH1002" s="27"/>
      <c r="AI1002" s="27"/>
      <c r="AJ1002" s="27"/>
      <c r="AK1002" s="27"/>
    </row>
    <row r="1003" ht="13.5" customHeight="1">
      <c r="A1003" s="5"/>
      <c r="B1003" s="621"/>
      <c r="C1003" s="621"/>
      <c r="D1003" s="621"/>
      <c r="E1003" s="621"/>
      <c r="F1003" s="621"/>
      <c r="G1003" s="78"/>
      <c r="H1003" s="621"/>
      <c r="I1003" s="27"/>
      <c r="J1003" s="27"/>
      <c r="K1003" s="27"/>
      <c r="L1003" s="27"/>
      <c r="M1003" s="27"/>
      <c r="N1003" s="27"/>
      <c r="O1003" s="27"/>
      <c r="P1003" s="27"/>
      <c r="Q1003" s="27"/>
      <c r="R1003" s="27"/>
      <c r="S1003" s="27"/>
      <c r="T1003" s="27"/>
      <c r="U1003" s="27"/>
      <c r="V1003" s="27"/>
      <c r="W1003" s="27"/>
      <c r="X1003" s="27"/>
      <c r="Y1003" s="27"/>
      <c r="Z1003" s="27"/>
      <c r="AA1003" s="27"/>
      <c r="AB1003" s="27"/>
      <c r="AC1003" s="27"/>
      <c r="AD1003" s="27"/>
      <c r="AE1003" s="27"/>
      <c r="AF1003" s="27"/>
      <c r="AG1003" s="27"/>
      <c r="AH1003" s="27"/>
      <c r="AI1003" s="27"/>
      <c r="AJ1003" s="27"/>
      <c r="AK1003" s="27"/>
    </row>
    <row r="1004" ht="13.5" customHeight="1">
      <c r="A1004" s="5"/>
      <c r="B1004" s="621"/>
      <c r="C1004" s="621"/>
      <c r="D1004" s="621"/>
      <c r="E1004" s="621"/>
      <c r="F1004" s="621"/>
      <c r="G1004" s="78"/>
      <c r="H1004" s="621"/>
      <c r="I1004" s="27"/>
      <c r="J1004" s="27"/>
      <c r="K1004" s="27"/>
      <c r="L1004" s="27"/>
      <c r="M1004" s="27"/>
      <c r="N1004" s="27"/>
      <c r="O1004" s="27"/>
      <c r="P1004" s="27"/>
      <c r="Q1004" s="27"/>
      <c r="R1004" s="27"/>
      <c r="S1004" s="27"/>
      <c r="T1004" s="27"/>
      <c r="U1004" s="27"/>
      <c r="V1004" s="27"/>
      <c r="W1004" s="27"/>
      <c r="X1004" s="27"/>
      <c r="Y1004" s="27"/>
      <c r="Z1004" s="27"/>
      <c r="AA1004" s="27"/>
      <c r="AB1004" s="27"/>
      <c r="AC1004" s="27"/>
      <c r="AD1004" s="27"/>
      <c r="AE1004" s="27"/>
      <c r="AF1004" s="27"/>
      <c r="AG1004" s="27"/>
      <c r="AH1004" s="27"/>
      <c r="AI1004" s="27"/>
      <c r="AJ1004" s="27"/>
      <c r="AK1004" s="27"/>
    </row>
    <row r="1005" ht="13.5" customHeight="1">
      <c r="A1005" s="5"/>
      <c r="B1005" s="621"/>
      <c r="C1005" s="621"/>
      <c r="D1005" s="621"/>
      <c r="E1005" s="621"/>
      <c r="F1005" s="621"/>
      <c r="G1005" s="78"/>
      <c r="H1005" s="621"/>
      <c r="I1005" s="27"/>
      <c r="J1005" s="27"/>
      <c r="K1005" s="27"/>
      <c r="L1005" s="27"/>
      <c r="M1005" s="27"/>
      <c r="N1005" s="27"/>
      <c r="O1005" s="27"/>
      <c r="P1005" s="27"/>
      <c r="Q1005" s="27"/>
      <c r="R1005" s="27"/>
      <c r="S1005" s="27"/>
      <c r="T1005" s="27"/>
      <c r="U1005" s="27"/>
      <c r="V1005" s="27"/>
      <c r="W1005" s="27"/>
      <c r="X1005" s="27"/>
      <c r="Y1005" s="27"/>
      <c r="Z1005" s="27"/>
      <c r="AA1005" s="27"/>
      <c r="AB1005" s="27"/>
      <c r="AC1005" s="27"/>
      <c r="AD1005" s="27"/>
      <c r="AE1005" s="27"/>
      <c r="AF1005" s="27"/>
      <c r="AG1005" s="27"/>
      <c r="AH1005" s="27"/>
      <c r="AI1005" s="27"/>
      <c r="AJ1005" s="27"/>
      <c r="AK1005" s="27"/>
    </row>
    <row r="1006" ht="13.5" customHeight="1">
      <c r="A1006" s="5"/>
      <c r="B1006" s="621"/>
      <c r="C1006" s="621"/>
      <c r="D1006" s="621"/>
      <c r="E1006" s="621"/>
      <c r="F1006" s="621"/>
      <c r="G1006" s="78"/>
      <c r="H1006" s="621"/>
      <c r="I1006" s="27"/>
      <c r="J1006" s="27"/>
      <c r="K1006" s="27"/>
      <c r="L1006" s="27"/>
      <c r="M1006" s="27"/>
      <c r="N1006" s="27"/>
      <c r="O1006" s="27"/>
      <c r="P1006" s="27"/>
      <c r="Q1006" s="27"/>
      <c r="R1006" s="27"/>
      <c r="S1006" s="27"/>
      <c r="T1006" s="27"/>
      <c r="U1006" s="27"/>
      <c r="V1006" s="27"/>
      <c r="W1006" s="27"/>
      <c r="X1006" s="27"/>
      <c r="Y1006" s="27"/>
      <c r="Z1006" s="27"/>
      <c r="AA1006" s="27"/>
      <c r="AB1006" s="27"/>
      <c r="AC1006" s="27"/>
      <c r="AD1006" s="27"/>
      <c r="AE1006" s="27"/>
      <c r="AF1006" s="27"/>
      <c r="AG1006" s="27"/>
      <c r="AH1006" s="27"/>
      <c r="AI1006" s="27"/>
      <c r="AJ1006" s="27"/>
      <c r="AK1006" s="27"/>
    </row>
    <row r="1007" ht="13.5" customHeight="1">
      <c r="A1007" s="5"/>
      <c r="B1007" s="621"/>
      <c r="C1007" s="621"/>
      <c r="D1007" s="621"/>
      <c r="E1007" s="621"/>
      <c r="F1007" s="621"/>
      <c r="G1007" s="78"/>
      <c r="H1007" s="621"/>
      <c r="I1007" s="27"/>
      <c r="J1007" s="27"/>
      <c r="K1007" s="27"/>
      <c r="L1007" s="27"/>
      <c r="M1007" s="27"/>
      <c r="N1007" s="27"/>
      <c r="O1007" s="27"/>
      <c r="P1007" s="27"/>
      <c r="Q1007" s="27"/>
      <c r="R1007" s="27"/>
      <c r="S1007" s="27"/>
      <c r="T1007" s="27"/>
      <c r="U1007" s="27"/>
      <c r="V1007" s="27"/>
      <c r="W1007" s="27"/>
      <c r="X1007" s="27"/>
      <c r="Y1007" s="27"/>
      <c r="Z1007" s="27"/>
      <c r="AA1007" s="27"/>
      <c r="AB1007" s="27"/>
      <c r="AC1007" s="27"/>
      <c r="AD1007" s="27"/>
      <c r="AE1007" s="27"/>
      <c r="AF1007" s="27"/>
      <c r="AG1007" s="27"/>
      <c r="AH1007" s="27"/>
      <c r="AI1007" s="27"/>
      <c r="AJ1007" s="27"/>
      <c r="AK1007" s="27"/>
    </row>
    <row r="1008" ht="15.0" customHeight="1">
      <c r="A1008" s="5"/>
      <c r="G1008" s="78"/>
    </row>
    <row r="1009" ht="15.0" customHeight="1">
      <c r="A1009" s="5"/>
      <c r="G1009" s="78"/>
    </row>
    <row r="1010" ht="15.0" customHeight="1">
      <c r="A1010" s="5"/>
      <c r="G1010" s="78"/>
    </row>
    <row r="1011" ht="15.0" customHeight="1">
      <c r="A1011" s="5"/>
      <c r="G1011" s="78"/>
    </row>
    <row r="1012" ht="15.0" customHeight="1">
      <c r="A1012" s="5"/>
      <c r="G1012" s="78"/>
    </row>
    <row r="1013" ht="15.0" customHeight="1">
      <c r="A1013" s="5"/>
      <c r="G1013" s="78"/>
    </row>
    <row r="1014" ht="15.0" customHeight="1">
      <c r="A1014" s="5"/>
      <c r="G1014" s="78"/>
    </row>
    <row r="1015" ht="15.0" customHeight="1">
      <c r="A1015" s="5"/>
      <c r="G1015" s="78"/>
    </row>
    <row r="1016" ht="15.0" customHeight="1">
      <c r="A1016" s="5"/>
      <c r="G1016" s="78"/>
    </row>
    <row r="1017" ht="15.0" customHeight="1">
      <c r="A1017" s="5"/>
      <c r="G1017" s="78"/>
    </row>
    <row r="1018" ht="15.0" customHeight="1">
      <c r="A1018" s="5"/>
      <c r="G1018" s="78"/>
    </row>
    <row r="1019" ht="15.0" customHeight="1">
      <c r="A1019" s="5"/>
      <c r="G1019" s="78"/>
    </row>
    <row r="1020" ht="15.0" customHeight="1">
      <c r="A1020" s="5"/>
      <c r="G1020" s="78"/>
    </row>
    <row r="1021" ht="15.0" customHeight="1">
      <c r="A1021" s="5"/>
      <c r="G1021" s="78"/>
    </row>
    <row r="1022" ht="15.0" customHeight="1">
      <c r="A1022" s="5"/>
      <c r="G1022" s="78"/>
    </row>
    <row r="1023" ht="15.0" customHeight="1">
      <c r="A1023" s="5"/>
      <c r="G1023" s="78"/>
    </row>
    <row r="1024" ht="15.0" customHeight="1">
      <c r="A1024" s="5"/>
      <c r="G1024" s="78"/>
    </row>
    <row r="1025" ht="15.0" customHeight="1">
      <c r="A1025" s="5"/>
      <c r="G1025" s="78"/>
    </row>
    <row r="1026" ht="15.0" customHeight="1">
      <c r="A1026" s="5"/>
      <c r="G1026" s="78"/>
    </row>
    <row r="1027" ht="15.0" customHeight="1">
      <c r="A1027" s="5"/>
      <c r="G1027" s="78"/>
    </row>
    <row r="1028" ht="15.0" customHeight="1">
      <c r="A1028" s="5"/>
      <c r="G1028" s="78"/>
    </row>
    <row r="1029" ht="15.0" customHeight="1">
      <c r="A1029" s="5"/>
      <c r="G1029" s="78"/>
    </row>
    <row r="1030" ht="15.0" customHeight="1">
      <c r="A1030" s="5"/>
      <c r="G1030" s="78"/>
    </row>
    <row r="1031" ht="15.0" customHeight="1">
      <c r="A1031" s="5"/>
      <c r="G1031" s="78"/>
    </row>
    <row r="1032" ht="15.0" customHeight="1">
      <c r="A1032" s="5"/>
      <c r="G1032" s="78"/>
    </row>
    <row r="1033" ht="15.0" customHeight="1">
      <c r="A1033" s="5"/>
      <c r="G1033" s="78"/>
    </row>
    <row r="1034" ht="15.0" customHeight="1">
      <c r="A1034" s="5"/>
      <c r="G1034" s="78"/>
    </row>
    <row r="1035" ht="15.0" customHeight="1">
      <c r="A1035" s="5"/>
      <c r="G1035" s="78"/>
    </row>
    <row r="1036" ht="15.0" customHeight="1">
      <c r="A1036" s="5"/>
      <c r="G1036" s="78"/>
    </row>
    <row r="1037" ht="15.0" customHeight="1">
      <c r="A1037" s="5"/>
      <c r="G1037" s="78"/>
    </row>
    <row r="1038" ht="15.0" customHeight="1">
      <c r="A1038" s="5"/>
      <c r="G1038" s="78"/>
    </row>
    <row r="1039" ht="15.0" customHeight="1">
      <c r="A1039" s="5"/>
      <c r="G1039" s="78"/>
    </row>
    <row r="1040" ht="15.0" customHeight="1">
      <c r="A1040" s="5"/>
      <c r="G1040" s="78"/>
    </row>
    <row r="1041" ht="15.0" customHeight="1">
      <c r="A1041" s="5"/>
      <c r="G1041" s="78"/>
    </row>
    <row r="1042" ht="15.0" customHeight="1">
      <c r="A1042" s="5"/>
      <c r="G1042" s="78"/>
    </row>
    <row r="1043" ht="15.0" customHeight="1">
      <c r="A1043" s="5"/>
      <c r="G1043" s="78"/>
    </row>
    <row r="1044" ht="15.0" customHeight="1">
      <c r="A1044" s="5"/>
      <c r="G1044" s="78"/>
    </row>
    <row r="1045" ht="15.0" customHeight="1">
      <c r="A1045" s="5"/>
      <c r="G1045" s="78"/>
    </row>
    <row r="1046" ht="15.0" customHeight="1">
      <c r="A1046" s="5"/>
      <c r="G1046" s="78"/>
    </row>
    <row r="1047" ht="15.0" customHeight="1">
      <c r="A1047" s="5"/>
      <c r="G1047" s="78"/>
    </row>
    <row r="1048" ht="15.0" customHeight="1">
      <c r="A1048" s="5"/>
      <c r="G1048" s="78"/>
    </row>
    <row r="1049" ht="15.0" customHeight="1">
      <c r="A1049" s="5"/>
      <c r="G1049" s="78"/>
    </row>
    <row r="1050" ht="15.0" customHeight="1">
      <c r="A1050" s="5"/>
      <c r="G1050" s="78"/>
    </row>
    <row r="1051" ht="15.0" customHeight="1">
      <c r="A1051" s="5"/>
      <c r="G1051" s="78"/>
    </row>
    <row r="1052" ht="15.0" customHeight="1">
      <c r="A1052" s="5"/>
      <c r="G1052" s="78"/>
    </row>
    <row r="1053" ht="15.0" customHeight="1">
      <c r="A1053" s="5"/>
      <c r="G1053" s="78"/>
    </row>
    <row r="1054" ht="15.0" customHeight="1">
      <c r="A1054" s="5"/>
      <c r="G1054" s="78"/>
    </row>
    <row r="1055" ht="15.0" customHeight="1">
      <c r="A1055" s="5"/>
      <c r="G1055" s="78"/>
    </row>
    <row r="1056" ht="15.0" customHeight="1">
      <c r="A1056" s="5"/>
      <c r="G1056" s="78"/>
    </row>
    <row r="1057" ht="15.0" customHeight="1">
      <c r="A1057" s="5"/>
      <c r="G1057" s="78"/>
    </row>
    <row r="1058" ht="15.0" customHeight="1">
      <c r="A1058" s="5"/>
      <c r="G1058" s="78"/>
    </row>
    <row r="1059" ht="15.0" customHeight="1">
      <c r="A1059" s="5"/>
      <c r="G1059" s="78"/>
    </row>
    <row r="1060" ht="15.0" customHeight="1">
      <c r="A1060" s="5"/>
      <c r="G1060" s="78"/>
    </row>
  </sheetData>
  <mergeCells count="119">
    <mergeCell ref="I3:X4"/>
    <mergeCell ref="I7:V8"/>
    <mergeCell ref="I12:T12"/>
    <mergeCell ref="I13:T13"/>
    <mergeCell ref="N15:V15"/>
    <mergeCell ref="I16:V17"/>
    <mergeCell ref="I19:V19"/>
    <mergeCell ref="I20:V20"/>
    <mergeCell ref="I21:V21"/>
    <mergeCell ref="I23:V23"/>
    <mergeCell ref="I24:V24"/>
    <mergeCell ref="I25:T25"/>
    <mergeCell ref="N29:V29"/>
    <mergeCell ref="W29:AE29"/>
    <mergeCell ref="I31:V31"/>
    <mergeCell ref="I32:V32"/>
    <mergeCell ref="I33:V33"/>
    <mergeCell ref="I35:V35"/>
    <mergeCell ref="I36:V36"/>
    <mergeCell ref="I37:T37"/>
    <mergeCell ref="N41:V41"/>
    <mergeCell ref="I42:Z43"/>
    <mergeCell ref="I45:T45"/>
    <mergeCell ref="I46:T46"/>
    <mergeCell ref="I47:T47"/>
    <mergeCell ref="I48:T48"/>
    <mergeCell ref="I49:T49"/>
    <mergeCell ref="I50:T50"/>
    <mergeCell ref="M53:U53"/>
    <mergeCell ref="I54:Z55"/>
    <mergeCell ref="I56:Z57"/>
    <mergeCell ref="I58:Z59"/>
    <mergeCell ref="I61:T61"/>
    <mergeCell ref="I62:T62"/>
    <mergeCell ref="I67:T67"/>
    <mergeCell ref="I68:T68"/>
    <mergeCell ref="N76:T76"/>
    <mergeCell ref="N84:T84"/>
    <mergeCell ref="I86:Q86"/>
    <mergeCell ref="I91:V91"/>
    <mergeCell ref="I92:V92"/>
    <mergeCell ref="I93:T93"/>
    <mergeCell ref="I95:V95"/>
    <mergeCell ref="M96:Z96"/>
    <mergeCell ref="M97:Z98"/>
    <mergeCell ref="M102:T102"/>
    <mergeCell ref="M103:Z104"/>
    <mergeCell ref="M108:T108"/>
    <mergeCell ref="M109:Z110"/>
    <mergeCell ref="R140:T140"/>
    <mergeCell ref="R145:T153"/>
    <mergeCell ref="I136:Z136"/>
    <mergeCell ref="I137:Z138"/>
    <mergeCell ref="I140:I155"/>
    <mergeCell ref="J140:N140"/>
    <mergeCell ref="U140:W140"/>
    <mergeCell ref="X141:Z143"/>
    <mergeCell ref="X145:Z146"/>
    <mergeCell ref="X155:Z155"/>
    <mergeCell ref="R157:T157"/>
    <mergeCell ref="R158:T158"/>
    <mergeCell ref="U158:W158"/>
    <mergeCell ref="X158:Z158"/>
    <mergeCell ref="R155:T155"/>
    <mergeCell ref="U155:W155"/>
    <mergeCell ref="R156:T156"/>
    <mergeCell ref="U156:W156"/>
    <mergeCell ref="X156:Z156"/>
    <mergeCell ref="U157:W157"/>
    <mergeCell ref="X157:Z157"/>
    <mergeCell ref="J158:N158"/>
    <mergeCell ref="J159:N159"/>
    <mergeCell ref="O159:Q159"/>
    <mergeCell ref="R159:T159"/>
    <mergeCell ref="U159:W159"/>
    <mergeCell ref="X159:Z159"/>
    <mergeCell ref="J160:N160"/>
    <mergeCell ref="O160:Q160"/>
    <mergeCell ref="R160:T160"/>
    <mergeCell ref="U160:W160"/>
    <mergeCell ref="X160:Z160"/>
    <mergeCell ref="J155:N155"/>
    <mergeCell ref="O155:Q155"/>
    <mergeCell ref="J156:N156"/>
    <mergeCell ref="O156:Q156"/>
    <mergeCell ref="J157:N157"/>
    <mergeCell ref="O157:Q157"/>
    <mergeCell ref="O158:Q158"/>
    <mergeCell ref="I112:T112"/>
    <mergeCell ref="I113:T113"/>
    <mergeCell ref="I114:T114"/>
    <mergeCell ref="I115:AA116"/>
    <mergeCell ref="M118:Z119"/>
    <mergeCell ref="M120:T120"/>
    <mergeCell ref="M121:Z122"/>
    <mergeCell ref="I124:T124"/>
    <mergeCell ref="I125:T125"/>
    <mergeCell ref="I126:T126"/>
    <mergeCell ref="I127:Z128"/>
    <mergeCell ref="M130:W131"/>
    <mergeCell ref="M132:T132"/>
    <mergeCell ref="M133:Z134"/>
    <mergeCell ref="X140:Z140"/>
    <mergeCell ref="AA140:AC140"/>
    <mergeCell ref="AD140:AF140"/>
    <mergeCell ref="O140:Q140"/>
    <mergeCell ref="O141:Q143"/>
    <mergeCell ref="R141:T143"/>
    <mergeCell ref="U141:W143"/>
    <mergeCell ref="AA141:AC144"/>
    <mergeCell ref="AD141:AF143"/>
    <mergeCell ref="AA146:AC147"/>
    <mergeCell ref="AD146:AF147"/>
    <mergeCell ref="J141:N145"/>
    <mergeCell ref="J146:N148"/>
    <mergeCell ref="J149:N154"/>
    <mergeCell ref="F150:G152"/>
    <mergeCell ref="AA155:AC155"/>
    <mergeCell ref="AD155:AF155"/>
  </mergeCells>
  <printOptions/>
  <pageMargins bottom="0.75" footer="0.0" header="0.0" left="0.25" right="0.25" top="0.75"/>
  <pageSetup scale="63" orientation="portrait"/>
  <drawing r:id="rId2"/>
  <legacyDrawing r:id="rId3"/>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showGridLines="0" workbookViewId="0"/>
  </sheetViews>
  <sheetFormatPr customHeight="1" defaultColWidth="14.43" defaultRowHeight="15.0"/>
  <cols>
    <col customWidth="1" min="1" max="1" width="6.43"/>
    <col customWidth="1" min="2" max="6" width="4.71"/>
    <col customWidth="1" min="7" max="7" width="8.57"/>
    <col customWidth="1" min="8" max="9" width="4.71"/>
    <col customWidth="1" min="10" max="10" width="5.71"/>
    <col customWidth="1" min="11" max="38" width="4.71"/>
  </cols>
  <sheetData>
    <row r="1" ht="13.5" customHeight="1">
      <c r="A1" s="130" t="s">
        <v>3017</v>
      </c>
      <c r="B1" s="740" t="s">
        <v>2936</v>
      </c>
      <c r="C1" s="741" t="s">
        <v>2937</v>
      </c>
      <c r="D1" s="742" t="s">
        <v>2938</v>
      </c>
      <c r="E1" s="743" t="s">
        <v>2939</v>
      </c>
      <c r="F1" s="744" t="s">
        <v>189</v>
      </c>
      <c r="G1" s="72" t="s">
        <v>2971</v>
      </c>
      <c r="H1" s="745">
        <v>8.0</v>
      </c>
      <c r="I1" s="184" t="str">
        <f>"SECTION "&amp;H1&amp;". EDUCACIÓN"</f>
        <v>SECTION 8. EDUCACIÓN</v>
      </c>
      <c r="J1" s="99"/>
      <c r="K1" s="98"/>
      <c r="L1" s="98"/>
      <c r="M1" s="98"/>
      <c r="N1" s="98"/>
      <c r="O1" s="98"/>
      <c r="P1" s="98"/>
      <c r="Q1" s="98"/>
      <c r="R1" s="98"/>
      <c r="S1" s="98"/>
      <c r="T1" s="98"/>
      <c r="U1" s="98"/>
      <c r="V1" s="98"/>
      <c r="W1" s="98"/>
      <c r="X1" s="98"/>
      <c r="Y1" s="98"/>
      <c r="Z1" s="98"/>
      <c r="AA1" s="98"/>
      <c r="AB1" s="98"/>
      <c r="AC1" s="98"/>
      <c r="AD1" s="98"/>
      <c r="AE1" s="98"/>
      <c r="AF1" s="98"/>
      <c r="AG1" s="98"/>
      <c r="AH1" s="98"/>
      <c r="AI1" s="98"/>
      <c r="AJ1" s="98"/>
    </row>
    <row r="2" ht="13.5" customHeight="1">
      <c r="A2" s="5"/>
      <c r="B2" s="195"/>
      <c r="C2" s="195"/>
      <c r="D2" s="195"/>
      <c r="E2" s="195"/>
      <c r="F2" s="195"/>
      <c r="G2" s="78"/>
      <c r="H2" s="185"/>
      <c r="I2" s="184"/>
      <c r="J2" s="99"/>
      <c r="K2" s="98"/>
      <c r="L2" s="98"/>
      <c r="M2" s="98"/>
      <c r="N2" s="98"/>
      <c r="O2" s="98"/>
      <c r="P2" s="98"/>
      <c r="Q2" s="98"/>
      <c r="R2" s="98"/>
      <c r="S2" s="98"/>
      <c r="T2" s="98"/>
      <c r="U2" s="98"/>
      <c r="V2" s="98"/>
      <c r="W2" s="98"/>
      <c r="X2" s="98"/>
      <c r="Y2" s="98"/>
      <c r="Z2" s="98"/>
      <c r="AA2" s="98"/>
      <c r="AB2" s="98"/>
      <c r="AC2" s="98"/>
      <c r="AD2" s="98"/>
      <c r="AE2" s="98"/>
      <c r="AF2" s="98"/>
      <c r="AG2" s="98"/>
      <c r="AH2" s="98"/>
      <c r="AI2" s="98"/>
      <c r="AJ2" s="98"/>
    </row>
    <row r="3" ht="13.5" customHeight="1">
      <c r="A3" s="5"/>
      <c r="B3" s="98"/>
      <c r="C3" s="98"/>
      <c r="D3" s="98"/>
      <c r="E3" s="98"/>
      <c r="F3" s="98"/>
      <c r="G3" s="78"/>
      <c r="H3" s="746"/>
      <c r="I3" s="144" t="str">
        <f>"CATI: SI (7.22 SIN DATO) PASAR A "&amp;H300</f>
        <v>CATI: SI (7.22 SIN DATO) PASAR A 8,16</v>
      </c>
      <c r="J3" s="747"/>
      <c r="K3" s="748"/>
      <c r="L3" s="748"/>
      <c r="M3" s="748"/>
      <c r="N3" s="144"/>
      <c r="O3" s="144"/>
      <c r="P3" s="144"/>
      <c r="Q3" s="144"/>
      <c r="R3" s="98"/>
      <c r="S3" s="98"/>
      <c r="T3" s="98"/>
      <c r="U3" s="98"/>
      <c r="V3" s="98"/>
      <c r="W3" s="98"/>
      <c r="X3" s="98"/>
      <c r="Y3" s="98"/>
      <c r="Z3" s="98"/>
      <c r="AA3" s="98"/>
      <c r="AB3" s="98"/>
      <c r="AC3" s="98"/>
      <c r="AD3" s="98"/>
      <c r="AE3" s="98"/>
      <c r="AF3" s="98"/>
      <c r="AG3" s="98"/>
      <c r="AH3" s="98"/>
      <c r="AI3" s="98"/>
      <c r="AJ3" s="98"/>
    </row>
    <row r="4" ht="13.5" customHeight="1">
      <c r="A4" s="5"/>
      <c r="B4" s="98"/>
      <c r="C4" s="98"/>
      <c r="D4" s="98"/>
      <c r="E4" s="98"/>
      <c r="F4" s="98"/>
      <c r="G4" s="78"/>
      <c r="H4" s="193"/>
      <c r="I4" s="144" t="str">
        <f>"CATI: SI (7.22 &gt;= 1) ASIGNAR V08_01a=W2_ID_1"</f>
        <v>CATI: SI (7.22 &gt;= 1) ASIGNAR V08_01a=W2_ID_1</v>
      </c>
      <c r="J4" s="344"/>
      <c r="K4" s="144"/>
      <c r="L4" s="144"/>
      <c r="M4" s="144"/>
      <c r="N4" s="144"/>
      <c r="O4" s="144"/>
      <c r="P4" s="144"/>
      <c r="Q4" s="144"/>
      <c r="R4" s="98"/>
      <c r="S4" s="98"/>
      <c r="T4" s="98"/>
      <c r="U4" s="98"/>
      <c r="V4" s="98"/>
      <c r="W4" s="98"/>
      <c r="X4" s="98"/>
      <c r="Y4" s="98"/>
      <c r="Z4" s="98"/>
      <c r="AA4" s="98"/>
      <c r="AB4" s="98"/>
      <c r="AC4" s="98"/>
      <c r="AD4" s="98"/>
      <c r="AE4" s="98"/>
      <c r="AF4" s="98"/>
      <c r="AG4" s="98"/>
      <c r="AH4" s="98"/>
      <c r="AI4" s="98"/>
      <c r="AJ4" s="98"/>
    </row>
    <row r="5" ht="13.5" customHeight="1">
      <c r="A5" s="5"/>
      <c r="B5" s="98"/>
      <c r="C5" s="98"/>
      <c r="D5" s="98"/>
      <c r="E5" s="98"/>
      <c r="F5" s="98"/>
      <c r="G5" s="78"/>
      <c r="H5" s="746"/>
      <c r="I5" s="342" t="s">
        <v>3640</v>
      </c>
      <c r="J5" s="747"/>
      <c r="K5" s="748"/>
      <c r="L5" s="748"/>
      <c r="M5" s="748"/>
      <c r="N5" s="144"/>
      <c r="O5" s="144"/>
      <c r="P5" s="144"/>
      <c r="Q5" s="144"/>
      <c r="R5" s="144"/>
      <c r="S5" s="144"/>
      <c r="T5" s="144"/>
      <c r="U5" s="144"/>
      <c r="V5" s="98"/>
      <c r="W5" s="98"/>
      <c r="X5" s="98"/>
      <c r="Y5" s="98"/>
      <c r="Z5" s="98"/>
      <c r="AA5" s="98"/>
      <c r="AB5" s="98"/>
      <c r="AC5" s="98"/>
      <c r="AD5" s="98"/>
      <c r="AE5" s="98"/>
      <c r="AF5" s="98"/>
      <c r="AG5" s="98"/>
      <c r="AH5" s="98"/>
      <c r="AI5" s="98"/>
      <c r="AJ5" s="98"/>
    </row>
    <row r="6" ht="13.5" customHeight="1">
      <c r="A6" s="5"/>
      <c r="B6" s="98"/>
      <c r="C6" s="98"/>
      <c r="D6" s="98"/>
      <c r="E6" s="98"/>
      <c r="F6" s="98"/>
      <c r="G6" s="78"/>
      <c r="H6" s="746"/>
      <c r="I6" s="342" t="s">
        <v>3641</v>
      </c>
      <c r="J6" s="747"/>
      <c r="K6" s="748"/>
      <c r="L6" s="748"/>
      <c r="M6" s="748"/>
      <c r="N6" s="144"/>
      <c r="O6" s="144"/>
      <c r="P6" s="144"/>
      <c r="Q6" s="144"/>
      <c r="R6" s="144"/>
      <c r="S6" s="144"/>
      <c r="T6" s="144"/>
      <c r="U6" s="144"/>
      <c r="V6" s="98"/>
      <c r="W6" s="98"/>
      <c r="X6" s="98"/>
      <c r="Y6" s="98"/>
      <c r="Z6" s="98"/>
      <c r="AA6" s="98"/>
      <c r="AB6" s="98"/>
      <c r="AC6" s="98"/>
      <c r="AD6" s="98"/>
      <c r="AE6" s="98"/>
      <c r="AF6" s="98"/>
      <c r="AG6" s="98"/>
      <c r="AH6" s="98"/>
      <c r="AI6" s="98"/>
      <c r="AJ6" s="98"/>
    </row>
    <row r="7" ht="13.5" customHeight="1">
      <c r="A7" s="5"/>
      <c r="B7" s="98"/>
      <c r="C7" s="98"/>
      <c r="D7" s="98"/>
      <c r="E7" s="98"/>
      <c r="F7" s="98"/>
      <c r="G7" s="78"/>
      <c r="H7" s="746">
        <f>H1+0.01</f>
        <v>8.01</v>
      </c>
      <c r="I7" s="275" t="s">
        <v>3642</v>
      </c>
      <c r="J7" s="268"/>
      <c r="K7" s="30"/>
      <c r="L7" s="30"/>
      <c r="M7" s="30"/>
      <c r="N7" s="98"/>
      <c r="O7" s="98"/>
      <c r="P7" s="98"/>
      <c r="Q7" s="98"/>
      <c r="R7" s="98"/>
      <c r="S7" s="98"/>
      <c r="T7" s="98"/>
      <c r="U7" s="98"/>
      <c r="V7" s="98"/>
      <c r="W7" s="98"/>
      <c r="X7" s="98"/>
      <c r="Y7" s="98"/>
      <c r="Z7" s="98"/>
      <c r="AA7" s="98"/>
      <c r="AB7" s="98"/>
      <c r="AC7" s="98"/>
      <c r="AD7" s="98"/>
      <c r="AE7" s="98"/>
      <c r="AF7" s="98"/>
      <c r="AG7" s="98"/>
      <c r="AH7" s="98"/>
      <c r="AI7" s="98"/>
      <c r="AJ7" s="98"/>
    </row>
    <row r="8" ht="13.5" customHeight="1">
      <c r="A8" s="5"/>
      <c r="B8" s="98"/>
      <c r="C8" s="98"/>
      <c r="D8" s="98"/>
      <c r="E8" s="98"/>
      <c r="F8" s="98"/>
      <c r="G8" s="78"/>
      <c r="H8" s="8"/>
      <c r="I8" s="374" t="s">
        <v>3643</v>
      </c>
      <c r="J8" s="123"/>
      <c r="K8" s="123"/>
      <c r="L8" s="123"/>
      <c r="M8" s="123"/>
      <c r="N8" s="123"/>
      <c r="O8" s="123"/>
      <c r="P8" s="123"/>
      <c r="Q8" s="123"/>
      <c r="R8" s="123"/>
      <c r="S8" s="123"/>
      <c r="T8" s="123"/>
      <c r="U8" s="123"/>
      <c r="V8" s="123"/>
      <c r="W8" s="123"/>
      <c r="X8" s="123"/>
      <c r="Y8" s="123"/>
      <c r="Z8" s="98"/>
      <c r="AA8" s="98"/>
      <c r="AB8" s="98"/>
      <c r="AC8" s="98"/>
      <c r="AD8" s="98"/>
      <c r="AE8" s="98"/>
      <c r="AF8" s="98"/>
      <c r="AG8" s="98"/>
      <c r="AH8" s="98"/>
      <c r="AI8" s="98"/>
      <c r="AJ8" s="98"/>
    </row>
    <row r="9" ht="26.25" customHeight="1">
      <c r="A9" s="5"/>
      <c r="B9" s="98"/>
      <c r="C9" s="98"/>
      <c r="D9" s="98"/>
      <c r="E9" s="98"/>
      <c r="F9" s="98"/>
      <c r="G9" s="78"/>
      <c r="H9" s="185" t="s">
        <v>2990</v>
      </c>
      <c r="I9" s="749" t="s">
        <v>3644</v>
      </c>
      <c r="AA9" s="98"/>
      <c r="AB9" s="98"/>
      <c r="AC9" s="98"/>
      <c r="AD9" s="98"/>
      <c r="AE9" s="98"/>
      <c r="AF9" s="98"/>
      <c r="AG9" s="98"/>
      <c r="AH9" s="98"/>
      <c r="AI9" s="98"/>
      <c r="AJ9" s="98"/>
    </row>
    <row r="10" ht="15.75" customHeight="1">
      <c r="A10" s="5"/>
      <c r="B10" s="98"/>
      <c r="C10" s="98"/>
      <c r="D10" s="98"/>
      <c r="E10" s="98"/>
      <c r="F10" s="98"/>
      <c r="G10" s="78"/>
      <c r="H10" s="185"/>
      <c r="AA10" s="98"/>
      <c r="AB10" s="98"/>
      <c r="AC10" s="98"/>
      <c r="AD10" s="98"/>
      <c r="AE10" s="98"/>
      <c r="AF10" s="98"/>
      <c r="AG10" s="98"/>
      <c r="AH10" s="98"/>
      <c r="AI10" s="98"/>
      <c r="AJ10" s="98"/>
    </row>
    <row r="11" ht="13.5" customHeight="1">
      <c r="A11" s="5"/>
      <c r="B11" s="98"/>
      <c r="C11" s="98"/>
      <c r="D11" s="98"/>
      <c r="E11" s="98"/>
      <c r="F11" s="98"/>
      <c r="G11" s="78"/>
      <c r="H11" s="185"/>
      <c r="I11" s="98"/>
      <c r="J11" s="98"/>
      <c r="K11" s="98"/>
      <c r="L11" s="750" t="s">
        <v>3645</v>
      </c>
      <c r="M11" s="58"/>
      <c r="N11" s="59"/>
      <c r="O11" s="751" t="s">
        <v>3646</v>
      </c>
      <c r="P11" s="58"/>
      <c r="Q11" s="58"/>
      <c r="R11" s="59"/>
      <c r="S11" s="98"/>
      <c r="T11" s="98"/>
      <c r="U11" s="98"/>
      <c r="V11" s="98"/>
      <c r="W11" s="98"/>
      <c r="X11" s="98"/>
      <c r="Y11" s="98"/>
      <c r="Z11" s="98"/>
      <c r="AA11" s="98"/>
      <c r="AB11" s="98"/>
      <c r="AC11" s="98"/>
      <c r="AD11" s="98"/>
      <c r="AE11" s="98"/>
      <c r="AF11" s="98"/>
      <c r="AG11" s="98"/>
      <c r="AH11" s="98"/>
      <c r="AI11" s="98"/>
      <c r="AJ11" s="98"/>
    </row>
    <row r="12" ht="13.5" customHeight="1">
      <c r="A12" s="5"/>
      <c r="B12" s="98"/>
      <c r="C12" s="98"/>
      <c r="D12" s="98"/>
      <c r="E12" s="98"/>
      <c r="F12" s="98"/>
      <c r="G12" s="78"/>
      <c r="H12" s="185"/>
      <c r="I12" s="98"/>
      <c r="J12" s="98"/>
      <c r="K12" s="98"/>
      <c r="L12" s="752" t="s">
        <v>3647</v>
      </c>
      <c r="M12" s="58"/>
      <c r="N12" s="59"/>
      <c r="O12" s="753" t="s">
        <v>3648</v>
      </c>
      <c r="P12" s="58"/>
      <c r="Q12" s="58"/>
      <c r="R12" s="59"/>
      <c r="S12" s="98"/>
      <c r="T12" s="98"/>
      <c r="U12" s="98"/>
      <c r="V12" s="98"/>
      <c r="W12" s="98"/>
      <c r="X12" s="98"/>
      <c r="Y12" s="98"/>
      <c r="Z12" s="98"/>
      <c r="AA12" s="98"/>
      <c r="AB12" s="98"/>
      <c r="AC12" s="98"/>
      <c r="AD12" s="98"/>
      <c r="AE12" s="98"/>
      <c r="AF12" s="98"/>
      <c r="AG12" s="98"/>
      <c r="AH12" s="98"/>
      <c r="AI12" s="98"/>
      <c r="AJ12" s="98"/>
    </row>
    <row r="13" ht="13.5" customHeight="1">
      <c r="A13" s="5"/>
      <c r="B13" s="98"/>
      <c r="C13" s="98"/>
      <c r="D13" s="98"/>
      <c r="E13" s="98"/>
      <c r="F13" s="98"/>
      <c r="G13" s="78"/>
      <c r="H13" s="185" t="s">
        <v>2990</v>
      </c>
      <c r="I13" s="98"/>
      <c r="J13" s="98"/>
      <c r="K13" s="98"/>
      <c r="L13" s="754"/>
      <c r="M13" s="58"/>
      <c r="N13" s="59"/>
      <c r="O13" s="755"/>
      <c r="P13" s="58"/>
      <c r="Q13" s="58"/>
      <c r="R13" s="59"/>
      <c r="S13" s="98"/>
      <c r="T13" s="98"/>
      <c r="U13" s="98"/>
      <c r="V13" s="98"/>
      <c r="W13" s="98"/>
      <c r="X13" s="98"/>
      <c r="Y13" s="98"/>
      <c r="Z13" s="98"/>
      <c r="AA13" s="98"/>
      <c r="AB13" s="98"/>
      <c r="AC13" s="98"/>
      <c r="AD13" s="98"/>
      <c r="AE13" s="98"/>
      <c r="AF13" s="98"/>
      <c r="AG13" s="98"/>
      <c r="AH13" s="98"/>
      <c r="AI13" s="98"/>
      <c r="AJ13" s="98"/>
    </row>
    <row r="14" ht="13.5" customHeight="1">
      <c r="A14" s="5"/>
      <c r="B14" s="98"/>
      <c r="C14" s="98"/>
      <c r="D14" s="98"/>
      <c r="E14" s="98"/>
      <c r="F14" s="98"/>
      <c r="G14" s="78"/>
      <c r="H14" s="756"/>
      <c r="I14" s="98"/>
      <c r="J14" s="268"/>
      <c r="K14" s="30"/>
      <c r="L14" s="30"/>
      <c r="M14" s="30"/>
      <c r="N14" s="98"/>
      <c r="O14" s="98"/>
      <c r="P14" s="98"/>
      <c r="Q14" s="98"/>
      <c r="R14" s="98"/>
      <c r="S14" s="98"/>
      <c r="T14" s="98"/>
      <c r="U14" s="98"/>
      <c r="V14" s="98"/>
      <c r="W14" s="98"/>
      <c r="X14" s="98"/>
      <c r="Y14" s="98"/>
      <c r="Z14" s="98"/>
      <c r="AA14" s="98"/>
      <c r="AB14" s="98"/>
      <c r="AC14" s="98"/>
      <c r="AD14" s="98"/>
      <c r="AE14" s="98"/>
      <c r="AF14" s="98"/>
      <c r="AG14" s="98"/>
      <c r="AH14" s="98"/>
      <c r="AI14" s="98"/>
      <c r="AJ14" s="98"/>
    </row>
    <row r="15" ht="13.5" customHeight="1">
      <c r="A15" s="5"/>
      <c r="B15" s="98"/>
      <c r="C15" s="98"/>
      <c r="D15" s="98"/>
      <c r="E15" s="98"/>
      <c r="F15" s="98"/>
      <c r="G15" s="78"/>
      <c r="H15" s="756" t="s">
        <v>2990</v>
      </c>
      <c r="I15" s="140" t="s">
        <v>3649</v>
      </c>
      <c r="J15" s="268"/>
      <c r="K15" s="30"/>
      <c r="L15" s="30"/>
      <c r="M15" s="30"/>
      <c r="N15" s="98"/>
      <c r="O15" s="98"/>
      <c r="P15" s="98"/>
      <c r="Q15" s="98"/>
      <c r="R15" s="98"/>
      <c r="S15" s="98"/>
      <c r="T15" s="98"/>
      <c r="U15" s="98"/>
      <c r="V15" s="98"/>
      <c r="W15" s="98"/>
      <c r="X15" s="98"/>
      <c r="Y15" s="98"/>
      <c r="Z15" s="98"/>
      <c r="AA15" s="98"/>
      <c r="AB15" s="98"/>
      <c r="AC15" s="98"/>
      <c r="AD15" s="98"/>
      <c r="AE15" s="98"/>
      <c r="AF15" s="98"/>
      <c r="AG15" s="98"/>
      <c r="AH15" s="98"/>
      <c r="AI15" s="98"/>
      <c r="AJ15" s="98"/>
    </row>
    <row r="16" ht="13.5" customHeight="1">
      <c r="A16" s="5"/>
      <c r="B16" s="98"/>
      <c r="C16" s="98"/>
      <c r="D16" s="98"/>
      <c r="E16" s="98"/>
      <c r="F16" s="98"/>
      <c r="G16" s="78"/>
      <c r="H16" s="746">
        <f>H7+0.01</f>
        <v>8.02</v>
      </c>
      <c r="I16" s="32" t="s">
        <v>3650</v>
      </c>
      <c r="Z16" s="98"/>
      <c r="AA16" s="98"/>
      <c r="AB16" s="98"/>
      <c r="AC16" s="98"/>
      <c r="AD16" s="98"/>
      <c r="AE16" s="98"/>
      <c r="AF16" s="98"/>
      <c r="AG16" s="98"/>
      <c r="AH16" s="98"/>
      <c r="AI16" s="98"/>
      <c r="AJ16" s="98"/>
    </row>
    <row r="17" ht="12.75" customHeight="1">
      <c r="A17" s="5"/>
      <c r="B17" s="98"/>
      <c r="C17" s="98"/>
      <c r="D17" s="98"/>
      <c r="E17" s="98"/>
      <c r="F17" s="98"/>
      <c r="G17" s="78"/>
      <c r="H17" s="746"/>
      <c r="I17" s="98"/>
      <c r="J17" s="524">
        <v>1.0</v>
      </c>
      <c r="K17" s="527" t="s">
        <v>2974</v>
      </c>
      <c r="L17" s="30"/>
      <c r="M17" s="30"/>
      <c r="N17" s="98"/>
      <c r="O17" s="98"/>
      <c r="P17" s="98"/>
      <c r="Q17" s="98"/>
      <c r="R17" s="98"/>
      <c r="S17" s="98"/>
      <c r="T17" s="98"/>
      <c r="U17" s="98"/>
      <c r="V17" s="98"/>
      <c r="W17" s="98"/>
      <c r="X17" s="98"/>
      <c r="Y17" s="98"/>
      <c r="Z17" s="98"/>
      <c r="AA17" s="98"/>
      <c r="AB17" s="98"/>
      <c r="AC17" s="98"/>
      <c r="AD17" s="98"/>
      <c r="AE17" s="98"/>
      <c r="AF17" s="98"/>
      <c r="AG17" s="98"/>
      <c r="AH17" s="98"/>
      <c r="AI17" s="98"/>
      <c r="AJ17" s="98"/>
    </row>
    <row r="18" ht="13.5" customHeight="1">
      <c r="A18" s="5"/>
      <c r="B18" s="123"/>
      <c r="C18" s="123"/>
      <c r="D18" s="123"/>
      <c r="E18" s="123"/>
      <c r="F18" s="98"/>
      <c r="G18" s="78"/>
      <c r="H18" s="746"/>
      <c r="I18" s="98"/>
      <c r="J18" s="524">
        <v>2.0</v>
      </c>
      <c r="K18" s="527" t="s">
        <v>3651</v>
      </c>
      <c r="L18" s="30"/>
      <c r="M18" s="30"/>
      <c r="N18" s="440"/>
      <c r="O18" s="440"/>
      <c r="P18" s="440"/>
      <c r="Q18" s="440"/>
      <c r="R18" s="440"/>
      <c r="S18" s="27"/>
      <c r="T18" s="98"/>
      <c r="U18" s="440"/>
      <c r="V18" s="440"/>
      <c r="W18" s="440"/>
      <c r="X18" s="440"/>
      <c r="Y18" s="440"/>
      <c r="Z18" s="98"/>
      <c r="AA18" s="98"/>
      <c r="AB18" s="98"/>
      <c r="AC18" s="98"/>
      <c r="AD18" s="98"/>
      <c r="AE18" s="98"/>
      <c r="AF18" s="98"/>
      <c r="AG18" s="98"/>
      <c r="AH18" s="98"/>
      <c r="AI18" s="98"/>
      <c r="AJ18" s="98"/>
    </row>
    <row r="19" ht="13.5" customHeight="1">
      <c r="A19" s="5"/>
      <c r="B19" s="123"/>
      <c r="C19" s="123"/>
      <c r="D19" s="123"/>
      <c r="E19" s="123"/>
      <c r="F19" s="98"/>
      <c r="G19" s="78"/>
      <c r="H19" s="746"/>
      <c r="I19" s="98"/>
      <c r="J19" s="524">
        <v>3.0</v>
      </c>
      <c r="K19" s="527" t="s">
        <v>3652</v>
      </c>
      <c r="L19" s="30"/>
      <c r="M19" s="30"/>
      <c r="N19" s="32"/>
      <c r="O19" s="32"/>
      <c r="P19" s="32"/>
      <c r="Q19" s="32"/>
      <c r="R19" s="32"/>
      <c r="S19" s="32"/>
      <c r="T19" s="32"/>
      <c r="U19" s="32"/>
      <c r="V19" s="32"/>
      <c r="W19" s="32"/>
      <c r="X19" s="32"/>
      <c r="Y19" s="32"/>
      <c r="Z19" s="98"/>
      <c r="AA19" s="98"/>
      <c r="AB19" s="98"/>
      <c r="AC19" s="98"/>
      <c r="AD19" s="98"/>
      <c r="AE19" s="98"/>
      <c r="AF19" s="98"/>
      <c r="AG19" s="98"/>
      <c r="AH19" s="98"/>
      <c r="AI19" s="98"/>
      <c r="AJ19" s="98"/>
    </row>
    <row r="20" ht="13.5" customHeight="1">
      <c r="A20" s="5"/>
      <c r="B20" s="123"/>
      <c r="C20" s="123"/>
      <c r="D20" s="123"/>
      <c r="E20" s="123"/>
      <c r="F20" s="98"/>
      <c r="G20" s="78"/>
      <c r="H20" s="746"/>
      <c r="I20" s="98"/>
      <c r="J20" s="524">
        <v>4.0</v>
      </c>
      <c r="K20" s="527" t="s">
        <v>3653</v>
      </c>
      <c r="L20" s="30"/>
      <c r="M20" s="30"/>
      <c r="N20" s="32"/>
      <c r="O20" s="32"/>
      <c r="P20" s="32"/>
      <c r="Q20" s="32"/>
      <c r="R20" s="32"/>
      <c r="S20" s="32"/>
      <c r="T20" s="32"/>
      <c r="U20" s="32"/>
      <c r="V20" s="32"/>
      <c r="W20" s="32"/>
      <c r="X20" s="32"/>
      <c r="Y20" s="32"/>
      <c r="Z20" s="98"/>
      <c r="AA20" s="98"/>
      <c r="AB20" s="98"/>
      <c r="AC20" s="98"/>
      <c r="AD20" s="98"/>
      <c r="AE20" s="98"/>
      <c r="AF20" s="98"/>
      <c r="AG20" s="98"/>
      <c r="AH20" s="98"/>
      <c r="AI20" s="98"/>
      <c r="AJ20" s="98"/>
    </row>
    <row r="21" ht="13.5" customHeight="1">
      <c r="A21" s="5"/>
      <c r="B21" s="98"/>
      <c r="C21" s="98"/>
      <c r="D21" s="98"/>
      <c r="E21" s="98"/>
      <c r="F21" s="98"/>
      <c r="G21" s="78"/>
      <c r="H21" s="746"/>
      <c r="I21" s="30"/>
      <c r="J21" s="524">
        <v>98.0</v>
      </c>
      <c r="K21" s="527" t="s">
        <v>3086</v>
      </c>
      <c r="L21" s="98"/>
      <c r="M21" s="30"/>
      <c r="N21" s="51"/>
      <c r="O21" s="51"/>
      <c r="P21" s="51"/>
      <c r="Q21" s="198"/>
      <c r="R21" s="198"/>
      <c r="S21" s="51"/>
      <c r="T21" s="51"/>
      <c r="U21" s="51"/>
      <c r="V21" s="51"/>
      <c r="W21" s="51"/>
      <c r="X21" s="51"/>
      <c r="Y21" s="51"/>
      <c r="Z21" s="98"/>
      <c r="AA21" s="98"/>
      <c r="AB21" s="98"/>
      <c r="AC21" s="98"/>
      <c r="AD21" s="98"/>
      <c r="AE21" s="98"/>
      <c r="AF21" s="98"/>
      <c r="AG21" s="98"/>
      <c r="AH21" s="98"/>
      <c r="AI21" s="98"/>
      <c r="AJ21" s="98"/>
    </row>
    <row r="22" ht="13.5" customHeight="1">
      <c r="A22" s="5"/>
      <c r="B22" s="98"/>
      <c r="C22" s="98"/>
      <c r="D22" s="98"/>
      <c r="E22" s="98"/>
      <c r="F22" s="98"/>
      <c r="G22" s="78"/>
      <c r="H22" s="746"/>
      <c r="I22" s="30"/>
      <c r="J22" s="268"/>
      <c r="K22" s="275"/>
      <c r="L22" s="98"/>
      <c r="M22" s="30"/>
      <c r="N22" s="51"/>
      <c r="O22" s="51"/>
      <c r="P22" s="51"/>
      <c r="Q22" s="198"/>
      <c r="R22" s="198"/>
      <c r="S22" s="51"/>
      <c r="T22" s="51"/>
      <c r="U22" s="51"/>
      <c r="V22" s="51"/>
      <c r="W22" s="51"/>
      <c r="X22" s="51"/>
      <c r="Y22" s="51"/>
      <c r="Z22" s="98"/>
      <c r="AA22" s="98"/>
      <c r="AB22" s="98"/>
      <c r="AC22" s="98"/>
      <c r="AD22" s="98"/>
      <c r="AE22" s="98"/>
      <c r="AF22" s="98"/>
      <c r="AG22" s="98"/>
      <c r="AH22" s="98"/>
      <c r="AI22" s="98"/>
      <c r="AJ22" s="98"/>
    </row>
    <row r="23" ht="13.5" customHeight="1">
      <c r="A23" s="5"/>
      <c r="B23" s="98"/>
      <c r="C23" s="98"/>
      <c r="D23" s="98"/>
      <c r="E23" s="98"/>
      <c r="F23" s="98"/>
      <c r="G23" s="78"/>
      <c r="H23" s="746">
        <f>H16+0.01</f>
        <v>8.03</v>
      </c>
      <c r="I23" s="32" t="s">
        <v>3654</v>
      </c>
      <c r="Z23" s="98"/>
      <c r="AA23" s="98"/>
      <c r="AB23" s="98"/>
      <c r="AC23" s="98"/>
      <c r="AD23" s="98"/>
      <c r="AE23" s="98"/>
      <c r="AF23" s="98"/>
      <c r="AG23" s="98"/>
      <c r="AH23" s="98"/>
      <c r="AI23" s="98"/>
      <c r="AJ23" s="98"/>
    </row>
    <row r="24" ht="13.5" customHeight="1">
      <c r="A24" s="5"/>
      <c r="B24" s="32"/>
      <c r="C24" s="32"/>
      <c r="D24" s="32"/>
      <c r="E24" s="32"/>
      <c r="F24" s="98"/>
      <c r="G24" s="78"/>
      <c r="H24" s="757"/>
      <c r="I24" s="280"/>
      <c r="J24" s="758">
        <v>1.0</v>
      </c>
      <c r="K24" s="759" t="s">
        <v>2974</v>
      </c>
      <c r="L24" s="459"/>
      <c r="M24" s="459"/>
      <c r="N24" s="280"/>
      <c r="O24" s="760" t="s">
        <v>3390</v>
      </c>
      <c r="P24" s="761" t="str">
        <f>H56</f>
        <v>8.03b</v>
      </c>
      <c r="Q24" s="489"/>
      <c r="R24" s="489"/>
      <c r="S24" s="138"/>
      <c r="T24" s="280"/>
      <c r="U24" s="489"/>
      <c r="V24" s="440"/>
      <c r="W24" s="440"/>
      <c r="X24" s="440"/>
      <c r="Y24" s="440"/>
      <c r="Z24" s="98"/>
      <c r="AA24" s="98"/>
      <c r="AB24" s="98"/>
      <c r="AC24" s="98"/>
      <c r="AD24" s="98"/>
      <c r="AE24" s="98"/>
      <c r="AF24" s="98"/>
      <c r="AG24" s="98"/>
      <c r="AH24" s="98"/>
      <c r="AI24" s="98"/>
      <c r="AJ24" s="98"/>
    </row>
    <row r="25" ht="13.5" customHeight="1">
      <c r="A25" s="5"/>
      <c r="B25" s="32"/>
      <c r="C25" s="32"/>
      <c r="D25" s="32"/>
      <c r="E25" s="32"/>
      <c r="F25" s="98"/>
      <c r="G25" s="78"/>
      <c r="H25" s="757"/>
      <c r="I25" s="280"/>
      <c r="J25" s="758">
        <v>2.0</v>
      </c>
      <c r="K25" s="759" t="s">
        <v>2975</v>
      </c>
      <c r="L25" s="280"/>
      <c r="M25" s="280"/>
      <c r="N25" s="489"/>
      <c r="O25" s="760" t="s">
        <v>3390</v>
      </c>
      <c r="P25" s="761" t="str">
        <f>H27</f>
        <v>8.03a</v>
      </c>
      <c r="Q25" s="280"/>
      <c r="R25" s="489"/>
      <c r="S25" s="489"/>
      <c r="T25" s="489"/>
      <c r="U25" s="489"/>
      <c r="V25" s="32"/>
      <c r="W25" s="32"/>
      <c r="X25" s="32"/>
      <c r="Y25" s="32"/>
      <c r="Z25" s="98"/>
      <c r="AA25" s="98"/>
      <c r="AB25" s="98"/>
      <c r="AC25" s="98"/>
      <c r="AD25" s="98"/>
      <c r="AE25" s="98"/>
      <c r="AF25" s="98"/>
      <c r="AG25" s="98"/>
      <c r="AH25" s="98"/>
      <c r="AI25" s="98"/>
      <c r="AJ25" s="98"/>
    </row>
    <row r="26" ht="13.5" customHeight="1">
      <c r="A26" s="5"/>
      <c r="B26" s="32"/>
      <c r="C26" s="32"/>
      <c r="D26" s="32"/>
      <c r="E26" s="32"/>
      <c r="F26" s="98"/>
      <c r="G26" s="78"/>
      <c r="H26" s="746"/>
      <c r="I26" s="30"/>
      <c r="J26" s="268"/>
      <c r="K26" s="275"/>
      <c r="L26" s="98"/>
      <c r="M26" s="30"/>
      <c r="N26" s="30"/>
      <c r="O26" s="197"/>
      <c r="P26" s="198"/>
      <c r="Q26" s="198"/>
      <c r="R26" s="198"/>
      <c r="S26" s="51"/>
      <c r="T26" s="495"/>
      <c r="U26" s="495"/>
      <c r="V26" s="51"/>
      <c r="W26" s="51"/>
      <c r="X26" s="51"/>
      <c r="Y26" s="51"/>
      <c r="Z26" s="98"/>
      <c r="AA26" s="98"/>
      <c r="AB26" s="98"/>
      <c r="AC26" s="98"/>
      <c r="AD26" s="98"/>
      <c r="AE26" s="98"/>
      <c r="AF26" s="98"/>
      <c r="AG26" s="98"/>
      <c r="AH26" s="98"/>
      <c r="AI26" s="98"/>
      <c r="AJ26" s="98"/>
    </row>
    <row r="27" ht="13.5" customHeight="1">
      <c r="A27" s="5"/>
      <c r="B27" s="32"/>
      <c r="C27" s="32"/>
      <c r="D27" s="32"/>
      <c r="E27" s="32"/>
      <c r="F27" s="98"/>
      <c r="G27" s="259" t="s">
        <v>3110</v>
      </c>
      <c r="H27" s="746" t="s">
        <v>3655</v>
      </c>
      <c r="I27" s="216" t="s">
        <v>3656</v>
      </c>
      <c r="J27" s="98"/>
      <c r="K27" s="98"/>
      <c r="L27" s="98"/>
      <c r="M27" s="98"/>
      <c r="N27" s="98"/>
      <c r="O27" s="98"/>
      <c r="P27" s="98"/>
      <c r="Q27" s="98"/>
      <c r="R27" s="98"/>
      <c r="S27" s="98"/>
      <c r="T27" s="280"/>
      <c r="U27" s="280"/>
      <c r="V27" s="98"/>
      <c r="W27" s="98"/>
      <c r="X27" s="98"/>
      <c r="Y27" s="98"/>
      <c r="Z27" s="98"/>
      <c r="AA27" s="98"/>
      <c r="AB27" s="98"/>
      <c r="AC27" s="98"/>
      <c r="AD27" s="98"/>
      <c r="AE27" s="98"/>
      <c r="AF27" s="98"/>
      <c r="AG27" s="98"/>
      <c r="AH27" s="98"/>
      <c r="AI27" s="98"/>
      <c r="AJ27" s="98"/>
    </row>
    <row r="28" ht="13.5" customHeight="1">
      <c r="A28" s="5"/>
      <c r="B28" s="32"/>
      <c r="C28" s="32"/>
      <c r="D28" s="32"/>
      <c r="E28" s="32"/>
      <c r="F28" s="98"/>
      <c r="G28" s="78"/>
      <c r="H28" s="746"/>
      <c r="I28" s="30"/>
      <c r="J28" s="524">
        <v>1.0</v>
      </c>
      <c r="K28" s="527" t="s">
        <v>3657</v>
      </c>
      <c r="L28" s="98"/>
      <c r="M28" s="30"/>
      <c r="N28" s="30"/>
      <c r="O28" s="197"/>
      <c r="P28" s="198"/>
      <c r="Q28" s="198"/>
      <c r="R28" s="198"/>
      <c r="S28" s="51"/>
      <c r="T28" s="51"/>
      <c r="U28" s="98"/>
      <c r="V28" s="98"/>
      <c r="W28" s="98"/>
      <c r="X28" s="98"/>
      <c r="Y28" s="98"/>
      <c r="Z28" s="98"/>
      <c r="AA28" s="98"/>
      <c r="AB28" s="98"/>
      <c r="AC28" s="98"/>
      <c r="AD28" s="98"/>
      <c r="AE28" s="98"/>
      <c r="AF28" s="98"/>
      <c r="AG28" s="98"/>
      <c r="AH28" s="98"/>
      <c r="AI28" s="98"/>
      <c r="AJ28" s="98"/>
    </row>
    <row r="29" ht="13.5" customHeight="1">
      <c r="A29" s="5"/>
      <c r="B29" s="32"/>
      <c r="C29" s="32"/>
      <c r="D29" s="32"/>
      <c r="E29" s="32"/>
      <c r="F29" s="98"/>
      <c r="G29" s="78"/>
      <c r="H29" s="746"/>
      <c r="I29" s="30"/>
      <c r="J29" s="524">
        <v>2.0</v>
      </c>
      <c r="K29" s="527" t="s">
        <v>3658</v>
      </c>
      <c r="L29" s="98"/>
      <c r="M29" s="30"/>
      <c r="N29" s="30"/>
      <c r="O29" s="197"/>
      <c r="P29" s="198"/>
      <c r="Q29" s="198"/>
      <c r="R29" s="198"/>
      <c r="S29" s="51"/>
      <c r="T29" s="51"/>
      <c r="U29" s="98"/>
      <c r="V29" s="98"/>
      <c r="W29" s="98"/>
      <c r="X29" s="98"/>
      <c r="Y29" s="98"/>
      <c r="Z29" s="98"/>
      <c r="AA29" s="98"/>
      <c r="AB29" s="98"/>
      <c r="AC29" s="98"/>
      <c r="AD29" s="98"/>
      <c r="AE29" s="98"/>
      <c r="AF29" s="98"/>
      <c r="AG29" s="98"/>
      <c r="AH29" s="98"/>
      <c r="AI29" s="98"/>
      <c r="AJ29" s="98"/>
    </row>
    <row r="30" ht="13.5" customHeight="1">
      <c r="A30" s="5"/>
      <c r="B30" s="32"/>
      <c r="C30" s="32"/>
      <c r="D30" s="32"/>
      <c r="E30" s="32"/>
      <c r="F30" s="98"/>
      <c r="G30" s="78"/>
      <c r="H30" s="746"/>
      <c r="I30" s="30"/>
      <c r="J30" s="524">
        <v>3.0</v>
      </c>
      <c r="K30" s="527" t="s">
        <v>3659</v>
      </c>
      <c r="L30" s="98"/>
      <c r="M30" s="30"/>
      <c r="N30" s="30"/>
      <c r="O30" s="197"/>
      <c r="P30" s="198"/>
      <c r="Q30" s="198"/>
      <c r="R30" s="198"/>
      <c r="S30" s="51"/>
      <c r="T30" s="51"/>
      <c r="U30" s="98"/>
      <c r="V30" s="98"/>
      <c r="W30" s="98"/>
      <c r="X30" s="98"/>
      <c r="Y30" s="98"/>
      <c r="Z30" s="98"/>
      <c r="AA30" s="98"/>
      <c r="AB30" s="98"/>
      <c r="AC30" s="98"/>
      <c r="AD30" s="98"/>
      <c r="AE30" s="98"/>
      <c r="AF30" s="98"/>
      <c r="AG30" s="98"/>
      <c r="AH30" s="98"/>
      <c r="AI30" s="98"/>
      <c r="AJ30" s="98"/>
    </row>
    <row r="31" ht="13.5" customHeight="1">
      <c r="A31" s="5"/>
      <c r="B31" s="32"/>
      <c r="C31" s="32"/>
      <c r="D31" s="32"/>
      <c r="E31" s="32"/>
      <c r="F31" s="98"/>
      <c r="G31" s="78"/>
      <c r="H31" s="746"/>
      <c r="I31" s="30"/>
      <c r="J31" s="524">
        <v>4.0</v>
      </c>
      <c r="K31" s="527" t="s">
        <v>3660</v>
      </c>
      <c r="L31" s="98"/>
      <c r="M31" s="30"/>
      <c r="N31" s="30"/>
      <c r="O31" s="197"/>
      <c r="P31" s="198"/>
      <c r="Q31" s="198"/>
      <c r="R31" s="198"/>
      <c r="S31" s="51"/>
      <c r="T31" s="51"/>
      <c r="U31" s="98"/>
      <c r="V31" s="98"/>
      <c r="W31" s="98"/>
      <c r="X31" s="98"/>
      <c r="Y31" s="98"/>
      <c r="Z31" s="98"/>
      <c r="AA31" s="98"/>
      <c r="AB31" s="98"/>
      <c r="AC31" s="98"/>
      <c r="AD31" s="98"/>
      <c r="AE31" s="98"/>
      <c r="AF31" s="98"/>
      <c r="AG31" s="98"/>
      <c r="AH31" s="98"/>
      <c r="AI31" s="98"/>
      <c r="AJ31" s="98"/>
    </row>
    <row r="32" ht="13.5" customHeight="1">
      <c r="A32" s="5"/>
      <c r="B32" s="32"/>
      <c r="C32" s="32"/>
      <c r="D32" s="32"/>
      <c r="E32" s="32"/>
      <c r="F32" s="98"/>
      <c r="G32" s="78"/>
      <c r="H32" s="746"/>
      <c r="I32" s="30"/>
      <c r="J32" s="524">
        <v>5.0</v>
      </c>
      <c r="K32" s="527" t="s">
        <v>3661</v>
      </c>
      <c r="L32" s="98"/>
      <c r="M32" s="30"/>
      <c r="N32" s="30"/>
      <c r="O32" s="197"/>
      <c r="P32" s="198"/>
      <c r="Q32" s="198"/>
      <c r="R32" s="198"/>
      <c r="S32" s="51"/>
      <c r="T32" s="51"/>
      <c r="U32" s="98"/>
      <c r="V32" s="98"/>
      <c r="W32" s="98"/>
      <c r="X32" s="98"/>
      <c r="Y32" s="98"/>
      <c r="Z32" s="98"/>
      <c r="AA32" s="98"/>
      <c r="AB32" s="98"/>
      <c r="AC32" s="98"/>
      <c r="AD32" s="98"/>
      <c r="AE32" s="98"/>
      <c r="AF32" s="98"/>
      <c r="AG32" s="98"/>
      <c r="AH32" s="98"/>
      <c r="AI32" s="98"/>
      <c r="AJ32" s="98"/>
    </row>
    <row r="33" ht="13.5" customHeight="1">
      <c r="A33" s="5"/>
      <c r="B33" s="32"/>
      <c r="C33" s="32"/>
      <c r="D33" s="32"/>
      <c r="E33" s="32"/>
      <c r="F33" s="98"/>
      <c r="G33" s="78"/>
      <c r="H33" s="746"/>
      <c r="I33" s="30"/>
      <c r="J33" s="524">
        <v>6.0</v>
      </c>
      <c r="K33" s="527" t="s">
        <v>3662</v>
      </c>
      <c r="L33" s="98"/>
      <c r="M33" s="30"/>
      <c r="N33" s="30"/>
      <c r="O33" s="197"/>
      <c r="P33" s="198"/>
      <c r="Q33" s="198"/>
      <c r="R33" s="198"/>
      <c r="S33" s="51"/>
      <c r="T33" s="51"/>
      <c r="U33" s="98"/>
      <c r="V33" s="98"/>
      <c r="W33" s="98"/>
      <c r="X33" s="98"/>
      <c r="Y33" s="98"/>
      <c r="Z33" s="98"/>
      <c r="AA33" s="98"/>
      <c r="AB33" s="98"/>
      <c r="AC33" s="98"/>
      <c r="AD33" s="98"/>
      <c r="AE33" s="98"/>
      <c r="AF33" s="98"/>
      <c r="AG33" s="98"/>
      <c r="AH33" s="98"/>
      <c r="AI33" s="98"/>
      <c r="AJ33" s="98"/>
    </row>
    <row r="34" ht="13.5" customHeight="1">
      <c r="A34" s="5"/>
      <c r="B34" s="32"/>
      <c r="C34" s="32"/>
      <c r="D34" s="32"/>
      <c r="E34" s="32"/>
      <c r="F34" s="98"/>
      <c r="G34" s="78"/>
      <c r="H34" s="746"/>
      <c r="I34" s="30"/>
      <c r="J34" s="524">
        <v>7.0</v>
      </c>
      <c r="K34" s="527" t="s">
        <v>3663</v>
      </c>
      <c r="L34" s="98"/>
      <c r="M34" s="30"/>
      <c r="N34" s="30"/>
      <c r="O34" s="197"/>
      <c r="P34" s="198"/>
      <c r="Q34" s="198"/>
      <c r="R34" s="198"/>
      <c r="S34" s="51"/>
      <c r="T34" s="51"/>
      <c r="U34" s="98"/>
      <c r="V34" s="98"/>
      <c r="W34" s="51"/>
      <c r="X34" s="98"/>
      <c r="Y34" s="98"/>
      <c r="Z34" s="98"/>
      <c r="AA34" s="98"/>
      <c r="AB34" s="98"/>
      <c r="AC34" s="98"/>
      <c r="AD34" s="98"/>
      <c r="AE34" s="98"/>
      <c r="AF34" s="98"/>
      <c r="AG34" s="98"/>
      <c r="AH34" s="98"/>
      <c r="AI34" s="98"/>
      <c r="AJ34" s="98"/>
    </row>
    <row r="35" ht="13.5" customHeight="1">
      <c r="A35" s="5"/>
      <c r="B35" s="32"/>
      <c r="C35" s="32"/>
      <c r="D35" s="32"/>
      <c r="E35" s="32"/>
      <c r="F35" s="98"/>
      <c r="G35" s="78"/>
      <c r="H35" s="746"/>
      <c r="I35" s="30"/>
      <c r="J35" s="524">
        <v>8.0</v>
      </c>
      <c r="K35" s="121" t="s">
        <v>3664</v>
      </c>
      <c r="L35" s="98"/>
      <c r="M35" s="30"/>
      <c r="N35" s="30"/>
      <c r="O35" s="197"/>
      <c r="P35" s="198"/>
      <c r="Q35" s="198"/>
      <c r="R35" s="198"/>
      <c r="S35" s="51"/>
      <c r="T35" s="51"/>
      <c r="U35" s="98"/>
      <c r="V35" s="98"/>
      <c r="W35" s="51"/>
      <c r="X35" s="98"/>
      <c r="Y35" s="98"/>
      <c r="Z35" s="98"/>
      <c r="AA35" s="98"/>
      <c r="AB35" s="98"/>
      <c r="AC35" s="98"/>
      <c r="AD35" s="98"/>
      <c r="AE35" s="98"/>
      <c r="AF35" s="98"/>
      <c r="AG35" s="98"/>
      <c r="AH35" s="98"/>
      <c r="AI35" s="98"/>
      <c r="AJ35" s="98"/>
    </row>
    <row r="36" ht="13.5" customHeight="1">
      <c r="A36" s="5"/>
      <c r="B36" s="32"/>
      <c r="C36" s="32"/>
      <c r="D36" s="32"/>
      <c r="E36" s="32"/>
      <c r="F36" s="98"/>
      <c r="G36" s="78"/>
      <c r="H36" s="746"/>
      <c r="I36" s="30"/>
      <c r="J36" s="524">
        <v>9.0</v>
      </c>
      <c r="K36" s="121" t="s">
        <v>3665</v>
      </c>
      <c r="L36" s="98"/>
      <c r="M36" s="30"/>
      <c r="N36" s="30"/>
      <c r="O36" s="197"/>
      <c r="P36" s="198"/>
      <c r="Q36" s="198"/>
      <c r="R36" s="198"/>
      <c r="S36" s="51"/>
      <c r="T36" s="51"/>
      <c r="U36" s="51"/>
      <c r="V36" s="51"/>
      <c r="W36" s="51"/>
      <c r="X36" s="51"/>
      <c r="Y36" s="51"/>
      <c r="Z36" s="98"/>
      <c r="AA36" s="98"/>
      <c r="AB36" s="98"/>
      <c r="AC36" s="98"/>
      <c r="AD36" s="98"/>
      <c r="AE36" s="98"/>
      <c r="AF36" s="98"/>
      <c r="AG36" s="98"/>
      <c r="AH36" s="98"/>
      <c r="AI36" s="98"/>
      <c r="AJ36" s="98"/>
    </row>
    <row r="37" ht="13.5" customHeight="1">
      <c r="A37" s="5"/>
      <c r="B37" s="32"/>
      <c r="C37" s="32"/>
      <c r="D37" s="32"/>
      <c r="E37" s="32"/>
      <c r="F37" s="98"/>
      <c r="G37" s="78"/>
      <c r="H37" s="746"/>
      <c r="I37" s="30"/>
      <c r="J37" s="524">
        <v>10.0</v>
      </c>
      <c r="K37" s="121" t="s">
        <v>3666</v>
      </c>
      <c r="L37" s="98"/>
      <c r="M37" s="30"/>
      <c r="N37" s="30"/>
      <c r="O37" s="197"/>
      <c r="P37" s="198"/>
      <c r="Q37" s="198"/>
      <c r="R37" s="198"/>
      <c r="S37" s="51"/>
      <c r="T37" s="51"/>
      <c r="U37" s="51"/>
      <c r="V37" s="51"/>
      <c r="W37" s="51"/>
      <c r="X37" s="51"/>
      <c r="Y37" s="51"/>
      <c r="Z37" s="98"/>
      <c r="AA37" s="98"/>
      <c r="AB37" s="98"/>
      <c r="AC37" s="98"/>
      <c r="AD37" s="98"/>
      <c r="AE37" s="98"/>
      <c r="AF37" s="98"/>
      <c r="AG37" s="98"/>
      <c r="AH37" s="98"/>
      <c r="AI37" s="98"/>
      <c r="AJ37" s="98"/>
    </row>
    <row r="38" ht="13.5" customHeight="1">
      <c r="A38" s="5"/>
      <c r="B38" s="32"/>
      <c r="C38" s="32"/>
      <c r="D38" s="32"/>
      <c r="E38" s="32"/>
      <c r="F38" s="98"/>
      <c r="G38" s="78"/>
      <c r="H38" s="746"/>
      <c r="I38" s="30"/>
      <c r="J38" s="524">
        <v>11.0</v>
      </c>
      <c r="K38" s="121" t="s">
        <v>3667</v>
      </c>
      <c r="L38" s="98"/>
      <c r="M38" s="30"/>
      <c r="N38" s="30"/>
      <c r="O38" s="197"/>
      <c r="P38" s="198"/>
      <c r="Q38" s="198"/>
      <c r="R38" s="198"/>
      <c r="S38" s="51"/>
      <c r="T38" s="51"/>
      <c r="U38" s="51"/>
      <c r="V38" s="51"/>
      <c r="W38" s="51"/>
      <c r="X38" s="51"/>
      <c r="Y38" s="51"/>
      <c r="Z38" s="98"/>
      <c r="AA38" s="98"/>
      <c r="AB38" s="98"/>
      <c r="AC38" s="98"/>
      <c r="AD38" s="98"/>
      <c r="AE38" s="98"/>
      <c r="AF38" s="98"/>
      <c r="AG38" s="98"/>
      <c r="AH38" s="98"/>
      <c r="AI38" s="98"/>
      <c r="AJ38" s="98"/>
    </row>
    <row r="39" ht="13.5" customHeight="1">
      <c r="A39" s="5"/>
      <c r="B39" s="32"/>
      <c r="C39" s="32"/>
      <c r="D39" s="32"/>
      <c r="E39" s="32"/>
      <c r="F39" s="98"/>
      <c r="G39" s="78"/>
      <c r="H39" s="746"/>
      <c r="I39" s="30"/>
      <c r="J39" s="524">
        <v>12.0</v>
      </c>
      <c r="K39" s="121" t="s">
        <v>3668</v>
      </c>
      <c r="L39" s="98"/>
      <c r="M39" s="30"/>
      <c r="N39" s="30"/>
      <c r="O39" s="197"/>
      <c r="P39" s="198"/>
      <c r="Q39" s="198"/>
      <c r="R39" s="198"/>
      <c r="S39" s="51"/>
      <c r="T39" s="51"/>
      <c r="U39" s="51"/>
      <c r="V39" s="51"/>
      <c r="W39" s="51"/>
      <c r="X39" s="51"/>
      <c r="Y39" s="51"/>
      <c r="Z39" s="98"/>
      <c r="AA39" s="98"/>
      <c r="AB39" s="98"/>
      <c r="AC39" s="98"/>
      <c r="AD39" s="98"/>
      <c r="AE39" s="98"/>
      <c r="AF39" s="98"/>
      <c r="AG39" s="98"/>
      <c r="AH39" s="98"/>
      <c r="AI39" s="98"/>
      <c r="AJ39" s="98"/>
    </row>
    <row r="40" ht="13.5" customHeight="1">
      <c r="A40" s="5"/>
      <c r="B40" s="32"/>
      <c r="C40" s="32"/>
      <c r="D40" s="32"/>
      <c r="E40" s="32"/>
      <c r="F40" s="98"/>
      <c r="G40" s="78"/>
      <c r="H40" s="746"/>
      <c r="I40" s="30"/>
      <c r="J40" s="524">
        <v>13.0</v>
      </c>
      <c r="K40" s="527" t="s">
        <v>3669</v>
      </c>
      <c r="L40" s="98"/>
      <c r="M40" s="30"/>
      <c r="N40" s="30"/>
      <c r="O40" s="197"/>
      <c r="P40" s="198"/>
      <c r="Q40" s="198"/>
      <c r="R40" s="198"/>
      <c r="S40" s="51"/>
      <c r="T40" s="51"/>
      <c r="U40" s="51"/>
      <c r="V40" s="51"/>
      <c r="W40" s="98"/>
      <c r="X40" s="51"/>
      <c r="Y40" s="51"/>
      <c r="Z40" s="98"/>
      <c r="AA40" s="98"/>
      <c r="AB40" s="98"/>
      <c r="AC40" s="98"/>
      <c r="AD40" s="98"/>
      <c r="AE40" s="98"/>
      <c r="AF40" s="98"/>
      <c r="AG40" s="98"/>
      <c r="AH40" s="98"/>
      <c r="AI40" s="98"/>
      <c r="AJ40" s="98"/>
    </row>
    <row r="41" ht="13.5" customHeight="1">
      <c r="A41" s="5"/>
      <c r="B41" s="32"/>
      <c r="C41" s="32"/>
      <c r="D41" s="32"/>
      <c r="E41" s="222"/>
      <c r="F41" s="222"/>
      <c r="G41" s="78"/>
      <c r="H41" s="746"/>
      <c r="I41" s="30"/>
      <c r="J41" s="524">
        <v>14.0</v>
      </c>
      <c r="K41" s="666" t="s">
        <v>3670</v>
      </c>
      <c r="L41" s="98"/>
      <c r="M41" s="30"/>
      <c r="N41" s="30"/>
      <c r="O41" s="197"/>
      <c r="P41" s="198"/>
      <c r="Q41" s="198"/>
      <c r="R41" s="198"/>
      <c r="S41" s="51"/>
      <c r="T41" s="51"/>
      <c r="U41" s="51"/>
      <c r="V41" s="51"/>
      <c r="W41" s="98"/>
      <c r="X41" s="51"/>
      <c r="Y41" s="51"/>
      <c r="Z41" s="98"/>
      <c r="AA41" s="98"/>
      <c r="AB41" s="98"/>
      <c r="AC41" s="98"/>
      <c r="AD41" s="98"/>
      <c r="AE41" s="98"/>
      <c r="AF41" s="98"/>
      <c r="AG41" s="98"/>
      <c r="AH41" s="98"/>
      <c r="AI41" s="98"/>
      <c r="AJ41" s="98"/>
    </row>
    <row r="42" ht="13.5" customHeight="1">
      <c r="A42" s="5"/>
      <c r="B42" s="32"/>
      <c r="C42" s="32"/>
      <c r="D42" s="32"/>
      <c r="E42" s="32"/>
      <c r="F42" s="98"/>
      <c r="G42" s="78"/>
      <c r="H42" s="746"/>
      <c r="I42" s="30"/>
      <c r="J42" s="524">
        <v>15.0</v>
      </c>
      <c r="K42" s="762" t="s">
        <v>3671</v>
      </c>
      <c r="L42" s="98"/>
      <c r="M42" s="30"/>
      <c r="N42" s="30"/>
      <c r="O42" s="197"/>
      <c r="P42" s="198"/>
      <c r="Q42" s="198"/>
      <c r="R42" s="198"/>
      <c r="S42" s="51"/>
      <c r="T42" s="51"/>
      <c r="U42" s="51"/>
      <c r="V42" s="51"/>
      <c r="W42" s="98"/>
      <c r="X42" s="51"/>
      <c r="Y42" s="51"/>
      <c r="Z42" s="98"/>
      <c r="AA42" s="98"/>
      <c r="AB42" s="98"/>
      <c r="AC42" s="98"/>
      <c r="AD42" s="98"/>
      <c r="AE42" s="98"/>
      <c r="AF42" s="98"/>
      <c r="AG42" s="98"/>
      <c r="AH42" s="98"/>
      <c r="AI42" s="98"/>
      <c r="AJ42" s="98"/>
    </row>
    <row r="43" ht="13.5" customHeight="1">
      <c r="A43" s="5"/>
      <c r="B43" s="32"/>
      <c r="C43" s="32"/>
      <c r="D43" s="32"/>
      <c r="E43" s="222"/>
      <c r="F43" s="222"/>
      <c r="G43" s="78"/>
      <c r="H43" s="746"/>
      <c r="I43" s="30"/>
      <c r="J43" s="524">
        <v>16.0</v>
      </c>
      <c r="K43" s="666" t="s">
        <v>3672</v>
      </c>
      <c r="L43" s="98"/>
      <c r="M43" s="30"/>
      <c r="N43" s="30"/>
      <c r="O43" s="197"/>
      <c r="P43" s="198"/>
      <c r="Q43" s="198"/>
      <c r="R43" s="198"/>
      <c r="S43" s="51"/>
      <c r="T43" s="51"/>
      <c r="U43" s="51"/>
      <c r="V43" s="51"/>
      <c r="W43" s="98"/>
      <c r="X43" s="51"/>
      <c r="Y43" s="51"/>
      <c r="Z43" s="98"/>
      <c r="AA43" s="98"/>
      <c r="AB43" s="98"/>
      <c r="AC43" s="98"/>
      <c r="AD43" s="98"/>
      <c r="AE43" s="98"/>
      <c r="AF43" s="98"/>
      <c r="AG43" s="98"/>
      <c r="AH43" s="98"/>
      <c r="AI43" s="98"/>
      <c r="AJ43" s="98"/>
    </row>
    <row r="44" ht="13.5" customHeight="1">
      <c r="A44" s="5"/>
      <c r="B44" s="32"/>
      <c r="C44" s="32"/>
      <c r="D44" s="32"/>
      <c r="E44" s="32"/>
      <c r="F44" s="98"/>
      <c r="G44" s="78"/>
      <c r="H44" s="746"/>
      <c r="I44" s="30"/>
      <c r="J44" s="524">
        <v>17.0</v>
      </c>
      <c r="K44" s="527" t="s">
        <v>3673</v>
      </c>
      <c r="L44" s="98"/>
      <c r="M44" s="30"/>
      <c r="N44" s="30"/>
      <c r="O44" s="197"/>
      <c r="P44" s="198"/>
      <c r="Q44" s="198"/>
      <c r="R44" s="198"/>
      <c r="S44" s="51"/>
      <c r="T44" s="51"/>
      <c r="U44" s="51"/>
      <c r="V44" s="51"/>
      <c r="W44" s="98"/>
      <c r="X44" s="51"/>
      <c r="Y44" s="51"/>
      <c r="Z44" s="98"/>
      <c r="AA44" s="98"/>
      <c r="AB44" s="98"/>
      <c r="AC44" s="98"/>
      <c r="AD44" s="98"/>
      <c r="AE44" s="98"/>
      <c r="AF44" s="98"/>
      <c r="AG44" s="98"/>
      <c r="AH44" s="98"/>
      <c r="AI44" s="98"/>
      <c r="AJ44" s="98"/>
    </row>
    <row r="45" ht="13.5" customHeight="1">
      <c r="A45" s="5"/>
      <c r="B45" s="32"/>
      <c r="C45" s="746"/>
      <c r="D45" s="746"/>
      <c r="E45" s="746"/>
      <c r="F45" s="98"/>
      <c r="G45" s="78"/>
      <c r="H45" s="746"/>
      <c r="I45" s="30"/>
      <c r="J45" s="524">
        <v>18.0</v>
      </c>
      <c r="K45" s="762" t="s">
        <v>3674</v>
      </c>
      <c r="L45" s="98"/>
      <c r="M45" s="30"/>
      <c r="N45" s="30"/>
      <c r="O45" s="197"/>
      <c r="P45" s="198"/>
      <c r="Q45" s="198"/>
      <c r="R45" s="198"/>
      <c r="S45" s="51"/>
      <c r="T45" s="51"/>
      <c r="U45" s="51"/>
      <c r="V45" s="51"/>
      <c r="W45" s="98"/>
      <c r="X45" s="51"/>
      <c r="Y45" s="51"/>
      <c r="Z45" s="98"/>
      <c r="AA45" s="98"/>
      <c r="AB45" s="98"/>
      <c r="AC45" s="98"/>
      <c r="AD45" s="98"/>
      <c r="AE45" s="98"/>
      <c r="AF45" s="98"/>
      <c r="AG45" s="98"/>
      <c r="AH45" s="98"/>
      <c r="AI45" s="98"/>
      <c r="AJ45" s="98"/>
    </row>
    <row r="46" ht="13.5" customHeight="1">
      <c r="A46" s="5"/>
      <c r="B46" s="32"/>
      <c r="C46" s="32"/>
      <c r="D46" s="32"/>
      <c r="E46" s="32"/>
      <c r="F46" s="98"/>
      <c r="G46" s="259" t="s">
        <v>3110</v>
      </c>
      <c r="H46" s="746"/>
      <c r="I46" s="30"/>
      <c r="J46" s="763">
        <v>19.0</v>
      </c>
      <c r="K46" s="764" t="s">
        <v>3675</v>
      </c>
      <c r="L46" s="98"/>
      <c r="M46" s="30"/>
      <c r="N46" s="30"/>
      <c r="O46" s="197"/>
      <c r="P46" s="198"/>
      <c r="Q46" s="198"/>
      <c r="R46" s="198"/>
      <c r="S46" s="51"/>
      <c r="T46" s="51"/>
      <c r="U46" s="51"/>
      <c r="V46" s="51"/>
      <c r="W46" s="51"/>
      <c r="X46" s="51"/>
      <c r="Y46" s="51"/>
      <c r="Z46" s="98"/>
      <c r="AA46" s="98"/>
      <c r="AB46" s="98"/>
      <c r="AC46" s="98"/>
      <c r="AD46" s="98"/>
      <c r="AE46" s="98"/>
      <c r="AF46" s="98"/>
      <c r="AG46" s="98"/>
      <c r="AH46" s="98"/>
      <c r="AI46" s="98"/>
      <c r="AJ46" s="98"/>
    </row>
    <row r="47" ht="13.5" customHeight="1">
      <c r="A47" s="5"/>
      <c r="B47" s="32"/>
      <c r="C47" s="32"/>
      <c r="D47" s="32"/>
      <c r="E47" s="32"/>
      <c r="F47" s="98"/>
      <c r="G47" s="78"/>
      <c r="H47" s="746"/>
      <c r="I47" s="30"/>
      <c r="J47" s="524">
        <v>97.0</v>
      </c>
      <c r="K47" s="527" t="s">
        <v>3085</v>
      </c>
      <c r="L47" s="98"/>
      <c r="M47" s="30"/>
      <c r="N47" s="30"/>
      <c r="O47" s="197"/>
      <c r="P47" s="198"/>
      <c r="Q47" s="198"/>
      <c r="R47" s="198"/>
      <c r="S47" s="51"/>
      <c r="T47" s="51"/>
      <c r="U47" s="51"/>
      <c r="V47" s="51"/>
      <c r="W47" s="51"/>
      <c r="X47" s="51"/>
      <c r="Y47" s="51"/>
      <c r="Z47" s="98"/>
      <c r="AA47" s="98"/>
      <c r="AB47" s="98"/>
      <c r="AC47" s="98"/>
      <c r="AD47" s="98"/>
      <c r="AE47" s="98"/>
      <c r="AF47" s="98"/>
      <c r="AG47" s="98"/>
      <c r="AH47" s="98"/>
      <c r="AI47" s="98"/>
      <c r="AJ47" s="98"/>
    </row>
    <row r="48" ht="13.5" customHeight="1">
      <c r="A48" s="5"/>
      <c r="B48" s="32"/>
      <c r="C48" s="32"/>
      <c r="D48" s="32"/>
      <c r="E48" s="32"/>
      <c r="F48" s="98"/>
      <c r="G48" s="78"/>
      <c r="H48" s="746"/>
      <c r="I48" s="30"/>
      <c r="J48" s="765">
        <v>98.0</v>
      </c>
      <c r="K48" s="764" t="s">
        <v>3676</v>
      </c>
      <c r="L48" s="98"/>
      <c r="M48" s="30"/>
      <c r="N48" s="30"/>
      <c r="O48" s="197"/>
      <c r="P48" s="198"/>
      <c r="Q48" s="198"/>
      <c r="R48" s="198"/>
      <c r="S48" s="51"/>
      <c r="T48" s="51"/>
      <c r="U48" s="51"/>
      <c r="V48" s="51"/>
      <c r="W48" s="98"/>
      <c r="X48" s="51"/>
      <c r="Y48" s="51"/>
      <c r="Z48" s="98"/>
      <c r="AA48" s="98"/>
      <c r="AB48" s="98"/>
      <c r="AC48" s="98"/>
      <c r="AD48" s="98"/>
      <c r="AE48" s="98"/>
      <c r="AF48" s="98"/>
      <c r="AG48" s="98"/>
      <c r="AH48" s="98"/>
      <c r="AI48" s="98"/>
      <c r="AJ48" s="98"/>
    </row>
    <row r="49" ht="13.5" customHeight="1">
      <c r="A49" s="5"/>
      <c r="B49" s="32"/>
      <c r="C49" s="32"/>
      <c r="D49" s="32"/>
      <c r="E49" s="32"/>
      <c r="F49" s="98"/>
      <c r="G49" s="78"/>
      <c r="H49" s="746"/>
      <c r="I49" s="30"/>
      <c r="J49" s="765"/>
      <c r="K49" s="766" t="str">
        <f>"CATI: PASAR A "&amp;H219</f>
        <v>CATI: PASAR A 8,13</v>
      </c>
      <c r="L49" s="45"/>
      <c r="M49" s="45"/>
      <c r="N49" s="45"/>
      <c r="O49" s="46"/>
      <c r="P49" s="454"/>
      <c r="Q49" s="454"/>
      <c r="R49" s="454"/>
      <c r="S49" s="312"/>
      <c r="T49" s="312"/>
      <c r="U49" s="312"/>
      <c r="V49" s="312"/>
      <c r="W49" s="413"/>
      <c r="X49" s="312"/>
      <c r="Y49" s="312"/>
      <c r="Z49" s="98"/>
      <c r="AA49" s="98"/>
      <c r="AB49" s="98"/>
      <c r="AC49" s="98"/>
      <c r="AD49" s="98"/>
      <c r="AE49" s="98"/>
      <c r="AF49" s="98"/>
      <c r="AG49" s="98"/>
      <c r="AH49" s="98"/>
      <c r="AI49" s="98"/>
      <c r="AJ49" s="98"/>
    </row>
    <row r="50" ht="13.5" customHeight="1">
      <c r="A50" s="5"/>
      <c r="B50" s="32"/>
      <c r="C50" s="32"/>
      <c r="D50" s="32"/>
      <c r="E50" s="32"/>
      <c r="F50" s="98"/>
      <c r="G50" s="78"/>
      <c r="H50" s="746"/>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row>
    <row r="51" ht="13.5" customHeight="1">
      <c r="A51" s="5"/>
      <c r="B51" s="32"/>
      <c r="C51" s="32"/>
      <c r="D51" s="32"/>
      <c r="E51" s="32"/>
      <c r="F51" s="98"/>
      <c r="G51" s="78"/>
      <c r="H51" s="746"/>
      <c r="I51" s="381" t="s">
        <v>3677</v>
      </c>
      <c r="J51" s="491"/>
      <c r="K51" s="492"/>
      <c r="L51" s="492"/>
      <c r="M51" s="492"/>
      <c r="N51" s="492"/>
      <c r="O51" s="492"/>
      <c r="P51" s="493"/>
      <c r="Q51" s="493"/>
      <c r="R51" s="493"/>
      <c r="S51" s="493"/>
      <c r="T51" s="493"/>
      <c r="U51" s="493"/>
      <c r="V51" s="493"/>
      <c r="W51" s="493"/>
      <c r="X51" s="493"/>
      <c r="Y51" s="493"/>
      <c r="Z51" s="381"/>
      <c r="AA51" s="381"/>
      <c r="AB51" s="381"/>
      <c r="AC51" s="381"/>
      <c r="AD51" s="381"/>
      <c r="AE51" s="381"/>
      <c r="AF51" s="381"/>
      <c r="AG51" s="98"/>
      <c r="AH51" s="98"/>
      <c r="AI51" s="98"/>
      <c r="AJ51" s="98"/>
    </row>
    <row r="52" ht="13.5" customHeight="1">
      <c r="A52" s="5"/>
      <c r="B52" s="32"/>
      <c r="C52" s="32"/>
      <c r="D52" s="32"/>
      <c r="E52" s="32"/>
      <c r="F52" s="98"/>
      <c r="G52" s="78"/>
      <c r="H52" s="746"/>
      <c r="I52" s="381" t="s">
        <v>3678</v>
      </c>
      <c r="J52" s="491"/>
      <c r="K52" s="492"/>
      <c r="L52" s="492"/>
      <c r="M52" s="492"/>
      <c r="N52" s="492"/>
      <c r="O52" s="492"/>
      <c r="P52" s="493"/>
      <c r="Q52" s="493"/>
      <c r="R52" s="493"/>
      <c r="S52" s="493"/>
      <c r="T52" s="493"/>
      <c r="U52" s="493"/>
      <c r="V52" s="493"/>
      <c r="W52" s="493"/>
      <c r="X52" s="493"/>
      <c r="Y52" s="493"/>
      <c r="Z52" s="381"/>
      <c r="AA52" s="381"/>
      <c r="AB52" s="381"/>
      <c r="AC52" s="381"/>
      <c r="AD52" s="381"/>
      <c r="AE52" s="381"/>
      <c r="AF52" s="381"/>
      <c r="AG52" s="98"/>
      <c r="AH52" s="98"/>
      <c r="AI52" s="98"/>
      <c r="AJ52" s="98"/>
    </row>
    <row r="53" ht="13.5" customHeight="1">
      <c r="A53" s="5"/>
      <c r="B53" s="32"/>
      <c r="C53" s="32"/>
      <c r="D53" s="32"/>
      <c r="E53" s="32"/>
      <c r="F53" s="98"/>
      <c r="G53" s="78"/>
      <c r="H53" s="746"/>
      <c r="I53" s="381" t="s">
        <v>3679</v>
      </c>
      <c r="J53" s="491"/>
      <c r="K53" s="492"/>
      <c r="L53" s="492"/>
      <c r="M53" s="492"/>
      <c r="N53" s="492"/>
      <c r="O53" s="492"/>
      <c r="P53" s="493"/>
      <c r="Q53" s="493"/>
      <c r="R53" s="493"/>
      <c r="S53" s="493"/>
      <c r="T53" s="493"/>
      <c r="U53" s="493"/>
      <c r="V53" s="493"/>
      <c r="W53" s="493"/>
      <c r="X53" s="493"/>
      <c r="Y53" s="493"/>
      <c r="Z53" s="381"/>
      <c r="AA53" s="381"/>
      <c r="AB53" s="381"/>
      <c r="AC53" s="381"/>
      <c r="AD53" s="381"/>
      <c r="AE53" s="381"/>
      <c r="AF53" s="381"/>
      <c r="AG53" s="98"/>
      <c r="AH53" s="98"/>
      <c r="AI53" s="98"/>
      <c r="AJ53" s="98"/>
    </row>
    <row r="54" ht="13.5" customHeight="1">
      <c r="A54" s="5"/>
      <c r="B54" s="489"/>
      <c r="C54" s="489"/>
      <c r="D54" s="489"/>
      <c r="E54" s="489"/>
      <c r="F54" s="98"/>
      <c r="G54" s="78"/>
      <c r="H54" s="757"/>
      <c r="I54" s="138"/>
      <c r="J54" s="767"/>
      <c r="K54" s="138"/>
      <c r="L54" s="138"/>
      <c r="M54" s="138"/>
      <c r="N54" s="138"/>
      <c r="O54" s="768"/>
      <c r="P54" s="769"/>
      <c r="Q54" s="769"/>
      <c r="R54" s="769"/>
      <c r="S54" s="495"/>
      <c r="T54" s="495"/>
      <c r="U54" s="495"/>
      <c r="V54" s="495"/>
      <c r="W54" s="495"/>
      <c r="X54" s="495"/>
      <c r="Y54" s="495"/>
      <c r="Z54" s="280"/>
      <c r="AA54" s="280"/>
      <c r="AB54" s="280"/>
      <c r="AC54" s="280"/>
      <c r="AD54" s="280"/>
      <c r="AE54" s="280"/>
      <c r="AF54" s="280"/>
      <c r="AG54" s="280"/>
      <c r="AH54" s="280"/>
      <c r="AI54" s="280"/>
      <c r="AJ54" s="280"/>
    </row>
    <row r="55" ht="13.5" customHeight="1">
      <c r="A55" s="5"/>
      <c r="B55" s="32"/>
      <c r="C55" s="32"/>
      <c r="D55" s="32"/>
      <c r="E55" s="32"/>
      <c r="F55" s="98"/>
      <c r="G55" s="78"/>
      <c r="H55" s="746"/>
      <c r="I55" s="541" t="s">
        <v>3680</v>
      </c>
      <c r="J55" s="770"/>
      <c r="K55" s="541"/>
      <c r="L55" s="541"/>
      <c r="M55" s="541"/>
      <c r="N55" s="541"/>
      <c r="O55" s="771"/>
      <c r="P55" s="772"/>
      <c r="Q55" s="772"/>
      <c r="R55" s="772"/>
      <c r="S55" s="773"/>
      <c r="T55" s="773"/>
      <c r="U55" s="773"/>
      <c r="V55" s="773"/>
      <c r="W55" s="773"/>
      <c r="X55" s="773"/>
      <c r="Y55" s="773"/>
      <c r="Z55" s="98"/>
      <c r="AA55" s="98"/>
      <c r="AB55" s="98"/>
      <c r="AC55" s="98"/>
      <c r="AD55" s="98"/>
      <c r="AE55" s="98"/>
      <c r="AF55" s="98"/>
      <c r="AG55" s="98"/>
      <c r="AH55" s="98"/>
      <c r="AI55" s="98"/>
      <c r="AJ55" s="98"/>
    </row>
    <row r="56" ht="15.75" customHeight="1">
      <c r="A56" s="5"/>
      <c r="B56" s="32"/>
      <c r="C56" s="32"/>
      <c r="D56" s="32"/>
      <c r="E56" s="32"/>
      <c r="F56" s="98"/>
      <c r="G56" s="259" t="s">
        <v>3110</v>
      </c>
      <c r="H56" s="757" t="s">
        <v>3681</v>
      </c>
      <c r="I56" s="121" t="s">
        <v>3682</v>
      </c>
      <c r="J56" s="268"/>
      <c r="K56" s="275"/>
      <c r="L56" s="757"/>
      <c r="M56" s="757"/>
      <c r="N56" s="757"/>
      <c r="O56" s="757"/>
      <c r="P56" s="757"/>
      <c r="Q56" s="757"/>
      <c r="R56" s="757"/>
      <c r="S56" s="757"/>
      <c r="T56" s="757"/>
      <c r="U56" s="757"/>
      <c r="V56" s="757"/>
      <c r="W56" s="757"/>
      <c r="X56" s="757"/>
      <c r="Y56" s="757"/>
      <c r="Z56" s="757"/>
      <c r="AA56" s="757"/>
      <c r="AB56" s="757"/>
      <c r="AC56" s="98"/>
      <c r="AD56" s="98"/>
      <c r="AE56" s="98"/>
      <c r="AF56" s="98"/>
      <c r="AG56" s="98"/>
      <c r="AH56" s="98"/>
      <c r="AI56" s="98"/>
      <c r="AJ56" s="98"/>
    </row>
    <row r="57" ht="15.75" customHeight="1">
      <c r="A57" s="5"/>
      <c r="B57" s="32"/>
      <c r="C57" s="32"/>
      <c r="D57" s="32"/>
      <c r="E57" s="32"/>
      <c r="F57" s="32"/>
      <c r="G57" s="32"/>
      <c r="H57" s="757"/>
      <c r="I57" s="137" t="s">
        <v>3492</v>
      </c>
      <c r="J57" s="268"/>
      <c r="K57" s="275"/>
      <c r="L57" s="757"/>
      <c r="M57" s="757"/>
      <c r="N57" s="757"/>
      <c r="O57" s="757"/>
      <c r="P57" s="757"/>
      <c r="Q57" s="757"/>
      <c r="R57" s="757"/>
      <c r="S57" s="757"/>
      <c r="T57" s="757"/>
      <c r="U57" s="757"/>
      <c r="V57" s="757"/>
      <c r="W57" s="757"/>
      <c r="X57" s="757"/>
      <c r="Y57" s="757"/>
      <c r="Z57" s="757"/>
      <c r="AA57" s="757"/>
      <c r="AB57" s="757"/>
      <c r="AC57" s="98"/>
      <c r="AD57" s="98"/>
      <c r="AE57" s="98"/>
      <c r="AF57" s="98"/>
      <c r="AG57" s="98"/>
      <c r="AH57" s="98"/>
      <c r="AI57" s="98"/>
      <c r="AJ57" s="98"/>
    </row>
    <row r="58" ht="16.5" customHeight="1">
      <c r="A58" s="5"/>
      <c r="B58" s="32"/>
      <c r="C58" s="32"/>
      <c r="D58" s="32"/>
      <c r="E58" s="32"/>
      <c r="F58" s="32"/>
      <c r="G58" s="32"/>
      <c r="H58" s="746"/>
      <c r="I58" s="30"/>
      <c r="J58" s="268">
        <v>75801.0</v>
      </c>
      <c r="K58" s="275" t="s">
        <v>3683</v>
      </c>
      <c r="L58" s="757"/>
      <c r="M58" s="757"/>
      <c r="N58" s="757"/>
      <c r="O58" s="757"/>
      <c r="P58" s="757"/>
      <c r="Q58" s="757"/>
      <c r="R58" s="757"/>
      <c r="S58" s="757"/>
      <c r="T58" s="757"/>
      <c r="U58" s="757"/>
      <c r="V58" s="757"/>
      <c r="W58" s="757"/>
      <c r="X58" s="757"/>
      <c r="Y58" s="757"/>
      <c r="Z58" s="757"/>
      <c r="AA58" s="757"/>
      <c r="AB58" s="757"/>
      <c r="AC58" s="98"/>
      <c r="AD58" s="98"/>
      <c r="AE58" s="98"/>
      <c r="AF58" s="98"/>
      <c r="AG58" s="98"/>
      <c r="AH58" s="98"/>
      <c r="AI58" s="98"/>
      <c r="AJ58" s="98"/>
    </row>
    <row r="59" ht="13.5" customHeight="1">
      <c r="A59" s="5"/>
      <c r="B59" s="32"/>
      <c r="C59" s="32"/>
      <c r="D59" s="32"/>
      <c r="E59" s="32"/>
      <c r="F59" s="32"/>
      <c r="G59" s="32"/>
      <c r="H59" s="746"/>
      <c r="I59" s="30"/>
      <c r="J59" s="268">
        <v>75802.0</v>
      </c>
      <c r="K59" s="275" t="s">
        <v>3684</v>
      </c>
      <c r="L59" s="757"/>
      <c r="M59" s="757"/>
      <c r="N59" s="757"/>
      <c r="O59" s="757"/>
      <c r="P59" s="757"/>
      <c r="Q59" s="757"/>
      <c r="R59" s="757"/>
      <c r="S59" s="757"/>
      <c r="T59" s="757"/>
      <c r="U59" s="757"/>
      <c r="V59" s="757"/>
      <c r="W59" s="757"/>
      <c r="X59" s="757"/>
      <c r="Y59" s="757"/>
      <c r="Z59" s="757"/>
      <c r="AA59" s="757"/>
      <c r="AB59" s="757"/>
      <c r="AC59" s="98"/>
      <c r="AD59" s="98"/>
      <c r="AE59" s="98"/>
      <c r="AF59" s="98"/>
      <c r="AG59" s="98"/>
      <c r="AH59" s="98"/>
      <c r="AI59" s="98"/>
      <c r="AJ59" s="98"/>
    </row>
    <row r="60" ht="13.5" customHeight="1">
      <c r="A60" s="5"/>
      <c r="B60" s="32"/>
      <c r="C60" s="32"/>
      <c r="D60" s="32"/>
      <c r="E60" s="32"/>
      <c r="F60" s="32"/>
      <c r="G60" s="32"/>
      <c r="H60" s="746"/>
      <c r="I60" s="30"/>
      <c r="J60" s="268">
        <v>75898.0</v>
      </c>
      <c r="K60" s="275" t="s">
        <v>3086</v>
      </c>
      <c r="L60" s="757"/>
      <c r="M60" s="757"/>
      <c r="N60" s="757"/>
      <c r="O60" s="757"/>
      <c r="P60" s="757"/>
      <c r="Q60" s="757"/>
      <c r="R60" s="757"/>
      <c r="S60" s="757"/>
      <c r="T60" s="757"/>
      <c r="U60" s="757"/>
      <c r="V60" s="757"/>
      <c r="W60" s="757"/>
      <c r="X60" s="757"/>
      <c r="Y60" s="757"/>
      <c r="Z60" s="757"/>
      <c r="AA60" s="757"/>
      <c r="AB60" s="757"/>
      <c r="AC60" s="98"/>
      <c r="AD60" s="98"/>
      <c r="AE60" s="98"/>
      <c r="AF60" s="98"/>
      <c r="AG60" s="98"/>
      <c r="AH60" s="98"/>
      <c r="AI60" s="98"/>
      <c r="AJ60" s="98"/>
    </row>
    <row r="61" ht="13.5" customHeight="1">
      <c r="A61" s="5"/>
      <c r="B61" s="32"/>
      <c r="C61" s="32"/>
      <c r="D61" s="32"/>
      <c r="E61" s="32"/>
      <c r="F61" s="32"/>
      <c r="G61" s="32"/>
      <c r="H61" s="746"/>
      <c r="I61" s="30"/>
      <c r="L61" s="757"/>
      <c r="M61" s="757"/>
      <c r="N61" s="757"/>
      <c r="O61" s="757"/>
      <c r="P61" s="757"/>
      <c r="Q61" s="757"/>
      <c r="R61" s="757"/>
      <c r="S61" s="757"/>
      <c r="T61" s="757"/>
      <c r="U61" s="757"/>
      <c r="V61" s="757"/>
      <c r="W61" s="757"/>
      <c r="X61" s="757"/>
      <c r="Y61" s="757"/>
      <c r="Z61" s="757"/>
      <c r="AA61" s="757"/>
      <c r="AB61" s="757"/>
      <c r="AC61" s="98"/>
      <c r="AD61" s="98"/>
      <c r="AE61" s="98"/>
      <c r="AF61" s="98"/>
      <c r="AG61" s="98"/>
      <c r="AH61" s="98"/>
      <c r="AI61" s="98"/>
      <c r="AJ61" s="98"/>
    </row>
    <row r="62" ht="13.5" customHeight="1">
      <c r="A62" s="5"/>
      <c r="B62" s="32"/>
      <c r="C62" s="32"/>
      <c r="D62" s="32"/>
      <c r="E62" s="32"/>
      <c r="F62" s="32"/>
      <c r="G62" s="32"/>
      <c r="H62" s="746"/>
      <c r="I62" s="757"/>
      <c r="J62" s="757"/>
      <c r="K62" s="757"/>
      <c r="L62" s="757"/>
      <c r="M62" s="757"/>
      <c r="N62" s="757"/>
      <c r="O62" s="757"/>
      <c r="P62" s="757"/>
      <c r="Q62" s="757"/>
      <c r="R62" s="757"/>
      <c r="S62" s="757"/>
      <c r="T62" s="757"/>
      <c r="U62" s="757"/>
      <c r="V62" s="757"/>
      <c r="W62" s="757"/>
      <c r="X62" s="757"/>
      <c r="Y62" s="757"/>
      <c r="Z62" s="757"/>
      <c r="AA62" s="757"/>
      <c r="AB62" s="757"/>
      <c r="AC62" s="98"/>
      <c r="AD62" s="98"/>
      <c r="AE62" s="98"/>
      <c r="AF62" s="98"/>
      <c r="AG62" s="98"/>
      <c r="AH62" s="98"/>
      <c r="AI62" s="98"/>
      <c r="AJ62" s="98"/>
      <c r="AK62" s="5"/>
      <c r="AL62" s="5"/>
    </row>
    <row r="63" ht="13.5" customHeight="1">
      <c r="A63" s="5"/>
      <c r="B63" s="32"/>
      <c r="C63" s="32"/>
      <c r="D63" s="32"/>
      <c r="E63" s="32"/>
      <c r="F63" s="32"/>
      <c r="G63" s="32"/>
      <c r="H63" s="746"/>
      <c r="I63" s="137" t="s">
        <v>3494</v>
      </c>
      <c r="J63" s="268"/>
      <c r="K63" s="275"/>
      <c r="L63" s="98"/>
      <c r="M63" s="30"/>
      <c r="N63" s="30"/>
      <c r="O63" s="197"/>
      <c r="P63" s="198"/>
      <c r="Q63" s="198"/>
      <c r="R63" s="198"/>
      <c r="S63" s="51"/>
      <c r="T63" s="51"/>
      <c r="U63" s="51"/>
      <c r="V63" s="51"/>
      <c r="W63" s="51"/>
      <c r="X63" s="51"/>
      <c r="Y63" s="51"/>
      <c r="Z63" s="98"/>
      <c r="AA63" s="98"/>
      <c r="AB63" s="98"/>
      <c r="AC63" s="98"/>
      <c r="AD63" s="98"/>
      <c r="AE63" s="98"/>
      <c r="AF63" s="98"/>
      <c r="AG63" s="98"/>
      <c r="AH63" s="98"/>
      <c r="AI63" s="98"/>
      <c r="AJ63" s="98"/>
      <c r="AK63" s="5"/>
      <c r="AL63" s="5"/>
    </row>
    <row r="64" ht="13.5" customHeight="1">
      <c r="A64" s="5"/>
      <c r="B64" s="32"/>
      <c r="C64" s="32"/>
      <c r="D64" s="32"/>
      <c r="E64" s="32"/>
      <c r="F64" s="32"/>
      <c r="G64" s="32"/>
      <c r="H64" s="746"/>
      <c r="I64" s="30"/>
      <c r="J64" s="268">
        <v>50101.0</v>
      </c>
      <c r="K64" s="275" t="s">
        <v>3683</v>
      </c>
      <c r="L64" s="98"/>
      <c r="M64" s="30"/>
      <c r="N64" s="30"/>
      <c r="O64" s="197"/>
      <c r="P64" s="198"/>
      <c r="Q64" s="198"/>
      <c r="R64" s="198"/>
      <c r="S64" s="51"/>
      <c r="T64" s="51"/>
      <c r="U64" s="51"/>
      <c r="V64" s="51"/>
      <c r="W64" s="51"/>
      <c r="X64" s="51"/>
      <c r="Y64" s="51"/>
      <c r="Z64" s="98"/>
      <c r="AA64" s="98"/>
      <c r="AB64" s="98"/>
      <c r="AC64" s="98"/>
      <c r="AD64" s="98"/>
      <c r="AE64" s="98"/>
      <c r="AF64" s="98"/>
      <c r="AG64" s="98"/>
      <c r="AH64" s="98"/>
      <c r="AI64" s="98"/>
      <c r="AJ64" s="98"/>
      <c r="AK64" s="5"/>
      <c r="AL64" s="5"/>
    </row>
    <row r="65" ht="13.5" customHeight="1">
      <c r="A65" s="5"/>
      <c r="B65" s="32"/>
      <c r="C65" s="32"/>
      <c r="D65" s="32"/>
      <c r="E65" s="32"/>
      <c r="F65" s="32"/>
      <c r="G65" s="32"/>
      <c r="H65" s="746"/>
      <c r="I65" s="30"/>
      <c r="J65" s="268">
        <v>50102.0</v>
      </c>
      <c r="K65" s="275" t="s">
        <v>3684</v>
      </c>
      <c r="L65" s="98"/>
      <c r="M65" s="30"/>
      <c r="N65" s="30"/>
      <c r="O65" s="197"/>
      <c r="P65" s="198"/>
      <c r="Q65" s="198"/>
      <c r="R65" s="198"/>
      <c r="S65" s="51"/>
      <c r="T65" s="51"/>
      <c r="U65" s="51"/>
      <c r="V65" s="51"/>
      <c r="W65" s="51"/>
      <c r="X65" s="51"/>
      <c r="Y65" s="51"/>
      <c r="Z65" s="98"/>
      <c r="AA65" s="98"/>
      <c r="AB65" s="98"/>
      <c r="AC65" s="98"/>
      <c r="AD65" s="98"/>
      <c r="AE65" s="98"/>
      <c r="AF65" s="98"/>
      <c r="AG65" s="98"/>
      <c r="AH65" s="98"/>
      <c r="AI65" s="98"/>
      <c r="AJ65" s="98"/>
      <c r="AK65" s="5"/>
      <c r="AL65" s="5"/>
    </row>
    <row r="66" ht="13.5" customHeight="1">
      <c r="A66" s="5"/>
      <c r="B66" s="32"/>
      <c r="C66" s="32"/>
      <c r="D66" s="32"/>
      <c r="E66" s="32"/>
      <c r="F66" s="32"/>
      <c r="G66" s="32"/>
      <c r="H66" s="746"/>
      <c r="I66" s="30"/>
      <c r="J66" s="268">
        <v>50198.0</v>
      </c>
      <c r="K66" s="275" t="s">
        <v>3086</v>
      </c>
      <c r="L66" s="98"/>
      <c r="M66" s="30"/>
      <c r="N66" s="30"/>
      <c r="O66" s="197"/>
      <c r="P66" s="198"/>
      <c r="Q66" s="198"/>
      <c r="R66" s="198"/>
      <c r="S66" s="51"/>
      <c r="T66" s="51"/>
      <c r="U66" s="51"/>
      <c r="V66" s="51"/>
      <c r="W66" s="51"/>
      <c r="X66" s="51"/>
      <c r="Y66" s="51"/>
      <c r="Z66" s="98"/>
      <c r="AA66" s="98"/>
      <c r="AB66" s="98"/>
      <c r="AC66" s="98"/>
      <c r="AD66" s="98"/>
      <c r="AE66" s="98"/>
      <c r="AF66" s="98"/>
      <c r="AG66" s="98"/>
      <c r="AH66" s="98"/>
      <c r="AI66" s="98"/>
      <c r="AJ66" s="98"/>
      <c r="AK66" s="5"/>
      <c r="AL66" s="5"/>
    </row>
    <row r="67" ht="13.5" customHeight="1">
      <c r="A67" s="5"/>
      <c r="B67" s="32"/>
      <c r="C67" s="32"/>
      <c r="D67" s="32"/>
      <c r="E67" s="32"/>
      <c r="F67" s="32"/>
      <c r="G67" s="32"/>
      <c r="H67" s="746"/>
      <c r="I67" s="30"/>
      <c r="L67" s="98"/>
      <c r="M67" s="30"/>
      <c r="N67" s="30"/>
      <c r="O67" s="197"/>
      <c r="P67" s="198"/>
      <c r="Q67" s="198"/>
      <c r="R67" s="198"/>
      <c r="S67" s="51"/>
      <c r="T67" s="51"/>
      <c r="U67" s="51"/>
      <c r="V67" s="51"/>
      <c r="W67" s="51"/>
      <c r="X67" s="51"/>
      <c r="Y67" s="51"/>
      <c r="Z67" s="98"/>
      <c r="AA67" s="98"/>
      <c r="AB67" s="98"/>
      <c r="AC67" s="98"/>
      <c r="AD67" s="98"/>
      <c r="AE67" s="98"/>
      <c r="AF67" s="98"/>
      <c r="AG67" s="98"/>
      <c r="AH67" s="98"/>
      <c r="AI67" s="98"/>
      <c r="AJ67" s="98"/>
      <c r="AK67" s="5"/>
      <c r="AL67" s="5"/>
    </row>
    <row r="68" ht="13.5" customHeight="1">
      <c r="A68" s="5"/>
      <c r="B68" s="32"/>
      <c r="C68" s="32"/>
      <c r="D68" s="32"/>
      <c r="E68" s="32"/>
      <c r="F68" s="32"/>
      <c r="G68" s="32"/>
      <c r="H68" s="746"/>
      <c r="I68" s="30"/>
      <c r="J68" s="268"/>
      <c r="K68" s="275"/>
      <c r="L68" s="98"/>
      <c r="M68" s="30"/>
      <c r="N68" s="30"/>
      <c r="O68" s="197"/>
      <c r="P68" s="198"/>
      <c r="Q68" s="198"/>
      <c r="R68" s="198"/>
      <c r="S68" s="51"/>
      <c r="T68" s="51"/>
      <c r="U68" s="51"/>
      <c r="V68" s="51"/>
      <c r="W68" s="51"/>
      <c r="X68" s="51"/>
      <c r="Y68" s="51"/>
      <c r="Z68" s="98"/>
      <c r="AA68" s="98"/>
      <c r="AB68" s="98"/>
      <c r="AC68" s="98"/>
      <c r="AD68" s="98"/>
      <c r="AE68" s="98"/>
      <c r="AF68" s="98"/>
      <c r="AG68" s="98"/>
      <c r="AH68" s="98"/>
      <c r="AI68" s="98"/>
      <c r="AJ68" s="98"/>
      <c r="AK68" s="5"/>
      <c r="AL68" s="5"/>
    </row>
    <row r="69" ht="13.5" customHeight="1">
      <c r="A69" s="5"/>
      <c r="B69" s="32"/>
      <c r="C69" s="32"/>
      <c r="D69" s="32"/>
      <c r="E69" s="32"/>
      <c r="F69" s="32"/>
      <c r="G69" s="32"/>
      <c r="H69" s="746"/>
      <c r="I69" s="137" t="s">
        <v>3496</v>
      </c>
      <c r="J69" s="268"/>
      <c r="K69" s="275"/>
      <c r="L69" s="98"/>
      <c r="M69" s="30"/>
      <c r="N69" s="30"/>
      <c r="O69" s="197"/>
      <c r="P69" s="198"/>
      <c r="Q69" s="198"/>
      <c r="R69" s="198"/>
      <c r="S69" s="51"/>
      <c r="T69" s="51"/>
      <c r="U69" s="51"/>
      <c r="V69" s="51"/>
      <c r="W69" s="51"/>
      <c r="X69" s="51"/>
      <c r="Y69" s="51"/>
      <c r="Z69" s="98"/>
      <c r="AA69" s="98"/>
      <c r="AB69" s="98"/>
      <c r="AC69" s="98"/>
      <c r="AD69" s="98"/>
      <c r="AE69" s="98"/>
      <c r="AF69" s="98"/>
      <c r="AG69" s="98"/>
      <c r="AH69" s="98"/>
      <c r="AI69" s="98"/>
      <c r="AJ69" s="98"/>
      <c r="AK69" s="5"/>
      <c r="AL69" s="5"/>
    </row>
    <row r="70" ht="13.5" customHeight="1">
      <c r="A70" s="5"/>
      <c r="B70" s="32"/>
      <c r="C70" s="32"/>
      <c r="D70" s="32"/>
      <c r="E70" s="32"/>
      <c r="F70" s="32"/>
      <c r="G70" s="32"/>
      <c r="H70" s="746"/>
      <c r="I70" s="30"/>
      <c r="J70" s="268">
        <v>76701.0</v>
      </c>
      <c r="K70" s="275" t="s">
        <v>3683</v>
      </c>
      <c r="L70" s="98"/>
      <c r="M70" s="30"/>
      <c r="N70" s="30"/>
      <c r="O70" s="197"/>
      <c r="P70" s="198"/>
      <c r="Q70" s="198"/>
      <c r="R70" s="198"/>
      <c r="S70" s="51"/>
      <c r="T70" s="51"/>
      <c r="U70" s="51"/>
      <c r="V70" s="51"/>
      <c r="W70" s="51"/>
      <c r="X70" s="51"/>
      <c r="Y70" s="51"/>
      <c r="Z70" s="98"/>
      <c r="AA70" s="98"/>
      <c r="AB70" s="98"/>
      <c r="AC70" s="98"/>
      <c r="AD70" s="98"/>
      <c r="AE70" s="98"/>
      <c r="AF70" s="98"/>
      <c r="AG70" s="98"/>
      <c r="AH70" s="98"/>
      <c r="AI70" s="98"/>
      <c r="AJ70" s="98"/>
      <c r="AK70" s="5"/>
      <c r="AL70" s="5"/>
    </row>
    <row r="71" ht="13.5" customHeight="1">
      <c r="A71" s="5"/>
      <c r="B71" s="32"/>
      <c r="C71" s="32"/>
      <c r="D71" s="32"/>
      <c r="E71" s="32"/>
      <c r="F71" s="32"/>
      <c r="G71" s="32"/>
      <c r="H71" s="746"/>
      <c r="I71" s="30"/>
      <c r="J71" s="268">
        <v>76702.0</v>
      </c>
      <c r="K71" s="275" t="s">
        <v>3684</v>
      </c>
      <c r="L71" s="98"/>
      <c r="M71" s="30"/>
      <c r="N71" s="30"/>
      <c r="O71" s="197"/>
      <c r="P71" s="198"/>
      <c r="Q71" s="198"/>
      <c r="R71" s="198"/>
      <c r="S71" s="51"/>
      <c r="T71" s="51"/>
      <c r="U71" s="51"/>
      <c r="V71" s="51"/>
      <c r="W71" s="51"/>
      <c r="X71" s="51"/>
      <c r="Y71" s="51"/>
      <c r="Z71" s="98"/>
      <c r="AA71" s="98"/>
      <c r="AB71" s="98"/>
      <c r="AC71" s="98"/>
      <c r="AD71" s="98"/>
      <c r="AE71" s="98"/>
      <c r="AF71" s="98"/>
      <c r="AG71" s="98"/>
      <c r="AH71" s="98"/>
      <c r="AI71" s="98"/>
      <c r="AJ71" s="98"/>
      <c r="AK71" s="5"/>
      <c r="AL71" s="5"/>
    </row>
    <row r="72" ht="13.5" customHeight="1">
      <c r="A72" s="5"/>
      <c r="B72" s="32"/>
      <c r="C72" s="32"/>
      <c r="D72" s="32"/>
      <c r="E72" s="32"/>
      <c r="F72" s="32"/>
      <c r="G72" s="32"/>
      <c r="H72" s="746"/>
      <c r="I72" s="30"/>
      <c r="J72" s="268">
        <v>76798.0</v>
      </c>
      <c r="K72" s="275" t="s">
        <v>3086</v>
      </c>
      <c r="L72" s="98"/>
      <c r="M72" s="30"/>
      <c r="N72" s="30"/>
      <c r="O72" s="197"/>
      <c r="P72" s="198"/>
      <c r="Q72" s="198"/>
      <c r="R72" s="198"/>
      <c r="S72" s="51"/>
      <c r="T72" s="51"/>
      <c r="U72" s="51"/>
      <c r="V72" s="51"/>
      <c r="W72" s="51"/>
      <c r="X72" s="51"/>
      <c r="Y72" s="51"/>
      <c r="Z72" s="98"/>
      <c r="AA72" s="98"/>
      <c r="AB72" s="98"/>
      <c r="AC72" s="98"/>
      <c r="AD72" s="98"/>
      <c r="AE72" s="98"/>
      <c r="AF72" s="98"/>
      <c r="AG72" s="98"/>
      <c r="AH72" s="98"/>
      <c r="AI72" s="98"/>
      <c r="AJ72" s="98"/>
      <c r="AK72" s="5"/>
      <c r="AL72" s="5"/>
    </row>
    <row r="73" ht="13.5" customHeight="1">
      <c r="A73" s="5"/>
      <c r="B73" s="32"/>
      <c r="C73" s="32"/>
      <c r="D73" s="32"/>
      <c r="E73" s="32"/>
      <c r="F73" s="32"/>
      <c r="G73" s="32"/>
      <c r="H73" s="746"/>
      <c r="I73" s="30"/>
      <c r="L73" s="98"/>
      <c r="M73" s="30"/>
      <c r="N73" s="30"/>
      <c r="O73" s="197"/>
      <c r="P73" s="198"/>
      <c r="Q73" s="198"/>
      <c r="R73" s="198"/>
      <c r="S73" s="51"/>
      <c r="T73" s="51"/>
      <c r="U73" s="51"/>
      <c r="V73" s="51"/>
      <c r="W73" s="51"/>
      <c r="X73" s="51"/>
      <c r="Y73" s="51"/>
      <c r="Z73" s="98"/>
      <c r="AA73" s="98"/>
      <c r="AB73" s="98"/>
      <c r="AC73" s="98"/>
      <c r="AD73" s="98"/>
      <c r="AE73" s="98"/>
      <c r="AF73" s="98"/>
      <c r="AG73" s="98"/>
      <c r="AH73" s="98"/>
      <c r="AI73" s="98"/>
      <c r="AJ73" s="98"/>
      <c r="AK73" s="5"/>
      <c r="AL73" s="5"/>
    </row>
    <row r="74" ht="13.5" customHeight="1">
      <c r="A74" s="5"/>
      <c r="B74" s="32"/>
      <c r="C74" s="32"/>
      <c r="D74" s="32"/>
      <c r="E74" s="32"/>
      <c r="F74" s="32"/>
      <c r="G74" s="32"/>
      <c r="H74" s="746"/>
      <c r="I74" s="30"/>
      <c r="J74" s="268"/>
      <c r="K74" s="275"/>
      <c r="L74" s="98"/>
      <c r="M74" s="30"/>
      <c r="N74" s="30"/>
      <c r="O74" s="197"/>
      <c r="P74" s="198"/>
      <c r="Q74" s="198"/>
      <c r="R74" s="198"/>
      <c r="S74" s="51"/>
      <c r="T74" s="51"/>
      <c r="U74" s="51"/>
      <c r="V74" s="51"/>
      <c r="W74" s="51"/>
      <c r="X74" s="51"/>
      <c r="Y74" s="51"/>
      <c r="Z74" s="98"/>
      <c r="AA74" s="98"/>
      <c r="AB74" s="98"/>
      <c r="AC74" s="98"/>
      <c r="AD74" s="98"/>
      <c r="AE74" s="98"/>
      <c r="AF74" s="98"/>
      <c r="AG74" s="98"/>
      <c r="AH74" s="98"/>
      <c r="AI74" s="98"/>
      <c r="AJ74" s="98"/>
      <c r="AK74" s="5"/>
      <c r="AL74" s="5"/>
    </row>
    <row r="75" ht="13.5" customHeight="1">
      <c r="A75" s="5"/>
      <c r="B75" s="32"/>
      <c r="C75" s="32"/>
      <c r="D75" s="32"/>
      <c r="E75" s="32"/>
      <c r="F75" s="32"/>
      <c r="G75" s="32"/>
      <c r="H75" s="746"/>
      <c r="I75" s="137" t="s">
        <v>3498</v>
      </c>
      <c r="J75" s="268"/>
      <c r="K75" s="275"/>
      <c r="L75" s="98"/>
      <c r="M75" s="98"/>
      <c r="N75" s="98"/>
      <c r="O75" s="98"/>
      <c r="P75" s="98"/>
      <c r="Q75" s="98"/>
      <c r="R75" s="98"/>
      <c r="S75" s="98"/>
      <c r="T75" s="98"/>
      <c r="U75" s="5"/>
      <c r="V75" s="5"/>
      <c r="W75" s="5"/>
      <c r="X75" s="5"/>
      <c r="Y75" s="5"/>
      <c r="Z75" s="5"/>
      <c r="AA75" s="5"/>
      <c r="AB75" s="5"/>
      <c r="AC75" s="5"/>
      <c r="AD75" s="5"/>
      <c r="AE75" s="5"/>
      <c r="AF75" s="5"/>
      <c r="AG75" s="5"/>
      <c r="AH75" s="98"/>
      <c r="AI75" s="98"/>
      <c r="AJ75" s="98"/>
      <c r="AK75" s="5"/>
      <c r="AL75" s="5"/>
    </row>
    <row r="76" ht="15.75" customHeight="1">
      <c r="A76" s="5"/>
      <c r="B76" s="32"/>
      <c r="C76" s="32"/>
      <c r="D76" s="32"/>
      <c r="E76" s="32"/>
      <c r="F76" s="98"/>
      <c r="G76" s="78"/>
      <c r="H76" s="757"/>
      <c r="I76" s="30"/>
      <c r="J76" s="268">
        <v>59201.0</v>
      </c>
      <c r="K76" s="275" t="s">
        <v>3683</v>
      </c>
      <c r="L76" s="98"/>
      <c r="M76" s="30"/>
      <c r="N76" s="30"/>
      <c r="O76" s="197"/>
      <c r="P76" s="198"/>
      <c r="Q76" s="198"/>
      <c r="R76" s="198"/>
      <c r="S76" s="51"/>
      <c r="T76" s="51"/>
      <c r="U76" s="51"/>
      <c r="V76" s="51"/>
      <c r="W76" s="51"/>
      <c r="X76" s="51"/>
      <c r="Y76" s="51"/>
      <c r="Z76" s="98"/>
      <c r="AA76" s="98"/>
      <c r="AB76" s="98"/>
      <c r="AC76" s="98"/>
      <c r="AD76" s="98"/>
      <c r="AE76" s="98"/>
      <c r="AF76" s="98"/>
      <c r="AG76" s="98"/>
      <c r="AH76" s="5"/>
      <c r="AI76" s="5"/>
      <c r="AJ76" s="5"/>
      <c r="AK76" s="5"/>
      <c r="AL76" s="5"/>
    </row>
    <row r="77" ht="15.75" customHeight="1">
      <c r="A77" s="5"/>
      <c r="B77" s="32"/>
      <c r="C77" s="32"/>
      <c r="D77" s="32"/>
      <c r="E77" s="32"/>
      <c r="F77" s="98"/>
      <c r="G77" s="78"/>
      <c r="H77" s="757"/>
      <c r="I77" s="30"/>
      <c r="J77" s="268">
        <v>59202.0</v>
      </c>
      <c r="K77" s="275" t="s">
        <v>3684</v>
      </c>
      <c r="L77" s="98"/>
      <c r="M77" s="30"/>
      <c r="N77" s="30"/>
      <c r="O77" s="197"/>
      <c r="P77" s="198"/>
      <c r="Q77" s="198"/>
      <c r="R77" s="198"/>
      <c r="S77" s="51"/>
      <c r="T77" s="51"/>
      <c r="U77" s="51"/>
      <c r="V77" s="51"/>
      <c r="W77" s="51"/>
      <c r="X77" s="51"/>
      <c r="Y77" s="51"/>
      <c r="Z77" s="98"/>
      <c r="AA77" s="98"/>
      <c r="AB77" s="98"/>
      <c r="AC77" s="98"/>
      <c r="AD77" s="98"/>
      <c r="AE77" s="98"/>
      <c r="AF77" s="98"/>
      <c r="AG77" s="98"/>
      <c r="AH77" s="98"/>
      <c r="AI77" s="98"/>
      <c r="AJ77" s="98"/>
      <c r="AK77" s="5"/>
      <c r="AL77" s="5"/>
    </row>
    <row r="78" ht="13.5" customHeight="1">
      <c r="A78" s="5"/>
      <c r="B78" s="32"/>
      <c r="C78" s="32"/>
      <c r="D78" s="32"/>
      <c r="E78" s="32"/>
      <c r="F78" s="32"/>
      <c r="G78" s="32"/>
      <c r="H78" s="746"/>
      <c r="I78" s="30"/>
      <c r="J78" s="268">
        <v>59298.0</v>
      </c>
      <c r="K78" s="275" t="s">
        <v>3086</v>
      </c>
      <c r="L78" s="98"/>
      <c r="M78" s="30"/>
      <c r="N78" s="30"/>
      <c r="O78" s="197"/>
      <c r="P78" s="198"/>
      <c r="Q78" s="198"/>
      <c r="R78" s="198"/>
      <c r="S78" s="51"/>
      <c r="T78" s="51"/>
      <c r="U78" s="51"/>
      <c r="V78" s="51"/>
      <c r="W78" s="51"/>
      <c r="X78" s="51"/>
      <c r="Y78" s="51"/>
      <c r="Z78" s="98"/>
      <c r="AA78" s="98"/>
      <c r="AB78" s="98"/>
      <c r="AC78" s="98"/>
      <c r="AD78" s="98"/>
      <c r="AE78" s="98"/>
      <c r="AF78" s="98"/>
      <c r="AG78" s="98"/>
      <c r="AH78" s="98"/>
      <c r="AI78" s="98"/>
      <c r="AJ78" s="98"/>
      <c r="AK78" s="5"/>
      <c r="AL78" s="5"/>
    </row>
    <row r="79" ht="13.5" customHeight="1">
      <c r="A79" s="5"/>
      <c r="B79" s="32"/>
      <c r="C79" s="32"/>
      <c r="D79" s="32"/>
      <c r="E79" s="32"/>
      <c r="F79" s="32"/>
      <c r="G79" s="32"/>
      <c r="H79" s="746"/>
      <c r="I79" s="30"/>
      <c r="L79" s="98"/>
      <c r="M79" s="30"/>
      <c r="N79" s="30"/>
      <c r="O79" s="197"/>
      <c r="P79" s="198"/>
      <c r="Q79" s="198"/>
      <c r="R79" s="198"/>
      <c r="S79" s="51"/>
      <c r="T79" s="51"/>
      <c r="U79" s="51"/>
      <c r="V79" s="51"/>
      <c r="W79" s="51"/>
      <c r="X79" s="51"/>
      <c r="Y79" s="51"/>
      <c r="Z79" s="98"/>
      <c r="AA79" s="98"/>
      <c r="AB79" s="98"/>
      <c r="AC79" s="98"/>
      <c r="AD79" s="98"/>
      <c r="AE79" s="98"/>
      <c r="AF79" s="98"/>
      <c r="AG79" s="98"/>
      <c r="AH79" s="98"/>
      <c r="AI79" s="98"/>
      <c r="AJ79" s="98"/>
      <c r="AK79" s="5"/>
      <c r="AL79" s="5"/>
    </row>
    <row r="80" ht="13.5" customHeight="1">
      <c r="A80" s="5"/>
      <c r="B80" s="32"/>
      <c r="C80" s="32"/>
      <c r="D80" s="32"/>
      <c r="E80" s="32"/>
      <c r="F80" s="32"/>
      <c r="G80" s="32"/>
      <c r="H80" s="746"/>
      <c r="I80" s="30"/>
      <c r="J80" s="268"/>
      <c r="K80" s="275"/>
      <c r="L80" s="98"/>
      <c r="M80" s="30"/>
      <c r="N80" s="30"/>
      <c r="O80" s="197"/>
      <c r="P80" s="198"/>
      <c r="Q80" s="198"/>
      <c r="R80" s="198"/>
      <c r="S80" s="51"/>
      <c r="T80" s="51"/>
      <c r="U80" s="51"/>
      <c r="V80" s="51"/>
      <c r="W80" s="51"/>
      <c r="X80" s="51"/>
      <c r="Y80" s="51"/>
      <c r="Z80" s="98"/>
      <c r="AA80" s="98"/>
      <c r="AB80" s="98"/>
      <c r="AC80" s="98"/>
      <c r="AD80" s="98"/>
      <c r="AE80" s="98"/>
      <c r="AF80" s="98"/>
      <c r="AG80" s="98"/>
      <c r="AH80" s="98"/>
      <c r="AI80" s="98"/>
      <c r="AJ80" s="98"/>
      <c r="AK80" s="5"/>
      <c r="AL80" s="5"/>
    </row>
    <row r="81" ht="13.5" customHeight="1">
      <c r="A81" s="5"/>
      <c r="B81" s="32"/>
      <c r="C81" s="32"/>
      <c r="D81" s="32"/>
      <c r="E81" s="32"/>
      <c r="F81" s="32"/>
      <c r="G81" s="32"/>
      <c r="H81" s="746"/>
      <c r="I81" s="137" t="s">
        <v>3500</v>
      </c>
      <c r="J81" s="268"/>
      <c r="K81" s="275"/>
      <c r="L81" s="98"/>
      <c r="M81" s="30"/>
      <c r="N81" s="30"/>
      <c r="O81" s="197"/>
      <c r="P81" s="198"/>
      <c r="Q81" s="198"/>
      <c r="R81" s="198"/>
      <c r="S81" s="51"/>
      <c r="T81" s="51"/>
      <c r="U81" s="51"/>
      <c r="V81" s="51"/>
      <c r="W81" s="51"/>
      <c r="X81" s="51"/>
      <c r="Y81" s="51"/>
      <c r="Z81" s="98"/>
      <c r="AA81" s="98"/>
      <c r="AB81" s="98"/>
      <c r="AC81" s="98"/>
      <c r="AD81" s="98"/>
      <c r="AE81" s="98"/>
      <c r="AF81" s="98"/>
      <c r="AG81" s="98"/>
      <c r="AH81" s="98"/>
      <c r="AI81" s="98"/>
      <c r="AJ81" s="98"/>
      <c r="AK81" s="5"/>
      <c r="AL81" s="5"/>
    </row>
    <row r="82" ht="13.5" customHeight="1">
      <c r="A82" s="5"/>
      <c r="B82" s="32"/>
      <c r="C82" s="32"/>
      <c r="D82" s="32"/>
      <c r="E82" s="32"/>
      <c r="F82" s="32"/>
      <c r="G82" s="32"/>
      <c r="H82" s="746"/>
      <c r="I82" s="30"/>
      <c r="J82" s="268">
        <v>87601.0</v>
      </c>
      <c r="K82" s="275" t="s">
        <v>3683</v>
      </c>
      <c r="L82" s="98"/>
      <c r="M82" s="30"/>
      <c r="N82" s="30"/>
      <c r="O82" s="197"/>
      <c r="P82" s="198"/>
      <c r="Q82" s="198"/>
      <c r="R82" s="198"/>
      <c r="S82" s="51"/>
      <c r="T82" s="51"/>
      <c r="U82" s="51"/>
      <c r="V82" s="51"/>
      <c r="W82" s="51"/>
      <c r="X82" s="51"/>
      <c r="Y82" s="51"/>
      <c r="Z82" s="98"/>
      <c r="AA82" s="98"/>
      <c r="AB82" s="98"/>
      <c r="AC82" s="98"/>
      <c r="AD82" s="98"/>
      <c r="AE82" s="98"/>
      <c r="AF82" s="98"/>
      <c r="AG82" s="98"/>
      <c r="AH82" s="98"/>
      <c r="AI82" s="98"/>
      <c r="AJ82" s="98"/>
      <c r="AK82" s="5"/>
      <c r="AL82" s="5"/>
    </row>
    <row r="83" ht="13.5" customHeight="1">
      <c r="A83" s="5"/>
      <c r="B83" s="32"/>
      <c r="C83" s="32"/>
      <c r="D83" s="32"/>
      <c r="E83" s="32"/>
      <c r="F83" s="32"/>
      <c r="G83" s="32"/>
      <c r="H83" s="746"/>
      <c r="I83" s="30"/>
      <c r="J83" s="268">
        <v>87602.0</v>
      </c>
      <c r="K83" s="275" t="s">
        <v>3684</v>
      </c>
      <c r="L83" s="98"/>
      <c r="M83" s="30"/>
      <c r="N83" s="30"/>
      <c r="O83" s="197"/>
      <c r="P83" s="198"/>
      <c r="Q83" s="198"/>
      <c r="R83" s="198"/>
      <c r="S83" s="51"/>
      <c r="T83" s="51"/>
      <c r="U83" s="51"/>
      <c r="V83" s="51"/>
      <c r="W83" s="51"/>
      <c r="X83" s="51"/>
      <c r="Y83" s="51"/>
      <c r="Z83" s="98"/>
      <c r="AA83" s="98"/>
      <c r="AB83" s="98"/>
      <c r="AC83" s="98"/>
      <c r="AD83" s="98"/>
      <c r="AE83" s="98"/>
      <c r="AF83" s="98"/>
      <c r="AG83" s="98"/>
      <c r="AH83" s="98"/>
      <c r="AI83" s="98"/>
      <c r="AJ83" s="98"/>
      <c r="AK83" s="5"/>
      <c r="AL83" s="5"/>
    </row>
    <row r="84" ht="13.5" customHeight="1">
      <c r="A84" s="5"/>
      <c r="B84" s="32"/>
      <c r="C84" s="32"/>
      <c r="D84" s="32"/>
      <c r="E84" s="32"/>
      <c r="F84" s="32"/>
      <c r="G84" s="32"/>
      <c r="H84" s="746"/>
      <c r="I84" s="30"/>
      <c r="J84" s="268">
        <v>87698.0</v>
      </c>
      <c r="K84" s="275" t="s">
        <v>3086</v>
      </c>
      <c r="L84" s="98"/>
      <c r="M84" s="30"/>
      <c r="N84" s="30"/>
      <c r="O84" s="197"/>
      <c r="P84" s="198"/>
      <c r="Q84" s="198"/>
      <c r="R84" s="198"/>
      <c r="S84" s="51"/>
      <c r="T84" s="51"/>
      <c r="U84" s="51"/>
      <c r="V84" s="51"/>
      <c r="W84" s="51"/>
      <c r="X84" s="51"/>
      <c r="Y84" s="51"/>
      <c r="Z84" s="98"/>
      <c r="AA84" s="98"/>
      <c r="AB84" s="98"/>
      <c r="AC84" s="98"/>
      <c r="AD84" s="98"/>
      <c r="AE84" s="98"/>
      <c r="AF84" s="98"/>
      <c r="AG84" s="98"/>
      <c r="AH84" s="98"/>
      <c r="AI84" s="98"/>
      <c r="AJ84" s="98"/>
      <c r="AK84" s="5"/>
      <c r="AL84" s="5"/>
    </row>
    <row r="85" ht="13.5" customHeight="1">
      <c r="A85" s="5"/>
      <c r="B85" s="32"/>
      <c r="C85" s="32"/>
      <c r="D85" s="32"/>
      <c r="E85" s="32"/>
      <c r="F85" s="32"/>
      <c r="G85" s="32"/>
      <c r="H85" s="746"/>
      <c r="I85" s="30"/>
      <c r="L85" s="98"/>
      <c r="M85" s="30"/>
      <c r="N85" s="30"/>
      <c r="O85" s="197"/>
      <c r="P85" s="198"/>
      <c r="Q85" s="198"/>
      <c r="R85" s="198"/>
      <c r="S85" s="51"/>
      <c r="T85" s="51"/>
      <c r="U85" s="51"/>
      <c r="V85" s="51"/>
      <c r="W85" s="51"/>
      <c r="X85" s="51"/>
      <c r="Y85" s="51"/>
      <c r="Z85" s="98"/>
      <c r="AA85" s="98"/>
      <c r="AB85" s="98"/>
      <c r="AC85" s="98"/>
      <c r="AD85" s="98"/>
      <c r="AE85" s="98"/>
      <c r="AF85" s="98"/>
      <c r="AG85" s="98"/>
      <c r="AH85" s="98"/>
      <c r="AI85" s="98"/>
      <c r="AJ85" s="98"/>
      <c r="AK85" s="5"/>
      <c r="AL85" s="5"/>
    </row>
    <row r="86" ht="13.5" customHeight="1">
      <c r="A86" s="5"/>
      <c r="B86" s="32"/>
      <c r="C86" s="32"/>
      <c r="D86" s="32"/>
      <c r="E86" s="32"/>
      <c r="F86" s="32"/>
      <c r="G86" s="32"/>
      <c r="H86" s="746"/>
      <c r="I86" s="98"/>
      <c r="J86" s="98"/>
      <c r="K86" s="98"/>
      <c r="L86" s="98"/>
      <c r="M86" s="98"/>
      <c r="N86" s="98"/>
      <c r="O86" s="98"/>
      <c r="P86" s="98"/>
      <c r="Q86" s="98"/>
      <c r="R86" s="98"/>
      <c r="S86" s="98"/>
      <c r="T86" s="98"/>
      <c r="AH86" s="98"/>
      <c r="AI86" s="98"/>
      <c r="AJ86" s="98"/>
      <c r="AK86" s="5"/>
      <c r="AL86" s="5"/>
    </row>
    <row r="87" ht="15.75" customHeight="1">
      <c r="A87" s="5"/>
      <c r="B87" s="32"/>
      <c r="C87" s="32"/>
      <c r="D87" s="32"/>
      <c r="E87" s="32"/>
      <c r="F87" s="98"/>
      <c r="G87" s="78"/>
      <c r="H87" s="757"/>
      <c r="I87" s="137"/>
      <c r="J87" s="8"/>
      <c r="K87" s="8"/>
      <c r="L87" s="98"/>
      <c r="M87" s="30"/>
      <c r="N87" s="30"/>
      <c r="O87" s="197"/>
      <c r="P87" s="198"/>
      <c r="Q87" s="198"/>
      <c r="R87" s="198"/>
      <c r="S87" s="51"/>
      <c r="T87" s="51"/>
      <c r="U87" s="51"/>
      <c r="V87" s="51"/>
      <c r="W87" s="51"/>
      <c r="X87" s="51"/>
      <c r="Y87" s="51"/>
      <c r="Z87" s="98"/>
      <c r="AA87" s="98"/>
      <c r="AB87" s="98"/>
      <c r="AC87" s="98"/>
      <c r="AD87" s="98"/>
      <c r="AE87" s="98"/>
      <c r="AF87" s="98"/>
      <c r="AG87" s="98"/>
    </row>
    <row r="88" ht="15.75" customHeight="1">
      <c r="A88" s="5"/>
      <c r="B88" s="32"/>
      <c r="C88" s="32"/>
      <c r="D88" s="32"/>
      <c r="E88" s="32"/>
      <c r="F88" s="98"/>
      <c r="G88" s="78"/>
      <c r="H88" s="757"/>
      <c r="I88" s="774" t="str">
        <f>"CATI: SI (TIPO_MUESTRA !=2 ) O (W1_NNA_NOMBRE=BLANCO) O (W1_NNA_EDAD&lt;=5) PASAR A "&amp;H99</f>
        <v>CATI: SI (TIPO_MUESTRA !=2 ) O (W1_NNA_NOMBRE=BLANCO) O (W1_NNA_EDAD&lt;=5) PASAR A 8,04</v>
      </c>
      <c r="J88" s="45"/>
      <c r="K88" s="45"/>
      <c r="L88" s="45"/>
      <c r="M88" s="45"/>
      <c r="N88" s="45"/>
      <c r="O88" s="45"/>
      <c r="P88" s="45"/>
      <c r="Q88" s="45"/>
      <c r="R88" s="45"/>
      <c r="S88" s="45"/>
      <c r="T88" s="45"/>
      <c r="U88" s="45"/>
      <c r="V88" s="45"/>
      <c r="W88" s="45"/>
      <c r="X88" s="45"/>
      <c r="Y88" s="46"/>
      <c r="Z88" s="98"/>
      <c r="AA88" s="98"/>
      <c r="AB88" s="98"/>
      <c r="AC88" s="98"/>
      <c r="AD88" s="98"/>
      <c r="AE88" s="98"/>
      <c r="AF88" s="98"/>
      <c r="AG88" s="98"/>
      <c r="AH88" s="98"/>
      <c r="AI88" s="98"/>
      <c r="AJ88" s="98"/>
    </row>
    <row r="89" ht="13.5" customHeight="1">
      <c r="A89" s="5"/>
      <c r="B89" s="32"/>
      <c r="C89" s="32"/>
      <c r="D89" s="32"/>
      <c r="E89" s="32"/>
      <c r="F89" s="98"/>
      <c r="G89" s="78"/>
      <c r="H89" s="746"/>
      <c r="I89" s="365" t="str">
        <f>"CATI: SI (TIPO_MUESTRA=2) Y (W1_NNA_NOMBRE!=BLANCO) Y (W1_NNA_NOMBRE!=NNA) PREGUNTAR "</f>
        <v>CATI: SI (TIPO_MUESTRA=2) Y (W1_NNA_NOMBRE!=BLANCO) Y (W1_NNA_NOMBRE!=NNA) PREGUNTAR </v>
      </c>
      <c r="J89" s="45"/>
      <c r="K89" s="45"/>
      <c r="L89" s="45"/>
      <c r="M89" s="45"/>
      <c r="N89" s="45"/>
      <c r="O89" s="45"/>
      <c r="P89" s="45"/>
      <c r="Q89" s="45"/>
      <c r="R89" s="45"/>
      <c r="S89" s="45"/>
      <c r="T89" s="45"/>
      <c r="U89" s="45"/>
      <c r="V89" s="45"/>
      <c r="W89" s="45"/>
      <c r="X89" s="45"/>
      <c r="Y89" s="46"/>
      <c r="Z89" s="98"/>
      <c r="AA89" s="98"/>
      <c r="AB89" s="98"/>
      <c r="AC89" s="98"/>
      <c r="AD89" s="98"/>
      <c r="AE89" s="98"/>
      <c r="AF89" s="98"/>
      <c r="AG89" s="98"/>
      <c r="AH89" s="98"/>
      <c r="AI89" s="98"/>
      <c r="AJ89" s="98"/>
    </row>
    <row r="90">
      <c r="A90" s="5"/>
      <c r="B90" s="32"/>
      <c r="C90" s="32"/>
      <c r="D90" s="32"/>
      <c r="E90" s="32"/>
      <c r="F90" s="98"/>
      <c r="G90" s="78"/>
      <c r="H90" s="746"/>
      <c r="I90" s="309" t="s">
        <v>3685</v>
      </c>
      <c r="Z90" s="27"/>
      <c r="AA90" s="27"/>
      <c r="AB90" s="27"/>
      <c r="AC90" s="27"/>
      <c r="AD90" s="27"/>
      <c r="AE90" s="27"/>
      <c r="AF90" s="27"/>
      <c r="AG90" s="27"/>
      <c r="AH90" s="98"/>
      <c r="AI90" s="98"/>
      <c r="AJ90" s="98"/>
    </row>
    <row r="91" ht="13.5" customHeight="1">
      <c r="A91" s="5"/>
      <c r="B91" s="32"/>
      <c r="C91" s="32"/>
      <c r="D91" s="98"/>
      <c r="E91" s="98"/>
      <c r="F91" s="98"/>
      <c r="G91" s="259" t="s">
        <v>3110</v>
      </c>
      <c r="H91" s="39" t="s">
        <v>3686</v>
      </c>
      <c r="I91" s="365" t="str">
        <f>"CATI: SI (TIPO_MUESTRA=2) Y (W1_NNA_NOMBRE=NNA) PREGUNTAR"</f>
        <v>CATI: SI (TIPO_MUESTRA=2) Y (W1_NNA_NOMBRE=NNA) PREGUNTAR</v>
      </c>
      <c r="J91" s="45"/>
      <c r="K91" s="45"/>
      <c r="L91" s="45"/>
      <c r="M91" s="45"/>
      <c r="N91" s="45"/>
      <c r="O91" s="45"/>
      <c r="P91" s="45"/>
      <c r="Q91" s="45"/>
      <c r="R91" s="45"/>
      <c r="S91" s="45"/>
      <c r="T91" s="45"/>
      <c r="U91" s="45"/>
      <c r="V91" s="45"/>
      <c r="W91" s="45"/>
      <c r="X91" s="45"/>
      <c r="Y91" s="46"/>
      <c r="Z91" s="98"/>
      <c r="AA91" s="98"/>
      <c r="AB91" s="98"/>
      <c r="AC91" s="98"/>
      <c r="AD91" s="98"/>
      <c r="AE91" s="98"/>
      <c r="AF91" s="98"/>
      <c r="AG91" s="98"/>
      <c r="AH91" s="27"/>
      <c r="AI91" s="27"/>
      <c r="AJ91" s="27"/>
    </row>
    <row r="92" ht="13.5" customHeight="1">
      <c r="A92" s="5"/>
      <c r="B92" s="32"/>
      <c r="C92" s="32"/>
      <c r="D92" s="32"/>
      <c r="E92" s="32"/>
      <c r="F92" s="98"/>
      <c r="G92" s="78"/>
      <c r="H92" s="746"/>
      <c r="I92" s="123" t="s">
        <v>3687</v>
      </c>
      <c r="Z92" s="98"/>
      <c r="AA92" s="98"/>
      <c r="AB92" s="98"/>
      <c r="AC92" s="98"/>
      <c r="AD92" s="98"/>
      <c r="AE92" s="98"/>
      <c r="AF92" s="98"/>
      <c r="AG92" s="98"/>
      <c r="AH92" s="98"/>
      <c r="AI92" s="98"/>
      <c r="AJ92" s="98"/>
    </row>
    <row r="93" ht="13.5" customHeight="1">
      <c r="A93" s="5"/>
      <c r="B93" s="32"/>
      <c r="C93" s="32"/>
      <c r="D93" s="32"/>
      <c r="E93" s="32"/>
      <c r="F93" s="98"/>
      <c r="G93" s="78"/>
      <c r="H93" s="746"/>
      <c r="Z93" s="98"/>
      <c r="AA93" s="98"/>
      <c r="AB93" s="98"/>
      <c r="AC93" s="98"/>
      <c r="AD93" s="98"/>
      <c r="AE93" s="98"/>
      <c r="AF93" s="98"/>
      <c r="AG93" s="98"/>
      <c r="AH93" s="98"/>
      <c r="AI93" s="98"/>
      <c r="AJ93" s="98"/>
    </row>
    <row r="94" ht="13.5" customHeight="1">
      <c r="A94" s="5"/>
      <c r="B94" s="32"/>
      <c r="C94" s="32"/>
      <c r="D94" s="32"/>
      <c r="E94" s="32"/>
      <c r="F94" s="98"/>
      <c r="G94" s="78"/>
      <c r="H94" s="746"/>
      <c r="I94" s="8"/>
      <c r="J94" s="268">
        <v>1.0</v>
      </c>
      <c r="K94" s="275" t="s">
        <v>2974</v>
      </c>
      <c r="L94" s="8"/>
      <c r="M94" s="8"/>
      <c r="N94" s="8"/>
      <c r="O94" s="8"/>
      <c r="P94" s="8"/>
      <c r="Q94" s="8"/>
      <c r="R94" s="8"/>
      <c r="S94" s="8"/>
      <c r="T94" s="8"/>
      <c r="U94" s="8"/>
      <c r="V94" s="8"/>
      <c r="W94" s="8"/>
      <c r="X94" s="8"/>
      <c r="Y94" s="8"/>
      <c r="Z94" s="98"/>
      <c r="AA94" s="98"/>
      <c r="AB94" s="98"/>
      <c r="AC94" s="98"/>
      <c r="AD94" s="98"/>
      <c r="AE94" s="98"/>
      <c r="AF94" s="98"/>
      <c r="AG94" s="98"/>
      <c r="AH94" s="98"/>
      <c r="AI94" s="98"/>
      <c r="AJ94" s="98"/>
    </row>
    <row r="95" ht="13.5" customHeight="1">
      <c r="A95" s="5"/>
      <c r="B95" s="32"/>
      <c r="C95" s="32"/>
      <c r="D95" s="32"/>
      <c r="E95" s="32"/>
      <c r="F95" s="98"/>
      <c r="G95" s="78"/>
      <c r="H95" s="746"/>
      <c r="I95" s="30"/>
      <c r="J95" s="268">
        <v>2.0</v>
      </c>
      <c r="K95" s="275" t="s">
        <v>2975</v>
      </c>
      <c r="L95" s="98"/>
      <c r="M95" s="30"/>
      <c r="N95" s="30"/>
      <c r="O95" s="197"/>
      <c r="P95" s="198"/>
      <c r="Q95" s="198"/>
      <c r="R95" s="198"/>
      <c r="S95" s="51"/>
      <c r="T95" s="51"/>
      <c r="U95" s="51"/>
      <c r="V95" s="51"/>
      <c r="W95" s="51"/>
      <c r="X95" s="51"/>
      <c r="Y95" s="51"/>
      <c r="Z95" s="98"/>
      <c r="AA95" s="98"/>
      <c r="AB95" s="98"/>
      <c r="AC95" s="98"/>
      <c r="AD95" s="98"/>
      <c r="AE95" s="98"/>
      <c r="AF95" s="98"/>
      <c r="AG95" s="98"/>
      <c r="AH95" s="98"/>
      <c r="AI95" s="98"/>
      <c r="AJ95" s="98"/>
    </row>
    <row r="96" ht="13.5" customHeight="1">
      <c r="A96" s="5"/>
      <c r="B96" s="32"/>
      <c r="C96" s="32"/>
      <c r="D96" s="32"/>
      <c r="E96" s="32"/>
      <c r="F96" s="98"/>
      <c r="G96" s="78"/>
      <c r="H96" s="746"/>
      <c r="I96" s="30"/>
      <c r="J96" s="268">
        <v>3.0</v>
      </c>
      <c r="K96" s="161" t="s">
        <v>3688</v>
      </c>
      <c r="L96" s="98"/>
      <c r="M96" s="30"/>
      <c r="N96" s="30"/>
      <c r="O96" s="197"/>
      <c r="P96" s="198"/>
      <c r="Q96" s="198"/>
      <c r="R96" s="198"/>
      <c r="S96" s="51"/>
      <c r="T96" s="51"/>
      <c r="U96" s="51"/>
      <c r="V96" s="51"/>
      <c r="W96" s="51"/>
      <c r="X96" s="51"/>
      <c r="Y96" s="51"/>
      <c r="Z96" s="98"/>
      <c r="AA96" s="98"/>
      <c r="AB96" s="98"/>
      <c r="AC96" s="98"/>
      <c r="AD96" s="98"/>
      <c r="AE96" s="98"/>
      <c r="AF96" s="98"/>
      <c r="AG96" s="98"/>
      <c r="AH96" s="98"/>
      <c r="AI96" s="98"/>
      <c r="AJ96" s="98"/>
    </row>
    <row r="97" ht="13.5" customHeight="1">
      <c r="A97" s="5"/>
      <c r="B97" s="32"/>
      <c r="C97" s="8"/>
      <c r="D97" s="32"/>
      <c r="E97" s="32"/>
      <c r="F97" s="98"/>
      <c r="G97" s="78"/>
      <c r="H97" s="746"/>
      <c r="I97" s="30"/>
      <c r="J97" s="8"/>
      <c r="K97" s="8"/>
      <c r="L97" s="98"/>
      <c r="M97" s="30"/>
      <c r="N97" s="30"/>
      <c r="O97" s="197"/>
      <c r="P97" s="198"/>
      <c r="Q97" s="198"/>
      <c r="R97" s="198"/>
      <c r="S97" s="51"/>
      <c r="T97" s="51"/>
      <c r="U97" s="51"/>
      <c r="V97" s="51"/>
      <c r="W97" s="51"/>
      <c r="X97" s="51"/>
      <c r="Y97" s="51"/>
      <c r="Z97" s="98"/>
      <c r="AA97" s="98"/>
      <c r="AB97" s="98"/>
      <c r="AC97" s="98"/>
      <c r="AD97" s="98"/>
      <c r="AE97" s="98"/>
      <c r="AF97" s="98"/>
      <c r="AG97" s="98"/>
      <c r="AH97" s="98"/>
      <c r="AI97" s="98"/>
      <c r="AJ97" s="98"/>
    </row>
    <row r="98" ht="13.5" customHeight="1">
      <c r="A98" s="5"/>
      <c r="B98" s="32"/>
      <c r="C98" s="32"/>
      <c r="D98" s="32"/>
      <c r="E98" s="32"/>
      <c r="F98" s="98"/>
      <c r="G98" s="78"/>
      <c r="H98" s="746"/>
      <c r="I98" s="523" t="s">
        <v>3689</v>
      </c>
      <c r="Z98" s="98"/>
      <c r="AA98" s="98"/>
      <c r="AB98" s="98"/>
      <c r="AC98" s="98"/>
      <c r="AD98" s="98"/>
      <c r="AE98" s="98"/>
      <c r="AF98" s="98"/>
      <c r="AG98" s="98"/>
      <c r="AH98" s="98"/>
      <c r="AI98" s="98"/>
      <c r="AJ98" s="98"/>
    </row>
    <row r="99" ht="13.5" customHeight="1">
      <c r="A99" s="5"/>
      <c r="B99" s="98"/>
      <c r="C99" s="98"/>
      <c r="D99" s="98"/>
      <c r="E99" s="98"/>
      <c r="F99" s="98"/>
      <c r="G99" s="78"/>
      <c r="H99" s="775">
        <f>H23+0.01</f>
        <v>8.04</v>
      </c>
      <c r="I99" s="98"/>
      <c r="J99" s="268">
        <v>1.0</v>
      </c>
      <c r="K99" s="275" t="s">
        <v>2974</v>
      </c>
      <c r="L99" s="30"/>
      <c r="M99" s="30"/>
      <c r="N99" s="98"/>
      <c r="O99" s="440"/>
      <c r="P99" s="440"/>
      <c r="Q99" s="440"/>
      <c r="R99" s="440"/>
      <c r="S99" s="27"/>
      <c r="T99" s="98"/>
      <c r="U99" s="440"/>
      <c r="V99" s="440"/>
      <c r="W99" s="440"/>
      <c r="X99" s="440"/>
      <c r="Y99" s="440"/>
      <c r="Z99" s="98"/>
      <c r="AA99" s="98"/>
      <c r="AB99" s="98"/>
      <c r="AC99" s="98"/>
      <c r="AD99" s="98"/>
      <c r="AE99" s="98"/>
      <c r="AF99" s="98"/>
      <c r="AG99" s="98"/>
      <c r="AH99" s="98"/>
      <c r="AI99" s="98"/>
      <c r="AJ99" s="98"/>
    </row>
    <row r="100" ht="13.5" customHeight="1">
      <c r="A100" s="5"/>
      <c r="B100" s="123"/>
      <c r="C100" s="123"/>
      <c r="D100" s="123"/>
      <c r="E100" s="123"/>
      <c r="F100" s="98"/>
      <c r="G100" s="78"/>
      <c r="H100" s="746"/>
      <c r="I100" s="98"/>
      <c r="J100" s="268">
        <v>2.0</v>
      </c>
      <c r="K100" s="275" t="s">
        <v>2975</v>
      </c>
      <c r="L100" s="98"/>
      <c r="M100" s="98"/>
      <c r="N100" s="440"/>
      <c r="O100" s="482" t="s">
        <v>3390</v>
      </c>
      <c r="P100" s="124">
        <f>H138</f>
        <v>8.07</v>
      </c>
      <c r="Q100" s="98"/>
      <c r="R100" s="32"/>
      <c r="S100" s="32"/>
      <c r="T100" s="32"/>
      <c r="U100" s="32"/>
      <c r="V100" s="32"/>
      <c r="W100" s="32"/>
      <c r="X100" s="32"/>
      <c r="Y100" s="32"/>
      <c r="Z100" s="98"/>
      <c r="AA100" s="98"/>
      <c r="AB100" s="98"/>
      <c r="AC100" s="98"/>
      <c r="AD100" s="98"/>
      <c r="AE100" s="98"/>
      <c r="AF100" s="98"/>
      <c r="AG100" s="98"/>
      <c r="AH100" s="98"/>
      <c r="AI100" s="98"/>
      <c r="AJ100" s="98"/>
    </row>
    <row r="101" ht="13.5" customHeight="1">
      <c r="A101" s="5"/>
      <c r="B101" s="98"/>
      <c r="C101" s="98"/>
      <c r="D101" s="98"/>
      <c r="E101" s="98"/>
      <c r="F101" s="98"/>
      <c r="G101" s="78"/>
      <c r="H101" s="746"/>
      <c r="I101" s="98"/>
      <c r="J101" s="268">
        <v>98.0</v>
      </c>
      <c r="K101" s="275" t="s">
        <v>3086</v>
      </c>
      <c r="L101" s="98"/>
      <c r="M101" s="30"/>
      <c r="N101" s="30"/>
      <c r="O101" s="197" t="s">
        <v>2976</v>
      </c>
      <c r="P101" s="198">
        <f>P100</f>
        <v>8.07</v>
      </c>
      <c r="Q101" s="198"/>
      <c r="R101" s="198"/>
      <c r="S101" s="98"/>
      <c r="T101" s="98"/>
      <c r="U101" s="98"/>
      <c r="V101" s="98"/>
      <c r="W101" s="98"/>
      <c r="X101" s="98"/>
      <c r="Y101" s="98"/>
      <c r="Z101" s="98"/>
      <c r="AA101" s="98"/>
      <c r="AB101" s="98"/>
      <c r="AC101" s="98"/>
      <c r="AD101" s="98"/>
      <c r="AE101" s="98"/>
      <c r="AF101" s="98"/>
      <c r="AG101" s="98"/>
      <c r="AH101" s="98"/>
      <c r="AI101" s="98"/>
      <c r="AJ101" s="98"/>
    </row>
    <row r="102" ht="13.5" customHeight="1">
      <c r="A102" s="5"/>
      <c r="B102" s="123"/>
      <c r="C102" s="123"/>
      <c r="D102" s="123"/>
      <c r="E102" s="123"/>
      <c r="F102" s="98"/>
      <c r="G102" s="78"/>
      <c r="H102" s="776"/>
      <c r="I102" s="30"/>
      <c r="J102" s="268"/>
      <c r="K102" s="30"/>
      <c r="L102" s="30"/>
      <c r="M102" s="30"/>
      <c r="N102" s="51"/>
      <c r="O102" s="51"/>
      <c r="P102" s="51"/>
      <c r="Q102" s="198"/>
      <c r="R102" s="198"/>
      <c r="S102" s="51"/>
      <c r="T102" s="51"/>
      <c r="U102" s="51"/>
      <c r="V102" s="51"/>
      <c r="W102" s="51"/>
      <c r="X102" s="51"/>
      <c r="Y102" s="51"/>
      <c r="Z102" s="98"/>
      <c r="AA102" s="98"/>
      <c r="AB102" s="98"/>
      <c r="AC102" s="98"/>
      <c r="AD102" s="98"/>
      <c r="AE102" s="98"/>
      <c r="AF102" s="98"/>
      <c r="AG102" s="98"/>
      <c r="AH102" s="98"/>
      <c r="AI102" s="98"/>
      <c r="AJ102" s="98"/>
    </row>
    <row r="103" ht="13.5" customHeight="1">
      <c r="A103" s="5"/>
      <c r="B103" s="123"/>
      <c r="C103" s="123"/>
      <c r="D103" s="123"/>
      <c r="E103" s="494" t="s">
        <v>3172</v>
      </c>
      <c r="F103" s="339" t="s">
        <v>189</v>
      </c>
      <c r="G103" s="78"/>
      <c r="H103" s="746"/>
      <c r="I103" s="350" t="s">
        <v>3690</v>
      </c>
      <c r="J103" s="123"/>
      <c r="K103" s="123"/>
      <c r="L103" s="123"/>
      <c r="M103" s="123"/>
      <c r="N103" s="123"/>
      <c r="O103" s="123"/>
      <c r="P103" s="123"/>
      <c r="Q103" s="123"/>
      <c r="R103" s="123"/>
      <c r="S103" s="123"/>
      <c r="T103" s="123"/>
      <c r="U103" s="123"/>
      <c r="V103" s="123"/>
      <c r="W103" s="123"/>
      <c r="X103" s="123"/>
      <c r="Y103" s="123"/>
      <c r="Z103" s="98"/>
      <c r="AA103" s="98"/>
      <c r="AB103" s="98"/>
      <c r="AC103" s="98"/>
      <c r="AD103" s="98"/>
      <c r="AE103" s="98"/>
      <c r="AF103" s="98"/>
      <c r="AG103" s="98"/>
      <c r="AH103" s="98"/>
      <c r="AI103" s="98"/>
      <c r="AJ103" s="98"/>
    </row>
    <row r="104" ht="13.5" customHeight="1">
      <c r="A104" s="5"/>
      <c r="B104" s="98"/>
      <c r="C104" s="98"/>
      <c r="D104" s="98"/>
      <c r="E104" s="98"/>
      <c r="F104" s="98"/>
      <c r="G104" s="78"/>
      <c r="H104" s="746">
        <f>H99+0.01</f>
        <v>8.05</v>
      </c>
      <c r="I104" s="378" t="s">
        <v>3691</v>
      </c>
      <c r="J104" s="34"/>
      <c r="K104" s="34"/>
      <c r="L104" s="34"/>
      <c r="M104" s="34"/>
      <c r="N104" s="34"/>
      <c r="O104" s="34"/>
      <c r="P104" s="34"/>
      <c r="Q104" s="34"/>
      <c r="R104" s="34"/>
      <c r="S104" s="34"/>
      <c r="T104" s="34"/>
      <c r="U104" s="34"/>
      <c r="V104" s="34"/>
      <c r="W104" s="34"/>
      <c r="X104" s="34"/>
      <c r="Y104" s="35"/>
      <c r="Z104" s="98"/>
      <c r="AA104" s="98"/>
      <c r="AB104" s="98"/>
      <c r="AC104" s="98"/>
      <c r="AD104" s="98"/>
      <c r="AE104" s="98"/>
      <c r="AF104" s="98"/>
      <c r="AG104" s="98"/>
      <c r="AH104" s="98"/>
      <c r="AI104" s="98"/>
      <c r="AJ104" s="98"/>
    </row>
    <row r="105" ht="13.5" customHeight="1">
      <c r="A105" s="5"/>
      <c r="B105" s="98"/>
      <c r="C105" s="98"/>
      <c r="D105" s="98"/>
      <c r="E105" s="98"/>
      <c r="F105" s="98"/>
      <c r="G105" s="78"/>
      <c r="H105" s="746"/>
      <c r="I105" s="36"/>
      <c r="J105" s="37"/>
      <c r="K105" s="37"/>
      <c r="L105" s="37"/>
      <c r="M105" s="37"/>
      <c r="N105" s="37"/>
      <c r="O105" s="37"/>
      <c r="P105" s="37"/>
      <c r="Q105" s="37"/>
      <c r="R105" s="37"/>
      <c r="S105" s="37"/>
      <c r="T105" s="37"/>
      <c r="U105" s="37"/>
      <c r="V105" s="37"/>
      <c r="W105" s="37"/>
      <c r="X105" s="37"/>
      <c r="Y105" s="38"/>
      <c r="Z105" s="98"/>
      <c r="AA105" s="98"/>
      <c r="AB105" s="98"/>
      <c r="AC105" s="98"/>
      <c r="AD105" s="98"/>
      <c r="AE105" s="98"/>
      <c r="AF105" s="98"/>
      <c r="AG105" s="98"/>
      <c r="AH105" s="98"/>
      <c r="AI105" s="98"/>
      <c r="AJ105" s="98"/>
    </row>
    <row r="106" ht="13.5" customHeight="1">
      <c r="A106" s="5"/>
      <c r="B106" s="98"/>
      <c r="C106" s="98"/>
      <c r="D106" s="98"/>
      <c r="E106" s="98"/>
      <c r="F106" s="98"/>
      <c r="G106" s="78"/>
      <c r="H106" s="746"/>
      <c r="I106" s="98"/>
      <c r="J106" s="268">
        <v>1.0</v>
      </c>
      <c r="K106" s="275" t="s">
        <v>2974</v>
      </c>
      <c r="L106" s="30"/>
      <c r="M106" s="30"/>
      <c r="N106" s="30"/>
      <c r="O106" s="197" t="s">
        <v>2976</v>
      </c>
      <c r="P106" s="198">
        <f>P101</f>
        <v>8.07</v>
      </c>
      <c r="Q106" s="198"/>
      <c r="R106" s="198"/>
      <c r="S106" s="98"/>
      <c r="T106" s="98"/>
      <c r="U106" s="98"/>
      <c r="V106" s="98"/>
      <c r="W106" s="98"/>
      <c r="X106" s="98"/>
      <c r="Y106" s="98"/>
      <c r="Z106" s="98"/>
      <c r="AA106" s="98"/>
      <c r="AB106" s="98"/>
      <c r="AC106" s="98"/>
      <c r="AD106" s="98"/>
      <c r="AE106" s="98"/>
      <c r="AF106" s="98"/>
      <c r="AG106" s="98"/>
      <c r="AH106" s="98"/>
      <c r="AI106" s="98"/>
      <c r="AJ106" s="98"/>
    </row>
    <row r="107" ht="13.5" customHeight="1">
      <c r="A107" s="5"/>
      <c r="B107" s="98"/>
      <c r="C107" s="98"/>
      <c r="D107" s="98"/>
      <c r="E107" s="98"/>
      <c r="F107" s="98"/>
      <c r="G107" s="78"/>
      <c r="H107" s="776"/>
      <c r="I107" s="98"/>
      <c r="J107" s="268">
        <v>2.0</v>
      </c>
      <c r="K107" s="275" t="s">
        <v>2975</v>
      </c>
      <c r="L107" s="30"/>
      <c r="M107" s="30"/>
      <c r="N107" s="30"/>
      <c r="O107" s="197"/>
      <c r="P107" s="198"/>
      <c r="Q107" s="198"/>
      <c r="R107" s="198"/>
      <c r="S107" s="98"/>
      <c r="T107" s="98"/>
      <c r="U107" s="98"/>
      <c r="V107" s="98"/>
      <c r="W107" s="98"/>
      <c r="X107" s="98"/>
      <c r="Y107" s="98"/>
      <c r="Z107" s="98"/>
      <c r="AA107" s="98"/>
      <c r="AB107" s="98"/>
      <c r="AC107" s="98"/>
      <c r="AD107" s="98"/>
      <c r="AE107" s="98"/>
      <c r="AF107" s="98"/>
      <c r="AG107" s="98"/>
      <c r="AH107" s="98"/>
      <c r="AI107" s="98"/>
      <c r="AJ107" s="98"/>
    </row>
    <row r="108" ht="13.5" customHeight="1">
      <c r="A108" s="5"/>
      <c r="B108" s="98"/>
      <c r="C108" s="98"/>
      <c r="D108" s="98"/>
      <c r="E108" s="98"/>
      <c r="F108" s="98"/>
      <c r="G108" s="78"/>
      <c r="H108" s="776"/>
      <c r="I108" s="98"/>
      <c r="J108" s="268">
        <v>98.0</v>
      </c>
      <c r="K108" s="275" t="s">
        <v>3086</v>
      </c>
      <c r="L108" s="98"/>
      <c r="M108" s="30"/>
      <c r="N108" s="30"/>
      <c r="O108" s="197" t="s">
        <v>2976</v>
      </c>
      <c r="P108" s="198">
        <f>P106</f>
        <v>8.07</v>
      </c>
      <c r="Q108" s="198"/>
      <c r="R108" s="198"/>
      <c r="S108" s="98"/>
      <c r="T108" s="98"/>
      <c r="U108" s="98"/>
      <c r="V108" s="98"/>
      <c r="W108" s="98"/>
      <c r="X108" s="98"/>
      <c r="Y108" s="98"/>
      <c r="Z108" s="98"/>
      <c r="AA108" s="98"/>
      <c r="AB108" s="98"/>
      <c r="AC108" s="98"/>
      <c r="AD108" s="98"/>
      <c r="AE108" s="98"/>
      <c r="AF108" s="98"/>
      <c r="AG108" s="98"/>
      <c r="AH108" s="98"/>
      <c r="AI108" s="98"/>
      <c r="AJ108" s="98"/>
    </row>
    <row r="109" ht="13.5" customHeight="1">
      <c r="A109" s="5"/>
      <c r="B109" s="98"/>
      <c r="C109" s="98"/>
      <c r="D109" s="98"/>
      <c r="E109" s="98"/>
      <c r="F109" s="98"/>
      <c r="G109" s="78"/>
      <c r="H109" s="776"/>
      <c r="I109" s="268"/>
      <c r="J109" s="122"/>
      <c r="K109" s="98"/>
      <c r="L109" s="30"/>
      <c r="M109" s="30"/>
      <c r="N109" s="98"/>
      <c r="O109" s="98"/>
      <c r="P109" s="98"/>
      <c r="Q109" s="197"/>
      <c r="R109" s="198"/>
      <c r="S109" s="98"/>
      <c r="T109" s="98"/>
      <c r="U109" s="98"/>
      <c r="V109" s="98"/>
      <c r="W109" s="98"/>
      <c r="X109" s="98"/>
      <c r="Y109" s="98"/>
      <c r="Z109" s="98"/>
      <c r="AA109" s="98"/>
      <c r="AB109" s="98"/>
      <c r="AC109" s="98"/>
      <c r="AD109" s="98"/>
      <c r="AE109" s="98"/>
      <c r="AF109" s="98"/>
      <c r="AG109" s="98"/>
      <c r="AH109" s="98"/>
      <c r="AI109" s="98"/>
      <c r="AJ109" s="98"/>
    </row>
    <row r="110" ht="13.5" customHeight="1">
      <c r="A110" s="5"/>
      <c r="B110" s="98"/>
      <c r="C110" s="98"/>
      <c r="D110" s="98"/>
      <c r="E110" s="98"/>
      <c r="F110" s="98"/>
      <c r="G110" s="78"/>
      <c r="H110" s="776"/>
      <c r="I110" s="32" t="s">
        <v>3692</v>
      </c>
      <c r="Y110" s="98"/>
      <c r="Z110" s="98"/>
      <c r="AA110" s="98"/>
      <c r="AB110" s="98"/>
      <c r="AC110" s="98"/>
      <c r="AD110" s="98"/>
      <c r="AE110" s="98"/>
      <c r="AF110" s="98"/>
      <c r="AG110" s="98"/>
      <c r="AH110" s="98"/>
      <c r="AI110" s="98"/>
      <c r="AJ110" s="98"/>
    </row>
    <row r="111" ht="13.5" customHeight="1">
      <c r="A111" s="5"/>
      <c r="B111" s="98"/>
      <c r="C111" s="98"/>
      <c r="D111" s="98"/>
      <c r="E111" s="98"/>
      <c r="F111" s="98"/>
      <c r="G111" s="78"/>
      <c r="H111" s="746">
        <f>H104+0.01</f>
        <v>8.06</v>
      </c>
      <c r="I111" s="98"/>
      <c r="J111" s="524">
        <v>1.0</v>
      </c>
      <c r="K111" s="527" t="s">
        <v>3693</v>
      </c>
      <c r="L111" s="30"/>
      <c r="M111" s="30"/>
      <c r="N111" s="30"/>
      <c r="O111" s="98"/>
      <c r="P111" s="98"/>
      <c r="Q111" s="98"/>
      <c r="R111" s="98"/>
      <c r="S111" s="98"/>
      <c r="T111" s="98"/>
      <c r="U111" s="98"/>
      <c r="V111" s="98"/>
      <c r="W111" s="98"/>
      <c r="X111" s="98"/>
      <c r="Y111" s="98"/>
      <c r="Z111" s="98"/>
      <c r="AA111" s="98"/>
      <c r="AB111" s="98"/>
      <c r="AC111" s="98"/>
      <c r="AD111" s="268"/>
      <c r="AE111" s="275"/>
      <c r="AF111" s="30"/>
      <c r="AG111" s="30"/>
      <c r="AH111" s="98"/>
      <c r="AI111" s="98"/>
      <c r="AJ111" s="98"/>
    </row>
    <row r="112" ht="13.5" customHeight="1">
      <c r="A112" s="5"/>
      <c r="B112" s="123"/>
      <c r="C112" s="123"/>
      <c r="D112" s="123"/>
      <c r="E112" s="123"/>
      <c r="F112" s="98"/>
      <c r="G112" s="78"/>
      <c r="H112" s="776"/>
      <c r="I112" s="98"/>
      <c r="J112" s="524">
        <f t="shared" ref="J112:J127" si="1">J111+1</f>
        <v>2</v>
      </c>
      <c r="K112" s="764" t="s">
        <v>3694</v>
      </c>
      <c r="L112" s="30"/>
      <c r="M112" s="30"/>
      <c r="N112" s="30"/>
      <c r="O112" s="98"/>
      <c r="P112" s="98"/>
      <c r="Q112" s="98"/>
      <c r="R112" s="98"/>
      <c r="S112" s="98"/>
      <c r="T112" s="98"/>
      <c r="U112" s="98"/>
      <c r="V112" s="98"/>
      <c r="W112" s="98"/>
      <c r="X112" s="98"/>
      <c r="Y112" s="98"/>
      <c r="Z112" s="98"/>
      <c r="AA112" s="98"/>
      <c r="AB112" s="98"/>
      <c r="AC112" s="98"/>
      <c r="AD112" s="268"/>
      <c r="AE112" s="275"/>
      <c r="AF112" s="30"/>
      <c r="AG112" s="30"/>
      <c r="AH112" s="30"/>
      <c r="AI112" s="98"/>
      <c r="AJ112" s="98"/>
    </row>
    <row r="113" ht="13.5" customHeight="1">
      <c r="A113" s="5"/>
      <c r="B113" s="98"/>
      <c r="C113" s="98"/>
      <c r="D113" s="98"/>
      <c r="E113" s="98"/>
      <c r="F113" s="98"/>
      <c r="G113" s="78"/>
      <c r="H113" s="776"/>
      <c r="I113" s="98"/>
      <c r="J113" s="524">
        <f t="shared" si="1"/>
        <v>3</v>
      </c>
      <c r="K113" s="666" t="s">
        <v>3695</v>
      </c>
      <c r="L113" s="30"/>
      <c r="M113" s="30"/>
      <c r="N113" s="30"/>
      <c r="O113" s="98"/>
      <c r="P113" s="98"/>
      <c r="Q113" s="98"/>
      <c r="R113" s="98"/>
      <c r="S113" s="98"/>
      <c r="T113" s="98"/>
      <c r="U113" s="98"/>
      <c r="V113" s="98"/>
      <c r="W113" s="98"/>
      <c r="X113" s="98"/>
      <c r="Y113" s="98"/>
      <c r="Z113" s="98"/>
      <c r="AA113" s="98"/>
      <c r="AB113" s="98"/>
      <c r="AC113" s="98"/>
      <c r="AD113" s="268"/>
      <c r="AE113" s="275"/>
      <c r="AF113" s="30"/>
      <c r="AG113" s="30"/>
      <c r="AH113" s="30"/>
      <c r="AI113" s="98"/>
      <c r="AJ113" s="98"/>
    </row>
    <row r="114" ht="13.5" customHeight="1">
      <c r="A114" s="5"/>
      <c r="B114" s="98"/>
      <c r="C114" s="98"/>
      <c r="D114" s="98"/>
      <c r="E114" s="98"/>
      <c r="F114" s="98"/>
      <c r="G114" s="78"/>
      <c r="H114" s="776"/>
      <c r="I114" s="98"/>
      <c r="J114" s="524">
        <f t="shared" si="1"/>
        <v>4</v>
      </c>
      <c r="K114" s="527" t="s">
        <v>3696</v>
      </c>
      <c r="L114" s="30"/>
      <c r="M114" s="30"/>
      <c r="N114" s="30"/>
      <c r="O114" s="98"/>
      <c r="P114" s="98"/>
      <c r="Q114" s="98"/>
      <c r="R114" s="98"/>
      <c r="S114" s="98"/>
      <c r="T114" s="98"/>
      <c r="U114" s="98"/>
      <c r="V114" s="98"/>
      <c r="W114" s="98"/>
      <c r="X114" s="98"/>
      <c r="Y114" s="98"/>
      <c r="Z114" s="98"/>
      <c r="AA114" s="98"/>
      <c r="AB114" s="98"/>
      <c r="AC114" s="98"/>
      <c r="AD114" s="268"/>
      <c r="AE114" s="275"/>
      <c r="AF114" s="30"/>
      <c r="AG114" s="30"/>
      <c r="AH114" s="30"/>
      <c r="AI114" s="98"/>
      <c r="AJ114" s="98"/>
    </row>
    <row r="115" ht="13.5" customHeight="1">
      <c r="A115" s="5"/>
      <c r="B115" s="98"/>
      <c r="C115" s="98"/>
      <c r="D115" s="98"/>
      <c r="E115" s="98"/>
      <c r="F115" s="98"/>
      <c r="G115" s="78"/>
      <c r="H115" s="776"/>
      <c r="I115" s="98"/>
      <c r="J115" s="524">
        <f t="shared" si="1"/>
        <v>5</v>
      </c>
      <c r="K115" s="527" t="s">
        <v>3697</v>
      </c>
      <c r="L115" s="30"/>
      <c r="M115" s="30"/>
      <c r="N115" s="30"/>
      <c r="O115" s="98"/>
      <c r="P115" s="98"/>
      <c r="Q115" s="98"/>
      <c r="R115" s="98"/>
      <c r="S115" s="98"/>
      <c r="T115" s="98"/>
      <c r="U115" s="98"/>
      <c r="V115" s="98"/>
      <c r="W115" s="98"/>
      <c r="X115" s="98"/>
      <c r="Y115" s="98"/>
      <c r="Z115" s="98"/>
      <c r="AA115" s="98"/>
      <c r="AB115" s="98"/>
      <c r="AC115" s="98"/>
      <c r="AD115" s="268"/>
      <c r="AE115" s="275"/>
      <c r="AF115" s="30"/>
      <c r="AG115" s="30"/>
      <c r="AH115" s="30"/>
      <c r="AI115" s="98"/>
      <c r="AJ115" s="98"/>
    </row>
    <row r="116" ht="13.5" customHeight="1">
      <c r="A116" s="5"/>
      <c r="B116" s="98"/>
      <c r="C116" s="98"/>
      <c r="D116" s="98"/>
      <c r="E116" s="98"/>
      <c r="F116" s="98"/>
      <c r="G116" s="78"/>
      <c r="H116" s="776"/>
      <c r="I116" s="98"/>
      <c r="J116" s="524">
        <f t="shared" si="1"/>
        <v>6</v>
      </c>
      <c r="K116" s="527" t="s">
        <v>3698</v>
      </c>
      <c r="L116" s="30"/>
      <c r="M116" s="30"/>
      <c r="N116" s="30"/>
      <c r="O116" s="98"/>
      <c r="P116" s="98"/>
      <c r="Q116" s="98"/>
      <c r="R116" s="98"/>
      <c r="S116" s="98"/>
      <c r="T116" s="98"/>
      <c r="U116" s="98"/>
      <c r="V116" s="98"/>
      <c r="W116" s="98"/>
      <c r="X116" s="98"/>
      <c r="Y116" s="98"/>
      <c r="Z116" s="98"/>
      <c r="AA116" s="98"/>
      <c r="AB116" s="98"/>
      <c r="AC116" s="98"/>
      <c r="AD116" s="268"/>
      <c r="AE116" s="51"/>
      <c r="AF116" s="30"/>
      <c r="AG116" s="30"/>
      <c r="AH116" s="30"/>
      <c r="AI116" s="98"/>
      <c r="AJ116" s="98"/>
    </row>
    <row r="117" ht="13.5" customHeight="1">
      <c r="A117" s="5"/>
      <c r="B117" s="98"/>
      <c r="C117" s="98"/>
      <c r="D117" s="98"/>
      <c r="E117" s="98"/>
      <c r="F117" s="98"/>
      <c r="G117" s="78"/>
      <c r="H117" s="776"/>
      <c r="I117" s="98"/>
      <c r="J117" s="524">
        <f t="shared" si="1"/>
        <v>7</v>
      </c>
      <c r="K117" s="527" t="s">
        <v>3699</v>
      </c>
      <c r="L117" s="30"/>
      <c r="M117" s="30"/>
      <c r="N117" s="30"/>
      <c r="O117" s="98"/>
      <c r="P117" s="98"/>
      <c r="Q117" s="98"/>
      <c r="R117" s="98"/>
      <c r="S117" s="98"/>
      <c r="T117" s="98"/>
      <c r="U117" s="98"/>
      <c r="V117" s="98"/>
      <c r="W117" s="98"/>
      <c r="X117" s="98"/>
      <c r="Y117" s="98"/>
      <c r="Z117" s="98"/>
      <c r="AA117" s="98"/>
      <c r="AB117" s="98"/>
      <c r="AC117" s="98"/>
      <c r="AD117" s="268"/>
      <c r="AE117" s="51"/>
      <c r="AF117" s="30"/>
      <c r="AG117" s="30"/>
      <c r="AH117" s="30"/>
      <c r="AI117" s="98"/>
      <c r="AJ117" s="98"/>
    </row>
    <row r="118" ht="13.5" customHeight="1">
      <c r="A118" s="5"/>
      <c r="B118" s="98"/>
      <c r="C118" s="98"/>
      <c r="D118" s="98"/>
      <c r="E118" s="98"/>
      <c r="F118" s="98"/>
      <c r="G118" s="78"/>
      <c r="H118" s="776"/>
      <c r="I118" s="98"/>
      <c r="J118" s="524">
        <f t="shared" si="1"/>
        <v>8</v>
      </c>
      <c r="K118" s="527" t="s">
        <v>3070</v>
      </c>
      <c r="L118" s="30"/>
      <c r="M118" s="30"/>
      <c r="N118" s="30"/>
      <c r="O118" s="98"/>
      <c r="P118" s="98"/>
      <c r="Q118" s="98"/>
      <c r="R118" s="98"/>
      <c r="S118" s="98"/>
      <c r="T118" s="98"/>
      <c r="U118" s="98"/>
      <c r="V118" s="98"/>
      <c r="W118" s="98"/>
      <c r="X118" s="98"/>
      <c r="Y118" s="98"/>
      <c r="Z118" s="98"/>
      <c r="AA118" s="98"/>
      <c r="AB118" s="98"/>
      <c r="AC118" s="98"/>
      <c r="AD118" s="268"/>
      <c r="AE118" s="51"/>
      <c r="AF118" s="30"/>
      <c r="AG118" s="30"/>
      <c r="AH118" s="30"/>
      <c r="AI118" s="98"/>
      <c r="AJ118" s="98"/>
    </row>
    <row r="119" ht="13.5" customHeight="1">
      <c r="A119" s="5"/>
      <c r="B119" s="98"/>
      <c r="C119" s="98"/>
      <c r="D119" s="98"/>
      <c r="E119" s="98"/>
      <c r="F119" s="98"/>
      <c r="G119" s="78"/>
      <c r="H119" s="776"/>
      <c r="I119" s="98"/>
      <c r="J119" s="524">
        <f t="shared" si="1"/>
        <v>9</v>
      </c>
      <c r="K119" s="527" t="s">
        <v>3700</v>
      </c>
      <c r="L119" s="30"/>
      <c r="M119" s="30"/>
      <c r="N119" s="30"/>
      <c r="O119" s="98"/>
      <c r="P119" s="98"/>
      <c r="Q119" s="98"/>
      <c r="R119" s="98"/>
      <c r="S119" s="98"/>
      <c r="T119" s="98"/>
      <c r="U119" s="98"/>
      <c r="V119" s="98"/>
      <c r="W119" s="98"/>
      <c r="X119" s="98"/>
      <c r="Y119" s="98"/>
      <c r="Z119" s="98"/>
      <c r="AA119" s="98"/>
      <c r="AB119" s="98"/>
      <c r="AC119" s="98"/>
      <c r="AD119" s="268"/>
      <c r="AE119" s="51"/>
      <c r="AF119" s="30"/>
      <c r="AG119" s="30"/>
      <c r="AH119" s="30"/>
      <c r="AI119" s="98"/>
      <c r="AJ119" s="98"/>
    </row>
    <row r="120" ht="13.5" customHeight="1">
      <c r="A120" s="5"/>
      <c r="B120" s="98"/>
      <c r="C120" s="98"/>
      <c r="D120" s="98"/>
      <c r="E120" s="98"/>
      <c r="F120" s="98"/>
      <c r="G120" s="78"/>
      <c r="H120" s="776"/>
      <c r="I120" s="98"/>
      <c r="J120" s="524">
        <f t="shared" si="1"/>
        <v>10</v>
      </c>
      <c r="K120" s="527" t="s">
        <v>3701</v>
      </c>
      <c r="L120" s="30"/>
      <c r="M120" s="30"/>
      <c r="N120" s="30"/>
      <c r="O120" s="98"/>
      <c r="P120" s="98"/>
      <c r="Q120" s="98"/>
      <c r="R120" s="98"/>
      <c r="S120" s="98"/>
      <c r="T120" s="98"/>
      <c r="U120" s="98"/>
      <c r="V120" s="98"/>
      <c r="W120" s="98"/>
      <c r="X120" s="98"/>
      <c r="Y120" s="98"/>
      <c r="Z120" s="98"/>
      <c r="AA120" s="98"/>
      <c r="AB120" s="98"/>
      <c r="AC120" s="98"/>
      <c r="AD120" s="268"/>
      <c r="AE120" s="51"/>
      <c r="AF120" s="30"/>
      <c r="AG120" s="30"/>
      <c r="AH120" s="30"/>
      <c r="AI120" s="98"/>
      <c r="AJ120" s="98"/>
    </row>
    <row r="121" ht="13.5" customHeight="1">
      <c r="A121" s="5"/>
      <c r="B121" s="98"/>
      <c r="C121" s="98"/>
      <c r="D121" s="98"/>
      <c r="E121" s="98"/>
      <c r="F121" s="98"/>
      <c r="G121" s="78"/>
      <c r="H121" s="776"/>
      <c r="I121" s="98"/>
      <c r="J121" s="524">
        <f t="shared" si="1"/>
        <v>11</v>
      </c>
      <c r="K121" s="527" t="s">
        <v>3702</v>
      </c>
      <c r="L121" s="30"/>
      <c r="M121" s="30"/>
      <c r="N121" s="30"/>
      <c r="O121" s="98"/>
      <c r="P121" s="98"/>
      <c r="Q121" s="98"/>
      <c r="R121" s="98"/>
      <c r="S121" s="98"/>
      <c r="T121" s="98"/>
      <c r="U121" s="98"/>
      <c r="V121" s="98"/>
      <c r="W121" s="98"/>
      <c r="X121" s="98"/>
      <c r="Y121" s="98"/>
      <c r="Z121" s="98"/>
      <c r="AA121" s="98"/>
      <c r="AB121" s="98"/>
      <c r="AC121" s="98"/>
      <c r="AD121" s="268"/>
      <c r="AE121" s="51"/>
      <c r="AF121" s="30"/>
      <c r="AG121" s="30"/>
      <c r="AH121" s="30"/>
      <c r="AI121" s="98"/>
      <c r="AJ121" s="98"/>
    </row>
    <row r="122" ht="13.5" customHeight="1">
      <c r="A122" s="5"/>
      <c r="B122" s="98"/>
      <c r="C122" s="98"/>
      <c r="D122" s="98"/>
      <c r="E122" s="98"/>
      <c r="F122" s="98"/>
      <c r="G122" s="78"/>
      <c r="H122" s="776"/>
      <c r="I122" s="98"/>
      <c r="J122" s="524">
        <f t="shared" si="1"/>
        <v>12</v>
      </c>
      <c r="K122" s="764" t="s">
        <v>3703</v>
      </c>
      <c r="L122" s="30"/>
      <c r="M122" s="30"/>
      <c r="N122" s="30"/>
      <c r="O122" s="98"/>
      <c r="P122" s="98"/>
      <c r="Q122" s="98"/>
      <c r="R122" s="98"/>
      <c r="S122" s="98"/>
      <c r="T122" s="98"/>
      <c r="U122" s="98"/>
      <c r="V122" s="98"/>
      <c r="W122" s="98"/>
      <c r="X122" s="98"/>
      <c r="Y122" s="98"/>
      <c r="Z122" s="98"/>
      <c r="AA122" s="98"/>
      <c r="AB122" s="98"/>
      <c r="AC122" s="98"/>
      <c r="AD122" s="268"/>
      <c r="AE122" s="51"/>
      <c r="AF122" s="30"/>
      <c r="AG122" s="30"/>
      <c r="AH122" s="30"/>
      <c r="AI122" s="98"/>
      <c r="AJ122" s="98"/>
    </row>
    <row r="123" ht="13.5" customHeight="1">
      <c r="A123" s="5"/>
      <c r="B123" s="98"/>
      <c r="C123" s="98"/>
      <c r="D123" s="98"/>
      <c r="E123" s="98"/>
      <c r="F123" s="98"/>
      <c r="G123" s="78"/>
      <c r="H123" s="776"/>
      <c r="I123" s="98"/>
      <c r="J123" s="524">
        <f t="shared" si="1"/>
        <v>13</v>
      </c>
      <c r="K123" s="527" t="s">
        <v>3704</v>
      </c>
      <c r="L123" s="30"/>
      <c r="M123" s="30"/>
      <c r="N123" s="30"/>
      <c r="O123" s="98"/>
      <c r="P123" s="98"/>
      <c r="Q123" s="98"/>
      <c r="R123" s="98"/>
      <c r="S123" s="98"/>
      <c r="T123" s="98"/>
      <c r="U123" s="98"/>
      <c r="V123" s="98"/>
      <c r="W123" s="98"/>
      <c r="X123" s="98"/>
      <c r="Y123" s="98"/>
      <c r="Z123" s="98"/>
      <c r="AA123" s="98"/>
      <c r="AB123" s="98"/>
      <c r="AC123" s="98"/>
      <c r="AD123" s="268"/>
      <c r="AE123" s="51"/>
      <c r="AF123" s="30"/>
      <c r="AG123" s="30"/>
      <c r="AH123" s="30"/>
      <c r="AI123" s="98"/>
      <c r="AJ123" s="98"/>
    </row>
    <row r="124" ht="13.5" customHeight="1">
      <c r="A124" s="5"/>
      <c r="B124" s="98"/>
      <c r="C124" s="98"/>
      <c r="D124" s="98"/>
      <c r="E124" s="98"/>
      <c r="F124" s="98"/>
      <c r="G124" s="78"/>
      <c r="H124" s="776"/>
      <c r="I124" s="98"/>
      <c r="J124" s="524">
        <f t="shared" si="1"/>
        <v>14</v>
      </c>
      <c r="K124" s="527" t="s">
        <v>3705</v>
      </c>
      <c r="L124" s="30"/>
      <c r="M124" s="30"/>
      <c r="N124" s="30"/>
      <c r="O124" s="98"/>
      <c r="P124" s="98"/>
      <c r="Q124" s="98"/>
      <c r="R124" s="98"/>
      <c r="S124" s="98"/>
      <c r="T124" s="98"/>
      <c r="U124" s="98"/>
      <c r="V124" s="98"/>
      <c r="W124" s="98"/>
      <c r="X124" s="98"/>
      <c r="Y124" s="98"/>
      <c r="Z124" s="98"/>
      <c r="AA124" s="98"/>
      <c r="AB124" s="98"/>
      <c r="AC124" s="98"/>
      <c r="AD124" s="268"/>
      <c r="AE124" s="51"/>
      <c r="AF124" s="30"/>
      <c r="AG124" s="30"/>
      <c r="AH124" s="30"/>
      <c r="AI124" s="98"/>
      <c r="AJ124" s="98"/>
    </row>
    <row r="125" ht="13.5" customHeight="1">
      <c r="A125" s="5"/>
      <c r="B125" s="98"/>
      <c r="C125" s="98"/>
      <c r="D125" s="98"/>
      <c r="E125" s="98"/>
      <c r="F125" s="98"/>
      <c r="G125" s="78"/>
      <c r="H125" s="776"/>
      <c r="I125" s="98"/>
      <c r="J125" s="524">
        <f t="shared" si="1"/>
        <v>15</v>
      </c>
      <c r="K125" s="762" t="s">
        <v>3706</v>
      </c>
      <c r="L125" s="30"/>
      <c r="M125" s="30"/>
      <c r="N125" s="30"/>
      <c r="O125" s="98"/>
      <c r="P125" s="98"/>
      <c r="Q125" s="98"/>
      <c r="R125" s="98"/>
      <c r="S125" s="98"/>
      <c r="T125" s="98"/>
      <c r="U125" s="98"/>
      <c r="V125" s="98"/>
      <c r="W125" s="98"/>
      <c r="X125" s="98"/>
      <c r="Y125" s="98"/>
      <c r="Z125" s="98"/>
      <c r="AA125" s="98"/>
      <c r="AB125" s="98"/>
      <c r="AC125" s="98"/>
      <c r="AD125" s="268"/>
      <c r="AE125" s="51"/>
      <c r="AF125" s="30"/>
      <c r="AG125" s="30"/>
      <c r="AH125" s="30"/>
      <c r="AI125" s="98"/>
      <c r="AJ125" s="98"/>
    </row>
    <row r="126" ht="13.5" customHeight="1">
      <c r="A126" s="5"/>
      <c r="B126" s="98"/>
      <c r="C126" s="98"/>
      <c r="D126" s="98"/>
      <c r="E126" s="98"/>
      <c r="F126" s="98"/>
      <c r="G126" s="78"/>
      <c r="H126" s="776"/>
      <c r="I126" s="98"/>
      <c r="J126" s="524">
        <f t="shared" si="1"/>
        <v>16</v>
      </c>
      <c r="K126" s="527" t="s">
        <v>3707</v>
      </c>
      <c r="L126" s="30"/>
      <c r="M126" s="30"/>
      <c r="N126" s="30"/>
      <c r="O126" s="98"/>
      <c r="P126" s="98"/>
      <c r="Q126" s="98"/>
      <c r="R126" s="98"/>
      <c r="S126" s="98"/>
      <c r="T126" s="98"/>
      <c r="U126" s="98"/>
      <c r="V126" s="98"/>
      <c r="W126" s="98"/>
      <c r="X126" s="98"/>
      <c r="Y126" s="98"/>
      <c r="Z126" s="98"/>
      <c r="AA126" s="98"/>
      <c r="AB126" s="98"/>
      <c r="AC126" s="98"/>
      <c r="AD126" s="268"/>
      <c r="AE126" s="51"/>
      <c r="AF126" s="30"/>
      <c r="AG126" s="30"/>
      <c r="AH126" s="30"/>
      <c r="AI126" s="98"/>
      <c r="AJ126" s="98"/>
    </row>
    <row r="127" ht="13.5" customHeight="1">
      <c r="A127" s="5"/>
      <c r="B127" s="98"/>
      <c r="C127" s="98"/>
      <c r="D127" s="98"/>
      <c r="E127" s="98"/>
      <c r="F127" s="98"/>
      <c r="G127" s="78"/>
      <c r="H127" s="776"/>
      <c r="I127" s="98"/>
      <c r="J127" s="524">
        <f t="shared" si="1"/>
        <v>17</v>
      </c>
      <c r="K127" s="762" t="s">
        <v>3708</v>
      </c>
      <c r="L127" s="30"/>
      <c r="M127" s="30"/>
      <c r="N127" s="30"/>
      <c r="O127" s="98"/>
      <c r="P127" s="98"/>
      <c r="Q127" s="98"/>
      <c r="R127" s="98"/>
      <c r="S127" s="98"/>
      <c r="T127" s="98"/>
      <c r="U127" s="98"/>
      <c r="V127" s="98"/>
      <c r="W127" s="98"/>
      <c r="X127" s="98"/>
      <c r="Y127" s="98"/>
      <c r="Z127" s="98"/>
      <c r="AA127" s="98"/>
      <c r="AB127" s="98"/>
      <c r="AC127" s="98"/>
      <c r="AD127" s="268"/>
      <c r="AE127" s="51"/>
      <c r="AF127" s="30"/>
      <c r="AG127" s="30"/>
      <c r="AH127" s="30"/>
      <c r="AI127" s="98"/>
      <c r="AJ127" s="98"/>
    </row>
    <row r="128" ht="13.5" customHeight="1">
      <c r="A128" s="5"/>
      <c r="B128" s="98"/>
      <c r="C128" s="98"/>
      <c r="D128" s="98"/>
      <c r="E128" s="98"/>
      <c r="F128" s="98"/>
      <c r="G128" s="78"/>
      <c r="H128" s="776"/>
      <c r="I128" s="98"/>
      <c r="J128" s="524">
        <v>18.0</v>
      </c>
      <c r="K128" s="216" t="s">
        <v>3709</v>
      </c>
      <c r="L128" s="30"/>
      <c r="M128" s="30"/>
      <c r="N128" s="30"/>
      <c r="O128" s="98"/>
      <c r="P128" s="98"/>
      <c r="Q128" s="98"/>
      <c r="R128" s="98"/>
      <c r="S128" s="98"/>
      <c r="T128" s="98"/>
      <c r="U128" s="98"/>
      <c r="V128" s="98"/>
      <c r="W128" s="98"/>
      <c r="X128" s="98"/>
      <c r="Y128" s="98"/>
      <c r="Z128" s="98"/>
      <c r="AA128" s="98"/>
      <c r="AB128" s="98"/>
      <c r="AC128" s="98"/>
      <c r="AD128" s="268"/>
      <c r="AE128" s="275"/>
      <c r="AF128" s="30"/>
      <c r="AG128" s="30"/>
      <c r="AH128" s="30"/>
      <c r="AI128" s="98"/>
      <c r="AJ128" s="98"/>
    </row>
    <row r="129" ht="13.5" customHeight="1">
      <c r="A129" s="5"/>
      <c r="B129" s="98"/>
      <c r="C129" s="98"/>
      <c r="D129" s="98"/>
      <c r="E129" s="98"/>
      <c r="F129" s="98"/>
      <c r="G129" s="78"/>
      <c r="H129" s="776"/>
      <c r="I129" s="98"/>
      <c r="J129" s="763">
        <v>19.0</v>
      </c>
      <c r="K129" s="764" t="s">
        <v>3710</v>
      </c>
      <c r="L129" s="30"/>
      <c r="M129" s="30"/>
      <c r="N129" s="30"/>
      <c r="O129" s="98"/>
      <c r="P129" s="98"/>
      <c r="Q129" s="98"/>
      <c r="R129" s="98"/>
      <c r="S129" s="98"/>
      <c r="T129" s="98"/>
      <c r="U129" s="98"/>
      <c r="V129" s="98"/>
      <c r="W129" s="98"/>
      <c r="X129" s="98"/>
      <c r="Y129" s="98"/>
      <c r="Z129" s="98"/>
      <c r="AA129" s="98"/>
      <c r="AB129" s="98"/>
      <c r="AC129" s="98"/>
      <c r="AD129" s="99"/>
      <c r="AE129" s="275"/>
      <c r="AF129" s="30"/>
      <c r="AG129" s="30"/>
      <c r="AH129" s="30"/>
      <c r="AI129" s="98"/>
      <c r="AJ129" s="98"/>
    </row>
    <row r="130" ht="13.5" customHeight="1">
      <c r="A130" s="5"/>
      <c r="B130" s="98"/>
      <c r="C130" s="98"/>
      <c r="D130" s="98"/>
      <c r="E130" s="98"/>
      <c r="F130" s="98"/>
      <c r="G130" s="98"/>
      <c r="H130" s="776"/>
      <c r="I130" s="98"/>
      <c r="J130" s="763">
        <v>20.0</v>
      </c>
      <c r="K130" s="764" t="s">
        <v>3711</v>
      </c>
      <c r="L130" s="30"/>
      <c r="M130" s="30"/>
      <c r="N130" s="30"/>
      <c r="O130" s="98"/>
      <c r="P130" s="98"/>
      <c r="Q130" s="98"/>
      <c r="R130" s="98"/>
      <c r="S130" s="98"/>
      <c r="T130" s="98"/>
      <c r="U130" s="98"/>
      <c r="V130" s="98"/>
      <c r="W130" s="98"/>
      <c r="X130" s="98"/>
      <c r="Y130" s="98"/>
      <c r="Z130" s="98"/>
      <c r="AA130" s="98"/>
      <c r="AB130" s="98"/>
      <c r="AC130" s="98"/>
      <c r="AD130" s="99"/>
      <c r="AE130" s="275"/>
      <c r="AF130" s="30"/>
      <c r="AG130" s="30"/>
      <c r="AH130" s="30"/>
      <c r="AI130" s="98"/>
      <c r="AJ130" s="98"/>
    </row>
    <row r="131" ht="13.5" customHeight="1">
      <c r="A131" s="5"/>
      <c r="B131" s="98"/>
      <c r="C131" s="98"/>
      <c r="D131" s="98"/>
      <c r="E131" s="98"/>
      <c r="F131" s="98"/>
      <c r="G131" s="259" t="s">
        <v>3110</v>
      </c>
      <c r="H131" s="776"/>
      <c r="I131" s="98"/>
      <c r="J131" s="763">
        <v>21.0</v>
      </c>
      <c r="K131" s="764" t="s">
        <v>3675</v>
      </c>
      <c r="L131" s="30"/>
      <c r="M131" s="30"/>
      <c r="N131" s="30"/>
      <c r="O131" s="98"/>
      <c r="P131" s="98"/>
      <c r="Q131" s="98"/>
      <c r="R131" s="98"/>
      <c r="S131" s="98"/>
      <c r="T131" s="98"/>
      <c r="U131" s="98"/>
      <c r="V131" s="98"/>
      <c r="W131" s="98"/>
      <c r="X131" s="98"/>
      <c r="Y131" s="98"/>
      <c r="Z131" s="98"/>
      <c r="AA131" s="98"/>
      <c r="AB131" s="98"/>
      <c r="AC131" s="98"/>
      <c r="AD131" s="99"/>
      <c r="AE131" s="275"/>
      <c r="AF131" s="30"/>
      <c r="AG131" s="30"/>
      <c r="AH131" s="30"/>
      <c r="AI131" s="98"/>
      <c r="AJ131" s="98"/>
    </row>
    <row r="132" ht="13.5" customHeight="1">
      <c r="A132" s="5"/>
      <c r="B132" s="98"/>
      <c r="C132" s="98"/>
      <c r="D132" s="98"/>
      <c r="E132" s="98"/>
      <c r="F132" s="98"/>
      <c r="G132" s="98"/>
      <c r="H132" s="776"/>
      <c r="I132" s="98"/>
      <c r="J132" s="524">
        <v>97.0</v>
      </c>
      <c r="K132" s="527" t="s">
        <v>3085</v>
      </c>
      <c r="L132" s="30"/>
      <c r="M132" s="30"/>
      <c r="N132" s="30"/>
      <c r="O132" s="98"/>
      <c r="P132" s="98"/>
      <c r="Q132" s="98"/>
      <c r="R132" s="98"/>
      <c r="S132" s="98"/>
      <c r="T132" s="98"/>
      <c r="U132" s="98"/>
      <c r="V132" s="98"/>
      <c r="W132" s="98"/>
      <c r="X132" s="98"/>
      <c r="Y132" s="98"/>
      <c r="Z132" s="98"/>
      <c r="AA132" s="98"/>
      <c r="AB132" s="98"/>
      <c r="AC132" s="98"/>
      <c r="AD132" s="99"/>
      <c r="AE132" s="275"/>
      <c r="AF132" s="30"/>
      <c r="AG132" s="30"/>
      <c r="AH132" s="30"/>
      <c r="AI132" s="98"/>
      <c r="AJ132" s="98"/>
    </row>
    <row r="133" ht="13.5" customHeight="1">
      <c r="A133" s="5"/>
      <c r="B133" s="98"/>
      <c r="C133" s="98"/>
      <c r="D133" s="98"/>
      <c r="E133" s="98"/>
      <c r="F133" s="98"/>
      <c r="G133" s="78"/>
      <c r="H133" s="776"/>
      <c r="I133" s="98"/>
      <c r="J133" s="765">
        <v>98.0</v>
      </c>
      <c r="K133" s="764" t="s">
        <v>3712</v>
      </c>
      <c r="L133" s="30"/>
      <c r="M133" s="30"/>
      <c r="N133" s="30"/>
      <c r="O133" s="98"/>
      <c r="P133" s="98"/>
      <c r="Q133" s="98"/>
      <c r="R133" s="98"/>
      <c r="S133" s="98"/>
      <c r="T133" s="98"/>
      <c r="U133" s="98"/>
      <c r="V133" s="98"/>
      <c r="W133" s="98"/>
      <c r="X133" s="98"/>
      <c r="Y133" s="98"/>
      <c r="Z133" s="98"/>
      <c r="AA133" s="98"/>
      <c r="AB133" s="98"/>
      <c r="AC133" s="98"/>
      <c r="AD133" s="98"/>
      <c r="AE133" s="98"/>
      <c r="AF133" s="98"/>
      <c r="AG133" s="98"/>
      <c r="AH133" s="30"/>
      <c r="AI133" s="98"/>
      <c r="AJ133" s="98"/>
    </row>
    <row r="134" ht="13.5" customHeight="1">
      <c r="A134" s="5"/>
      <c r="B134" s="98"/>
      <c r="C134" s="98"/>
      <c r="D134" s="98"/>
      <c r="E134" s="98"/>
      <c r="F134" s="98"/>
      <c r="G134" s="78"/>
      <c r="H134" s="776"/>
      <c r="I134" s="381" t="s">
        <v>3713</v>
      </c>
      <c r="J134" s="491"/>
      <c r="K134" s="492"/>
      <c r="L134" s="492"/>
      <c r="M134" s="492"/>
      <c r="N134" s="492"/>
      <c r="O134" s="492"/>
      <c r="P134" s="493"/>
      <c r="Q134" s="493"/>
      <c r="R134" s="493"/>
      <c r="S134" s="493"/>
      <c r="T134" s="493"/>
      <c r="U134" s="493"/>
      <c r="V134" s="493"/>
      <c r="W134" s="493"/>
      <c r="X134" s="493"/>
      <c r="Y134" s="493"/>
      <c r="Z134" s="381"/>
      <c r="AA134" s="381"/>
      <c r="AB134" s="381"/>
      <c r="AC134" s="381"/>
      <c r="AD134" s="98"/>
      <c r="AE134" s="98"/>
      <c r="AF134" s="98"/>
      <c r="AG134" s="98"/>
      <c r="AH134" s="98"/>
      <c r="AI134" s="98"/>
      <c r="AJ134" s="98"/>
    </row>
    <row r="135" ht="13.5" customHeight="1">
      <c r="A135" s="5"/>
      <c r="B135" s="98"/>
      <c r="C135" s="98"/>
      <c r="D135" s="98"/>
      <c r="E135" s="98"/>
      <c r="F135" s="98"/>
      <c r="G135" s="78"/>
      <c r="H135" s="746"/>
      <c r="I135" s="381" t="s">
        <v>3714</v>
      </c>
      <c r="J135" s="491"/>
      <c r="K135" s="492"/>
      <c r="L135" s="492"/>
      <c r="M135" s="492"/>
      <c r="N135" s="492"/>
      <c r="O135" s="492"/>
      <c r="P135" s="493"/>
      <c r="Q135" s="493"/>
      <c r="R135" s="493"/>
      <c r="S135" s="493"/>
      <c r="T135" s="493"/>
      <c r="U135" s="493"/>
      <c r="V135" s="493"/>
      <c r="W135" s="493"/>
      <c r="X135" s="493"/>
      <c r="Y135" s="493"/>
      <c r="Z135" s="381"/>
      <c r="AA135" s="381"/>
      <c r="AB135" s="381"/>
      <c r="AC135" s="381"/>
      <c r="AD135" s="98"/>
      <c r="AE135" s="98"/>
      <c r="AF135" s="98"/>
      <c r="AG135" s="98"/>
      <c r="AH135" s="98"/>
      <c r="AI135" s="98"/>
      <c r="AJ135" s="98"/>
    </row>
    <row r="136" ht="13.5" customHeight="1">
      <c r="A136" s="5"/>
      <c r="B136" s="98"/>
      <c r="C136" s="98"/>
      <c r="D136" s="98"/>
      <c r="E136" s="98"/>
      <c r="F136" s="98"/>
      <c r="G136" s="78"/>
      <c r="H136" s="746"/>
      <c r="I136" s="99"/>
      <c r="J136" s="122"/>
      <c r="K136" s="30"/>
      <c r="L136" s="30"/>
      <c r="M136" s="30"/>
      <c r="N136" s="98"/>
      <c r="O136" s="98"/>
      <c r="P136" s="98"/>
      <c r="Q136" s="98"/>
      <c r="R136" s="98"/>
      <c r="S136" s="98"/>
      <c r="T136" s="98"/>
      <c r="U136" s="98"/>
      <c r="V136" s="98"/>
      <c r="W136" s="98"/>
      <c r="X136" s="98"/>
      <c r="Y136" s="32"/>
      <c r="Z136" s="98"/>
      <c r="AA136" s="98"/>
      <c r="AB136" s="98"/>
      <c r="AC136" s="98"/>
      <c r="AD136" s="98"/>
      <c r="AE136" s="98"/>
      <c r="AF136" s="98"/>
      <c r="AG136" s="98"/>
      <c r="AH136" s="98"/>
      <c r="AI136" s="98"/>
      <c r="AJ136" s="98"/>
    </row>
    <row r="137" ht="13.5" customHeight="1">
      <c r="A137" s="5"/>
      <c r="B137" s="98"/>
      <c r="C137" s="98"/>
      <c r="D137" s="98"/>
      <c r="E137" s="98"/>
      <c r="F137" s="98"/>
      <c r="G137" s="78"/>
      <c r="H137" s="776"/>
      <c r="I137" s="222" t="s">
        <v>3715</v>
      </c>
      <c r="Z137" s="98"/>
      <c r="AA137" s="98"/>
      <c r="AB137" s="98"/>
      <c r="AC137" s="98"/>
      <c r="AD137" s="98"/>
      <c r="AE137" s="98"/>
      <c r="AF137" s="98"/>
      <c r="AG137" s="98"/>
      <c r="AH137" s="98"/>
      <c r="AI137" s="98"/>
      <c r="AJ137" s="98"/>
    </row>
    <row r="138" ht="13.5" customHeight="1">
      <c r="A138" s="5"/>
      <c r="B138" s="98"/>
      <c r="C138" s="98"/>
      <c r="D138" s="98"/>
      <c r="E138" s="98"/>
      <c r="F138" s="98"/>
      <c r="G138" s="78"/>
      <c r="H138" s="746">
        <f>H111+0.01</f>
        <v>8.07</v>
      </c>
      <c r="I138" s="98"/>
      <c r="J138" s="268">
        <v>1.0</v>
      </c>
      <c r="K138" s="275" t="s">
        <v>2974</v>
      </c>
      <c r="L138" s="30"/>
      <c r="M138" s="30"/>
      <c r="N138" s="98"/>
      <c r="O138" s="440"/>
      <c r="P138" s="440"/>
      <c r="Q138" s="440"/>
      <c r="R138" s="440"/>
      <c r="S138" s="27"/>
      <c r="T138" s="98"/>
      <c r="U138" s="440"/>
      <c r="V138" s="440"/>
      <c r="W138" s="440"/>
      <c r="X138" s="440"/>
      <c r="Y138" s="440"/>
      <c r="Z138" s="98"/>
      <c r="AA138" s="98"/>
      <c r="AB138" s="98"/>
      <c r="AC138" s="98"/>
      <c r="AD138" s="98"/>
      <c r="AE138" s="98"/>
      <c r="AF138" s="98"/>
      <c r="AG138" s="98"/>
      <c r="AH138" s="98"/>
      <c r="AI138" s="98"/>
      <c r="AJ138" s="98"/>
    </row>
    <row r="139" ht="15.75" customHeight="1">
      <c r="A139" s="5"/>
      <c r="B139" s="98"/>
      <c r="C139" s="98"/>
      <c r="D139" s="98"/>
      <c r="E139" s="98"/>
      <c r="F139" s="98"/>
      <c r="G139" s="78"/>
      <c r="H139" s="746"/>
      <c r="I139" s="98"/>
      <c r="J139" s="268">
        <v>2.0</v>
      </c>
      <c r="K139" s="275" t="s">
        <v>2975</v>
      </c>
      <c r="L139" s="98"/>
      <c r="M139" s="98"/>
      <c r="N139" s="482"/>
      <c r="O139" s="124"/>
      <c r="P139" s="98"/>
      <c r="Q139" s="98"/>
      <c r="R139" s="32"/>
      <c r="S139" s="32"/>
      <c r="T139" s="32"/>
      <c r="U139" s="32"/>
      <c r="V139" s="32"/>
      <c r="W139" s="32"/>
      <c r="X139" s="32"/>
      <c r="Y139" s="32"/>
      <c r="Z139" s="98"/>
      <c r="AA139" s="98"/>
      <c r="AB139" s="98"/>
      <c r="AC139" s="98"/>
      <c r="AD139" s="98"/>
      <c r="AE139" s="98"/>
      <c r="AF139" s="98"/>
      <c r="AG139" s="98"/>
      <c r="AH139" s="98"/>
      <c r="AI139" s="98"/>
      <c r="AJ139" s="98"/>
    </row>
    <row r="140" ht="15.75" customHeight="1">
      <c r="A140" s="5"/>
      <c r="B140" s="98"/>
      <c r="C140" s="98"/>
      <c r="D140" s="98"/>
      <c r="E140" s="98"/>
      <c r="F140" s="98"/>
      <c r="G140" s="78"/>
      <c r="H140" s="746"/>
      <c r="I140" s="98"/>
      <c r="J140" s="268">
        <v>98.0</v>
      </c>
      <c r="K140" s="275" t="s">
        <v>3086</v>
      </c>
      <c r="L140" s="98"/>
      <c r="M140" s="30"/>
      <c r="N140" s="197"/>
      <c r="O140" s="198"/>
      <c r="P140" s="98"/>
      <c r="Q140" s="198"/>
      <c r="R140" s="198"/>
      <c r="S140" s="98"/>
      <c r="T140" s="98"/>
      <c r="U140" s="98"/>
      <c r="V140" s="98"/>
      <c r="W140" s="98"/>
      <c r="X140" s="98"/>
      <c r="Y140" s="98"/>
      <c r="Z140" s="98"/>
      <c r="AA140" s="98"/>
      <c r="AB140" s="98"/>
      <c r="AC140" s="98"/>
      <c r="AD140" s="98"/>
      <c r="AE140" s="98"/>
      <c r="AF140" s="98"/>
      <c r="AG140" s="98"/>
      <c r="AH140" s="98"/>
      <c r="AI140" s="98"/>
      <c r="AJ140" s="98"/>
    </row>
    <row r="141" ht="15.75" customHeight="1">
      <c r="A141" s="5"/>
      <c r="B141" s="98"/>
      <c r="C141" s="98"/>
      <c r="D141" s="98"/>
      <c r="E141" s="98"/>
      <c r="F141" s="98"/>
      <c r="G141" s="78"/>
      <c r="H141" s="776"/>
      <c r="I141" s="30"/>
      <c r="J141" s="268"/>
      <c r="K141" s="30"/>
      <c r="L141" s="30"/>
      <c r="M141" s="30"/>
      <c r="N141" s="51"/>
      <c r="O141" s="51"/>
      <c r="P141" s="51"/>
      <c r="Q141" s="198"/>
      <c r="R141" s="198"/>
      <c r="S141" s="51"/>
      <c r="T141" s="51"/>
      <c r="U141" s="51"/>
      <c r="V141" s="51"/>
      <c r="W141" s="51"/>
      <c r="X141" s="51"/>
      <c r="Y141" s="51"/>
      <c r="Z141" s="98"/>
      <c r="AA141" s="98"/>
      <c r="AB141" s="98"/>
      <c r="AC141" s="98"/>
      <c r="AD141" s="98"/>
      <c r="AE141" s="98"/>
      <c r="AF141" s="98"/>
      <c r="AG141" s="98"/>
      <c r="AH141" s="98"/>
      <c r="AI141" s="98"/>
      <c r="AJ141" s="98"/>
    </row>
    <row r="142" ht="13.5" customHeight="1">
      <c r="A142" s="5"/>
      <c r="B142" s="98"/>
      <c r="C142" s="98"/>
      <c r="D142" s="98"/>
      <c r="E142" s="98"/>
      <c r="F142" s="98"/>
      <c r="G142" s="78"/>
      <c r="H142" s="746">
        <f>H138+0.01</f>
        <v>8.08</v>
      </c>
      <c r="I142" s="98" t="s">
        <v>3716</v>
      </c>
      <c r="J142" s="123"/>
      <c r="K142" s="123"/>
      <c r="L142" s="123"/>
      <c r="M142" s="123"/>
      <c r="N142" s="123"/>
      <c r="O142" s="123"/>
      <c r="P142" s="123"/>
      <c r="Q142" s="123"/>
      <c r="R142" s="123"/>
      <c r="S142" s="123"/>
      <c r="T142" s="123"/>
      <c r="U142" s="123"/>
      <c r="V142" s="123"/>
      <c r="W142" s="123"/>
      <c r="X142" s="123"/>
      <c r="Y142" s="123"/>
      <c r="Z142" s="98"/>
      <c r="AA142" s="98"/>
      <c r="AB142" s="98"/>
      <c r="AC142" s="98"/>
      <c r="AD142" s="98"/>
      <c r="AE142" s="98"/>
      <c r="AF142" s="98"/>
      <c r="AG142" s="98"/>
      <c r="AH142" s="98"/>
      <c r="AI142" s="98"/>
      <c r="AJ142" s="98"/>
    </row>
    <row r="143" ht="13.5" customHeight="1">
      <c r="A143" s="5"/>
      <c r="B143" s="98"/>
      <c r="C143" s="98"/>
      <c r="D143" s="98"/>
      <c r="E143" s="98"/>
      <c r="F143" s="98"/>
      <c r="G143" s="78"/>
      <c r="I143" s="378" t="s">
        <v>3691</v>
      </c>
      <c r="J143" s="34"/>
      <c r="K143" s="34"/>
      <c r="L143" s="34"/>
      <c r="M143" s="34"/>
      <c r="N143" s="34"/>
      <c r="O143" s="34"/>
      <c r="P143" s="34"/>
      <c r="Q143" s="34"/>
      <c r="R143" s="34"/>
      <c r="S143" s="34"/>
      <c r="T143" s="34"/>
      <c r="U143" s="34"/>
      <c r="V143" s="34"/>
      <c r="W143" s="34"/>
      <c r="X143" s="34"/>
      <c r="Y143" s="35"/>
      <c r="Z143" s="98"/>
      <c r="AA143" s="98"/>
      <c r="AB143" s="98"/>
      <c r="AC143" s="98"/>
      <c r="AD143" s="98"/>
      <c r="AE143" s="98"/>
      <c r="AF143" s="98"/>
      <c r="AG143" s="98"/>
      <c r="AH143" s="98"/>
      <c r="AI143" s="98"/>
      <c r="AJ143" s="98"/>
    </row>
    <row r="144" ht="13.5" customHeight="1">
      <c r="A144" s="5"/>
      <c r="B144" s="98"/>
      <c r="C144" s="98"/>
      <c r="D144" s="98"/>
      <c r="E144" s="98"/>
      <c r="F144" s="98"/>
      <c r="G144" s="78"/>
      <c r="H144" s="746"/>
      <c r="I144" s="36"/>
      <c r="J144" s="37"/>
      <c r="K144" s="37"/>
      <c r="L144" s="37"/>
      <c r="M144" s="37"/>
      <c r="N144" s="37"/>
      <c r="O144" s="37"/>
      <c r="P144" s="37"/>
      <c r="Q144" s="37"/>
      <c r="R144" s="37"/>
      <c r="S144" s="37"/>
      <c r="T144" s="37"/>
      <c r="U144" s="37"/>
      <c r="V144" s="37"/>
      <c r="W144" s="37"/>
      <c r="X144" s="37"/>
      <c r="Y144" s="38"/>
      <c r="Z144" s="98"/>
      <c r="AA144" s="98"/>
      <c r="AB144" s="98"/>
      <c r="AC144" s="98"/>
      <c r="AD144" s="98"/>
      <c r="AE144" s="98"/>
      <c r="AF144" s="98"/>
      <c r="AG144" s="98"/>
      <c r="AH144" s="98"/>
      <c r="AI144" s="98"/>
      <c r="AJ144" s="98"/>
    </row>
    <row r="145" ht="13.5" customHeight="1">
      <c r="A145" s="5"/>
      <c r="B145" s="98"/>
      <c r="C145" s="98"/>
      <c r="D145" s="98"/>
      <c r="E145" s="98"/>
      <c r="F145" s="98"/>
      <c r="G145" s="78"/>
      <c r="H145" s="746"/>
      <c r="I145" s="388"/>
      <c r="J145" s="268">
        <v>1.0</v>
      </c>
      <c r="K145" s="51" t="s">
        <v>2974</v>
      </c>
      <c r="L145" s="30"/>
      <c r="M145" s="98"/>
      <c r="N145" s="98"/>
      <c r="O145" s="185"/>
      <c r="P145" s="98"/>
      <c r="Q145" s="777"/>
      <c r="R145" s="778"/>
      <c r="S145" s="779"/>
      <c r="T145" s="388"/>
      <c r="U145" s="388"/>
      <c r="V145" s="388"/>
      <c r="W145" s="388"/>
      <c r="X145" s="388"/>
      <c r="Y145" s="388"/>
      <c r="Z145" s="98"/>
      <c r="AA145" s="98"/>
      <c r="AB145" s="98"/>
      <c r="AC145" s="98"/>
      <c r="AD145" s="98"/>
      <c r="AE145" s="98"/>
      <c r="AF145" s="98"/>
      <c r="AG145" s="98"/>
      <c r="AH145" s="98"/>
      <c r="AI145" s="98"/>
      <c r="AJ145" s="98"/>
    </row>
    <row r="146" ht="13.5" customHeight="1">
      <c r="A146" s="5"/>
      <c r="B146" s="98"/>
      <c r="C146" s="98"/>
      <c r="D146" s="98"/>
      <c r="E146" s="98"/>
      <c r="F146" s="98"/>
      <c r="G146" s="78"/>
      <c r="H146" s="776"/>
      <c r="I146" s="388"/>
      <c r="J146" s="268">
        <v>2.0</v>
      </c>
      <c r="K146" s="275" t="s">
        <v>2975</v>
      </c>
      <c r="L146" s="30"/>
      <c r="M146" s="98"/>
      <c r="N146" s="780" t="s">
        <v>2976</v>
      </c>
      <c r="O146" s="198">
        <f>H185</f>
        <v>8.1</v>
      </c>
      <c r="P146" s="98"/>
      <c r="Q146" s="388"/>
      <c r="R146" s="388"/>
      <c r="S146" s="98"/>
      <c r="T146" s="98"/>
      <c r="U146" s="98"/>
      <c r="V146" s="98"/>
      <c r="W146" s="98"/>
      <c r="X146" s="98"/>
      <c r="Y146" s="98"/>
      <c r="Z146" s="98"/>
      <c r="AA146" s="98"/>
      <c r="AB146" s="98"/>
      <c r="AC146" s="98"/>
      <c r="AD146" s="98"/>
      <c r="AE146" s="98"/>
      <c r="AF146" s="98"/>
      <c r="AG146" s="98"/>
      <c r="AH146" s="98"/>
      <c r="AI146" s="98"/>
      <c r="AJ146" s="98"/>
    </row>
    <row r="147" ht="13.5" customHeight="1">
      <c r="A147" s="5"/>
      <c r="B147" s="98"/>
      <c r="C147" s="98"/>
      <c r="D147" s="98"/>
      <c r="E147" s="98"/>
      <c r="F147" s="98"/>
      <c r="G147" s="78"/>
      <c r="H147" s="776" t="s">
        <v>2990</v>
      </c>
      <c r="I147" s="388"/>
      <c r="J147" s="268">
        <v>98.0</v>
      </c>
      <c r="K147" s="275" t="s">
        <v>3086</v>
      </c>
      <c r="L147" s="30"/>
      <c r="M147" s="98"/>
      <c r="N147" s="777"/>
      <c r="O147" s="778"/>
      <c r="P147" s="98"/>
      <c r="Q147" s="388"/>
      <c r="R147" s="388"/>
      <c r="S147" s="98"/>
      <c r="T147" s="98"/>
      <c r="U147" s="98"/>
      <c r="V147" s="98"/>
      <c r="W147" s="98"/>
      <c r="X147" s="98"/>
      <c r="Y147" s="98"/>
      <c r="Z147" s="98"/>
      <c r="AA147" s="98"/>
      <c r="AB147" s="98"/>
      <c r="AC147" s="98"/>
      <c r="AD147" s="98"/>
      <c r="AE147" s="98"/>
      <c r="AF147" s="98"/>
      <c r="AG147" s="98"/>
      <c r="AH147" s="98"/>
      <c r="AI147" s="98"/>
      <c r="AJ147" s="98"/>
    </row>
    <row r="148" ht="13.5" customHeight="1">
      <c r="A148" s="5"/>
      <c r="B148" s="98"/>
      <c r="C148" s="98"/>
      <c r="D148" s="98"/>
      <c r="E148" s="98"/>
      <c r="F148" s="98"/>
      <c r="G148" s="78"/>
      <c r="H148" s="746" t="s">
        <v>2990</v>
      </c>
      <c r="I148" s="30"/>
      <c r="J148" s="268"/>
      <c r="K148" s="30"/>
      <c r="L148" s="30"/>
      <c r="M148" s="30"/>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row>
    <row r="149" ht="13.5" customHeight="1">
      <c r="A149" s="5"/>
      <c r="B149" s="98"/>
      <c r="C149" s="98"/>
      <c r="D149" s="98"/>
      <c r="E149" s="98"/>
      <c r="F149" s="98"/>
      <c r="G149" s="78"/>
      <c r="H149" s="746">
        <f>H142+0.01</f>
        <v>8.09</v>
      </c>
      <c r="I149" s="781" t="s">
        <v>3717</v>
      </c>
      <c r="Z149" s="98"/>
      <c r="AA149" s="98"/>
      <c r="AB149" s="98"/>
      <c r="AC149" s="98"/>
      <c r="AD149" s="98"/>
      <c r="AE149" s="98"/>
      <c r="AF149" s="98"/>
      <c r="AG149" s="98"/>
      <c r="AH149" s="98"/>
      <c r="AI149" s="98"/>
      <c r="AJ149" s="98"/>
    </row>
    <row r="150" ht="13.5" customHeight="1">
      <c r="A150" s="5"/>
      <c r="B150" s="98"/>
      <c r="C150" s="98"/>
      <c r="D150" s="98"/>
      <c r="E150" s="98"/>
      <c r="F150" s="98"/>
      <c r="G150" s="78"/>
      <c r="I150" s="782" t="s">
        <v>3088</v>
      </c>
      <c r="J150" s="783" t="s">
        <v>3718</v>
      </c>
      <c r="K150" s="98"/>
      <c r="L150" s="30"/>
      <c r="M150" s="30"/>
      <c r="N150" s="98"/>
      <c r="O150" s="98"/>
      <c r="P150" s="98"/>
      <c r="Q150" s="98"/>
      <c r="R150" s="98"/>
      <c r="S150" s="99"/>
      <c r="T150" s="98"/>
      <c r="U150" s="98"/>
      <c r="V150" s="98"/>
      <c r="W150" s="98"/>
      <c r="X150" s="98"/>
      <c r="Y150" s="98"/>
      <c r="Z150" s="268"/>
      <c r="AA150" s="275"/>
      <c r="AB150" s="98"/>
      <c r="AC150" s="30"/>
      <c r="AD150" s="30"/>
      <c r="AE150" s="98"/>
      <c r="AF150" s="98"/>
      <c r="AG150" s="98"/>
      <c r="AH150" s="98"/>
      <c r="AI150" s="98"/>
      <c r="AJ150" s="98"/>
    </row>
    <row r="151" ht="13.5" customHeight="1">
      <c r="A151" s="5"/>
      <c r="B151" s="98"/>
      <c r="C151" s="98"/>
      <c r="D151" s="98"/>
      <c r="E151" s="98"/>
      <c r="F151" s="98"/>
      <c r="G151" s="78"/>
      <c r="H151" s="776"/>
      <c r="I151" s="32"/>
      <c r="J151" s="268">
        <v>1.0</v>
      </c>
      <c r="K151" s="275" t="s">
        <v>2974</v>
      </c>
      <c r="L151" s="98"/>
      <c r="M151" s="98"/>
      <c r="N151" s="98"/>
      <c r="O151" s="98"/>
      <c r="P151" s="32"/>
      <c r="Q151" s="98"/>
      <c r="R151" s="98"/>
      <c r="S151" s="30"/>
      <c r="T151" s="30"/>
      <c r="U151" s="98"/>
      <c r="V151" s="440"/>
      <c r="W151" s="32"/>
      <c r="X151" s="32"/>
      <c r="Y151" s="32"/>
      <c r="Z151" s="32"/>
      <c r="AA151" s="268"/>
      <c r="AB151" s="275"/>
      <c r="AC151" s="98"/>
      <c r="AD151" s="98"/>
      <c r="AE151" s="98"/>
      <c r="AF151" s="98"/>
      <c r="AG151" s="32"/>
      <c r="AH151" s="98"/>
      <c r="AI151" s="98"/>
      <c r="AJ151" s="99"/>
    </row>
    <row r="152" ht="13.5" customHeight="1">
      <c r="A152" s="5"/>
      <c r="B152" s="98"/>
      <c r="C152" s="98"/>
      <c r="D152" s="98"/>
      <c r="E152" s="98"/>
      <c r="F152" s="98"/>
      <c r="G152" s="78"/>
      <c r="H152" s="746"/>
      <c r="I152" s="32"/>
      <c r="J152" s="268">
        <v>2.0</v>
      </c>
      <c r="K152" s="275" t="s">
        <v>2975</v>
      </c>
      <c r="L152" s="98"/>
      <c r="M152" s="98"/>
      <c r="N152" s="98"/>
      <c r="O152" s="98"/>
      <c r="P152" s="32"/>
      <c r="Q152" s="98"/>
      <c r="R152" s="98"/>
      <c r="S152" s="98"/>
      <c r="T152" s="98"/>
      <c r="U152" s="482"/>
      <c r="V152" s="124"/>
      <c r="W152" s="32"/>
      <c r="X152" s="32"/>
      <c r="Y152" s="32"/>
      <c r="Z152" s="32"/>
      <c r="AA152" s="268"/>
      <c r="AB152" s="275"/>
      <c r="AC152" s="98"/>
      <c r="AD152" s="98"/>
      <c r="AE152" s="98"/>
      <c r="AF152" s="98"/>
      <c r="AG152" s="32"/>
      <c r="AH152" s="98"/>
      <c r="AI152" s="98"/>
      <c r="AJ152" s="30"/>
    </row>
    <row r="153" ht="13.5" customHeight="1">
      <c r="A153" s="5"/>
      <c r="B153" s="98"/>
      <c r="C153" s="98"/>
      <c r="D153" s="98"/>
      <c r="E153" s="98"/>
      <c r="F153" s="98"/>
      <c r="G153" s="78"/>
      <c r="H153" s="746"/>
      <c r="I153" s="32"/>
      <c r="J153" s="268">
        <v>98.0</v>
      </c>
      <c r="K153" s="275" t="s">
        <v>3086</v>
      </c>
      <c r="L153" s="98"/>
      <c r="M153" s="98"/>
      <c r="N153" s="98"/>
      <c r="O153" s="98"/>
      <c r="P153" s="32"/>
      <c r="Q153" s="98"/>
      <c r="R153" s="98"/>
      <c r="S153" s="98"/>
      <c r="T153" s="30"/>
      <c r="U153" s="197"/>
      <c r="V153" s="198"/>
      <c r="W153" s="32"/>
      <c r="X153" s="32"/>
      <c r="Y153" s="32"/>
      <c r="Z153" s="32"/>
      <c r="AA153" s="268"/>
      <c r="AB153" s="275"/>
      <c r="AC153" s="98"/>
      <c r="AD153" s="98"/>
      <c r="AE153" s="98"/>
      <c r="AF153" s="98"/>
      <c r="AG153" s="32"/>
      <c r="AH153" s="98"/>
      <c r="AI153" s="98"/>
      <c r="AJ153" s="98"/>
    </row>
    <row r="154" ht="13.5" customHeight="1">
      <c r="A154" s="5"/>
      <c r="B154" s="98"/>
      <c r="C154" s="98"/>
      <c r="D154" s="98"/>
      <c r="E154" s="98"/>
      <c r="F154" s="98"/>
      <c r="G154" s="78"/>
      <c r="H154" s="746"/>
      <c r="I154" s="268" t="s">
        <v>3090</v>
      </c>
      <c r="J154" s="784" t="s">
        <v>3719</v>
      </c>
      <c r="K154" s="98"/>
      <c r="L154" s="30"/>
      <c r="M154" s="30"/>
      <c r="N154" s="98"/>
      <c r="O154" s="98"/>
      <c r="P154" s="98"/>
      <c r="Q154" s="98"/>
      <c r="R154" s="98"/>
      <c r="S154" s="99"/>
      <c r="T154" s="98"/>
      <c r="U154" s="98"/>
      <c r="V154" s="98"/>
      <c r="W154" s="98"/>
      <c r="X154" s="98"/>
      <c r="Y154" s="98"/>
      <c r="Z154" s="268"/>
      <c r="AA154" s="275"/>
      <c r="AB154" s="98"/>
      <c r="AC154" s="30"/>
      <c r="AD154" s="30"/>
      <c r="AE154" s="98"/>
      <c r="AF154" s="98"/>
      <c r="AG154" s="98"/>
      <c r="AH154" s="98"/>
      <c r="AI154" s="98"/>
      <c r="AJ154" s="98"/>
    </row>
    <row r="155" ht="13.5" customHeight="1">
      <c r="A155" s="5"/>
      <c r="B155" s="98"/>
      <c r="C155" s="98"/>
      <c r="D155" s="98"/>
      <c r="E155" s="98"/>
      <c r="F155" s="98"/>
      <c r="G155" s="78"/>
      <c r="H155" s="776"/>
      <c r="I155" s="32"/>
      <c r="J155" s="268">
        <v>1.0</v>
      </c>
      <c r="K155" s="275" t="s">
        <v>2974</v>
      </c>
      <c r="L155" s="98"/>
      <c r="M155" s="98"/>
      <c r="N155" s="98"/>
      <c r="O155" s="98"/>
      <c r="P155" s="32"/>
      <c r="Q155" s="98"/>
      <c r="R155" s="98"/>
      <c r="S155" s="30"/>
      <c r="T155" s="30"/>
      <c r="U155" s="98"/>
      <c r="V155" s="440"/>
      <c r="W155" s="32"/>
      <c r="X155" s="32"/>
      <c r="Y155" s="32"/>
      <c r="Z155" s="32"/>
      <c r="AA155" s="268"/>
      <c r="AB155" s="275"/>
      <c r="AC155" s="98"/>
      <c r="AD155" s="98"/>
      <c r="AE155" s="98"/>
      <c r="AF155" s="98"/>
      <c r="AG155" s="32"/>
      <c r="AH155" s="98"/>
      <c r="AI155" s="98"/>
      <c r="AJ155" s="99"/>
    </row>
    <row r="156" ht="13.5" customHeight="1">
      <c r="A156" s="5"/>
      <c r="B156" s="98"/>
      <c r="C156" s="98"/>
      <c r="D156" s="98"/>
      <c r="E156" s="98"/>
      <c r="F156" s="98"/>
      <c r="G156" s="78"/>
      <c r="H156" s="746"/>
      <c r="I156" s="32"/>
      <c r="J156" s="268">
        <v>2.0</v>
      </c>
      <c r="K156" s="275" t="s">
        <v>2975</v>
      </c>
      <c r="L156" s="98"/>
      <c r="M156" s="98"/>
      <c r="N156" s="98"/>
      <c r="O156" s="98"/>
      <c r="P156" s="32"/>
      <c r="Q156" s="98"/>
      <c r="R156" s="98"/>
      <c r="S156" s="98"/>
      <c r="T156" s="98"/>
      <c r="U156" s="482"/>
      <c r="V156" s="124"/>
      <c r="W156" s="32"/>
      <c r="X156" s="32"/>
      <c r="Y156" s="32"/>
      <c r="Z156" s="32"/>
      <c r="AA156" s="268"/>
      <c r="AB156" s="275"/>
      <c r="AC156" s="98"/>
      <c r="AD156" s="98"/>
      <c r="AE156" s="98"/>
      <c r="AF156" s="98"/>
      <c r="AG156" s="32"/>
      <c r="AH156" s="98"/>
      <c r="AI156" s="98"/>
      <c r="AJ156" s="30"/>
    </row>
    <row r="157" ht="13.5" customHeight="1">
      <c r="A157" s="5"/>
      <c r="B157" s="98"/>
      <c r="C157" s="98"/>
      <c r="D157" s="98"/>
      <c r="E157" s="98"/>
      <c r="F157" s="98"/>
      <c r="G157" s="78"/>
      <c r="H157" s="746"/>
      <c r="I157" s="32"/>
      <c r="J157" s="268">
        <v>98.0</v>
      </c>
      <c r="K157" s="275" t="s">
        <v>3086</v>
      </c>
      <c r="L157" s="98"/>
      <c r="M157" s="98"/>
      <c r="N157" s="98"/>
      <c r="O157" s="98"/>
      <c r="P157" s="32"/>
      <c r="Q157" s="98"/>
      <c r="R157" s="98"/>
      <c r="S157" s="98"/>
      <c r="T157" s="30"/>
      <c r="U157" s="197"/>
      <c r="V157" s="198"/>
      <c r="W157" s="32"/>
      <c r="X157" s="32"/>
      <c r="Y157" s="32"/>
      <c r="Z157" s="32"/>
      <c r="AA157" s="268"/>
      <c r="AB157" s="275"/>
      <c r="AC157" s="98"/>
      <c r="AD157" s="98"/>
      <c r="AE157" s="98"/>
      <c r="AF157" s="98"/>
      <c r="AG157" s="32"/>
      <c r="AH157" s="98"/>
      <c r="AI157" s="98"/>
      <c r="AJ157" s="98"/>
    </row>
    <row r="158" ht="13.5" customHeight="1">
      <c r="A158" s="5"/>
      <c r="B158" s="98"/>
      <c r="C158" s="98"/>
      <c r="D158" s="98"/>
      <c r="E158" s="98"/>
      <c r="F158" s="98"/>
      <c r="G158" s="78"/>
      <c r="H158" s="746"/>
      <c r="I158" s="268" t="s">
        <v>3092</v>
      </c>
      <c r="J158" s="784" t="s">
        <v>3720</v>
      </c>
      <c r="K158" s="98"/>
      <c r="L158" s="30"/>
      <c r="M158" s="30"/>
      <c r="N158" s="98"/>
      <c r="O158" s="98"/>
      <c r="P158" s="98"/>
      <c r="Q158" s="98"/>
      <c r="R158" s="98"/>
      <c r="S158" s="99"/>
      <c r="T158" s="98"/>
      <c r="U158" s="98"/>
      <c r="V158" s="98"/>
      <c r="W158" s="98"/>
      <c r="X158" s="98"/>
      <c r="Y158" s="98"/>
      <c r="Z158" s="268"/>
      <c r="AA158" s="275"/>
      <c r="AB158" s="98"/>
      <c r="AC158" s="30"/>
      <c r="AD158" s="30"/>
      <c r="AE158" s="98"/>
      <c r="AF158" s="98"/>
      <c r="AG158" s="98"/>
      <c r="AH158" s="98"/>
      <c r="AI158" s="98"/>
      <c r="AJ158" s="98"/>
    </row>
    <row r="159" ht="13.5" customHeight="1">
      <c r="A159" s="5"/>
      <c r="B159" s="98"/>
      <c r="C159" s="98"/>
      <c r="D159" s="98"/>
      <c r="E159" s="98"/>
      <c r="F159" s="98"/>
      <c r="G159" s="78"/>
      <c r="H159" s="776"/>
      <c r="I159" s="32"/>
      <c r="J159" s="268">
        <v>1.0</v>
      </c>
      <c r="K159" s="275" t="s">
        <v>2974</v>
      </c>
      <c r="L159" s="98"/>
      <c r="M159" s="98"/>
      <c r="N159" s="98"/>
      <c r="O159" s="98"/>
      <c r="P159" s="32"/>
      <c r="Q159" s="98"/>
      <c r="R159" s="98"/>
      <c r="S159" s="30"/>
      <c r="T159" s="30"/>
      <c r="U159" s="98"/>
      <c r="V159" s="440"/>
      <c r="W159" s="32"/>
      <c r="X159" s="32"/>
      <c r="Y159" s="32"/>
      <c r="Z159" s="32"/>
      <c r="AA159" s="268"/>
      <c r="AB159" s="275"/>
      <c r="AC159" s="98"/>
      <c r="AD159" s="98"/>
      <c r="AE159" s="98"/>
      <c r="AF159" s="98"/>
      <c r="AG159" s="32"/>
      <c r="AH159" s="98"/>
      <c r="AI159" s="98"/>
      <c r="AJ159" s="99"/>
    </row>
    <row r="160" ht="13.5" customHeight="1">
      <c r="A160" s="5"/>
      <c r="B160" s="98"/>
      <c r="C160" s="98"/>
      <c r="D160" s="98"/>
      <c r="E160" s="98"/>
      <c r="F160" s="98"/>
      <c r="G160" s="78"/>
      <c r="H160" s="746"/>
      <c r="I160" s="32"/>
      <c r="J160" s="268">
        <v>2.0</v>
      </c>
      <c r="K160" s="275" t="s">
        <v>2975</v>
      </c>
      <c r="L160" s="98"/>
      <c r="M160" s="98"/>
      <c r="N160" s="98"/>
      <c r="O160" s="98"/>
      <c r="P160" s="32"/>
      <c r="Q160" s="98"/>
      <c r="R160" s="98"/>
      <c r="S160" s="98"/>
      <c r="T160" s="98"/>
      <c r="U160" s="482"/>
      <c r="V160" s="124"/>
      <c r="W160" s="32"/>
      <c r="X160" s="32"/>
      <c r="Y160" s="32"/>
      <c r="Z160" s="32"/>
      <c r="AA160" s="268"/>
      <c r="AB160" s="275"/>
      <c r="AC160" s="98"/>
      <c r="AD160" s="98"/>
      <c r="AE160" s="98"/>
      <c r="AF160" s="98"/>
      <c r="AG160" s="32"/>
      <c r="AH160" s="98"/>
      <c r="AI160" s="98"/>
      <c r="AJ160" s="30"/>
    </row>
    <row r="161" ht="13.5" customHeight="1">
      <c r="A161" s="5"/>
      <c r="B161" s="98"/>
      <c r="C161" s="98"/>
      <c r="D161" s="98"/>
      <c r="E161" s="98"/>
      <c r="F161" s="98"/>
      <c r="G161" s="78"/>
      <c r="H161" s="746"/>
      <c r="I161" s="32"/>
      <c r="J161" s="268">
        <v>98.0</v>
      </c>
      <c r="K161" s="275" t="s">
        <v>3086</v>
      </c>
      <c r="L161" s="98"/>
      <c r="M161" s="98"/>
      <c r="N161" s="98"/>
      <c r="O161" s="98"/>
      <c r="P161" s="32"/>
      <c r="Q161" s="98"/>
      <c r="R161" s="98"/>
      <c r="S161" s="98"/>
      <c r="T161" s="30"/>
      <c r="U161" s="197"/>
      <c r="V161" s="198"/>
      <c r="W161" s="32"/>
      <c r="X161" s="32"/>
      <c r="Y161" s="32"/>
      <c r="Z161" s="32"/>
      <c r="AA161" s="268"/>
      <c r="AB161" s="275"/>
      <c r="AC161" s="98"/>
      <c r="AD161" s="98"/>
      <c r="AE161" s="98"/>
      <c r="AF161" s="98"/>
      <c r="AG161" s="32"/>
      <c r="AH161" s="98"/>
      <c r="AI161" s="98"/>
      <c r="AJ161" s="98"/>
    </row>
    <row r="162" ht="13.5" customHeight="1">
      <c r="A162" s="5"/>
      <c r="B162" s="98"/>
      <c r="C162" s="98"/>
      <c r="D162" s="98"/>
      <c r="E162" s="98"/>
      <c r="F162" s="98"/>
      <c r="G162" s="78"/>
      <c r="H162" s="746"/>
      <c r="I162" s="268" t="s">
        <v>3094</v>
      </c>
      <c r="J162" s="275" t="s">
        <v>3721</v>
      </c>
      <c r="K162" s="98"/>
      <c r="L162" s="30"/>
      <c r="M162" s="30"/>
      <c r="N162" s="98"/>
      <c r="O162" s="98"/>
      <c r="P162" s="98"/>
      <c r="Q162" s="98"/>
      <c r="R162" s="98"/>
      <c r="S162" s="99"/>
      <c r="T162" s="98"/>
      <c r="U162" s="98"/>
      <c r="V162" s="98"/>
      <c r="W162" s="98"/>
      <c r="X162" s="98"/>
      <c r="Y162" s="98"/>
      <c r="Z162" s="268"/>
      <c r="AA162" s="275"/>
      <c r="AB162" s="98"/>
      <c r="AC162" s="30"/>
      <c r="AD162" s="30"/>
      <c r="AE162" s="98"/>
      <c r="AF162" s="98"/>
      <c r="AG162" s="98"/>
      <c r="AH162" s="98"/>
      <c r="AI162" s="98"/>
      <c r="AJ162" s="98"/>
    </row>
    <row r="163" ht="13.5" customHeight="1">
      <c r="A163" s="5"/>
      <c r="B163" s="98"/>
      <c r="C163" s="98"/>
      <c r="D163" s="98"/>
      <c r="E163" s="98"/>
      <c r="F163" s="98"/>
      <c r="G163" s="78"/>
      <c r="H163" s="776"/>
      <c r="I163" s="32"/>
      <c r="J163" s="268">
        <v>1.0</v>
      </c>
      <c r="K163" s="275" t="s">
        <v>2974</v>
      </c>
      <c r="L163" s="98"/>
      <c r="M163" s="98"/>
      <c r="N163" s="98"/>
      <c r="O163" s="98"/>
      <c r="P163" s="32"/>
      <c r="Q163" s="98"/>
      <c r="R163" s="98"/>
      <c r="S163" s="30"/>
      <c r="T163" s="30"/>
      <c r="U163" s="98"/>
      <c r="V163" s="440"/>
      <c r="W163" s="32"/>
      <c r="X163" s="32"/>
      <c r="Y163" s="32"/>
      <c r="Z163" s="32"/>
      <c r="AA163" s="268"/>
      <c r="AB163" s="275"/>
      <c r="AC163" s="98"/>
      <c r="AD163" s="98"/>
      <c r="AE163" s="98"/>
      <c r="AF163" s="98"/>
      <c r="AG163" s="32"/>
      <c r="AH163" s="98"/>
      <c r="AI163" s="98"/>
      <c r="AJ163" s="99"/>
    </row>
    <row r="164" ht="13.5" customHeight="1">
      <c r="A164" s="5"/>
      <c r="B164" s="98"/>
      <c r="C164" s="98"/>
      <c r="D164" s="98"/>
      <c r="E164" s="98"/>
      <c r="F164" s="98"/>
      <c r="G164" s="78"/>
      <c r="H164" s="746"/>
      <c r="I164" s="32"/>
      <c r="J164" s="268">
        <v>2.0</v>
      </c>
      <c r="K164" s="275" t="s">
        <v>2975</v>
      </c>
      <c r="L164" s="98"/>
      <c r="M164" s="98"/>
      <c r="N164" s="98"/>
      <c r="O164" s="98"/>
      <c r="P164" s="32"/>
      <c r="Q164" s="98"/>
      <c r="R164" s="98"/>
      <c r="S164" s="98"/>
      <c r="T164" s="98"/>
      <c r="U164" s="482"/>
      <c r="V164" s="124"/>
      <c r="W164" s="32"/>
      <c r="X164" s="32"/>
      <c r="Y164" s="32"/>
      <c r="Z164" s="32"/>
      <c r="AA164" s="268"/>
      <c r="AB164" s="275"/>
      <c r="AC164" s="98"/>
      <c r="AD164" s="98"/>
      <c r="AE164" s="98"/>
      <c r="AF164" s="98"/>
      <c r="AG164" s="32"/>
      <c r="AH164" s="98"/>
      <c r="AI164" s="98"/>
      <c r="AJ164" s="30"/>
    </row>
    <row r="165" ht="13.5" customHeight="1">
      <c r="A165" s="5"/>
      <c r="B165" s="98"/>
      <c r="C165" s="98"/>
      <c r="D165" s="98"/>
      <c r="E165" s="98"/>
      <c r="F165" s="98"/>
      <c r="G165" s="78"/>
      <c r="H165" s="746"/>
      <c r="I165" s="32"/>
      <c r="J165" s="268">
        <v>98.0</v>
      </c>
      <c r="K165" s="275" t="s">
        <v>3086</v>
      </c>
      <c r="L165" s="98"/>
      <c r="M165" s="98"/>
      <c r="N165" s="98"/>
      <c r="O165" s="98"/>
      <c r="P165" s="32"/>
      <c r="Q165" s="98"/>
      <c r="R165" s="98"/>
      <c r="S165" s="98"/>
      <c r="T165" s="30"/>
      <c r="U165" s="197"/>
      <c r="V165" s="198"/>
      <c r="W165" s="32"/>
      <c r="X165" s="32"/>
      <c r="Y165" s="32"/>
      <c r="Z165" s="32"/>
      <c r="AA165" s="268"/>
      <c r="AB165" s="275"/>
      <c r="AC165" s="98"/>
      <c r="AD165" s="98"/>
      <c r="AE165" s="98"/>
      <c r="AF165" s="98"/>
      <c r="AG165" s="32"/>
      <c r="AH165" s="98"/>
      <c r="AI165" s="98"/>
      <c r="AJ165" s="98"/>
    </row>
    <row r="166" ht="13.5" customHeight="1">
      <c r="A166" s="5"/>
      <c r="B166" s="98"/>
      <c r="C166" s="98"/>
      <c r="D166" s="98"/>
      <c r="E166" s="98"/>
      <c r="F166" s="98"/>
      <c r="G166" s="78"/>
      <c r="H166" s="746"/>
      <c r="I166" s="268" t="s">
        <v>3096</v>
      </c>
      <c r="J166" s="275" t="s">
        <v>3722</v>
      </c>
      <c r="K166" s="98"/>
      <c r="L166" s="30"/>
      <c r="M166" s="30"/>
      <c r="N166" s="98"/>
      <c r="O166" s="98"/>
      <c r="P166" s="98"/>
      <c r="Q166" s="98"/>
      <c r="R166" s="98"/>
      <c r="S166" s="99"/>
      <c r="T166" s="98"/>
      <c r="U166" s="98"/>
      <c r="V166" s="98"/>
      <c r="W166" s="98"/>
      <c r="X166" s="98"/>
      <c r="Y166" s="98"/>
      <c r="Z166" s="268"/>
      <c r="AA166" s="275"/>
      <c r="AB166" s="98"/>
      <c r="AC166" s="30"/>
      <c r="AD166" s="30"/>
      <c r="AE166" s="98"/>
      <c r="AF166" s="98"/>
      <c r="AG166" s="98"/>
      <c r="AH166" s="98"/>
      <c r="AI166" s="98"/>
      <c r="AJ166" s="98"/>
    </row>
    <row r="167" ht="13.5" customHeight="1">
      <c r="A167" s="5"/>
      <c r="B167" s="98"/>
      <c r="C167" s="98"/>
      <c r="D167" s="98"/>
      <c r="E167" s="98"/>
      <c r="F167" s="98"/>
      <c r="G167" s="78"/>
      <c r="H167" s="776"/>
      <c r="I167" s="32"/>
      <c r="J167" s="268">
        <v>1.0</v>
      </c>
      <c r="K167" s="275" t="s">
        <v>2974</v>
      </c>
      <c r="L167" s="98"/>
      <c r="M167" s="98"/>
      <c r="N167" s="98"/>
      <c r="O167" s="98"/>
      <c r="P167" s="32"/>
      <c r="Q167" s="98"/>
      <c r="R167" s="98"/>
      <c r="S167" s="30"/>
      <c r="T167" s="30"/>
      <c r="U167" s="98"/>
      <c r="V167" s="440"/>
      <c r="W167" s="32"/>
      <c r="X167" s="32"/>
      <c r="Y167" s="32"/>
      <c r="Z167" s="32"/>
      <c r="AA167" s="268"/>
      <c r="AB167" s="275"/>
      <c r="AC167" s="98"/>
      <c r="AD167" s="98"/>
      <c r="AE167" s="98"/>
      <c r="AF167" s="98"/>
      <c r="AG167" s="32"/>
      <c r="AH167" s="98"/>
      <c r="AI167" s="98"/>
      <c r="AJ167" s="99"/>
    </row>
    <row r="168" ht="13.5" customHeight="1">
      <c r="A168" s="5"/>
      <c r="B168" s="98"/>
      <c r="C168" s="98"/>
      <c r="D168" s="98"/>
      <c r="E168" s="98"/>
      <c r="F168" s="98"/>
      <c r="G168" s="78"/>
      <c r="H168" s="746"/>
      <c r="I168" s="32"/>
      <c r="J168" s="268">
        <v>2.0</v>
      </c>
      <c r="K168" s="275" t="s">
        <v>2975</v>
      </c>
      <c r="L168" s="98"/>
      <c r="M168" s="98"/>
      <c r="N168" s="98"/>
      <c r="O168" s="98"/>
      <c r="P168" s="32"/>
      <c r="Q168" s="98"/>
      <c r="R168" s="98"/>
      <c r="S168" s="98"/>
      <c r="T168" s="98"/>
      <c r="U168" s="482"/>
      <c r="V168" s="124"/>
      <c r="W168" s="32"/>
      <c r="X168" s="32"/>
      <c r="Y168" s="32"/>
      <c r="Z168" s="32"/>
      <c r="AA168" s="268"/>
      <c r="AB168" s="275"/>
      <c r="AC168" s="98"/>
      <c r="AD168" s="98"/>
      <c r="AE168" s="98"/>
      <c r="AF168" s="98"/>
      <c r="AG168" s="32"/>
      <c r="AH168" s="98"/>
      <c r="AI168" s="98"/>
      <c r="AJ168" s="30"/>
    </row>
    <row r="169" ht="13.5" customHeight="1">
      <c r="A169" s="5"/>
      <c r="B169" s="98"/>
      <c r="C169" s="98"/>
      <c r="D169" s="98"/>
      <c r="E169" s="98"/>
      <c r="F169" s="98"/>
      <c r="G169" s="78"/>
      <c r="H169" s="746"/>
      <c r="I169" s="32"/>
      <c r="J169" s="268">
        <v>98.0</v>
      </c>
      <c r="K169" s="275" t="s">
        <v>3086</v>
      </c>
      <c r="L169" s="98"/>
      <c r="M169" s="98"/>
      <c r="N169" s="98"/>
      <c r="O169" s="98"/>
      <c r="P169" s="32"/>
      <c r="Q169" s="98"/>
      <c r="R169" s="98"/>
      <c r="S169" s="98"/>
      <c r="T169" s="30"/>
      <c r="U169" s="197"/>
      <c r="V169" s="198"/>
      <c r="W169" s="32"/>
      <c r="X169" s="32"/>
      <c r="Y169" s="32"/>
      <c r="Z169" s="32"/>
      <c r="AA169" s="268"/>
      <c r="AB169" s="275"/>
      <c r="AC169" s="98"/>
      <c r="AD169" s="98"/>
      <c r="AE169" s="98"/>
      <c r="AF169" s="98"/>
      <c r="AG169" s="32"/>
      <c r="AH169" s="98"/>
      <c r="AI169" s="98"/>
      <c r="AJ169" s="98"/>
    </row>
    <row r="170" ht="13.5" customHeight="1">
      <c r="A170" s="5"/>
      <c r="B170" s="98"/>
      <c r="C170" s="98"/>
      <c r="D170" s="98"/>
      <c r="E170" s="98"/>
      <c r="F170" s="98"/>
      <c r="G170" s="78"/>
      <c r="H170" s="746"/>
      <c r="I170" s="268" t="s">
        <v>3723</v>
      </c>
      <c r="J170" s="275" t="s">
        <v>3724</v>
      </c>
      <c r="K170" s="98"/>
      <c r="L170" s="30"/>
      <c r="M170" s="30"/>
      <c r="N170" s="98"/>
      <c r="O170" s="98"/>
      <c r="P170" s="98"/>
      <c r="Q170" s="98"/>
      <c r="R170" s="98"/>
      <c r="S170" s="99"/>
      <c r="T170" s="98"/>
      <c r="U170" s="98"/>
      <c r="V170" s="98"/>
      <c r="W170" s="98"/>
      <c r="X170" s="98"/>
      <c r="Y170" s="98"/>
      <c r="Z170" s="268"/>
      <c r="AA170" s="275"/>
      <c r="AB170" s="98"/>
      <c r="AC170" s="30"/>
      <c r="AD170" s="30"/>
      <c r="AE170" s="98"/>
      <c r="AF170" s="98"/>
      <c r="AG170" s="98"/>
      <c r="AH170" s="98"/>
      <c r="AI170" s="98"/>
      <c r="AJ170" s="98"/>
    </row>
    <row r="171" ht="13.5" customHeight="1">
      <c r="A171" s="5"/>
      <c r="B171" s="98"/>
      <c r="C171" s="98"/>
      <c r="D171" s="98"/>
      <c r="E171" s="98"/>
      <c r="F171" s="98"/>
      <c r="G171" s="78"/>
      <c r="H171" s="776"/>
      <c r="I171" s="32"/>
      <c r="J171" s="268">
        <v>1.0</v>
      </c>
      <c r="K171" s="275" t="s">
        <v>2974</v>
      </c>
      <c r="L171" s="98"/>
      <c r="M171" s="98"/>
      <c r="N171" s="98"/>
      <c r="O171" s="98"/>
      <c r="P171" s="32"/>
      <c r="Q171" s="98"/>
      <c r="R171" s="98"/>
      <c r="S171" s="30"/>
      <c r="T171" s="30"/>
      <c r="U171" s="98"/>
      <c r="V171" s="440"/>
      <c r="W171" s="32"/>
      <c r="X171" s="32"/>
      <c r="Y171" s="32"/>
      <c r="Z171" s="32"/>
      <c r="AA171" s="268"/>
      <c r="AB171" s="275"/>
      <c r="AC171" s="98"/>
      <c r="AD171" s="98"/>
      <c r="AE171" s="98"/>
      <c r="AF171" s="98"/>
      <c r="AG171" s="32"/>
      <c r="AH171" s="98"/>
      <c r="AI171" s="98"/>
      <c r="AJ171" s="99"/>
    </row>
    <row r="172" ht="13.5" customHeight="1">
      <c r="A172" s="5"/>
      <c r="B172" s="98"/>
      <c r="C172" s="98"/>
      <c r="D172" s="98"/>
      <c r="E172" s="98"/>
      <c r="F172" s="98"/>
      <c r="G172" s="78"/>
      <c r="H172" s="746"/>
      <c r="I172" s="32"/>
      <c r="J172" s="268">
        <v>2.0</v>
      </c>
      <c r="K172" s="275" t="s">
        <v>2975</v>
      </c>
      <c r="L172" s="98"/>
      <c r="M172" s="98"/>
      <c r="N172" s="98"/>
      <c r="O172" s="98"/>
      <c r="P172" s="32"/>
      <c r="Q172" s="98"/>
      <c r="R172" s="98"/>
      <c r="S172" s="98"/>
      <c r="T172" s="98"/>
      <c r="U172" s="482"/>
      <c r="V172" s="124"/>
      <c r="W172" s="32"/>
      <c r="X172" s="32"/>
      <c r="Y172" s="32"/>
      <c r="Z172" s="32"/>
      <c r="AA172" s="268"/>
      <c r="AB172" s="275"/>
      <c r="AC172" s="98"/>
      <c r="AD172" s="98"/>
      <c r="AE172" s="98"/>
      <c r="AF172" s="98"/>
      <c r="AG172" s="32"/>
      <c r="AH172" s="98"/>
      <c r="AI172" s="98"/>
      <c r="AJ172" s="30"/>
    </row>
    <row r="173" ht="13.5" customHeight="1">
      <c r="A173" s="5"/>
      <c r="B173" s="98"/>
      <c r="C173" s="98"/>
      <c r="D173" s="98"/>
      <c r="E173" s="98"/>
      <c r="F173" s="98"/>
      <c r="G173" s="78"/>
      <c r="H173" s="746"/>
      <c r="I173" s="32"/>
      <c r="J173" s="268">
        <v>98.0</v>
      </c>
      <c r="K173" s="275" t="s">
        <v>3086</v>
      </c>
      <c r="L173" s="98"/>
      <c r="M173" s="98"/>
      <c r="N173" s="98"/>
      <c r="O173" s="98"/>
      <c r="P173" s="32"/>
      <c r="Q173" s="98"/>
      <c r="R173" s="98"/>
      <c r="S173" s="98"/>
      <c r="T173" s="30"/>
      <c r="U173" s="197"/>
      <c r="V173" s="198"/>
      <c r="W173" s="32"/>
      <c r="X173" s="32"/>
      <c r="Y173" s="32"/>
      <c r="Z173" s="32"/>
      <c r="AA173" s="268"/>
      <c r="AB173" s="275"/>
      <c r="AC173" s="98"/>
      <c r="AD173" s="98"/>
      <c r="AE173" s="98"/>
      <c r="AF173" s="98"/>
      <c r="AG173" s="32"/>
      <c r="AH173" s="98"/>
      <c r="AI173" s="98"/>
      <c r="AJ173" s="98"/>
    </row>
    <row r="174" ht="13.5" customHeight="1">
      <c r="A174" s="5"/>
      <c r="B174" s="98"/>
      <c r="C174" s="98"/>
      <c r="D174" s="98"/>
      <c r="E174" s="98"/>
      <c r="F174" s="98"/>
      <c r="G174" s="78"/>
      <c r="H174" s="746"/>
      <c r="I174" s="268" t="s">
        <v>3115</v>
      </c>
      <c r="J174" s="783" t="s">
        <v>3725</v>
      </c>
      <c r="K174" s="98"/>
      <c r="L174" s="30"/>
      <c r="M174" s="30"/>
      <c r="N174" s="98"/>
      <c r="O174" s="98"/>
      <c r="P174" s="98"/>
      <c r="Q174" s="98"/>
      <c r="R174" s="98"/>
      <c r="S174" s="98"/>
      <c r="T174" s="98"/>
      <c r="U174" s="98"/>
      <c r="V174" s="98"/>
      <c r="W174" s="98"/>
      <c r="X174" s="98"/>
      <c r="Y174" s="98"/>
      <c r="Z174" s="50"/>
      <c r="AA174" s="268"/>
      <c r="AB174" s="275"/>
      <c r="AC174" s="98"/>
      <c r="AD174" s="98"/>
      <c r="AE174" s="98"/>
      <c r="AF174" s="98"/>
      <c r="AG174" s="32"/>
      <c r="AH174" s="98"/>
      <c r="AI174" s="98"/>
      <c r="AJ174" s="98"/>
    </row>
    <row r="175" ht="13.5" customHeight="1">
      <c r="A175" s="5"/>
      <c r="B175" s="98"/>
      <c r="C175" s="98"/>
      <c r="D175" s="98"/>
      <c r="E175" s="98"/>
      <c r="F175" s="98"/>
      <c r="G175" s="78"/>
      <c r="H175" s="776"/>
      <c r="I175" s="268"/>
      <c r="J175" s="268">
        <v>1.0</v>
      </c>
      <c r="K175" s="27" t="s">
        <v>2974</v>
      </c>
      <c r="L175" s="30"/>
      <c r="M175" s="30"/>
      <c r="N175" s="98"/>
      <c r="O175" s="98"/>
      <c r="P175" s="98"/>
      <c r="Q175" s="98"/>
      <c r="R175" s="98"/>
      <c r="S175" s="98"/>
      <c r="T175" s="98"/>
      <c r="U175" s="98"/>
      <c r="V175" s="98"/>
      <c r="W175" s="98"/>
      <c r="X175" s="98"/>
      <c r="Y175" s="98"/>
      <c r="Z175" s="268"/>
      <c r="AA175" s="275"/>
      <c r="AB175" s="98"/>
      <c r="AC175" s="30"/>
      <c r="AD175" s="30"/>
      <c r="AE175" s="98"/>
      <c r="AF175" s="98"/>
      <c r="AG175" s="98"/>
      <c r="AH175" s="98"/>
      <c r="AI175" s="98"/>
      <c r="AJ175" s="98"/>
    </row>
    <row r="176" ht="13.5" customHeight="1">
      <c r="A176" s="5"/>
      <c r="B176" s="98"/>
      <c r="C176" s="98"/>
      <c r="D176" s="98"/>
      <c r="E176" s="98"/>
      <c r="F176" s="98"/>
      <c r="G176" s="78"/>
      <c r="H176" s="776"/>
      <c r="I176" s="268"/>
      <c r="J176" s="122">
        <v>2.0</v>
      </c>
      <c r="K176" s="98" t="s">
        <v>2975</v>
      </c>
      <c r="L176" s="30"/>
      <c r="M176" s="30"/>
      <c r="N176" s="780" t="s">
        <v>2976</v>
      </c>
      <c r="O176" s="198">
        <f>H185</f>
        <v>8.1</v>
      </c>
      <c r="P176" s="98"/>
      <c r="Q176" s="98"/>
      <c r="R176" s="98"/>
      <c r="S176" s="98"/>
      <c r="T176" s="98"/>
      <c r="U176" s="98"/>
      <c r="V176" s="98"/>
      <c r="W176" s="98"/>
      <c r="X176" s="98"/>
      <c r="Y176" s="98"/>
      <c r="Z176" s="268"/>
      <c r="AA176" s="268"/>
      <c r="AB176" s="275"/>
      <c r="AC176" s="98"/>
      <c r="AD176" s="30"/>
      <c r="AE176" s="98"/>
      <c r="AF176" s="98"/>
      <c r="AG176" s="98"/>
      <c r="AH176" s="98"/>
      <c r="AI176" s="98"/>
      <c r="AJ176" s="98"/>
    </row>
    <row r="177" ht="13.5" customHeight="1">
      <c r="A177" s="5"/>
      <c r="B177" s="98"/>
      <c r="C177" s="98"/>
      <c r="D177" s="98"/>
      <c r="E177" s="98"/>
      <c r="F177" s="98"/>
      <c r="G177" s="78"/>
      <c r="H177" s="776"/>
      <c r="I177" s="268"/>
      <c r="J177" s="122"/>
      <c r="K177" s="98"/>
      <c r="L177" s="30"/>
      <c r="M177" s="30"/>
      <c r="N177" s="98"/>
      <c r="O177" s="98"/>
      <c r="P177" s="98"/>
      <c r="Q177" s="98"/>
      <c r="R177" s="98"/>
      <c r="S177" s="98"/>
      <c r="T177" s="98"/>
      <c r="U177" s="98"/>
      <c r="V177" s="98"/>
      <c r="W177" s="98"/>
      <c r="X177" s="98"/>
      <c r="Y177" s="98"/>
      <c r="Z177" s="268"/>
      <c r="AA177" s="268"/>
      <c r="AB177" s="275"/>
      <c r="AC177" s="98"/>
      <c r="AD177" s="30"/>
      <c r="AE177" s="98"/>
      <c r="AF177" s="98"/>
      <c r="AG177" s="98"/>
      <c r="AH177" s="98"/>
      <c r="AI177" s="98"/>
      <c r="AJ177" s="98"/>
    </row>
    <row r="178" ht="13.5" customHeight="1">
      <c r="A178" s="5"/>
      <c r="B178" s="98"/>
      <c r="C178" s="98"/>
      <c r="D178" s="98"/>
      <c r="E178" s="98"/>
      <c r="F178" s="98"/>
      <c r="G178" s="78"/>
      <c r="H178" s="776"/>
      <c r="I178" s="268"/>
      <c r="J178" s="275" t="s">
        <v>3726</v>
      </c>
      <c r="K178" s="98"/>
      <c r="L178" s="30"/>
      <c r="M178" s="30"/>
      <c r="N178" s="98"/>
      <c r="O178" s="98"/>
      <c r="P178" s="98"/>
      <c r="Q178" s="98"/>
      <c r="R178" s="98"/>
      <c r="S178" s="98"/>
      <c r="T178" s="98"/>
      <c r="U178" s="98"/>
      <c r="V178" s="98"/>
      <c r="W178" s="98"/>
      <c r="X178" s="98"/>
      <c r="Y178" s="98"/>
      <c r="Z178" s="268"/>
      <c r="AA178" s="268"/>
      <c r="AB178" s="275"/>
      <c r="AC178" s="98"/>
      <c r="AD178" s="30"/>
      <c r="AE178" s="98"/>
      <c r="AF178" s="98"/>
      <c r="AG178" s="98"/>
      <c r="AH178" s="98"/>
      <c r="AI178" s="98"/>
      <c r="AJ178" s="98"/>
    </row>
    <row r="179" ht="13.5" customHeight="1">
      <c r="A179" s="5"/>
      <c r="B179" s="98"/>
      <c r="C179" s="98"/>
      <c r="D179" s="98"/>
      <c r="E179" s="98"/>
      <c r="F179" s="98"/>
      <c r="G179" s="78"/>
      <c r="H179" s="776"/>
      <c r="I179" s="268"/>
      <c r="J179" s="275" t="s">
        <v>3727</v>
      </c>
      <c r="K179" s="98"/>
      <c r="L179" s="30"/>
      <c r="M179" s="30"/>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row>
    <row r="180" ht="13.5" customHeight="1">
      <c r="A180" s="5"/>
      <c r="B180" s="98"/>
      <c r="C180" s="785"/>
      <c r="D180" s="785"/>
      <c r="E180" s="785"/>
      <c r="F180" s="98"/>
      <c r="G180" s="78"/>
      <c r="H180" s="776"/>
      <c r="I180" s="268"/>
      <c r="J180" s="786"/>
      <c r="K180" s="58"/>
      <c r="L180" s="58"/>
      <c r="M180" s="58"/>
      <c r="N180" s="58"/>
      <c r="O180" s="58"/>
      <c r="P180" s="58"/>
      <c r="Q180" s="58"/>
      <c r="R180" s="59"/>
      <c r="S180" s="98"/>
      <c r="T180" s="98"/>
      <c r="U180" s="98"/>
      <c r="V180" s="98"/>
      <c r="W180" s="98"/>
      <c r="X180" s="98"/>
      <c r="Y180" s="98"/>
      <c r="Z180" s="98"/>
      <c r="AA180" s="98"/>
      <c r="AB180" s="98"/>
      <c r="AC180" s="98"/>
      <c r="AD180" s="98"/>
      <c r="AE180" s="98"/>
      <c r="AF180" s="98"/>
      <c r="AG180" s="98"/>
      <c r="AH180" s="98"/>
      <c r="AI180" s="98"/>
      <c r="AJ180" s="98"/>
    </row>
    <row r="181" ht="13.5" customHeight="1">
      <c r="A181" s="5"/>
      <c r="B181" s="98"/>
      <c r="C181" s="785"/>
      <c r="D181" s="785"/>
      <c r="E181" s="785"/>
      <c r="F181" s="98"/>
      <c r="G181" s="78"/>
      <c r="H181" s="776"/>
      <c r="I181" s="268"/>
      <c r="J181" s="122"/>
      <c r="K181" s="98"/>
      <c r="L181" s="30"/>
      <c r="M181" s="30"/>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row>
    <row r="182" ht="13.5" customHeight="1">
      <c r="A182" s="5"/>
      <c r="B182" s="98"/>
      <c r="C182" s="98"/>
      <c r="D182" s="98"/>
      <c r="E182" s="98"/>
      <c r="F182" s="98"/>
      <c r="G182" s="78"/>
      <c r="H182" s="776"/>
      <c r="I182" s="98"/>
      <c r="J182" s="378" t="s">
        <v>3728</v>
      </c>
      <c r="K182" s="34"/>
      <c r="L182" s="34"/>
      <c r="M182" s="34"/>
      <c r="N182" s="34"/>
      <c r="O182" s="34"/>
      <c r="P182" s="34"/>
      <c r="Q182" s="34"/>
      <c r="R182" s="34"/>
      <c r="S182" s="34"/>
      <c r="T182" s="34"/>
      <c r="U182" s="34"/>
      <c r="V182" s="34"/>
      <c r="W182" s="34"/>
      <c r="X182" s="34"/>
      <c r="Y182" s="34"/>
      <c r="Z182" s="34"/>
      <c r="AA182" s="34"/>
      <c r="AB182" s="34"/>
      <c r="AC182" s="34"/>
      <c r="AD182" s="35"/>
      <c r="AE182" s="98"/>
      <c r="AF182" s="98"/>
      <c r="AG182" s="98"/>
      <c r="AH182" s="98"/>
      <c r="AI182" s="98"/>
      <c r="AJ182" s="98"/>
    </row>
    <row r="183" ht="13.5" customHeight="1">
      <c r="A183" s="5"/>
      <c r="B183" s="98"/>
      <c r="C183" s="98"/>
      <c r="D183" s="98"/>
      <c r="E183" s="98"/>
      <c r="F183" s="98"/>
      <c r="G183" s="78"/>
      <c r="H183" s="776" t="s">
        <v>2990</v>
      </c>
      <c r="I183" s="268"/>
      <c r="J183" s="36"/>
      <c r="K183" s="37"/>
      <c r="L183" s="37"/>
      <c r="M183" s="37"/>
      <c r="N183" s="37"/>
      <c r="O183" s="37"/>
      <c r="P183" s="37"/>
      <c r="Q183" s="37"/>
      <c r="R183" s="37"/>
      <c r="S183" s="37"/>
      <c r="T183" s="37"/>
      <c r="U183" s="37"/>
      <c r="V183" s="37"/>
      <c r="W183" s="37"/>
      <c r="X183" s="37"/>
      <c r="Y183" s="37"/>
      <c r="Z183" s="37"/>
      <c r="AA183" s="37"/>
      <c r="AB183" s="37"/>
      <c r="AC183" s="37"/>
      <c r="AD183" s="38"/>
      <c r="AE183" s="98"/>
      <c r="AF183" s="98"/>
      <c r="AG183" s="98"/>
      <c r="AH183" s="98"/>
      <c r="AI183" s="98"/>
      <c r="AJ183" s="98"/>
    </row>
    <row r="184" ht="13.5" customHeight="1">
      <c r="A184" s="5"/>
      <c r="B184" s="98"/>
      <c r="C184" s="98"/>
      <c r="D184" s="98"/>
      <c r="E184" s="98"/>
      <c r="F184" s="98"/>
      <c r="G184" s="78"/>
      <c r="H184" s="776"/>
      <c r="I184" s="268"/>
      <c r="J184" s="139" t="str">
        <f>"CATI: SI EN TODOS LOS CASOS DE LA 8.09 LA RESPUESTA ES NO PASA A 8.10, CASO CONTRARIO PASA A "&amp;H207</f>
        <v>CATI: SI EN TODOS LOS CASOS DE LA 8.09 LA RESPUESTA ES NO PASA A 8.10, CASO CONTRARIO PASA A 8,12</v>
      </c>
      <c r="K184" s="139"/>
      <c r="L184" s="139"/>
      <c r="M184" s="139"/>
      <c r="N184" s="144"/>
      <c r="O184" s="787"/>
      <c r="P184" s="788"/>
      <c r="Q184" s="748"/>
      <c r="R184" s="144"/>
      <c r="S184" s="144"/>
      <c r="T184" s="144"/>
      <c r="U184" s="144"/>
      <c r="V184" s="144"/>
      <c r="W184" s="144"/>
      <c r="X184" s="144"/>
      <c r="Y184" s="144"/>
      <c r="Z184" s="98"/>
      <c r="AA184" s="98"/>
      <c r="AB184" s="98"/>
      <c r="AC184" s="98"/>
      <c r="AD184" s="98"/>
      <c r="AE184" s="98"/>
      <c r="AF184" s="98"/>
      <c r="AG184" s="98"/>
      <c r="AH184" s="98"/>
      <c r="AI184" s="98"/>
      <c r="AJ184" s="98"/>
    </row>
    <row r="185" ht="13.5" customHeight="1">
      <c r="A185" s="5"/>
      <c r="B185" s="98"/>
      <c r="C185" s="98"/>
      <c r="D185" s="98"/>
      <c r="E185" s="98"/>
      <c r="F185" s="98"/>
      <c r="G185" s="78"/>
      <c r="H185" s="746">
        <f>H149+0.01</f>
        <v>8.1</v>
      </c>
      <c r="I185" s="527" t="s">
        <v>3729</v>
      </c>
      <c r="J185" s="99"/>
      <c r="K185" s="98"/>
      <c r="L185" s="197"/>
      <c r="M185" s="195"/>
      <c r="N185" s="98"/>
      <c r="O185" s="98"/>
      <c r="P185" s="98"/>
      <c r="Q185" s="347"/>
      <c r="R185" s="98"/>
      <c r="S185" s="98"/>
      <c r="T185" s="98"/>
      <c r="U185" s="98"/>
      <c r="V185" s="98"/>
      <c r="W185" s="98"/>
      <c r="X185" s="98"/>
      <c r="Y185" s="98"/>
      <c r="Z185" s="98"/>
      <c r="AA185" s="98"/>
      <c r="AB185" s="98"/>
      <c r="AC185" s="98"/>
      <c r="AD185" s="98"/>
      <c r="AE185" s="98"/>
      <c r="AF185" s="98"/>
      <c r="AG185" s="98"/>
      <c r="AH185" s="98"/>
      <c r="AI185" s="98"/>
      <c r="AJ185" s="98"/>
    </row>
    <row r="186" ht="13.5" customHeight="1">
      <c r="A186" s="5"/>
      <c r="B186" s="98"/>
      <c r="C186" s="98"/>
      <c r="D186" s="98"/>
      <c r="E186" s="98"/>
      <c r="F186" s="98"/>
      <c r="G186" s="78"/>
      <c r="I186" s="98"/>
      <c r="J186" s="99">
        <v>1.0</v>
      </c>
      <c r="K186" s="51" t="s">
        <v>3730</v>
      </c>
      <c r="L186" s="98"/>
      <c r="M186" s="98"/>
      <c r="N186" s="98"/>
      <c r="O186" s="98"/>
      <c r="P186" s="98"/>
      <c r="Q186" s="98"/>
      <c r="R186" s="98"/>
      <c r="S186" s="98"/>
      <c r="T186" s="98"/>
      <c r="U186" s="98"/>
      <c r="V186" s="98"/>
      <c r="W186" s="98"/>
      <c r="X186" s="99"/>
      <c r="Y186" s="98"/>
      <c r="Z186" s="99"/>
      <c r="AA186" s="51"/>
      <c r="AB186" s="98"/>
      <c r="AC186" s="98"/>
      <c r="AD186" s="98"/>
      <c r="AE186" s="98"/>
      <c r="AF186" s="98"/>
      <c r="AG186" s="98"/>
      <c r="AH186" s="98"/>
      <c r="AI186" s="98"/>
      <c r="AJ186" s="98"/>
    </row>
    <row r="187" ht="13.5" customHeight="1">
      <c r="A187" s="5"/>
      <c r="B187" s="98"/>
      <c r="C187" s="98"/>
      <c r="D187" s="98"/>
      <c r="E187" s="98"/>
      <c r="F187" s="98"/>
      <c r="G187" s="78"/>
      <c r="H187" s="185"/>
      <c r="I187" s="98"/>
      <c r="J187" s="99">
        <f t="shared" ref="J187:J199" si="2">J186+1</f>
        <v>2</v>
      </c>
      <c r="K187" s="51" t="s">
        <v>3731</v>
      </c>
      <c r="L187" s="98"/>
      <c r="M187" s="98"/>
      <c r="N187" s="98"/>
      <c r="O187" s="98"/>
      <c r="P187" s="98"/>
      <c r="Q187" s="98"/>
      <c r="R187" s="98"/>
      <c r="S187" s="98"/>
      <c r="T187" s="98"/>
      <c r="U187" s="98"/>
      <c r="V187" s="98"/>
      <c r="W187" s="98"/>
      <c r="X187" s="99"/>
      <c r="Y187" s="98"/>
      <c r="Z187" s="99"/>
      <c r="AA187" s="51"/>
      <c r="AB187" s="98"/>
      <c r="AC187" s="98"/>
      <c r="AD187" s="98"/>
      <c r="AE187" s="98"/>
      <c r="AF187" s="98"/>
      <c r="AG187" s="98"/>
      <c r="AH187" s="98"/>
      <c r="AI187" s="98"/>
      <c r="AJ187" s="98"/>
    </row>
    <row r="188" ht="13.5" customHeight="1">
      <c r="A188" s="5"/>
      <c r="B188" s="98"/>
      <c r="C188" s="98"/>
      <c r="D188" s="98"/>
      <c r="E188" s="98"/>
      <c r="F188" s="98"/>
      <c r="G188" s="78"/>
      <c r="H188" s="185"/>
      <c r="I188" s="98"/>
      <c r="J188" s="99">
        <f t="shared" si="2"/>
        <v>3</v>
      </c>
      <c r="K188" s="51" t="s">
        <v>3732</v>
      </c>
      <c r="L188" s="98"/>
      <c r="M188" s="98"/>
      <c r="N188" s="98"/>
      <c r="O188" s="98"/>
      <c r="P188" s="98"/>
      <c r="Q188" s="98"/>
      <c r="R188" s="98"/>
      <c r="S188" s="98"/>
      <c r="T188" s="98"/>
      <c r="U188" s="98"/>
      <c r="V188" s="98"/>
      <c r="W188" s="98"/>
      <c r="X188" s="99"/>
      <c r="Y188" s="98"/>
      <c r="Z188" s="99"/>
      <c r="AA188" s="51"/>
      <c r="AB188" s="98"/>
      <c r="AC188" s="98"/>
      <c r="AD188" s="98"/>
      <c r="AE188" s="98"/>
      <c r="AF188" s="98"/>
      <c r="AG188" s="98"/>
      <c r="AH188" s="98"/>
      <c r="AI188" s="98"/>
      <c r="AJ188" s="98"/>
    </row>
    <row r="189" ht="13.5" customHeight="1">
      <c r="A189" s="5"/>
      <c r="B189" s="98"/>
      <c r="C189" s="98"/>
      <c r="D189" s="98"/>
      <c r="E189" s="98"/>
      <c r="F189" s="98"/>
      <c r="G189" s="78"/>
      <c r="H189" s="185"/>
      <c r="I189" s="98"/>
      <c r="J189" s="99">
        <f t="shared" si="2"/>
        <v>4</v>
      </c>
      <c r="K189" s="51" t="s">
        <v>3733</v>
      </c>
      <c r="L189" s="98"/>
      <c r="M189" s="98"/>
      <c r="N189" s="98"/>
      <c r="O189" s="98"/>
      <c r="P189" s="98"/>
      <c r="Q189" s="98"/>
      <c r="R189" s="98"/>
      <c r="S189" s="98"/>
      <c r="T189" s="98"/>
      <c r="U189" s="98"/>
      <c r="V189" s="98"/>
      <c r="W189" s="98"/>
      <c r="X189" s="99"/>
      <c r="Y189" s="98"/>
      <c r="Z189" s="99"/>
      <c r="AA189" s="51"/>
      <c r="AB189" s="98"/>
      <c r="AC189" s="98"/>
      <c r="AD189" s="98"/>
      <c r="AE189" s="98"/>
      <c r="AF189" s="98"/>
      <c r="AG189" s="98"/>
      <c r="AH189" s="98"/>
      <c r="AI189" s="98"/>
      <c r="AJ189" s="98"/>
    </row>
    <row r="190" ht="13.5" customHeight="1">
      <c r="A190" s="5"/>
      <c r="B190" s="98"/>
      <c r="C190" s="98"/>
      <c r="D190" s="98"/>
      <c r="E190" s="98"/>
      <c r="F190" s="98"/>
      <c r="G190" s="78"/>
      <c r="H190" s="185"/>
      <c r="I190" s="98"/>
      <c r="J190" s="99">
        <f t="shared" si="2"/>
        <v>5</v>
      </c>
      <c r="K190" s="51" t="s">
        <v>3734</v>
      </c>
      <c r="L190" s="98"/>
      <c r="M190" s="98"/>
      <c r="N190" s="98"/>
      <c r="O190" s="98"/>
      <c r="P190" s="98"/>
      <c r="Q190" s="98"/>
      <c r="R190" s="98"/>
      <c r="S190" s="98"/>
      <c r="T190" s="98"/>
      <c r="U190" s="98"/>
      <c r="V190" s="98"/>
      <c r="W190" s="98"/>
      <c r="X190" s="99"/>
      <c r="Y190" s="98"/>
      <c r="Z190" s="99"/>
      <c r="AA190" s="51"/>
      <c r="AB190" s="98"/>
      <c r="AC190" s="98"/>
      <c r="AD190" s="98"/>
      <c r="AE190" s="98"/>
      <c r="AF190" s="98"/>
      <c r="AG190" s="98"/>
      <c r="AH190" s="98"/>
      <c r="AI190" s="98"/>
      <c r="AJ190" s="98"/>
    </row>
    <row r="191" ht="13.5" customHeight="1">
      <c r="A191" s="5"/>
      <c r="B191" s="98"/>
      <c r="C191" s="98"/>
      <c r="D191" s="98"/>
      <c r="E191" s="98"/>
      <c r="F191" s="98"/>
      <c r="G191" s="78"/>
      <c r="H191" s="185"/>
      <c r="I191" s="98"/>
      <c r="J191" s="99">
        <f t="shared" si="2"/>
        <v>6</v>
      </c>
      <c r="K191" s="51" t="s">
        <v>3735</v>
      </c>
      <c r="L191" s="98"/>
      <c r="M191" s="98"/>
      <c r="N191" s="98"/>
      <c r="O191" s="98"/>
      <c r="P191" s="98"/>
      <c r="Q191" s="98"/>
      <c r="R191" s="98"/>
      <c r="S191" s="98"/>
      <c r="T191" s="98"/>
      <c r="U191" s="98"/>
      <c r="V191" s="98"/>
      <c r="W191" s="98"/>
      <c r="X191" s="99"/>
      <c r="Y191" s="98"/>
      <c r="Z191" s="99"/>
      <c r="AA191" s="51"/>
      <c r="AB191" s="98"/>
      <c r="AC191" s="98"/>
      <c r="AD191" s="98"/>
      <c r="AE191" s="98"/>
      <c r="AF191" s="98"/>
      <c r="AG191" s="98"/>
      <c r="AH191" s="98"/>
      <c r="AI191" s="98"/>
      <c r="AJ191" s="98"/>
    </row>
    <row r="192" ht="13.5" customHeight="1">
      <c r="A192" s="5"/>
      <c r="B192" s="98"/>
      <c r="C192" s="98"/>
      <c r="D192" s="98"/>
      <c r="E192" s="98"/>
      <c r="F192" s="98"/>
      <c r="G192" s="78"/>
      <c r="H192" s="185"/>
      <c r="I192" s="98"/>
      <c r="J192" s="99">
        <f t="shared" si="2"/>
        <v>7</v>
      </c>
      <c r="K192" s="364" t="s">
        <v>3736</v>
      </c>
      <c r="L192" s="98"/>
      <c r="M192" s="98"/>
      <c r="N192" s="98"/>
      <c r="O192" s="98"/>
      <c r="P192" s="98"/>
      <c r="Q192" s="98"/>
      <c r="R192" s="98"/>
      <c r="S192" s="98"/>
      <c r="T192" s="98"/>
      <c r="U192" s="98"/>
      <c r="V192" s="98"/>
      <c r="W192" s="98"/>
      <c r="X192" s="99"/>
      <c r="Y192" s="98"/>
      <c r="Z192" s="99"/>
      <c r="AA192" s="51"/>
      <c r="AB192" s="98"/>
      <c r="AC192" s="98"/>
      <c r="AD192" s="98"/>
      <c r="AE192" s="98"/>
      <c r="AF192" s="98"/>
      <c r="AG192" s="98"/>
      <c r="AH192" s="98"/>
      <c r="AI192" s="98"/>
      <c r="AJ192" s="98"/>
    </row>
    <row r="193" ht="13.5" customHeight="1">
      <c r="A193" s="5"/>
      <c r="B193" s="98"/>
      <c r="C193" s="98"/>
      <c r="D193" s="98"/>
      <c r="E193" s="98"/>
      <c r="F193" s="98"/>
      <c r="G193" s="78"/>
      <c r="H193" s="185"/>
      <c r="I193" s="98"/>
      <c r="J193" s="99">
        <f t="shared" si="2"/>
        <v>8</v>
      </c>
      <c r="K193" s="364" t="s">
        <v>3737</v>
      </c>
      <c r="L193" s="98"/>
      <c r="M193" s="98"/>
      <c r="N193" s="98"/>
      <c r="O193" s="98"/>
      <c r="P193" s="98"/>
      <c r="Q193" s="98"/>
      <c r="R193" s="98"/>
      <c r="S193" s="98"/>
      <c r="T193" s="98"/>
      <c r="U193" s="98"/>
      <c r="V193" s="98"/>
      <c r="W193" s="98"/>
      <c r="X193" s="99"/>
      <c r="Y193" s="98"/>
      <c r="Z193" s="99"/>
      <c r="AA193" s="51"/>
      <c r="AB193" s="98"/>
      <c r="AC193" s="98"/>
      <c r="AD193" s="98"/>
      <c r="AE193" s="98"/>
      <c r="AF193" s="98"/>
      <c r="AG193" s="98"/>
      <c r="AH193" s="98"/>
      <c r="AI193" s="98"/>
      <c r="AJ193" s="98"/>
    </row>
    <row r="194" ht="13.5" customHeight="1">
      <c r="A194" s="5"/>
      <c r="B194" s="98"/>
      <c r="C194" s="98"/>
      <c r="D194" s="98"/>
      <c r="E194" s="98"/>
      <c r="F194" s="98"/>
      <c r="G194" s="78"/>
      <c r="H194" s="185"/>
      <c r="I194" s="98"/>
      <c r="J194" s="99">
        <f t="shared" si="2"/>
        <v>9</v>
      </c>
      <c r="K194" s="364" t="s">
        <v>3738</v>
      </c>
      <c r="L194" s="98"/>
      <c r="M194" s="98"/>
      <c r="N194" s="98"/>
      <c r="O194" s="98"/>
      <c r="P194" s="98"/>
      <c r="Q194" s="98"/>
      <c r="R194" s="98"/>
      <c r="S194" s="98"/>
      <c r="T194" s="98"/>
      <c r="U194" s="98"/>
      <c r="V194" s="98"/>
      <c r="W194" s="98"/>
      <c r="X194" s="99"/>
      <c r="Y194" s="98"/>
      <c r="Z194" s="99"/>
      <c r="AA194" s="51"/>
      <c r="AB194" s="98"/>
      <c r="AC194" s="98"/>
      <c r="AD194" s="98"/>
      <c r="AE194" s="98"/>
      <c r="AF194" s="98"/>
      <c r="AG194" s="98"/>
      <c r="AH194" s="98"/>
      <c r="AI194" s="98"/>
      <c r="AJ194" s="98"/>
    </row>
    <row r="195" ht="13.5" customHeight="1">
      <c r="A195" s="5"/>
      <c r="B195" s="98"/>
      <c r="C195" s="98"/>
      <c r="D195" s="98"/>
      <c r="E195" s="98"/>
      <c r="F195" s="98"/>
      <c r="G195" s="78"/>
      <c r="H195" s="185"/>
      <c r="I195" s="98"/>
      <c r="J195" s="99">
        <f t="shared" si="2"/>
        <v>10</v>
      </c>
      <c r="K195" s="364" t="s">
        <v>3739</v>
      </c>
      <c r="L195" s="98"/>
      <c r="M195" s="98"/>
      <c r="N195" s="98"/>
      <c r="O195" s="98"/>
      <c r="P195" s="98"/>
      <c r="Q195" s="98"/>
      <c r="R195" s="98"/>
      <c r="S195" s="98"/>
      <c r="T195" s="98"/>
      <c r="U195" s="98"/>
      <c r="V195" s="98"/>
      <c r="W195" s="98"/>
      <c r="X195" s="99"/>
      <c r="Y195" s="98"/>
      <c r="Z195" s="99"/>
      <c r="AA195" s="51"/>
      <c r="AB195" s="98"/>
      <c r="AC195" s="98"/>
      <c r="AD195" s="98"/>
      <c r="AE195" s="98"/>
      <c r="AF195" s="98"/>
      <c r="AG195" s="98"/>
      <c r="AH195" s="98"/>
      <c r="AI195" s="98"/>
      <c r="AJ195" s="98"/>
    </row>
    <row r="196" ht="13.5" customHeight="1">
      <c r="A196" s="5"/>
      <c r="B196" s="98"/>
      <c r="C196" s="98"/>
      <c r="D196" s="98"/>
      <c r="E196" s="98"/>
      <c r="F196" s="98"/>
      <c r="G196" s="78"/>
      <c r="H196" s="185"/>
      <c r="I196" s="98"/>
      <c r="J196" s="99">
        <f t="shared" si="2"/>
        <v>11</v>
      </c>
      <c r="K196" s="364" t="s">
        <v>3740</v>
      </c>
      <c r="L196" s="98"/>
      <c r="M196" s="98"/>
      <c r="N196" s="98"/>
      <c r="O196" s="98"/>
      <c r="P196" s="98"/>
      <c r="Q196" s="98"/>
      <c r="R196" s="98"/>
      <c r="S196" s="98"/>
      <c r="T196" s="98"/>
      <c r="U196" s="98"/>
      <c r="V196" s="98"/>
      <c r="W196" s="98"/>
      <c r="X196" s="99"/>
      <c r="Y196" s="98"/>
      <c r="Z196" s="99"/>
      <c r="AA196" s="51"/>
      <c r="AB196" s="98"/>
      <c r="AC196" s="98"/>
      <c r="AD196" s="98"/>
      <c r="AE196" s="98"/>
      <c r="AF196" s="98"/>
      <c r="AG196" s="98"/>
      <c r="AH196" s="98"/>
      <c r="AI196" s="98"/>
      <c r="AJ196" s="98"/>
    </row>
    <row r="197" ht="13.5" customHeight="1">
      <c r="A197" s="5"/>
      <c r="B197" s="98"/>
      <c r="C197" s="98"/>
      <c r="D197" s="98"/>
      <c r="E197" s="98"/>
      <c r="F197" s="98"/>
      <c r="G197" s="78"/>
      <c r="H197" s="185"/>
      <c r="I197" s="98"/>
      <c r="J197" s="99">
        <f t="shared" si="2"/>
        <v>12</v>
      </c>
      <c r="K197" s="364" t="s">
        <v>3741</v>
      </c>
      <c r="L197" s="98"/>
      <c r="M197" s="98"/>
      <c r="N197" s="98"/>
      <c r="O197" s="98"/>
      <c r="P197" s="98"/>
      <c r="Q197" s="98"/>
      <c r="R197" s="98"/>
      <c r="S197" s="98"/>
      <c r="T197" s="98"/>
      <c r="U197" s="98"/>
      <c r="V197" s="98"/>
      <c r="W197" s="98"/>
      <c r="X197" s="99"/>
      <c r="Y197" s="98"/>
      <c r="Z197" s="99"/>
      <c r="AA197" s="51"/>
      <c r="AB197" s="98"/>
      <c r="AC197" s="98"/>
      <c r="AD197" s="98"/>
      <c r="AE197" s="98"/>
      <c r="AF197" s="98"/>
      <c r="AG197" s="98"/>
      <c r="AH197" s="98"/>
      <c r="AI197" s="98"/>
      <c r="AJ197" s="98"/>
    </row>
    <row r="198" ht="13.5" customHeight="1">
      <c r="A198" s="5"/>
      <c r="B198" s="98"/>
      <c r="C198" s="98"/>
      <c r="D198" s="98"/>
      <c r="E198" s="98"/>
      <c r="F198" s="98"/>
      <c r="G198" s="78"/>
      <c r="H198" s="185"/>
      <c r="I198" s="98"/>
      <c r="J198" s="99">
        <f t="shared" si="2"/>
        <v>13</v>
      </c>
      <c r="K198" s="364" t="s">
        <v>3742</v>
      </c>
      <c r="L198" s="30"/>
      <c r="M198" s="30"/>
      <c r="N198" s="30"/>
      <c r="O198" s="98"/>
      <c r="P198" s="98"/>
      <c r="Q198" s="98"/>
      <c r="R198" s="98"/>
      <c r="S198" s="98"/>
      <c r="T198" s="98"/>
      <c r="U198" s="98"/>
      <c r="V198" s="98"/>
      <c r="W198" s="98"/>
      <c r="X198" s="98"/>
      <c r="Y198" s="98"/>
      <c r="Z198" s="99"/>
      <c r="AA198" s="51"/>
      <c r="AB198" s="30"/>
      <c r="AC198" s="30"/>
      <c r="AD198" s="30"/>
      <c r="AE198" s="98"/>
      <c r="AF198" s="98"/>
      <c r="AG198" s="98"/>
      <c r="AH198" s="98"/>
      <c r="AI198" s="98"/>
      <c r="AJ198" s="98"/>
    </row>
    <row r="199" ht="13.5" customHeight="1">
      <c r="A199" s="5"/>
      <c r="B199" s="98"/>
      <c r="C199" s="98"/>
      <c r="D199" s="98"/>
      <c r="E199" s="98"/>
      <c r="F199" s="98"/>
      <c r="G199" s="78"/>
      <c r="H199" s="185"/>
      <c r="I199" s="98"/>
      <c r="J199" s="99">
        <f t="shared" si="2"/>
        <v>14</v>
      </c>
      <c r="K199" s="364" t="s">
        <v>3743</v>
      </c>
      <c r="L199" s="30"/>
      <c r="M199" s="30"/>
      <c r="N199" s="30"/>
      <c r="O199" s="98"/>
      <c r="P199" s="98"/>
      <c r="Q199" s="98"/>
      <c r="R199" s="98"/>
      <c r="S199" s="98"/>
      <c r="T199" s="98"/>
      <c r="U199" s="98"/>
      <c r="V199" s="98"/>
      <c r="W199" s="98"/>
      <c r="X199" s="98"/>
      <c r="Y199" s="98"/>
      <c r="Z199" s="99"/>
      <c r="AA199" s="51"/>
      <c r="AB199" s="30"/>
      <c r="AC199" s="30"/>
      <c r="AD199" s="30"/>
      <c r="AE199" s="98"/>
      <c r="AF199" s="98"/>
      <c r="AG199" s="98"/>
      <c r="AH199" s="98"/>
      <c r="AI199" s="98"/>
      <c r="AJ199" s="98"/>
    </row>
    <row r="200" ht="13.5" customHeight="1">
      <c r="A200" s="5"/>
      <c r="B200" s="98"/>
      <c r="C200" s="98"/>
      <c r="D200" s="98"/>
      <c r="E200" s="98"/>
      <c r="F200" s="98"/>
      <c r="G200" s="78"/>
      <c r="H200" s="185"/>
      <c r="I200" s="98"/>
      <c r="J200" s="99">
        <v>15.0</v>
      </c>
      <c r="K200" s="51" t="s">
        <v>3744</v>
      </c>
      <c r="L200" s="30"/>
      <c r="M200" s="30"/>
      <c r="N200" s="30"/>
      <c r="O200" s="98"/>
      <c r="P200" s="98"/>
      <c r="Q200" s="98"/>
      <c r="R200" s="98"/>
      <c r="S200" s="98"/>
      <c r="T200" s="98"/>
      <c r="U200" s="98"/>
      <c r="V200" s="98"/>
      <c r="W200" s="98"/>
      <c r="X200" s="98"/>
      <c r="Y200" s="98"/>
      <c r="Z200" s="99"/>
      <c r="AA200" s="51"/>
      <c r="AB200" s="98"/>
      <c r="AC200" s="98"/>
      <c r="AD200" s="98"/>
      <c r="AE200" s="98"/>
      <c r="AF200" s="98"/>
      <c r="AG200" s="98"/>
      <c r="AH200" s="98"/>
      <c r="AI200" s="98"/>
      <c r="AJ200" s="98"/>
    </row>
    <row r="201" ht="13.5" customHeight="1">
      <c r="A201" s="5"/>
      <c r="B201" s="98"/>
      <c r="C201" s="98"/>
      <c r="D201" s="98"/>
      <c r="E201" s="98"/>
      <c r="F201" s="98"/>
      <c r="G201" s="78"/>
      <c r="H201" s="185"/>
      <c r="I201" s="98"/>
      <c r="J201" s="99">
        <v>97.0</v>
      </c>
      <c r="K201" s="51" t="s">
        <v>3085</v>
      </c>
      <c r="L201" s="98"/>
      <c r="M201" s="98"/>
      <c r="N201" s="98"/>
      <c r="O201" s="98"/>
      <c r="P201" s="98"/>
      <c r="Q201" s="98"/>
      <c r="R201" s="98"/>
      <c r="S201" s="98"/>
      <c r="T201" s="98"/>
      <c r="U201" s="98"/>
      <c r="V201" s="98"/>
      <c r="W201" s="98"/>
      <c r="X201" s="99"/>
      <c r="Y201" s="98"/>
      <c r="Z201" s="98"/>
      <c r="AA201" s="98"/>
      <c r="AB201" s="98"/>
      <c r="AC201" s="98"/>
      <c r="AD201" s="98"/>
      <c r="AE201" s="98"/>
      <c r="AF201" s="98"/>
      <c r="AG201" s="98"/>
      <c r="AH201" s="98"/>
      <c r="AI201" s="98"/>
      <c r="AJ201" s="98"/>
    </row>
    <row r="202" ht="13.5" customHeight="1">
      <c r="A202" s="5"/>
      <c r="B202" s="98"/>
      <c r="C202" s="98"/>
      <c r="D202" s="98"/>
      <c r="E202" s="98"/>
      <c r="F202" s="98"/>
      <c r="G202" s="78"/>
      <c r="H202" s="185"/>
      <c r="I202" s="381" t="s">
        <v>3745</v>
      </c>
      <c r="J202" s="491"/>
      <c r="K202" s="492"/>
      <c r="L202" s="492"/>
      <c r="M202" s="492"/>
      <c r="N202" s="492"/>
      <c r="O202" s="492"/>
      <c r="P202" s="493"/>
      <c r="Q202" s="493"/>
      <c r="R202" s="493"/>
      <c r="S202" s="493"/>
      <c r="T202" s="493"/>
      <c r="U202" s="493"/>
      <c r="V202" s="493"/>
      <c r="W202" s="493"/>
      <c r="X202" s="493"/>
      <c r="Y202" s="493"/>
      <c r="Z202" s="381"/>
      <c r="AA202" s="381"/>
      <c r="AB202" s="381"/>
      <c r="AC202" s="381"/>
      <c r="AD202" s="381"/>
      <c r="AE202" s="381"/>
      <c r="AF202" s="381"/>
      <c r="AG202" s="98"/>
      <c r="AH202" s="98"/>
      <c r="AI202" s="98"/>
      <c r="AJ202" s="98"/>
    </row>
    <row r="203" ht="13.5" customHeight="1">
      <c r="A203" s="5"/>
      <c r="B203" s="98"/>
      <c r="C203" s="98"/>
      <c r="D203" s="98"/>
      <c r="E203" s="98"/>
      <c r="F203" s="98"/>
      <c r="G203" s="78"/>
      <c r="H203" s="746"/>
      <c r="I203" s="381" t="s">
        <v>3746</v>
      </c>
      <c r="J203" s="491"/>
      <c r="K203" s="492"/>
      <c r="L203" s="492"/>
      <c r="M203" s="492"/>
      <c r="N203" s="492"/>
      <c r="O203" s="492"/>
      <c r="P203" s="493"/>
      <c r="Q203" s="493"/>
      <c r="R203" s="493"/>
      <c r="S203" s="493"/>
      <c r="T203" s="493"/>
      <c r="U203" s="493"/>
      <c r="V203" s="493"/>
      <c r="W203" s="493"/>
      <c r="X203" s="493"/>
      <c r="Y203" s="493"/>
      <c r="Z203" s="381"/>
      <c r="AA203" s="381"/>
      <c r="AB203" s="381"/>
      <c r="AC203" s="381"/>
      <c r="AD203" s="381"/>
      <c r="AE203" s="381"/>
      <c r="AF203" s="381"/>
      <c r="AG203" s="98"/>
      <c r="AH203" s="98"/>
      <c r="AI203" s="98"/>
      <c r="AJ203" s="98"/>
    </row>
    <row r="204" ht="13.5" customHeight="1">
      <c r="A204" s="5"/>
      <c r="B204" s="98"/>
      <c r="C204" s="98"/>
      <c r="D204" s="98"/>
      <c r="E204" s="98"/>
      <c r="F204" s="98"/>
      <c r="G204" s="78"/>
      <c r="H204" s="746"/>
      <c r="I204" s="98"/>
      <c r="J204" s="99"/>
      <c r="K204" s="51"/>
      <c r="L204" s="98"/>
      <c r="M204" s="98"/>
      <c r="N204" s="98"/>
      <c r="O204" s="98"/>
      <c r="P204" s="98"/>
      <c r="Q204" s="98"/>
      <c r="R204" s="98"/>
      <c r="S204" s="98"/>
      <c r="T204" s="98"/>
      <c r="U204" s="98"/>
      <c r="V204" s="98"/>
      <c r="W204" s="98"/>
      <c r="X204" s="99"/>
      <c r="Y204" s="98"/>
      <c r="Z204" s="98"/>
      <c r="AA204" s="98"/>
      <c r="AB204" s="98"/>
      <c r="AC204" s="98"/>
      <c r="AD204" s="98"/>
      <c r="AE204" s="98"/>
      <c r="AF204" s="98"/>
      <c r="AG204" s="98"/>
      <c r="AH204" s="98"/>
      <c r="AI204" s="98"/>
      <c r="AJ204" s="98"/>
    </row>
    <row r="205" ht="13.5" customHeight="1">
      <c r="A205" s="5"/>
      <c r="B205" s="98"/>
      <c r="C205" s="98"/>
      <c r="D205" s="98"/>
      <c r="E205" s="98"/>
      <c r="F205" s="98"/>
      <c r="G205" s="78"/>
      <c r="H205" s="185"/>
      <c r="I205" s="144" t="str">
        <f>"CATI: SI "&amp; H16&amp;"=1 Y "&amp;H23&amp;"=1 PASA A "&amp;H207</f>
        <v>CATI: SI 8,02=1 Y 8,03=1 PASA A 8,12</v>
      </c>
      <c r="J205" s="344"/>
      <c r="K205" s="525"/>
      <c r="L205" s="144"/>
      <c r="M205" s="144"/>
      <c r="N205" s="144"/>
      <c r="O205" s="144"/>
      <c r="P205" s="144"/>
      <c r="Q205" s="98"/>
      <c r="R205" s="98"/>
      <c r="S205" s="98"/>
      <c r="T205" s="98"/>
      <c r="U205" s="98"/>
      <c r="V205" s="98"/>
      <c r="W205" s="98"/>
      <c r="X205" s="99"/>
      <c r="Y205" s="98"/>
      <c r="Z205" s="98"/>
      <c r="AA205" s="98"/>
      <c r="AB205" s="98"/>
      <c r="AC205" s="98"/>
      <c r="AD205" s="98"/>
      <c r="AE205" s="98"/>
      <c r="AF205" s="98"/>
      <c r="AG205" s="98"/>
      <c r="AH205" s="98"/>
      <c r="AI205" s="98"/>
      <c r="AJ205" s="98"/>
    </row>
    <row r="206" ht="13.5" customHeight="1">
      <c r="A206" s="5"/>
      <c r="B206" s="98"/>
      <c r="C206" s="98"/>
      <c r="D206" s="98"/>
      <c r="E206" s="98"/>
      <c r="F206" s="98"/>
      <c r="G206" s="78"/>
      <c r="H206" s="185" t="s">
        <v>2990</v>
      </c>
      <c r="I206" s="144" t="str">
        <f>"CATI: SI "&amp; H16&amp;"=2 O "&amp;H23&amp;"=2 PASA A "&amp;H278</f>
        <v>CATI: SI 8,02=2 O 8,03=2 PASA A 8,14</v>
      </c>
      <c r="J206" s="344"/>
      <c r="K206" s="525"/>
      <c r="L206" s="144"/>
      <c r="M206" s="144"/>
      <c r="N206" s="144"/>
      <c r="O206" s="144"/>
      <c r="P206" s="144"/>
      <c r="Q206" s="98"/>
      <c r="R206" s="98"/>
      <c r="S206" s="98"/>
      <c r="T206" s="98"/>
      <c r="U206" s="98"/>
      <c r="V206" s="98"/>
      <c r="W206" s="98"/>
      <c r="X206" s="99"/>
      <c r="Y206" s="98"/>
      <c r="Z206" s="98"/>
      <c r="AA206" s="98"/>
      <c r="AB206" s="98"/>
      <c r="AC206" s="98"/>
      <c r="AD206" s="98"/>
      <c r="AE206" s="98"/>
      <c r="AF206" s="98"/>
      <c r="AG206" s="98"/>
      <c r="AH206" s="98"/>
      <c r="AI206" s="98"/>
      <c r="AJ206" s="98"/>
    </row>
    <row r="207" ht="13.5" customHeight="1">
      <c r="A207" s="5"/>
      <c r="B207" s="98"/>
      <c r="C207" s="98"/>
      <c r="D207" s="98"/>
      <c r="E207" s="98"/>
      <c r="F207" s="98"/>
      <c r="G207" s="259" t="s">
        <v>3110</v>
      </c>
      <c r="H207" s="621">
        <f>8.12</f>
        <v>8.12</v>
      </c>
      <c r="I207" s="140" t="s">
        <v>3747</v>
      </c>
      <c r="J207" s="8"/>
      <c r="K207" s="51"/>
      <c r="L207" s="98"/>
      <c r="M207" s="98"/>
      <c r="N207" s="98"/>
      <c r="O207" s="98"/>
      <c r="P207" s="98"/>
      <c r="Q207" s="98"/>
      <c r="R207" s="98"/>
      <c r="S207" s="98"/>
      <c r="T207" s="98"/>
      <c r="U207" s="98"/>
      <c r="V207" s="98"/>
      <c r="W207" s="98"/>
      <c r="X207" s="99"/>
      <c r="Y207" s="98"/>
      <c r="Z207" s="98"/>
      <c r="AA207" s="98"/>
      <c r="AB207" s="98"/>
      <c r="AC207" s="98"/>
      <c r="AD207" s="98"/>
      <c r="AE207" s="98"/>
      <c r="AF207" s="98"/>
      <c r="AG207" s="98"/>
      <c r="AH207" s="98"/>
      <c r="AI207" s="98"/>
      <c r="AJ207" s="98"/>
    </row>
    <row r="208" ht="13.5" customHeight="1">
      <c r="A208" s="5"/>
      <c r="B208" s="98"/>
      <c r="C208" s="98"/>
      <c r="D208" s="98"/>
      <c r="E208" s="98"/>
      <c r="F208" s="98"/>
      <c r="I208" s="140" t="s">
        <v>3748</v>
      </c>
      <c r="J208" s="8"/>
      <c r="K208" s="51"/>
      <c r="L208" s="98"/>
      <c r="M208" s="98"/>
      <c r="N208" s="98"/>
      <c r="O208" s="98"/>
      <c r="P208" s="98"/>
      <c r="Q208" s="98"/>
      <c r="R208" s="98"/>
      <c r="S208" s="98"/>
      <c r="T208" s="98"/>
      <c r="U208" s="98"/>
      <c r="V208" s="98"/>
      <c r="W208" s="98"/>
      <c r="X208" s="99"/>
      <c r="Y208" s="98"/>
      <c r="Z208" s="98"/>
      <c r="AA208" s="98"/>
      <c r="AB208" s="98"/>
      <c r="AC208" s="98"/>
      <c r="AD208" s="98"/>
      <c r="AE208" s="98"/>
      <c r="AF208" s="98"/>
      <c r="AG208" s="98"/>
      <c r="AH208" s="98"/>
      <c r="AI208" s="98"/>
      <c r="AJ208" s="98"/>
    </row>
    <row r="209" ht="13.5" customHeight="1">
      <c r="A209" s="5"/>
      <c r="B209" s="98"/>
      <c r="C209" s="98"/>
      <c r="D209" s="98"/>
      <c r="E209" s="98"/>
      <c r="F209" s="98"/>
      <c r="G209" s="78"/>
      <c r="H209" s="621"/>
      <c r="I209" s="98"/>
      <c r="J209" s="765">
        <v>1.0</v>
      </c>
      <c r="K209" s="194" t="s">
        <v>3749</v>
      </c>
      <c r="L209" s="121"/>
      <c r="M209" s="121"/>
      <c r="N209" s="98"/>
      <c r="O209" s="98"/>
      <c r="P209" s="98"/>
      <c r="Q209" s="98"/>
      <c r="R209" s="98"/>
      <c r="S209" s="98"/>
      <c r="T209" s="98"/>
      <c r="U209" s="98"/>
      <c r="V209" s="98"/>
      <c r="W209" s="98"/>
      <c r="X209" s="99"/>
      <c r="Y209" s="98"/>
      <c r="Z209" s="98"/>
      <c r="AA209" s="98"/>
      <c r="AB209" s="98"/>
      <c r="AC209" s="98"/>
      <c r="AD209" s="98"/>
      <c r="AE209" s="98"/>
      <c r="AF209" s="98"/>
      <c r="AG209" s="98"/>
      <c r="AH209" s="98"/>
      <c r="AI209" s="98"/>
      <c r="AJ209" s="98"/>
    </row>
    <row r="210" ht="13.5" customHeight="1">
      <c r="A210" s="5"/>
      <c r="B210" s="98"/>
      <c r="C210" s="98"/>
      <c r="D210" s="98"/>
      <c r="E210" s="98"/>
      <c r="F210" s="98"/>
      <c r="G210" s="78"/>
      <c r="H210" s="122"/>
      <c r="I210" s="98"/>
      <c r="J210" s="765">
        <v>2.0</v>
      </c>
      <c r="K210" s="194" t="s">
        <v>3750</v>
      </c>
      <c r="L210" s="121"/>
      <c r="M210" s="121"/>
      <c r="N210" s="98"/>
      <c r="O210" s="98"/>
      <c r="P210" s="98"/>
      <c r="Q210" s="98"/>
      <c r="R210" s="98"/>
      <c r="S210" s="98"/>
      <c r="T210" s="98"/>
      <c r="U210" s="98"/>
      <c r="V210" s="98"/>
      <c r="W210" s="98"/>
      <c r="X210" s="99"/>
      <c r="Y210" s="98"/>
      <c r="Z210" s="98"/>
      <c r="AA210" s="98"/>
      <c r="AB210" s="98"/>
      <c r="AC210" s="98"/>
      <c r="AD210" s="98"/>
      <c r="AE210" s="98"/>
      <c r="AF210" s="98"/>
      <c r="AG210" s="98"/>
      <c r="AH210" s="98"/>
      <c r="AI210" s="98"/>
      <c r="AJ210" s="98"/>
    </row>
    <row r="211" ht="13.5" customHeight="1">
      <c r="A211" s="5"/>
      <c r="B211" s="98"/>
      <c r="C211" s="98"/>
      <c r="D211" s="98"/>
      <c r="E211" s="98"/>
      <c r="F211" s="98"/>
      <c r="G211" s="78"/>
      <c r="H211" s="122"/>
      <c r="I211" s="98"/>
      <c r="J211" s="765">
        <v>3.0</v>
      </c>
      <c r="K211" s="194" t="s">
        <v>3751</v>
      </c>
      <c r="L211" s="121"/>
      <c r="M211" s="121"/>
      <c r="N211" s="98"/>
      <c r="O211" s="98"/>
      <c r="P211" s="98"/>
      <c r="Q211" s="98"/>
      <c r="R211" s="98"/>
      <c r="S211" s="98"/>
      <c r="T211" s="98"/>
      <c r="U211" s="98"/>
      <c r="V211" s="98"/>
      <c r="W211" s="98"/>
      <c r="X211" s="99"/>
      <c r="Y211" s="98"/>
      <c r="Z211" s="98"/>
      <c r="AA211" s="98"/>
      <c r="AB211" s="98"/>
      <c r="AC211" s="98"/>
      <c r="AD211" s="98"/>
      <c r="AE211" s="98"/>
      <c r="AF211" s="98"/>
      <c r="AG211" s="98"/>
      <c r="AH211" s="98"/>
      <c r="AI211" s="98"/>
      <c r="AJ211" s="98"/>
    </row>
    <row r="212" ht="13.5" customHeight="1">
      <c r="A212" s="5"/>
      <c r="B212" s="98"/>
      <c r="C212" s="98"/>
      <c r="D212" s="98"/>
      <c r="E212" s="98"/>
      <c r="F212" s="98"/>
      <c r="G212" s="78"/>
      <c r="H212" s="122"/>
      <c r="I212" s="98"/>
      <c r="J212" s="765">
        <v>4.0</v>
      </c>
      <c r="K212" s="194" t="s">
        <v>3752</v>
      </c>
      <c r="L212" s="121"/>
      <c r="M212" s="121"/>
      <c r="N212" s="98"/>
      <c r="O212" s="98"/>
      <c r="P212" s="98"/>
      <c r="Q212" s="98"/>
      <c r="R212" s="98"/>
      <c r="S212" s="98"/>
      <c r="T212" s="98"/>
      <c r="U212" s="98"/>
      <c r="V212" s="98"/>
      <c r="W212" s="98"/>
      <c r="X212" s="99"/>
      <c r="Y212" s="98"/>
      <c r="Z212" s="98"/>
      <c r="AA212" s="98"/>
      <c r="AB212" s="98"/>
      <c r="AC212" s="98"/>
      <c r="AD212" s="98"/>
      <c r="AE212" s="98"/>
      <c r="AF212" s="98"/>
      <c r="AG212" s="98"/>
      <c r="AH212" s="98"/>
      <c r="AI212" s="98"/>
      <c r="AJ212" s="98"/>
    </row>
    <row r="213" ht="13.5" customHeight="1">
      <c r="A213" s="5"/>
      <c r="B213" s="98"/>
      <c r="C213" s="98"/>
      <c r="D213" s="98"/>
      <c r="E213" s="98"/>
      <c r="F213" s="98"/>
      <c r="G213" s="78"/>
      <c r="H213" s="122"/>
      <c r="I213" s="98"/>
      <c r="J213" s="765">
        <v>5.0</v>
      </c>
      <c r="K213" s="194" t="s">
        <v>3753</v>
      </c>
      <c r="L213" s="121"/>
      <c r="M213" s="121"/>
      <c r="N213" s="98"/>
      <c r="O213" s="98"/>
      <c r="P213" s="98"/>
      <c r="Q213" s="98"/>
      <c r="R213" s="98"/>
      <c r="S213" s="98"/>
      <c r="T213" s="98"/>
      <c r="U213" s="98"/>
      <c r="V213" s="98"/>
      <c r="W213" s="98"/>
      <c r="X213" s="99"/>
      <c r="Y213" s="98"/>
      <c r="Z213" s="98"/>
      <c r="AA213" s="98"/>
      <c r="AB213" s="98"/>
      <c r="AC213" s="98"/>
      <c r="AD213" s="98"/>
      <c r="AE213" s="98"/>
      <c r="AF213" s="98"/>
      <c r="AG213" s="98"/>
      <c r="AH213" s="98"/>
      <c r="AI213" s="98"/>
      <c r="AJ213" s="98"/>
    </row>
    <row r="214" ht="13.5" customHeight="1">
      <c r="A214" s="5"/>
      <c r="B214" s="98"/>
      <c r="C214" s="98"/>
      <c r="D214" s="98"/>
      <c r="E214" s="98"/>
      <c r="F214" s="98"/>
      <c r="G214" s="78"/>
      <c r="H214" s="122"/>
      <c r="I214" s="98"/>
      <c r="J214" s="765">
        <v>98.0</v>
      </c>
      <c r="K214" s="527" t="s">
        <v>3086</v>
      </c>
      <c r="L214" s="121"/>
      <c r="M214" s="121"/>
      <c r="N214" s="98"/>
      <c r="O214" s="98"/>
      <c r="P214" s="98"/>
      <c r="Q214" s="98"/>
      <c r="R214" s="98"/>
      <c r="S214" s="98"/>
      <c r="T214" s="98"/>
      <c r="U214" s="98"/>
      <c r="V214" s="98"/>
      <c r="W214" s="98"/>
      <c r="X214" s="99"/>
      <c r="Y214" s="98"/>
      <c r="Z214" s="98"/>
      <c r="AA214" s="98"/>
      <c r="AB214" s="98"/>
      <c r="AC214" s="98"/>
      <c r="AD214" s="98"/>
      <c r="AE214" s="98"/>
      <c r="AF214" s="98"/>
      <c r="AG214" s="98"/>
      <c r="AH214" s="98"/>
      <c r="AI214" s="98"/>
      <c r="AJ214" s="98"/>
    </row>
    <row r="215" ht="13.5" customHeight="1">
      <c r="A215" s="5"/>
      <c r="B215" s="98"/>
      <c r="C215" s="98"/>
      <c r="D215" s="98"/>
      <c r="E215" s="98"/>
      <c r="F215" s="98"/>
      <c r="G215" s="78"/>
      <c r="H215" s="185"/>
      <c r="I215" s="98"/>
      <c r="J215" s="99"/>
      <c r="K215" s="51"/>
      <c r="L215" s="98"/>
      <c r="M215" s="98"/>
      <c r="N215" s="98"/>
      <c r="O215" s="98"/>
      <c r="P215" s="98"/>
      <c r="Q215" s="98"/>
      <c r="R215" s="98"/>
      <c r="S215" s="98"/>
      <c r="T215" s="98"/>
      <c r="U215" s="98"/>
      <c r="V215" s="98"/>
      <c r="W215" s="98"/>
      <c r="X215" s="99"/>
      <c r="Y215" s="98"/>
      <c r="Z215" s="98"/>
      <c r="AA215" s="98"/>
      <c r="AB215" s="98"/>
      <c r="AC215" s="98"/>
      <c r="AD215" s="98"/>
      <c r="AE215" s="98"/>
      <c r="AF215" s="98"/>
      <c r="AG215" s="98"/>
      <c r="AH215" s="98"/>
      <c r="AI215" s="98"/>
      <c r="AJ215" s="98"/>
    </row>
    <row r="216" ht="13.5" hidden="1" customHeight="1">
      <c r="A216" s="5"/>
      <c r="B216" s="98"/>
      <c r="C216" s="98"/>
      <c r="D216" s="98"/>
      <c r="E216" s="98"/>
      <c r="F216" s="98"/>
      <c r="G216" s="78"/>
      <c r="H216" s="98"/>
      <c r="I216" s="144" t="str">
        <f>"CATI: SI PAIS=593-ECUADOR Y "&amp; H16&amp;"=1 Y "&amp;H23&amp;"=1 PASA A "&amp;H219</f>
        <v>CATI: SI PAIS=593-ECUADOR Y 8,02=1 Y 8,03=1 PASA A 8,13</v>
      </c>
      <c r="J216" s="344"/>
      <c r="K216" s="525"/>
      <c r="L216" s="144"/>
      <c r="M216" s="144"/>
      <c r="N216" s="144"/>
      <c r="O216" s="144"/>
      <c r="P216" s="144"/>
      <c r="Q216" s="789"/>
      <c r="R216" s="789"/>
      <c r="S216" s="144"/>
      <c r="T216" s="144"/>
      <c r="U216" s="144"/>
      <c r="V216" s="144"/>
      <c r="W216" s="144"/>
      <c r="X216" s="144"/>
      <c r="Y216" s="144"/>
      <c r="Z216" s="98"/>
      <c r="AA216" s="98"/>
      <c r="AB216" s="98"/>
      <c r="AC216" s="98"/>
      <c r="AD216" s="98"/>
      <c r="AE216" s="98"/>
      <c r="AF216" s="98"/>
      <c r="AG216" s="98"/>
      <c r="AH216" s="98"/>
      <c r="AI216" s="98"/>
      <c r="AJ216" s="98"/>
    </row>
    <row r="217" ht="13.5" hidden="1" customHeight="1">
      <c r="A217" s="5"/>
      <c r="B217" s="98"/>
      <c r="C217" s="98"/>
      <c r="D217" s="98"/>
      <c r="E217" s="98"/>
      <c r="F217" s="98"/>
      <c r="G217" s="78"/>
      <c r="H217" s="98"/>
      <c r="I217" s="144" t="str">
        <f>"CATI: SI ES OTRO PAIS PASA A "&amp;H278</f>
        <v>CATI: SI ES OTRO PAIS PASA A 8,14</v>
      </c>
      <c r="J217" s="344"/>
      <c r="K217" s="525"/>
      <c r="L217" s="144"/>
      <c r="M217" s="144"/>
      <c r="N217" s="144"/>
      <c r="O217" s="144"/>
      <c r="P217" s="144"/>
      <c r="Q217" s="789"/>
      <c r="R217" s="789"/>
      <c r="S217" s="144"/>
      <c r="T217" s="144"/>
      <c r="U217" s="144"/>
      <c r="V217" s="144"/>
      <c r="W217" s="144"/>
      <c r="X217" s="144"/>
      <c r="Y217" s="144"/>
      <c r="Z217" s="98"/>
      <c r="AA217" s="98"/>
      <c r="AB217" s="98"/>
      <c r="AC217" s="98"/>
      <c r="AD217" s="98"/>
      <c r="AE217" s="98"/>
      <c r="AF217" s="98"/>
      <c r="AG217" s="98"/>
      <c r="AH217" s="98"/>
      <c r="AI217" s="98"/>
      <c r="AJ217" s="98"/>
    </row>
    <row r="218" ht="13.5" hidden="1" customHeight="1">
      <c r="A218" s="5"/>
      <c r="B218" s="98"/>
      <c r="C218" s="98"/>
      <c r="D218" s="98"/>
      <c r="E218" s="98"/>
      <c r="F218" s="98"/>
      <c r="G218" s="78"/>
      <c r="H218" s="185"/>
      <c r="I218" s="790" t="s">
        <v>3754</v>
      </c>
      <c r="J218" s="34"/>
      <c r="K218" s="34"/>
      <c r="L218" s="34"/>
      <c r="M218" s="34"/>
      <c r="N218" s="34"/>
      <c r="O218" s="34"/>
      <c r="P218" s="34"/>
      <c r="Q218" s="34"/>
      <c r="R218" s="34"/>
      <c r="S218" s="34"/>
      <c r="T218" s="34"/>
      <c r="U218" s="34"/>
      <c r="V218" s="34"/>
      <c r="W218" s="34"/>
      <c r="X218" s="34"/>
      <c r="Y218" s="35"/>
      <c r="Z218" s="98"/>
      <c r="AA218" s="98"/>
      <c r="AB218" s="98"/>
      <c r="AC218" s="98"/>
      <c r="AD218" s="98"/>
      <c r="AE218" s="98"/>
      <c r="AF218" s="98"/>
      <c r="AG218" s="98"/>
      <c r="AH218" s="98"/>
      <c r="AI218" s="98"/>
      <c r="AJ218" s="98"/>
    </row>
    <row r="219" ht="13.5" hidden="1" customHeight="1">
      <c r="A219" s="5"/>
      <c r="B219" s="51"/>
      <c r="C219" s="51"/>
      <c r="D219" s="51"/>
      <c r="E219" s="51"/>
      <c r="F219" s="98"/>
      <c r="G219" s="259" t="s">
        <v>3110</v>
      </c>
      <c r="H219" s="791">
        <f>H207+0.01</f>
        <v>8.13</v>
      </c>
      <c r="I219" s="36"/>
      <c r="J219" s="37"/>
      <c r="K219" s="37"/>
      <c r="L219" s="37"/>
      <c r="M219" s="37"/>
      <c r="N219" s="37"/>
      <c r="O219" s="37"/>
      <c r="P219" s="37"/>
      <c r="Q219" s="37"/>
      <c r="R219" s="37"/>
      <c r="S219" s="37"/>
      <c r="T219" s="37"/>
      <c r="U219" s="37"/>
      <c r="V219" s="37"/>
      <c r="W219" s="37"/>
      <c r="X219" s="37"/>
      <c r="Y219" s="38"/>
      <c r="Z219" s="98"/>
      <c r="AA219" s="98"/>
      <c r="AB219" s="98"/>
      <c r="AC219" s="98"/>
      <c r="AD219" s="98"/>
      <c r="AE219" s="98"/>
      <c r="AF219" s="98"/>
      <c r="AG219" s="98"/>
      <c r="AH219" s="98"/>
      <c r="AI219" s="98"/>
      <c r="AJ219" s="98"/>
    </row>
    <row r="220" ht="13.5" hidden="1" customHeight="1">
      <c r="A220" s="5"/>
      <c r="B220" s="51"/>
      <c r="C220" s="51"/>
      <c r="D220" s="51"/>
      <c r="E220" s="51"/>
      <c r="F220" s="98"/>
      <c r="G220" s="78"/>
      <c r="H220" s="791"/>
      <c r="I220" s="792" t="s">
        <v>3755</v>
      </c>
      <c r="J220" s="793" t="s">
        <v>3756</v>
      </c>
      <c r="K220" s="793"/>
      <c r="L220" s="793"/>
      <c r="M220" s="793"/>
      <c r="N220" s="793"/>
      <c r="O220" s="793"/>
      <c r="P220" s="793"/>
      <c r="Q220" s="793"/>
      <c r="R220" s="794"/>
      <c r="S220" s="793"/>
      <c r="T220" s="793"/>
      <c r="U220" s="793"/>
      <c r="V220" s="793"/>
      <c r="W220" s="793"/>
      <c r="X220" s="793"/>
      <c r="Y220" s="793"/>
      <c r="Z220" s="98"/>
      <c r="AA220" s="98"/>
      <c r="AB220" s="98"/>
      <c r="AC220" s="98"/>
      <c r="AD220" s="98"/>
      <c r="AE220" s="98"/>
      <c r="AF220" s="98"/>
      <c r="AG220" s="98"/>
      <c r="AH220" s="98"/>
      <c r="AI220" s="98"/>
      <c r="AJ220" s="98"/>
    </row>
    <row r="221" ht="13.5" hidden="1" customHeight="1">
      <c r="A221" s="5"/>
      <c r="B221" s="98"/>
      <c r="C221" s="98"/>
      <c r="D221" s="98"/>
      <c r="E221" s="98"/>
      <c r="F221" s="98"/>
      <c r="G221" s="259" t="s">
        <v>3110</v>
      </c>
      <c r="H221" s="794"/>
      <c r="I221" s="795"/>
      <c r="J221" s="796">
        <v>1.0</v>
      </c>
      <c r="K221" s="797" t="s">
        <v>3485</v>
      </c>
      <c r="L221" s="798"/>
      <c r="M221" s="798"/>
      <c r="N221" s="798"/>
      <c r="O221" s="798"/>
      <c r="P221" s="798"/>
      <c r="Q221" s="798"/>
      <c r="R221" s="799"/>
      <c r="S221" s="798"/>
      <c r="T221" s="798"/>
      <c r="U221" s="798"/>
      <c r="V221" s="798"/>
      <c r="W221" s="798"/>
      <c r="X221" s="798"/>
      <c r="Y221" s="798"/>
      <c r="Z221" s="98"/>
      <c r="AA221" s="98"/>
      <c r="AB221" s="98"/>
      <c r="AC221" s="98"/>
      <c r="AD221" s="98"/>
      <c r="AE221" s="98"/>
      <c r="AF221" s="98"/>
      <c r="AG221" s="98"/>
      <c r="AH221" s="98"/>
      <c r="AI221" s="98"/>
      <c r="AJ221" s="98"/>
    </row>
    <row r="222" ht="13.5" hidden="1" customHeight="1">
      <c r="A222" s="5"/>
      <c r="B222" s="98"/>
      <c r="C222" s="98"/>
      <c r="D222" s="98"/>
      <c r="E222" s="98"/>
      <c r="F222" s="98"/>
      <c r="G222" s="78"/>
      <c r="H222" s="799"/>
      <c r="I222" s="795"/>
      <c r="J222" s="796">
        <v>2.0</v>
      </c>
      <c r="K222" s="797" t="s">
        <v>3486</v>
      </c>
      <c r="L222" s="798"/>
      <c r="M222" s="798"/>
      <c r="N222" s="798"/>
      <c r="O222" s="798"/>
      <c r="P222" s="798"/>
      <c r="Q222" s="798"/>
      <c r="R222" s="799"/>
      <c r="S222" s="798"/>
      <c r="T222" s="798"/>
      <c r="U222" s="798"/>
      <c r="V222" s="798"/>
      <c r="W222" s="798"/>
      <c r="X222" s="798"/>
      <c r="Y222" s="798"/>
      <c r="Z222" s="98"/>
      <c r="AA222" s="98"/>
      <c r="AB222" s="98"/>
      <c r="AC222" s="98"/>
      <c r="AD222" s="98"/>
      <c r="AE222" s="98"/>
      <c r="AF222" s="98"/>
      <c r="AG222" s="98"/>
      <c r="AH222" s="98"/>
      <c r="AI222" s="98"/>
      <c r="AJ222" s="98"/>
    </row>
    <row r="223" ht="13.5" hidden="1" customHeight="1">
      <c r="A223" s="5"/>
      <c r="B223" s="98"/>
      <c r="C223" s="98"/>
      <c r="D223" s="98"/>
      <c r="E223" s="98"/>
      <c r="F223" s="98"/>
      <c r="G223" s="78"/>
      <c r="H223" s="799"/>
      <c r="I223" s="795"/>
      <c r="J223" s="796">
        <v>3.0</v>
      </c>
      <c r="K223" s="797" t="s">
        <v>3487</v>
      </c>
      <c r="L223" s="798"/>
      <c r="M223" s="798"/>
      <c r="N223" s="798"/>
      <c r="O223" s="798"/>
      <c r="P223" s="798"/>
      <c r="Q223" s="798"/>
      <c r="R223" s="799"/>
      <c r="S223" s="798"/>
      <c r="T223" s="798"/>
      <c r="U223" s="798"/>
      <c r="V223" s="798"/>
      <c r="W223" s="798"/>
      <c r="X223" s="798"/>
      <c r="Y223" s="798"/>
      <c r="Z223" s="98"/>
      <c r="AA223" s="98"/>
      <c r="AB223" s="98"/>
      <c r="AC223" s="98"/>
      <c r="AD223" s="98"/>
      <c r="AE223" s="98"/>
      <c r="AF223" s="98"/>
      <c r="AG223" s="98"/>
      <c r="AH223" s="98"/>
      <c r="AI223" s="98"/>
      <c r="AJ223" s="98"/>
    </row>
    <row r="224" ht="13.5" hidden="1" customHeight="1">
      <c r="A224" s="5"/>
      <c r="B224" s="98"/>
      <c r="C224" s="98"/>
      <c r="D224" s="98"/>
      <c r="E224" s="98"/>
      <c r="F224" s="98"/>
      <c r="G224" s="78"/>
      <c r="H224" s="799"/>
      <c r="I224" s="795"/>
      <c r="J224" s="796">
        <v>4.0</v>
      </c>
      <c r="K224" s="797" t="s">
        <v>3757</v>
      </c>
      <c r="L224" s="798"/>
      <c r="M224" s="798"/>
      <c r="N224" s="798"/>
      <c r="O224" s="798"/>
      <c r="P224" s="798"/>
      <c r="Q224" s="799"/>
      <c r="R224" s="799"/>
      <c r="S224" s="798"/>
      <c r="T224" s="798"/>
      <c r="U224" s="798"/>
      <c r="V224" s="798"/>
      <c r="W224" s="798"/>
      <c r="X224" s="798"/>
      <c r="Y224" s="798"/>
      <c r="Z224" s="98"/>
      <c r="AA224" s="98"/>
      <c r="AB224" s="98"/>
      <c r="AC224" s="98"/>
      <c r="AD224" s="98"/>
      <c r="AE224" s="98"/>
      <c r="AF224" s="98"/>
      <c r="AG224" s="98"/>
      <c r="AH224" s="98"/>
      <c r="AI224" s="98"/>
      <c r="AJ224" s="98"/>
    </row>
    <row r="225" ht="13.5" hidden="1" customHeight="1">
      <c r="A225" s="5"/>
      <c r="B225" s="98"/>
      <c r="C225" s="98"/>
      <c r="D225" s="98"/>
      <c r="E225" s="98"/>
      <c r="F225" s="98"/>
      <c r="G225" s="78"/>
      <c r="H225" s="799"/>
      <c r="I225" s="800" t="s">
        <v>3758</v>
      </c>
      <c r="J225" s="798" t="s">
        <v>3759</v>
      </c>
      <c r="K225" s="798"/>
      <c r="L225" s="798"/>
      <c r="M225" s="798"/>
      <c r="N225" s="798"/>
      <c r="O225" s="798"/>
      <c r="P225" s="798"/>
      <c r="Q225" s="799"/>
      <c r="R225" s="799"/>
      <c r="S225" s="798"/>
      <c r="T225" s="798"/>
      <c r="U225" s="798"/>
      <c r="V225" s="798"/>
      <c r="W225" s="798"/>
      <c r="X225" s="798"/>
      <c r="Y225" s="798"/>
      <c r="Z225" s="98"/>
      <c r="AA225" s="98"/>
      <c r="AB225" s="98"/>
      <c r="AC225" s="98"/>
      <c r="AD225" s="98"/>
      <c r="AE225" s="98"/>
      <c r="AF225" s="98"/>
      <c r="AG225" s="98"/>
      <c r="AH225" s="98"/>
      <c r="AI225" s="98"/>
      <c r="AJ225" s="98"/>
    </row>
    <row r="226" ht="13.5" hidden="1" customHeight="1">
      <c r="A226" s="5"/>
      <c r="B226" s="98"/>
      <c r="C226" s="98"/>
      <c r="D226" s="98"/>
      <c r="E226" s="98"/>
      <c r="F226" s="98"/>
      <c r="G226" s="259" t="s">
        <v>3110</v>
      </c>
      <c r="H226" s="799"/>
      <c r="I226" s="795"/>
      <c r="J226" s="796">
        <v>1.0</v>
      </c>
      <c r="K226" s="797" t="s">
        <v>3485</v>
      </c>
      <c r="L226" s="798"/>
      <c r="M226" s="798"/>
      <c r="N226" s="798"/>
      <c r="O226" s="798"/>
      <c r="P226" s="798"/>
      <c r="Q226" s="798"/>
      <c r="R226" s="799"/>
      <c r="S226" s="798"/>
      <c r="T226" s="798"/>
      <c r="U226" s="798"/>
      <c r="V226" s="798"/>
      <c r="W226" s="798"/>
      <c r="X226" s="798"/>
      <c r="Y226" s="798"/>
      <c r="Z226" s="98"/>
      <c r="AA226" s="98"/>
      <c r="AB226" s="98"/>
      <c r="AC226" s="98"/>
      <c r="AD226" s="98"/>
      <c r="AE226" s="98"/>
      <c r="AF226" s="98"/>
      <c r="AG226" s="98"/>
      <c r="AH226" s="98"/>
      <c r="AI226" s="98"/>
      <c r="AJ226" s="98"/>
    </row>
    <row r="227" ht="13.5" hidden="1" customHeight="1">
      <c r="A227" s="5"/>
      <c r="B227" s="98"/>
      <c r="C227" s="98"/>
      <c r="D227" s="98"/>
      <c r="E227" s="98"/>
      <c r="F227" s="98"/>
      <c r="G227" s="78"/>
      <c r="H227" s="799"/>
      <c r="I227" s="795"/>
      <c r="J227" s="796">
        <v>2.0</v>
      </c>
      <c r="K227" s="797" t="s">
        <v>3486</v>
      </c>
      <c r="L227" s="798"/>
      <c r="M227" s="798"/>
      <c r="N227" s="798"/>
      <c r="O227" s="798"/>
      <c r="P227" s="798"/>
      <c r="Q227" s="798"/>
      <c r="R227" s="799"/>
      <c r="S227" s="798"/>
      <c r="T227" s="798"/>
      <c r="U227" s="798"/>
      <c r="V227" s="798"/>
      <c r="W227" s="798"/>
      <c r="X227" s="798"/>
      <c r="Y227" s="798"/>
      <c r="Z227" s="98"/>
      <c r="AA227" s="98"/>
      <c r="AB227" s="98"/>
      <c r="AC227" s="98"/>
      <c r="AD227" s="98"/>
      <c r="AE227" s="98"/>
      <c r="AF227" s="98"/>
      <c r="AG227" s="98"/>
      <c r="AH227" s="98"/>
      <c r="AI227" s="98"/>
      <c r="AJ227" s="98"/>
    </row>
    <row r="228" ht="13.5" hidden="1" customHeight="1">
      <c r="A228" s="5"/>
      <c r="B228" s="98"/>
      <c r="C228" s="98"/>
      <c r="D228" s="98"/>
      <c r="E228" s="98"/>
      <c r="F228" s="98"/>
      <c r="G228" s="78"/>
      <c r="H228" s="799"/>
      <c r="I228" s="795"/>
      <c r="J228" s="796">
        <v>3.0</v>
      </c>
      <c r="K228" s="797" t="s">
        <v>3487</v>
      </c>
      <c r="L228" s="798"/>
      <c r="M228" s="798"/>
      <c r="N228" s="798"/>
      <c r="O228" s="798"/>
      <c r="P228" s="798"/>
      <c r="Q228" s="798"/>
      <c r="R228" s="799"/>
      <c r="S228" s="798"/>
      <c r="T228" s="798"/>
      <c r="U228" s="798"/>
      <c r="V228" s="798"/>
      <c r="W228" s="798"/>
      <c r="X228" s="798"/>
      <c r="Y228" s="798"/>
      <c r="Z228" s="98"/>
      <c r="AA228" s="98"/>
      <c r="AB228" s="98"/>
      <c r="AC228" s="98"/>
      <c r="AD228" s="98"/>
      <c r="AE228" s="98"/>
      <c r="AF228" s="98"/>
      <c r="AG228" s="98"/>
      <c r="AH228" s="98"/>
      <c r="AI228" s="98"/>
      <c r="AJ228" s="98"/>
    </row>
    <row r="229" ht="13.5" hidden="1" customHeight="1">
      <c r="A229" s="5"/>
      <c r="B229" s="98"/>
      <c r="C229" s="98"/>
      <c r="D229" s="98"/>
      <c r="E229" s="98"/>
      <c r="F229" s="98"/>
      <c r="G229" s="78"/>
      <c r="H229" s="799"/>
      <c r="I229" s="795"/>
      <c r="J229" s="796">
        <v>4.0</v>
      </c>
      <c r="K229" s="797" t="s">
        <v>3757</v>
      </c>
      <c r="L229" s="798"/>
      <c r="M229" s="798"/>
      <c r="N229" s="798"/>
      <c r="O229" s="798"/>
      <c r="P229" s="798"/>
      <c r="Q229" s="799"/>
      <c r="R229" s="799"/>
      <c r="S229" s="798"/>
      <c r="T229" s="798"/>
      <c r="U229" s="798"/>
      <c r="V229" s="798"/>
      <c r="W229" s="798"/>
      <c r="X229" s="798"/>
      <c r="Y229" s="798"/>
      <c r="Z229" s="98"/>
      <c r="AA229" s="98"/>
      <c r="AB229" s="98"/>
      <c r="AC229" s="98"/>
      <c r="AD229" s="98"/>
      <c r="AE229" s="98"/>
      <c r="AF229" s="98"/>
      <c r="AG229" s="98"/>
      <c r="AH229" s="98"/>
      <c r="AI229" s="98"/>
      <c r="AJ229" s="98"/>
    </row>
    <row r="230" ht="13.5" hidden="1" customHeight="1">
      <c r="A230" s="5"/>
      <c r="B230" s="98"/>
      <c r="C230" s="98"/>
      <c r="D230" s="98"/>
      <c r="E230" s="98"/>
      <c r="F230" s="98"/>
      <c r="G230" s="78"/>
      <c r="H230" s="799"/>
      <c r="I230" s="800" t="s">
        <v>3760</v>
      </c>
      <c r="J230" s="798" t="s">
        <v>3761</v>
      </c>
      <c r="K230" s="798"/>
      <c r="L230" s="798"/>
      <c r="M230" s="798"/>
      <c r="N230" s="798"/>
      <c r="O230" s="798"/>
      <c r="P230" s="798"/>
      <c r="Q230" s="799"/>
      <c r="R230" s="799"/>
      <c r="S230" s="798"/>
      <c r="T230" s="798"/>
      <c r="U230" s="798"/>
      <c r="V230" s="798"/>
      <c r="W230" s="798"/>
      <c r="X230" s="798"/>
      <c r="Y230" s="798"/>
      <c r="Z230" s="98"/>
      <c r="AA230" s="98"/>
      <c r="AB230" s="98"/>
      <c r="AC230" s="98"/>
      <c r="AD230" s="98"/>
      <c r="AE230" s="98"/>
      <c r="AF230" s="98"/>
      <c r="AG230" s="98"/>
      <c r="AH230" s="98"/>
      <c r="AI230" s="98"/>
      <c r="AJ230" s="98"/>
    </row>
    <row r="231" ht="13.5" hidden="1" customHeight="1">
      <c r="A231" s="5"/>
      <c r="B231" s="98"/>
      <c r="C231" s="98"/>
      <c r="D231" s="98"/>
      <c r="E231" s="98"/>
      <c r="F231" s="98"/>
      <c r="G231" s="259" t="s">
        <v>3110</v>
      </c>
      <c r="H231" s="799"/>
      <c r="I231" s="795"/>
      <c r="J231" s="796">
        <v>1.0</v>
      </c>
      <c r="K231" s="797" t="s">
        <v>3485</v>
      </c>
      <c r="L231" s="798"/>
      <c r="M231" s="798"/>
      <c r="N231" s="798"/>
      <c r="O231" s="798"/>
      <c r="P231" s="798"/>
      <c r="Q231" s="798"/>
      <c r="R231" s="799"/>
      <c r="S231" s="798"/>
      <c r="T231" s="798"/>
      <c r="U231" s="798"/>
      <c r="V231" s="798"/>
      <c r="W231" s="798"/>
      <c r="X231" s="798"/>
      <c r="Y231" s="798"/>
      <c r="Z231" s="98"/>
      <c r="AA231" s="98"/>
      <c r="AB231" s="98"/>
      <c r="AC231" s="98"/>
      <c r="AD231" s="98"/>
      <c r="AE231" s="98"/>
      <c r="AF231" s="98"/>
      <c r="AG231" s="98"/>
      <c r="AH231" s="98"/>
      <c r="AI231" s="98"/>
      <c r="AJ231" s="98"/>
    </row>
    <row r="232" ht="13.5" hidden="1" customHeight="1">
      <c r="A232" s="5"/>
      <c r="B232" s="98"/>
      <c r="C232" s="98"/>
      <c r="D232" s="98"/>
      <c r="E232" s="98"/>
      <c r="F232" s="98"/>
      <c r="G232" s="78"/>
      <c r="H232" s="799"/>
      <c r="I232" s="795"/>
      <c r="J232" s="796">
        <v>2.0</v>
      </c>
      <c r="K232" s="797" t="s">
        <v>3486</v>
      </c>
      <c r="L232" s="798"/>
      <c r="M232" s="798"/>
      <c r="N232" s="798"/>
      <c r="O232" s="798"/>
      <c r="P232" s="798"/>
      <c r="Q232" s="798"/>
      <c r="R232" s="799"/>
      <c r="S232" s="798"/>
      <c r="T232" s="798"/>
      <c r="U232" s="798"/>
      <c r="V232" s="798"/>
      <c r="W232" s="798"/>
      <c r="X232" s="798"/>
      <c r="Y232" s="798"/>
      <c r="Z232" s="98"/>
      <c r="AA232" s="98"/>
      <c r="AB232" s="98"/>
      <c r="AC232" s="98"/>
      <c r="AD232" s="98"/>
      <c r="AE232" s="98"/>
      <c r="AF232" s="98"/>
      <c r="AG232" s="98"/>
      <c r="AH232" s="98"/>
      <c r="AI232" s="98"/>
      <c r="AJ232" s="98"/>
    </row>
    <row r="233" ht="13.5" hidden="1" customHeight="1">
      <c r="A233" s="5"/>
      <c r="B233" s="98"/>
      <c r="C233" s="98"/>
      <c r="D233" s="98"/>
      <c r="E233" s="98"/>
      <c r="F233" s="98"/>
      <c r="G233" s="78"/>
      <c r="H233" s="799"/>
      <c r="I233" s="795"/>
      <c r="J233" s="796">
        <v>3.0</v>
      </c>
      <c r="K233" s="797" t="s">
        <v>3487</v>
      </c>
      <c r="L233" s="798"/>
      <c r="M233" s="798"/>
      <c r="N233" s="798"/>
      <c r="O233" s="798"/>
      <c r="P233" s="798"/>
      <c r="Q233" s="798"/>
      <c r="R233" s="799"/>
      <c r="S233" s="798"/>
      <c r="T233" s="798"/>
      <c r="U233" s="798"/>
      <c r="V233" s="798"/>
      <c r="W233" s="798"/>
      <c r="X233" s="798"/>
      <c r="Y233" s="798"/>
      <c r="Z233" s="98"/>
      <c r="AA233" s="98"/>
      <c r="AB233" s="98"/>
      <c r="AC233" s="98"/>
      <c r="AD233" s="98"/>
      <c r="AE233" s="98"/>
      <c r="AF233" s="98"/>
      <c r="AG233" s="98"/>
      <c r="AH233" s="98"/>
      <c r="AI233" s="98"/>
      <c r="AJ233" s="98"/>
    </row>
    <row r="234" ht="13.5" hidden="1" customHeight="1">
      <c r="A234" s="5"/>
      <c r="B234" s="98"/>
      <c r="C234" s="98"/>
      <c r="D234" s="98"/>
      <c r="E234" s="98"/>
      <c r="F234" s="98"/>
      <c r="G234" s="78"/>
      <c r="H234" s="799"/>
      <c r="I234" s="795"/>
      <c r="J234" s="796">
        <v>4.0</v>
      </c>
      <c r="K234" s="797" t="s">
        <v>3757</v>
      </c>
      <c r="L234" s="798"/>
      <c r="M234" s="798"/>
      <c r="N234" s="798"/>
      <c r="O234" s="798"/>
      <c r="P234" s="798"/>
      <c r="Q234" s="799"/>
      <c r="R234" s="799"/>
      <c r="S234" s="798"/>
      <c r="T234" s="798"/>
      <c r="U234" s="798"/>
      <c r="V234" s="798"/>
      <c r="W234" s="798"/>
      <c r="X234" s="798"/>
      <c r="Y234" s="798"/>
      <c r="Z234" s="98"/>
      <c r="AA234" s="98"/>
      <c r="AB234" s="98"/>
      <c r="AC234" s="98"/>
      <c r="AD234" s="98"/>
      <c r="AE234" s="98"/>
      <c r="AF234" s="98"/>
      <c r="AG234" s="98"/>
      <c r="AH234" s="98"/>
      <c r="AI234" s="98"/>
      <c r="AJ234" s="98"/>
    </row>
    <row r="235" ht="13.5" hidden="1" customHeight="1">
      <c r="A235" s="5"/>
      <c r="B235" s="98"/>
      <c r="C235" s="98"/>
      <c r="D235" s="98"/>
      <c r="E235" s="98"/>
      <c r="F235" s="98"/>
      <c r="G235" s="78"/>
      <c r="H235" s="799"/>
      <c r="I235" s="800" t="s">
        <v>3762</v>
      </c>
      <c r="J235" s="798" t="s">
        <v>3763</v>
      </c>
      <c r="K235" s="798"/>
      <c r="L235" s="798"/>
      <c r="M235" s="798"/>
      <c r="N235" s="798"/>
      <c r="O235" s="798"/>
      <c r="P235" s="798"/>
      <c r="Q235" s="799"/>
      <c r="R235" s="799"/>
      <c r="S235" s="798"/>
      <c r="T235" s="798"/>
      <c r="U235" s="798"/>
      <c r="V235" s="798"/>
      <c r="W235" s="798"/>
      <c r="X235" s="798"/>
      <c r="Y235" s="798"/>
      <c r="Z235" s="98"/>
      <c r="AA235" s="98"/>
      <c r="AB235" s="98"/>
      <c r="AC235" s="98"/>
      <c r="AD235" s="98"/>
      <c r="AE235" s="98"/>
      <c r="AF235" s="98"/>
      <c r="AG235" s="98"/>
      <c r="AH235" s="98"/>
      <c r="AI235" s="98"/>
      <c r="AJ235" s="98"/>
    </row>
    <row r="236" ht="13.5" hidden="1" customHeight="1">
      <c r="A236" s="5"/>
      <c r="B236" s="98"/>
      <c r="C236" s="98"/>
      <c r="D236" s="98"/>
      <c r="E236" s="98"/>
      <c r="F236" s="98"/>
      <c r="G236" s="259" t="s">
        <v>3110</v>
      </c>
      <c r="H236" s="799"/>
      <c r="I236" s="795"/>
      <c r="J236" s="796">
        <v>1.0</v>
      </c>
      <c r="K236" s="797" t="s">
        <v>3485</v>
      </c>
      <c r="L236" s="798"/>
      <c r="M236" s="798"/>
      <c r="N236" s="798"/>
      <c r="O236" s="798"/>
      <c r="P236" s="798"/>
      <c r="Q236" s="798"/>
      <c r="R236" s="799"/>
      <c r="S236" s="798"/>
      <c r="T236" s="798"/>
      <c r="U236" s="798"/>
      <c r="V236" s="798"/>
      <c r="W236" s="798"/>
      <c r="X236" s="798"/>
      <c r="Y236" s="798"/>
      <c r="Z236" s="98"/>
      <c r="AA236" s="98"/>
      <c r="AB236" s="98"/>
      <c r="AC236" s="98"/>
      <c r="AD236" s="98"/>
      <c r="AE236" s="98"/>
      <c r="AF236" s="98"/>
      <c r="AG236" s="98"/>
      <c r="AH236" s="98"/>
      <c r="AI236" s="98"/>
      <c r="AJ236" s="98"/>
    </row>
    <row r="237" ht="13.5" hidden="1" customHeight="1">
      <c r="A237" s="5"/>
      <c r="B237" s="98"/>
      <c r="C237" s="98"/>
      <c r="D237" s="98"/>
      <c r="E237" s="98"/>
      <c r="F237" s="98"/>
      <c r="G237" s="78"/>
      <c r="H237" s="799"/>
      <c r="I237" s="795"/>
      <c r="J237" s="796">
        <v>2.0</v>
      </c>
      <c r="K237" s="797" t="s">
        <v>3486</v>
      </c>
      <c r="L237" s="798"/>
      <c r="M237" s="798"/>
      <c r="N237" s="798"/>
      <c r="O237" s="798"/>
      <c r="P237" s="798"/>
      <c r="Q237" s="798"/>
      <c r="R237" s="799"/>
      <c r="S237" s="798"/>
      <c r="T237" s="798"/>
      <c r="U237" s="798"/>
      <c r="V237" s="798"/>
      <c r="W237" s="798"/>
      <c r="X237" s="798"/>
      <c r="Y237" s="798"/>
      <c r="Z237" s="98"/>
      <c r="AA237" s="98"/>
      <c r="AB237" s="98"/>
      <c r="AC237" s="98"/>
      <c r="AD237" s="98"/>
      <c r="AE237" s="98"/>
      <c r="AF237" s="98"/>
      <c r="AG237" s="98"/>
      <c r="AH237" s="98"/>
      <c r="AI237" s="98"/>
      <c r="AJ237" s="98"/>
    </row>
    <row r="238" ht="13.5" hidden="1" customHeight="1">
      <c r="A238" s="5"/>
      <c r="B238" s="98"/>
      <c r="C238" s="98"/>
      <c r="D238" s="98"/>
      <c r="E238" s="98"/>
      <c r="F238" s="98"/>
      <c r="G238" s="78"/>
      <c r="H238" s="799"/>
      <c r="I238" s="795"/>
      <c r="J238" s="796">
        <v>3.0</v>
      </c>
      <c r="K238" s="797" t="s">
        <v>3487</v>
      </c>
      <c r="L238" s="798"/>
      <c r="M238" s="798"/>
      <c r="N238" s="798"/>
      <c r="O238" s="798"/>
      <c r="P238" s="798"/>
      <c r="Q238" s="798"/>
      <c r="R238" s="799"/>
      <c r="S238" s="798"/>
      <c r="T238" s="798"/>
      <c r="U238" s="798"/>
      <c r="V238" s="798"/>
      <c r="W238" s="798"/>
      <c r="X238" s="798"/>
      <c r="Y238" s="798"/>
      <c r="Z238" s="98"/>
      <c r="AA238" s="98"/>
      <c r="AB238" s="98"/>
      <c r="AC238" s="98"/>
      <c r="AD238" s="98"/>
      <c r="AE238" s="98"/>
      <c r="AF238" s="98"/>
      <c r="AG238" s="98"/>
      <c r="AH238" s="98"/>
      <c r="AI238" s="98"/>
      <c r="AJ238" s="98"/>
    </row>
    <row r="239" ht="13.5" hidden="1" customHeight="1">
      <c r="A239" s="5"/>
      <c r="B239" s="98"/>
      <c r="C239" s="98"/>
      <c r="D239" s="98"/>
      <c r="E239" s="98"/>
      <c r="F239" s="98"/>
      <c r="G239" s="78"/>
      <c r="H239" s="799"/>
      <c r="I239" s="795"/>
      <c r="J239" s="796">
        <v>4.0</v>
      </c>
      <c r="K239" s="797" t="s">
        <v>3757</v>
      </c>
      <c r="L239" s="798"/>
      <c r="M239" s="798"/>
      <c r="N239" s="798"/>
      <c r="O239" s="798"/>
      <c r="P239" s="798"/>
      <c r="Q239" s="799"/>
      <c r="R239" s="799"/>
      <c r="S239" s="798"/>
      <c r="T239" s="798"/>
      <c r="U239" s="798"/>
      <c r="V239" s="798"/>
      <c r="W239" s="798"/>
      <c r="X239" s="798"/>
      <c r="Y239" s="798"/>
      <c r="Z239" s="98"/>
      <c r="AA239" s="98"/>
      <c r="AB239" s="98"/>
      <c r="AC239" s="98"/>
      <c r="AD239" s="98"/>
      <c r="AE239" s="98"/>
      <c r="AF239" s="98"/>
      <c r="AG239" s="98"/>
      <c r="AH239" s="98"/>
      <c r="AI239" s="98"/>
      <c r="AJ239" s="98"/>
    </row>
    <row r="240" ht="13.5" hidden="1" customHeight="1">
      <c r="A240" s="5"/>
      <c r="B240" s="98"/>
      <c r="C240" s="98"/>
      <c r="D240" s="98"/>
      <c r="E240" s="98"/>
      <c r="F240" s="98"/>
      <c r="G240" s="78"/>
      <c r="H240" s="799"/>
      <c r="I240" s="801" t="s">
        <v>3096</v>
      </c>
      <c r="J240" s="802" t="s">
        <v>3764</v>
      </c>
      <c r="K240" s="798"/>
      <c r="L240" s="798"/>
      <c r="M240" s="798"/>
      <c r="N240" s="798"/>
      <c r="O240" s="798"/>
      <c r="P240" s="798"/>
      <c r="Q240" s="799"/>
      <c r="R240" s="799"/>
      <c r="S240" s="798"/>
      <c r="T240" s="798"/>
      <c r="U240" s="798"/>
      <c r="V240" s="798"/>
      <c r="W240" s="798"/>
      <c r="X240" s="798"/>
      <c r="Y240" s="798"/>
      <c r="Z240" s="98"/>
      <c r="AA240" s="98"/>
      <c r="AB240" s="98"/>
      <c r="AC240" s="98"/>
      <c r="AD240" s="98"/>
      <c r="AE240" s="98"/>
      <c r="AF240" s="98"/>
      <c r="AG240" s="98"/>
      <c r="AH240" s="98"/>
      <c r="AI240" s="98"/>
      <c r="AJ240" s="98"/>
    </row>
    <row r="241" ht="13.5" hidden="1" customHeight="1">
      <c r="A241" s="5"/>
      <c r="B241" s="98"/>
      <c r="C241" s="98"/>
      <c r="D241" s="98"/>
      <c r="E241" s="98"/>
      <c r="F241" s="98"/>
      <c r="G241" s="259" t="s">
        <v>3110</v>
      </c>
      <c r="H241" s="799"/>
      <c r="I241" s="795"/>
      <c r="J241" s="796">
        <v>1.0</v>
      </c>
      <c r="K241" s="797" t="s">
        <v>3485</v>
      </c>
      <c r="L241" s="798"/>
      <c r="M241" s="798"/>
      <c r="N241" s="798"/>
      <c r="O241" s="798"/>
      <c r="P241" s="798"/>
      <c r="Q241" s="798"/>
      <c r="R241" s="799"/>
      <c r="S241" s="798"/>
      <c r="T241" s="798"/>
      <c r="U241" s="798"/>
      <c r="V241" s="798"/>
      <c r="W241" s="798"/>
      <c r="X241" s="798"/>
      <c r="Y241" s="798"/>
      <c r="Z241" s="98"/>
      <c r="AA241" s="98"/>
      <c r="AB241" s="98"/>
      <c r="AC241" s="98"/>
      <c r="AD241" s="98"/>
      <c r="AE241" s="98"/>
      <c r="AF241" s="98"/>
      <c r="AG241" s="98"/>
      <c r="AH241" s="98"/>
      <c r="AI241" s="98"/>
      <c r="AJ241" s="98"/>
    </row>
    <row r="242" ht="13.5" hidden="1" customHeight="1">
      <c r="A242" s="5"/>
      <c r="B242" s="98"/>
      <c r="C242" s="98"/>
      <c r="D242" s="98"/>
      <c r="E242" s="98"/>
      <c r="F242" s="98"/>
      <c r="G242" s="78"/>
      <c r="H242" s="799"/>
      <c r="I242" s="795"/>
      <c r="J242" s="796">
        <v>2.0</v>
      </c>
      <c r="K242" s="797" t="s">
        <v>3486</v>
      </c>
      <c r="L242" s="798"/>
      <c r="M242" s="798"/>
      <c r="N242" s="798"/>
      <c r="O242" s="798"/>
      <c r="P242" s="798"/>
      <c r="Q242" s="798"/>
      <c r="R242" s="799"/>
      <c r="S242" s="798"/>
      <c r="T242" s="798"/>
      <c r="U242" s="798"/>
      <c r="V242" s="798"/>
      <c r="W242" s="798"/>
      <c r="X242" s="798"/>
      <c r="Y242" s="798"/>
      <c r="Z242" s="98"/>
      <c r="AA242" s="98"/>
      <c r="AB242" s="98"/>
      <c r="AC242" s="98"/>
      <c r="AD242" s="98"/>
      <c r="AE242" s="98"/>
      <c r="AF242" s="98"/>
      <c r="AG242" s="98"/>
      <c r="AH242" s="98"/>
      <c r="AI242" s="98"/>
      <c r="AJ242" s="98"/>
    </row>
    <row r="243" ht="13.5" hidden="1" customHeight="1">
      <c r="A243" s="5"/>
      <c r="B243" s="98"/>
      <c r="C243" s="98"/>
      <c r="D243" s="98"/>
      <c r="E243" s="98"/>
      <c r="F243" s="98"/>
      <c r="G243" s="78"/>
      <c r="H243" s="799"/>
      <c r="I243" s="795"/>
      <c r="J243" s="796">
        <v>3.0</v>
      </c>
      <c r="K243" s="797" t="s">
        <v>3487</v>
      </c>
      <c r="L243" s="798"/>
      <c r="M243" s="798"/>
      <c r="N243" s="798"/>
      <c r="O243" s="798"/>
      <c r="P243" s="798"/>
      <c r="Q243" s="798"/>
      <c r="R243" s="799"/>
      <c r="S243" s="798"/>
      <c r="T243" s="798"/>
      <c r="U243" s="798"/>
      <c r="V243" s="798"/>
      <c r="W243" s="798"/>
      <c r="X243" s="798"/>
      <c r="Y243" s="798"/>
      <c r="Z243" s="98"/>
      <c r="AA243" s="98"/>
      <c r="AB243" s="98"/>
      <c r="AC243" s="98"/>
      <c r="AD243" s="98"/>
      <c r="AE243" s="98"/>
      <c r="AF243" s="98"/>
      <c r="AG243" s="98"/>
      <c r="AH243" s="98"/>
      <c r="AI243" s="98"/>
      <c r="AJ243" s="98"/>
    </row>
    <row r="244" ht="13.5" hidden="1" customHeight="1">
      <c r="A244" s="5"/>
      <c r="B244" s="98"/>
      <c r="C244" s="98"/>
      <c r="D244" s="98"/>
      <c r="E244" s="98"/>
      <c r="F244" s="98"/>
      <c r="G244" s="78"/>
      <c r="H244" s="799"/>
      <c r="I244" s="795"/>
      <c r="J244" s="796">
        <v>4.0</v>
      </c>
      <c r="K244" s="797" t="s">
        <v>3757</v>
      </c>
      <c r="L244" s="798"/>
      <c r="M244" s="798"/>
      <c r="N244" s="798"/>
      <c r="O244" s="798"/>
      <c r="P244" s="798"/>
      <c r="Q244" s="799"/>
      <c r="R244" s="799"/>
      <c r="S244" s="798"/>
      <c r="T244" s="798"/>
      <c r="U244" s="798"/>
      <c r="V244" s="798"/>
      <c r="W244" s="798"/>
      <c r="X244" s="798"/>
      <c r="Y244" s="798"/>
      <c r="Z244" s="98"/>
      <c r="AA244" s="98"/>
      <c r="AB244" s="98"/>
      <c r="AC244" s="98"/>
      <c r="AD244" s="98"/>
      <c r="AE244" s="98"/>
      <c r="AF244" s="98"/>
      <c r="AG244" s="98"/>
      <c r="AH244" s="98"/>
      <c r="AI244" s="98"/>
      <c r="AJ244" s="98"/>
    </row>
    <row r="245" ht="13.5" hidden="1" customHeight="1">
      <c r="A245" s="5"/>
      <c r="B245" s="98"/>
      <c r="C245" s="98"/>
      <c r="D245" s="98"/>
      <c r="E245" s="98"/>
      <c r="F245" s="98"/>
      <c r="G245" s="78"/>
      <c r="H245" s="799"/>
      <c r="I245" s="800" t="s">
        <v>3765</v>
      </c>
      <c r="J245" s="798" t="s">
        <v>3766</v>
      </c>
      <c r="K245" s="798"/>
      <c r="L245" s="798"/>
      <c r="M245" s="798"/>
      <c r="N245" s="798"/>
      <c r="O245" s="798"/>
      <c r="P245" s="798"/>
      <c r="Q245" s="799"/>
      <c r="R245" s="799"/>
      <c r="S245" s="798"/>
      <c r="T245" s="798"/>
      <c r="U245" s="798"/>
      <c r="V245" s="798"/>
      <c r="W245" s="798"/>
      <c r="X245" s="798"/>
      <c r="Y245" s="798"/>
      <c r="Z245" s="98"/>
      <c r="AA245" s="98"/>
      <c r="AB245" s="98"/>
      <c r="AC245" s="98"/>
      <c r="AD245" s="98"/>
      <c r="AE245" s="98"/>
      <c r="AF245" s="98"/>
      <c r="AG245" s="98"/>
      <c r="AH245" s="98"/>
      <c r="AI245" s="98"/>
      <c r="AJ245" s="98"/>
    </row>
    <row r="246" ht="13.5" hidden="1" customHeight="1">
      <c r="A246" s="130"/>
      <c r="B246" s="98"/>
      <c r="C246" s="98"/>
      <c r="D246" s="98"/>
      <c r="E246" s="98"/>
      <c r="F246" s="98"/>
      <c r="G246" s="259" t="s">
        <v>3110</v>
      </c>
      <c r="H246" s="799"/>
      <c r="I246" s="795"/>
      <c r="J246" s="796">
        <v>1.0</v>
      </c>
      <c r="K246" s="797" t="s">
        <v>3485</v>
      </c>
      <c r="L246" s="798"/>
      <c r="M246" s="798"/>
      <c r="N246" s="798"/>
      <c r="O246" s="798"/>
      <c r="P246" s="798"/>
      <c r="Q246" s="798"/>
      <c r="R246" s="799"/>
      <c r="S246" s="798"/>
      <c r="T246" s="798"/>
      <c r="U246" s="798"/>
      <c r="V246" s="798"/>
      <c r="W246" s="798"/>
      <c r="X246" s="798"/>
      <c r="Y246" s="798"/>
      <c r="Z246" s="98"/>
      <c r="AA246" s="98"/>
      <c r="AB246" s="98"/>
      <c r="AC246" s="98"/>
      <c r="AD246" s="98"/>
      <c r="AE246" s="98"/>
      <c r="AF246" s="98"/>
      <c r="AG246" s="98"/>
      <c r="AH246" s="98"/>
      <c r="AI246" s="98"/>
      <c r="AJ246" s="98"/>
    </row>
    <row r="247" ht="13.5" hidden="1" customHeight="1">
      <c r="A247" s="5"/>
      <c r="B247" s="98"/>
      <c r="C247" s="98"/>
      <c r="D247" s="98"/>
      <c r="E247" s="98"/>
      <c r="F247" s="98"/>
      <c r="G247" s="78"/>
      <c r="H247" s="799"/>
      <c r="I247" s="795"/>
      <c r="J247" s="796">
        <v>2.0</v>
      </c>
      <c r="K247" s="797" t="s">
        <v>3486</v>
      </c>
      <c r="L247" s="798"/>
      <c r="M247" s="798"/>
      <c r="N247" s="798"/>
      <c r="O247" s="798"/>
      <c r="P247" s="798"/>
      <c r="Q247" s="798"/>
      <c r="R247" s="799"/>
      <c r="S247" s="798"/>
      <c r="T247" s="798"/>
      <c r="U247" s="798"/>
      <c r="V247" s="798"/>
      <c r="W247" s="798"/>
      <c r="X247" s="798"/>
      <c r="Y247" s="798"/>
      <c r="Z247" s="98"/>
      <c r="AA247" s="98"/>
      <c r="AB247" s="98"/>
      <c r="AC247" s="98"/>
      <c r="AD247" s="98"/>
      <c r="AE247" s="98"/>
      <c r="AF247" s="98"/>
      <c r="AG247" s="98"/>
      <c r="AH247" s="98"/>
      <c r="AI247" s="98"/>
      <c r="AJ247" s="98"/>
    </row>
    <row r="248" ht="13.5" hidden="1" customHeight="1">
      <c r="A248" s="5"/>
      <c r="B248" s="98"/>
      <c r="C248" s="98"/>
      <c r="D248" s="98"/>
      <c r="E248" s="98"/>
      <c r="F248" s="98"/>
      <c r="G248" s="78"/>
      <c r="H248" s="799"/>
      <c r="I248" s="795"/>
      <c r="J248" s="796">
        <v>3.0</v>
      </c>
      <c r="K248" s="797" t="s">
        <v>3487</v>
      </c>
      <c r="L248" s="798"/>
      <c r="M248" s="798"/>
      <c r="N248" s="798"/>
      <c r="O248" s="798"/>
      <c r="P248" s="798"/>
      <c r="Q248" s="798"/>
      <c r="R248" s="799"/>
      <c r="S248" s="798"/>
      <c r="T248" s="798"/>
      <c r="U248" s="798"/>
      <c r="V248" s="798"/>
      <c r="W248" s="798"/>
      <c r="X248" s="798"/>
      <c r="Y248" s="798"/>
      <c r="Z248" s="98"/>
      <c r="AA248" s="98"/>
      <c r="AB248" s="98"/>
      <c r="AC248" s="98"/>
      <c r="AD248" s="98"/>
      <c r="AE248" s="98"/>
      <c r="AF248" s="98"/>
      <c r="AG248" s="98"/>
      <c r="AH248" s="98"/>
      <c r="AI248" s="98"/>
      <c r="AJ248" s="98"/>
    </row>
    <row r="249" ht="13.5" hidden="1" customHeight="1">
      <c r="A249" s="5"/>
      <c r="B249" s="98"/>
      <c r="C249" s="98"/>
      <c r="D249" s="98"/>
      <c r="E249" s="98"/>
      <c r="F249" s="98"/>
      <c r="G249" s="78"/>
      <c r="H249" s="799"/>
      <c r="I249" s="795"/>
      <c r="J249" s="796">
        <v>4.0</v>
      </c>
      <c r="K249" s="797" t="s">
        <v>3757</v>
      </c>
      <c r="L249" s="798"/>
      <c r="M249" s="798"/>
      <c r="N249" s="798"/>
      <c r="O249" s="798"/>
      <c r="P249" s="798"/>
      <c r="Q249" s="799"/>
      <c r="R249" s="799"/>
      <c r="S249" s="798"/>
      <c r="T249" s="798"/>
      <c r="U249" s="798"/>
      <c r="V249" s="798"/>
      <c r="W249" s="798"/>
      <c r="X249" s="798"/>
      <c r="Y249" s="798"/>
      <c r="Z249" s="98"/>
      <c r="AA249" s="98"/>
      <c r="AB249" s="98"/>
      <c r="AC249" s="98"/>
      <c r="AD249" s="98"/>
      <c r="AE249" s="98"/>
      <c r="AF249" s="98"/>
      <c r="AG249" s="98"/>
      <c r="AH249" s="98"/>
      <c r="AI249" s="98"/>
      <c r="AJ249" s="98"/>
    </row>
    <row r="250" ht="13.5" hidden="1" customHeight="1">
      <c r="A250" s="5"/>
      <c r="B250" s="98"/>
      <c r="C250" s="98"/>
      <c r="D250" s="98"/>
      <c r="E250" s="98"/>
      <c r="F250" s="98"/>
      <c r="G250" s="78"/>
      <c r="H250" s="799"/>
      <c r="I250" s="795" t="s">
        <v>3767</v>
      </c>
      <c r="J250" s="798" t="s">
        <v>3768</v>
      </c>
      <c r="K250" s="798"/>
      <c r="L250" s="798"/>
      <c r="M250" s="798"/>
      <c r="N250" s="798"/>
      <c r="O250" s="798"/>
      <c r="P250" s="798"/>
      <c r="Q250" s="799"/>
      <c r="R250" s="799"/>
      <c r="S250" s="798"/>
      <c r="T250" s="798"/>
      <c r="U250" s="798"/>
      <c r="V250" s="798"/>
      <c r="W250" s="798"/>
      <c r="X250" s="798"/>
      <c r="Y250" s="798"/>
      <c r="Z250" s="98"/>
      <c r="AA250" s="98"/>
      <c r="AB250" s="98"/>
      <c r="AC250" s="98"/>
      <c r="AD250" s="98"/>
      <c r="AE250" s="98"/>
      <c r="AF250" s="98"/>
      <c r="AG250" s="98"/>
      <c r="AH250" s="98"/>
      <c r="AI250" s="98"/>
      <c r="AJ250" s="98"/>
    </row>
    <row r="251" ht="13.5" hidden="1" customHeight="1">
      <c r="A251" s="130"/>
      <c r="B251" s="98"/>
      <c r="C251" s="98"/>
      <c r="D251" s="98"/>
      <c r="E251" s="98"/>
      <c r="F251" s="98"/>
      <c r="G251" s="259" t="s">
        <v>3110</v>
      </c>
      <c r="H251" s="799"/>
      <c r="I251" s="795"/>
      <c r="J251" s="796">
        <v>1.0</v>
      </c>
      <c r="K251" s="797" t="s">
        <v>3485</v>
      </c>
      <c r="L251" s="798"/>
      <c r="M251" s="798"/>
      <c r="N251" s="798"/>
      <c r="O251" s="798"/>
      <c r="P251" s="798"/>
      <c r="Q251" s="798"/>
      <c r="R251" s="799"/>
      <c r="S251" s="798"/>
      <c r="T251" s="798"/>
      <c r="U251" s="798"/>
      <c r="V251" s="798"/>
      <c r="W251" s="798"/>
      <c r="X251" s="798"/>
      <c r="Y251" s="798"/>
      <c r="Z251" s="98"/>
      <c r="AA251" s="98"/>
      <c r="AB251" s="98"/>
      <c r="AC251" s="98"/>
      <c r="AD251" s="98"/>
      <c r="AE251" s="98"/>
      <c r="AF251" s="98"/>
      <c r="AG251" s="98"/>
      <c r="AH251" s="98"/>
      <c r="AI251" s="98"/>
      <c r="AJ251" s="98"/>
    </row>
    <row r="252" ht="13.5" hidden="1" customHeight="1">
      <c r="A252" s="5"/>
      <c r="B252" s="98"/>
      <c r="C252" s="98"/>
      <c r="D252" s="98"/>
      <c r="E252" s="98"/>
      <c r="F252" s="98"/>
      <c r="G252" s="78"/>
      <c r="H252" s="799"/>
      <c r="I252" s="795"/>
      <c r="J252" s="796">
        <v>2.0</v>
      </c>
      <c r="K252" s="797" t="s">
        <v>3486</v>
      </c>
      <c r="L252" s="798"/>
      <c r="M252" s="798"/>
      <c r="N252" s="798"/>
      <c r="O252" s="798"/>
      <c r="P252" s="798"/>
      <c r="Q252" s="798"/>
      <c r="R252" s="799"/>
      <c r="S252" s="798"/>
      <c r="T252" s="798"/>
      <c r="U252" s="798"/>
      <c r="V252" s="798"/>
      <c r="W252" s="798"/>
      <c r="X252" s="798"/>
      <c r="Y252" s="798"/>
      <c r="Z252" s="98"/>
      <c r="AA252" s="98"/>
      <c r="AB252" s="98"/>
      <c r="AC252" s="98"/>
      <c r="AD252" s="98"/>
      <c r="AE252" s="98"/>
      <c r="AF252" s="98"/>
      <c r="AG252" s="98"/>
      <c r="AH252" s="98"/>
      <c r="AI252" s="98"/>
      <c r="AJ252" s="98"/>
    </row>
    <row r="253" ht="13.5" hidden="1" customHeight="1">
      <c r="A253" s="5"/>
      <c r="B253" s="98"/>
      <c r="C253" s="98"/>
      <c r="D253" s="98"/>
      <c r="E253" s="98"/>
      <c r="F253" s="98"/>
      <c r="G253" s="78"/>
      <c r="H253" s="799"/>
      <c r="I253" s="795"/>
      <c r="J253" s="796">
        <v>3.0</v>
      </c>
      <c r="K253" s="797" t="s">
        <v>3487</v>
      </c>
      <c r="L253" s="798"/>
      <c r="M253" s="798"/>
      <c r="N253" s="798"/>
      <c r="O253" s="798"/>
      <c r="P253" s="798"/>
      <c r="Q253" s="798"/>
      <c r="R253" s="799"/>
      <c r="S253" s="798"/>
      <c r="T253" s="798"/>
      <c r="U253" s="798"/>
      <c r="V253" s="798"/>
      <c r="W253" s="798"/>
      <c r="X253" s="798"/>
      <c r="Y253" s="798"/>
      <c r="Z253" s="98"/>
      <c r="AA253" s="98"/>
      <c r="AB253" s="98"/>
      <c r="AC253" s="98"/>
      <c r="AD253" s="98"/>
      <c r="AE253" s="98"/>
      <c r="AF253" s="98"/>
      <c r="AG253" s="98"/>
      <c r="AH253" s="98"/>
      <c r="AI253" s="98"/>
      <c r="AJ253" s="98"/>
    </row>
    <row r="254" ht="13.5" hidden="1" customHeight="1">
      <c r="A254" s="5"/>
      <c r="B254" s="98"/>
      <c r="C254" s="98"/>
      <c r="D254" s="98"/>
      <c r="E254" s="98"/>
      <c r="F254" s="98"/>
      <c r="G254" s="78"/>
      <c r="H254" s="799"/>
      <c r="I254" s="795"/>
      <c r="J254" s="796">
        <v>4.0</v>
      </c>
      <c r="K254" s="797" t="s">
        <v>3757</v>
      </c>
      <c r="L254" s="798"/>
      <c r="M254" s="798"/>
      <c r="N254" s="798"/>
      <c r="O254" s="798"/>
      <c r="P254" s="798"/>
      <c r="Q254" s="799"/>
      <c r="R254" s="799"/>
      <c r="S254" s="798"/>
      <c r="T254" s="798"/>
      <c r="U254" s="798"/>
      <c r="V254" s="798"/>
      <c r="W254" s="798"/>
      <c r="X254" s="798"/>
      <c r="Y254" s="798"/>
      <c r="Z254" s="98"/>
      <c r="AA254" s="98"/>
      <c r="AB254" s="98"/>
      <c r="AC254" s="98"/>
      <c r="AD254" s="98"/>
      <c r="AE254" s="98"/>
      <c r="AF254" s="98"/>
      <c r="AG254" s="98"/>
      <c r="AH254" s="98"/>
      <c r="AI254" s="98"/>
      <c r="AJ254" s="98"/>
    </row>
    <row r="255" ht="13.5" hidden="1" customHeight="1">
      <c r="A255" s="5"/>
      <c r="B255" s="98"/>
      <c r="C255" s="98"/>
      <c r="D255" s="98"/>
      <c r="E255" s="98"/>
      <c r="F255" s="98"/>
      <c r="G255" s="78"/>
      <c r="H255" s="799"/>
      <c r="I255" s="800" t="s">
        <v>3769</v>
      </c>
      <c r="J255" s="798" t="s">
        <v>3770</v>
      </c>
      <c r="K255" s="798"/>
      <c r="L255" s="798"/>
      <c r="M255" s="798"/>
      <c r="N255" s="798"/>
      <c r="O255" s="798"/>
      <c r="P255" s="798"/>
      <c r="Q255" s="799"/>
      <c r="R255" s="799"/>
      <c r="S255" s="798"/>
      <c r="T255" s="798"/>
      <c r="U255" s="798"/>
      <c r="V255" s="798"/>
      <c r="W255" s="798"/>
      <c r="X255" s="798"/>
      <c r="Y255" s="798"/>
      <c r="Z255" s="98"/>
      <c r="AA255" s="98"/>
      <c r="AB255" s="98"/>
      <c r="AC255" s="98"/>
      <c r="AD255" s="98"/>
      <c r="AE255" s="98"/>
      <c r="AF255" s="98"/>
      <c r="AG255" s="98"/>
      <c r="AH255" s="98"/>
      <c r="AI255" s="98"/>
      <c r="AJ255" s="98"/>
    </row>
    <row r="256" ht="13.5" hidden="1" customHeight="1">
      <c r="A256" s="5"/>
      <c r="B256" s="98"/>
      <c r="C256" s="98"/>
      <c r="D256" s="98"/>
      <c r="E256" s="98"/>
      <c r="F256" s="98"/>
      <c r="G256" s="259" t="s">
        <v>3110</v>
      </c>
      <c r="H256" s="799"/>
      <c r="I256" s="795"/>
      <c r="J256" s="796">
        <v>1.0</v>
      </c>
      <c r="K256" s="797" t="s">
        <v>3485</v>
      </c>
      <c r="L256" s="798"/>
      <c r="M256" s="798"/>
      <c r="N256" s="798"/>
      <c r="O256" s="798"/>
      <c r="P256" s="798"/>
      <c r="Q256" s="798"/>
      <c r="R256" s="799"/>
      <c r="S256" s="798"/>
      <c r="T256" s="798"/>
      <c r="U256" s="798"/>
      <c r="V256" s="798"/>
      <c r="W256" s="798"/>
      <c r="X256" s="798"/>
      <c r="Y256" s="798"/>
      <c r="Z256" s="98"/>
      <c r="AA256" s="98"/>
      <c r="AB256" s="98"/>
      <c r="AC256" s="98"/>
      <c r="AD256" s="98"/>
      <c r="AE256" s="98"/>
      <c r="AF256" s="98"/>
      <c r="AG256" s="98"/>
      <c r="AH256" s="98"/>
      <c r="AI256" s="98"/>
      <c r="AJ256" s="98"/>
    </row>
    <row r="257" ht="13.5" hidden="1" customHeight="1">
      <c r="A257" s="5"/>
      <c r="B257" s="98"/>
      <c r="C257" s="98"/>
      <c r="D257" s="98"/>
      <c r="E257" s="98"/>
      <c r="F257" s="98"/>
      <c r="G257" s="78"/>
      <c r="H257" s="799"/>
      <c r="I257" s="795"/>
      <c r="J257" s="796">
        <v>2.0</v>
      </c>
      <c r="K257" s="797" t="s">
        <v>3486</v>
      </c>
      <c r="L257" s="798"/>
      <c r="M257" s="798"/>
      <c r="N257" s="798"/>
      <c r="O257" s="798"/>
      <c r="P257" s="798"/>
      <c r="Q257" s="798"/>
      <c r="R257" s="799"/>
      <c r="S257" s="798"/>
      <c r="T257" s="798"/>
      <c r="U257" s="798"/>
      <c r="V257" s="798"/>
      <c r="W257" s="798"/>
      <c r="X257" s="798"/>
      <c r="Y257" s="798"/>
      <c r="Z257" s="98"/>
      <c r="AA257" s="98"/>
      <c r="AB257" s="98"/>
      <c r="AC257" s="98"/>
      <c r="AD257" s="98"/>
      <c r="AE257" s="98"/>
      <c r="AF257" s="98"/>
      <c r="AG257" s="98"/>
      <c r="AH257" s="98"/>
      <c r="AI257" s="98"/>
      <c r="AJ257" s="98"/>
    </row>
    <row r="258" ht="13.5" hidden="1" customHeight="1">
      <c r="A258" s="5"/>
      <c r="B258" s="98"/>
      <c r="C258" s="98"/>
      <c r="D258" s="98"/>
      <c r="E258" s="98"/>
      <c r="F258" s="98"/>
      <c r="G258" s="78"/>
      <c r="H258" s="799"/>
      <c r="I258" s="795"/>
      <c r="J258" s="796">
        <v>3.0</v>
      </c>
      <c r="K258" s="797" t="s">
        <v>3487</v>
      </c>
      <c r="L258" s="798"/>
      <c r="M258" s="798"/>
      <c r="N258" s="798"/>
      <c r="O258" s="798"/>
      <c r="P258" s="798"/>
      <c r="Q258" s="798"/>
      <c r="R258" s="799"/>
      <c r="S258" s="798"/>
      <c r="T258" s="798"/>
      <c r="U258" s="798"/>
      <c r="V258" s="798"/>
      <c r="W258" s="798"/>
      <c r="X258" s="798"/>
      <c r="Y258" s="798"/>
      <c r="Z258" s="98"/>
      <c r="AA258" s="98"/>
      <c r="AB258" s="98"/>
      <c r="AC258" s="98"/>
      <c r="AD258" s="98"/>
      <c r="AE258" s="98"/>
      <c r="AF258" s="98"/>
      <c r="AG258" s="98"/>
      <c r="AH258" s="98"/>
      <c r="AI258" s="98"/>
      <c r="AJ258" s="98"/>
    </row>
    <row r="259" ht="13.5" hidden="1" customHeight="1">
      <c r="A259" s="5"/>
      <c r="B259" s="98"/>
      <c r="C259" s="98"/>
      <c r="D259" s="98"/>
      <c r="E259" s="98"/>
      <c r="F259" s="98"/>
      <c r="G259" s="78"/>
      <c r="H259" s="799"/>
      <c r="I259" s="795"/>
      <c r="J259" s="796">
        <v>4.0</v>
      </c>
      <c r="K259" s="797" t="s">
        <v>3757</v>
      </c>
      <c r="L259" s="798"/>
      <c r="M259" s="798"/>
      <c r="N259" s="798"/>
      <c r="O259" s="798"/>
      <c r="P259" s="798"/>
      <c r="Q259" s="799"/>
      <c r="R259" s="799"/>
      <c r="S259" s="798"/>
      <c r="T259" s="798"/>
      <c r="U259" s="798"/>
      <c r="V259" s="798"/>
      <c r="W259" s="798"/>
      <c r="X259" s="798"/>
      <c r="Y259" s="798"/>
      <c r="Z259" s="98"/>
      <c r="AA259" s="98"/>
      <c r="AB259" s="98"/>
      <c r="AC259" s="98"/>
      <c r="AD259" s="98"/>
      <c r="AE259" s="98"/>
      <c r="AF259" s="98"/>
      <c r="AG259" s="98"/>
      <c r="AH259" s="98"/>
      <c r="AI259" s="98"/>
      <c r="AJ259" s="98"/>
    </row>
    <row r="260" ht="13.5" hidden="1" customHeight="1">
      <c r="A260" s="5"/>
      <c r="B260" s="98"/>
      <c r="C260" s="98"/>
      <c r="D260" s="98"/>
      <c r="E260" s="98"/>
      <c r="F260" s="98"/>
      <c r="G260" s="78"/>
      <c r="H260" s="799"/>
      <c r="I260" s="800" t="s">
        <v>3771</v>
      </c>
      <c r="J260" s="798" t="s">
        <v>3772</v>
      </c>
      <c r="K260" s="798"/>
      <c r="L260" s="798"/>
      <c r="M260" s="798"/>
      <c r="N260" s="798"/>
      <c r="O260" s="798"/>
      <c r="P260" s="798"/>
      <c r="Q260" s="799"/>
      <c r="R260" s="799"/>
      <c r="S260" s="798"/>
      <c r="T260" s="798"/>
      <c r="U260" s="798"/>
      <c r="V260" s="798"/>
      <c r="W260" s="798"/>
      <c r="X260" s="798"/>
      <c r="Y260" s="798"/>
      <c r="Z260" s="98"/>
      <c r="AA260" s="98"/>
      <c r="AB260" s="98"/>
      <c r="AC260" s="98"/>
      <c r="AD260" s="98"/>
      <c r="AE260" s="98"/>
      <c r="AF260" s="98"/>
      <c r="AG260" s="98"/>
      <c r="AH260" s="98"/>
      <c r="AI260" s="98"/>
      <c r="AJ260" s="98"/>
    </row>
    <row r="261" ht="13.5" hidden="1" customHeight="1">
      <c r="A261" s="5"/>
      <c r="B261" s="98"/>
      <c r="C261" s="98"/>
      <c r="D261" s="98"/>
      <c r="E261" s="98"/>
      <c r="F261" s="98"/>
      <c r="G261" s="259" t="s">
        <v>3110</v>
      </c>
      <c r="H261" s="799"/>
      <c r="I261" s="795"/>
      <c r="J261" s="796">
        <v>1.0</v>
      </c>
      <c r="K261" s="797" t="s">
        <v>3485</v>
      </c>
      <c r="L261" s="798"/>
      <c r="M261" s="798"/>
      <c r="N261" s="798"/>
      <c r="O261" s="798"/>
      <c r="P261" s="798"/>
      <c r="Q261" s="798"/>
      <c r="R261" s="799"/>
      <c r="S261" s="798"/>
      <c r="T261" s="798"/>
      <c r="U261" s="798"/>
      <c r="V261" s="798"/>
      <c r="W261" s="798"/>
      <c r="X261" s="798"/>
      <c r="Y261" s="798"/>
      <c r="Z261" s="98"/>
      <c r="AA261" s="98"/>
      <c r="AB261" s="98"/>
      <c r="AC261" s="98"/>
      <c r="AD261" s="98"/>
      <c r="AE261" s="98"/>
      <c r="AF261" s="98"/>
      <c r="AG261" s="98"/>
      <c r="AH261" s="98"/>
      <c r="AI261" s="98"/>
      <c r="AJ261" s="98"/>
    </row>
    <row r="262" ht="13.5" hidden="1" customHeight="1">
      <c r="A262" s="5"/>
      <c r="B262" s="98"/>
      <c r="C262" s="98"/>
      <c r="D262" s="98"/>
      <c r="E262" s="98"/>
      <c r="F262" s="98"/>
      <c r="G262" s="78"/>
      <c r="H262" s="799"/>
      <c r="I262" s="795"/>
      <c r="J262" s="796">
        <v>2.0</v>
      </c>
      <c r="K262" s="797" t="s">
        <v>3486</v>
      </c>
      <c r="L262" s="798"/>
      <c r="M262" s="798"/>
      <c r="N262" s="798"/>
      <c r="O262" s="798"/>
      <c r="P262" s="798"/>
      <c r="Q262" s="798"/>
      <c r="R262" s="799"/>
      <c r="S262" s="798"/>
      <c r="T262" s="798"/>
      <c r="U262" s="798"/>
      <c r="V262" s="798"/>
      <c r="W262" s="798"/>
      <c r="X262" s="798"/>
      <c r="Y262" s="798"/>
      <c r="Z262" s="98"/>
      <c r="AA262" s="98"/>
      <c r="AB262" s="98"/>
      <c r="AC262" s="98"/>
      <c r="AD262" s="98"/>
      <c r="AE262" s="98"/>
      <c r="AF262" s="98"/>
      <c r="AG262" s="98"/>
      <c r="AH262" s="98"/>
      <c r="AI262" s="98"/>
      <c r="AJ262" s="98"/>
    </row>
    <row r="263" ht="13.5" hidden="1" customHeight="1">
      <c r="A263" s="5"/>
      <c r="B263" s="98"/>
      <c r="C263" s="98"/>
      <c r="D263" s="98"/>
      <c r="E263" s="98"/>
      <c r="F263" s="98"/>
      <c r="G263" s="78"/>
      <c r="H263" s="799"/>
      <c r="I263" s="795"/>
      <c r="J263" s="796">
        <v>3.0</v>
      </c>
      <c r="K263" s="797" t="s">
        <v>3487</v>
      </c>
      <c r="L263" s="798"/>
      <c r="M263" s="798"/>
      <c r="N263" s="798"/>
      <c r="O263" s="798"/>
      <c r="P263" s="798"/>
      <c r="Q263" s="798"/>
      <c r="R263" s="799"/>
      <c r="S263" s="798"/>
      <c r="T263" s="798"/>
      <c r="U263" s="798"/>
      <c r="V263" s="798"/>
      <c r="W263" s="798"/>
      <c r="X263" s="798"/>
      <c r="Y263" s="798"/>
      <c r="Z263" s="98"/>
      <c r="AA263" s="98"/>
      <c r="AB263" s="98"/>
      <c r="AC263" s="98"/>
      <c r="AD263" s="98"/>
      <c r="AE263" s="98"/>
      <c r="AF263" s="98"/>
      <c r="AG263" s="98"/>
      <c r="AH263" s="98"/>
      <c r="AI263" s="98"/>
      <c r="AJ263" s="98"/>
    </row>
    <row r="264" ht="13.5" hidden="1" customHeight="1">
      <c r="A264" s="5"/>
      <c r="B264" s="98"/>
      <c r="C264" s="98"/>
      <c r="D264" s="98"/>
      <c r="E264" s="98"/>
      <c r="F264" s="98"/>
      <c r="G264" s="78"/>
      <c r="H264" s="799"/>
      <c r="I264" s="795"/>
      <c r="J264" s="796">
        <v>4.0</v>
      </c>
      <c r="K264" s="797" t="s">
        <v>3757</v>
      </c>
      <c r="L264" s="798"/>
      <c r="M264" s="798"/>
      <c r="N264" s="798"/>
      <c r="O264" s="798"/>
      <c r="P264" s="798"/>
      <c r="Q264" s="799"/>
      <c r="R264" s="799"/>
      <c r="S264" s="798"/>
      <c r="T264" s="798"/>
      <c r="U264" s="798"/>
      <c r="V264" s="798"/>
      <c r="W264" s="798"/>
      <c r="X264" s="798"/>
      <c r="Y264" s="798"/>
      <c r="Z264" s="98"/>
      <c r="AA264" s="98"/>
      <c r="AB264" s="98"/>
      <c r="AC264" s="98"/>
      <c r="AD264" s="98"/>
      <c r="AE264" s="98"/>
      <c r="AF264" s="98"/>
      <c r="AG264" s="98"/>
      <c r="AH264" s="98"/>
      <c r="AI264" s="98"/>
      <c r="AJ264" s="98"/>
    </row>
    <row r="265" ht="13.5" hidden="1" customHeight="1">
      <c r="A265" s="5"/>
      <c r="B265" s="98"/>
      <c r="C265" s="98"/>
      <c r="D265" s="98"/>
      <c r="E265" s="98"/>
      <c r="F265" s="98"/>
      <c r="G265" s="78"/>
      <c r="H265" s="799"/>
      <c r="I265" s="800" t="s">
        <v>3773</v>
      </c>
      <c r="J265" s="798" t="s">
        <v>3774</v>
      </c>
      <c r="K265" s="798"/>
      <c r="L265" s="798"/>
      <c r="M265" s="798"/>
      <c r="N265" s="798"/>
      <c r="O265" s="798"/>
      <c r="P265" s="798"/>
      <c r="Q265" s="799"/>
      <c r="R265" s="799"/>
      <c r="S265" s="798"/>
      <c r="T265" s="798"/>
      <c r="U265" s="798"/>
      <c r="V265" s="798"/>
      <c r="W265" s="798"/>
      <c r="X265" s="798"/>
      <c r="Y265" s="798"/>
      <c r="Z265" s="98"/>
      <c r="AA265" s="98"/>
      <c r="AB265" s="98"/>
      <c r="AC265" s="98"/>
      <c r="AD265" s="98"/>
      <c r="AE265" s="98"/>
      <c r="AF265" s="98"/>
      <c r="AG265" s="98"/>
      <c r="AH265" s="98"/>
      <c r="AI265" s="98"/>
      <c r="AJ265" s="98"/>
    </row>
    <row r="266" ht="13.5" hidden="1" customHeight="1">
      <c r="A266" s="5"/>
      <c r="B266" s="98"/>
      <c r="C266" s="98"/>
      <c r="D266" s="98"/>
      <c r="E266" s="98"/>
      <c r="F266" s="98"/>
      <c r="G266" s="259" t="s">
        <v>3110</v>
      </c>
      <c r="H266" s="799"/>
      <c r="I266" s="795"/>
      <c r="J266" s="796">
        <v>1.0</v>
      </c>
      <c r="K266" s="797" t="s">
        <v>3485</v>
      </c>
      <c r="L266" s="798"/>
      <c r="M266" s="798"/>
      <c r="N266" s="798"/>
      <c r="O266" s="798"/>
      <c r="P266" s="798"/>
      <c r="Q266" s="798"/>
      <c r="R266" s="799"/>
      <c r="S266" s="798"/>
      <c r="T266" s="798"/>
      <c r="U266" s="798"/>
      <c r="V266" s="798"/>
      <c r="W266" s="798"/>
      <c r="X266" s="798"/>
      <c r="Y266" s="798"/>
      <c r="Z266" s="98"/>
      <c r="AA266" s="98"/>
      <c r="AB266" s="98"/>
      <c r="AC266" s="98"/>
      <c r="AD266" s="98"/>
      <c r="AE266" s="98"/>
      <c r="AF266" s="98"/>
      <c r="AG266" s="98"/>
      <c r="AH266" s="98"/>
      <c r="AI266" s="98"/>
      <c r="AJ266" s="98"/>
    </row>
    <row r="267" ht="13.5" hidden="1" customHeight="1">
      <c r="A267" s="5"/>
      <c r="B267" s="98"/>
      <c r="C267" s="98"/>
      <c r="D267" s="98"/>
      <c r="E267" s="98"/>
      <c r="F267" s="98"/>
      <c r="G267" s="78"/>
      <c r="H267" s="799"/>
      <c r="I267" s="795"/>
      <c r="J267" s="796">
        <v>2.0</v>
      </c>
      <c r="K267" s="797" t="s">
        <v>3486</v>
      </c>
      <c r="L267" s="798"/>
      <c r="M267" s="798"/>
      <c r="N267" s="798"/>
      <c r="O267" s="798"/>
      <c r="P267" s="798"/>
      <c r="Q267" s="798"/>
      <c r="R267" s="799"/>
      <c r="S267" s="798"/>
      <c r="T267" s="798"/>
      <c r="U267" s="798"/>
      <c r="V267" s="798"/>
      <c r="W267" s="798"/>
      <c r="X267" s="798"/>
      <c r="Y267" s="798"/>
      <c r="Z267" s="98"/>
      <c r="AA267" s="98"/>
      <c r="AB267" s="98"/>
      <c r="AC267" s="98"/>
      <c r="AD267" s="98"/>
      <c r="AE267" s="98"/>
      <c r="AF267" s="98"/>
      <c r="AG267" s="98"/>
      <c r="AH267" s="98"/>
      <c r="AI267" s="98"/>
      <c r="AJ267" s="98"/>
    </row>
    <row r="268" ht="13.5" hidden="1" customHeight="1">
      <c r="A268" s="5"/>
      <c r="B268" s="98"/>
      <c r="C268" s="98"/>
      <c r="D268" s="98"/>
      <c r="E268" s="98"/>
      <c r="F268" s="98"/>
      <c r="G268" s="78"/>
      <c r="H268" s="799"/>
      <c r="I268" s="795"/>
      <c r="J268" s="796">
        <v>3.0</v>
      </c>
      <c r="K268" s="797" t="s">
        <v>3487</v>
      </c>
      <c r="L268" s="798"/>
      <c r="M268" s="798"/>
      <c r="N268" s="798"/>
      <c r="O268" s="798"/>
      <c r="P268" s="798"/>
      <c r="Q268" s="798"/>
      <c r="R268" s="799"/>
      <c r="S268" s="798"/>
      <c r="T268" s="798"/>
      <c r="U268" s="798"/>
      <c r="V268" s="798"/>
      <c r="W268" s="798"/>
      <c r="X268" s="798"/>
      <c r="Y268" s="798"/>
      <c r="Z268" s="98"/>
      <c r="AA268" s="98"/>
      <c r="AB268" s="98"/>
      <c r="AC268" s="98"/>
      <c r="AD268" s="98"/>
      <c r="AE268" s="98"/>
      <c r="AF268" s="98"/>
      <c r="AG268" s="98"/>
      <c r="AH268" s="98"/>
      <c r="AI268" s="98"/>
      <c r="AJ268" s="98"/>
    </row>
    <row r="269" ht="13.5" hidden="1" customHeight="1">
      <c r="A269" s="5"/>
      <c r="B269" s="98"/>
      <c r="C269" s="98"/>
      <c r="D269" s="98"/>
      <c r="E269" s="98"/>
      <c r="F269" s="98"/>
      <c r="G269" s="78"/>
      <c r="H269" s="799"/>
      <c r="I269" s="795"/>
      <c r="J269" s="796">
        <v>4.0</v>
      </c>
      <c r="K269" s="797" t="s">
        <v>3757</v>
      </c>
      <c r="L269" s="798"/>
      <c r="M269" s="798"/>
      <c r="N269" s="798"/>
      <c r="O269" s="798"/>
      <c r="P269" s="798"/>
      <c r="Q269" s="799"/>
      <c r="R269" s="799"/>
      <c r="S269" s="798"/>
      <c r="T269" s="798"/>
      <c r="U269" s="798"/>
      <c r="V269" s="798"/>
      <c r="W269" s="798"/>
      <c r="X269" s="798"/>
      <c r="Y269" s="798"/>
      <c r="Z269" s="98"/>
      <c r="AA269" s="98"/>
      <c r="AB269" s="98"/>
      <c r="AC269" s="98"/>
      <c r="AD269" s="98"/>
      <c r="AE269" s="98"/>
      <c r="AF269" s="98"/>
      <c r="AG269" s="98"/>
      <c r="AH269" s="98"/>
      <c r="AI269" s="98"/>
      <c r="AJ269" s="98"/>
    </row>
    <row r="270" ht="13.5" hidden="1" customHeight="1">
      <c r="A270" s="5"/>
      <c r="B270" s="98"/>
      <c r="C270" s="98"/>
      <c r="D270" s="98"/>
      <c r="E270" s="98"/>
      <c r="F270" s="98"/>
      <c r="G270" s="78"/>
      <c r="H270" s="799"/>
      <c r="I270" s="98"/>
      <c r="J270" s="99"/>
      <c r="K270" s="98"/>
      <c r="L270" s="98"/>
      <c r="M270" s="98"/>
      <c r="N270" s="98"/>
      <c r="O270" s="98"/>
      <c r="P270" s="98"/>
      <c r="Q270" s="185"/>
      <c r="R270" s="185"/>
      <c r="S270" s="98"/>
      <c r="T270" s="98"/>
      <c r="U270" s="98"/>
      <c r="V270" s="98"/>
      <c r="W270" s="98"/>
      <c r="X270" s="98"/>
      <c r="Y270" s="98"/>
      <c r="Z270" s="98"/>
      <c r="AA270" s="98"/>
      <c r="AB270" s="98"/>
      <c r="AC270" s="98"/>
      <c r="AD270" s="98"/>
      <c r="AE270" s="98"/>
      <c r="AF270" s="98"/>
      <c r="AG270" s="98"/>
      <c r="AH270" s="98"/>
      <c r="AI270" s="98"/>
      <c r="AJ270" s="98"/>
    </row>
    <row r="271" ht="13.5" customHeight="1">
      <c r="A271" s="5"/>
      <c r="B271" s="98"/>
      <c r="C271" s="98"/>
      <c r="D271" s="98"/>
      <c r="E271" s="350" t="s">
        <v>3172</v>
      </c>
      <c r="F271" s="744" t="s">
        <v>3775</v>
      </c>
      <c r="G271" s="78"/>
      <c r="H271" s="185"/>
      <c r="I271" s="803" t="s">
        <v>3776</v>
      </c>
      <c r="J271" s="804"/>
      <c r="K271" s="804"/>
      <c r="L271" s="804"/>
      <c r="M271" s="804"/>
      <c r="N271" s="804"/>
      <c r="O271" s="377"/>
      <c r="P271" s="377"/>
      <c r="Q271" s="377"/>
      <c r="R271" s="377"/>
      <c r="S271" s="377"/>
      <c r="T271" s="377"/>
      <c r="U271" s="377"/>
      <c r="V271" s="377"/>
      <c r="W271" s="377"/>
      <c r="X271" s="377"/>
      <c r="Y271" s="98"/>
      <c r="Z271" s="98"/>
      <c r="AA271" s="98"/>
      <c r="AB271" s="98"/>
      <c r="AC271" s="98"/>
      <c r="AD271" s="98"/>
      <c r="AE271" s="98"/>
      <c r="AF271" s="98"/>
      <c r="AG271" s="98"/>
      <c r="AH271" s="98"/>
      <c r="AI271" s="98"/>
      <c r="AJ271" s="98"/>
    </row>
    <row r="272" ht="13.5" customHeight="1">
      <c r="A272" s="5"/>
      <c r="B272" s="98"/>
      <c r="C272" s="98"/>
      <c r="D272" s="98"/>
      <c r="E272" s="350" t="s">
        <v>3172</v>
      </c>
      <c r="F272" s="744" t="s">
        <v>3775</v>
      </c>
      <c r="G272" s="78"/>
      <c r="H272" s="185"/>
      <c r="I272" s="805" t="s">
        <v>3777</v>
      </c>
      <c r="J272" s="804"/>
      <c r="K272" s="804"/>
      <c r="L272" s="804"/>
      <c r="M272" s="804"/>
      <c r="N272" s="804"/>
      <c r="O272" s="377"/>
      <c r="P272" s="377"/>
      <c r="Q272" s="377"/>
      <c r="R272" s="377"/>
      <c r="S272" s="377"/>
      <c r="T272" s="377"/>
      <c r="U272" s="377"/>
      <c r="V272" s="377"/>
      <c r="W272" s="377"/>
      <c r="X272" s="377"/>
      <c r="Y272" s="98"/>
      <c r="Z272" s="98"/>
      <c r="AA272" s="98"/>
      <c r="AB272" s="98"/>
      <c r="AC272" s="98"/>
      <c r="AD272" s="98"/>
      <c r="AE272" s="98"/>
      <c r="AF272" s="98"/>
      <c r="AG272" s="98"/>
      <c r="AH272" s="98"/>
      <c r="AI272" s="98"/>
      <c r="AJ272" s="98"/>
    </row>
    <row r="273" ht="13.5" customHeight="1">
      <c r="A273" s="5"/>
      <c r="B273" s="98"/>
      <c r="C273" s="98"/>
      <c r="D273" s="98"/>
      <c r="E273" s="98"/>
      <c r="F273" s="78"/>
      <c r="G273" s="78"/>
      <c r="H273" s="185"/>
      <c r="I273" s="144" t="str">
        <f>"CATI:  SI (NNA_H_ESC &gt; 1) PASAR A "&amp;H278</f>
        <v>CATI:  SI (NNA_H_ESC &gt; 1) PASAR A 8,14</v>
      </c>
      <c r="J273" s="377"/>
      <c r="K273" s="377"/>
      <c r="L273" s="377"/>
      <c r="M273" s="377"/>
      <c r="N273" s="377"/>
      <c r="O273" s="377"/>
      <c r="P273" s="377"/>
      <c r="Q273" s="377"/>
      <c r="R273" s="377"/>
      <c r="S273" s="377"/>
      <c r="T273" s="377"/>
      <c r="U273" s="377"/>
      <c r="V273" s="377"/>
      <c r="W273" s="377"/>
      <c r="X273" s="377"/>
      <c r="Y273" s="98"/>
      <c r="Z273" s="98"/>
      <c r="AA273" s="98"/>
      <c r="AB273" s="98"/>
      <c r="AC273" s="98"/>
      <c r="AD273" s="98"/>
      <c r="AE273" s="98"/>
      <c r="AF273" s="98"/>
      <c r="AG273" s="98"/>
      <c r="AH273" s="98"/>
      <c r="AI273" s="98"/>
      <c r="AJ273" s="98"/>
    </row>
    <row r="274" ht="13.5" customHeight="1">
      <c r="A274" s="5"/>
      <c r="B274" s="98"/>
      <c r="C274" s="98"/>
      <c r="D274" s="98"/>
      <c r="E274" s="98"/>
      <c r="F274" s="98"/>
      <c r="G274" s="78"/>
      <c r="H274" s="185" t="s">
        <v>2990</v>
      </c>
      <c r="I274" s="144" t="str">
        <f>"CATI:  SI (NNA_H_ESC = 0) ASIGNAR (V08_14=blanco)"</f>
        <v>CATI:  SI (NNA_H_ESC = 0) ASIGNAR (V08_14=blanco)</v>
      </c>
      <c r="J274" s="377"/>
      <c r="K274" s="377"/>
      <c r="L274" s="377"/>
      <c r="M274" s="377"/>
      <c r="N274" s="377"/>
      <c r="O274" s="377"/>
      <c r="P274" s="377"/>
      <c r="Q274" s="377"/>
      <c r="R274" s="377"/>
      <c r="S274" s="377"/>
      <c r="T274" s="377"/>
      <c r="U274" s="377"/>
      <c r="V274" s="377"/>
      <c r="W274" s="377"/>
      <c r="X274" s="377"/>
      <c r="Y274" s="98"/>
      <c r="Z274" s="98"/>
      <c r="AA274" s="98"/>
      <c r="AB274" s="98"/>
      <c r="AC274" s="98"/>
      <c r="AD274" s="98"/>
      <c r="AE274" s="98"/>
      <c r="AF274" s="98"/>
      <c r="AG274" s="98"/>
      <c r="AH274" s="98"/>
      <c r="AI274" s="98"/>
      <c r="AJ274" s="98"/>
    </row>
    <row r="275" ht="13.5" customHeight="1">
      <c r="A275" s="5"/>
      <c r="B275" s="98"/>
      <c r="C275" s="98"/>
      <c r="D275" s="98"/>
      <c r="E275" s="98"/>
      <c r="F275" s="98"/>
      <c r="G275" s="78"/>
      <c r="H275" s="185" t="s">
        <v>2990</v>
      </c>
      <c r="I275" s="773" t="s">
        <v>3778</v>
      </c>
      <c r="J275" s="806"/>
      <c r="K275" s="806"/>
      <c r="L275" s="806"/>
      <c r="M275" s="806"/>
      <c r="N275" s="806"/>
      <c r="O275" s="806"/>
      <c r="P275" s="806"/>
      <c r="Q275" s="806"/>
      <c r="R275" s="806"/>
      <c r="S275" s="806"/>
      <c r="T275" s="806"/>
      <c r="U275" s="806"/>
      <c r="V275" s="806"/>
      <c r="W275" s="806"/>
      <c r="X275" s="806"/>
      <c r="Y275" s="98"/>
      <c r="Z275" s="98"/>
      <c r="AA275" s="98"/>
      <c r="AB275" s="98"/>
      <c r="AC275" s="98"/>
      <c r="AD275" s="98"/>
      <c r="AE275" s="98"/>
      <c r="AF275" s="98"/>
      <c r="AG275" s="98"/>
      <c r="AH275" s="98"/>
      <c r="AI275" s="98"/>
      <c r="AJ275" s="98"/>
    </row>
    <row r="276" ht="13.5" customHeight="1">
      <c r="A276" s="5"/>
      <c r="B276" s="98"/>
      <c r="C276" s="98"/>
      <c r="D276" s="98"/>
      <c r="E276" s="98"/>
      <c r="F276" s="98"/>
      <c r="G276" s="78"/>
      <c r="H276" s="185"/>
      <c r="I276" s="807"/>
      <c r="N276" s="32"/>
      <c r="O276" s="32"/>
      <c r="P276" s="32"/>
      <c r="Q276" s="32"/>
      <c r="R276" s="32"/>
      <c r="S276" s="32"/>
      <c r="T276" s="32"/>
      <c r="U276" s="32"/>
      <c r="V276" s="32"/>
      <c r="W276" s="32"/>
      <c r="X276" s="32"/>
      <c r="Y276" s="32"/>
      <c r="Z276" s="98"/>
      <c r="AA276" s="98"/>
      <c r="AB276" s="98"/>
      <c r="AC276" s="98"/>
      <c r="AD276" s="98"/>
      <c r="AE276" s="98"/>
      <c r="AF276" s="98"/>
      <c r="AG276" s="98"/>
      <c r="AH276" s="98"/>
      <c r="AI276" s="98"/>
      <c r="AJ276" s="98"/>
    </row>
    <row r="277" ht="13.5" customHeight="1">
      <c r="A277" s="5"/>
      <c r="B277" s="98"/>
      <c r="C277" s="98"/>
      <c r="D277" s="98"/>
      <c r="E277" s="98"/>
      <c r="F277" s="98"/>
      <c r="G277" s="78"/>
      <c r="H277" s="185"/>
      <c r="J277" s="808"/>
      <c r="K277" s="808"/>
      <c r="L277" s="808"/>
      <c r="M277" s="808"/>
      <c r="N277" s="808"/>
      <c r="O277" s="808"/>
      <c r="P277" s="808"/>
      <c r="Q277" s="808"/>
      <c r="R277" s="808"/>
      <c r="S277" s="808"/>
      <c r="T277" s="808"/>
      <c r="U277" s="808"/>
      <c r="V277" s="808"/>
      <c r="W277" s="808"/>
      <c r="X277" s="808"/>
      <c r="Y277" s="809"/>
      <c r="Z277" s="98"/>
      <c r="AA277" s="98"/>
      <c r="AB277" s="98"/>
      <c r="AC277" s="98"/>
      <c r="AD277" s="98"/>
      <c r="AE277" s="98"/>
      <c r="AF277" s="98"/>
      <c r="AG277" s="98"/>
      <c r="AH277" s="98"/>
      <c r="AI277" s="98"/>
      <c r="AJ277" s="98"/>
    </row>
    <row r="278" ht="13.5" customHeight="1">
      <c r="A278" s="5"/>
      <c r="B278" s="98"/>
      <c r="C278" s="98"/>
      <c r="D278" s="98"/>
      <c r="E278" s="98"/>
      <c r="F278" s="98"/>
      <c r="G278" s="259" t="s">
        <v>3110</v>
      </c>
      <c r="H278" s="193">
        <f>H219+0.01</f>
        <v>8.14</v>
      </c>
      <c r="I278" s="810" t="s">
        <v>3779</v>
      </c>
      <c r="J278" s="34"/>
      <c r="K278" s="34"/>
      <c r="L278" s="34"/>
      <c r="M278" s="34"/>
      <c r="N278" s="34"/>
      <c r="O278" s="34"/>
      <c r="P278" s="34"/>
      <c r="Q278" s="34"/>
      <c r="R278" s="34"/>
      <c r="S278" s="34"/>
      <c r="T278" s="34"/>
      <c r="U278" s="34"/>
      <c r="V278" s="34"/>
      <c r="W278" s="34"/>
      <c r="X278" s="34"/>
      <c r="Y278" s="34"/>
      <c r="Z278" s="98"/>
      <c r="AA278" s="98"/>
      <c r="AB278" s="98"/>
      <c r="AC278" s="98"/>
      <c r="AD278" s="98"/>
      <c r="AE278" s="98"/>
      <c r="AF278" s="98"/>
      <c r="AG278" s="98"/>
      <c r="AH278" s="98"/>
      <c r="AI278" s="98"/>
      <c r="AJ278" s="98"/>
    </row>
    <row r="279" ht="13.5" customHeight="1">
      <c r="A279" s="5"/>
      <c r="B279" s="98"/>
      <c r="C279" s="98"/>
      <c r="D279" s="98"/>
      <c r="E279" s="98"/>
      <c r="F279" s="98"/>
      <c r="G279" s="78"/>
      <c r="H279" s="185"/>
      <c r="I279" s="83"/>
      <c r="Z279" s="98"/>
      <c r="AA279" s="98"/>
      <c r="AB279" s="98"/>
      <c r="AC279" s="98"/>
      <c r="AD279" s="98"/>
      <c r="AE279" s="98"/>
      <c r="AF279" s="98"/>
      <c r="AG279" s="98"/>
      <c r="AH279" s="98"/>
      <c r="AI279" s="98"/>
      <c r="AJ279" s="98"/>
    </row>
    <row r="280" ht="13.5" customHeight="1">
      <c r="A280" s="5"/>
      <c r="B280" s="98"/>
      <c r="C280" s="98"/>
      <c r="D280" s="98"/>
      <c r="E280" s="98"/>
      <c r="F280" s="98"/>
      <c r="G280" s="78"/>
      <c r="H280" s="185"/>
      <c r="I280" s="30"/>
      <c r="J280" s="811" t="s">
        <v>3024</v>
      </c>
      <c r="K280" s="59"/>
      <c r="L280" s="30"/>
      <c r="M280" s="606" t="str">
        <f>"CATI VALIDACIÓN: SI ("&amp;H278&amp;" &gt; NNA_H_ESC) MENSAJE BLOQUEO It cannot be more than the total number of male children in the household"</f>
        <v>CATI VALIDACIÓN: SI (8,14 &gt; NNA_H_ESC) MENSAJE BLOQUEO It cannot be more than the total number of male children in the household</v>
      </c>
      <c r="N280" s="34"/>
      <c r="O280" s="34"/>
      <c r="P280" s="34"/>
      <c r="Q280" s="34"/>
      <c r="R280" s="34"/>
      <c r="S280" s="34"/>
      <c r="T280" s="34"/>
      <c r="U280" s="34"/>
      <c r="V280" s="34"/>
      <c r="W280" s="34"/>
      <c r="X280" s="34"/>
      <c r="Y280" s="35"/>
      <c r="Z280" s="98"/>
      <c r="AA280" s="98"/>
      <c r="AB280" s="98"/>
      <c r="AC280" s="98"/>
      <c r="AD280" s="98"/>
      <c r="AE280" s="98"/>
      <c r="AF280" s="98"/>
      <c r="AG280" s="98"/>
      <c r="AH280" s="98"/>
      <c r="AI280" s="98"/>
      <c r="AJ280" s="98"/>
    </row>
    <row r="281" ht="13.5" customHeight="1">
      <c r="A281" s="5"/>
      <c r="B281" s="98"/>
      <c r="C281" s="98"/>
      <c r="D281" s="98"/>
      <c r="E281" s="98"/>
      <c r="F281" s="98"/>
      <c r="G281" s="78"/>
      <c r="H281" s="185"/>
      <c r="I281" s="30"/>
      <c r="J281" s="30"/>
      <c r="K281" s="30"/>
      <c r="L281" s="30"/>
      <c r="M281" s="36"/>
      <c r="N281" s="37"/>
      <c r="O281" s="37"/>
      <c r="P281" s="37"/>
      <c r="Q281" s="37"/>
      <c r="R281" s="37"/>
      <c r="S281" s="37"/>
      <c r="T281" s="37"/>
      <c r="U281" s="37"/>
      <c r="V281" s="37"/>
      <c r="W281" s="37"/>
      <c r="X281" s="37"/>
      <c r="Y281" s="38"/>
      <c r="Z281" s="98"/>
      <c r="AA281" s="98"/>
      <c r="AB281" s="98"/>
      <c r="AC281" s="98"/>
      <c r="AD281" s="98"/>
      <c r="AE281" s="98"/>
      <c r="AF281" s="98"/>
      <c r="AG281" s="98"/>
      <c r="AH281" s="98"/>
      <c r="AI281" s="98"/>
      <c r="AJ281" s="98"/>
    </row>
    <row r="282" ht="13.5" customHeight="1">
      <c r="A282" s="5"/>
      <c r="B282" s="98"/>
      <c r="C282" s="98"/>
      <c r="D282" s="98"/>
      <c r="E282" s="98"/>
      <c r="F282" s="98"/>
      <c r="G282" s="78"/>
      <c r="H282" s="185"/>
      <c r="I282" s="807"/>
      <c r="J282" s="807"/>
      <c r="K282" s="807"/>
      <c r="L282" s="807"/>
      <c r="M282" s="807"/>
      <c r="N282" s="30"/>
      <c r="O282" s="30"/>
      <c r="P282" s="30"/>
      <c r="Q282" s="30"/>
      <c r="R282" s="30"/>
      <c r="S282" s="30"/>
      <c r="T282" s="30"/>
      <c r="U282" s="30"/>
      <c r="V282" s="30"/>
      <c r="W282" s="30"/>
      <c r="X282" s="30"/>
      <c r="Y282" s="30"/>
      <c r="Z282" s="98"/>
      <c r="AA282" s="98"/>
      <c r="AB282" s="98"/>
      <c r="AC282" s="98"/>
      <c r="AD282" s="98"/>
      <c r="AE282" s="98"/>
      <c r="AF282" s="98"/>
      <c r="AG282" s="98"/>
      <c r="AH282" s="98"/>
      <c r="AI282" s="98"/>
      <c r="AJ282" s="98"/>
    </row>
    <row r="283" ht="13.5" customHeight="1">
      <c r="A283" s="5"/>
      <c r="B283" s="98"/>
      <c r="C283" s="98"/>
      <c r="D283" s="98"/>
      <c r="E283" s="350" t="s">
        <v>3172</v>
      </c>
      <c r="F283" s="744" t="s">
        <v>3775</v>
      </c>
      <c r="G283" s="78"/>
      <c r="H283" s="185"/>
      <c r="I283" s="803" t="s">
        <v>3780</v>
      </c>
      <c r="J283" s="804"/>
      <c r="K283" s="377"/>
      <c r="L283" s="377"/>
      <c r="M283" s="377"/>
      <c r="N283" s="377"/>
      <c r="O283" s="377"/>
      <c r="P283" s="377"/>
      <c r="Q283" s="144"/>
      <c r="R283" s="30"/>
      <c r="S283" s="30"/>
      <c r="T283" s="30"/>
      <c r="U283" s="30"/>
      <c r="V283" s="30"/>
      <c r="W283" s="30"/>
      <c r="X283" s="30"/>
      <c r="Y283" s="30"/>
      <c r="Z283" s="98"/>
      <c r="AA283" s="98"/>
      <c r="AB283" s="98"/>
      <c r="AC283" s="98"/>
      <c r="AD283" s="98"/>
      <c r="AE283" s="98"/>
      <c r="AF283" s="98"/>
      <c r="AG283" s="98"/>
      <c r="AH283" s="98"/>
      <c r="AI283" s="98"/>
      <c r="AJ283" s="98"/>
    </row>
    <row r="284" ht="13.5" customHeight="1">
      <c r="A284" s="5"/>
      <c r="B284" s="98"/>
      <c r="C284" s="98"/>
      <c r="D284" s="98"/>
      <c r="E284" s="350" t="s">
        <v>3172</v>
      </c>
      <c r="F284" s="744" t="s">
        <v>3775</v>
      </c>
      <c r="G284" s="78"/>
      <c r="H284" s="185"/>
      <c r="I284" s="805" t="s">
        <v>3781</v>
      </c>
      <c r="J284" s="804"/>
      <c r="K284" s="377"/>
      <c r="L284" s="377"/>
      <c r="M284" s="377"/>
      <c r="N284" s="377"/>
      <c r="O284" s="377"/>
      <c r="P284" s="377"/>
      <c r="Q284" s="144"/>
      <c r="R284" s="30"/>
      <c r="S284" s="30"/>
      <c r="T284" s="30"/>
      <c r="U284" s="30"/>
      <c r="V284" s="30"/>
      <c r="W284" s="30"/>
      <c r="X284" s="30"/>
      <c r="Y284" s="30"/>
      <c r="Z284" s="98"/>
      <c r="AA284" s="98"/>
      <c r="AB284" s="98"/>
      <c r="AC284" s="98"/>
      <c r="AD284" s="98"/>
      <c r="AE284" s="98"/>
      <c r="AF284" s="98"/>
      <c r="AG284" s="98"/>
      <c r="AH284" s="98"/>
      <c r="AI284" s="98"/>
      <c r="AJ284" s="98"/>
    </row>
    <row r="285" ht="13.5" customHeight="1">
      <c r="A285" s="5"/>
      <c r="B285" s="98"/>
      <c r="C285" s="98"/>
      <c r="D285" s="98"/>
      <c r="E285" s="98"/>
      <c r="F285" s="98"/>
      <c r="G285" s="78"/>
      <c r="H285" s="185"/>
      <c r="I285" s="144" t="str">
        <f>"CATI:  SI (NNA_M_ESC &gt; 1) PASAR A "&amp;H288</f>
        <v>CATI:  SI (NNA_M_ESC &gt; 1) PASAR A 8,15</v>
      </c>
      <c r="J285" s="377"/>
      <c r="K285" s="377"/>
      <c r="L285" s="377"/>
      <c r="M285" s="377"/>
      <c r="N285" s="377"/>
      <c r="O285" s="377"/>
      <c r="P285" s="377"/>
      <c r="Q285" s="144"/>
      <c r="R285" s="30"/>
      <c r="S285" s="30"/>
      <c r="T285" s="30"/>
      <c r="U285" s="30"/>
      <c r="V285" s="30"/>
      <c r="W285" s="30"/>
      <c r="X285" s="30"/>
      <c r="Y285" s="30"/>
      <c r="Z285" s="98"/>
      <c r="AA285" s="98"/>
      <c r="AB285" s="98"/>
      <c r="AC285" s="98"/>
      <c r="AD285" s="98"/>
      <c r="AE285" s="98"/>
      <c r="AF285" s="98"/>
      <c r="AG285" s="98"/>
      <c r="AH285" s="98"/>
      <c r="AI285" s="98"/>
      <c r="AJ285" s="98"/>
    </row>
    <row r="286" ht="13.5" customHeight="1">
      <c r="A286" s="5"/>
      <c r="B286" s="98"/>
      <c r="C286" s="98"/>
      <c r="D286" s="98"/>
      <c r="E286" s="98"/>
      <c r="F286" s="98"/>
      <c r="G286" s="78"/>
      <c r="H286" s="185" t="s">
        <v>2990</v>
      </c>
      <c r="I286" s="144" t="str">
        <f>"CATI:  SI (NNA_M_ESC = 0) ASIGNAR (V08_15=blanco)"</f>
        <v>CATI:  SI (NNA_M_ESC = 0) ASIGNAR (V08_15=blanco)</v>
      </c>
      <c r="J286" s="344"/>
      <c r="K286" s="144"/>
      <c r="L286" s="144"/>
      <c r="M286" s="144"/>
      <c r="N286" s="144"/>
      <c r="O286" s="144"/>
      <c r="P286" s="144"/>
      <c r="Q286" s="144"/>
      <c r="R286" s="30"/>
      <c r="S286" s="30"/>
      <c r="T286" s="30"/>
      <c r="U286" s="30"/>
      <c r="V286" s="30"/>
      <c r="W286" s="30"/>
      <c r="X286" s="30"/>
      <c r="Y286" s="30"/>
      <c r="Z286" s="98"/>
      <c r="AA286" s="98"/>
      <c r="AB286" s="98"/>
      <c r="AC286" s="98"/>
      <c r="AD286" s="98"/>
      <c r="AE286" s="98"/>
      <c r="AF286" s="98"/>
      <c r="AG286" s="98"/>
      <c r="AH286" s="98"/>
      <c r="AI286" s="98"/>
      <c r="AJ286" s="98"/>
    </row>
    <row r="287" ht="13.5" customHeight="1">
      <c r="A287" s="5"/>
      <c r="B287" s="98"/>
      <c r="C287" s="98"/>
      <c r="D287" s="98"/>
      <c r="E287" s="98"/>
      <c r="F287" s="98"/>
      <c r="G287" s="78"/>
      <c r="H287" s="185" t="s">
        <v>2990</v>
      </c>
      <c r="I287" s="807"/>
      <c r="N287" s="30"/>
      <c r="O287" s="30"/>
      <c r="P287" s="30"/>
      <c r="Q287" s="30"/>
      <c r="R287" s="30"/>
      <c r="S287" s="30"/>
      <c r="T287" s="30"/>
      <c r="U287" s="30"/>
      <c r="V287" s="30"/>
      <c r="W287" s="30"/>
      <c r="X287" s="30"/>
      <c r="Y287" s="30"/>
      <c r="Z287" s="98"/>
      <c r="AA287" s="98"/>
      <c r="AB287" s="98"/>
      <c r="AC287" s="98"/>
      <c r="AD287" s="98"/>
      <c r="AE287" s="98"/>
      <c r="AF287" s="98"/>
      <c r="AG287" s="98"/>
      <c r="AH287" s="98"/>
      <c r="AI287" s="98"/>
      <c r="AJ287" s="98"/>
    </row>
    <row r="288" ht="13.5" customHeight="1">
      <c r="A288" s="5"/>
      <c r="B288" s="98"/>
      <c r="C288" s="98"/>
      <c r="D288" s="98"/>
      <c r="E288" s="98"/>
      <c r="F288" s="98"/>
      <c r="G288" s="259" t="s">
        <v>3110</v>
      </c>
      <c r="H288" s="193">
        <f>H278+0.01</f>
        <v>8.15</v>
      </c>
      <c r="I288" s="810" t="s">
        <v>3782</v>
      </c>
      <c r="J288" s="34"/>
      <c r="K288" s="34"/>
      <c r="L288" s="34"/>
      <c r="M288" s="34"/>
      <c r="N288" s="34"/>
      <c r="O288" s="34"/>
      <c r="P288" s="34"/>
      <c r="Q288" s="34"/>
      <c r="R288" s="34"/>
      <c r="S288" s="34"/>
      <c r="T288" s="34"/>
      <c r="U288" s="34"/>
      <c r="V288" s="34"/>
      <c r="W288" s="34"/>
      <c r="X288" s="34"/>
      <c r="Y288" s="35"/>
      <c r="Z288" s="98"/>
      <c r="AA288" s="98"/>
      <c r="AB288" s="98"/>
      <c r="AC288" s="98"/>
      <c r="AD288" s="98"/>
      <c r="AE288" s="98"/>
      <c r="AF288" s="98"/>
      <c r="AG288" s="98"/>
      <c r="AH288" s="98"/>
      <c r="AI288" s="98"/>
      <c r="AJ288" s="98"/>
    </row>
    <row r="289" ht="13.5" customHeight="1">
      <c r="A289" s="5"/>
      <c r="B289" s="98"/>
      <c r="C289" s="98"/>
      <c r="D289" s="98"/>
      <c r="E289" s="98"/>
      <c r="F289" s="98"/>
      <c r="I289" s="36"/>
      <c r="J289" s="37"/>
      <c r="K289" s="37"/>
      <c r="L289" s="37"/>
      <c r="M289" s="37"/>
      <c r="N289" s="37"/>
      <c r="O289" s="37"/>
      <c r="P289" s="37"/>
      <c r="Q289" s="37"/>
      <c r="R289" s="37"/>
      <c r="S289" s="37"/>
      <c r="T289" s="37"/>
      <c r="U289" s="37"/>
      <c r="V289" s="37"/>
      <c r="W289" s="37"/>
      <c r="X289" s="37"/>
      <c r="Y289" s="38"/>
      <c r="Z289" s="98"/>
      <c r="AA289" s="98"/>
      <c r="AB289" s="98"/>
      <c r="AC289" s="98"/>
      <c r="AD289" s="98"/>
      <c r="AE289" s="98"/>
      <c r="AF289" s="98"/>
      <c r="AG289" s="98"/>
      <c r="AH289" s="98"/>
      <c r="AI289" s="98"/>
      <c r="AJ289" s="98"/>
    </row>
    <row r="290" ht="13.5" customHeight="1">
      <c r="A290" s="5"/>
      <c r="B290" s="98"/>
      <c r="C290" s="98"/>
      <c r="D290" s="98"/>
      <c r="E290" s="98"/>
      <c r="F290" s="98"/>
      <c r="G290" s="78"/>
      <c r="H290" s="185"/>
      <c r="Z290" s="98"/>
      <c r="AA290" s="98"/>
      <c r="AB290" s="98"/>
      <c r="AC290" s="98"/>
      <c r="AD290" s="98"/>
      <c r="AE290" s="98"/>
      <c r="AF290" s="98"/>
      <c r="AG290" s="98"/>
      <c r="AH290" s="98"/>
      <c r="AI290" s="98"/>
      <c r="AJ290" s="98"/>
    </row>
    <row r="291" ht="13.5" customHeight="1">
      <c r="A291" s="5"/>
      <c r="B291" s="98"/>
      <c r="C291" s="98"/>
      <c r="D291" s="98"/>
      <c r="E291" s="98"/>
      <c r="F291" s="98"/>
      <c r="G291" s="78"/>
      <c r="H291" s="185"/>
      <c r="I291" s="30"/>
      <c r="J291" s="811" t="s">
        <v>3024</v>
      </c>
      <c r="K291" s="59"/>
      <c r="L291" s="30"/>
      <c r="M291" s="606" t="str">
        <f>"CATI VALIDACION: SI ("&amp;H288&amp;" &gt; NNA_M_ESC) MENSAJE BLOQUEO It cannot be more than the total number of female children in the household"</f>
        <v>CATI VALIDACION: SI (8,15 &gt; NNA_M_ESC) MENSAJE BLOQUEO It cannot be more than the total number of female children in the household</v>
      </c>
      <c r="N291" s="34"/>
      <c r="O291" s="34"/>
      <c r="P291" s="34"/>
      <c r="Q291" s="34"/>
      <c r="R291" s="34"/>
      <c r="S291" s="34"/>
      <c r="T291" s="34"/>
      <c r="U291" s="34"/>
      <c r="V291" s="34"/>
      <c r="W291" s="34"/>
      <c r="X291" s="34"/>
      <c r="Y291" s="35"/>
      <c r="Z291" s="98"/>
      <c r="AA291" s="98"/>
      <c r="AB291" s="98"/>
      <c r="AC291" s="98"/>
      <c r="AD291" s="98"/>
      <c r="AE291" s="98"/>
      <c r="AF291" s="98"/>
      <c r="AG291" s="98"/>
      <c r="AH291" s="98"/>
      <c r="AI291" s="98"/>
      <c r="AJ291" s="98"/>
    </row>
    <row r="292" ht="13.5" customHeight="1">
      <c r="A292" s="5"/>
      <c r="B292" s="98"/>
      <c r="C292" s="98"/>
      <c r="D292" s="98"/>
      <c r="E292" s="98"/>
      <c r="F292" s="98"/>
      <c r="G292" s="78"/>
      <c r="H292" s="185" t="s">
        <v>2990</v>
      </c>
      <c r="I292" s="99"/>
      <c r="J292" s="99"/>
      <c r="K292" s="98"/>
      <c r="L292" s="98"/>
      <c r="M292" s="36"/>
      <c r="N292" s="37"/>
      <c r="O292" s="37"/>
      <c r="P292" s="37"/>
      <c r="Q292" s="37"/>
      <c r="R292" s="37"/>
      <c r="S292" s="37"/>
      <c r="T292" s="37"/>
      <c r="U292" s="37"/>
      <c r="V292" s="37"/>
      <c r="W292" s="37"/>
      <c r="X292" s="37"/>
      <c r="Y292" s="38"/>
      <c r="Z292" s="98"/>
      <c r="AA292" s="98"/>
      <c r="AB292" s="98"/>
      <c r="AC292" s="98"/>
      <c r="AD292" s="98"/>
      <c r="AE292" s="98"/>
      <c r="AF292" s="98"/>
      <c r="AG292" s="98"/>
      <c r="AH292" s="98"/>
      <c r="AI292" s="98"/>
      <c r="AJ292" s="98"/>
    </row>
    <row r="293" ht="13.5" customHeight="1">
      <c r="A293" s="5"/>
      <c r="B293" s="98"/>
      <c r="C293" s="98"/>
      <c r="D293" s="98"/>
      <c r="E293" s="98"/>
      <c r="F293" s="98"/>
      <c r="G293" s="78"/>
      <c r="H293" s="185"/>
      <c r="I293" s="99"/>
      <c r="J293" s="99"/>
      <c r="K293" s="98"/>
      <c r="L293" s="98"/>
      <c r="M293" s="27"/>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row>
    <row r="294" ht="13.5" customHeight="1">
      <c r="A294" s="5"/>
      <c r="B294" s="98"/>
      <c r="C294" s="98"/>
      <c r="D294" s="98"/>
      <c r="E294" s="98"/>
      <c r="F294" s="98"/>
      <c r="G294" s="78"/>
      <c r="H294" s="185"/>
      <c r="I294" s="812" t="s">
        <v>3783</v>
      </c>
      <c r="J294" s="45"/>
      <c r="K294" s="45"/>
      <c r="L294" s="45"/>
      <c r="M294" s="45"/>
      <c r="N294" s="45"/>
      <c r="O294" s="45"/>
      <c r="P294" s="45"/>
      <c r="Q294" s="45"/>
      <c r="R294" s="45"/>
      <c r="S294" s="45"/>
      <c r="T294" s="46"/>
      <c r="U294" s="98"/>
      <c r="V294" s="98"/>
      <c r="W294" s="98"/>
      <c r="X294" s="98"/>
      <c r="Y294" s="98"/>
      <c r="Z294" s="98"/>
      <c r="AA294" s="98"/>
      <c r="AB294" s="98"/>
      <c r="AC294" s="98"/>
      <c r="AD294" s="98"/>
      <c r="AE294" s="98"/>
      <c r="AF294" s="98"/>
      <c r="AG294" s="98"/>
      <c r="AH294" s="98"/>
      <c r="AI294" s="98"/>
      <c r="AJ294" s="98"/>
    </row>
    <row r="295" ht="15.75" customHeight="1">
      <c r="A295" s="5"/>
      <c r="B295" s="51"/>
      <c r="C295" s="51"/>
      <c r="D295" s="51"/>
      <c r="E295" s="51"/>
      <c r="F295" s="98"/>
      <c r="G295" s="78"/>
      <c r="H295" s="813"/>
      <c r="I295" s="144" t="str">
        <f>"CATI: SI (7.23 SIN DATO) PASAR A SIGUIENTE SECCIÓN"</f>
        <v>CATI: SI (7.23 SIN DATO) PASAR A SIGUIENTE SECCIÓN</v>
      </c>
      <c r="J295" s="747"/>
      <c r="K295" s="748"/>
      <c r="L295" s="748"/>
      <c r="M295" s="748"/>
      <c r="N295" s="144"/>
      <c r="O295" s="144"/>
      <c r="P295" s="144"/>
      <c r="Q295" s="144"/>
      <c r="R295" s="98"/>
      <c r="S295" s="98"/>
      <c r="T295" s="98"/>
      <c r="U295" s="98"/>
      <c r="V295" s="98"/>
      <c r="W295" s="98"/>
      <c r="X295" s="98"/>
      <c r="Y295" s="98"/>
      <c r="Z295" s="98"/>
      <c r="AA295" s="98"/>
      <c r="AB295" s="98"/>
      <c r="AC295" s="98"/>
      <c r="AD295" s="98"/>
      <c r="AE295" s="98"/>
      <c r="AF295" s="98"/>
      <c r="AG295" s="98"/>
      <c r="AH295" s="98"/>
      <c r="AI295" s="98"/>
      <c r="AJ295" s="98"/>
    </row>
    <row r="296" ht="13.5" customHeight="1">
      <c r="A296" s="5"/>
      <c r="B296" s="98"/>
      <c r="C296" s="51"/>
      <c r="D296" s="51"/>
      <c r="E296" s="51"/>
      <c r="F296" s="98"/>
      <c r="G296" s="78"/>
      <c r="H296" s="746" t="s">
        <v>2990</v>
      </c>
      <c r="I296" s="144" t="str">
        <f>"CATI: SI (7.23 &gt;= 1) ASIGNAR V08_16a=W2_ID_2"</f>
        <v>CATI: SI (7.23 &gt;= 1) ASIGNAR V08_16a=W2_ID_2</v>
      </c>
      <c r="J296" s="344"/>
      <c r="K296" s="144"/>
      <c r="L296" s="144"/>
      <c r="M296" s="144"/>
      <c r="N296" s="144"/>
      <c r="O296" s="144"/>
      <c r="P296" s="144"/>
      <c r="Q296" s="144"/>
      <c r="R296" s="98"/>
      <c r="S296" s="98"/>
      <c r="T296" s="98"/>
      <c r="U296" s="98"/>
      <c r="V296" s="98"/>
      <c r="W296" s="98"/>
      <c r="X296" s="98"/>
      <c r="Y296" s="98"/>
      <c r="Z296" s="98"/>
      <c r="AA296" s="98"/>
      <c r="AB296" s="98"/>
      <c r="AC296" s="98"/>
      <c r="AD296" s="98"/>
      <c r="AE296" s="98"/>
      <c r="AF296" s="98"/>
      <c r="AG296" s="98"/>
      <c r="AH296" s="98"/>
      <c r="AI296" s="98"/>
      <c r="AJ296" s="98"/>
    </row>
    <row r="297" ht="13.5" customHeight="1">
      <c r="A297" s="5"/>
      <c r="B297" s="98"/>
      <c r="C297" s="98"/>
      <c r="D297" s="98"/>
      <c r="E297" s="98"/>
      <c r="F297" s="98"/>
      <c r="G297" s="78"/>
      <c r="H297" s="193"/>
      <c r="I297" s="342" t="s">
        <v>3640</v>
      </c>
      <c r="J297" s="144"/>
      <c r="K297" s="496"/>
      <c r="L297" s="496"/>
      <c r="M297" s="496"/>
      <c r="N297" s="496"/>
      <c r="O297" s="496"/>
      <c r="P297" s="496"/>
      <c r="Q297" s="496"/>
      <c r="R297" s="496"/>
      <c r="S297" s="496"/>
      <c r="T297" s="496"/>
      <c r="U297" s="496"/>
      <c r="V297" s="496"/>
      <c r="W297" s="496"/>
      <c r="X297" s="496"/>
      <c r="Y297" s="496"/>
      <c r="Z297" s="98"/>
      <c r="AA297" s="98"/>
      <c r="AB297" s="98"/>
      <c r="AC297" s="98"/>
      <c r="AD297" s="98"/>
      <c r="AE297" s="98"/>
      <c r="AF297" s="98"/>
      <c r="AG297" s="98"/>
      <c r="AH297" s="98"/>
      <c r="AI297" s="98"/>
      <c r="AJ297" s="98"/>
    </row>
    <row r="298" ht="13.5" customHeight="1">
      <c r="A298" s="5"/>
      <c r="B298" s="98"/>
      <c r="C298" s="98"/>
      <c r="D298" s="98"/>
      <c r="E298" s="98"/>
      <c r="F298" s="98"/>
      <c r="G298" s="78"/>
      <c r="H298" s="746"/>
      <c r="I298" s="342" t="s">
        <v>3641</v>
      </c>
      <c r="J298" s="144"/>
      <c r="K298" s="496"/>
      <c r="L298" s="496"/>
      <c r="M298" s="496"/>
      <c r="N298" s="496"/>
      <c r="O298" s="496"/>
      <c r="P298" s="496"/>
      <c r="Q298" s="496"/>
      <c r="R298" s="496"/>
      <c r="S298" s="496"/>
      <c r="T298" s="496"/>
      <c r="U298" s="496"/>
      <c r="V298" s="496"/>
      <c r="W298" s="496"/>
      <c r="X298" s="496"/>
      <c r="Y298" s="496"/>
      <c r="Z298" s="98"/>
      <c r="AA298" s="98"/>
      <c r="AB298" s="98"/>
      <c r="AC298" s="98"/>
      <c r="AD298" s="98"/>
      <c r="AE298" s="98"/>
      <c r="AF298" s="98"/>
      <c r="AG298" s="98"/>
      <c r="AH298" s="98"/>
      <c r="AI298" s="98"/>
      <c r="AJ298" s="98"/>
    </row>
    <row r="299" ht="13.5" customHeight="1">
      <c r="A299" s="5"/>
      <c r="B299" s="98"/>
      <c r="C299" s="98"/>
      <c r="D299" s="98"/>
      <c r="E299" s="98"/>
      <c r="F299" s="98"/>
      <c r="G299" s="78"/>
      <c r="H299" s="814"/>
      <c r="I299" s="815" t="s">
        <v>3784</v>
      </c>
      <c r="J299" s="34"/>
      <c r="K299" s="34"/>
      <c r="L299" s="34"/>
      <c r="M299" s="34"/>
      <c r="N299" s="34"/>
      <c r="O299" s="34"/>
      <c r="P299" s="34"/>
      <c r="Q299" s="34"/>
      <c r="R299" s="34"/>
      <c r="S299" s="34"/>
      <c r="T299" s="34"/>
      <c r="U299" s="34"/>
      <c r="V299" s="34"/>
      <c r="W299" s="34"/>
      <c r="X299" s="34"/>
      <c r="Y299" s="35"/>
      <c r="Z299" s="98"/>
      <c r="AA299" s="98"/>
      <c r="AB299" s="8"/>
      <c r="AC299" s="8"/>
      <c r="AD299" s="98"/>
      <c r="AE299" s="98"/>
      <c r="AF299" s="98"/>
      <c r="AG299" s="98"/>
      <c r="AH299" s="98"/>
      <c r="AI299" s="98"/>
      <c r="AJ299" s="98"/>
    </row>
    <row r="300" ht="13.5" customHeight="1">
      <c r="A300" s="5"/>
      <c r="B300" s="98"/>
      <c r="C300" s="98"/>
      <c r="D300" s="98"/>
      <c r="E300" s="98"/>
      <c r="F300" s="98"/>
      <c r="G300" s="259" t="s">
        <v>3110</v>
      </c>
      <c r="H300" s="814">
        <f>H288+0.01</f>
        <v>8.16</v>
      </c>
      <c r="I300" s="36"/>
      <c r="J300" s="37"/>
      <c r="K300" s="37"/>
      <c r="L300" s="37"/>
      <c r="M300" s="37"/>
      <c r="N300" s="37"/>
      <c r="O300" s="37"/>
      <c r="P300" s="37"/>
      <c r="Q300" s="37"/>
      <c r="R300" s="37"/>
      <c r="S300" s="37"/>
      <c r="T300" s="37"/>
      <c r="U300" s="37"/>
      <c r="V300" s="37"/>
      <c r="W300" s="37"/>
      <c r="X300" s="37"/>
      <c r="Y300" s="38"/>
      <c r="Z300" s="98"/>
      <c r="AA300" s="98"/>
      <c r="AB300" s="8"/>
      <c r="AC300" s="8"/>
      <c r="AD300" s="98"/>
      <c r="AE300" s="98"/>
      <c r="AF300" s="98"/>
      <c r="AG300" s="98"/>
      <c r="AH300" s="98"/>
      <c r="AI300" s="98"/>
      <c r="AJ300" s="98"/>
    </row>
    <row r="301" ht="13.5" customHeight="1">
      <c r="A301" s="5"/>
      <c r="B301" s="98"/>
      <c r="C301" s="98"/>
      <c r="D301" s="98"/>
      <c r="E301" s="98"/>
      <c r="F301" s="98"/>
      <c r="G301" s="78"/>
      <c r="H301" s="814"/>
      <c r="I301" s="749" t="s">
        <v>3785</v>
      </c>
      <c r="Z301" s="98"/>
      <c r="AA301" s="98"/>
      <c r="AB301" s="98"/>
      <c r="AC301" s="98"/>
      <c r="AD301" s="98"/>
      <c r="AE301" s="98"/>
      <c r="AF301" s="98"/>
      <c r="AG301" s="98"/>
      <c r="AH301" s="98"/>
      <c r="AI301" s="98"/>
      <c r="AJ301" s="98"/>
    </row>
    <row r="302" ht="13.5" customHeight="1">
      <c r="A302" s="5"/>
      <c r="B302" s="816"/>
      <c r="C302" s="816"/>
      <c r="D302" s="816"/>
      <c r="E302" s="816"/>
      <c r="F302" s="98"/>
      <c r="G302" s="78"/>
      <c r="H302" s="817"/>
      <c r="Z302" s="98"/>
      <c r="AA302" s="98"/>
      <c r="AB302" s="98"/>
      <c r="AC302" s="98"/>
      <c r="AD302" s="98"/>
      <c r="AE302" s="98"/>
      <c r="AF302" s="98"/>
      <c r="AG302" s="98"/>
      <c r="AH302" s="98"/>
      <c r="AI302" s="98"/>
      <c r="AJ302" s="98"/>
    </row>
    <row r="303" ht="13.5" customHeight="1">
      <c r="A303" s="5"/>
      <c r="B303" s="816"/>
      <c r="C303" s="816"/>
      <c r="D303" s="816"/>
      <c r="E303" s="816"/>
      <c r="F303" s="98"/>
      <c r="G303" s="78"/>
      <c r="H303" s="817"/>
      <c r="Z303" s="98"/>
      <c r="AA303" s="98"/>
      <c r="AB303" s="98"/>
      <c r="AC303" s="98"/>
      <c r="AD303" s="98"/>
      <c r="AE303" s="98"/>
      <c r="AF303" s="98"/>
      <c r="AG303" s="98"/>
      <c r="AH303" s="98"/>
      <c r="AI303" s="98"/>
      <c r="AJ303" s="98"/>
    </row>
    <row r="304" ht="13.5" customHeight="1">
      <c r="A304" s="5"/>
      <c r="B304" s="816"/>
      <c r="C304" s="816"/>
      <c r="D304" s="816"/>
      <c r="E304" s="816"/>
      <c r="F304" s="98"/>
      <c r="G304" s="78"/>
      <c r="H304" s="817"/>
      <c r="I304" s="27"/>
      <c r="J304" s="27"/>
      <c r="K304" s="752" t="s">
        <v>3786</v>
      </c>
      <c r="L304" s="58"/>
      <c r="M304" s="59"/>
      <c r="N304" s="753" t="s">
        <v>3787</v>
      </c>
      <c r="O304" s="58"/>
      <c r="P304" s="58"/>
      <c r="Q304" s="59"/>
      <c r="R304" s="27"/>
      <c r="S304" s="8"/>
      <c r="T304" s="8"/>
      <c r="U304" s="8"/>
      <c r="V304" s="8"/>
      <c r="W304" s="8"/>
      <c r="X304" s="8"/>
      <c r="Y304" s="8"/>
      <c r="Z304" s="98"/>
      <c r="AA304" s="98"/>
      <c r="AB304" s="98"/>
      <c r="AC304" s="98"/>
      <c r="AD304" s="98"/>
      <c r="AE304" s="98"/>
      <c r="AF304" s="98"/>
      <c r="AG304" s="98"/>
      <c r="AH304" s="98"/>
      <c r="AI304" s="98"/>
      <c r="AJ304" s="98"/>
    </row>
    <row r="305" ht="13.5" customHeight="1">
      <c r="A305" s="5"/>
      <c r="B305" s="816"/>
      <c r="C305" s="816"/>
      <c r="D305" s="816"/>
      <c r="E305" s="816"/>
      <c r="F305" s="98"/>
      <c r="G305" s="78"/>
      <c r="H305" s="817"/>
      <c r="I305" s="27"/>
      <c r="J305" s="27"/>
      <c r="K305" s="752" t="s">
        <v>3788</v>
      </c>
      <c r="L305" s="58"/>
      <c r="M305" s="59"/>
      <c r="N305" s="753" t="s">
        <v>3789</v>
      </c>
      <c r="O305" s="58"/>
      <c r="P305" s="58"/>
      <c r="Q305" s="59"/>
      <c r="R305" s="27"/>
      <c r="S305" s="8"/>
      <c r="T305" s="8"/>
      <c r="U305" s="8"/>
      <c r="V305" s="8"/>
      <c r="W305" s="8"/>
      <c r="X305" s="8"/>
      <c r="Y305" s="8"/>
      <c r="Z305" s="98"/>
      <c r="AA305" s="98"/>
      <c r="AB305" s="98"/>
      <c r="AC305" s="98"/>
      <c r="AD305" s="98"/>
      <c r="AE305" s="98"/>
      <c r="AF305" s="98"/>
      <c r="AG305" s="98"/>
      <c r="AH305" s="98"/>
      <c r="AI305" s="98"/>
      <c r="AJ305" s="98"/>
    </row>
    <row r="306" ht="13.5" customHeight="1">
      <c r="A306" s="5"/>
      <c r="B306" s="816"/>
      <c r="C306" s="816"/>
      <c r="D306" s="816"/>
      <c r="E306" s="816"/>
      <c r="F306" s="98"/>
      <c r="G306" s="78"/>
      <c r="H306" s="817" t="s">
        <v>2990</v>
      </c>
      <c r="I306" s="27"/>
      <c r="J306" s="27"/>
      <c r="K306" s="754"/>
      <c r="L306" s="58"/>
      <c r="M306" s="59"/>
      <c r="N306" s="755"/>
      <c r="O306" s="58"/>
      <c r="P306" s="58"/>
      <c r="Q306" s="59"/>
      <c r="R306" s="27"/>
      <c r="S306" s="8"/>
      <c r="T306" s="8"/>
      <c r="U306" s="8"/>
      <c r="V306" s="8"/>
      <c r="W306" s="8"/>
      <c r="X306" s="8"/>
      <c r="Y306" s="8"/>
      <c r="Z306" s="98"/>
      <c r="AA306" s="98"/>
      <c r="AB306" s="98"/>
      <c r="AC306" s="98"/>
      <c r="AD306" s="98"/>
      <c r="AE306" s="98"/>
      <c r="AF306" s="98"/>
      <c r="AG306" s="98"/>
      <c r="AH306" s="98"/>
      <c r="AI306" s="98"/>
      <c r="AJ306" s="98"/>
    </row>
    <row r="307" ht="13.5" customHeight="1">
      <c r="A307" s="5"/>
      <c r="B307" s="816"/>
      <c r="C307" s="816"/>
      <c r="D307" s="816"/>
      <c r="E307" s="816"/>
      <c r="F307" s="98"/>
      <c r="G307" s="78"/>
      <c r="H307" s="817"/>
      <c r="I307" s="27"/>
      <c r="J307" s="27"/>
      <c r="K307" s="99"/>
      <c r="L307" s="99"/>
      <c r="M307" s="99"/>
      <c r="N307" s="268"/>
      <c r="O307" s="268"/>
      <c r="P307" s="268"/>
      <c r="Q307" s="268"/>
      <c r="R307" s="27"/>
      <c r="S307" s="8"/>
      <c r="T307" s="8"/>
      <c r="U307" s="8"/>
      <c r="V307" s="8"/>
      <c r="W307" s="8"/>
      <c r="X307" s="8"/>
      <c r="Y307" s="8"/>
      <c r="Z307" s="98"/>
      <c r="AA307" s="98"/>
      <c r="AB307" s="98"/>
      <c r="AC307" s="98"/>
      <c r="AD307" s="98"/>
      <c r="AE307" s="98"/>
      <c r="AF307" s="98"/>
      <c r="AG307" s="98"/>
      <c r="AH307" s="98"/>
      <c r="AI307" s="98"/>
      <c r="AJ307" s="98"/>
    </row>
    <row r="308" ht="13.5" customHeight="1">
      <c r="A308" s="5"/>
      <c r="B308" s="816"/>
      <c r="C308" s="816"/>
      <c r="D308" s="816"/>
      <c r="E308" s="816"/>
      <c r="F308" s="98"/>
      <c r="G308" s="78"/>
      <c r="H308" s="817"/>
      <c r="I308" s="541" t="s">
        <v>3790</v>
      </c>
      <c r="J308" s="541"/>
      <c r="K308" s="818"/>
      <c r="L308" s="818"/>
      <c r="M308" s="818"/>
      <c r="N308" s="819"/>
      <c r="O308" s="819"/>
      <c r="P308" s="819"/>
      <c r="Q308" s="819"/>
      <c r="R308" s="541"/>
      <c r="S308" s="820"/>
      <c r="T308" s="820"/>
      <c r="U308" s="820"/>
      <c r="V308" s="820"/>
      <c r="W308" s="820"/>
      <c r="X308" s="8"/>
      <c r="Y308" s="8"/>
      <c r="Z308" s="98"/>
      <c r="AA308" s="98"/>
      <c r="AB308" s="98"/>
      <c r="AC308" s="98"/>
      <c r="AD308" s="98"/>
      <c r="AE308" s="98"/>
      <c r="AF308" s="98"/>
      <c r="AG308" s="98"/>
      <c r="AH308" s="98"/>
      <c r="AI308" s="98"/>
      <c r="AJ308" s="98"/>
    </row>
    <row r="309" ht="13.5" customHeight="1">
      <c r="A309" s="5"/>
      <c r="B309" s="816"/>
      <c r="C309" s="816"/>
      <c r="D309" s="816"/>
      <c r="E309" s="816"/>
      <c r="F309" s="98"/>
      <c r="G309" s="78"/>
      <c r="H309" s="817"/>
      <c r="I309" s="31"/>
      <c r="J309" s="27"/>
      <c r="K309" s="99"/>
      <c r="L309" s="99"/>
      <c r="M309" s="99"/>
      <c r="N309" s="268"/>
      <c r="O309" s="268"/>
      <c r="P309" s="268"/>
      <c r="Q309" s="268"/>
      <c r="R309" s="27"/>
      <c r="S309" s="8"/>
      <c r="T309" s="8"/>
      <c r="U309" s="8"/>
      <c r="V309" s="8"/>
      <c r="W309" s="8"/>
      <c r="X309" s="8"/>
      <c r="Y309" s="8"/>
      <c r="Z309" s="98"/>
      <c r="AA309" s="98"/>
      <c r="AB309" s="98"/>
      <c r="AC309" s="98"/>
      <c r="AD309" s="98"/>
      <c r="AE309" s="98"/>
      <c r="AF309" s="98"/>
      <c r="AG309" s="98"/>
      <c r="AH309" s="98"/>
      <c r="AI309" s="98"/>
      <c r="AJ309" s="98"/>
    </row>
    <row r="310" ht="13.5" customHeight="1">
      <c r="A310" s="5"/>
      <c r="B310" s="816"/>
      <c r="C310" s="816"/>
      <c r="D310" s="816"/>
      <c r="E310" s="816"/>
      <c r="F310" s="98"/>
      <c r="G310" s="78"/>
      <c r="H310" s="814"/>
      <c r="I310" s="821" t="s">
        <v>3003</v>
      </c>
      <c r="L310" s="822"/>
      <c r="M310" s="822"/>
      <c r="N310" s="823"/>
      <c r="O310" s="823"/>
      <c r="P310" s="823"/>
      <c r="Q310" s="823"/>
      <c r="R310" s="824"/>
      <c r="S310" s="825"/>
      <c r="T310" s="825"/>
      <c r="U310" s="825"/>
      <c r="V310" s="825"/>
      <c r="W310" s="825"/>
      <c r="X310" s="825"/>
      <c r="Y310" s="825"/>
      <c r="Z310" s="98"/>
      <c r="AA310" s="98"/>
      <c r="AB310" s="98"/>
      <c r="AC310" s="98"/>
      <c r="AD310" s="98"/>
      <c r="AE310" s="98"/>
      <c r="AF310" s="98"/>
      <c r="AG310" s="98"/>
      <c r="AH310" s="98"/>
      <c r="AI310" s="98"/>
      <c r="AJ310" s="98"/>
    </row>
    <row r="311">
      <c r="A311" s="5"/>
      <c r="B311" s="98"/>
      <c r="C311" s="816"/>
      <c r="D311" s="816"/>
      <c r="E311" s="816"/>
      <c r="F311" s="98"/>
      <c r="G311" s="259" t="s">
        <v>3110</v>
      </c>
      <c r="H311" s="814">
        <f>H300+0.01</f>
        <v>8.17</v>
      </c>
      <c r="I311" s="826" t="s">
        <v>3791</v>
      </c>
      <c r="Y311" s="84"/>
      <c r="Z311" s="98"/>
      <c r="AA311" s="98"/>
      <c r="AB311" s="98"/>
      <c r="AC311" s="98"/>
      <c r="AD311" s="98"/>
      <c r="AE311" s="98"/>
      <c r="AF311" s="98"/>
      <c r="AG311" s="98"/>
      <c r="AH311" s="98"/>
      <c r="AI311" s="98"/>
      <c r="AJ311" s="98"/>
    </row>
    <row r="312">
      <c r="A312" s="5"/>
      <c r="B312" s="98"/>
      <c r="C312" s="816"/>
      <c r="D312" s="816"/>
      <c r="E312" s="816"/>
      <c r="F312" s="98"/>
      <c r="G312" s="78"/>
      <c r="H312" s="814"/>
      <c r="I312" s="821" t="s">
        <v>3005</v>
      </c>
      <c r="K312" s="822"/>
      <c r="L312" s="822"/>
      <c r="M312" s="822"/>
      <c r="N312" s="823"/>
      <c r="O312" s="823"/>
      <c r="P312" s="823"/>
      <c r="Q312" s="823"/>
      <c r="R312" s="824"/>
      <c r="S312" s="825"/>
      <c r="T312" s="825"/>
      <c r="U312" s="825"/>
      <c r="V312" s="825"/>
      <c r="W312" s="825"/>
      <c r="X312" s="825"/>
      <c r="Y312" s="825"/>
      <c r="Z312" s="98"/>
      <c r="AA312" s="98"/>
      <c r="AB312" s="98"/>
      <c r="AC312" s="98"/>
      <c r="AD312" s="98"/>
      <c r="AE312" s="98"/>
      <c r="AF312" s="98"/>
      <c r="AG312" s="98"/>
      <c r="AH312" s="98"/>
      <c r="AI312" s="98"/>
      <c r="AJ312" s="98"/>
    </row>
    <row r="313" ht="13.5" customHeight="1">
      <c r="A313" s="5"/>
      <c r="B313" s="98"/>
      <c r="C313" s="816"/>
      <c r="D313" s="816"/>
      <c r="E313" s="816"/>
      <c r="F313" s="98"/>
      <c r="G313" s="78"/>
      <c r="H313" s="814"/>
      <c r="I313" s="826" t="s">
        <v>3791</v>
      </c>
      <c r="Y313" s="84"/>
      <c r="Z313" s="98"/>
      <c r="AA313" s="98"/>
      <c r="AB313" s="98"/>
      <c r="AC313" s="98"/>
      <c r="AD313" s="98"/>
      <c r="AE313" s="98"/>
      <c r="AF313" s="98"/>
      <c r="AG313" s="98"/>
      <c r="AH313" s="98"/>
      <c r="AI313" s="98"/>
      <c r="AJ313" s="98"/>
    </row>
    <row r="314" ht="13.5" customHeight="1">
      <c r="A314" s="5"/>
      <c r="B314" s="98"/>
      <c r="C314" s="816"/>
      <c r="D314" s="816"/>
      <c r="E314" s="816"/>
      <c r="F314" s="98"/>
      <c r="G314" s="78"/>
      <c r="H314" s="814"/>
      <c r="I314" s="821" t="s">
        <v>3006</v>
      </c>
      <c r="L314" s="822"/>
      <c r="M314" s="822"/>
      <c r="N314" s="823"/>
      <c r="O314" s="823"/>
      <c r="P314" s="823"/>
      <c r="Q314" s="823"/>
      <c r="R314" s="824"/>
      <c r="S314" s="825"/>
      <c r="T314" s="825"/>
      <c r="U314" s="825"/>
      <c r="V314" s="825"/>
      <c r="W314" s="825"/>
      <c r="X314" s="825"/>
      <c r="Y314" s="825"/>
      <c r="Z314" s="98"/>
      <c r="AA314" s="98"/>
      <c r="AB314" s="98"/>
      <c r="AC314" s="98"/>
      <c r="AD314" s="98"/>
      <c r="AE314" s="98"/>
      <c r="AF314" s="98"/>
      <c r="AG314" s="98"/>
      <c r="AH314" s="98"/>
      <c r="AI314" s="98"/>
      <c r="AJ314" s="98"/>
    </row>
    <row r="315" ht="13.5" customHeight="1">
      <c r="A315" s="5"/>
      <c r="B315" s="98"/>
      <c r="C315" s="816"/>
      <c r="D315" s="816"/>
      <c r="E315" s="816"/>
      <c r="F315" s="98"/>
      <c r="G315" s="78"/>
      <c r="H315" s="814"/>
      <c r="I315" s="826" t="s">
        <v>3792</v>
      </c>
      <c r="Y315" s="84"/>
      <c r="Z315" s="98"/>
      <c r="AA315" s="98"/>
      <c r="AB315" s="98"/>
      <c r="AC315" s="98"/>
      <c r="AD315" s="98"/>
      <c r="AE315" s="98"/>
      <c r="AF315" s="98"/>
      <c r="AG315" s="98"/>
      <c r="AH315" s="98"/>
      <c r="AI315" s="98"/>
      <c r="AJ315" s="98"/>
    </row>
    <row r="316" ht="13.5" customHeight="1">
      <c r="A316" s="5"/>
      <c r="B316" s="98"/>
      <c r="C316" s="816"/>
      <c r="D316" s="816"/>
      <c r="E316" s="816"/>
      <c r="F316" s="98"/>
      <c r="G316" s="78"/>
      <c r="H316" s="814"/>
      <c r="I316" s="821" t="s">
        <v>3007</v>
      </c>
      <c r="K316" s="822"/>
      <c r="L316" s="822"/>
      <c r="M316" s="822"/>
      <c r="N316" s="823"/>
      <c r="O316" s="823"/>
      <c r="P316" s="823"/>
      <c r="Q316" s="823"/>
      <c r="R316" s="824"/>
      <c r="S316" s="825"/>
      <c r="T316" s="825"/>
      <c r="U316" s="825"/>
      <c r="V316" s="825"/>
      <c r="W316" s="825"/>
      <c r="X316" s="825"/>
      <c r="Y316" s="825"/>
      <c r="Z316" s="98"/>
      <c r="AA316" s="98"/>
      <c r="AB316" s="98"/>
      <c r="AC316" s="98"/>
      <c r="AD316" s="98"/>
      <c r="AE316" s="98"/>
      <c r="AF316" s="98"/>
      <c r="AG316" s="98"/>
      <c r="AH316" s="98"/>
      <c r="AI316" s="98"/>
      <c r="AJ316" s="98"/>
    </row>
    <row r="317" ht="13.5" customHeight="1">
      <c r="A317" s="5"/>
      <c r="B317" s="98"/>
      <c r="C317" s="816"/>
      <c r="D317" s="816"/>
      <c r="E317" s="816"/>
      <c r="F317" s="98"/>
      <c r="G317" s="78"/>
      <c r="H317" s="814"/>
      <c r="I317" s="826" t="s">
        <v>3792</v>
      </c>
      <c r="Y317" s="84"/>
      <c r="Z317" s="98"/>
      <c r="AA317" s="98"/>
      <c r="AB317" s="98"/>
      <c r="AC317" s="98"/>
      <c r="AD317" s="98"/>
      <c r="AE317" s="98"/>
      <c r="AF317" s="98"/>
      <c r="AG317" s="98"/>
      <c r="AH317" s="98"/>
      <c r="AI317" s="98"/>
      <c r="AJ317" s="98"/>
    </row>
    <row r="318" ht="13.5" customHeight="1">
      <c r="A318" s="5"/>
      <c r="B318" s="98"/>
      <c r="C318" s="816"/>
      <c r="D318" s="816"/>
      <c r="E318" s="816"/>
      <c r="F318" s="98"/>
      <c r="G318" s="78"/>
      <c r="H318" s="814"/>
      <c r="I318" s="821" t="s">
        <v>3008</v>
      </c>
      <c r="K318" s="822"/>
      <c r="L318" s="822"/>
      <c r="M318" s="822"/>
      <c r="N318" s="823"/>
      <c r="O318" s="823"/>
      <c r="P318" s="823"/>
      <c r="Q318" s="823"/>
      <c r="R318" s="824"/>
      <c r="S318" s="825"/>
      <c r="T318" s="825"/>
      <c r="U318" s="825"/>
      <c r="V318" s="825"/>
      <c r="W318" s="825"/>
      <c r="X318" s="825"/>
      <c r="Y318" s="825"/>
      <c r="Z318" s="98"/>
      <c r="AA318" s="98"/>
      <c r="AB318" s="98"/>
      <c r="AC318" s="98"/>
      <c r="AD318" s="98"/>
      <c r="AE318" s="98"/>
      <c r="AF318" s="98"/>
      <c r="AG318" s="98"/>
      <c r="AH318" s="98"/>
      <c r="AI318" s="98"/>
      <c r="AJ318" s="98"/>
    </row>
    <row r="319" ht="13.5" customHeight="1">
      <c r="A319" s="5"/>
      <c r="B319" s="98"/>
      <c r="C319" s="816"/>
      <c r="D319" s="816"/>
      <c r="E319" s="816"/>
      <c r="F319" s="98"/>
      <c r="G319" s="78"/>
      <c r="H319" s="814"/>
      <c r="I319" s="826" t="s">
        <v>3793</v>
      </c>
      <c r="Y319" s="84"/>
      <c r="Z319" s="98"/>
      <c r="AA319" s="98"/>
      <c r="AB319" s="98"/>
      <c r="AC319" s="98"/>
      <c r="AD319" s="98"/>
      <c r="AE319" s="98"/>
      <c r="AF319" s="98"/>
      <c r="AG319" s="98"/>
      <c r="AH319" s="98"/>
      <c r="AI319" s="98"/>
      <c r="AJ319" s="98"/>
    </row>
    <row r="320" ht="13.5" customHeight="1">
      <c r="A320" s="5"/>
      <c r="B320" s="98"/>
      <c r="C320" s="816"/>
      <c r="D320" s="816"/>
      <c r="E320" s="816"/>
      <c r="F320" s="98"/>
      <c r="G320" s="78"/>
      <c r="H320" s="814"/>
      <c r="I320" s="98"/>
      <c r="J320" s="765">
        <v>1.0</v>
      </c>
      <c r="K320" s="27" t="s">
        <v>2974</v>
      </c>
      <c r="L320" s="98"/>
      <c r="M320" s="27" t="s">
        <v>2976</v>
      </c>
      <c r="N320" s="125">
        <f>H346</f>
        <v>8.19</v>
      </c>
      <c r="O320" s="98"/>
      <c r="P320" s="98"/>
      <c r="Q320" s="98"/>
      <c r="R320" s="98"/>
      <c r="S320" s="27"/>
      <c r="T320" s="27"/>
      <c r="U320" s="27"/>
      <c r="V320" s="27"/>
      <c r="W320" s="27"/>
      <c r="X320" s="27"/>
      <c r="Y320" s="27"/>
      <c r="Z320" s="98"/>
      <c r="AA320" s="98"/>
      <c r="AB320" s="98"/>
      <c r="AC320" s="98"/>
      <c r="AD320" s="98"/>
      <c r="AE320" s="98"/>
      <c r="AF320" s="98"/>
      <c r="AG320" s="98"/>
      <c r="AH320" s="98"/>
      <c r="AI320" s="98"/>
      <c r="AJ320" s="98"/>
    </row>
    <row r="321" ht="13.5" customHeight="1">
      <c r="A321" s="5"/>
      <c r="B321" s="98"/>
      <c r="C321" s="816"/>
      <c r="D321" s="816"/>
      <c r="E321" s="816"/>
      <c r="F321" s="98"/>
      <c r="G321" s="78"/>
      <c r="H321" s="814"/>
      <c r="I321" s="98"/>
      <c r="J321" s="765">
        <v>2.0</v>
      </c>
      <c r="K321" s="27" t="s">
        <v>2975</v>
      </c>
      <c r="L321" s="27"/>
      <c r="M321" s="27"/>
      <c r="N321" s="27"/>
      <c r="O321" s="27" t="s">
        <v>3024</v>
      </c>
      <c r="P321" s="27" t="s">
        <v>3024</v>
      </c>
      <c r="Q321" s="27" t="s">
        <v>3024</v>
      </c>
      <c r="R321" s="27" t="s">
        <v>3024</v>
      </c>
      <c r="S321" s="27"/>
      <c r="T321" s="27"/>
      <c r="U321" s="27"/>
      <c r="V321" s="27"/>
      <c r="W321" s="27"/>
      <c r="X321" s="27"/>
      <c r="Y321" s="27"/>
      <c r="Z321" s="98"/>
      <c r="AA321" s="98"/>
      <c r="AB321" s="98"/>
      <c r="AC321" s="98"/>
      <c r="AD321" s="98"/>
      <c r="AE321" s="98"/>
      <c r="AF321" s="98"/>
      <c r="AG321" s="98"/>
      <c r="AH321" s="98"/>
      <c r="AI321" s="98"/>
      <c r="AJ321" s="98"/>
    </row>
    <row r="322" ht="13.5" customHeight="1">
      <c r="A322" s="5"/>
      <c r="B322" s="98"/>
      <c r="C322" s="816"/>
      <c r="D322" s="816"/>
      <c r="E322" s="816"/>
      <c r="F322" s="98"/>
      <c r="G322" s="78"/>
      <c r="H322" s="827"/>
      <c r="I322" s="27" t="s">
        <v>3024</v>
      </c>
      <c r="J322" s="27" t="s">
        <v>3024</v>
      </c>
      <c r="K322" s="27" t="s">
        <v>3024</v>
      </c>
      <c r="L322" s="27" t="s">
        <v>3024</v>
      </c>
      <c r="M322" s="27" t="s">
        <v>3024</v>
      </c>
      <c r="N322" s="27" t="s">
        <v>3024</v>
      </c>
      <c r="O322" s="27" t="s">
        <v>3024</v>
      </c>
      <c r="P322" s="27" t="s">
        <v>3024</v>
      </c>
      <c r="Q322" s="27" t="s">
        <v>3024</v>
      </c>
      <c r="R322" s="27" t="s">
        <v>3024</v>
      </c>
      <c r="S322" s="27"/>
      <c r="T322" s="27"/>
      <c r="U322" s="27"/>
      <c r="V322" s="27"/>
      <c r="W322" s="27"/>
      <c r="X322" s="27"/>
      <c r="Y322" s="27"/>
      <c r="Z322" s="98"/>
      <c r="AA322" s="98"/>
      <c r="AB322" s="98"/>
      <c r="AC322" s="98"/>
      <c r="AD322" s="98"/>
      <c r="AE322" s="98"/>
      <c r="AF322" s="98"/>
      <c r="AG322" s="98"/>
      <c r="AH322" s="98"/>
      <c r="AI322" s="98"/>
      <c r="AJ322" s="98"/>
      <c r="AK322" s="98"/>
      <c r="AL322" s="98"/>
    </row>
    <row r="323" ht="13.5" customHeight="1">
      <c r="A323" s="5"/>
      <c r="B323" s="98"/>
      <c r="C323" s="816"/>
      <c r="D323" s="816"/>
      <c r="E323" s="816"/>
      <c r="F323" s="98"/>
      <c r="G323" s="259" t="s">
        <v>3110</v>
      </c>
      <c r="H323" s="814">
        <f>H311+0.01</f>
        <v>8.18</v>
      </c>
      <c r="I323" s="27" t="s">
        <v>3794</v>
      </c>
      <c r="J323" s="27"/>
      <c r="K323" s="27"/>
      <c r="L323" s="27"/>
      <c r="M323" s="27"/>
      <c r="N323" s="27"/>
      <c r="O323" s="27"/>
      <c r="P323" s="27"/>
      <c r="Q323" s="27"/>
      <c r="R323" s="27"/>
      <c r="S323" s="27"/>
      <c r="T323" s="27"/>
      <c r="U323" s="27"/>
      <c r="V323" s="27"/>
      <c r="W323" s="27"/>
      <c r="X323" s="27"/>
      <c r="Y323" s="27"/>
      <c r="Z323" s="98"/>
      <c r="AA323" s="98"/>
      <c r="AB323" s="98"/>
      <c r="AC323" s="98"/>
      <c r="AD323" s="98"/>
      <c r="AE323" s="98"/>
      <c r="AF323" s="98"/>
      <c r="AG323" s="98"/>
      <c r="AH323" s="98"/>
      <c r="AI323" s="98"/>
      <c r="AJ323" s="98"/>
      <c r="AK323" s="98"/>
      <c r="AL323" s="98"/>
    </row>
    <row r="324" ht="13.5" customHeight="1">
      <c r="A324" s="5"/>
      <c r="B324" s="98"/>
      <c r="C324" s="816"/>
      <c r="D324" s="816"/>
      <c r="E324" s="816"/>
      <c r="F324" s="98"/>
      <c r="G324" s="78"/>
      <c r="H324" s="827"/>
      <c r="I324" s="98"/>
      <c r="J324" s="765">
        <v>1.0</v>
      </c>
      <c r="K324" s="27" t="s">
        <v>3795</v>
      </c>
      <c r="L324" s="27"/>
      <c r="M324" s="27"/>
      <c r="N324" s="27"/>
      <c r="O324" s="27"/>
      <c r="P324" s="27"/>
      <c r="Q324" s="27"/>
      <c r="R324" s="125"/>
      <c r="S324" s="27"/>
      <c r="T324" s="27"/>
      <c r="U324" s="27"/>
      <c r="V324" s="27"/>
      <c r="W324" s="27"/>
      <c r="X324" s="27"/>
      <c r="Y324" s="27"/>
      <c r="Z324" s="98"/>
      <c r="AA324" s="98"/>
      <c r="AB324" s="98"/>
      <c r="AC324" s="98"/>
      <c r="AD324" s="98"/>
      <c r="AE324" s="98"/>
      <c r="AF324" s="98"/>
      <c r="AG324" s="98"/>
      <c r="AH324" s="98"/>
      <c r="AI324" s="98"/>
      <c r="AJ324" s="98"/>
      <c r="AK324" s="98"/>
      <c r="AL324" s="98"/>
    </row>
    <row r="325" ht="13.5" customHeight="1">
      <c r="A325" s="5"/>
      <c r="B325" s="98"/>
      <c r="C325" s="816"/>
      <c r="D325" s="816"/>
      <c r="E325" s="816"/>
      <c r="F325" s="98"/>
      <c r="I325" s="98"/>
      <c r="J325" s="765">
        <v>2.0</v>
      </c>
      <c r="K325" s="27" t="s">
        <v>3796</v>
      </c>
      <c r="L325" s="27"/>
      <c r="M325" s="27"/>
      <c r="N325" s="27"/>
      <c r="O325" s="27"/>
      <c r="P325" s="27"/>
      <c r="Q325" s="27"/>
      <c r="R325" s="125"/>
      <c r="S325" s="27"/>
      <c r="T325" s="27"/>
      <c r="U325" s="27"/>
      <c r="V325" s="27"/>
      <c r="W325" s="27"/>
      <c r="X325" s="27"/>
      <c r="Y325" s="27"/>
      <c r="Z325" s="98"/>
      <c r="AA325" s="98"/>
      <c r="AB325" s="98"/>
      <c r="AC325" s="98"/>
      <c r="AD325" s="98"/>
      <c r="AE325" s="98"/>
      <c r="AF325" s="98"/>
      <c r="AG325" s="98"/>
      <c r="AH325" s="98"/>
      <c r="AI325" s="98"/>
      <c r="AJ325" s="98"/>
      <c r="AK325" s="98"/>
      <c r="AL325" s="98"/>
    </row>
    <row r="326" ht="13.5" customHeight="1">
      <c r="A326" s="5"/>
      <c r="B326" s="98"/>
      <c r="C326" s="816"/>
      <c r="D326" s="816"/>
      <c r="E326" s="816"/>
      <c r="F326" s="98"/>
      <c r="G326" s="78"/>
      <c r="H326" s="827"/>
      <c r="I326" s="98"/>
      <c r="J326" s="765">
        <v>3.0</v>
      </c>
      <c r="K326" s="27" t="s">
        <v>3797</v>
      </c>
      <c r="L326" s="27"/>
      <c r="M326" s="27"/>
      <c r="N326" s="27"/>
      <c r="O326" s="27"/>
      <c r="P326" s="27"/>
      <c r="Q326" s="27"/>
      <c r="R326" s="125"/>
      <c r="S326" s="27"/>
      <c r="T326" s="27"/>
      <c r="U326" s="27"/>
      <c r="V326" s="27"/>
      <c r="W326" s="27"/>
      <c r="X326" s="27"/>
      <c r="Y326" s="27"/>
      <c r="Z326" s="98"/>
      <c r="AA326" s="98"/>
      <c r="AB326" s="98"/>
      <c r="AC326" s="98"/>
      <c r="AD326" s="98"/>
      <c r="AE326" s="98"/>
      <c r="AF326" s="98"/>
      <c r="AG326" s="98"/>
      <c r="AH326" s="98"/>
      <c r="AI326" s="98"/>
      <c r="AJ326" s="98"/>
      <c r="AK326" s="98"/>
      <c r="AL326" s="98"/>
    </row>
    <row r="327" ht="13.5" customHeight="1">
      <c r="A327" s="5"/>
      <c r="B327" s="98"/>
      <c r="C327" s="816"/>
      <c r="D327" s="816"/>
      <c r="E327" s="816"/>
      <c r="F327" s="98"/>
      <c r="G327" s="78"/>
      <c r="H327" s="827"/>
      <c r="I327" s="98"/>
      <c r="J327" s="765">
        <v>4.0</v>
      </c>
      <c r="K327" s="27" t="s">
        <v>3798</v>
      </c>
      <c r="L327" s="27"/>
      <c r="M327" s="27"/>
      <c r="N327" s="27"/>
      <c r="O327" s="27"/>
      <c r="P327" s="27"/>
      <c r="Q327" s="27"/>
      <c r="R327" s="125"/>
      <c r="S327" s="27"/>
      <c r="T327" s="27"/>
      <c r="U327" s="27"/>
      <c r="V327" s="27"/>
      <c r="W327" s="27"/>
      <c r="X327" s="27"/>
      <c r="Y327" s="27"/>
      <c r="Z327" s="98"/>
      <c r="AA327" s="98"/>
      <c r="AB327" s="98"/>
      <c r="AC327" s="98"/>
      <c r="AD327" s="98"/>
      <c r="AE327" s="98"/>
      <c r="AF327" s="98"/>
      <c r="AG327" s="98"/>
      <c r="AH327" s="98"/>
      <c r="AI327" s="98"/>
      <c r="AJ327" s="98"/>
      <c r="AK327" s="98"/>
      <c r="AL327" s="98"/>
    </row>
    <row r="328" ht="13.5" customHeight="1">
      <c r="A328" s="5"/>
      <c r="B328" s="98"/>
      <c r="C328" s="816"/>
      <c r="D328" s="816"/>
      <c r="E328" s="816"/>
      <c r="F328" s="98"/>
      <c r="G328" s="78"/>
      <c r="H328" s="827"/>
      <c r="I328" s="98"/>
      <c r="J328" s="765">
        <v>5.0</v>
      </c>
      <c r="K328" s="27" t="s">
        <v>3799</v>
      </c>
      <c r="L328" s="98"/>
      <c r="M328" s="98"/>
      <c r="N328" s="98"/>
      <c r="O328" s="98"/>
      <c r="P328" s="27"/>
      <c r="Q328" s="27"/>
      <c r="R328" s="125"/>
      <c r="S328" s="27"/>
      <c r="T328" s="27"/>
      <c r="U328" s="27"/>
      <c r="V328" s="27"/>
      <c r="W328" s="27"/>
      <c r="X328" s="27"/>
      <c r="Y328" s="27"/>
      <c r="Z328" s="98"/>
      <c r="AA328" s="98"/>
      <c r="AB328" s="98"/>
      <c r="AC328" s="98"/>
      <c r="AD328" s="98"/>
      <c r="AE328" s="98"/>
      <c r="AF328" s="98"/>
      <c r="AG328" s="98"/>
      <c r="AH328" s="98"/>
      <c r="AI328" s="98"/>
      <c r="AJ328" s="98"/>
      <c r="AK328" s="98"/>
      <c r="AL328" s="98"/>
    </row>
    <row r="329" ht="13.5" customHeight="1">
      <c r="A329" s="5"/>
      <c r="B329" s="98"/>
      <c r="C329" s="816"/>
      <c r="D329" s="816"/>
      <c r="E329" s="816"/>
      <c r="F329" s="98"/>
      <c r="G329" s="78"/>
      <c r="H329" s="827"/>
      <c r="I329" s="98"/>
      <c r="J329" s="765">
        <v>6.0</v>
      </c>
      <c r="K329" s="27" t="s">
        <v>3800</v>
      </c>
      <c r="L329" s="27"/>
      <c r="M329" s="27"/>
      <c r="N329" s="27"/>
      <c r="O329" s="27"/>
      <c r="P329" s="27"/>
      <c r="Q329" s="27"/>
      <c r="R329" s="125"/>
      <c r="S329" s="27"/>
      <c r="T329" s="27"/>
      <c r="U329" s="27"/>
      <c r="V329" s="27"/>
      <c r="W329" s="27"/>
      <c r="X329" s="27"/>
      <c r="Y329" s="27"/>
      <c r="Z329" s="98"/>
      <c r="AA329" s="98"/>
      <c r="AB329" s="98"/>
      <c r="AC329" s="98"/>
      <c r="AD329" s="98"/>
      <c r="AE329" s="98"/>
      <c r="AF329" s="98"/>
      <c r="AG329" s="98"/>
      <c r="AH329" s="98"/>
      <c r="AI329" s="98"/>
      <c r="AJ329" s="98"/>
      <c r="AK329" s="98"/>
      <c r="AL329" s="98"/>
    </row>
    <row r="330" ht="13.5" customHeight="1">
      <c r="A330" s="5"/>
      <c r="B330" s="98"/>
      <c r="C330" s="98"/>
      <c r="D330" s="98"/>
      <c r="E330" s="98"/>
      <c r="F330" s="98"/>
      <c r="G330" s="78"/>
      <c r="H330" s="827"/>
      <c r="I330" s="27"/>
      <c r="J330" s="765">
        <v>7.0</v>
      </c>
      <c r="K330" s="27" t="s">
        <v>3801</v>
      </c>
      <c r="L330" s="27"/>
      <c r="M330" s="27"/>
      <c r="N330" s="27"/>
      <c r="O330" s="27"/>
      <c r="P330" s="27"/>
      <c r="Q330" s="27"/>
      <c r="R330" s="125"/>
      <c r="S330" s="27"/>
      <c r="T330" s="27"/>
      <c r="U330" s="27"/>
      <c r="V330" s="27"/>
      <c r="W330" s="27"/>
      <c r="X330" s="27"/>
      <c r="Y330" s="27"/>
      <c r="Z330" s="98"/>
      <c r="AA330" s="98"/>
      <c r="AB330" s="98"/>
      <c r="AC330" s="98"/>
      <c r="AD330" s="98"/>
      <c r="AE330" s="98"/>
      <c r="AF330" s="98"/>
      <c r="AG330" s="98"/>
      <c r="AH330" s="98"/>
      <c r="AI330" s="98"/>
      <c r="AJ330" s="98"/>
      <c r="AK330" s="98"/>
      <c r="AL330" s="98"/>
    </row>
    <row r="331" ht="13.5" customHeight="1">
      <c r="A331" s="5"/>
      <c r="B331" s="98"/>
      <c r="C331" s="98"/>
      <c r="D331" s="98"/>
      <c r="E331" s="98"/>
      <c r="F331" s="98"/>
      <c r="G331" s="78"/>
      <c r="H331" s="827"/>
      <c r="I331" s="27"/>
      <c r="J331" s="765">
        <v>8.0</v>
      </c>
      <c r="K331" s="27" t="s">
        <v>3802</v>
      </c>
      <c r="L331" s="27"/>
      <c r="M331" s="27"/>
      <c r="N331" s="27"/>
      <c r="O331" s="27"/>
      <c r="P331" s="27"/>
      <c r="Q331" s="27"/>
      <c r="R331" s="125"/>
      <c r="S331" s="27"/>
      <c r="T331" s="27"/>
      <c r="U331" s="27"/>
      <c r="V331" s="27"/>
      <c r="W331" s="27"/>
      <c r="X331" s="27"/>
      <c r="Y331" s="27"/>
      <c r="Z331" s="98"/>
      <c r="AA331" s="98"/>
      <c r="AB331" s="98"/>
      <c r="AC331" s="98"/>
      <c r="AD331" s="98"/>
      <c r="AE331" s="98"/>
      <c r="AF331" s="98"/>
      <c r="AG331" s="98"/>
      <c r="AH331" s="98"/>
      <c r="AI331" s="98"/>
      <c r="AJ331" s="98"/>
      <c r="AK331" s="98"/>
      <c r="AL331" s="98"/>
    </row>
    <row r="332" ht="13.5" customHeight="1">
      <c r="A332" s="5"/>
      <c r="B332" s="98"/>
      <c r="C332" s="98"/>
      <c r="D332" s="98"/>
      <c r="E332" s="98"/>
      <c r="F332" s="98"/>
      <c r="G332" s="78"/>
      <c r="H332" s="827"/>
      <c r="I332" s="27"/>
      <c r="J332" s="765">
        <v>9.0</v>
      </c>
      <c r="K332" s="121" t="s">
        <v>3803</v>
      </c>
      <c r="L332" s="27"/>
      <c r="M332" s="27"/>
      <c r="N332" s="27"/>
      <c r="O332" s="27"/>
      <c r="P332" s="27"/>
      <c r="Q332" s="27"/>
      <c r="R332" s="125"/>
      <c r="S332" s="27"/>
      <c r="T332" s="27"/>
      <c r="U332" s="27"/>
      <c r="V332" s="27"/>
      <c r="W332" s="27"/>
      <c r="X332" s="27"/>
      <c r="Y332" s="27"/>
      <c r="Z332" s="98"/>
      <c r="AA332" s="98"/>
      <c r="AB332" s="98"/>
      <c r="AC332" s="98"/>
      <c r="AD332" s="98"/>
      <c r="AE332" s="98"/>
      <c r="AF332" s="98"/>
      <c r="AG332" s="98"/>
      <c r="AH332" s="98"/>
      <c r="AI332" s="98"/>
      <c r="AJ332" s="98"/>
      <c r="AK332" s="98"/>
      <c r="AL332" s="98"/>
    </row>
    <row r="333" ht="13.5" customHeight="1">
      <c r="A333" s="5"/>
      <c r="B333" s="98"/>
      <c r="C333" s="828" t="s">
        <v>3804</v>
      </c>
      <c r="D333" s="98"/>
      <c r="E333" s="98"/>
      <c r="F333" s="98"/>
      <c r="G333" s="78"/>
      <c r="H333" s="827"/>
      <c r="I333" s="27"/>
      <c r="J333" s="765">
        <v>10.0</v>
      </c>
      <c r="K333" s="140" t="s">
        <v>3805</v>
      </c>
      <c r="L333" s="27"/>
      <c r="M333" s="27"/>
      <c r="N333" s="27"/>
      <c r="O333" s="27"/>
      <c r="P333" s="27"/>
      <c r="Q333" s="27"/>
      <c r="R333" s="125"/>
      <c r="S333" s="27"/>
      <c r="T333" s="27"/>
      <c r="U333" s="27"/>
      <c r="V333" s="27"/>
      <c r="W333" s="27"/>
      <c r="X333" s="27"/>
      <c r="Y333" s="27"/>
      <c r="Z333" s="98"/>
      <c r="AA333" s="98"/>
      <c r="AB333" s="98"/>
      <c r="AC333" s="98"/>
      <c r="AD333" s="98"/>
      <c r="AE333" s="98"/>
      <c r="AF333" s="98"/>
      <c r="AG333" s="98"/>
      <c r="AH333" s="98"/>
      <c r="AI333" s="98"/>
      <c r="AJ333" s="98"/>
      <c r="AK333" s="98"/>
      <c r="AL333" s="98"/>
    </row>
    <row r="334" ht="13.5" customHeight="1">
      <c r="A334" s="5"/>
      <c r="B334" s="98"/>
      <c r="C334" s="98"/>
      <c r="D334" s="98"/>
      <c r="E334" s="98"/>
      <c r="F334" s="98"/>
      <c r="G334" s="78"/>
      <c r="H334" s="827"/>
      <c r="I334" s="27"/>
      <c r="J334" s="765">
        <v>11.0</v>
      </c>
      <c r="K334" s="27" t="s">
        <v>3806</v>
      </c>
      <c r="L334" s="27"/>
      <c r="M334" s="27"/>
      <c r="N334" s="27"/>
      <c r="O334" s="27"/>
      <c r="P334" s="27"/>
      <c r="Q334" s="27"/>
      <c r="R334" s="125"/>
      <c r="S334" s="27"/>
      <c r="T334" s="27"/>
      <c r="U334" s="27"/>
      <c r="V334" s="27"/>
      <c r="W334" s="27"/>
      <c r="X334" s="27"/>
      <c r="Y334" s="27"/>
      <c r="Z334" s="98"/>
      <c r="AA334" s="98"/>
      <c r="AB334" s="98"/>
      <c r="AC334" s="98"/>
      <c r="AD334" s="98"/>
      <c r="AE334" s="98"/>
      <c r="AF334" s="98"/>
      <c r="AG334" s="98"/>
      <c r="AH334" s="98"/>
      <c r="AI334" s="98"/>
      <c r="AJ334" s="98"/>
      <c r="AK334" s="98"/>
      <c r="AL334" s="98"/>
    </row>
    <row r="335" ht="13.5" customHeight="1">
      <c r="A335" s="5"/>
      <c r="B335" s="98"/>
      <c r="C335" s="98"/>
      <c r="D335" s="98"/>
      <c r="E335" s="98"/>
      <c r="F335" s="98"/>
      <c r="G335" s="78"/>
      <c r="H335" s="827"/>
      <c r="I335" s="27"/>
      <c r="J335" s="765">
        <v>12.0</v>
      </c>
      <c r="K335" s="27" t="s">
        <v>3807</v>
      </c>
      <c r="L335" s="27"/>
      <c r="M335" s="27"/>
      <c r="N335" s="27"/>
      <c r="O335" s="27"/>
      <c r="P335" s="27"/>
      <c r="Q335" s="27"/>
      <c r="R335" s="125"/>
      <c r="S335" s="27"/>
      <c r="T335" s="27"/>
      <c r="U335" s="27"/>
      <c r="V335" s="27"/>
      <c r="W335" s="27"/>
      <c r="X335" s="27"/>
      <c r="Y335" s="27"/>
      <c r="Z335" s="98"/>
      <c r="AA335" s="98"/>
      <c r="AB335" s="98"/>
      <c r="AC335" s="98"/>
      <c r="AD335" s="98"/>
      <c r="AE335" s="98"/>
      <c r="AF335" s="98"/>
      <c r="AG335" s="98"/>
      <c r="AH335" s="98"/>
      <c r="AI335" s="98"/>
      <c r="AJ335" s="98"/>
      <c r="AK335" s="98"/>
      <c r="AL335" s="98"/>
    </row>
    <row r="336" ht="13.5" customHeight="1">
      <c r="A336" s="5"/>
      <c r="B336" s="98"/>
      <c r="C336" s="98"/>
      <c r="D336" s="98"/>
      <c r="E336" s="98"/>
      <c r="F336" s="98"/>
      <c r="G336" s="259" t="s">
        <v>3110</v>
      </c>
      <c r="H336" s="827"/>
      <c r="I336" s="27"/>
      <c r="J336" s="829">
        <v>13.0</v>
      </c>
      <c r="K336" s="140" t="s">
        <v>3808</v>
      </c>
      <c r="L336" s="27"/>
      <c r="M336" s="27"/>
      <c r="N336" s="27"/>
      <c r="O336" s="27"/>
      <c r="P336" s="27"/>
      <c r="Q336" s="27"/>
      <c r="R336" s="125"/>
      <c r="S336" s="27"/>
      <c r="T336" s="27"/>
      <c r="U336" s="27"/>
      <c r="V336" s="27"/>
      <c r="W336" s="27"/>
      <c r="X336" s="27"/>
      <c r="Y336" s="27"/>
      <c r="Z336" s="98"/>
      <c r="AA336" s="98"/>
      <c r="AB336" s="98"/>
      <c r="AC336" s="98"/>
      <c r="AD336" s="98"/>
      <c r="AE336" s="98"/>
      <c r="AF336" s="98"/>
      <c r="AG336" s="98"/>
      <c r="AH336" s="98"/>
      <c r="AI336" s="98"/>
      <c r="AJ336" s="98"/>
      <c r="AK336" s="98"/>
      <c r="AL336" s="98"/>
    </row>
    <row r="337" ht="13.5" customHeight="1">
      <c r="A337" s="5"/>
      <c r="B337" s="98"/>
      <c r="C337" s="98"/>
      <c r="D337" s="98"/>
      <c r="E337" s="98"/>
      <c r="F337" s="98"/>
      <c r="G337" s="78"/>
      <c r="H337" s="827"/>
      <c r="I337" s="27"/>
      <c r="J337" s="765">
        <v>97.0</v>
      </c>
      <c r="K337" s="27" t="s">
        <v>3085</v>
      </c>
      <c r="L337" s="27"/>
      <c r="M337" s="27"/>
      <c r="N337" s="27"/>
      <c r="O337" s="27"/>
      <c r="P337" s="27"/>
      <c r="Q337" s="27"/>
      <c r="R337" s="125"/>
      <c r="S337" s="27"/>
      <c r="T337" s="27"/>
      <c r="U337" s="27"/>
      <c r="V337" s="27"/>
      <c r="W337" s="27"/>
      <c r="X337" s="27"/>
      <c r="Y337" s="27"/>
      <c r="Z337" s="98"/>
      <c r="AA337" s="98"/>
      <c r="AB337" s="98"/>
      <c r="AC337" s="98"/>
      <c r="AD337" s="98"/>
      <c r="AE337" s="98"/>
      <c r="AF337" s="98"/>
      <c r="AG337" s="98"/>
      <c r="AH337" s="98"/>
      <c r="AI337" s="98"/>
      <c r="AJ337" s="98"/>
      <c r="AK337" s="98"/>
      <c r="AL337" s="98"/>
    </row>
    <row r="338" ht="13.5" customHeight="1">
      <c r="A338" s="5"/>
      <c r="B338" s="98"/>
      <c r="C338" s="98"/>
      <c r="D338" s="98"/>
      <c r="E338" s="98"/>
      <c r="F338" s="98"/>
      <c r="G338" s="78"/>
      <c r="H338" s="827"/>
      <c r="I338" s="381" t="s">
        <v>3809</v>
      </c>
      <c r="J338" s="491"/>
      <c r="K338" s="492"/>
      <c r="L338" s="492"/>
      <c r="M338" s="492"/>
      <c r="N338" s="492"/>
      <c r="O338" s="492"/>
      <c r="P338" s="493"/>
      <c r="Q338" s="493"/>
      <c r="R338" s="493"/>
      <c r="S338" s="493"/>
      <c r="T338" s="493"/>
      <c r="U338" s="493"/>
      <c r="V338" s="493"/>
      <c r="W338" s="493"/>
      <c r="X338" s="493"/>
      <c r="Y338" s="493"/>
      <c r="Z338" s="98"/>
      <c r="AA338" s="98"/>
      <c r="AB338" s="98"/>
      <c r="AC338" s="98"/>
      <c r="AD338" s="98"/>
      <c r="AE338" s="98"/>
      <c r="AF338" s="98"/>
      <c r="AG338" s="98"/>
      <c r="AH338" s="98"/>
      <c r="AI338" s="98"/>
      <c r="AJ338" s="98"/>
      <c r="AK338" s="98"/>
      <c r="AL338" s="98"/>
    </row>
    <row r="339" ht="13.5" customHeight="1">
      <c r="A339" s="5"/>
      <c r="B339" s="98"/>
      <c r="C339" s="98"/>
      <c r="D339" s="98"/>
      <c r="E339" s="98"/>
      <c r="F339" s="98"/>
      <c r="G339" s="78"/>
      <c r="H339" s="827"/>
      <c r="I339" s="381" t="s">
        <v>3810</v>
      </c>
      <c r="J339" s="491"/>
      <c r="K339" s="492"/>
      <c r="L339" s="492"/>
      <c r="M339" s="492"/>
      <c r="N339" s="492"/>
      <c r="O339" s="492"/>
      <c r="P339" s="493"/>
      <c r="Q339" s="493"/>
      <c r="R339" s="493"/>
      <c r="S339" s="493"/>
      <c r="T339" s="493"/>
      <c r="U339" s="493"/>
      <c r="V339" s="493"/>
      <c r="W339" s="493"/>
      <c r="X339" s="493"/>
      <c r="Y339" s="493"/>
      <c r="Z339" s="381"/>
      <c r="AA339" s="381"/>
      <c r="AB339" s="381"/>
      <c r="AC339" s="381"/>
      <c r="AD339" s="381"/>
      <c r="AE339" s="98"/>
      <c r="AF339" s="98"/>
      <c r="AG339" s="98"/>
      <c r="AH339" s="98"/>
      <c r="AI339" s="98"/>
      <c r="AJ339" s="98"/>
      <c r="AK339" s="98"/>
      <c r="AL339" s="98"/>
    </row>
    <row r="340" ht="13.5" customHeight="1">
      <c r="A340" s="5"/>
      <c r="B340" s="98"/>
      <c r="C340" s="98"/>
      <c r="D340" s="98"/>
      <c r="E340" s="98"/>
      <c r="F340" s="98"/>
      <c r="G340" s="78"/>
      <c r="H340" s="746"/>
      <c r="I340" s="830" t="s">
        <v>3811</v>
      </c>
      <c r="J340" s="831"/>
      <c r="K340" s="832"/>
      <c r="L340" s="832"/>
      <c r="M340" s="832"/>
      <c r="N340" s="832"/>
      <c r="O340" s="832"/>
      <c r="P340" s="833"/>
      <c r="Q340" s="833"/>
      <c r="R340" s="833"/>
      <c r="S340" s="833"/>
      <c r="T340" s="833"/>
      <c r="U340" s="833"/>
      <c r="V340" s="833"/>
      <c r="W340" s="833"/>
      <c r="X340" s="833"/>
      <c r="Y340" s="833"/>
      <c r="Z340" s="381"/>
      <c r="AA340" s="381"/>
      <c r="AB340" s="381"/>
      <c r="AC340" s="381"/>
      <c r="AD340" s="381"/>
      <c r="AE340" s="381"/>
      <c r="AF340" s="381"/>
      <c r="AG340" s="381"/>
      <c r="AH340" s="98"/>
      <c r="AI340" s="98"/>
      <c r="AJ340" s="98"/>
      <c r="AK340" s="98"/>
      <c r="AL340" s="98"/>
    </row>
    <row r="341" ht="13.5" customHeight="1">
      <c r="A341" s="5"/>
      <c r="B341" s="98"/>
      <c r="C341" s="98"/>
      <c r="D341" s="98"/>
      <c r="E341" s="98"/>
      <c r="F341" s="98"/>
      <c r="G341" s="78"/>
      <c r="H341" s="827"/>
      <c r="I341" s="27"/>
      <c r="J341" s="765"/>
      <c r="K341" s="27"/>
      <c r="L341" s="27"/>
      <c r="M341" s="27"/>
      <c r="N341" s="27"/>
      <c r="O341" s="27"/>
      <c r="P341" s="27"/>
      <c r="Q341" s="27"/>
      <c r="R341" s="125"/>
      <c r="S341" s="27"/>
      <c r="T341" s="27"/>
      <c r="U341" s="27"/>
      <c r="V341" s="27"/>
      <c r="W341" s="27"/>
      <c r="X341" s="27"/>
      <c r="Y341" s="27"/>
      <c r="Z341" s="830"/>
      <c r="AA341" s="830"/>
      <c r="AB341" s="830"/>
      <c r="AC341" s="830"/>
      <c r="AD341" s="830"/>
      <c r="AE341" s="830"/>
      <c r="AF341" s="830"/>
      <c r="AG341" s="830"/>
      <c r="AH341" s="98"/>
      <c r="AI341" s="98"/>
      <c r="AJ341" s="98"/>
      <c r="AK341" s="98"/>
      <c r="AL341" s="98"/>
    </row>
    <row r="342" ht="13.5" customHeight="1">
      <c r="A342" s="5"/>
      <c r="B342" s="98"/>
      <c r="C342" s="98"/>
      <c r="D342" s="98"/>
      <c r="E342" s="98"/>
      <c r="F342" s="98"/>
      <c r="G342" s="78"/>
      <c r="H342" s="827" t="s">
        <v>2990</v>
      </c>
      <c r="I342" s="541" t="s">
        <v>3812</v>
      </c>
      <c r="J342" s="541"/>
      <c r="K342" s="818"/>
      <c r="L342" s="818"/>
      <c r="M342" s="818"/>
      <c r="N342" s="819"/>
      <c r="O342" s="819"/>
      <c r="P342" s="819"/>
      <c r="Q342" s="819"/>
      <c r="R342" s="541"/>
      <c r="S342" s="820"/>
      <c r="T342" s="820"/>
      <c r="U342" s="820"/>
      <c r="V342" s="820"/>
      <c r="W342" s="820"/>
      <c r="X342" s="8"/>
      <c r="Y342" s="8"/>
      <c r="Z342" s="98"/>
      <c r="AA342" s="98"/>
      <c r="AB342" s="98"/>
      <c r="AC342" s="98"/>
      <c r="AD342" s="98"/>
      <c r="AE342" s="98"/>
      <c r="AF342" s="98"/>
      <c r="AG342" s="98"/>
      <c r="AH342" s="98"/>
      <c r="AI342" s="98"/>
      <c r="AJ342" s="98"/>
      <c r="AK342" s="98"/>
      <c r="AL342" s="98"/>
    </row>
    <row r="343" ht="13.5" customHeight="1">
      <c r="A343" s="5"/>
      <c r="B343" s="98"/>
      <c r="C343" s="98"/>
      <c r="D343" s="98"/>
      <c r="E343" s="98"/>
      <c r="F343" s="98"/>
      <c r="G343" s="78"/>
      <c r="H343" s="827"/>
      <c r="I343" s="31"/>
      <c r="J343" s="27"/>
      <c r="K343" s="99"/>
      <c r="L343" s="99"/>
      <c r="M343" s="99"/>
      <c r="N343" s="268"/>
      <c r="O343" s="268"/>
      <c r="P343" s="268"/>
      <c r="Q343" s="268"/>
      <c r="R343" s="27"/>
      <c r="S343" s="8"/>
      <c r="T343" s="8"/>
      <c r="U343" s="8"/>
      <c r="V343" s="8"/>
      <c r="W343" s="8"/>
      <c r="X343" s="8"/>
      <c r="Y343" s="8"/>
      <c r="Z343" s="98"/>
      <c r="AA343" s="98"/>
      <c r="AB343" s="98"/>
      <c r="AC343" s="98"/>
      <c r="AD343" s="98"/>
      <c r="AE343" s="98"/>
      <c r="AF343" s="98"/>
      <c r="AG343" s="98"/>
      <c r="AH343" s="98"/>
      <c r="AI343" s="98"/>
      <c r="AJ343" s="98"/>
      <c r="AK343" s="98"/>
      <c r="AL343" s="98"/>
    </row>
    <row r="344" ht="13.5" customHeight="1">
      <c r="A344" s="5"/>
      <c r="B344" s="816"/>
      <c r="C344" s="816"/>
      <c r="D344" s="816"/>
      <c r="E344" s="816"/>
      <c r="F344" s="98"/>
      <c r="G344" s="78"/>
      <c r="H344" s="817"/>
      <c r="I344" s="523"/>
      <c r="J344" s="523"/>
      <c r="K344" s="523"/>
      <c r="L344" s="523"/>
      <c r="M344" s="523"/>
      <c r="N344" s="523"/>
      <c r="O344" s="523"/>
      <c r="P344" s="523"/>
      <c r="Q344" s="523"/>
      <c r="R344" s="523"/>
      <c r="S344" s="523"/>
      <c r="T344" s="523"/>
      <c r="U344" s="523"/>
      <c r="V344" s="523"/>
      <c r="W344" s="523"/>
      <c r="X344" s="523"/>
      <c r="Y344" s="523"/>
      <c r="Z344" s="98"/>
      <c r="AA344" s="98"/>
      <c r="AB344" s="98"/>
      <c r="AC344" s="98"/>
      <c r="AD344" s="98"/>
      <c r="AE344" s="98"/>
      <c r="AF344" s="98"/>
      <c r="AG344" s="98"/>
      <c r="AH344" s="98"/>
      <c r="AI344" s="98"/>
      <c r="AJ344" s="98"/>
      <c r="AK344" s="98"/>
      <c r="AL344" s="98"/>
    </row>
    <row r="345" ht="13.5" customHeight="1">
      <c r="A345" s="5"/>
      <c r="B345" s="816"/>
      <c r="C345" s="816"/>
      <c r="D345" s="816"/>
      <c r="E345" s="816"/>
      <c r="F345" s="98"/>
      <c r="G345" s="78"/>
      <c r="H345" s="817"/>
      <c r="I345" s="821" t="s">
        <v>3003</v>
      </c>
      <c r="L345" s="822"/>
      <c r="M345" s="822"/>
      <c r="N345" s="823"/>
      <c r="O345" s="823"/>
      <c r="P345" s="823"/>
      <c r="Q345" s="823"/>
      <c r="R345" s="824"/>
      <c r="S345" s="825"/>
      <c r="T345" s="825"/>
      <c r="U345" s="825"/>
      <c r="V345" s="825"/>
      <c r="W345" s="825"/>
      <c r="X345" s="825"/>
      <c r="Y345" s="825"/>
      <c r="Z345" s="8"/>
      <c r="AA345" s="98"/>
      <c r="AB345" s="98"/>
      <c r="AC345" s="98"/>
      <c r="AD345" s="98"/>
      <c r="AE345" s="98"/>
      <c r="AF345" s="98"/>
      <c r="AG345" s="98"/>
      <c r="AH345" s="98"/>
      <c r="AI345" s="98"/>
      <c r="AJ345" s="98"/>
      <c r="AK345" s="98"/>
      <c r="AL345" s="98"/>
    </row>
    <row r="346" ht="13.5" customHeight="1">
      <c r="A346" s="5"/>
      <c r="B346" s="98"/>
      <c r="C346" s="816"/>
      <c r="D346" s="816"/>
      <c r="E346" s="816"/>
      <c r="F346" s="98"/>
      <c r="G346" s="259" t="s">
        <v>3110</v>
      </c>
      <c r="H346" s="814">
        <f>H323+0.01</f>
        <v>8.19</v>
      </c>
      <c r="I346" s="834" t="s">
        <v>3813</v>
      </c>
      <c r="Z346" s="523"/>
      <c r="AA346" s="98"/>
      <c r="AB346" s="98"/>
      <c r="AC346" s="98"/>
      <c r="AD346" s="98"/>
      <c r="AE346" s="98"/>
      <c r="AF346" s="98"/>
      <c r="AG346" s="98"/>
      <c r="AH346" s="98"/>
      <c r="AI346" s="98"/>
      <c r="AJ346" s="98"/>
      <c r="AK346" s="98"/>
      <c r="AL346" s="98"/>
    </row>
    <row r="347" ht="13.5" customHeight="1">
      <c r="A347" s="5"/>
      <c r="B347" s="98"/>
      <c r="C347" s="816"/>
      <c r="D347" s="816"/>
      <c r="E347" s="816"/>
      <c r="F347" s="98"/>
      <c r="G347" s="78"/>
      <c r="H347" s="78"/>
      <c r="Z347" s="523"/>
      <c r="AA347" s="98"/>
      <c r="AB347" s="98"/>
      <c r="AC347" s="98"/>
      <c r="AD347" s="98"/>
      <c r="AE347" s="98"/>
      <c r="AF347" s="98"/>
      <c r="AG347" s="98"/>
      <c r="AH347" s="98"/>
      <c r="AI347" s="98"/>
      <c r="AJ347" s="98"/>
      <c r="AK347" s="98"/>
      <c r="AL347" s="98"/>
    </row>
    <row r="348" ht="13.5" customHeight="1">
      <c r="A348" s="5"/>
      <c r="B348" s="816"/>
      <c r="C348" s="816"/>
      <c r="D348" s="816"/>
      <c r="E348" s="816"/>
      <c r="F348" s="98"/>
      <c r="G348" s="78"/>
      <c r="H348" s="78"/>
      <c r="I348" s="835"/>
      <c r="J348" s="835"/>
      <c r="K348" s="835"/>
      <c r="L348" s="835"/>
      <c r="M348" s="835"/>
      <c r="N348" s="835"/>
      <c r="O348" s="835"/>
      <c r="P348" s="835"/>
      <c r="Q348" s="835"/>
      <c r="R348" s="835"/>
      <c r="S348" s="835"/>
      <c r="T348" s="835"/>
      <c r="U348" s="835"/>
      <c r="V348" s="835"/>
      <c r="W348" s="835"/>
      <c r="X348" s="835"/>
      <c r="Y348" s="835"/>
      <c r="Z348" s="523"/>
      <c r="AA348" s="98"/>
      <c r="AB348" s="98"/>
      <c r="AC348" s="98"/>
      <c r="AD348" s="98"/>
      <c r="AE348" s="98"/>
      <c r="AF348" s="98"/>
      <c r="AG348" s="98"/>
      <c r="AH348" s="98"/>
      <c r="AI348" s="98"/>
      <c r="AJ348" s="98"/>
      <c r="AK348" s="98"/>
      <c r="AL348" s="98"/>
    </row>
    <row r="349" ht="13.5" customHeight="1">
      <c r="A349" s="5"/>
      <c r="B349" s="816"/>
      <c r="C349" s="816"/>
      <c r="D349" s="816"/>
      <c r="E349" s="816"/>
      <c r="F349" s="98"/>
      <c r="G349" s="78"/>
      <c r="H349" s="78"/>
      <c r="I349" s="821" t="s">
        <v>3005</v>
      </c>
      <c r="K349" s="822"/>
      <c r="L349" s="822"/>
      <c r="M349" s="822"/>
      <c r="N349" s="823"/>
      <c r="O349" s="823"/>
      <c r="P349" s="823"/>
      <c r="Q349" s="823"/>
      <c r="R349" s="824"/>
      <c r="S349" s="825"/>
      <c r="T349" s="825"/>
      <c r="U349" s="825"/>
      <c r="V349" s="825"/>
      <c r="W349" s="825"/>
      <c r="X349" s="825"/>
      <c r="Y349" s="825"/>
      <c r="Z349" s="523"/>
      <c r="AA349" s="98"/>
      <c r="AB349" s="98"/>
      <c r="AC349" s="98"/>
      <c r="AD349" s="98"/>
      <c r="AE349" s="98"/>
      <c r="AF349" s="98"/>
      <c r="AG349" s="98"/>
      <c r="AH349" s="98"/>
      <c r="AI349" s="98"/>
      <c r="AJ349" s="98"/>
      <c r="AK349" s="98"/>
      <c r="AL349" s="98"/>
    </row>
    <row r="350" ht="13.5" customHeight="1">
      <c r="A350" s="5"/>
      <c r="B350" s="816"/>
      <c r="C350" s="816"/>
      <c r="D350" s="816"/>
      <c r="E350" s="816"/>
      <c r="F350" s="98"/>
      <c r="G350" s="78"/>
      <c r="H350" s="78"/>
      <c r="I350" s="834" t="s">
        <v>3813</v>
      </c>
      <c r="Z350" s="523"/>
      <c r="AA350" s="98"/>
      <c r="AB350" s="98"/>
      <c r="AC350" s="98"/>
      <c r="AD350" s="98"/>
      <c r="AE350" s="98"/>
      <c r="AF350" s="98"/>
      <c r="AG350" s="98"/>
      <c r="AH350" s="98"/>
      <c r="AI350" s="98"/>
      <c r="AJ350" s="98"/>
      <c r="AK350" s="98"/>
      <c r="AL350" s="98"/>
    </row>
    <row r="351" ht="13.5" customHeight="1">
      <c r="A351" s="5"/>
      <c r="B351" s="816"/>
      <c r="C351" s="816"/>
      <c r="D351" s="816"/>
      <c r="E351" s="816"/>
      <c r="F351" s="98"/>
      <c r="G351" s="78"/>
      <c r="H351" s="78"/>
      <c r="Z351" s="523"/>
      <c r="AA351" s="98"/>
      <c r="AB351" s="98"/>
      <c r="AC351" s="98"/>
      <c r="AD351" s="98"/>
      <c r="AE351" s="98"/>
      <c r="AF351" s="98"/>
      <c r="AG351" s="98"/>
      <c r="AH351" s="98"/>
      <c r="AI351" s="98"/>
      <c r="AJ351" s="98"/>
      <c r="AK351" s="98"/>
      <c r="AL351" s="98"/>
    </row>
    <row r="352" ht="13.5" customHeight="1">
      <c r="A352" s="5"/>
      <c r="B352" s="816"/>
      <c r="C352" s="816"/>
      <c r="D352" s="816"/>
      <c r="E352" s="816"/>
      <c r="F352" s="98"/>
      <c r="G352" s="78"/>
      <c r="H352" s="78"/>
      <c r="I352" s="835"/>
      <c r="J352" s="835"/>
      <c r="K352" s="835"/>
      <c r="L352" s="835"/>
      <c r="M352" s="835"/>
      <c r="N352" s="835"/>
      <c r="O352" s="835"/>
      <c r="P352" s="835"/>
      <c r="Q352" s="835"/>
      <c r="R352" s="835"/>
      <c r="S352" s="835"/>
      <c r="T352" s="835"/>
      <c r="U352" s="835"/>
      <c r="V352" s="835"/>
      <c r="W352" s="835"/>
      <c r="X352" s="835"/>
      <c r="Y352" s="835"/>
      <c r="Z352" s="523"/>
      <c r="AA352" s="98"/>
      <c r="AB352" s="98"/>
      <c r="AC352" s="98"/>
      <c r="AD352" s="98"/>
      <c r="AE352" s="98"/>
      <c r="AF352" s="98"/>
      <c r="AG352" s="98"/>
      <c r="AH352" s="98"/>
      <c r="AI352" s="98"/>
      <c r="AJ352" s="98"/>
      <c r="AK352" s="98"/>
      <c r="AL352" s="98"/>
    </row>
    <row r="353" ht="13.5" customHeight="1">
      <c r="A353" s="5"/>
      <c r="B353" s="816"/>
      <c r="C353" s="816"/>
      <c r="D353" s="816"/>
      <c r="E353" s="816"/>
      <c r="F353" s="98"/>
      <c r="G353" s="78"/>
      <c r="H353" s="78"/>
      <c r="I353" s="821" t="s">
        <v>3006</v>
      </c>
      <c r="L353" s="822"/>
      <c r="M353" s="822"/>
      <c r="N353" s="823"/>
      <c r="O353" s="823"/>
      <c r="P353" s="823"/>
      <c r="Q353" s="823"/>
      <c r="R353" s="824"/>
      <c r="S353" s="825"/>
      <c r="T353" s="825"/>
      <c r="U353" s="825"/>
      <c r="V353" s="825"/>
      <c r="W353" s="825"/>
      <c r="X353" s="825"/>
      <c r="Y353" s="825"/>
      <c r="Z353" s="523"/>
      <c r="AA353" s="98"/>
      <c r="AB353" s="98"/>
      <c r="AC353" s="98"/>
      <c r="AD353" s="98"/>
      <c r="AE353" s="98"/>
      <c r="AF353" s="98"/>
      <c r="AG353" s="98"/>
      <c r="AH353" s="98"/>
      <c r="AI353" s="98"/>
      <c r="AJ353" s="98"/>
      <c r="AK353" s="98"/>
      <c r="AL353" s="98"/>
    </row>
    <row r="354" ht="13.5" customHeight="1">
      <c r="A354" s="5"/>
      <c r="B354" s="816"/>
      <c r="C354" s="816"/>
      <c r="D354" s="816"/>
      <c r="E354" s="816"/>
      <c r="F354" s="98"/>
      <c r="G354" s="78"/>
      <c r="H354" s="78"/>
      <c r="I354" s="834" t="s">
        <v>3813</v>
      </c>
      <c r="Z354" s="523"/>
      <c r="AA354" s="98"/>
      <c r="AB354" s="98"/>
      <c r="AC354" s="98"/>
      <c r="AD354" s="98"/>
      <c r="AE354" s="98"/>
      <c r="AF354" s="98"/>
      <c r="AG354" s="98"/>
      <c r="AH354" s="98"/>
      <c r="AI354" s="98"/>
      <c r="AJ354" s="98"/>
      <c r="AK354" s="98"/>
      <c r="AL354" s="98"/>
    </row>
    <row r="355" ht="13.5" customHeight="1">
      <c r="A355" s="5"/>
      <c r="B355" s="98"/>
      <c r="C355" s="98"/>
      <c r="D355" s="98"/>
      <c r="E355" s="98"/>
      <c r="F355" s="98"/>
      <c r="G355" s="78"/>
      <c r="H355" s="78"/>
      <c r="Z355" s="523"/>
      <c r="AA355" s="98"/>
      <c r="AB355" s="98"/>
      <c r="AC355" s="98"/>
      <c r="AD355" s="98"/>
      <c r="AE355" s="98"/>
      <c r="AF355" s="98"/>
      <c r="AG355" s="98"/>
      <c r="AH355" s="98"/>
      <c r="AI355" s="98"/>
      <c r="AJ355" s="98"/>
      <c r="AK355" s="98"/>
      <c r="AL355" s="98"/>
    </row>
    <row r="356" ht="13.5" customHeight="1">
      <c r="A356" s="5"/>
      <c r="B356" s="98"/>
      <c r="C356" s="98"/>
      <c r="D356" s="98"/>
      <c r="E356" s="98"/>
      <c r="F356" s="98"/>
      <c r="G356" s="78"/>
      <c r="H356" s="78"/>
      <c r="I356" s="835"/>
      <c r="J356" s="835"/>
      <c r="K356" s="835"/>
      <c r="L356" s="835"/>
      <c r="M356" s="835"/>
      <c r="N356" s="835"/>
      <c r="O356" s="835"/>
      <c r="P356" s="835"/>
      <c r="Q356" s="835"/>
      <c r="R356" s="835"/>
      <c r="S356" s="835"/>
      <c r="T356" s="835"/>
      <c r="U356" s="835"/>
      <c r="V356" s="835"/>
      <c r="W356" s="835"/>
      <c r="X356" s="835"/>
      <c r="Y356" s="835"/>
      <c r="Z356" s="523"/>
      <c r="AA356" s="98"/>
      <c r="AB356" s="98"/>
      <c r="AC356" s="98"/>
      <c r="AD356" s="98"/>
      <c r="AE356" s="98"/>
      <c r="AF356" s="98"/>
      <c r="AG356" s="98"/>
      <c r="AH356" s="98"/>
      <c r="AI356" s="98"/>
      <c r="AJ356" s="98"/>
      <c r="AK356" s="98"/>
      <c r="AL356" s="98"/>
    </row>
    <row r="357" ht="13.5" customHeight="1">
      <c r="A357" s="5"/>
      <c r="B357" s="98"/>
      <c r="C357" s="98"/>
      <c r="D357" s="98"/>
      <c r="E357" s="98"/>
      <c r="F357" s="98"/>
      <c r="G357" s="78"/>
      <c r="H357" s="78"/>
      <c r="I357" s="821" t="s">
        <v>3007</v>
      </c>
      <c r="K357" s="822"/>
      <c r="L357" s="822"/>
      <c r="M357" s="822"/>
      <c r="N357" s="823"/>
      <c r="O357" s="823"/>
      <c r="P357" s="823"/>
      <c r="Q357" s="823"/>
      <c r="R357" s="824"/>
      <c r="S357" s="825"/>
      <c r="T357" s="825"/>
      <c r="U357" s="825"/>
      <c r="V357" s="825"/>
      <c r="W357" s="825"/>
      <c r="X357" s="825"/>
      <c r="Y357" s="825"/>
      <c r="Z357" s="523"/>
      <c r="AA357" s="98"/>
      <c r="AB357" s="98"/>
      <c r="AC357" s="98"/>
      <c r="AD357" s="98"/>
      <c r="AE357" s="98"/>
      <c r="AF357" s="98"/>
      <c r="AG357" s="98"/>
      <c r="AH357" s="98"/>
      <c r="AI357" s="98"/>
      <c r="AJ357" s="98"/>
      <c r="AK357" s="98"/>
      <c r="AL357" s="98"/>
    </row>
    <row r="358" ht="13.5" customHeight="1">
      <c r="A358" s="5"/>
      <c r="B358" s="98"/>
      <c r="C358" s="98"/>
      <c r="D358" s="98"/>
      <c r="E358" s="98"/>
      <c r="F358" s="98"/>
      <c r="G358" s="78"/>
      <c r="H358" s="78"/>
      <c r="I358" s="834" t="s">
        <v>3813</v>
      </c>
      <c r="Z358" s="523"/>
      <c r="AA358" s="98"/>
      <c r="AB358" s="98"/>
      <c r="AC358" s="98"/>
      <c r="AD358" s="98"/>
      <c r="AE358" s="98"/>
      <c r="AF358" s="98"/>
      <c r="AG358" s="98"/>
      <c r="AH358" s="98"/>
      <c r="AI358" s="98"/>
      <c r="AJ358" s="98"/>
      <c r="AK358" s="98"/>
      <c r="AL358" s="98"/>
    </row>
    <row r="359" ht="13.5" customHeight="1">
      <c r="A359" s="5"/>
      <c r="B359" s="98"/>
      <c r="C359" s="98"/>
      <c r="D359" s="98"/>
      <c r="E359" s="98"/>
      <c r="F359" s="98"/>
      <c r="G359" s="78"/>
      <c r="H359" s="78"/>
      <c r="Z359" s="523"/>
      <c r="AA359" s="98"/>
      <c r="AB359" s="98"/>
      <c r="AC359" s="98"/>
      <c r="AD359" s="98"/>
      <c r="AE359" s="98"/>
      <c r="AF359" s="98"/>
      <c r="AG359" s="98"/>
      <c r="AH359" s="98"/>
      <c r="AI359" s="98"/>
      <c r="AJ359" s="98"/>
      <c r="AK359" s="98"/>
      <c r="AL359" s="98"/>
    </row>
    <row r="360" ht="13.5" customHeight="1">
      <c r="A360" s="5"/>
      <c r="B360" s="98"/>
      <c r="C360" s="98"/>
      <c r="D360" s="98"/>
      <c r="E360" s="98"/>
      <c r="F360" s="98"/>
      <c r="G360" s="78"/>
      <c r="H360" s="78"/>
      <c r="I360" s="835"/>
      <c r="J360" s="835"/>
      <c r="K360" s="835"/>
      <c r="L360" s="835"/>
      <c r="M360" s="835"/>
      <c r="N360" s="835"/>
      <c r="O360" s="835"/>
      <c r="P360" s="835"/>
      <c r="Q360" s="835"/>
      <c r="R360" s="835"/>
      <c r="S360" s="835"/>
      <c r="T360" s="835"/>
      <c r="U360" s="835"/>
      <c r="V360" s="835"/>
      <c r="W360" s="835"/>
      <c r="X360" s="835"/>
      <c r="Y360" s="835"/>
      <c r="Z360" s="523"/>
      <c r="AA360" s="98"/>
      <c r="AB360" s="98"/>
      <c r="AC360" s="98"/>
      <c r="AD360" s="98"/>
      <c r="AE360" s="98"/>
      <c r="AF360" s="98"/>
      <c r="AG360" s="98"/>
      <c r="AH360" s="98"/>
      <c r="AI360" s="98"/>
      <c r="AJ360" s="98"/>
      <c r="AK360" s="98"/>
      <c r="AL360" s="98"/>
    </row>
    <row r="361" ht="13.5" customHeight="1">
      <c r="A361" s="5"/>
      <c r="B361" s="98"/>
      <c r="C361" s="98"/>
      <c r="D361" s="98"/>
      <c r="E361" s="98"/>
      <c r="F361" s="98"/>
      <c r="G361" s="78"/>
      <c r="H361" s="78"/>
      <c r="I361" s="821" t="s">
        <v>3008</v>
      </c>
      <c r="K361" s="822"/>
      <c r="L361" s="822"/>
      <c r="M361" s="822"/>
      <c r="N361" s="823"/>
      <c r="O361" s="823"/>
      <c r="P361" s="823"/>
      <c r="Q361" s="823"/>
      <c r="R361" s="824"/>
      <c r="S361" s="825"/>
      <c r="T361" s="825"/>
      <c r="U361" s="825"/>
      <c r="V361" s="825"/>
      <c r="W361" s="825"/>
      <c r="X361" s="825"/>
      <c r="Y361" s="825"/>
      <c r="Z361" s="8"/>
      <c r="AA361" s="98"/>
      <c r="AB361" s="98"/>
      <c r="AC361" s="98"/>
      <c r="AD361" s="98"/>
      <c r="AE361" s="98"/>
      <c r="AF361" s="98"/>
      <c r="AG361" s="98"/>
      <c r="AH361" s="98"/>
      <c r="AI361" s="98"/>
      <c r="AJ361" s="98"/>
      <c r="AK361" s="98"/>
      <c r="AL361" s="98"/>
    </row>
    <row r="362" ht="13.5" customHeight="1">
      <c r="A362" s="5"/>
      <c r="B362" s="98"/>
      <c r="C362" s="98"/>
      <c r="D362" s="98"/>
      <c r="E362" s="98"/>
      <c r="F362" s="98"/>
      <c r="G362" s="78"/>
      <c r="H362" s="78"/>
      <c r="I362" s="834" t="s">
        <v>3814</v>
      </c>
      <c r="Z362" s="809"/>
      <c r="AA362" s="98"/>
      <c r="AB362" s="98"/>
      <c r="AC362" s="98"/>
      <c r="AD362" s="98"/>
      <c r="AE362" s="98"/>
      <c r="AF362" s="98"/>
      <c r="AG362" s="98"/>
      <c r="AH362" s="98"/>
      <c r="AI362" s="98"/>
      <c r="AJ362" s="98"/>
      <c r="AK362" s="98"/>
      <c r="AL362" s="98"/>
    </row>
    <row r="363" ht="13.5" customHeight="1">
      <c r="A363" s="5"/>
      <c r="B363" s="98"/>
      <c r="C363" s="98"/>
      <c r="D363" s="98"/>
      <c r="E363" s="98"/>
      <c r="F363" s="98"/>
      <c r="G363" s="78"/>
      <c r="H363" s="78"/>
      <c r="I363" s="37"/>
      <c r="J363" s="37"/>
      <c r="K363" s="37"/>
      <c r="L363" s="37"/>
      <c r="M363" s="37"/>
      <c r="N363" s="37"/>
      <c r="O363" s="37"/>
      <c r="P363" s="37"/>
      <c r="Q363" s="37"/>
      <c r="R363" s="37"/>
      <c r="S363" s="37"/>
      <c r="T363" s="37"/>
      <c r="U363" s="37"/>
      <c r="V363" s="37"/>
      <c r="W363" s="37"/>
      <c r="X363" s="37"/>
      <c r="Y363" s="37"/>
      <c r="Z363" s="836"/>
      <c r="AA363" s="98"/>
      <c r="AB363" s="98"/>
      <c r="AC363" s="98"/>
      <c r="AD363" s="98"/>
      <c r="AE363" s="98"/>
      <c r="AF363" s="98"/>
      <c r="AG363" s="98"/>
      <c r="AH363" s="98"/>
      <c r="AI363" s="98"/>
      <c r="AJ363" s="98"/>
      <c r="AK363" s="98"/>
      <c r="AL363" s="98"/>
    </row>
    <row r="364" ht="13.5" customHeight="1">
      <c r="A364" s="5"/>
      <c r="B364" s="98"/>
      <c r="C364" s="98"/>
      <c r="D364" s="98"/>
      <c r="E364" s="98"/>
      <c r="F364" s="98"/>
      <c r="G364" s="78"/>
      <c r="H364" s="78"/>
      <c r="I364" s="98"/>
      <c r="J364" s="765">
        <v>1.0</v>
      </c>
      <c r="K364" s="27" t="s">
        <v>2974</v>
      </c>
      <c r="L364" s="27"/>
      <c r="M364" s="27"/>
      <c r="N364" s="27"/>
      <c r="O364" s="27"/>
      <c r="P364" s="27"/>
      <c r="Q364" s="27" t="s">
        <v>2976</v>
      </c>
      <c r="R364" s="125">
        <f>H389</f>
        <v>8.21</v>
      </c>
      <c r="S364" s="27"/>
      <c r="T364" s="27"/>
      <c r="U364" s="27"/>
      <c r="V364" s="27"/>
      <c r="W364" s="27"/>
      <c r="X364" s="27"/>
      <c r="Y364" s="27"/>
      <c r="Z364" s="98"/>
      <c r="AA364" s="98"/>
      <c r="AB364" s="98"/>
      <c r="AC364" s="98"/>
      <c r="AD364" s="98"/>
      <c r="AE364" s="98"/>
      <c r="AF364" s="98"/>
      <c r="AG364" s="98"/>
      <c r="AH364" s="98"/>
      <c r="AI364" s="98"/>
      <c r="AJ364" s="98"/>
      <c r="AK364" s="98"/>
      <c r="AL364" s="98"/>
    </row>
    <row r="365" ht="13.5" customHeight="1">
      <c r="A365" s="5"/>
      <c r="B365" s="98"/>
      <c r="C365" s="98"/>
      <c r="D365" s="98"/>
      <c r="E365" s="98"/>
      <c r="F365" s="98"/>
      <c r="G365" s="78"/>
      <c r="H365" s="78"/>
      <c r="I365" s="98"/>
      <c r="J365" s="765">
        <v>2.0</v>
      </c>
      <c r="K365" s="27" t="s">
        <v>2975</v>
      </c>
      <c r="L365" s="27"/>
      <c r="M365" s="27"/>
      <c r="N365" s="27"/>
      <c r="O365" s="27"/>
      <c r="P365" s="27"/>
      <c r="Q365" s="98"/>
      <c r="R365" s="98"/>
      <c r="S365" s="27"/>
      <c r="T365" s="27"/>
      <c r="U365" s="27"/>
      <c r="V365" s="27"/>
      <c r="W365" s="27"/>
      <c r="X365" s="27"/>
      <c r="Y365" s="27"/>
      <c r="Z365" s="98"/>
      <c r="AA365" s="98"/>
      <c r="AB365" s="98"/>
      <c r="AC365" s="98"/>
      <c r="AD365" s="98"/>
      <c r="AE365" s="98"/>
      <c r="AF365" s="98"/>
      <c r="AG365" s="98"/>
      <c r="AH365" s="98"/>
      <c r="AI365" s="98"/>
      <c r="AJ365" s="98"/>
      <c r="AK365" s="98"/>
      <c r="AL365" s="98"/>
    </row>
    <row r="366" ht="13.5" customHeight="1">
      <c r="A366" s="5"/>
      <c r="B366" s="98"/>
      <c r="C366" s="98"/>
      <c r="D366" s="98"/>
      <c r="E366" s="98"/>
      <c r="F366" s="98"/>
      <c r="G366" s="78"/>
      <c r="H366" s="827"/>
      <c r="I366" s="27"/>
      <c r="J366" s="27"/>
      <c r="K366" s="27"/>
      <c r="L366" s="27"/>
      <c r="M366" s="27"/>
      <c r="N366" s="27"/>
      <c r="O366" s="27"/>
      <c r="P366" s="27"/>
      <c r="Q366" s="27"/>
      <c r="R366" s="27"/>
      <c r="S366" s="27"/>
      <c r="T366" s="27"/>
      <c r="U366" s="27"/>
      <c r="V366" s="27"/>
      <c r="W366" s="27"/>
      <c r="X366" s="27"/>
      <c r="Y366" s="27"/>
      <c r="Z366" s="98"/>
      <c r="AA366" s="98"/>
      <c r="AB366" s="98"/>
      <c r="AC366" s="98"/>
      <c r="AD366" s="98"/>
      <c r="AE366" s="98"/>
      <c r="AF366" s="98"/>
      <c r="AG366" s="98"/>
      <c r="AH366" s="98"/>
      <c r="AI366" s="98"/>
      <c r="AJ366" s="98"/>
      <c r="AK366" s="98"/>
      <c r="AL366" s="98"/>
    </row>
    <row r="367" ht="13.5" customHeight="1">
      <c r="A367" s="5"/>
      <c r="B367" s="98"/>
      <c r="C367" s="98"/>
      <c r="D367" s="98"/>
      <c r="E367" s="98"/>
      <c r="F367" s="98"/>
      <c r="G367" s="259" t="s">
        <v>3110</v>
      </c>
      <c r="H367" s="814">
        <f>H346+0.01</f>
        <v>8.2</v>
      </c>
      <c r="I367" s="27" t="s">
        <v>3815</v>
      </c>
      <c r="J367" s="27"/>
      <c r="K367" s="27"/>
      <c r="L367" s="27"/>
      <c r="M367" s="27"/>
      <c r="N367" s="27"/>
      <c r="O367" s="27"/>
      <c r="P367" s="27"/>
      <c r="Q367" s="27"/>
      <c r="R367" s="27"/>
      <c r="S367" s="27"/>
      <c r="T367" s="27"/>
      <c r="U367" s="27"/>
      <c r="V367" s="27"/>
      <c r="W367" s="27"/>
      <c r="X367" s="27"/>
      <c r="Y367" s="27"/>
      <c r="Z367" s="98"/>
      <c r="AA367" s="98"/>
      <c r="AB367" s="98"/>
      <c r="AC367" s="98"/>
      <c r="AD367" s="98"/>
      <c r="AE367" s="98"/>
      <c r="AF367" s="98"/>
      <c r="AG367" s="98"/>
      <c r="AH367" s="98"/>
      <c r="AI367" s="98"/>
      <c r="AJ367" s="98"/>
      <c r="AK367" s="98"/>
      <c r="AL367" s="98"/>
    </row>
    <row r="368" ht="13.5" customHeight="1">
      <c r="A368" s="5"/>
      <c r="B368" s="98"/>
      <c r="C368" s="98"/>
      <c r="D368" s="98"/>
      <c r="E368" s="98"/>
      <c r="F368" s="98"/>
      <c r="G368" s="78"/>
      <c r="H368" s="827"/>
      <c r="I368" s="27"/>
      <c r="J368" s="765">
        <v>1.0</v>
      </c>
      <c r="K368" s="27" t="s">
        <v>3816</v>
      </c>
      <c r="L368" s="27"/>
      <c r="M368" s="27"/>
      <c r="N368" s="27"/>
      <c r="O368" s="27"/>
      <c r="P368" s="27"/>
      <c r="Q368" s="27"/>
      <c r="R368" s="27"/>
      <c r="S368" s="27"/>
      <c r="T368" s="27"/>
      <c r="U368" s="27"/>
      <c r="V368" s="27"/>
      <c r="W368" s="837" t="s">
        <v>2976</v>
      </c>
      <c r="X368" s="125">
        <f>H428</f>
        <v>8.24</v>
      </c>
      <c r="Y368" s="27"/>
      <c r="Z368" s="98"/>
      <c r="AA368" s="98"/>
      <c r="AB368" s="98"/>
      <c r="AC368" s="98"/>
      <c r="AD368" s="98"/>
      <c r="AE368" s="98"/>
      <c r="AF368" s="98"/>
      <c r="AG368" s="98"/>
      <c r="AH368" s="98"/>
      <c r="AI368" s="98"/>
      <c r="AJ368" s="98"/>
      <c r="AK368" s="98"/>
      <c r="AL368" s="98"/>
    </row>
    <row r="369" ht="13.5" customHeight="1">
      <c r="A369" s="5"/>
      <c r="B369" s="98"/>
      <c r="C369" s="98"/>
      <c r="D369" s="98"/>
      <c r="E369" s="98"/>
      <c r="F369" s="98"/>
      <c r="G369" s="78"/>
      <c r="H369" s="827"/>
      <c r="I369" s="27"/>
      <c r="J369" s="765">
        <v>2.0</v>
      </c>
      <c r="K369" s="27" t="s">
        <v>3796</v>
      </c>
      <c r="L369" s="27"/>
      <c r="M369" s="27"/>
      <c r="N369" s="27"/>
      <c r="O369" s="27"/>
      <c r="P369" s="27"/>
      <c r="Q369" s="27"/>
      <c r="R369" s="27"/>
      <c r="S369" s="27"/>
      <c r="T369" s="27"/>
      <c r="U369" s="27"/>
      <c r="V369" s="27"/>
      <c r="W369" s="837"/>
      <c r="X369" s="27"/>
      <c r="Y369" s="27"/>
      <c r="Z369" s="98"/>
      <c r="AA369" s="98"/>
      <c r="AB369" s="98"/>
      <c r="AC369" s="98"/>
      <c r="AD369" s="98"/>
      <c r="AE369" s="98"/>
      <c r="AF369" s="98"/>
      <c r="AG369" s="98"/>
      <c r="AH369" s="98"/>
      <c r="AI369" s="98"/>
      <c r="AJ369" s="98"/>
      <c r="AK369" s="98"/>
      <c r="AL369" s="98"/>
    </row>
    <row r="370" ht="13.5" customHeight="1">
      <c r="A370" s="5"/>
      <c r="B370" s="98"/>
      <c r="C370" s="98"/>
      <c r="D370" s="98"/>
      <c r="E370" s="98"/>
      <c r="F370" s="98"/>
      <c r="I370" s="27"/>
      <c r="J370" s="765">
        <v>3.0</v>
      </c>
      <c r="K370" s="27" t="s">
        <v>3704</v>
      </c>
      <c r="L370" s="27"/>
      <c r="M370" s="27"/>
      <c r="N370" s="27"/>
      <c r="O370" s="27"/>
      <c r="P370" s="27"/>
      <c r="Q370" s="27"/>
      <c r="R370" s="27"/>
      <c r="S370" s="27"/>
      <c r="T370" s="27"/>
      <c r="U370" s="27"/>
      <c r="V370" s="27"/>
      <c r="W370" s="837"/>
      <c r="X370" s="27"/>
      <c r="Y370" s="27"/>
      <c r="Z370" s="98"/>
      <c r="AA370" s="98"/>
      <c r="AB370" s="98"/>
      <c r="AC370" s="98"/>
      <c r="AD370" s="98"/>
      <c r="AE370" s="98"/>
      <c r="AF370" s="98"/>
      <c r="AG370" s="98"/>
      <c r="AH370" s="98"/>
      <c r="AI370" s="98"/>
      <c r="AJ370" s="98"/>
      <c r="AK370" s="98"/>
      <c r="AL370" s="98"/>
    </row>
    <row r="371" ht="13.5" customHeight="1">
      <c r="A371" s="5"/>
      <c r="B371" s="98"/>
      <c r="C371" s="98"/>
      <c r="D371" s="98"/>
      <c r="E371" s="98"/>
      <c r="F371" s="98"/>
      <c r="G371" s="78"/>
      <c r="H371" s="827" t="s">
        <v>2990</v>
      </c>
      <c r="I371" s="27"/>
      <c r="J371" s="765">
        <v>4.0</v>
      </c>
      <c r="K371" s="27" t="s">
        <v>3797</v>
      </c>
      <c r="L371" s="27"/>
      <c r="M371" s="27"/>
      <c r="N371" s="27"/>
      <c r="O371" s="27"/>
      <c r="P371" s="27"/>
      <c r="Q371" s="27"/>
      <c r="R371" s="27"/>
      <c r="S371" s="27"/>
      <c r="T371" s="27"/>
      <c r="U371" s="27"/>
      <c r="V371" s="27"/>
      <c r="W371" s="837" t="s">
        <v>2976</v>
      </c>
      <c r="X371" s="125">
        <f>X368</f>
        <v>8.24</v>
      </c>
      <c r="Y371" s="27"/>
      <c r="Z371" s="98"/>
      <c r="AA371" s="98"/>
      <c r="AB371" s="98"/>
      <c r="AC371" s="98"/>
      <c r="AD371" s="98"/>
      <c r="AE371" s="98"/>
      <c r="AF371" s="98"/>
      <c r="AG371" s="98"/>
      <c r="AH371" s="98"/>
      <c r="AI371" s="98"/>
      <c r="AJ371" s="98"/>
      <c r="AK371" s="98"/>
      <c r="AL371" s="98"/>
    </row>
    <row r="372" ht="13.5" customHeight="1">
      <c r="A372" s="5"/>
      <c r="B372" s="98"/>
      <c r="C372" s="98"/>
      <c r="D372" s="98"/>
      <c r="E372" s="98"/>
      <c r="F372" s="98"/>
      <c r="G372" s="78"/>
      <c r="H372" s="827"/>
      <c r="I372" s="27"/>
      <c r="J372" s="765">
        <v>5.0</v>
      </c>
      <c r="K372" s="27" t="s">
        <v>3817</v>
      </c>
      <c r="L372" s="27"/>
      <c r="M372" s="27"/>
      <c r="N372" s="27"/>
      <c r="O372" s="27"/>
      <c r="P372" s="27"/>
      <c r="Q372" s="27"/>
      <c r="R372" s="27"/>
      <c r="S372" s="27"/>
      <c r="T372" s="27"/>
      <c r="U372" s="27"/>
      <c r="V372" s="27"/>
      <c r="W372" s="837" t="s">
        <v>2976</v>
      </c>
      <c r="X372" s="125">
        <f t="shared" ref="X372:X381" si="3">X371</f>
        <v>8.24</v>
      </c>
      <c r="Y372" s="27"/>
      <c r="Z372" s="98"/>
      <c r="AA372" s="98"/>
      <c r="AB372" s="98"/>
      <c r="AC372" s="98"/>
      <c r="AD372" s="98"/>
      <c r="AE372" s="98"/>
      <c r="AF372" s="98"/>
      <c r="AG372" s="98"/>
      <c r="AH372" s="98"/>
      <c r="AI372" s="98"/>
      <c r="AJ372" s="98"/>
      <c r="AK372" s="98"/>
      <c r="AL372" s="98"/>
    </row>
    <row r="373" ht="13.5" customHeight="1">
      <c r="A373" s="5"/>
      <c r="B373" s="98"/>
      <c r="C373" s="98"/>
      <c r="D373" s="98"/>
      <c r="E373" s="98"/>
      <c r="F373" s="98"/>
      <c r="G373" s="78"/>
      <c r="H373" s="827"/>
      <c r="I373" s="27"/>
      <c r="J373" s="765">
        <v>6.0</v>
      </c>
      <c r="K373" s="27" t="s">
        <v>3818</v>
      </c>
      <c r="L373" s="27"/>
      <c r="M373" s="27"/>
      <c r="N373" s="27"/>
      <c r="O373" s="27"/>
      <c r="P373" s="27"/>
      <c r="Q373" s="27"/>
      <c r="R373" s="27"/>
      <c r="S373" s="27"/>
      <c r="T373" s="27"/>
      <c r="U373" s="27"/>
      <c r="V373" s="27"/>
      <c r="W373" s="837" t="s">
        <v>2976</v>
      </c>
      <c r="X373" s="125">
        <f t="shared" si="3"/>
        <v>8.24</v>
      </c>
      <c r="Y373" s="27"/>
      <c r="Z373" s="98"/>
      <c r="AA373" s="98"/>
      <c r="AB373" s="98"/>
      <c r="AC373" s="98"/>
      <c r="AD373" s="98"/>
      <c r="AE373" s="98"/>
      <c r="AF373" s="98"/>
      <c r="AG373" s="98"/>
      <c r="AH373" s="98"/>
      <c r="AI373" s="98"/>
      <c r="AJ373" s="98"/>
      <c r="AK373" s="98"/>
      <c r="AL373" s="98"/>
    </row>
    <row r="374" ht="13.5" customHeight="1">
      <c r="A374" s="5"/>
      <c r="B374" s="98"/>
      <c r="C374" s="98"/>
      <c r="D374" s="98"/>
      <c r="E374" s="98"/>
      <c r="F374" s="98"/>
      <c r="G374" s="78"/>
      <c r="H374" s="827"/>
      <c r="I374" s="27"/>
      <c r="J374" s="765">
        <v>7.0</v>
      </c>
      <c r="K374" s="27" t="s">
        <v>3819</v>
      </c>
      <c r="L374" s="27"/>
      <c r="M374" s="27"/>
      <c r="N374" s="27"/>
      <c r="O374" s="27"/>
      <c r="P374" s="27"/>
      <c r="Q374" s="27"/>
      <c r="R374" s="27"/>
      <c r="S374" s="27"/>
      <c r="T374" s="27"/>
      <c r="U374" s="27"/>
      <c r="V374" s="27"/>
      <c r="W374" s="837" t="s">
        <v>2976</v>
      </c>
      <c r="X374" s="125">
        <f t="shared" si="3"/>
        <v>8.24</v>
      </c>
      <c r="Y374" s="27"/>
      <c r="Z374" s="98"/>
      <c r="AA374" s="98"/>
      <c r="AB374" s="98"/>
      <c r="AC374" s="98"/>
      <c r="AD374" s="98"/>
      <c r="AE374" s="98"/>
      <c r="AF374" s="98"/>
      <c r="AG374" s="98"/>
      <c r="AH374" s="98"/>
      <c r="AI374" s="98"/>
      <c r="AJ374" s="98"/>
      <c r="AK374" s="98"/>
      <c r="AL374" s="98"/>
    </row>
    <row r="375" ht="13.5" customHeight="1">
      <c r="A375" s="5"/>
      <c r="B375" s="98"/>
      <c r="C375" s="98"/>
      <c r="D375" s="98"/>
      <c r="E375" s="98"/>
      <c r="F375" s="98"/>
      <c r="G375" s="78"/>
      <c r="H375" s="827"/>
      <c r="I375" s="27"/>
      <c r="J375" s="765">
        <v>8.0</v>
      </c>
      <c r="K375" s="27" t="s">
        <v>3668</v>
      </c>
      <c r="L375" s="27"/>
      <c r="M375" s="27"/>
      <c r="N375" s="27"/>
      <c r="O375" s="27"/>
      <c r="P375" s="27"/>
      <c r="Q375" s="98"/>
      <c r="R375" s="27"/>
      <c r="S375" s="27"/>
      <c r="T375" s="27"/>
      <c r="U375" s="27"/>
      <c r="V375" s="27"/>
      <c r="W375" s="837" t="s">
        <v>2976</v>
      </c>
      <c r="X375" s="125">
        <f t="shared" si="3"/>
        <v>8.24</v>
      </c>
      <c r="Y375" s="27"/>
      <c r="Z375" s="98"/>
      <c r="AA375" s="98"/>
      <c r="AB375" s="98"/>
      <c r="AC375" s="98"/>
      <c r="AD375" s="98"/>
      <c r="AE375" s="98"/>
      <c r="AF375" s="98"/>
      <c r="AG375" s="98"/>
      <c r="AH375" s="98"/>
      <c r="AI375" s="98"/>
      <c r="AJ375" s="98"/>
      <c r="AK375" s="98"/>
      <c r="AL375" s="98"/>
    </row>
    <row r="376" ht="13.5" customHeight="1">
      <c r="A376" s="5"/>
      <c r="B376" s="98"/>
      <c r="C376" s="98"/>
      <c r="D376" s="98"/>
      <c r="E376" s="98"/>
      <c r="F376" s="98"/>
      <c r="G376" s="78"/>
      <c r="H376" s="827"/>
      <c r="I376" s="27"/>
      <c r="J376" s="765">
        <v>9.0</v>
      </c>
      <c r="K376" s="27" t="s">
        <v>3820</v>
      </c>
      <c r="L376" s="27"/>
      <c r="M376" s="27"/>
      <c r="N376" s="27"/>
      <c r="O376" s="27"/>
      <c r="P376" s="27"/>
      <c r="Q376" s="27"/>
      <c r="R376" s="27"/>
      <c r="S376" s="27"/>
      <c r="T376" s="27"/>
      <c r="U376" s="27"/>
      <c r="V376" s="27"/>
      <c r="W376" s="837" t="s">
        <v>2976</v>
      </c>
      <c r="X376" s="125">
        <f t="shared" si="3"/>
        <v>8.24</v>
      </c>
      <c r="Y376" s="27"/>
      <c r="Z376" s="98"/>
      <c r="AA376" s="98"/>
      <c r="AB376" s="98"/>
      <c r="AC376" s="98"/>
      <c r="AD376" s="98"/>
      <c r="AE376" s="98"/>
      <c r="AF376" s="98"/>
      <c r="AG376" s="98"/>
      <c r="AH376" s="98"/>
      <c r="AI376" s="98"/>
      <c r="AJ376" s="98"/>
      <c r="AK376" s="98"/>
      <c r="AL376" s="98"/>
    </row>
    <row r="377" ht="13.5" customHeight="1">
      <c r="A377" s="5"/>
      <c r="B377" s="98"/>
      <c r="C377" s="98"/>
      <c r="D377" s="98"/>
      <c r="E377" s="98"/>
      <c r="F377" s="98"/>
      <c r="G377" s="78"/>
      <c r="H377" s="827"/>
      <c r="I377" s="27"/>
      <c r="J377" s="765">
        <v>10.0</v>
      </c>
      <c r="K377" s="27" t="s">
        <v>3802</v>
      </c>
      <c r="L377" s="27"/>
      <c r="M377" s="27"/>
      <c r="N377" s="27"/>
      <c r="O377" s="27"/>
      <c r="P377" s="27"/>
      <c r="Q377" s="27"/>
      <c r="R377" s="27"/>
      <c r="S377" s="27"/>
      <c r="T377" s="27"/>
      <c r="U377" s="27"/>
      <c r="V377" s="27"/>
      <c r="W377" s="837" t="s">
        <v>2976</v>
      </c>
      <c r="X377" s="125">
        <f t="shared" si="3"/>
        <v>8.24</v>
      </c>
      <c r="Y377" s="27"/>
      <c r="Z377" s="98"/>
      <c r="AA377" s="98"/>
      <c r="AB377" s="98"/>
      <c r="AC377" s="98"/>
      <c r="AD377" s="98"/>
      <c r="AE377" s="98"/>
      <c r="AF377" s="98"/>
      <c r="AG377" s="98"/>
      <c r="AH377" s="98"/>
      <c r="AI377" s="98"/>
      <c r="AJ377" s="98"/>
      <c r="AK377" s="98"/>
      <c r="AL377" s="98"/>
    </row>
    <row r="378" ht="13.5" customHeight="1">
      <c r="A378" s="5"/>
      <c r="B378" s="98"/>
      <c r="C378" s="98"/>
      <c r="D378" s="98"/>
      <c r="E378" s="98"/>
      <c r="F378" s="98"/>
      <c r="G378" s="78"/>
      <c r="H378" s="827"/>
      <c r="I378" s="27"/>
      <c r="J378" s="765">
        <v>11.0</v>
      </c>
      <c r="K378" s="121" t="s">
        <v>3803</v>
      </c>
      <c r="L378" s="27"/>
      <c r="M378" s="27"/>
      <c r="N378" s="27"/>
      <c r="O378" s="27"/>
      <c r="P378" s="27"/>
      <c r="Q378" s="27"/>
      <c r="R378" s="27"/>
      <c r="S378" s="27"/>
      <c r="T378" s="27"/>
      <c r="U378" s="27"/>
      <c r="V378" s="27"/>
      <c r="W378" s="837" t="s">
        <v>2976</v>
      </c>
      <c r="X378" s="125">
        <f t="shared" si="3"/>
        <v>8.24</v>
      </c>
      <c r="Y378" s="27"/>
      <c r="Z378" s="98"/>
      <c r="AA378" s="98"/>
      <c r="AB378" s="98"/>
      <c r="AC378" s="98"/>
      <c r="AD378" s="98"/>
      <c r="AE378" s="98"/>
      <c r="AF378" s="98"/>
      <c r="AG378" s="98"/>
      <c r="AH378" s="98"/>
      <c r="AI378" s="98"/>
      <c r="AJ378" s="98"/>
      <c r="AK378" s="98"/>
      <c r="AL378" s="98"/>
    </row>
    <row r="379" ht="13.5" customHeight="1">
      <c r="A379" s="5"/>
      <c r="B379" s="98"/>
      <c r="C379" s="828" t="s">
        <v>3804</v>
      </c>
      <c r="D379" s="98"/>
      <c r="E379" s="98"/>
      <c r="F379" s="98"/>
      <c r="G379" s="78"/>
      <c r="H379" s="827"/>
      <c r="I379" s="27"/>
      <c r="J379" s="765">
        <v>12.0</v>
      </c>
      <c r="K379" s="27" t="s">
        <v>3821</v>
      </c>
      <c r="L379" s="27"/>
      <c r="M379" s="27"/>
      <c r="N379" s="27"/>
      <c r="O379" s="27"/>
      <c r="P379" s="27"/>
      <c r="Q379" s="27"/>
      <c r="R379" s="27"/>
      <c r="S379" s="27"/>
      <c r="T379" s="27"/>
      <c r="U379" s="27"/>
      <c r="V379" s="27"/>
      <c r="W379" s="837" t="s">
        <v>2976</v>
      </c>
      <c r="X379" s="125">
        <f t="shared" si="3"/>
        <v>8.24</v>
      </c>
      <c r="Y379" s="27"/>
      <c r="Z379" s="98"/>
      <c r="AA379" s="98"/>
      <c r="AB379" s="98"/>
      <c r="AC379" s="98"/>
      <c r="AD379" s="98"/>
      <c r="AE379" s="98"/>
      <c r="AF379" s="98"/>
      <c r="AG379" s="98"/>
      <c r="AH379" s="98"/>
      <c r="AI379" s="98"/>
      <c r="AJ379" s="98"/>
      <c r="AK379" s="98"/>
      <c r="AL379" s="98"/>
    </row>
    <row r="380" ht="13.5" customHeight="1">
      <c r="A380" s="5"/>
      <c r="B380" s="98"/>
      <c r="C380" s="98"/>
      <c r="D380" s="98"/>
      <c r="E380" s="98"/>
      <c r="F380" s="98"/>
      <c r="G380" s="78"/>
      <c r="H380" s="827"/>
      <c r="I380" s="27"/>
      <c r="J380" s="838">
        <v>13.0</v>
      </c>
      <c r="K380" s="161" t="s">
        <v>3806</v>
      </c>
      <c r="L380" s="27"/>
      <c r="M380" s="27"/>
      <c r="N380" s="27"/>
      <c r="O380" s="27"/>
      <c r="P380" s="27"/>
      <c r="Q380" s="27"/>
      <c r="R380" s="27"/>
      <c r="S380" s="27"/>
      <c r="T380" s="27"/>
      <c r="U380" s="27"/>
      <c r="V380" s="27"/>
      <c r="W380" s="837" t="s">
        <v>2976</v>
      </c>
      <c r="X380" s="125">
        <f t="shared" si="3"/>
        <v>8.24</v>
      </c>
      <c r="Y380" s="27"/>
      <c r="Z380" s="98"/>
      <c r="AA380" s="98"/>
      <c r="AB380" s="98"/>
      <c r="AC380" s="98"/>
      <c r="AD380" s="98"/>
      <c r="AE380" s="98"/>
      <c r="AF380" s="98"/>
      <c r="AG380" s="98"/>
      <c r="AH380" s="98"/>
      <c r="AI380" s="98"/>
      <c r="AJ380" s="98"/>
      <c r="AK380" s="98"/>
      <c r="AL380" s="98"/>
    </row>
    <row r="381" ht="13.5" customHeight="1">
      <c r="A381" s="5"/>
      <c r="B381" s="98"/>
      <c r="C381" s="98"/>
      <c r="D381" s="98"/>
      <c r="E381" s="98"/>
      <c r="F381" s="98"/>
      <c r="G381" s="78"/>
      <c r="H381" s="827"/>
      <c r="I381" s="27"/>
      <c r="J381" s="839">
        <v>14.0</v>
      </c>
      <c r="K381" s="840" t="s">
        <v>3822</v>
      </c>
      <c r="L381" s="27"/>
      <c r="M381" s="27"/>
      <c r="N381" s="27"/>
      <c r="O381" s="27"/>
      <c r="P381" s="27"/>
      <c r="Q381" s="27"/>
      <c r="R381" s="27"/>
      <c r="S381" s="27"/>
      <c r="T381" s="27"/>
      <c r="U381" s="27"/>
      <c r="V381" s="27"/>
      <c r="W381" s="837" t="s">
        <v>2976</v>
      </c>
      <c r="X381" s="125">
        <f t="shared" si="3"/>
        <v>8.24</v>
      </c>
      <c r="Y381" s="27"/>
      <c r="Z381" s="98"/>
      <c r="AA381" s="98"/>
      <c r="AB381" s="98"/>
      <c r="AC381" s="98"/>
      <c r="AD381" s="98"/>
      <c r="AE381" s="98"/>
      <c r="AF381" s="98"/>
      <c r="AG381" s="98"/>
      <c r="AH381" s="98"/>
      <c r="AI381" s="98"/>
      <c r="AJ381" s="98"/>
      <c r="AK381" s="98"/>
      <c r="AL381" s="98"/>
    </row>
    <row r="382" ht="13.5" customHeight="1">
      <c r="A382" s="5"/>
      <c r="B382" s="98"/>
      <c r="C382" s="98"/>
      <c r="D382" s="98"/>
      <c r="E382" s="98"/>
      <c r="F382" s="98"/>
      <c r="G382" s="259" t="s">
        <v>3110</v>
      </c>
      <c r="H382" s="827"/>
      <c r="I382" s="27"/>
      <c r="J382" s="829">
        <v>15.0</v>
      </c>
      <c r="K382" s="140" t="s">
        <v>3823</v>
      </c>
      <c r="L382" s="27"/>
      <c r="M382" s="27"/>
      <c r="N382" s="27"/>
      <c r="O382" s="27"/>
      <c r="P382" s="27"/>
      <c r="Q382" s="27"/>
      <c r="R382" s="27"/>
      <c r="S382" s="27"/>
      <c r="T382" s="27"/>
      <c r="U382" s="27"/>
      <c r="V382" s="27"/>
      <c r="W382" s="837"/>
      <c r="X382" s="125"/>
      <c r="Y382" s="27"/>
      <c r="Z382" s="98"/>
      <c r="AA382" s="98"/>
      <c r="AB382" s="98"/>
      <c r="AC382" s="98"/>
      <c r="AD382" s="98"/>
      <c r="AE382" s="98"/>
      <c r="AF382" s="98"/>
      <c r="AG382" s="98"/>
      <c r="AH382" s="98"/>
      <c r="AI382" s="98"/>
      <c r="AJ382" s="98"/>
      <c r="AK382" s="98"/>
      <c r="AL382" s="98"/>
    </row>
    <row r="383" ht="13.5" customHeight="1">
      <c r="A383" s="5"/>
      <c r="B383" s="98"/>
      <c r="C383" s="98"/>
      <c r="D383" s="98"/>
      <c r="E383" s="98"/>
      <c r="F383" s="98"/>
      <c r="G383" s="78"/>
      <c r="H383" s="827"/>
      <c r="I383" s="27"/>
      <c r="J383" s="765">
        <v>97.0</v>
      </c>
      <c r="K383" s="27" t="s">
        <v>3085</v>
      </c>
      <c r="L383" s="27"/>
      <c r="M383" s="27"/>
      <c r="N383" s="27"/>
      <c r="O383" s="27"/>
      <c r="P383" s="27"/>
      <c r="Q383" s="27"/>
      <c r="R383" s="27"/>
      <c r="S383" s="27"/>
      <c r="T383" s="27"/>
      <c r="U383" s="27"/>
      <c r="V383" s="27"/>
      <c r="W383" s="837" t="s">
        <v>2976</v>
      </c>
      <c r="X383" s="125">
        <f>X380</f>
        <v>8.24</v>
      </c>
      <c r="Y383" s="27"/>
      <c r="Z383" s="98"/>
      <c r="AA383" s="98"/>
      <c r="AB383" s="98"/>
      <c r="AC383" s="98"/>
      <c r="AD383" s="98"/>
      <c r="AE383" s="98"/>
      <c r="AF383" s="98"/>
      <c r="AG383" s="98"/>
      <c r="AH383" s="98"/>
      <c r="AI383" s="98"/>
      <c r="AJ383" s="98"/>
      <c r="AK383" s="98"/>
      <c r="AL383" s="98"/>
    </row>
    <row r="384" ht="13.5" customHeight="1">
      <c r="A384" s="5"/>
      <c r="B384" s="98"/>
      <c r="C384" s="98"/>
      <c r="D384" s="98"/>
      <c r="E384" s="98"/>
      <c r="F384" s="98"/>
      <c r="G384" s="78"/>
      <c r="H384" s="827"/>
      <c r="I384" s="381" t="s">
        <v>3824</v>
      </c>
      <c r="J384" s="507"/>
      <c r="K384" s="507"/>
      <c r="L384" s="507"/>
      <c r="M384" s="507"/>
      <c r="N384" s="507"/>
      <c r="O384" s="507"/>
      <c r="P384" s="507"/>
      <c r="Q384" s="507"/>
      <c r="R384" s="507"/>
      <c r="S384" s="507"/>
      <c r="T384" s="507"/>
      <c r="U384" s="507"/>
      <c r="V384" s="507"/>
      <c r="W384" s="507"/>
      <c r="X384" s="507"/>
      <c r="Y384" s="507"/>
      <c r="Z384" s="98"/>
      <c r="AA384" s="98"/>
      <c r="AB384" s="98"/>
      <c r="AC384" s="98"/>
      <c r="AD384" s="98"/>
      <c r="AE384" s="98"/>
      <c r="AF384" s="98"/>
      <c r="AG384" s="98"/>
      <c r="AH384" s="98"/>
      <c r="AI384" s="98"/>
      <c r="AJ384" s="98"/>
      <c r="AK384" s="98"/>
      <c r="AL384" s="98"/>
    </row>
    <row r="385" ht="13.5" customHeight="1">
      <c r="A385" s="5"/>
      <c r="B385" s="98"/>
      <c r="C385" s="98"/>
      <c r="D385" s="98"/>
      <c r="E385" s="98"/>
      <c r="F385" s="98"/>
      <c r="G385" s="78"/>
      <c r="H385" s="827"/>
      <c r="I385" s="381" t="s">
        <v>3825</v>
      </c>
      <c r="J385" s="507"/>
      <c r="K385" s="507"/>
      <c r="L385" s="507"/>
      <c r="M385" s="507"/>
      <c r="N385" s="507"/>
      <c r="O385" s="507"/>
      <c r="P385" s="507"/>
      <c r="Q385" s="507"/>
      <c r="R385" s="507"/>
      <c r="S385" s="507"/>
      <c r="T385" s="507"/>
      <c r="U385" s="507"/>
      <c r="V385" s="507"/>
      <c r="W385" s="507"/>
      <c r="X385" s="507"/>
      <c r="Y385" s="507"/>
      <c r="Z385" s="507"/>
      <c r="AA385" s="98"/>
      <c r="AB385" s="98"/>
      <c r="AC385" s="98"/>
      <c r="AD385" s="98"/>
      <c r="AE385" s="98"/>
      <c r="AF385" s="98"/>
      <c r="AG385" s="98"/>
      <c r="AH385" s="98"/>
      <c r="AI385" s="98"/>
      <c r="AJ385" s="98"/>
      <c r="AK385" s="98"/>
      <c r="AL385" s="98"/>
    </row>
    <row r="386" ht="13.5" customHeight="1">
      <c r="A386" s="5"/>
      <c r="B386" s="98"/>
      <c r="C386" s="98"/>
      <c r="D386" s="98"/>
      <c r="E386" s="98"/>
      <c r="F386" s="98"/>
      <c r="G386" s="78"/>
      <c r="H386" s="8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841"/>
      <c r="AF386" s="841"/>
      <c r="AG386" s="841"/>
      <c r="AH386" s="98"/>
      <c r="AI386" s="98"/>
      <c r="AJ386" s="98"/>
      <c r="AK386" s="98"/>
      <c r="AL386" s="98"/>
    </row>
    <row r="387" ht="13.5" customHeight="1">
      <c r="A387" s="5"/>
      <c r="B387" s="841"/>
      <c r="C387" s="841"/>
      <c r="D387" s="841"/>
      <c r="E387" s="841"/>
      <c r="F387" s="98"/>
      <c r="G387" s="78"/>
      <c r="H387" s="842"/>
      <c r="I387" s="541" t="s">
        <v>3826</v>
      </c>
      <c r="J387" s="541"/>
      <c r="K387" s="818"/>
      <c r="L387" s="818"/>
      <c r="M387" s="818"/>
      <c r="N387" s="819"/>
      <c r="O387" s="819"/>
      <c r="P387" s="819"/>
      <c r="Q387" s="819"/>
      <c r="R387" s="541"/>
      <c r="S387" s="820"/>
      <c r="T387" s="820"/>
      <c r="U387" s="820"/>
      <c r="V387" s="820"/>
      <c r="W387" s="820"/>
      <c r="X387" s="8"/>
      <c r="Y387" s="8"/>
      <c r="Z387" s="27"/>
      <c r="AA387" s="27"/>
      <c r="AB387" s="27"/>
      <c r="AC387" s="27"/>
      <c r="AD387" s="27"/>
      <c r="AE387" s="98"/>
      <c r="AF387" s="98"/>
      <c r="AG387" s="98"/>
      <c r="AH387" s="841"/>
      <c r="AI387" s="841"/>
      <c r="AJ387" s="841"/>
      <c r="AK387" s="841"/>
      <c r="AL387" s="841"/>
    </row>
    <row r="388" ht="13.5" customHeight="1">
      <c r="A388" s="5"/>
      <c r="B388" s="98"/>
      <c r="C388" s="98"/>
      <c r="D388" s="98"/>
      <c r="E388" s="98"/>
      <c r="F388" s="98"/>
      <c r="G388" s="78"/>
      <c r="H388" s="842"/>
      <c r="I388" s="27" t="s">
        <v>3827</v>
      </c>
      <c r="J388" s="27"/>
      <c r="K388" s="27"/>
      <c r="L388" s="27"/>
      <c r="M388" s="27"/>
      <c r="N388" s="27"/>
      <c r="O388" s="27"/>
      <c r="P388" s="27"/>
      <c r="Q388" s="27"/>
      <c r="R388" s="27"/>
      <c r="S388" s="27"/>
      <c r="T388" s="27"/>
      <c r="U388" s="27"/>
      <c r="V388" s="27"/>
      <c r="W388" s="27"/>
      <c r="X388" s="27"/>
      <c r="Y388" s="27"/>
      <c r="Z388" s="98"/>
      <c r="AA388" s="98"/>
      <c r="AB388" s="98"/>
      <c r="AC388" s="98"/>
      <c r="AD388" s="98"/>
      <c r="AE388" s="98"/>
      <c r="AF388" s="98"/>
      <c r="AG388" s="98"/>
      <c r="AH388" s="98"/>
      <c r="AI388" s="98"/>
      <c r="AJ388" s="98"/>
      <c r="AK388" s="98"/>
      <c r="AL388" s="98"/>
    </row>
    <row r="389" ht="13.5" customHeight="1">
      <c r="A389" s="5"/>
      <c r="B389" s="98"/>
      <c r="C389" s="98"/>
      <c r="D389" s="98"/>
      <c r="E389" s="98"/>
      <c r="F389" s="98"/>
      <c r="G389" s="259" t="s">
        <v>3110</v>
      </c>
      <c r="H389" s="814">
        <f>H367+0.01</f>
        <v>8.21</v>
      </c>
      <c r="I389" s="821" t="s">
        <v>3003</v>
      </c>
      <c r="L389" s="27"/>
      <c r="M389" s="27"/>
      <c r="N389" s="27"/>
      <c r="O389" s="27"/>
      <c r="P389" s="27"/>
      <c r="Q389" s="27"/>
      <c r="R389" s="27"/>
      <c r="S389" s="27"/>
      <c r="T389" s="275"/>
      <c r="U389" s="27"/>
      <c r="V389" s="27"/>
      <c r="W389" s="27"/>
      <c r="X389" s="27"/>
      <c r="Y389" s="27"/>
      <c r="Z389" s="98"/>
      <c r="AA389" s="98"/>
      <c r="AB389" s="98"/>
      <c r="AC389" s="98"/>
      <c r="AD389" s="98"/>
      <c r="AE389" s="98"/>
      <c r="AF389" s="98"/>
      <c r="AG389" s="98"/>
      <c r="AH389" s="98"/>
      <c r="AI389" s="98"/>
      <c r="AJ389" s="98"/>
      <c r="AK389" s="98"/>
      <c r="AL389" s="98"/>
    </row>
    <row r="390" ht="13.5" customHeight="1">
      <c r="A390" s="5"/>
      <c r="B390" s="816"/>
      <c r="C390" s="816"/>
      <c r="D390" s="816"/>
      <c r="E390" s="816"/>
      <c r="F390" s="98"/>
      <c r="G390" s="78"/>
      <c r="H390" s="817"/>
      <c r="I390" s="821"/>
      <c r="J390" s="821">
        <v>75801.0</v>
      </c>
      <c r="K390" s="27" t="s">
        <v>3828</v>
      </c>
      <c r="L390" s="27"/>
      <c r="M390" s="27"/>
      <c r="N390" s="27"/>
      <c r="O390" s="27"/>
      <c r="P390" s="27"/>
      <c r="Q390" s="27"/>
      <c r="R390" s="27"/>
      <c r="S390" s="27"/>
      <c r="T390" s="275"/>
      <c r="U390" s="27"/>
      <c r="V390" s="27"/>
      <c r="W390" s="27"/>
      <c r="X390" s="27"/>
      <c r="Y390" s="27"/>
      <c r="Z390" s="98"/>
      <c r="AA390" s="98"/>
      <c r="AB390" s="98"/>
      <c r="AC390" s="98"/>
      <c r="AD390" s="98"/>
      <c r="AE390" s="98"/>
      <c r="AF390" s="98"/>
      <c r="AG390" s="98"/>
      <c r="AH390" s="98"/>
      <c r="AI390" s="98"/>
      <c r="AJ390" s="98"/>
      <c r="AK390" s="98"/>
      <c r="AL390" s="98"/>
    </row>
    <row r="391" ht="13.5" customHeight="1">
      <c r="A391" s="5"/>
      <c r="B391" s="816"/>
      <c r="C391" s="816"/>
      <c r="D391" s="816"/>
      <c r="E391" s="816"/>
      <c r="F391" s="98"/>
      <c r="G391" s="78"/>
      <c r="H391" s="817"/>
      <c r="I391" s="821"/>
      <c r="J391" s="821">
        <v>75802.0</v>
      </c>
      <c r="K391" s="275" t="s">
        <v>3684</v>
      </c>
      <c r="L391" s="27"/>
      <c r="M391" s="27"/>
      <c r="N391" s="27"/>
      <c r="O391" s="27"/>
      <c r="P391" s="27"/>
      <c r="Q391" s="27"/>
      <c r="R391" s="27"/>
      <c r="S391" s="27"/>
      <c r="T391" s="275"/>
      <c r="U391" s="27"/>
      <c r="V391" s="27"/>
      <c r="W391" s="27"/>
      <c r="X391" s="27"/>
      <c r="Y391" s="27"/>
      <c r="Z391" s="98"/>
      <c r="AA391" s="98"/>
      <c r="AB391" s="98"/>
      <c r="AC391" s="98"/>
      <c r="AD391" s="98"/>
      <c r="AE391" s="98"/>
      <c r="AF391" s="98"/>
      <c r="AG391" s="98"/>
      <c r="AH391" s="98"/>
      <c r="AI391" s="98"/>
      <c r="AJ391" s="98"/>
      <c r="AK391" s="98"/>
      <c r="AL391" s="98"/>
    </row>
    <row r="392" ht="13.5" customHeight="1">
      <c r="A392" s="5"/>
      <c r="B392" s="816"/>
      <c r="C392" s="816"/>
      <c r="D392" s="816"/>
      <c r="E392" s="816"/>
      <c r="F392" s="98"/>
      <c r="G392" s="78"/>
      <c r="H392" s="817"/>
      <c r="I392" s="821"/>
      <c r="J392" s="821">
        <v>75803.0</v>
      </c>
      <c r="K392" s="275" t="s">
        <v>3086</v>
      </c>
      <c r="L392" s="27"/>
      <c r="M392" s="27"/>
      <c r="N392" s="27"/>
      <c r="O392" s="27"/>
      <c r="P392" s="27"/>
      <c r="Q392" s="27"/>
      <c r="R392" s="27"/>
      <c r="S392" s="27"/>
      <c r="T392" s="275"/>
      <c r="U392" s="27"/>
      <c r="V392" s="27"/>
      <c r="W392" s="27"/>
      <c r="X392" s="27"/>
      <c r="Y392" s="27"/>
      <c r="Z392" s="98"/>
      <c r="AA392" s="98"/>
      <c r="AB392" s="98"/>
      <c r="AC392" s="98"/>
      <c r="AD392" s="98"/>
      <c r="AE392" s="98"/>
      <c r="AF392" s="98"/>
      <c r="AG392" s="98"/>
      <c r="AH392" s="98"/>
      <c r="AI392" s="98"/>
      <c r="AJ392" s="98"/>
      <c r="AK392" s="98"/>
      <c r="AL392" s="98"/>
    </row>
    <row r="393" ht="13.5" customHeight="1">
      <c r="A393" s="5"/>
      <c r="B393" s="816"/>
      <c r="C393" s="816"/>
      <c r="D393" s="816"/>
      <c r="E393" s="816"/>
      <c r="F393" s="98"/>
      <c r="G393" s="78"/>
      <c r="H393" s="817"/>
      <c r="I393" s="821" t="s">
        <v>3005</v>
      </c>
      <c r="K393" s="27"/>
      <c r="L393" s="27"/>
      <c r="M393" s="27"/>
      <c r="N393" s="27"/>
      <c r="O393" s="27"/>
      <c r="P393" s="27"/>
      <c r="Q393" s="27"/>
      <c r="R393" s="27"/>
      <c r="S393" s="27"/>
      <c r="T393" s="275"/>
      <c r="U393" s="27"/>
      <c r="V393" s="27"/>
      <c r="W393" s="27"/>
      <c r="X393" s="27"/>
      <c r="Y393" s="27"/>
      <c r="Z393" s="98"/>
      <c r="AA393" s="98"/>
      <c r="AB393" s="98"/>
      <c r="AC393" s="98"/>
      <c r="AD393" s="98"/>
      <c r="AE393" s="98"/>
      <c r="AF393" s="98"/>
      <c r="AG393" s="98"/>
      <c r="AH393" s="98"/>
      <c r="AI393" s="98"/>
      <c r="AJ393" s="98"/>
      <c r="AK393" s="98"/>
      <c r="AL393" s="98"/>
    </row>
    <row r="394" ht="13.5" customHeight="1">
      <c r="A394" s="5"/>
      <c r="B394" s="98"/>
      <c r="C394" s="98"/>
      <c r="D394" s="98"/>
      <c r="E394" s="98"/>
      <c r="F394" s="98"/>
      <c r="I394" s="821"/>
      <c r="J394" s="821">
        <v>50101.0</v>
      </c>
      <c r="K394" s="27" t="s">
        <v>3828</v>
      </c>
      <c r="L394" s="27"/>
      <c r="M394" s="27"/>
      <c r="N394" s="27"/>
      <c r="O394" s="27"/>
      <c r="P394" s="27"/>
      <c r="Q394" s="27"/>
      <c r="R394" s="27"/>
      <c r="S394" s="27"/>
      <c r="T394" s="275"/>
      <c r="U394" s="27"/>
      <c r="V394" s="27"/>
      <c r="W394" s="27"/>
      <c r="X394" s="27"/>
      <c r="Y394" s="27"/>
      <c r="Z394" s="98"/>
      <c r="AA394" s="98"/>
      <c r="AB394" s="98"/>
      <c r="AC394" s="98"/>
      <c r="AD394" s="98"/>
      <c r="AE394" s="98"/>
      <c r="AF394" s="98"/>
      <c r="AG394" s="98"/>
      <c r="AH394" s="98"/>
      <c r="AI394" s="98"/>
      <c r="AJ394" s="98"/>
      <c r="AK394" s="98"/>
      <c r="AL394" s="98"/>
    </row>
    <row r="395" ht="13.5" customHeight="1">
      <c r="A395" s="5"/>
      <c r="B395" s="98"/>
      <c r="C395" s="98"/>
      <c r="D395" s="98"/>
      <c r="E395" s="98"/>
      <c r="F395" s="98"/>
      <c r="I395" s="821"/>
      <c r="J395" s="821">
        <v>50102.0</v>
      </c>
      <c r="K395" s="275" t="s">
        <v>3684</v>
      </c>
      <c r="L395" s="27"/>
      <c r="M395" s="27"/>
      <c r="N395" s="27"/>
      <c r="O395" s="27"/>
      <c r="P395" s="27"/>
      <c r="Q395" s="27"/>
      <c r="R395" s="27"/>
      <c r="S395" s="27"/>
      <c r="T395" s="275"/>
      <c r="U395" s="27"/>
      <c r="V395" s="27"/>
      <c r="W395" s="27"/>
      <c r="X395" s="27"/>
      <c r="Y395" s="27"/>
      <c r="Z395" s="98"/>
      <c r="AA395" s="98"/>
      <c r="AB395" s="98"/>
      <c r="AC395" s="98"/>
      <c r="AD395" s="98"/>
      <c r="AE395" s="98"/>
      <c r="AF395" s="98"/>
      <c r="AG395" s="98"/>
      <c r="AH395" s="98"/>
      <c r="AI395" s="98"/>
      <c r="AJ395" s="98"/>
      <c r="AK395" s="98"/>
      <c r="AL395" s="98"/>
    </row>
    <row r="396" ht="13.5" customHeight="1">
      <c r="A396" s="5"/>
      <c r="B396" s="98"/>
      <c r="C396" s="98"/>
      <c r="D396" s="98"/>
      <c r="E396" s="98"/>
      <c r="F396" s="98"/>
      <c r="I396" s="821"/>
      <c r="J396" s="821">
        <v>50103.0</v>
      </c>
      <c r="K396" s="275" t="s">
        <v>3086</v>
      </c>
      <c r="L396" s="27"/>
      <c r="M396" s="27"/>
      <c r="N396" s="27"/>
      <c r="O396" s="27"/>
      <c r="P396" s="27"/>
      <c r="Q396" s="27"/>
      <c r="R396" s="27"/>
      <c r="S396" s="27"/>
      <c r="T396" s="275"/>
      <c r="U396" s="27"/>
      <c r="V396" s="27"/>
      <c r="W396" s="27"/>
      <c r="X396" s="27"/>
      <c r="Y396" s="27"/>
      <c r="Z396" s="98"/>
      <c r="AA396" s="98"/>
      <c r="AB396" s="98"/>
      <c r="AC396" s="98"/>
      <c r="AD396" s="98"/>
      <c r="AE396" s="98"/>
      <c r="AF396" s="98"/>
      <c r="AG396" s="98"/>
      <c r="AH396" s="98"/>
      <c r="AI396" s="98"/>
      <c r="AJ396" s="98"/>
      <c r="AK396" s="98"/>
      <c r="AL396" s="98"/>
    </row>
    <row r="397" ht="13.5" customHeight="1">
      <c r="A397" s="5"/>
      <c r="B397" s="98"/>
      <c r="C397" s="98"/>
      <c r="D397" s="98"/>
      <c r="E397" s="98"/>
      <c r="F397" s="98"/>
      <c r="I397" s="821" t="s">
        <v>3006</v>
      </c>
      <c r="L397" s="27"/>
      <c r="M397" s="27"/>
      <c r="N397" s="27"/>
      <c r="O397" s="27"/>
      <c r="P397" s="27"/>
      <c r="Q397" s="27"/>
      <c r="R397" s="27"/>
      <c r="S397" s="27"/>
      <c r="T397" s="275"/>
      <c r="U397" s="27"/>
      <c r="V397" s="27"/>
      <c r="W397" s="27"/>
      <c r="X397" s="27"/>
      <c r="Y397" s="27"/>
      <c r="Z397" s="98"/>
      <c r="AA397" s="98"/>
      <c r="AB397" s="98"/>
      <c r="AC397" s="98"/>
      <c r="AD397" s="98"/>
      <c r="AE397" s="98"/>
      <c r="AF397" s="98"/>
      <c r="AG397" s="98"/>
      <c r="AH397" s="98"/>
      <c r="AI397" s="98"/>
      <c r="AJ397" s="98"/>
      <c r="AK397" s="98"/>
      <c r="AL397" s="98"/>
    </row>
    <row r="398" ht="13.5" customHeight="1">
      <c r="A398" s="5"/>
      <c r="B398" s="98"/>
      <c r="C398" s="98"/>
      <c r="D398" s="98"/>
      <c r="E398" s="98"/>
      <c r="F398" s="98"/>
      <c r="G398" s="78"/>
      <c r="H398" s="843"/>
      <c r="I398" s="821"/>
      <c r="J398" s="821">
        <v>76701.0</v>
      </c>
      <c r="K398" s="27" t="s">
        <v>3828</v>
      </c>
      <c r="L398" s="27"/>
      <c r="M398" s="27"/>
      <c r="N398" s="27"/>
      <c r="O398" s="27"/>
      <c r="P398" s="27"/>
      <c r="Q398" s="27"/>
      <c r="R398" s="27"/>
      <c r="S398" s="27"/>
      <c r="T398" s="27"/>
      <c r="U398" s="27"/>
      <c r="V398" s="27"/>
      <c r="W398" s="27"/>
      <c r="X398" s="27"/>
      <c r="Y398" s="27"/>
      <c r="Z398" s="98"/>
      <c r="AA398" s="98"/>
      <c r="AB398" s="98"/>
      <c r="AC398" s="98"/>
      <c r="AD398" s="98"/>
      <c r="AE398" s="98"/>
      <c r="AF398" s="98"/>
      <c r="AG398" s="98"/>
      <c r="AH398" s="98"/>
      <c r="AI398" s="98"/>
      <c r="AJ398" s="98"/>
      <c r="AK398" s="98"/>
      <c r="AL398" s="98"/>
    </row>
    <row r="399" ht="13.5" customHeight="1">
      <c r="A399" s="5"/>
      <c r="B399" s="98"/>
      <c r="C399" s="98"/>
      <c r="D399" s="98"/>
      <c r="E399" s="98"/>
      <c r="F399" s="98"/>
      <c r="G399" s="78"/>
      <c r="H399" s="843"/>
      <c r="I399" s="821"/>
      <c r="J399" s="821">
        <v>76702.0</v>
      </c>
      <c r="K399" s="275" t="s">
        <v>3684</v>
      </c>
      <c r="L399" s="27"/>
      <c r="M399" s="27"/>
      <c r="N399" s="27"/>
      <c r="O399" s="27"/>
      <c r="P399" s="27"/>
      <c r="Q399" s="27"/>
      <c r="R399" s="27"/>
      <c r="S399" s="27"/>
      <c r="T399" s="27"/>
      <c r="U399" s="27"/>
      <c r="V399" s="27"/>
      <c r="W399" s="27"/>
      <c r="X399" s="27"/>
      <c r="Y399" s="27"/>
      <c r="Z399" s="98"/>
      <c r="AA399" s="98"/>
      <c r="AB399" s="98"/>
      <c r="AC399" s="98"/>
      <c r="AD399" s="98"/>
      <c r="AE399" s="98"/>
      <c r="AF399" s="98"/>
      <c r="AG399" s="98"/>
      <c r="AH399" s="98"/>
      <c r="AI399" s="98"/>
      <c r="AJ399" s="98"/>
      <c r="AK399" s="98"/>
      <c r="AL399" s="98"/>
    </row>
    <row r="400" ht="13.5" customHeight="1">
      <c r="A400" s="5"/>
      <c r="B400" s="98"/>
      <c r="C400" s="98"/>
      <c r="D400" s="98"/>
      <c r="E400" s="98"/>
      <c r="F400" s="98"/>
      <c r="G400" s="78"/>
      <c r="H400" s="843"/>
      <c r="I400" s="821"/>
      <c r="J400" s="821">
        <v>76703.0</v>
      </c>
      <c r="K400" s="275" t="s">
        <v>3086</v>
      </c>
      <c r="L400" s="27"/>
      <c r="M400" s="27"/>
      <c r="N400" s="27"/>
      <c r="O400" s="27"/>
      <c r="P400" s="27"/>
      <c r="Q400" s="27"/>
      <c r="R400" s="27"/>
      <c r="S400" s="27"/>
      <c r="T400" s="27"/>
      <c r="U400" s="27"/>
      <c r="V400" s="27"/>
      <c r="W400" s="27"/>
      <c r="X400" s="27"/>
      <c r="Y400" s="27"/>
      <c r="Z400" s="98"/>
      <c r="AA400" s="98"/>
      <c r="AB400" s="98"/>
      <c r="AC400" s="98"/>
      <c r="AD400" s="98"/>
      <c r="AE400" s="98"/>
      <c r="AF400" s="98"/>
      <c r="AG400" s="98"/>
      <c r="AH400" s="98"/>
      <c r="AI400" s="98"/>
      <c r="AJ400" s="98"/>
      <c r="AK400" s="98"/>
      <c r="AL400" s="98"/>
    </row>
    <row r="401" ht="13.5" customHeight="1">
      <c r="A401" s="5"/>
      <c r="B401" s="98"/>
      <c r="C401" s="98"/>
      <c r="D401" s="98"/>
      <c r="E401" s="98"/>
      <c r="F401" s="98"/>
      <c r="G401" s="78"/>
      <c r="H401" s="827"/>
      <c r="I401" s="821" t="s">
        <v>3007</v>
      </c>
      <c r="K401" s="27"/>
      <c r="L401" s="27"/>
      <c r="M401" s="27"/>
      <c r="N401" s="27"/>
      <c r="O401" s="27"/>
      <c r="P401" s="27"/>
      <c r="Q401" s="27"/>
      <c r="R401" s="27"/>
      <c r="S401" s="27"/>
      <c r="T401" s="27"/>
      <c r="U401" s="27"/>
      <c r="V401" s="27"/>
      <c r="W401" s="27"/>
      <c r="X401" s="27"/>
      <c r="Y401" s="27"/>
      <c r="Z401" s="98"/>
      <c r="AA401" s="98"/>
      <c r="AB401" s="98"/>
      <c r="AC401" s="98"/>
      <c r="AD401" s="98"/>
      <c r="AE401" s="98"/>
      <c r="AF401" s="98"/>
      <c r="AG401" s="98"/>
      <c r="AH401" s="98"/>
      <c r="AI401" s="98"/>
      <c r="AJ401" s="98"/>
      <c r="AK401" s="98"/>
      <c r="AL401" s="98"/>
    </row>
    <row r="402" ht="13.5" customHeight="1">
      <c r="A402" s="5"/>
      <c r="B402" s="98"/>
      <c r="C402" s="98"/>
      <c r="D402" s="98"/>
      <c r="E402" s="98"/>
      <c r="F402" s="98"/>
      <c r="G402" s="78"/>
      <c r="H402" s="827"/>
      <c r="I402" s="821"/>
      <c r="J402" s="821">
        <v>59201.0</v>
      </c>
      <c r="K402" s="27" t="s">
        <v>3828</v>
      </c>
      <c r="L402" s="27"/>
      <c r="M402" s="27"/>
      <c r="N402" s="27"/>
      <c r="Z402" s="98"/>
      <c r="AA402" s="98"/>
      <c r="AB402" s="98"/>
      <c r="AC402" s="98"/>
      <c r="AD402" s="98"/>
      <c r="AE402" s="98"/>
      <c r="AF402" s="98"/>
      <c r="AG402" s="98"/>
      <c r="AH402" s="98"/>
      <c r="AI402" s="98"/>
      <c r="AJ402" s="98"/>
      <c r="AK402" s="98"/>
      <c r="AL402" s="98"/>
    </row>
    <row r="403" ht="13.5" customHeight="1">
      <c r="A403" s="5"/>
      <c r="B403" s="98"/>
      <c r="C403" s="98"/>
      <c r="D403" s="98"/>
      <c r="E403" s="98"/>
      <c r="F403" s="98"/>
      <c r="G403" s="78"/>
      <c r="H403" s="827"/>
      <c r="I403" s="821"/>
      <c r="J403" s="821">
        <v>59202.0</v>
      </c>
      <c r="K403" s="275" t="s">
        <v>3684</v>
      </c>
      <c r="L403" s="27"/>
      <c r="M403" s="27"/>
      <c r="N403" s="27"/>
      <c r="Z403" s="98"/>
      <c r="AA403" s="98"/>
      <c r="AB403" s="98"/>
      <c r="AC403" s="98"/>
      <c r="AD403" s="98"/>
      <c r="AE403" s="98"/>
      <c r="AF403" s="98"/>
      <c r="AG403" s="98"/>
      <c r="AH403" s="98"/>
      <c r="AI403" s="98"/>
      <c r="AJ403" s="98"/>
      <c r="AK403" s="98"/>
      <c r="AL403" s="98"/>
    </row>
    <row r="404" ht="13.5" customHeight="1">
      <c r="A404" s="5"/>
      <c r="B404" s="98"/>
      <c r="C404" s="98"/>
      <c r="D404" s="98"/>
      <c r="E404" s="98"/>
      <c r="F404" s="98"/>
      <c r="G404" s="78"/>
      <c r="H404" s="827"/>
      <c r="I404" s="821"/>
      <c r="J404" s="821">
        <v>59203.0</v>
      </c>
      <c r="K404" s="275" t="s">
        <v>3086</v>
      </c>
      <c r="L404" s="27"/>
      <c r="M404" s="27"/>
      <c r="N404" s="27"/>
      <c r="Z404" s="98"/>
      <c r="AA404" s="98"/>
      <c r="AB404" s="98"/>
      <c r="AC404" s="98"/>
      <c r="AD404" s="98"/>
      <c r="AE404" s="98"/>
      <c r="AF404" s="98"/>
      <c r="AG404" s="98"/>
      <c r="AH404" s="98"/>
      <c r="AI404" s="98"/>
      <c r="AJ404" s="98"/>
      <c r="AK404" s="98"/>
      <c r="AL404" s="98"/>
    </row>
    <row r="405" ht="13.5" customHeight="1">
      <c r="A405" s="5"/>
      <c r="B405" s="98"/>
      <c r="C405" s="98"/>
      <c r="D405" s="98"/>
      <c r="E405" s="98"/>
      <c r="F405" s="98"/>
      <c r="G405" s="78"/>
      <c r="H405" s="827"/>
      <c r="I405" s="821" t="s">
        <v>3008</v>
      </c>
      <c r="K405" s="27"/>
      <c r="L405" s="27"/>
      <c r="M405" s="27"/>
      <c r="N405" s="27"/>
      <c r="Z405" s="98"/>
      <c r="AA405" s="98"/>
      <c r="AB405" s="98"/>
      <c r="AC405" s="98"/>
      <c r="AD405" s="98"/>
      <c r="AE405" s="98"/>
      <c r="AF405" s="98"/>
      <c r="AG405" s="98"/>
      <c r="AH405" s="98"/>
      <c r="AI405" s="98"/>
      <c r="AJ405" s="98"/>
      <c r="AK405" s="98"/>
      <c r="AL405" s="98"/>
    </row>
    <row r="406" ht="13.5" customHeight="1">
      <c r="A406" s="5"/>
      <c r="B406" s="98"/>
      <c r="C406" s="98"/>
      <c r="D406" s="98"/>
      <c r="E406" s="98"/>
      <c r="F406" s="98"/>
      <c r="G406" s="78"/>
      <c r="H406" s="827" t="s">
        <v>2990</v>
      </c>
      <c r="I406" s="27"/>
      <c r="J406" s="844">
        <v>87601.0</v>
      </c>
      <c r="K406" s="27" t="s">
        <v>3828</v>
      </c>
      <c r="L406" s="27"/>
      <c r="M406" s="27"/>
      <c r="N406" s="27"/>
      <c r="O406" s="27"/>
      <c r="P406" s="27"/>
      <c r="Q406" s="27"/>
      <c r="R406" s="27"/>
      <c r="S406" s="27"/>
      <c r="T406" s="27"/>
      <c r="U406" s="27"/>
      <c r="V406" s="27"/>
      <c r="W406" s="27"/>
      <c r="X406" s="27"/>
      <c r="Y406" s="27"/>
      <c r="AA406" s="98"/>
      <c r="AB406" s="98"/>
      <c r="AC406" s="98"/>
      <c r="AD406" s="98"/>
      <c r="AE406" s="98"/>
      <c r="AF406" s="98"/>
      <c r="AG406" s="98"/>
      <c r="AH406" s="98"/>
      <c r="AI406" s="98"/>
      <c r="AJ406" s="98"/>
      <c r="AK406" s="98"/>
      <c r="AL406" s="98"/>
    </row>
    <row r="407" ht="13.5" customHeight="1">
      <c r="A407" s="5"/>
      <c r="B407" s="98"/>
      <c r="C407" s="98"/>
      <c r="D407" s="98"/>
      <c r="E407" s="98"/>
      <c r="F407" s="98"/>
      <c r="G407" s="78"/>
      <c r="H407" s="827"/>
      <c r="I407" s="27"/>
      <c r="J407" s="844">
        <v>87602.0</v>
      </c>
      <c r="K407" s="275" t="s">
        <v>3684</v>
      </c>
      <c r="L407" s="27"/>
      <c r="M407" s="27"/>
      <c r="N407" s="27"/>
      <c r="O407" s="139"/>
      <c r="P407" s="27"/>
      <c r="Q407" s="27"/>
      <c r="R407" s="27"/>
      <c r="S407" s="27"/>
      <c r="T407" s="27"/>
      <c r="U407" s="27"/>
      <c r="V407" s="27"/>
      <c r="W407" s="27"/>
      <c r="X407" s="27"/>
      <c r="Y407" s="27"/>
      <c r="Z407" s="98"/>
      <c r="AH407" s="98"/>
      <c r="AI407" s="98"/>
      <c r="AJ407" s="98"/>
      <c r="AK407" s="98"/>
      <c r="AL407" s="98"/>
    </row>
    <row r="408" ht="13.5" customHeight="1">
      <c r="A408" s="5"/>
      <c r="B408" s="98"/>
      <c r="C408" s="98"/>
      <c r="D408" s="98"/>
      <c r="E408" s="98"/>
      <c r="F408" s="98"/>
      <c r="G408" s="98"/>
      <c r="I408" s="27"/>
      <c r="J408" s="844">
        <v>87603.0</v>
      </c>
      <c r="K408" s="275" t="s">
        <v>3086</v>
      </c>
      <c r="L408" s="27"/>
      <c r="M408" s="27"/>
      <c r="N408" s="27"/>
      <c r="O408" s="139"/>
      <c r="P408" s="27"/>
      <c r="Q408" s="27"/>
      <c r="R408" s="27"/>
      <c r="S408" s="27"/>
      <c r="T408" s="27"/>
      <c r="U408" s="27"/>
      <c r="V408" s="27"/>
      <c r="W408" s="27"/>
      <c r="X408" s="27"/>
      <c r="Y408" s="27"/>
      <c r="Z408" s="98"/>
      <c r="AA408" s="98"/>
      <c r="AB408" s="98"/>
      <c r="AC408" s="98"/>
      <c r="AD408" s="98"/>
      <c r="AE408" s="98"/>
      <c r="AF408" s="98"/>
      <c r="AG408" s="98"/>
    </row>
    <row r="409" ht="13.5" customHeight="1">
      <c r="A409" s="5"/>
      <c r="B409" s="98"/>
      <c r="C409" s="98"/>
      <c r="D409" s="98"/>
      <c r="E409" s="98"/>
      <c r="F409" s="98"/>
      <c r="G409" s="78"/>
      <c r="H409" s="827"/>
      <c r="I409" s="27"/>
      <c r="J409" s="122"/>
      <c r="L409" s="27"/>
      <c r="M409" s="27"/>
      <c r="N409" s="27"/>
      <c r="O409" s="797"/>
      <c r="P409" s="797"/>
      <c r="Q409" s="797"/>
      <c r="R409" s="797"/>
      <c r="S409" s="797"/>
      <c r="T409" s="797"/>
      <c r="U409" s="797"/>
      <c r="V409" s="797"/>
      <c r="W409" s="27"/>
      <c r="X409" s="27"/>
      <c r="Y409" s="27"/>
      <c r="Z409" s="98"/>
      <c r="AA409" s="98"/>
      <c r="AB409" s="98"/>
      <c r="AC409" s="98"/>
      <c r="AD409" s="98"/>
      <c r="AE409" s="98"/>
      <c r="AF409" s="98"/>
      <c r="AG409" s="98"/>
      <c r="AH409" s="98"/>
      <c r="AI409" s="98"/>
      <c r="AJ409" s="98"/>
      <c r="AK409" s="98"/>
      <c r="AL409" s="98"/>
    </row>
    <row r="410" ht="13.5" customHeight="1">
      <c r="A410" s="5"/>
      <c r="B410" s="98"/>
      <c r="C410" s="98"/>
      <c r="D410" s="98"/>
      <c r="E410" s="98"/>
      <c r="F410" s="98"/>
      <c r="G410" s="78"/>
      <c r="H410" s="827" t="s">
        <v>2990</v>
      </c>
      <c r="O410" s="797"/>
      <c r="P410" s="797"/>
      <c r="Q410" s="797"/>
      <c r="R410" s="797"/>
      <c r="S410" s="797"/>
      <c r="T410" s="797"/>
      <c r="U410" s="797"/>
      <c r="V410" s="797"/>
      <c r="W410" s="27"/>
      <c r="X410" s="27"/>
      <c r="Y410" s="27"/>
      <c r="Z410" s="98"/>
      <c r="AA410" s="98"/>
      <c r="AB410" s="98"/>
      <c r="AC410" s="98"/>
      <c r="AD410" s="98"/>
      <c r="AE410" s="98"/>
      <c r="AF410" s="98"/>
      <c r="AG410" s="98"/>
      <c r="AH410" s="98"/>
      <c r="AI410" s="98"/>
      <c r="AJ410" s="98"/>
      <c r="AK410" s="98"/>
      <c r="AL410" s="98"/>
    </row>
    <row r="411" ht="13.5" customHeight="1">
      <c r="A411" s="5"/>
      <c r="B411" s="98"/>
      <c r="C411" s="98"/>
      <c r="D411" s="98"/>
      <c r="E411" s="98"/>
      <c r="F411" s="98"/>
      <c r="G411" s="78"/>
      <c r="H411" s="827"/>
      <c r="I411" s="27"/>
      <c r="J411" s="268"/>
      <c r="K411" s="275"/>
      <c r="L411" s="27"/>
      <c r="M411" s="27"/>
      <c r="N411" s="27"/>
      <c r="O411" s="797"/>
      <c r="P411" s="797"/>
      <c r="Q411" s="797"/>
      <c r="R411" s="797"/>
      <c r="S411" s="797"/>
      <c r="T411" s="797"/>
      <c r="U411" s="797"/>
      <c r="V411" s="797"/>
      <c r="W411" s="27"/>
      <c r="X411" s="27"/>
      <c r="Y411" s="27"/>
      <c r="Z411" s="98"/>
      <c r="AA411" s="98"/>
      <c r="AB411" s="98"/>
      <c r="AC411" s="98"/>
      <c r="AD411" s="98"/>
      <c r="AE411" s="98"/>
      <c r="AF411" s="98"/>
      <c r="AG411" s="98"/>
      <c r="AH411" s="98"/>
      <c r="AI411" s="98"/>
      <c r="AJ411" s="98"/>
      <c r="AK411" s="98"/>
      <c r="AL411" s="98"/>
    </row>
    <row r="412" ht="13.5" hidden="1" customHeight="1">
      <c r="A412" s="5"/>
      <c r="B412" s="98"/>
      <c r="C412" s="98"/>
      <c r="D412" s="98"/>
      <c r="E412" s="98"/>
      <c r="F412" s="98"/>
      <c r="G412" s="259" t="s">
        <v>3110</v>
      </c>
      <c r="H412" s="845">
        <f>H389+0.01</f>
        <v>8.22</v>
      </c>
      <c r="I412" s="139" t="str">
        <f>"CATI: SI PAIS = 593-ECUADOR PASA A "&amp;H412</f>
        <v>CATI: SI PAIS = 593-ECUADOR PASA A 8,22</v>
      </c>
      <c r="J412" s="747"/>
      <c r="K412" s="342"/>
      <c r="L412" s="139"/>
      <c r="M412" s="139"/>
      <c r="N412" s="139"/>
      <c r="O412" s="27"/>
      <c r="P412" s="27"/>
      <c r="Q412" s="27"/>
      <c r="R412" s="27"/>
      <c r="S412" s="27"/>
      <c r="T412" s="27"/>
      <c r="U412" s="27"/>
      <c r="V412" s="27"/>
      <c r="W412" s="27"/>
      <c r="X412" s="27"/>
      <c r="Y412" s="27"/>
      <c r="Z412" s="98"/>
      <c r="AA412" s="98"/>
      <c r="AB412" s="98"/>
      <c r="AC412" s="98"/>
      <c r="AD412" s="98"/>
      <c r="AE412" s="98"/>
      <c r="AF412" s="98"/>
      <c r="AG412" s="98"/>
      <c r="AH412" s="98"/>
      <c r="AI412" s="98"/>
      <c r="AJ412" s="98"/>
      <c r="AK412" s="98"/>
      <c r="AL412" s="98"/>
    </row>
    <row r="413" ht="12.0" hidden="1" customHeight="1">
      <c r="A413" s="5"/>
      <c r="B413" s="98"/>
      <c r="C413" s="98"/>
      <c r="D413" s="98"/>
      <c r="E413" s="98"/>
      <c r="F413" s="98"/>
      <c r="G413" s="78"/>
      <c r="H413" s="846"/>
      <c r="I413" s="139" t="str">
        <f>"CATI: SI RESTO DE PAISES PASA A "&amp;H428</f>
        <v>CATI: SI RESTO DE PAISES PASA A 8,24</v>
      </c>
      <c r="J413" s="747"/>
      <c r="K413" s="342"/>
      <c r="L413" s="139"/>
      <c r="M413" s="139"/>
      <c r="N413" s="139"/>
      <c r="O413" s="847"/>
      <c r="P413" s="847"/>
      <c r="Q413" s="847"/>
      <c r="R413" s="847"/>
      <c r="S413" s="847"/>
      <c r="T413" s="121"/>
      <c r="U413" s="121"/>
      <c r="V413" s="121"/>
      <c r="W413" s="121"/>
      <c r="X413" s="27"/>
      <c r="Y413" s="27"/>
      <c r="Z413" s="98"/>
      <c r="AA413" s="98"/>
      <c r="AB413" s="98"/>
      <c r="AC413" s="98"/>
      <c r="AD413" s="98"/>
      <c r="AE413" s="98"/>
      <c r="AF413" s="98"/>
      <c r="AG413" s="98"/>
      <c r="AH413" s="98"/>
      <c r="AI413" s="98"/>
      <c r="AJ413" s="98"/>
      <c r="AK413" s="98"/>
      <c r="AL413" s="98"/>
    </row>
    <row r="414" ht="13.5" hidden="1" customHeight="1">
      <c r="A414" s="5"/>
      <c r="B414" s="98"/>
      <c r="C414" s="98"/>
      <c r="D414" s="98"/>
      <c r="E414" s="98"/>
      <c r="F414" s="98"/>
      <c r="G414" s="78"/>
      <c r="H414" s="846"/>
      <c r="I414" s="797" t="s">
        <v>3829</v>
      </c>
      <c r="J414" s="797"/>
      <c r="K414" s="797"/>
      <c r="L414" s="797"/>
      <c r="M414" s="797"/>
      <c r="N414" s="797"/>
      <c r="O414" s="797"/>
      <c r="P414" s="797"/>
      <c r="Q414" s="797"/>
      <c r="R414" s="797"/>
      <c r="S414" s="848"/>
      <c r="T414" s="27"/>
      <c r="U414" s="27"/>
      <c r="V414" s="27"/>
      <c r="W414" s="27"/>
      <c r="X414" s="27"/>
      <c r="Y414" s="27"/>
      <c r="Z414" s="98"/>
      <c r="AA414" s="98"/>
      <c r="AB414" s="98"/>
      <c r="AC414" s="98"/>
      <c r="AD414" s="98"/>
      <c r="AE414" s="98"/>
      <c r="AF414" s="98"/>
      <c r="AG414" s="98"/>
      <c r="AH414" s="98"/>
      <c r="AI414" s="98"/>
      <c r="AJ414" s="98"/>
      <c r="AK414" s="98"/>
      <c r="AL414" s="98"/>
    </row>
    <row r="415" ht="13.5" hidden="1" customHeight="1">
      <c r="A415" s="5"/>
      <c r="B415" s="98"/>
      <c r="C415" s="98"/>
      <c r="D415" s="98"/>
      <c r="E415" s="98"/>
      <c r="F415" s="98"/>
      <c r="G415" s="78"/>
      <c r="H415" s="827"/>
      <c r="I415" s="797"/>
      <c r="J415" s="800">
        <v>1.0</v>
      </c>
      <c r="K415" s="797" t="s">
        <v>2974</v>
      </c>
      <c r="L415" s="797"/>
      <c r="M415" s="797"/>
      <c r="N415" s="797"/>
      <c r="O415" s="797"/>
      <c r="P415" s="797"/>
      <c r="Q415" s="797"/>
      <c r="R415" s="797"/>
      <c r="S415" s="848"/>
      <c r="T415" s="27"/>
      <c r="U415" s="27"/>
      <c r="V415" s="27"/>
      <c r="W415" s="27"/>
      <c r="X415" s="27"/>
      <c r="Y415" s="27"/>
      <c r="Z415" s="98"/>
      <c r="AA415" s="98"/>
      <c r="AB415" s="98"/>
      <c r="AC415" s="98"/>
      <c r="AD415" s="98"/>
      <c r="AE415" s="98"/>
      <c r="AF415" s="98"/>
      <c r="AG415" s="98"/>
      <c r="AH415" s="98"/>
      <c r="AI415" s="98"/>
      <c r="AJ415" s="98"/>
      <c r="AK415" s="98"/>
      <c r="AL415" s="98"/>
    </row>
    <row r="416" ht="13.5" hidden="1" customHeight="1">
      <c r="A416" s="5"/>
      <c r="B416" s="98"/>
      <c r="C416" s="98"/>
      <c r="D416" s="98"/>
      <c r="E416" s="98"/>
      <c r="F416" s="98"/>
      <c r="G416" s="259" t="s">
        <v>3110</v>
      </c>
      <c r="H416" s="845">
        <f>H412+0.01</f>
        <v>8.23</v>
      </c>
      <c r="I416" s="797"/>
      <c r="J416" s="800">
        <v>2.0</v>
      </c>
      <c r="K416" s="797" t="s">
        <v>2975</v>
      </c>
      <c r="L416" s="797"/>
      <c r="M416" s="797"/>
      <c r="N416" s="797"/>
      <c r="O416" s="848"/>
      <c r="P416" s="797"/>
      <c r="Q416" s="797"/>
      <c r="R416" s="797"/>
      <c r="S416" s="797"/>
      <c r="T416" s="27"/>
      <c r="U416" s="27"/>
      <c r="V416" s="27"/>
      <c r="W416" s="27"/>
      <c r="X416" s="27"/>
      <c r="Y416" s="27"/>
      <c r="Z416" s="98"/>
      <c r="AA416" s="98"/>
      <c r="AB416" s="98"/>
      <c r="AC416" s="98"/>
      <c r="AD416" s="98"/>
      <c r="AE416" s="98"/>
      <c r="AF416" s="98"/>
      <c r="AG416" s="98"/>
      <c r="AH416" s="98"/>
      <c r="AI416" s="98"/>
      <c r="AJ416" s="98"/>
      <c r="AK416" s="98"/>
      <c r="AL416" s="98"/>
    </row>
    <row r="417" ht="13.5" hidden="1" customHeight="1">
      <c r="A417" s="5"/>
      <c r="B417" s="98"/>
      <c r="C417" s="98"/>
      <c r="D417" s="98"/>
      <c r="E417" s="98"/>
      <c r="F417" s="98"/>
      <c r="G417" s="78"/>
      <c r="H417" s="846" t="s">
        <v>2990</v>
      </c>
      <c r="I417" s="27"/>
      <c r="J417" s="27"/>
      <c r="K417" s="27"/>
      <c r="L417" s="27"/>
      <c r="M417" s="27"/>
      <c r="N417" s="27"/>
      <c r="O417" s="848"/>
      <c r="P417" s="797"/>
      <c r="Q417" s="797"/>
      <c r="R417" s="797"/>
      <c r="S417" s="797"/>
      <c r="T417" s="27"/>
      <c r="U417" s="27"/>
      <c r="V417" s="27"/>
      <c r="W417" s="27"/>
      <c r="X417" s="27"/>
      <c r="Y417" s="27"/>
      <c r="Z417" s="98"/>
      <c r="AA417" s="98"/>
      <c r="AB417" s="98"/>
      <c r="AC417" s="98"/>
      <c r="AD417" s="98"/>
      <c r="AE417" s="98"/>
      <c r="AF417" s="98"/>
      <c r="AG417" s="98"/>
      <c r="AH417" s="98"/>
      <c r="AI417" s="98"/>
      <c r="AJ417" s="98"/>
      <c r="AK417" s="98"/>
      <c r="AL417" s="98"/>
    </row>
    <row r="418" ht="13.5" hidden="1" customHeight="1">
      <c r="A418" s="5"/>
      <c r="B418" s="98"/>
      <c r="C418" s="98"/>
      <c r="D418" s="98"/>
      <c r="E418" s="98"/>
      <c r="F418" s="98"/>
      <c r="G418" s="78"/>
      <c r="H418" s="846"/>
      <c r="I418" s="847" t="s">
        <v>3830</v>
      </c>
      <c r="J418" s="847"/>
      <c r="K418" s="847"/>
      <c r="L418" s="847"/>
      <c r="M418" s="847"/>
      <c r="N418" s="847"/>
      <c r="O418" s="797"/>
      <c r="P418" s="797"/>
      <c r="Q418" s="797"/>
      <c r="R418" s="797"/>
      <c r="S418" s="797"/>
      <c r="T418" s="27"/>
      <c r="U418" s="27"/>
      <c r="V418" s="27"/>
      <c r="W418" s="27"/>
      <c r="X418" s="27"/>
      <c r="Y418" s="27"/>
      <c r="Z418" s="98"/>
      <c r="AA418" s="98"/>
      <c r="AB418" s="98"/>
      <c r="AC418" s="98"/>
      <c r="AD418" s="98"/>
      <c r="AE418" s="98"/>
      <c r="AF418" s="98"/>
      <c r="AG418" s="98"/>
      <c r="AH418" s="98"/>
      <c r="AI418" s="98"/>
      <c r="AJ418" s="98"/>
      <c r="AK418" s="98"/>
      <c r="AL418" s="98"/>
    </row>
    <row r="419" ht="13.5" hidden="1" customHeight="1">
      <c r="A419" s="5"/>
      <c r="B419" s="98"/>
      <c r="C419" s="98"/>
      <c r="D419" s="98"/>
      <c r="E419" s="98"/>
      <c r="F419" s="98"/>
      <c r="G419" s="78"/>
      <c r="H419" s="846"/>
      <c r="I419" s="798"/>
      <c r="J419" s="800">
        <v>1.0</v>
      </c>
      <c r="K419" s="849" t="s">
        <v>3831</v>
      </c>
      <c r="L419" s="797"/>
      <c r="M419" s="797"/>
      <c r="N419" s="797"/>
      <c r="O419" s="848"/>
      <c r="P419" s="797"/>
      <c r="Q419" s="797"/>
      <c r="R419" s="797"/>
      <c r="S419" s="797"/>
      <c r="T419" s="27"/>
      <c r="U419" s="27"/>
      <c r="V419" s="27"/>
      <c r="W419" s="27"/>
      <c r="X419" s="27"/>
      <c r="Y419" s="27"/>
      <c r="Z419" s="98"/>
      <c r="AA419" s="98"/>
      <c r="AB419" s="98"/>
      <c r="AC419" s="98"/>
      <c r="AD419" s="98"/>
      <c r="AE419" s="98"/>
      <c r="AF419" s="98"/>
      <c r="AG419" s="98"/>
      <c r="AH419" s="98"/>
      <c r="AI419" s="98"/>
      <c r="AJ419" s="98"/>
      <c r="AK419" s="98"/>
      <c r="AL419" s="98"/>
    </row>
    <row r="420" ht="13.5" hidden="1" customHeight="1">
      <c r="A420" s="5"/>
      <c r="B420" s="98"/>
      <c r="C420" s="98"/>
      <c r="D420" s="98"/>
      <c r="E420" s="98"/>
      <c r="F420" s="98"/>
      <c r="G420" s="78"/>
      <c r="H420" s="846"/>
      <c r="I420" s="798"/>
      <c r="J420" s="800">
        <v>2.0</v>
      </c>
      <c r="K420" s="849" t="s">
        <v>3832</v>
      </c>
      <c r="L420" s="797"/>
      <c r="M420" s="797"/>
      <c r="N420" s="797"/>
      <c r="O420" s="797"/>
      <c r="P420" s="797"/>
      <c r="Q420" s="797"/>
      <c r="R420" s="797"/>
      <c r="S420" s="797"/>
      <c r="T420" s="27"/>
      <c r="U420" s="27"/>
      <c r="V420" s="27"/>
      <c r="W420" s="27"/>
      <c r="X420" s="27"/>
      <c r="Y420" s="27"/>
      <c r="Z420" s="98"/>
      <c r="AA420" s="98"/>
      <c r="AB420" s="98"/>
      <c r="AC420" s="98"/>
      <c r="AD420" s="98"/>
      <c r="AE420" s="98"/>
      <c r="AF420" s="98"/>
      <c r="AG420" s="98"/>
      <c r="AH420" s="98"/>
      <c r="AI420" s="98"/>
      <c r="AJ420" s="98"/>
      <c r="AK420" s="98"/>
      <c r="AL420" s="98"/>
    </row>
    <row r="421" ht="13.5" hidden="1" customHeight="1">
      <c r="A421" s="5"/>
      <c r="B421" s="98"/>
      <c r="C421" s="98"/>
      <c r="D421" s="98"/>
      <c r="E421" s="98"/>
      <c r="F421" s="98"/>
      <c r="G421" s="78"/>
      <c r="H421" s="846"/>
      <c r="I421" s="798"/>
      <c r="J421" s="800">
        <v>3.0</v>
      </c>
      <c r="K421" s="849" t="s">
        <v>3833</v>
      </c>
      <c r="L421" s="797"/>
      <c r="M421" s="797"/>
      <c r="N421" s="797"/>
      <c r="O421" s="797"/>
      <c r="P421" s="797"/>
      <c r="Q421" s="848"/>
      <c r="R421" s="797"/>
      <c r="S421" s="797"/>
      <c r="T421" s="27"/>
      <c r="U421" s="27"/>
      <c r="V421" s="27"/>
      <c r="W421" s="27"/>
      <c r="X421" s="27"/>
      <c r="Y421" s="27"/>
      <c r="Z421" s="98"/>
      <c r="AA421" s="98"/>
      <c r="AB421" s="98"/>
      <c r="AC421" s="98"/>
      <c r="AD421" s="98"/>
      <c r="AE421" s="98"/>
      <c r="AF421" s="98"/>
      <c r="AG421" s="98"/>
      <c r="AH421" s="98"/>
      <c r="AI421" s="98"/>
      <c r="AJ421" s="98"/>
      <c r="AK421" s="98"/>
      <c r="AL421" s="98"/>
    </row>
    <row r="422" ht="13.5" hidden="1" customHeight="1">
      <c r="A422" s="5"/>
      <c r="B422" s="98"/>
      <c r="C422" s="98"/>
      <c r="D422" s="98"/>
      <c r="E422" s="98"/>
      <c r="F422" s="98"/>
      <c r="G422" s="78"/>
      <c r="H422" s="846"/>
      <c r="I422" s="798"/>
      <c r="J422" s="800">
        <v>4.0</v>
      </c>
      <c r="K422" s="849" t="s">
        <v>3834</v>
      </c>
      <c r="L422" s="797"/>
      <c r="M422" s="797"/>
      <c r="N422" s="797"/>
      <c r="O422" s="797"/>
      <c r="P422" s="848"/>
      <c r="Q422" s="797"/>
      <c r="R422" s="797"/>
      <c r="S422" s="797"/>
      <c r="T422" s="27"/>
      <c r="U422" s="27"/>
      <c r="V422" s="27"/>
      <c r="W422" s="27"/>
      <c r="X422" s="27"/>
      <c r="Y422" s="27"/>
      <c r="Z422" s="98"/>
      <c r="AA422" s="98"/>
      <c r="AB422" s="98"/>
      <c r="AC422" s="98"/>
      <c r="AD422" s="98"/>
      <c r="AE422" s="98"/>
      <c r="AF422" s="98"/>
      <c r="AG422" s="98"/>
      <c r="AH422" s="98"/>
      <c r="AI422" s="98"/>
      <c r="AJ422" s="98"/>
      <c r="AK422" s="98"/>
      <c r="AL422" s="98"/>
    </row>
    <row r="423" ht="13.5" hidden="1" customHeight="1">
      <c r="A423" s="5"/>
      <c r="B423" s="98"/>
      <c r="C423" s="98"/>
      <c r="D423" s="98"/>
      <c r="E423" s="98"/>
      <c r="F423" s="51"/>
      <c r="G423" s="78"/>
      <c r="H423" s="846" t="s">
        <v>2990</v>
      </c>
      <c r="I423" s="798"/>
      <c r="J423" s="800">
        <v>5.0</v>
      </c>
      <c r="K423" s="849" t="s">
        <v>3835</v>
      </c>
      <c r="L423" s="797"/>
      <c r="M423" s="797"/>
      <c r="N423" s="848"/>
      <c r="O423" s="470"/>
      <c r="P423" s="470"/>
      <c r="Q423" s="470"/>
      <c r="R423" s="27"/>
      <c r="S423" s="27"/>
      <c r="T423" s="27"/>
      <c r="U423" s="27"/>
      <c r="V423" s="27"/>
      <c r="W423" s="27"/>
      <c r="X423" s="27"/>
      <c r="Y423" s="27"/>
      <c r="Z423" s="98"/>
      <c r="AA423" s="98"/>
      <c r="AB423" s="98"/>
      <c r="AC423" s="98"/>
      <c r="AD423" s="98"/>
      <c r="AE423" s="98"/>
      <c r="AF423" s="98"/>
      <c r="AG423" s="98"/>
      <c r="AH423" s="98"/>
      <c r="AI423" s="98"/>
      <c r="AJ423" s="98"/>
      <c r="AK423" s="98"/>
      <c r="AL423" s="98"/>
    </row>
    <row r="424" ht="13.5" hidden="1" customHeight="1">
      <c r="A424" s="5"/>
      <c r="B424" s="98"/>
      <c r="C424" s="98"/>
      <c r="D424" s="98"/>
      <c r="E424" s="98"/>
      <c r="F424" s="51"/>
      <c r="G424" s="78"/>
      <c r="H424" s="846"/>
      <c r="I424" s="798"/>
      <c r="J424" s="800">
        <v>6.0</v>
      </c>
      <c r="K424" s="849" t="s">
        <v>3836</v>
      </c>
      <c r="L424" s="797"/>
      <c r="M424" s="797"/>
      <c r="N424" s="797"/>
      <c r="O424" s="470"/>
      <c r="P424" s="470"/>
      <c r="Q424" s="470"/>
      <c r="R424" s="27"/>
      <c r="S424" s="27"/>
      <c r="T424" s="27"/>
      <c r="U424" s="27"/>
      <c r="V424" s="27"/>
      <c r="W424" s="27"/>
      <c r="X424" s="27"/>
      <c r="Y424" s="27"/>
      <c r="Z424" s="98"/>
      <c r="AA424" s="98"/>
      <c r="AB424" s="98"/>
      <c r="AC424" s="98"/>
      <c r="AD424" s="98"/>
      <c r="AE424" s="98"/>
      <c r="AF424" s="98"/>
      <c r="AG424" s="98"/>
      <c r="AH424" s="98"/>
      <c r="AI424" s="98"/>
      <c r="AJ424" s="98"/>
      <c r="AK424" s="98"/>
      <c r="AL424" s="98"/>
    </row>
    <row r="425" ht="13.5" hidden="1" customHeight="1">
      <c r="A425" s="5"/>
      <c r="B425" s="98"/>
      <c r="C425" s="98"/>
      <c r="D425" s="98"/>
      <c r="E425" s="98"/>
      <c r="F425" s="51"/>
      <c r="G425" s="78"/>
      <c r="H425" s="846"/>
      <c r="I425" s="798"/>
      <c r="J425" s="800">
        <v>7.0</v>
      </c>
      <c r="K425" s="849" t="s">
        <v>3837</v>
      </c>
      <c r="L425" s="797"/>
      <c r="M425" s="797"/>
      <c r="N425" s="848"/>
      <c r="O425" s="527"/>
      <c r="P425" s="527"/>
      <c r="Q425" s="527"/>
      <c r="R425" s="527"/>
      <c r="S425" s="527"/>
      <c r="T425" s="527"/>
      <c r="U425" s="527"/>
      <c r="V425" s="527"/>
      <c r="W425" s="527"/>
      <c r="X425" s="527"/>
      <c r="Y425" s="27"/>
      <c r="Z425" s="98"/>
      <c r="AA425" s="98"/>
      <c r="AB425" s="98"/>
      <c r="AC425" s="98"/>
      <c r="AD425" s="98"/>
      <c r="AE425" s="98"/>
      <c r="AF425" s="98"/>
      <c r="AG425" s="98"/>
      <c r="AH425" s="98"/>
      <c r="AI425" s="98"/>
      <c r="AJ425" s="98"/>
      <c r="AK425" s="98"/>
      <c r="AL425" s="98"/>
    </row>
    <row r="426" ht="13.5" hidden="1" customHeight="1">
      <c r="A426" s="5"/>
      <c r="B426" s="98"/>
      <c r="C426" s="98"/>
      <c r="D426" s="98"/>
      <c r="E426" s="98"/>
      <c r="F426" s="51"/>
      <c r="G426" s="78"/>
      <c r="H426" s="827"/>
      <c r="I426" s="798"/>
      <c r="J426" s="800">
        <v>8.0</v>
      </c>
      <c r="K426" s="849" t="s">
        <v>3838</v>
      </c>
      <c r="L426" s="797"/>
      <c r="M426" s="797"/>
      <c r="N426" s="797"/>
      <c r="O426" s="27"/>
      <c r="P426" s="27"/>
      <c r="Q426" s="27"/>
      <c r="R426" s="27"/>
      <c r="S426" s="850"/>
      <c r="T426" s="27"/>
      <c r="U426" s="27"/>
      <c r="V426" s="27"/>
      <c r="W426" s="27"/>
      <c r="X426" s="27"/>
      <c r="Y426" s="27"/>
      <c r="Z426" s="98"/>
      <c r="AA426" s="98"/>
      <c r="AB426" s="98"/>
      <c r="AC426" s="98"/>
      <c r="AD426" s="98"/>
      <c r="AE426" s="98"/>
      <c r="AF426" s="98"/>
      <c r="AG426" s="98"/>
      <c r="AH426" s="98"/>
      <c r="AI426" s="98"/>
      <c r="AJ426" s="98"/>
      <c r="AK426" s="98"/>
      <c r="AL426" s="98"/>
    </row>
    <row r="427" ht="13.5" hidden="1" customHeight="1">
      <c r="A427" s="5"/>
      <c r="B427" s="98"/>
      <c r="C427" s="98"/>
      <c r="D427" s="98"/>
      <c r="E427" s="98"/>
      <c r="F427" s="51"/>
      <c r="G427" s="78"/>
      <c r="H427" s="827"/>
      <c r="I427" s="798"/>
      <c r="J427" s="800">
        <v>98.0</v>
      </c>
      <c r="K427" s="849" t="s">
        <v>3065</v>
      </c>
      <c r="L427" s="797"/>
      <c r="M427" s="797"/>
      <c r="N427" s="797"/>
      <c r="O427" s="27"/>
      <c r="P427" s="27"/>
      <c r="Q427" s="27"/>
      <c r="R427" s="27"/>
      <c r="S427" s="850"/>
      <c r="T427" s="27"/>
      <c r="U427" s="27"/>
      <c r="V427" s="27"/>
      <c r="W427" s="27"/>
      <c r="X427" s="27"/>
      <c r="Y427" s="27"/>
      <c r="Z427" s="98"/>
      <c r="AA427" s="98"/>
      <c r="AB427" s="98"/>
      <c r="AC427" s="98"/>
      <c r="AD427" s="98"/>
      <c r="AE427" s="98"/>
      <c r="AF427" s="98"/>
      <c r="AG427" s="98"/>
      <c r="AH427" s="98"/>
      <c r="AI427" s="98"/>
      <c r="AJ427" s="98"/>
      <c r="AK427" s="98"/>
      <c r="AL427" s="98"/>
    </row>
    <row r="428" ht="13.5" customHeight="1">
      <c r="A428" s="5"/>
      <c r="B428" s="98"/>
      <c r="C428" s="98"/>
      <c r="D428" s="98"/>
      <c r="E428" s="98"/>
      <c r="F428" s="51"/>
      <c r="G428" s="259" t="s">
        <v>3110</v>
      </c>
      <c r="H428" s="814">
        <f>H416+0.01</f>
        <v>8.24</v>
      </c>
      <c r="I428" s="27"/>
      <c r="J428" s="851"/>
      <c r="K428" s="470"/>
      <c r="L428" s="470"/>
      <c r="M428" s="470"/>
      <c r="N428" s="470"/>
      <c r="O428" s="850"/>
      <c r="P428" s="27"/>
      <c r="Q428" s="27"/>
      <c r="R428" s="27"/>
      <c r="S428" s="27"/>
      <c r="T428" s="27"/>
      <c r="U428" s="27"/>
      <c r="V428" s="27"/>
      <c r="W428" s="27"/>
      <c r="X428" s="27"/>
      <c r="Y428" s="27"/>
      <c r="Z428" s="98"/>
      <c r="AA428" s="98"/>
      <c r="AB428" s="98"/>
      <c r="AC428" s="98"/>
      <c r="AD428" s="98"/>
      <c r="AE428" s="98"/>
      <c r="AF428" s="98"/>
      <c r="AG428" s="98"/>
      <c r="AH428" s="98"/>
      <c r="AI428" s="98"/>
      <c r="AJ428" s="98"/>
      <c r="AK428" s="98"/>
      <c r="AL428" s="98"/>
    </row>
    <row r="429" ht="13.5" customHeight="1">
      <c r="A429" s="5"/>
      <c r="B429" s="98"/>
      <c r="C429" s="98"/>
      <c r="D429" s="98"/>
      <c r="E429" s="98"/>
      <c r="F429" s="51"/>
      <c r="G429" s="78"/>
      <c r="H429" s="827"/>
      <c r="I429" s="27" t="s">
        <v>3839</v>
      </c>
      <c r="J429" s="851"/>
      <c r="K429" s="470"/>
      <c r="L429" s="470"/>
      <c r="M429" s="470"/>
      <c r="N429" s="470"/>
      <c r="O429" s="850"/>
      <c r="P429" s="27"/>
      <c r="Q429" s="27"/>
      <c r="R429" s="27"/>
      <c r="S429" s="27"/>
      <c r="T429" s="27"/>
      <c r="U429" s="27"/>
      <c r="V429" s="27"/>
      <c r="W429" s="27"/>
      <c r="X429" s="27"/>
      <c r="Y429" s="27"/>
      <c r="Z429" s="98"/>
      <c r="AA429" s="98"/>
      <c r="AB429" s="98"/>
      <c r="AC429" s="98"/>
      <c r="AD429" s="98"/>
      <c r="AE429" s="98"/>
      <c r="AF429" s="98"/>
      <c r="AG429" s="98"/>
      <c r="AH429" s="98"/>
      <c r="AI429" s="98"/>
      <c r="AJ429" s="98"/>
      <c r="AK429" s="98"/>
      <c r="AL429" s="98"/>
    </row>
    <row r="430" ht="13.5" customHeight="1">
      <c r="A430" s="5"/>
      <c r="B430" s="98"/>
      <c r="C430" s="98"/>
      <c r="D430" s="98"/>
      <c r="E430" s="98"/>
      <c r="F430" s="51"/>
      <c r="G430" s="78"/>
      <c r="H430" s="827"/>
      <c r="I430" s="764" t="s">
        <v>3840</v>
      </c>
      <c r="J430" s="527"/>
      <c r="K430" s="527"/>
      <c r="L430" s="527"/>
      <c r="M430" s="527"/>
      <c r="N430" s="527"/>
      <c r="O430" s="27"/>
      <c r="P430" s="27"/>
      <c r="Q430" s="27"/>
      <c r="R430" s="27"/>
      <c r="S430" s="27"/>
      <c r="T430" s="27"/>
      <c r="U430" s="27"/>
      <c r="V430" s="27"/>
      <c r="W430" s="27"/>
      <c r="X430" s="27"/>
      <c r="Y430" s="27"/>
      <c r="Z430" s="98"/>
      <c r="AA430" s="98"/>
      <c r="AB430" s="98"/>
      <c r="AC430" s="98"/>
      <c r="AD430" s="98"/>
      <c r="AE430" s="98"/>
      <c r="AF430" s="98"/>
      <c r="AG430" s="98"/>
      <c r="AH430" s="98"/>
      <c r="AI430" s="98"/>
      <c r="AJ430" s="98"/>
      <c r="AK430" s="98"/>
      <c r="AL430" s="98"/>
    </row>
    <row r="431" ht="13.5" customHeight="1">
      <c r="A431" s="5"/>
      <c r="B431" s="98"/>
      <c r="C431" s="98"/>
      <c r="D431" s="98"/>
      <c r="E431" s="98"/>
      <c r="F431" s="98"/>
      <c r="G431" s="78"/>
      <c r="H431" s="827"/>
      <c r="I431" s="98"/>
      <c r="J431" s="122">
        <v>1.0</v>
      </c>
      <c r="K431" s="27" t="s">
        <v>3831</v>
      </c>
      <c r="L431" s="27"/>
      <c r="M431" s="27"/>
      <c r="N431" s="27"/>
      <c r="O431" s="850"/>
      <c r="P431" s="27"/>
      <c r="Q431" s="27"/>
      <c r="R431" s="27"/>
      <c r="S431" s="27"/>
      <c r="T431" s="27"/>
      <c r="U431" s="27"/>
      <c r="V431" s="27"/>
      <c r="W431" s="27"/>
      <c r="X431" s="27"/>
      <c r="Y431" s="27"/>
      <c r="Z431" s="98"/>
      <c r="AA431" s="98"/>
      <c r="AB431" s="98"/>
      <c r="AC431" s="98"/>
      <c r="AD431" s="98"/>
      <c r="AE431" s="98"/>
      <c r="AF431" s="98"/>
      <c r="AG431" s="98"/>
      <c r="AH431" s="98"/>
      <c r="AI431" s="98"/>
      <c r="AJ431" s="98"/>
      <c r="AK431" s="98"/>
      <c r="AL431" s="98"/>
    </row>
    <row r="432" ht="13.5" customHeight="1">
      <c r="A432" s="5"/>
      <c r="B432" s="98"/>
      <c r="C432" s="98"/>
      <c r="D432" s="98"/>
      <c r="E432" s="98"/>
      <c r="F432" s="98"/>
      <c r="G432" s="78"/>
      <c r="H432" s="827"/>
      <c r="I432" s="98"/>
      <c r="J432" s="122">
        <v>2.0</v>
      </c>
      <c r="K432" s="27" t="s">
        <v>3832</v>
      </c>
      <c r="L432" s="27"/>
      <c r="M432" s="27"/>
      <c r="N432" s="27"/>
      <c r="O432" s="27"/>
      <c r="P432" s="27"/>
      <c r="Q432" s="27"/>
      <c r="R432" s="27"/>
      <c r="S432" s="27"/>
      <c r="T432" s="27"/>
      <c r="U432" s="27"/>
      <c r="V432" s="27"/>
      <c r="W432" s="27"/>
      <c r="X432" s="27"/>
      <c r="Y432" s="27"/>
      <c r="Z432" s="98"/>
      <c r="AA432" s="98"/>
      <c r="AB432" s="98"/>
      <c r="AC432" s="98"/>
      <c r="AD432" s="98"/>
      <c r="AE432" s="98"/>
      <c r="AF432" s="98"/>
      <c r="AG432" s="98"/>
      <c r="AH432" s="98"/>
      <c r="AI432" s="98"/>
      <c r="AJ432" s="98"/>
      <c r="AK432" s="98"/>
      <c r="AL432" s="98"/>
    </row>
    <row r="433" ht="13.5" customHeight="1">
      <c r="A433" s="5"/>
      <c r="B433" s="98"/>
      <c r="C433" s="98"/>
      <c r="D433" s="98"/>
      <c r="E433" s="98"/>
      <c r="F433" s="98"/>
      <c r="G433" s="78"/>
      <c r="H433" s="827"/>
      <c r="I433" s="98"/>
      <c r="J433" s="122">
        <v>3.0</v>
      </c>
      <c r="K433" s="27" t="s">
        <v>3833</v>
      </c>
      <c r="L433" s="27"/>
      <c r="M433" s="27"/>
      <c r="N433" s="27"/>
      <c r="O433" s="27"/>
      <c r="P433" s="850"/>
      <c r="Q433" s="27"/>
      <c r="R433" s="27"/>
      <c r="S433" s="27"/>
      <c r="T433" s="27"/>
      <c r="U433" s="27"/>
      <c r="V433" s="27"/>
      <c r="W433" s="27"/>
      <c r="X433" s="27"/>
      <c r="Y433" s="27"/>
      <c r="Z433" s="98"/>
      <c r="AA433" s="98"/>
      <c r="AB433" s="98"/>
      <c r="AC433" s="98"/>
      <c r="AD433" s="98"/>
      <c r="AE433" s="98"/>
      <c r="AF433" s="98"/>
      <c r="AG433" s="98"/>
      <c r="AH433" s="98"/>
      <c r="AI433" s="98"/>
      <c r="AJ433" s="98"/>
      <c r="AK433" s="98"/>
      <c r="AL433" s="98"/>
    </row>
    <row r="434" ht="13.5" customHeight="1">
      <c r="A434" s="5"/>
      <c r="B434" s="98"/>
      <c r="C434" s="98"/>
      <c r="D434" s="98"/>
      <c r="E434" s="98"/>
      <c r="F434" s="98"/>
      <c r="G434" s="78"/>
      <c r="H434" s="827"/>
      <c r="I434" s="98"/>
      <c r="J434" s="122">
        <v>4.0</v>
      </c>
      <c r="K434" s="27" t="s">
        <v>3841</v>
      </c>
      <c r="L434" s="27"/>
      <c r="M434" s="27"/>
      <c r="N434" s="27"/>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c r="AL434" s="98"/>
    </row>
    <row r="435" ht="13.5" customHeight="1">
      <c r="A435" s="5"/>
      <c r="B435" s="98"/>
      <c r="C435" s="98"/>
      <c r="D435" s="98"/>
      <c r="E435" s="98"/>
      <c r="F435" s="98"/>
      <c r="G435" s="78"/>
      <c r="H435" s="827"/>
      <c r="I435" s="98"/>
      <c r="J435" s="122">
        <v>5.0</v>
      </c>
      <c r="K435" s="27" t="s">
        <v>3842</v>
      </c>
      <c r="L435" s="27"/>
      <c r="M435" s="27"/>
      <c r="N435" s="850"/>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c r="AL435" s="98"/>
    </row>
    <row r="436" ht="13.5" customHeight="1">
      <c r="A436" s="5"/>
      <c r="B436" s="98"/>
      <c r="C436" s="98"/>
      <c r="D436" s="98"/>
      <c r="E436" s="98"/>
      <c r="F436" s="98"/>
      <c r="G436" s="78"/>
      <c r="H436" s="827"/>
      <c r="I436" s="98"/>
      <c r="J436" s="122">
        <v>6.0</v>
      </c>
      <c r="K436" s="27" t="s">
        <v>3836</v>
      </c>
      <c r="L436" s="27"/>
      <c r="M436" s="27"/>
      <c r="N436" s="27"/>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c r="AL436" s="98"/>
    </row>
    <row r="437" ht="13.5" customHeight="1">
      <c r="A437" s="5"/>
      <c r="B437" s="98"/>
      <c r="C437" s="98"/>
      <c r="D437" s="98"/>
      <c r="E437" s="98"/>
      <c r="F437" s="98"/>
      <c r="G437" s="78"/>
      <c r="H437" s="813"/>
      <c r="I437" s="98"/>
      <c r="J437" s="122">
        <v>7.0</v>
      </c>
      <c r="K437" s="27" t="s">
        <v>3837</v>
      </c>
      <c r="L437" s="27"/>
      <c r="M437" s="27"/>
      <c r="N437" s="850"/>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c r="AL437" s="98"/>
    </row>
    <row r="438" ht="13.5" customHeight="1">
      <c r="A438" s="5"/>
      <c r="B438" s="98"/>
      <c r="C438" s="98"/>
      <c r="D438" s="98"/>
      <c r="E438" s="98"/>
      <c r="F438" s="98"/>
      <c r="G438" s="78"/>
      <c r="H438" s="813"/>
      <c r="I438" s="98"/>
      <c r="J438" s="122">
        <v>98.0</v>
      </c>
      <c r="K438" s="140" t="s">
        <v>3843</v>
      </c>
      <c r="L438" s="27"/>
      <c r="M438" s="27"/>
      <c r="N438" s="27"/>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c r="AL438" s="98"/>
    </row>
    <row r="439" ht="13.5" customHeight="1">
      <c r="A439" s="5"/>
      <c r="B439" s="98"/>
      <c r="C439" s="98"/>
      <c r="D439" s="98"/>
      <c r="E439" s="98"/>
      <c r="F439" s="98"/>
      <c r="G439" s="78"/>
      <c r="H439" s="813"/>
      <c r="I439" s="98"/>
      <c r="J439" s="99"/>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c r="AL439" s="98"/>
    </row>
    <row r="440" ht="13.5" customHeight="1">
      <c r="A440" s="5"/>
      <c r="B440" s="98"/>
      <c r="C440" s="98"/>
      <c r="D440" s="98"/>
      <c r="E440" s="98"/>
      <c r="F440" s="98"/>
      <c r="G440" s="78"/>
      <c r="H440" s="813"/>
      <c r="I440" s="98"/>
      <c r="J440" s="99"/>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c r="AL440" s="98"/>
    </row>
    <row r="441" ht="13.5" customHeight="1">
      <c r="A441" s="5"/>
      <c r="B441" s="98"/>
      <c r="C441" s="98"/>
      <c r="D441" s="98"/>
      <c r="E441" s="98"/>
      <c r="F441" s="98"/>
      <c r="G441" s="78"/>
      <c r="H441" s="813"/>
      <c r="I441" s="98"/>
      <c r="J441" s="99"/>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c r="AL441" s="98"/>
    </row>
    <row r="442" ht="13.5" customHeight="1">
      <c r="A442" s="5"/>
      <c r="B442" s="98"/>
      <c r="C442" s="98"/>
      <c r="D442" s="98"/>
      <c r="E442" s="98"/>
      <c r="F442" s="98"/>
      <c r="G442" s="78"/>
      <c r="H442" s="813"/>
      <c r="I442" s="98"/>
      <c r="J442" s="99"/>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c r="AL442" s="98"/>
    </row>
    <row r="443" ht="13.5" customHeight="1">
      <c r="A443" s="5"/>
      <c r="B443" s="98"/>
      <c r="C443" s="98"/>
      <c r="D443" s="98"/>
      <c r="E443" s="98"/>
      <c r="F443" s="98"/>
      <c r="G443" s="78"/>
      <c r="H443" s="813"/>
      <c r="I443" s="98"/>
      <c r="J443" s="99"/>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c r="AL443" s="98"/>
    </row>
    <row r="444" ht="13.5" customHeight="1">
      <c r="A444" s="5"/>
      <c r="B444" s="98"/>
      <c r="C444" s="98"/>
      <c r="D444" s="98"/>
      <c r="E444" s="98"/>
      <c r="F444" s="98"/>
      <c r="G444" s="78"/>
      <c r="H444" s="813"/>
      <c r="I444" s="98"/>
      <c r="J444" s="99"/>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c r="AL444" s="98"/>
    </row>
    <row r="445" ht="13.5" customHeight="1">
      <c r="A445" s="5"/>
      <c r="B445" s="98"/>
      <c r="C445" s="98"/>
      <c r="D445" s="98"/>
      <c r="E445" s="98"/>
      <c r="F445" s="98"/>
      <c r="G445" s="78"/>
      <c r="H445" s="813"/>
      <c r="I445" s="98"/>
      <c r="J445" s="99"/>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c r="AL445" s="98"/>
    </row>
    <row r="446" ht="13.5" customHeight="1">
      <c r="A446" s="5"/>
      <c r="B446" s="98"/>
      <c r="C446" s="98"/>
      <c r="D446" s="98"/>
      <c r="E446" s="98"/>
      <c r="F446" s="98"/>
      <c r="G446" s="78"/>
      <c r="H446" s="185"/>
      <c r="I446" s="98"/>
      <c r="J446" s="99"/>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c r="AL446" s="98"/>
    </row>
    <row r="447" ht="13.5" customHeight="1">
      <c r="A447" s="5"/>
      <c r="B447" s="98"/>
      <c r="C447" s="98"/>
      <c r="D447" s="98"/>
      <c r="E447" s="98"/>
      <c r="F447" s="98"/>
      <c r="G447" s="78"/>
      <c r="H447" s="185"/>
      <c r="I447" s="98"/>
      <c r="J447" s="99"/>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c r="AL447" s="98"/>
    </row>
    <row r="448" ht="13.5" customHeight="1">
      <c r="A448" s="5"/>
      <c r="B448" s="98"/>
      <c r="C448" s="98"/>
      <c r="D448" s="98"/>
      <c r="E448" s="98"/>
      <c r="F448" s="98"/>
      <c r="G448" s="78"/>
      <c r="H448" s="185"/>
      <c r="I448" s="98"/>
      <c r="J448" s="99"/>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c r="AL448" s="98"/>
    </row>
    <row r="449" ht="13.5" customHeight="1">
      <c r="A449" s="5"/>
      <c r="B449" s="98"/>
      <c r="C449" s="98"/>
      <c r="D449" s="98"/>
      <c r="E449" s="98"/>
      <c r="F449" s="98"/>
      <c r="G449" s="78"/>
      <c r="H449" s="185"/>
      <c r="I449" s="98"/>
      <c r="J449" s="99"/>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c r="AL449" s="98"/>
    </row>
    <row r="450" ht="13.5" customHeight="1">
      <c r="A450" s="5"/>
      <c r="B450" s="98"/>
      <c r="C450" s="98"/>
      <c r="D450" s="98"/>
      <c r="E450" s="98"/>
      <c r="F450" s="98"/>
      <c r="G450" s="78"/>
      <c r="H450" s="185"/>
      <c r="I450" s="98"/>
      <c r="J450" s="99"/>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c r="AL450" s="98"/>
    </row>
    <row r="451" ht="13.5" customHeight="1">
      <c r="A451" s="5"/>
      <c r="B451" s="98"/>
      <c r="C451" s="98"/>
      <c r="D451" s="98"/>
      <c r="E451" s="98"/>
      <c r="F451" s="98"/>
      <c r="G451" s="78"/>
      <c r="H451" s="185"/>
      <c r="I451" s="98"/>
      <c r="J451" s="99"/>
      <c r="K451" s="98"/>
      <c r="L451" s="98"/>
      <c r="M451" s="98"/>
      <c r="N451" s="98"/>
      <c r="O451" s="98"/>
      <c r="P451" s="98"/>
      <c r="Q451" s="185"/>
      <c r="R451" s="185"/>
      <c r="S451" s="98"/>
      <c r="T451" s="98"/>
      <c r="U451" s="98"/>
      <c r="V451" s="98"/>
      <c r="W451" s="98"/>
      <c r="X451" s="98"/>
      <c r="Y451" s="98"/>
      <c r="Z451" s="98"/>
      <c r="AA451" s="98"/>
      <c r="AB451" s="98"/>
      <c r="AC451" s="98"/>
      <c r="AD451" s="98"/>
      <c r="AE451" s="98"/>
      <c r="AF451" s="98"/>
      <c r="AG451" s="98"/>
      <c r="AH451" s="98"/>
      <c r="AI451" s="98"/>
      <c r="AJ451" s="98"/>
      <c r="AK451" s="98"/>
      <c r="AL451" s="98"/>
    </row>
    <row r="452" ht="13.5" customHeight="1">
      <c r="A452" s="5"/>
      <c r="B452" s="98"/>
      <c r="C452" s="98"/>
      <c r="D452" s="98"/>
      <c r="E452" s="98"/>
      <c r="F452" s="98"/>
      <c r="G452" s="78"/>
      <c r="H452" s="185"/>
      <c r="I452" s="99"/>
      <c r="J452" s="99"/>
      <c r="K452" s="98"/>
      <c r="L452" s="98"/>
      <c r="M452" s="98"/>
      <c r="N452" s="98"/>
      <c r="O452" s="98"/>
      <c r="P452" s="98"/>
      <c r="Q452" s="185"/>
      <c r="R452" s="185"/>
      <c r="S452" s="98"/>
      <c r="T452" s="98"/>
      <c r="U452" s="98"/>
      <c r="V452" s="98"/>
      <c r="W452" s="98"/>
      <c r="X452" s="98"/>
      <c r="Y452" s="98"/>
      <c r="Z452" s="98"/>
      <c r="AA452" s="98"/>
      <c r="AB452" s="98"/>
      <c r="AC452" s="98"/>
      <c r="AD452" s="98"/>
      <c r="AE452" s="98"/>
      <c r="AF452" s="98"/>
      <c r="AG452" s="98"/>
      <c r="AH452" s="98"/>
      <c r="AI452" s="98"/>
      <c r="AJ452" s="98"/>
      <c r="AK452" s="98"/>
      <c r="AL452" s="98"/>
    </row>
    <row r="453" ht="13.5" customHeight="1">
      <c r="A453" s="5"/>
      <c r="B453" s="98"/>
      <c r="C453" s="98"/>
      <c r="D453" s="98"/>
      <c r="E453" s="98"/>
      <c r="F453" s="98"/>
      <c r="G453" s="78"/>
      <c r="H453" s="185"/>
      <c r="I453" s="98"/>
      <c r="J453" s="99"/>
      <c r="K453" s="98"/>
      <c r="L453" s="98"/>
      <c r="M453" s="98"/>
      <c r="N453" s="98"/>
      <c r="O453" s="98"/>
      <c r="P453" s="98"/>
      <c r="Q453" s="185"/>
      <c r="R453" s="185"/>
      <c r="S453" s="98"/>
      <c r="T453" s="98"/>
      <c r="U453" s="98"/>
      <c r="V453" s="98"/>
      <c r="W453" s="98"/>
      <c r="X453" s="98"/>
      <c r="Y453" s="98"/>
      <c r="Z453" s="98"/>
      <c r="AA453" s="98"/>
      <c r="AB453" s="98"/>
      <c r="AC453" s="98"/>
      <c r="AD453" s="98"/>
      <c r="AE453" s="98"/>
      <c r="AF453" s="98"/>
      <c r="AG453" s="98"/>
      <c r="AH453" s="98"/>
      <c r="AI453" s="98"/>
      <c r="AJ453" s="98"/>
      <c r="AK453" s="98"/>
      <c r="AL453" s="98"/>
    </row>
    <row r="454" ht="13.5" customHeight="1">
      <c r="A454" s="5"/>
      <c r="B454" s="98"/>
      <c r="C454" s="98"/>
      <c r="D454" s="98"/>
      <c r="E454" s="98"/>
      <c r="F454" s="98"/>
      <c r="G454" s="78"/>
      <c r="H454" s="185"/>
      <c r="I454" s="98"/>
      <c r="J454" s="99"/>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c r="AL454" s="98"/>
    </row>
    <row r="455" ht="13.5" customHeight="1">
      <c r="A455" s="5"/>
      <c r="B455" s="98"/>
      <c r="C455" s="98"/>
      <c r="D455" s="98"/>
      <c r="E455" s="98"/>
      <c r="F455" s="98"/>
      <c r="G455" s="78"/>
      <c r="H455" s="185"/>
      <c r="I455" s="99"/>
      <c r="J455" s="99"/>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c r="AL455" s="98"/>
    </row>
    <row r="456" ht="13.5" customHeight="1">
      <c r="A456" s="5"/>
      <c r="B456" s="98"/>
      <c r="C456" s="98"/>
      <c r="D456" s="98"/>
      <c r="E456" s="98"/>
      <c r="F456" s="98"/>
      <c r="G456" s="78"/>
      <c r="H456" s="185"/>
      <c r="I456" s="99"/>
      <c r="J456" s="99"/>
      <c r="K456" s="98"/>
      <c r="L456" s="98"/>
      <c r="M456" s="98"/>
      <c r="N456" s="185"/>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c r="AL456" s="98"/>
    </row>
    <row r="457" ht="13.5" customHeight="1">
      <c r="A457" s="5"/>
      <c r="B457" s="98"/>
      <c r="C457" s="98"/>
      <c r="D457" s="98"/>
      <c r="E457" s="98"/>
      <c r="F457" s="98"/>
      <c r="G457" s="78"/>
      <c r="H457" s="185"/>
      <c r="I457" s="98"/>
      <c r="J457" s="99"/>
      <c r="K457" s="98"/>
      <c r="L457" s="98"/>
      <c r="M457" s="98"/>
      <c r="N457" s="98"/>
      <c r="O457" s="98"/>
      <c r="P457" s="98"/>
      <c r="Q457" s="98"/>
      <c r="R457" s="98"/>
      <c r="S457" s="99"/>
      <c r="T457" s="98"/>
      <c r="U457" s="98"/>
      <c r="V457" s="98"/>
      <c r="W457" s="98"/>
      <c r="X457" s="98"/>
      <c r="Y457" s="98"/>
      <c r="Z457" s="98"/>
      <c r="AA457" s="98"/>
      <c r="AB457" s="98"/>
      <c r="AC457" s="98"/>
      <c r="AD457" s="98"/>
      <c r="AE457" s="98"/>
      <c r="AF457" s="98"/>
      <c r="AG457" s="98"/>
      <c r="AH457" s="98"/>
      <c r="AI457" s="98"/>
      <c r="AJ457" s="98"/>
      <c r="AK457" s="98"/>
      <c r="AL457" s="98"/>
    </row>
    <row r="458" ht="13.5" customHeight="1">
      <c r="A458" s="5"/>
      <c r="B458" s="98"/>
      <c r="C458" s="98"/>
      <c r="D458" s="98"/>
      <c r="E458" s="98"/>
      <c r="F458" s="98"/>
      <c r="G458" s="78"/>
      <c r="H458" s="185"/>
      <c r="I458" s="98"/>
      <c r="J458" s="99"/>
      <c r="K458" s="98"/>
      <c r="L458" s="98"/>
      <c r="M458" s="98"/>
      <c r="N458" s="98"/>
      <c r="O458" s="98"/>
      <c r="P458" s="98"/>
      <c r="Q458" s="98"/>
      <c r="R458" s="98"/>
      <c r="S458" s="99"/>
      <c r="T458" s="98"/>
      <c r="U458" s="98"/>
      <c r="V458" s="98"/>
      <c r="W458" s="98"/>
      <c r="X458" s="98"/>
      <c r="Y458" s="98"/>
      <c r="Z458" s="98"/>
      <c r="AA458" s="98"/>
      <c r="AB458" s="98"/>
      <c r="AC458" s="98"/>
      <c r="AD458" s="98"/>
      <c r="AE458" s="98"/>
      <c r="AF458" s="98"/>
      <c r="AG458" s="98"/>
      <c r="AH458" s="98"/>
      <c r="AI458" s="98"/>
      <c r="AJ458" s="98"/>
      <c r="AK458" s="98"/>
      <c r="AL458" s="98"/>
    </row>
    <row r="459" ht="13.5" customHeight="1">
      <c r="A459" s="5"/>
      <c r="B459" s="98"/>
      <c r="C459" s="98"/>
      <c r="D459" s="98"/>
      <c r="E459" s="98"/>
      <c r="F459" s="98"/>
      <c r="G459" s="78"/>
      <c r="H459" s="185"/>
      <c r="I459" s="99"/>
      <c r="J459" s="99"/>
      <c r="K459" s="98"/>
      <c r="L459" s="98"/>
      <c r="M459" s="98"/>
      <c r="N459" s="98"/>
      <c r="O459" s="98"/>
      <c r="P459" s="98"/>
      <c r="Q459" s="98"/>
      <c r="R459" s="98"/>
      <c r="S459" s="99"/>
      <c r="T459" s="98"/>
      <c r="U459" s="98"/>
      <c r="V459" s="98"/>
      <c r="W459" s="98"/>
      <c r="X459" s="98"/>
      <c r="Y459" s="98"/>
      <c r="Z459" s="98"/>
      <c r="AA459" s="98"/>
      <c r="AB459" s="98"/>
      <c r="AC459" s="98"/>
      <c r="AD459" s="98"/>
      <c r="AE459" s="98"/>
      <c r="AF459" s="98"/>
      <c r="AG459" s="98"/>
      <c r="AH459" s="98"/>
      <c r="AI459" s="98"/>
      <c r="AJ459" s="98"/>
      <c r="AK459" s="98"/>
      <c r="AL459" s="98"/>
    </row>
    <row r="460" ht="13.5" customHeight="1">
      <c r="A460" s="5"/>
      <c r="B460" s="98"/>
      <c r="C460" s="98"/>
      <c r="D460" s="98"/>
      <c r="E460" s="98"/>
      <c r="F460" s="98"/>
      <c r="G460" s="78"/>
      <c r="H460" s="185"/>
      <c r="I460" s="99"/>
      <c r="J460" s="99"/>
      <c r="K460" s="98"/>
      <c r="L460" s="98"/>
      <c r="M460" s="98"/>
      <c r="N460" s="98"/>
      <c r="O460" s="98"/>
      <c r="P460" s="98"/>
      <c r="Q460" s="98"/>
      <c r="R460" s="98"/>
      <c r="S460" s="99"/>
      <c r="T460" s="98"/>
      <c r="U460" s="98"/>
      <c r="V460" s="98"/>
      <c r="W460" s="98"/>
      <c r="X460" s="98"/>
      <c r="Y460" s="98"/>
      <c r="Z460" s="98"/>
      <c r="AA460" s="98"/>
      <c r="AB460" s="98"/>
      <c r="AC460" s="98"/>
      <c r="AD460" s="98"/>
      <c r="AE460" s="98"/>
      <c r="AF460" s="98"/>
      <c r="AG460" s="98"/>
      <c r="AH460" s="98"/>
      <c r="AI460" s="98"/>
      <c r="AJ460" s="98"/>
      <c r="AK460" s="98"/>
      <c r="AL460" s="98"/>
    </row>
    <row r="461" ht="13.5" customHeight="1">
      <c r="A461" s="5"/>
      <c r="B461" s="98"/>
      <c r="C461" s="98"/>
      <c r="D461" s="98"/>
      <c r="E461" s="98"/>
      <c r="F461" s="98"/>
      <c r="G461" s="78"/>
      <c r="H461" s="185"/>
      <c r="I461" s="99"/>
      <c r="J461" s="99"/>
      <c r="K461" s="98"/>
      <c r="L461" s="98"/>
      <c r="M461" s="98"/>
      <c r="N461" s="98"/>
      <c r="O461" s="98"/>
      <c r="P461" s="98"/>
      <c r="Q461" s="98"/>
      <c r="R461" s="98"/>
      <c r="S461" s="99"/>
      <c r="T461" s="98"/>
      <c r="U461" s="98"/>
      <c r="V461" s="98"/>
      <c r="W461" s="98"/>
      <c r="X461" s="98"/>
      <c r="Y461" s="98"/>
      <c r="Z461" s="98"/>
      <c r="AA461" s="98"/>
      <c r="AB461" s="98"/>
      <c r="AC461" s="98"/>
      <c r="AD461" s="98"/>
      <c r="AE461" s="98"/>
      <c r="AF461" s="98"/>
      <c r="AG461" s="98"/>
      <c r="AH461" s="98"/>
      <c r="AI461" s="98"/>
      <c r="AJ461" s="98"/>
      <c r="AK461" s="98"/>
      <c r="AL461" s="98"/>
    </row>
    <row r="462" ht="13.5" customHeight="1">
      <c r="A462" s="5"/>
      <c r="B462" s="98"/>
      <c r="C462" s="98"/>
      <c r="D462" s="98"/>
      <c r="E462" s="98"/>
      <c r="F462" s="98"/>
      <c r="G462" s="78"/>
      <c r="H462" s="185"/>
      <c r="I462" s="99"/>
      <c r="J462" s="99"/>
      <c r="K462" s="98"/>
      <c r="L462" s="98"/>
      <c r="M462" s="98"/>
      <c r="N462" s="98"/>
      <c r="O462" s="98"/>
      <c r="P462" s="98"/>
      <c r="Q462" s="98"/>
      <c r="R462" s="98"/>
      <c r="S462" s="99"/>
      <c r="T462" s="98"/>
      <c r="U462" s="98"/>
      <c r="V462" s="98"/>
      <c r="W462" s="98"/>
      <c r="X462" s="98"/>
      <c r="Y462" s="98"/>
      <c r="Z462" s="98"/>
      <c r="AA462" s="98"/>
      <c r="AB462" s="98"/>
      <c r="AC462" s="98"/>
      <c r="AD462" s="98"/>
      <c r="AE462" s="98"/>
      <c r="AF462" s="98"/>
      <c r="AG462" s="98"/>
      <c r="AH462" s="98"/>
      <c r="AI462" s="98"/>
      <c r="AJ462" s="98"/>
      <c r="AK462" s="98"/>
      <c r="AL462" s="98"/>
    </row>
    <row r="463" ht="13.5" customHeight="1">
      <c r="A463" s="5"/>
      <c r="B463" s="98"/>
      <c r="C463" s="98"/>
      <c r="D463" s="98"/>
      <c r="E463" s="98"/>
      <c r="F463" s="98"/>
      <c r="G463" s="78"/>
      <c r="H463" s="193"/>
      <c r="I463" s="98"/>
      <c r="J463" s="99"/>
      <c r="K463" s="98"/>
      <c r="L463" s="98"/>
      <c r="M463" s="98"/>
      <c r="N463" s="98"/>
      <c r="O463" s="98"/>
      <c r="P463" s="98"/>
      <c r="Q463" s="98"/>
      <c r="R463" s="98"/>
      <c r="S463" s="99"/>
      <c r="T463" s="98"/>
      <c r="U463" s="98"/>
      <c r="V463" s="98"/>
      <c r="W463" s="98"/>
      <c r="X463" s="98"/>
      <c r="Y463" s="98"/>
      <c r="Z463" s="98"/>
      <c r="AA463" s="98"/>
      <c r="AB463" s="98"/>
      <c r="AC463" s="98"/>
      <c r="AD463" s="98"/>
      <c r="AE463" s="98"/>
      <c r="AF463" s="98"/>
      <c r="AG463" s="98"/>
      <c r="AH463" s="98"/>
      <c r="AI463" s="98"/>
      <c r="AJ463" s="98"/>
      <c r="AK463" s="98"/>
      <c r="AL463" s="98"/>
    </row>
    <row r="464" ht="13.5" customHeight="1">
      <c r="A464" s="5"/>
      <c r="B464" s="98"/>
      <c r="C464" s="98"/>
      <c r="D464" s="98"/>
      <c r="E464" s="98"/>
      <c r="F464" s="98"/>
      <c r="G464" s="78"/>
      <c r="H464" s="193"/>
      <c r="I464" s="98"/>
      <c r="J464" s="99"/>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c r="AL464" s="98"/>
    </row>
    <row r="465" ht="13.5" customHeight="1">
      <c r="A465" s="5"/>
      <c r="B465" s="98"/>
      <c r="C465" s="98"/>
      <c r="D465" s="98"/>
      <c r="E465" s="98"/>
      <c r="F465" s="98"/>
      <c r="G465" s="78"/>
      <c r="H465" s="193"/>
      <c r="I465" s="99"/>
      <c r="J465" s="99"/>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c r="AL465" s="98"/>
    </row>
    <row r="466" ht="13.5" customHeight="1">
      <c r="A466" s="5"/>
      <c r="B466" s="98"/>
      <c r="C466" s="98"/>
      <c r="D466" s="98"/>
      <c r="E466" s="98"/>
      <c r="F466" s="98"/>
      <c r="G466" s="78"/>
      <c r="H466" s="193"/>
      <c r="I466" s="99"/>
      <c r="J466" s="99"/>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c r="AL466" s="98"/>
    </row>
    <row r="467" ht="13.5" customHeight="1">
      <c r="A467" s="5"/>
      <c r="B467" s="98"/>
      <c r="C467" s="98"/>
      <c r="D467" s="98"/>
      <c r="E467" s="98"/>
      <c r="F467" s="98"/>
      <c r="G467" s="78"/>
      <c r="H467" s="193"/>
      <c r="I467" s="99"/>
      <c r="J467" s="99"/>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c r="AL467" s="98"/>
    </row>
    <row r="468" ht="13.5" customHeight="1">
      <c r="A468" s="5"/>
      <c r="B468" s="98"/>
      <c r="C468" s="98"/>
      <c r="D468" s="98"/>
      <c r="E468" s="98"/>
      <c r="F468" s="98"/>
      <c r="G468" s="78"/>
      <c r="H468" s="193"/>
      <c r="I468" s="99"/>
      <c r="J468" s="99"/>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c r="AL468" s="98"/>
    </row>
    <row r="469" ht="13.5" customHeight="1">
      <c r="A469" s="5"/>
      <c r="B469" s="98"/>
      <c r="C469" s="98"/>
      <c r="D469" s="98"/>
      <c r="E469" s="98"/>
      <c r="F469" s="98"/>
      <c r="G469" s="78"/>
      <c r="H469" s="193"/>
      <c r="I469" s="99"/>
      <c r="J469" s="99"/>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c r="AL469" s="98"/>
    </row>
    <row r="470" ht="13.5" customHeight="1">
      <c r="A470" s="5"/>
      <c r="B470" s="98"/>
      <c r="C470" s="98"/>
      <c r="D470" s="98"/>
      <c r="E470" s="98"/>
      <c r="F470" s="98"/>
      <c r="G470" s="78"/>
      <c r="H470" s="193"/>
      <c r="I470" s="99"/>
      <c r="J470" s="99"/>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c r="AL470" s="98"/>
    </row>
    <row r="471" ht="13.5" customHeight="1">
      <c r="A471" s="5"/>
      <c r="B471" s="98"/>
      <c r="C471" s="98"/>
      <c r="D471" s="98"/>
      <c r="E471" s="98"/>
      <c r="F471" s="98"/>
      <c r="G471" s="78"/>
      <c r="H471" s="193"/>
      <c r="I471" s="99"/>
      <c r="J471" s="99"/>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c r="AL471" s="98"/>
    </row>
    <row r="472" ht="13.5" customHeight="1">
      <c r="A472" s="5"/>
      <c r="B472" s="98"/>
      <c r="C472" s="98"/>
      <c r="D472" s="98"/>
      <c r="E472" s="98"/>
      <c r="F472" s="98"/>
      <c r="G472" s="78"/>
      <c r="H472" s="193"/>
      <c r="I472" s="98"/>
      <c r="J472" s="99"/>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c r="AL472" s="98"/>
    </row>
    <row r="473" ht="13.5" customHeight="1">
      <c r="A473" s="5"/>
      <c r="B473" s="98"/>
      <c r="C473" s="98"/>
      <c r="D473" s="98"/>
      <c r="E473" s="98"/>
      <c r="F473" s="98"/>
      <c r="G473" s="78"/>
      <c r="H473" s="193"/>
      <c r="I473" s="347"/>
      <c r="J473" s="99"/>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c r="AL473" s="98"/>
    </row>
    <row r="474" ht="13.5" customHeight="1">
      <c r="A474" s="5"/>
      <c r="B474" s="98"/>
      <c r="C474" s="98"/>
      <c r="D474" s="98"/>
      <c r="E474" s="98"/>
      <c r="F474" s="98"/>
      <c r="G474" s="78"/>
      <c r="H474" s="193"/>
      <c r="I474" s="347"/>
      <c r="J474" s="99"/>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c r="AL474" s="98"/>
    </row>
    <row r="475" ht="13.5" customHeight="1">
      <c r="A475" s="5"/>
      <c r="B475" s="98"/>
      <c r="C475" s="98"/>
      <c r="D475" s="98"/>
      <c r="E475" s="98"/>
      <c r="F475" s="98"/>
      <c r="G475" s="78"/>
      <c r="H475" s="193"/>
      <c r="I475" s="347"/>
      <c r="J475" s="99"/>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c r="AL475" s="98"/>
    </row>
    <row r="476" ht="13.5" customHeight="1">
      <c r="A476" s="5"/>
      <c r="B476" s="98"/>
      <c r="C476" s="98"/>
      <c r="D476" s="98"/>
      <c r="E476" s="98"/>
      <c r="F476" s="98"/>
      <c r="G476" s="78"/>
      <c r="H476" s="193"/>
      <c r="I476" s="347"/>
      <c r="J476" s="99"/>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c r="AL476" s="98"/>
    </row>
    <row r="477" ht="13.5" customHeight="1">
      <c r="A477" s="5"/>
      <c r="B477" s="98"/>
      <c r="C477" s="98"/>
      <c r="D477" s="98"/>
      <c r="E477" s="98"/>
      <c r="F477" s="98"/>
      <c r="G477" s="78"/>
      <c r="H477" s="193"/>
      <c r="I477" s="347"/>
      <c r="J477" s="99"/>
      <c r="K477" s="98"/>
      <c r="L477" s="98"/>
      <c r="M477" s="98"/>
      <c r="N477" s="98"/>
      <c r="O477" s="347"/>
      <c r="P477" s="347"/>
      <c r="Q477" s="347"/>
      <c r="R477" s="347"/>
      <c r="S477" s="347"/>
      <c r="T477" s="98"/>
      <c r="U477" s="98"/>
      <c r="V477" s="98"/>
      <c r="W477" s="98"/>
      <c r="X477" s="98"/>
      <c r="Y477" s="98"/>
      <c r="Z477" s="98"/>
      <c r="AA477" s="98"/>
      <c r="AB477" s="98"/>
      <c r="AC477" s="98"/>
      <c r="AD477" s="98"/>
      <c r="AE477" s="98"/>
      <c r="AF477" s="98"/>
      <c r="AG477" s="98"/>
      <c r="AH477" s="98"/>
      <c r="AI477" s="98"/>
      <c r="AJ477" s="98"/>
      <c r="AK477" s="98"/>
      <c r="AL477" s="98"/>
    </row>
    <row r="478" ht="13.5" customHeight="1">
      <c r="A478" s="5"/>
      <c r="B478" s="98"/>
      <c r="C478" s="98"/>
      <c r="D478" s="98"/>
      <c r="E478" s="98"/>
      <c r="F478" s="98"/>
      <c r="G478" s="78"/>
      <c r="H478" s="193"/>
      <c r="I478" s="347"/>
      <c r="J478" s="99"/>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c r="AL478" s="98"/>
    </row>
    <row r="479" ht="13.5" customHeight="1">
      <c r="A479" s="5"/>
      <c r="B479" s="98"/>
      <c r="C479" s="98"/>
      <c r="D479" s="98"/>
      <c r="E479" s="98"/>
      <c r="F479" s="98"/>
      <c r="G479" s="78"/>
      <c r="H479" s="193"/>
      <c r="I479" s="347"/>
      <c r="J479" s="99"/>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c r="AL479" s="98"/>
    </row>
    <row r="480" ht="13.5" customHeight="1">
      <c r="A480" s="5"/>
      <c r="B480" s="98"/>
      <c r="C480" s="98"/>
      <c r="D480" s="98"/>
      <c r="E480" s="98"/>
      <c r="F480" s="98"/>
      <c r="G480" s="78"/>
      <c r="H480" s="193"/>
      <c r="I480" s="347"/>
      <c r="J480" s="99"/>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c r="AL480" s="98"/>
    </row>
    <row r="481" ht="13.5" customHeight="1">
      <c r="A481" s="5"/>
      <c r="B481" s="98"/>
      <c r="C481" s="98"/>
      <c r="D481" s="98"/>
      <c r="E481" s="98"/>
      <c r="F481" s="98"/>
      <c r="G481" s="78"/>
      <c r="H481" s="193"/>
      <c r="I481" s="347"/>
      <c r="J481" s="99"/>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c r="AL481" s="98"/>
    </row>
    <row r="482" ht="13.5" customHeight="1">
      <c r="A482" s="5"/>
      <c r="B482" s="98"/>
      <c r="C482" s="98"/>
      <c r="D482" s="98"/>
      <c r="E482" s="98"/>
      <c r="F482" s="98"/>
      <c r="G482" s="78"/>
      <c r="H482" s="193"/>
      <c r="I482" s="347"/>
      <c r="J482" s="99"/>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c r="AL482" s="98"/>
    </row>
    <row r="483" ht="13.5" customHeight="1">
      <c r="A483" s="5"/>
      <c r="B483" s="98"/>
      <c r="C483" s="98"/>
      <c r="D483" s="98"/>
      <c r="E483" s="98"/>
      <c r="F483" s="98"/>
      <c r="G483" s="78"/>
      <c r="H483" s="193"/>
      <c r="I483" s="98"/>
      <c r="J483" s="99"/>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c r="AL483" s="98"/>
    </row>
    <row r="484" ht="13.5" customHeight="1">
      <c r="A484" s="5"/>
      <c r="B484" s="98"/>
      <c r="C484" s="98"/>
      <c r="D484" s="98"/>
      <c r="E484" s="98"/>
      <c r="F484" s="98"/>
      <c r="G484" s="78"/>
      <c r="H484" s="193"/>
      <c r="I484" s="98"/>
      <c r="J484" s="99"/>
      <c r="K484" s="98"/>
      <c r="L484" s="98"/>
      <c r="M484" s="98"/>
      <c r="N484" s="98"/>
      <c r="O484" s="347"/>
      <c r="P484" s="347"/>
      <c r="Q484" s="347"/>
      <c r="R484" s="347"/>
      <c r="S484" s="347"/>
      <c r="T484" s="98"/>
      <c r="U484" s="98"/>
      <c r="V484" s="98"/>
      <c r="W484" s="98"/>
      <c r="X484" s="98"/>
      <c r="Y484" s="98"/>
      <c r="Z484" s="98"/>
      <c r="AA484" s="98"/>
      <c r="AB484" s="98"/>
      <c r="AC484" s="98"/>
      <c r="AD484" s="98"/>
      <c r="AE484" s="98"/>
      <c r="AF484" s="98"/>
      <c r="AG484" s="98"/>
      <c r="AH484" s="98"/>
      <c r="AI484" s="98"/>
      <c r="AJ484" s="98"/>
      <c r="AK484" s="98"/>
      <c r="AL484" s="98"/>
    </row>
    <row r="485" ht="13.5" customHeight="1">
      <c r="A485" s="5"/>
      <c r="B485" s="98"/>
      <c r="C485" s="98"/>
      <c r="D485" s="98"/>
      <c r="E485" s="98"/>
      <c r="F485" s="98"/>
      <c r="G485" s="78"/>
      <c r="H485" s="193"/>
      <c r="I485" s="347"/>
      <c r="J485" s="852"/>
      <c r="K485" s="347"/>
      <c r="L485" s="347"/>
      <c r="M485" s="347"/>
      <c r="N485" s="347"/>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c r="AL485" s="98"/>
    </row>
    <row r="486" ht="13.5" customHeight="1">
      <c r="A486" s="5"/>
      <c r="B486" s="98"/>
      <c r="C486" s="98"/>
      <c r="D486" s="98"/>
      <c r="E486" s="98"/>
      <c r="F486" s="98"/>
      <c r="G486" s="78"/>
      <c r="H486" s="193"/>
      <c r="I486" s="98"/>
      <c r="J486" s="99"/>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c r="AL486" s="98"/>
    </row>
    <row r="487" ht="13.5" customHeight="1">
      <c r="A487" s="5"/>
      <c r="B487" s="98"/>
      <c r="C487" s="98"/>
      <c r="D487" s="98"/>
      <c r="E487" s="98"/>
      <c r="F487" s="98"/>
      <c r="G487" s="78"/>
      <c r="H487" s="193"/>
      <c r="I487" s="98"/>
      <c r="J487" s="99"/>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c r="AL487" s="98"/>
    </row>
    <row r="488" ht="13.5" customHeight="1">
      <c r="A488" s="5"/>
      <c r="B488" s="98"/>
      <c r="C488" s="98"/>
      <c r="D488" s="98"/>
      <c r="E488" s="98"/>
      <c r="F488" s="98"/>
      <c r="G488" s="78"/>
      <c r="H488" s="193"/>
      <c r="I488" s="98"/>
      <c r="J488" s="99"/>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c r="AL488" s="98"/>
    </row>
    <row r="489" ht="13.5" customHeight="1">
      <c r="A489" s="5"/>
      <c r="B489" s="98"/>
      <c r="C489" s="98"/>
      <c r="D489" s="98"/>
      <c r="E489" s="98"/>
      <c r="F489" s="98"/>
      <c r="G489" s="78"/>
      <c r="H489" s="193"/>
      <c r="I489" s="98"/>
      <c r="J489" s="99"/>
      <c r="K489" s="98"/>
      <c r="L489" s="98"/>
      <c r="M489" s="98"/>
      <c r="N489" s="98"/>
      <c r="O489" s="98"/>
      <c r="P489" s="98"/>
      <c r="Q489" s="185"/>
      <c r="R489" s="185"/>
      <c r="S489" s="98"/>
      <c r="T489" s="98"/>
      <c r="U489" s="98"/>
      <c r="V489" s="98"/>
      <c r="W489" s="98"/>
      <c r="X489" s="98"/>
      <c r="Y489" s="98"/>
      <c r="Z489" s="98"/>
      <c r="AA489" s="98"/>
      <c r="AB489" s="98"/>
      <c r="AC489" s="98"/>
      <c r="AD489" s="98"/>
      <c r="AE489" s="98"/>
      <c r="AF489" s="98"/>
      <c r="AG489" s="98"/>
      <c r="AH489" s="98"/>
      <c r="AI489" s="98"/>
      <c r="AJ489" s="98"/>
      <c r="AK489" s="98"/>
      <c r="AL489" s="98"/>
    </row>
    <row r="490" ht="13.5" customHeight="1">
      <c r="A490" s="5"/>
      <c r="B490" s="98"/>
      <c r="C490" s="98"/>
      <c r="D490" s="98"/>
      <c r="E490" s="98"/>
      <c r="F490" s="98"/>
      <c r="G490" s="78"/>
      <c r="H490" s="193"/>
      <c r="I490" s="99"/>
      <c r="J490" s="99"/>
      <c r="K490" s="98"/>
      <c r="L490" s="98"/>
      <c r="M490" s="98"/>
      <c r="N490" s="98"/>
      <c r="O490" s="98"/>
      <c r="P490" s="98"/>
      <c r="Q490" s="185"/>
      <c r="R490" s="185"/>
      <c r="S490" s="98"/>
      <c r="T490" s="98"/>
      <c r="U490" s="98"/>
      <c r="V490" s="98"/>
      <c r="W490" s="98"/>
      <c r="X490" s="98"/>
      <c r="Y490" s="98"/>
      <c r="Z490" s="98"/>
      <c r="AA490" s="98"/>
      <c r="AB490" s="98"/>
      <c r="AC490" s="98"/>
      <c r="AD490" s="98"/>
      <c r="AE490" s="98"/>
      <c r="AF490" s="98"/>
      <c r="AG490" s="98"/>
      <c r="AH490" s="98"/>
      <c r="AI490" s="98"/>
      <c r="AJ490" s="98"/>
      <c r="AK490" s="98"/>
      <c r="AL490" s="98"/>
    </row>
    <row r="491" ht="13.5" customHeight="1">
      <c r="A491" s="5"/>
      <c r="B491" s="98"/>
      <c r="C491" s="98"/>
      <c r="D491" s="98"/>
      <c r="E491" s="98"/>
      <c r="F491" s="98"/>
      <c r="G491" s="78"/>
      <c r="H491" s="193"/>
      <c r="I491" s="98"/>
      <c r="J491" s="99"/>
      <c r="K491" s="98"/>
      <c r="L491" s="98"/>
      <c r="M491" s="98"/>
      <c r="N491" s="98"/>
      <c r="O491" s="98"/>
      <c r="P491" s="98"/>
      <c r="Q491" s="185"/>
      <c r="R491" s="185"/>
      <c r="S491" s="98"/>
      <c r="T491" s="98"/>
      <c r="U491" s="98"/>
      <c r="V491" s="98"/>
      <c r="W491" s="98"/>
      <c r="X491" s="98"/>
      <c r="Y491" s="98"/>
      <c r="Z491" s="98"/>
      <c r="AA491" s="98"/>
      <c r="AB491" s="98"/>
      <c r="AC491" s="98"/>
      <c r="AD491" s="98"/>
      <c r="AE491" s="98"/>
      <c r="AF491" s="98"/>
      <c r="AG491" s="98"/>
      <c r="AH491" s="98"/>
      <c r="AI491" s="98"/>
      <c r="AJ491" s="98"/>
      <c r="AK491" s="98"/>
      <c r="AL491" s="98"/>
    </row>
    <row r="492" ht="13.5" customHeight="1">
      <c r="A492" s="5"/>
      <c r="B492" s="98"/>
      <c r="C492" s="98"/>
      <c r="D492" s="98"/>
      <c r="E492" s="98"/>
      <c r="F492" s="98"/>
      <c r="G492" s="78"/>
      <c r="H492" s="193"/>
      <c r="I492" s="347"/>
      <c r="J492" s="852"/>
      <c r="K492" s="347"/>
      <c r="L492" s="347"/>
      <c r="M492" s="347"/>
      <c r="N492" s="347"/>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c r="AL492" s="98"/>
    </row>
    <row r="493" ht="13.5" customHeight="1">
      <c r="A493" s="5"/>
      <c r="B493" s="98"/>
      <c r="C493" s="98"/>
      <c r="D493" s="98"/>
      <c r="E493" s="98"/>
      <c r="F493" s="98"/>
      <c r="G493" s="78"/>
      <c r="H493" s="193"/>
      <c r="I493" s="99"/>
      <c r="J493" s="99"/>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c r="AL493" s="98"/>
    </row>
    <row r="494" ht="13.5" customHeight="1">
      <c r="A494" s="5"/>
      <c r="B494" s="98"/>
      <c r="C494" s="98"/>
      <c r="D494" s="98"/>
      <c r="E494" s="98"/>
      <c r="F494" s="98"/>
      <c r="G494" s="78"/>
      <c r="H494" s="193"/>
      <c r="I494" s="99"/>
      <c r="J494" s="99"/>
      <c r="K494" s="98"/>
      <c r="L494" s="98"/>
      <c r="M494" s="98"/>
      <c r="N494" s="185"/>
      <c r="O494" s="347"/>
      <c r="P494" s="347"/>
      <c r="Q494" s="347"/>
      <c r="R494" s="347"/>
      <c r="S494" s="347"/>
      <c r="T494" s="98"/>
      <c r="U494" s="98"/>
      <c r="V494" s="98"/>
      <c r="W494" s="98"/>
      <c r="X494" s="98"/>
      <c r="Y494" s="98"/>
      <c r="Z494" s="98"/>
      <c r="AA494" s="98"/>
      <c r="AB494" s="98"/>
      <c r="AC494" s="98"/>
      <c r="AD494" s="98"/>
      <c r="AE494" s="98"/>
      <c r="AF494" s="98"/>
      <c r="AG494" s="98"/>
      <c r="AH494" s="98"/>
      <c r="AI494" s="98"/>
      <c r="AJ494" s="98"/>
      <c r="AK494" s="98"/>
      <c r="AL494" s="98"/>
    </row>
    <row r="495" ht="13.5" customHeight="1">
      <c r="A495" s="5"/>
      <c r="B495" s="98"/>
      <c r="C495" s="98"/>
      <c r="D495" s="98"/>
      <c r="E495" s="98"/>
      <c r="F495" s="98"/>
      <c r="G495" s="78"/>
      <c r="H495" s="193"/>
      <c r="I495" s="98"/>
      <c r="J495" s="99"/>
      <c r="K495" s="98"/>
      <c r="L495" s="98"/>
      <c r="M495" s="98"/>
      <c r="N495" s="98"/>
      <c r="O495" s="98"/>
      <c r="P495" s="98"/>
      <c r="Q495" s="98"/>
      <c r="R495" s="98"/>
      <c r="S495" s="99"/>
      <c r="T495" s="98"/>
      <c r="U495" s="98"/>
      <c r="V495" s="98"/>
      <c r="W495" s="98"/>
      <c r="X495" s="98"/>
      <c r="Y495" s="98"/>
      <c r="Z495" s="98"/>
      <c r="AA495" s="98"/>
      <c r="AB495" s="98"/>
      <c r="AC495" s="98"/>
      <c r="AD495" s="98"/>
      <c r="AE495" s="98"/>
      <c r="AF495" s="98"/>
      <c r="AG495" s="98"/>
      <c r="AH495" s="98"/>
      <c r="AI495" s="98"/>
      <c r="AJ495" s="98"/>
      <c r="AK495" s="98"/>
      <c r="AL495" s="98"/>
    </row>
    <row r="496" ht="13.5" customHeight="1">
      <c r="A496" s="5"/>
      <c r="B496" s="98"/>
      <c r="C496" s="98"/>
      <c r="D496" s="98"/>
      <c r="E496" s="98"/>
      <c r="F496" s="98"/>
      <c r="G496" s="78"/>
      <c r="H496" s="193"/>
      <c r="I496" s="98"/>
      <c r="J496" s="99"/>
      <c r="K496" s="98"/>
      <c r="L496" s="98"/>
      <c r="M496" s="98"/>
      <c r="N496" s="98"/>
      <c r="O496" s="98"/>
      <c r="P496" s="98"/>
      <c r="Q496" s="98"/>
      <c r="R496" s="98"/>
      <c r="S496" s="99"/>
      <c r="T496" s="98"/>
      <c r="U496" s="98"/>
      <c r="V496" s="98"/>
      <c r="W496" s="98"/>
      <c r="X496" s="98"/>
      <c r="Y496" s="98"/>
      <c r="Z496" s="98"/>
      <c r="AA496" s="98"/>
      <c r="AB496" s="98"/>
      <c r="AC496" s="98"/>
      <c r="AD496" s="98"/>
      <c r="AE496" s="98"/>
      <c r="AF496" s="98"/>
      <c r="AG496" s="98"/>
      <c r="AH496" s="98"/>
      <c r="AI496" s="98"/>
      <c r="AJ496" s="98"/>
      <c r="AK496" s="98"/>
      <c r="AL496" s="98"/>
    </row>
    <row r="497" ht="13.5" customHeight="1">
      <c r="A497" s="5"/>
      <c r="B497" s="98"/>
      <c r="C497" s="98"/>
      <c r="D497" s="98"/>
      <c r="E497" s="98"/>
      <c r="F497" s="98"/>
      <c r="G497" s="78"/>
      <c r="H497" s="193"/>
      <c r="I497" s="99"/>
      <c r="J497" s="99"/>
      <c r="K497" s="98"/>
      <c r="L497" s="98"/>
      <c r="M497" s="98"/>
      <c r="N497" s="98"/>
      <c r="O497" s="98"/>
      <c r="P497" s="98"/>
      <c r="Q497" s="98"/>
      <c r="R497" s="98"/>
      <c r="S497" s="99"/>
      <c r="T497" s="98"/>
      <c r="U497" s="98"/>
      <c r="V497" s="98"/>
      <c r="W497" s="98"/>
      <c r="X497" s="98"/>
      <c r="Y497" s="98"/>
      <c r="Z497" s="98"/>
      <c r="AA497" s="98"/>
      <c r="AB497" s="98"/>
      <c r="AC497" s="98"/>
      <c r="AD497" s="98"/>
      <c r="AE497" s="98"/>
      <c r="AF497" s="98"/>
      <c r="AG497" s="98"/>
      <c r="AH497" s="98"/>
      <c r="AI497" s="98"/>
      <c r="AJ497" s="98"/>
      <c r="AK497" s="98"/>
      <c r="AL497" s="98"/>
    </row>
    <row r="498" ht="13.5" customHeight="1">
      <c r="A498" s="5"/>
      <c r="B498" s="98"/>
      <c r="C498" s="98"/>
      <c r="D498" s="98"/>
      <c r="E498" s="98"/>
      <c r="F498" s="98"/>
      <c r="G498" s="78"/>
      <c r="H498" s="193"/>
      <c r="I498" s="99"/>
      <c r="J498" s="99"/>
      <c r="K498" s="98"/>
      <c r="L498" s="98"/>
      <c r="M498" s="98"/>
      <c r="N498" s="98"/>
      <c r="O498" s="98"/>
      <c r="P498" s="98"/>
      <c r="Q498" s="98"/>
      <c r="R498" s="98"/>
      <c r="S498" s="99"/>
      <c r="T498" s="98"/>
      <c r="U498" s="98"/>
      <c r="V498" s="98"/>
      <c r="W498" s="98"/>
      <c r="X498" s="98"/>
      <c r="Y498" s="98"/>
      <c r="Z498" s="98"/>
      <c r="AA498" s="98"/>
      <c r="AB498" s="98"/>
      <c r="AC498" s="98"/>
      <c r="AD498" s="98"/>
      <c r="AE498" s="98"/>
      <c r="AF498" s="98"/>
      <c r="AG498" s="98"/>
      <c r="AH498" s="98"/>
      <c r="AI498" s="98"/>
      <c r="AJ498" s="98"/>
      <c r="AK498" s="98"/>
      <c r="AL498" s="98"/>
    </row>
    <row r="499" ht="13.5" customHeight="1">
      <c r="A499" s="5"/>
      <c r="B499" s="98"/>
      <c r="C499" s="98"/>
      <c r="D499" s="98"/>
      <c r="E499" s="98"/>
      <c r="F499" s="98"/>
      <c r="G499" s="78"/>
      <c r="H499" s="193"/>
      <c r="I499" s="99"/>
      <c r="J499" s="99"/>
      <c r="K499" s="98"/>
      <c r="L499" s="98"/>
      <c r="M499" s="98"/>
      <c r="N499" s="98"/>
      <c r="O499" s="98"/>
      <c r="P499" s="98"/>
      <c r="Q499" s="98"/>
      <c r="R499" s="98"/>
      <c r="S499" s="99"/>
      <c r="T499" s="98"/>
      <c r="U499" s="98"/>
      <c r="V499" s="98"/>
      <c r="W499" s="98"/>
      <c r="X499" s="98"/>
      <c r="Y499" s="98"/>
      <c r="Z499" s="98"/>
      <c r="AA499" s="98"/>
      <c r="AB499" s="98"/>
      <c r="AC499" s="98"/>
      <c r="AD499" s="98"/>
      <c r="AE499" s="98"/>
      <c r="AF499" s="98"/>
      <c r="AG499" s="98"/>
      <c r="AH499" s="98"/>
      <c r="AI499" s="98"/>
      <c r="AJ499" s="98"/>
      <c r="AK499" s="98"/>
      <c r="AL499" s="98"/>
    </row>
    <row r="500" ht="13.5" customHeight="1">
      <c r="A500" s="5"/>
      <c r="B500" s="98"/>
      <c r="C500" s="98"/>
      <c r="D500" s="98"/>
      <c r="E500" s="98"/>
      <c r="F500" s="98"/>
      <c r="G500" s="78"/>
      <c r="H500" s="193"/>
      <c r="I500" s="99"/>
      <c r="J500" s="99"/>
      <c r="K500" s="98"/>
      <c r="L500" s="98"/>
      <c r="M500" s="98"/>
      <c r="N500" s="98"/>
      <c r="O500" s="98"/>
      <c r="P500" s="98"/>
      <c r="Q500" s="98"/>
      <c r="R500" s="98"/>
      <c r="S500" s="99"/>
      <c r="T500" s="98"/>
      <c r="U500" s="98"/>
      <c r="V500" s="98"/>
      <c r="W500" s="98"/>
      <c r="X500" s="98"/>
      <c r="Y500" s="98"/>
      <c r="Z500" s="98"/>
      <c r="AA500" s="98"/>
      <c r="AB500" s="98"/>
      <c r="AC500" s="98"/>
      <c r="AD500" s="98"/>
      <c r="AE500" s="98"/>
      <c r="AF500" s="98"/>
      <c r="AG500" s="98"/>
      <c r="AH500" s="98"/>
      <c r="AI500" s="98"/>
      <c r="AJ500" s="98"/>
      <c r="AK500" s="98"/>
      <c r="AL500" s="98"/>
    </row>
    <row r="501" ht="13.5" customHeight="1">
      <c r="A501" s="5"/>
      <c r="B501" s="98"/>
      <c r="C501" s="98"/>
      <c r="D501" s="98"/>
      <c r="E501" s="98"/>
      <c r="F501" s="98"/>
      <c r="G501" s="78"/>
      <c r="H501" s="193"/>
      <c r="I501" s="98"/>
      <c r="J501" s="99"/>
      <c r="K501" s="98"/>
      <c r="L501" s="98"/>
      <c r="M501" s="98"/>
      <c r="N501" s="98"/>
      <c r="O501" s="98"/>
      <c r="P501" s="98"/>
      <c r="Q501" s="98"/>
      <c r="R501" s="98"/>
      <c r="S501" s="99"/>
      <c r="T501" s="98"/>
      <c r="U501" s="98"/>
      <c r="V501" s="98"/>
      <c r="W501" s="98"/>
      <c r="X501" s="98"/>
      <c r="Y501" s="98"/>
      <c r="Z501" s="98"/>
      <c r="AA501" s="98"/>
      <c r="AB501" s="98"/>
      <c r="AC501" s="98"/>
      <c r="AD501" s="98"/>
      <c r="AE501" s="98"/>
      <c r="AF501" s="98"/>
      <c r="AG501" s="98"/>
      <c r="AH501" s="98"/>
      <c r="AI501" s="98"/>
      <c r="AJ501" s="98"/>
      <c r="AK501" s="98"/>
      <c r="AL501" s="98"/>
    </row>
    <row r="502" ht="13.5" customHeight="1">
      <c r="A502" s="5"/>
      <c r="B502" s="98"/>
      <c r="C502" s="98"/>
      <c r="D502" s="98"/>
      <c r="E502" s="98"/>
      <c r="F502" s="98"/>
      <c r="G502" s="78"/>
      <c r="H502" s="193"/>
      <c r="I502" s="347"/>
      <c r="J502" s="852"/>
      <c r="K502" s="347"/>
      <c r="L502" s="347"/>
      <c r="M502" s="347"/>
      <c r="N502" s="347"/>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c r="AL502" s="98"/>
    </row>
    <row r="503" ht="13.5" customHeight="1">
      <c r="A503" s="5"/>
      <c r="B503" s="98"/>
      <c r="C503" s="98"/>
      <c r="D503" s="98"/>
      <c r="E503" s="98"/>
      <c r="F503" s="98"/>
      <c r="G503" s="78"/>
      <c r="H503" s="193"/>
      <c r="I503" s="99"/>
      <c r="J503" s="99"/>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c r="AL503" s="98"/>
    </row>
    <row r="504" ht="13.5" customHeight="1">
      <c r="A504" s="5"/>
      <c r="B504" s="98"/>
      <c r="C504" s="98"/>
      <c r="D504" s="98"/>
      <c r="E504" s="98"/>
      <c r="F504" s="98"/>
      <c r="G504" s="78"/>
      <c r="H504" s="193"/>
      <c r="I504" s="99"/>
      <c r="J504" s="99"/>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c r="AL504" s="98"/>
    </row>
    <row r="505" ht="13.5" customHeight="1">
      <c r="A505" s="5"/>
      <c r="B505" s="98"/>
      <c r="C505" s="98"/>
      <c r="D505" s="98"/>
      <c r="E505" s="98"/>
      <c r="F505" s="98"/>
      <c r="G505" s="78"/>
      <c r="H505" s="193"/>
      <c r="I505" s="99"/>
      <c r="J505" s="99"/>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c r="AL505" s="98"/>
    </row>
    <row r="506" ht="13.5" customHeight="1">
      <c r="A506" s="5"/>
      <c r="B506" s="98"/>
      <c r="C506" s="98"/>
      <c r="D506" s="98"/>
      <c r="E506" s="98"/>
      <c r="F506" s="98"/>
      <c r="G506" s="78"/>
      <c r="H506" s="193"/>
      <c r="I506" s="99"/>
      <c r="J506" s="99"/>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c r="AL506" s="98"/>
    </row>
    <row r="507" ht="13.5" customHeight="1">
      <c r="A507" s="5"/>
      <c r="B507" s="98"/>
      <c r="C507" s="98"/>
      <c r="D507" s="98"/>
      <c r="E507" s="98"/>
      <c r="F507" s="98"/>
      <c r="G507" s="78"/>
      <c r="H507" s="193"/>
      <c r="I507" s="99"/>
      <c r="J507" s="99"/>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c r="AL507" s="98"/>
    </row>
    <row r="508" ht="13.5" customHeight="1">
      <c r="A508" s="5"/>
      <c r="B508" s="98"/>
      <c r="C508" s="98"/>
      <c r="D508" s="98"/>
      <c r="E508" s="98"/>
      <c r="F508" s="98"/>
      <c r="G508" s="78"/>
      <c r="H508" s="193"/>
      <c r="I508" s="99"/>
      <c r="J508" s="99"/>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c r="AL508" s="98"/>
    </row>
    <row r="509" ht="13.5" customHeight="1">
      <c r="A509" s="5"/>
      <c r="B509" s="98"/>
      <c r="C509" s="98"/>
      <c r="D509" s="98"/>
      <c r="E509" s="98"/>
      <c r="F509" s="98"/>
      <c r="G509" s="78"/>
      <c r="H509" s="193"/>
      <c r="I509" s="99"/>
      <c r="J509" s="99"/>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c r="AL509" s="98"/>
    </row>
    <row r="510" ht="13.5" customHeight="1">
      <c r="A510" s="5"/>
      <c r="B510" s="98"/>
      <c r="C510" s="98"/>
      <c r="D510" s="98"/>
      <c r="E510" s="98"/>
      <c r="F510" s="98"/>
      <c r="G510" s="78"/>
      <c r="H510" s="193"/>
      <c r="I510" s="98"/>
      <c r="J510" s="99"/>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c r="AL510" s="98"/>
    </row>
    <row r="511" ht="13.5" customHeight="1">
      <c r="A511" s="5"/>
      <c r="B511" s="98"/>
      <c r="C511" s="98"/>
      <c r="D511" s="98"/>
      <c r="E511" s="98"/>
      <c r="F511" s="98"/>
      <c r="G511" s="78"/>
      <c r="H511" s="193"/>
      <c r="I511" s="347"/>
      <c r="J511" s="99"/>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c r="AL511" s="98"/>
    </row>
    <row r="512" ht="13.5" customHeight="1">
      <c r="A512" s="5"/>
      <c r="B512" s="98"/>
      <c r="C512" s="98"/>
      <c r="D512" s="98"/>
      <c r="E512" s="98"/>
      <c r="F512" s="98"/>
      <c r="G512" s="78"/>
      <c r="H512" s="193"/>
      <c r="I512" s="347"/>
      <c r="J512" s="99"/>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c r="AL512" s="98"/>
    </row>
    <row r="513" ht="13.5" customHeight="1">
      <c r="A513" s="5"/>
      <c r="B513" s="98"/>
      <c r="C513" s="98"/>
      <c r="D513" s="98"/>
      <c r="E513" s="98"/>
      <c r="F513" s="98"/>
      <c r="G513" s="78"/>
      <c r="H513" s="193"/>
      <c r="I513" s="347"/>
      <c r="J513" s="99"/>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c r="AL513" s="98"/>
    </row>
    <row r="514" ht="13.5" customHeight="1">
      <c r="A514" s="5"/>
      <c r="B514" s="98"/>
      <c r="C514" s="98"/>
      <c r="D514" s="98"/>
      <c r="E514" s="98"/>
      <c r="F514" s="98"/>
      <c r="G514" s="78"/>
      <c r="H514" s="193"/>
      <c r="I514" s="347"/>
      <c r="J514" s="99"/>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c r="AL514" s="98"/>
    </row>
    <row r="515" ht="13.5" customHeight="1">
      <c r="A515" s="5"/>
      <c r="B515" s="98"/>
      <c r="C515" s="98"/>
      <c r="D515" s="98"/>
      <c r="E515" s="98"/>
      <c r="F515" s="98"/>
      <c r="G515" s="78"/>
      <c r="H515" s="193"/>
      <c r="I515" s="347"/>
      <c r="J515" s="99"/>
      <c r="K515" s="98"/>
      <c r="L515" s="98"/>
      <c r="M515" s="98"/>
      <c r="N515" s="98"/>
      <c r="O515" s="347"/>
      <c r="P515" s="347"/>
      <c r="Q515" s="347"/>
      <c r="R515" s="347"/>
      <c r="S515" s="347"/>
      <c r="T515" s="98"/>
      <c r="U515" s="98"/>
      <c r="V515" s="98"/>
      <c r="W515" s="98"/>
      <c r="X515" s="98"/>
      <c r="Y515" s="98"/>
      <c r="Z515" s="98"/>
      <c r="AA515" s="98"/>
      <c r="AB515" s="98"/>
      <c r="AC515" s="98"/>
      <c r="AD515" s="98"/>
      <c r="AE515" s="98"/>
      <c r="AF515" s="98"/>
      <c r="AG515" s="98"/>
      <c r="AH515" s="98"/>
      <c r="AI515" s="98"/>
      <c r="AJ515" s="98"/>
      <c r="AK515" s="98"/>
      <c r="AL515" s="98"/>
    </row>
    <row r="516" ht="13.5" customHeight="1">
      <c r="A516" s="5"/>
      <c r="B516" s="98"/>
      <c r="C516" s="98"/>
      <c r="D516" s="98"/>
      <c r="E516" s="98"/>
      <c r="F516" s="98"/>
      <c r="G516" s="78"/>
      <c r="H516" s="193"/>
      <c r="I516" s="347"/>
      <c r="J516" s="99"/>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c r="AL516" s="98"/>
    </row>
    <row r="517" ht="13.5" customHeight="1">
      <c r="A517" s="5"/>
      <c r="B517" s="98"/>
      <c r="C517" s="98"/>
      <c r="D517" s="98"/>
      <c r="E517" s="98"/>
      <c r="F517" s="98"/>
      <c r="G517" s="78"/>
      <c r="H517" s="193"/>
      <c r="I517" s="347"/>
      <c r="J517" s="99"/>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c r="AL517" s="98"/>
    </row>
    <row r="518" ht="13.5" customHeight="1">
      <c r="A518" s="5"/>
      <c r="B518" s="98"/>
      <c r="C518" s="98"/>
      <c r="D518" s="98"/>
      <c r="E518" s="98"/>
      <c r="F518" s="98"/>
      <c r="G518" s="78"/>
      <c r="H518" s="193"/>
      <c r="I518" s="347"/>
      <c r="J518" s="99"/>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c r="AL518" s="98"/>
    </row>
    <row r="519" ht="13.5" customHeight="1">
      <c r="A519" s="5"/>
      <c r="B519" s="98"/>
      <c r="C519" s="98"/>
      <c r="D519" s="98"/>
      <c r="E519" s="98"/>
      <c r="F519" s="98"/>
      <c r="G519" s="78"/>
      <c r="H519" s="193"/>
      <c r="I519" s="347"/>
      <c r="J519" s="99"/>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c r="AL519" s="98"/>
    </row>
    <row r="520" ht="13.5" customHeight="1">
      <c r="A520" s="5"/>
      <c r="B520" s="98"/>
      <c r="C520" s="98"/>
      <c r="D520" s="98"/>
      <c r="E520" s="98"/>
      <c r="F520" s="98"/>
      <c r="G520" s="78"/>
      <c r="H520" s="193"/>
      <c r="I520" s="347"/>
      <c r="J520" s="99"/>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c r="AL520" s="98"/>
    </row>
    <row r="521" ht="13.5" customHeight="1">
      <c r="A521" s="5"/>
      <c r="B521" s="98"/>
      <c r="C521" s="98"/>
      <c r="D521" s="98"/>
      <c r="E521" s="98"/>
      <c r="F521" s="98"/>
      <c r="G521" s="78"/>
      <c r="H521" s="193"/>
      <c r="I521" s="98"/>
      <c r="J521" s="99"/>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c r="AL521" s="98"/>
    </row>
    <row r="522" ht="13.5" customHeight="1">
      <c r="A522" s="5"/>
      <c r="B522" s="98"/>
      <c r="C522" s="98"/>
      <c r="D522" s="98"/>
      <c r="E522" s="98"/>
      <c r="F522" s="98"/>
      <c r="G522" s="78"/>
      <c r="H522" s="193"/>
      <c r="I522" s="98"/>
      <c r="J522" s="99"/>
      <c r="K522" s="98"/>
      <c r="L522" s="98"/>
      <c r="M522" s="98"/>
      <c r="N522" s="98"/>
      <c r="O522" s="347"/>
      <c r="P522" s="347"/>
      <c r="Q522" s="347"/>
      <c r="R522" s="347"/>
      <c r="S522" s="347"/>
      <c r="T522" s="98"/>
      <c r="U522" s="98"/>
      <c r="V522" s="98"/>
      <c r="W522" s="98"/>
      <c r="X522" s="98"/>
      <c r="Y522" s="98"/>
      <c r="Z522" s="98"/>
      <c r="AA522" s="98"/>
      <c r="AB522" s="98"/>
      <c r="AC522" s="98"/>
      <c r="AD522" s="98"/>
      <c r="AE522" s="98"/>
      <c r="AF522" s="98"/>
      <c r="AG522" s="98"/>
      <c r="AH522" s="98"/>
      <c r="AI522" s="98"/>
      <c r="AJ522" s="98"/>
      <c r="AK522" s="98"/>
      <c r="AL522" s="98"/>
    </row>
    <row r="523" ht="13.5" customHeight="1">
      <c r="A523" s="5"/>
      <c r="B523" s="98"/>
      <c r="C523" s="98"/>
      <c r="D523" s="98"/>
      <c r="E523" s="98"/>
      <c r="F523" s="98"/>
      <c r="G523" s="78"/>
      <c r="H523" s="193"/>
      <c r="I523" s="347"/>
      <c r="J523" s="852"/>
      <c r="K523" s="347"/>
      <c r="L523" s="347"/>
      <c r="M523" s="347"/>
      <c r="N523" s="347"/>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c r="AL523" s="98"/>
    </row>
    <row r="524" ht="13.5" customHeight="1">
      <c r="A524" s="5"/>
      <c r="B524" s="98"/>
      <c r="C524" s="98"/>
      <c r="D524" s="98"/>
      <c r="E524" s="98"/>
      <c r="F524" s="98"/>
      <c r="G524" s="78"/>
      <c r="H524" s="193"/>
      <c r="I524" s="98"/>
      <c r="J524" s="99"/>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c r="AL524" s="98"/>
    </row>
    <row r="525" ht="13.5" customHeight="1">
      <c r="A525" s="5"/>
      <c r="B525" s="98"/>
      <c r="C525" s="98"/>
      <c r="D525" s="98"/>
      <c r="E525" s="98"/>
      <c r="F525" s="98"/>
      <c r="G525" s="78"/>
      <c r="H525" s="193"/>
      <c r="I525" s="98"/>
      <c r="J525" s="99"/>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c r="AL525" s="98"/>
    </row>
    <row r="526" ht="13.5" customHeight="1">
      <c r="A526" s="5"/>
      <c r="B526" s="98"/>
      <c r="C526" s="98"/>
      <c r="D526" s="98"/>
      <c r="E526" s="98"/>
      <c r="F526" s="98"/>
      <c r="G526" s="78"/>
      <c r="H526" s="193"/>
      <c r="I526" s="98"/>
      <c r="J526" s="99"/>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c r="AL526" s="98"/>
    </row>
    <row r="527" ht="13.5" customHeight="1">
      <c r="A527" s="5"/>
      <c r="B527" s="98"/>
      <c r="C527" s="98"/>
      <c r="D527" s="98"/>
      <c r="E527" s="98"/>
      <c r="F527" s="98"/>
      <c r="G527" s="78"/>
      <c r="H527" s="193"/>
      <c r="I527" s="98"/>
      <c r="J527" s="99"/>
      <c r="K527" s="98"/>
      <c r="L527" s="98"/>
      <c r="M527" s="98"/>
      <c r="N527" s="98"/>
      <c r="O527" s="98"/>
      <c r="P527" s="98"/>
      <c r="Q527" s="185"/>
      <c r="R527" s="185"/>
      <c r="S527" s="98"/>
      <c r="T527" s="98"/>
      <c r="U527" s="98"/>
      <c r="V527" s="98"/>
      <c r="W527" s="98"/>
      <c r="X527" s="98"/>
      <c r="Y527" s="98"/>
      <c r="Z527" s="98"/>
      <c r="AA527" s="98"/>
      <c r="AB527" s="98"/>
      <c r="AC527" s="98"/>
      <c r="AD527" s="98"/>
      <c r="AE527" s="98"/>
      <c r="AF527" s="98"/>
      <c r="AG527" s="98"/>
      <c r="AH527" s="98"/>
      <c r="AI527" s="98"/>
      <c r="AJ527" s="98"/>
      <c r="AK527" s="98"/>
      <c r="AL527" s="98"/>
    </row>
    <row r="528" ht="13.5" customHeight="1">
      <c r="A528" s="5"/>
      <c r="B528" s="98"/>
      <c r="C528" s="98"/>
      <c r="D528" s="98"/>
      <c r="E528" s="98"/>
      <c r="F528" s="98"/>
      <c r="G528" s="78"/>
      <c r="H528" s="193"/>
      <c r="I528" s="99"/>
      <c r="J528" s="99"/>
      <c r="K528" s="98"/>
      <c r="L528" s="98"/>
      <c r="M528" s="98"/>
      <c r="N528" s="98"/>
      <c r="O528" s="98"/>
      <c r="P528" s="98"/>
      <c r="Q528" s="185"/>
      <c r="R528" s="185"/>
      <c r="S528" s="98"/>
      <c r="T528" s="98"/>
      <c r="U528" s="98"/>
      <c r="V528" s="98"/>
      <c r="W528" s="98"/>
      <c r="X528" s="98"/>
      <c r="Y528" s="98"/>
      <c r="Z528" s="98"/>
      <c r="AA528" s="98"/>
      <c r="AB528" s="98"/>
      <c r="AC528" s="98"/>
      <c r="AD528" s="98"/>
      <c r="AE528" s="98"/>
      <c r="AF528" s="98"/>
      <c r="AG528" s="98"/>
      <c r="AH528" s="98"/>
      <c r="AI528" s="98"/>
      <c r="AJ528" s="98"/>
      <c r="AK528" s="98"/>
      <c r="AL528" s="98"/>
    </row>
    <row r="529" ht="13.5" customHeight="1">
      <c r="A529" s="5"/>
      <c r="B529" s="98"/>
      <c r="C529" s="98"/>
      <c r="D529" s="98"/>
      <c r="E529" s="98"/>
      <c r="F529" s="98"/>
      <c r="G529" s="78"/>
      <c r="H529" s="193"/>
      <c r="I529" s="98"/>
      <c r="J529" s="99"/>
      <c r="K529" s="98"/>
      <c r="L529" s="98"/>
      <c r="M529" s="98"/>
      <c r="N529" s="98"/>
      <c r="O529" s="98"/>
      <c r="P529" s="98"/>
      <c r="Q529" s="185"/>
      <c r="R529" s="185"/>
      <c r="S529" s="98"/>
      <c r="T529" s="98"/>
      <c r="U529" s="98"/>
      <c r="V529" s="98"/>
      <c r="W529" s="98"/>
      <c r="X529" s="98"/>
      <c r="Y529" s="98"/>
      <c r="Z529" s="98"/>
      <c r="AA529" s="98"/>
      <c r="AB529" s="98"/>
      <c r="AC529" s="98"/>
      <c r="AD529" s="98"/>
      <c r="AE529" s="98"/>
      <c r="AF529" s="98"/>
      <c r="AG529" s="98"/>
      <c r="AH529" s="98"/>
      <c r="AI529" s="98"/>
      <c r="AJ529" s="98"/>
      <c r="AK529" s="98"/>
      <c r="AL529" s="98"/>
    </row>
    <row r="530" ht="13.5" customHeight="1">
      <c r="A530" s="5"/>
      <c r="B530" s="98"/>
      <c r="C530" s="98"/>
      <c r="D530" s="98"/>
      <c r="E530" s="98"/>
      <c r="F530" s="98"/>
      <c r="G530" s="78"/>
      <c r="H530" s="193"/>
      <c r="I530" s="347"/>
      <c r="J530" s="852"/>
      <c r="K530" s="347"/>
      <c r="L530" s="347"/>
      <c r="M530" s="347"/>
      <c r="N530" s="347"/>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c r="AL530" s="98"/>
    </row>
    <row r="531" ht="13.5" customHeight="1">
      <c r="A531" s="5"/>
      <c r="B531" s="98"/>
      <c r="C531" s="98"/>
      <c r="D531" s="98"/>
      <c r="E531" s="98"/>
      <c r="F531" s="98"/>
      <c r="G531" s="78"/>
      <c r="H531" s="193"/>
      <c r="I531" s="99"/>
      <c r="J531" s="99"/>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c r="AL531" s="98"/>
    </row>
    <row r="532" ht="13.5" customHeight="1">
      <c r="A532" s="5"/>
      <c r="B532" s="98"/>
      <c r="C532" s="98"/>
      <c r="D532" s="98"/>
      <c r="E532" s="98"/>
      <c r="F532" s="98"/>
      <c r="G532" s="78"/>
      <c r="H532" s="193"/>
      <c r="I532" s="99"/>
      <c r="J532" s="99"/>
      <c r="K532" s="98"/>
      <c r="L532" s="98"/>
      <c r="M532" s="98"/>
      <c r="N532" s="185"/>
      <c r="O532" s="347"/>
      <c r="P532" s="347"/>
      <c r="Q532" s="347"/>
      <c r="R532" s="347"/>
      <c r="S532" s="347"/>
      <c r="T532" s="98"/>
      <c r="U532" s="98"/>
      <c r="V532" s="98"/>
      <c r="W532" s="98"/>
      <c r="X532" s="98"/>
      <c r="Y532" s="98"/>
      <c r="Z532" s="98"/>
      <c r="AA532" s="98"/>
      <c r="AB532" s="98"/>
      <c r="AC532" s="98"/>
      <c r="AD532" s="98"/>
      <c r="AE532" s="98"/>
      <c r="AF532" s="98"/>
      <c r="AG532" s="98"/>
      <c r="AH532" s="98"/>
      <c r="AI532" s="98"/>
      <c r="AJ532" s="98"/>
      <c r="AK532" s="98"/>
      <c r="AL532" s="98"/>
    </row>
    <row r="533" ht="13.5" customHeight="1">
      <c r="A533" s="5"/>
      <c r="B533" s="98"/>
      <c r="C533" s="98"/>
      <c r="D533" s="98"/>
      <c r="E533" s="98"/>
      <c r="F533" s="98"/>
      <c r="G533" s="78"/>
      <c r="H533" s="193"/>
      <c r="I533" s="98"/>
      <c r="J533" s="99"/>
      <c r="K533" s="98"/>
      <c r="L533" s="98"/>
      <c r="M533" s="98"/>
      <c r="N533" s="98"/>
      <c r="O533" s="98"/>
      <c r="P533" s="98"/>
      <c r="Q533" s="98"/>
      <c r="R533" s="98"/>
      <c r="S533" s="99"/>
      <c r="T533" s="98"/>
      <c r="U533" s="98"/>
      <c r="V533" s="98"/>
      <c r="W533" s="98"/>
      <c r="X533" s="98"/>
      <c r="Y533" s="98"/>
      <c r="Z533" s="98"/>
      <c r="AA533" s="98"/>
      <c r="AB533" s="98"/>
      <c r="AC533" s="98"/>
      <c r="AD533" s="98"/>
      <c r="AE533" s="98"/>
      <c r="AF533" s="98"/>
      <c r="AG533" s="98"/>
      <c r="AH533" s="98"/>
      <c r="AI533" s="98"/>
      <c r="AJ533" s="98"/>
      <c r="AK533" s="98"/>
      <c r="AL533" s="98"/>
    </row>
    <row r="534" ht="13.5" customHeight="1">
      <c r="A534" s="5"/>
      <c r="B534" s="98"/>
      <c r="C534" s="98"/>
      <c r="D534" s="98"/>
      <c r="E534" s="98"/>
      <c r="F534" s="98"/>
      <c r="G534" s="78"/>
      <c r="H534" s="193"/>
      <c r="I534" s="98"/>
      <c r="J534" s="99"/>
      <c r="K534" s="98"/>
      <c r="L534" s="98"/>
      <c r="M534" s="98"/>
      <c r="N534" s="98"/>
      <c r="O534" s="98"/>
      <c r="P534" s="98"/>
      <c r="Q534" s="98"/>
      <c r="R534" s="98"/>
      <c r="S534" s="99"/>
      <c r="T534" s="98"/>
      <c r="U534" s="98"/>
      <c r="V534" s="98"/>
      <c r="W534" s="98"/>
      <c r="X534" s="98"/>
      <c r="Y534" s="98"/>
      <c r="Z534" s="98"/>
      <c r="AA534" s="98"/>
      <c r="AB534" s="98"/>
      <c r="AC534" s="98"/>
      <c r="AD534" s="98"/>
      <c r="AE534" s="98"/>
      <c r="AF534" s="98"/>
      <c r="AG534" s="98"/>
      <c r="AH534" s="98"/>
      <c r="AI534" s="98"/>
      <c r="AJ534" s="98"/>
      <c r="AK534" s="98"/>
      <c r="AL534" s="98"/>
    </row>
    <row r="535" ht="13.5" customHeight="1">
      <c r="A535" s="5"/>
      <c r="B535" s="98"/>
      <c r="C535" s="98"/>
      <c r="D535" s="98"/>
      <c r="E535" s="98"/>
      <c r="F535" s="98"/>
      <c r="G535" s="78"/>
      <c r="H535" s="193"/>
      <c r="I535" s="99"/>
      <c r="J535" s="99"/>
      <c r="K535" s="98"/>
      <c r="L535" s="98"/>
      <c r="M535" s="98"/>
      <c r="N535" s="98"/>
      <c r="O535" s="98"/>
      <c r="P535" s="98"/>
      <c r="Q535" s="98"/>
      <c r="R535" s="98"/>
      <c r="S535" s="99"/>
      <c r="T535" s="98"/>
      <c r="U535" s="98"/>
      <c r="V535" s="98"/>
      <c r="W535" s="98"/>
      <c r="X535" s="98"/>
      <c r="Y535" s="98"/>
      <c r="Z535" s="98"/>
      <c r="AA535" s="98"/>
      <c r="AB535" s="98"/>
      <c r="AC535" s="98"/>
      <c r="AD535" s="98"/>
      <c r="AE535" s="98"/>
      <c r="AF535" s="98"/>
      <c r="AG535" s="98"/>
      <c r="AH535" s="98"/>
      <c r="AI535" s="98"/>
      <c r="AJ535" s="98"/>
      <c r="AK535" s="98"/>
      <c r="AL535" s="98"/>
    </row>
    <row r="536" ht="13.5" customHeight="1">
      <c r="A536" s="5"/>
      <c r="B536" s="98"/>
      <c r="C536" s="98"/>
      <c r="D536" s="98"/>
      <c r="E536" s="98"/>
      <c r="F536" s="98"/>
      <c r="G536" s="78"/>
      <c r="H536" s="193"/>
      <c r="I536" s="99"/>
      <c r="J536" s="99"/>
      <c r="K536" s="98"/>
      <c r="L536" s="98"/>
      <c r="M536" s="98"/>
      <c r="N536" s="98"/>
      <c r="O536" s="98"/>
      <c r="P536" s="98"/>
      <c r="Q536" s="98"/>
      <c r="R536" s="98"/>
      <c r="S536" s="99"/>
      <c r="T536" s="98"/>
      <c r="U536" s="98"/>
      <c r="V536" s="98"/>
      <c r="W536" s="98"/>
      <c r="X536" s="98"/>
      <c r="Y536" s="98"/>
      <c r="Z536" s="98"/>
      <c r="AA536" s="98"/>
      <c r="AB536" s="98"/>
      <c r="AC536" s="98"/>
      <c r="AD536" s="98"/>
      <c r="AE536" s="98"/>
      <c r="AF536" s="98"/>
      <c r="AG536" s="98"/>
      <c r="AH536" s="98"/>
      <c r="AI536" s="98"/>
      <c r="AJ536" s="98"/>
      <c r="AK536" s="98"/>
      <c r="AL536" s="98"/>
    </row>
    <row r="537" ht="13.5" customHeight="1">
      <c r="A537" s="5"/>
      <c r="B537" s="98"/>
      <c r="C537" s="98"/>
      <c r="D537" s="98"/>
      <c r="E537" s="98"/>
      <c r="F537" s="98"/>
      <c r="G537" s="78"/>
      <c r="H537" s="193"/>
      <c r="I537" s="99"/>
      <c r="J537" s="99"/>
      <c r="K537" s="98"/>
      <c r="L537" s="98"/>
      <c r="M537" s="98"/>
      <c r="N537" s="98"/>
      <c r="O537" s="98"/>
      <c r="P537" s="98"/>
      <c r="Q537" s="98"/>
      <c r="R537" s="98"/>
      <c r="S537" s="99"/>
      <c r="T537" s="98"/>
      <c r="U537" s="98"/>
      <c r="V537" s="98"/>
      <c r="W537" s="98"/>
      <c r="X537" s="98"/>
      <c r="Y537" s="98"/>
      <c r="Z537" s="98"/>
      <c r="AA537" s="98"/>
      <c r="AB537" s="98"/>
      <c r="AC537" s="98"/>
      <c r="AD537" s="98"/>
      <c r="AE537" s="98"/>
      <c r="AF537" s="98"/>
      <c r="AG537" s="98"/>
      <c r="AH537" s="98"/>
      <c r="AI537" s="98"/>
      <c r="AJ537" s="98"/>
      <c r="AK537" s="98"/>
      <c r="AL537" s="98"/>
    </row>
    <row r="538" ht="13.5" customHeight="1">
      <c r="A538" s="5"/>
      <c r="B538" s="98"/>
      <c r="C538" s="98"/>
      <c r="D538" s="98"/>
      <c r="E538" s="98"/>
      <c r="F538" s="98"/>
      <c r="G538" s="78"/>
      <c r="H538" s="193"/>
      <c r="I538" s="99"/>
      <c r="J538" s="99"/>
      <c r="K538" s="98"/>
      <c r="L538" s="98"/>
      <c r="M538" s="98"/>
      <c r="N538" s="98"/>
      <c r="O538" s="98"/>
      <c r="P538" s="98"/>
      <c r="Q538" s="98"/>
      <c r="R538" s="98"/>
      <c r="S538" s="99"/>
      <c r="T538" s="98"/>
      <c r="U538" s="98"/>
      <c r="V538" s="98"/>
      <c r="W538" s="98"/>
      <c r="X538" s="98"/>
      <c r="Y538" s="98"/>
      <c r="Z538" s="98"/>
      <c r="AA538" s="98"/>
      <c r="AB538" s="98"/>
      <c r="AC538" s="98"/>
      <c r="AD538" s="98"/>
      <c r="AE538" s="98"/>
      <c r="AF538" s="98"/>
      <c r="AG538" s="98"/>
      <c r="AH538" s="98"/>
      <c r="AI538" s="98"/>
      <c r="AJ538" s="98"/>
      <c r="AK538" s="98"/>
      <c r="AL538" s="98"/>
    </row>
    <row r="539" ht="13.5" customHeight="1">
      <c r="A539" s="5"/>
      <c r="B539" s="98"/>
      <c r="C539" s="98"/>
      <c r="D539" s="98"/>
      <c r="E539" s="98"/>
      <c r="F539" s="98"/>
      <c r="G539" s="78"/>
      <c r="H539" s="193"/>
      <c r="I539" s="98"/>
      <c r="J539" s="99"/>
      <c r="K539" s="98"/>
      <c r="L539" s="98"/>
      <c r="M539" s="98"/>
      <c r="N539" s="98"/>
      <c r="O539" s="98"/>
      <c r="P539" s="98"/>
      <c r="Q539" s="98"/>
      <c r="R539" s="98"/>
      <c r="S539" s="99"/>
      <c r="T539" s="98"/>
      <c r="U539" s="98"/>
      <c r="V539" s="98"/>
      <c r="W539" s="98"/>
      <c r="X539" s="98"/>
      <c r="Y539" s="98"/>
      <c r="Z539" s="98"/>
      <c r="AA539" s="98"/>
      <c r="AB539" s="98"/>
      <c r="AC539" s="98"/>
      <c r="AD539" s="98"/>
      <c r="AE539" s="98"/>
      <c r="AF539" s="98"/>
      <c r="AG539" s="98"/>
      <c r="AH539" s="98"/>
      <c r="AI539" s="98"/>
      <c r="AJ539" s="98"/>
      <c r="AK539" s="98"/>
      <c r="AL539" s="98"/>
    </row>
    <row r="540" ht="13.5" customHeight="1">
      <c r="A540" s="5"/>
      <c r="B540" s="98"/>
      <c r="C540" s="98"/>
      <c r="D540" s="98"/>
      <c r="E540" s="98"/>
      <c r="F540" s="98"/>
      <c r="G540" s="78"/>
      <c r="H540" s="193"/>
      <c r="I540" s="347"/>
      <c r="J540" s="852"/>
      <c r="K540" s="347"/>
      <c r="L540" s="347"/>
      <c r="M540" s="347"/>
      <c r="N540" s="347"/>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c r="AL540" s="98"/>
    </row>
    <row r="541" ht="13.5" customHeight="1">
      <c r="A541" s="5"/>
      <c r="B541" s="98"/>
      <c r="C541" s="98"/>
      <c r="D541" s="98"/>
      <c r="E541" s="98"/>
      <c r="F541" s="98"/>
      <c r="G541" s="78"/>
      <c r="H541" s="193"/>
      <c r="I541" s="99"/>
      <c r="J541" s="99"/>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c r="AL541" s="98"/>
    </row>
    <row r="542" ht="13.5" customHeight="1">
      <c r="A542" s="5"/>
      <c r="B542" s="98"/>
      <c r="C542" s="98"/>
      <c r="D542" s="98"/>
      <c r="E542" s="98"/>
      <c r="F542" s="98"/>
      <c r="G542" s="78"/>
      <c r="H542" s="193"/>
      <c r="I542" s="99"/>
      <c r="J542" s="99"/>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c r="AL542" s="98"/>
    </row>
    <row r="543" ht="13.5" customHeight="1">
      <c r="A543" s="5"/>
      <c r="B543" s="98"/>
      <c r="C543" s="98"/>
      <c r="D543" s="98"/>
      <c r="E543" s="98"/>
      <c r="F543" s="98"/>
      <c r="G543" s="78"/>
      <c r="H543" s="193"/>
      <c r="I543" s="99"/>
      <c r="J543" s="99"/>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c r="AL543" s="98"/>
    </row>
    <row r="544" ht="13.5" customHeight="1">
      <c r="A544" s="5"/>
      <c r="B544" s="98"/>
      <c r="C544" s="98"/>
      <c r="D544" s="98"/>
      <c r="E544" s="98"/>
      <c r="F544" s="98"/>
      <c r="G544" s="78"/>
      <c r="H544" s="193"/>
      <c r="I544" s="99"/>
      <c r="J544" s="99"/>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c r="AL544" s="98"/>
    </row>
    <row r="545" ht="13.5" customHeight="1">
      <c r="A545" s="5"/>
      <c r="B545" s="98"/>
      <c r="C545" s="98"/>
      <c r="D545" s="98"/>
      <c r="E545" s="98"/>
      <c r="F545" s="98"/>
      <c r="G545" s="78"/>
      <c r="H545" s="193"/>
      <c r="I545" s="99"/>
      <c r="J545" s="99"/>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c r="AL545" s="98"/>
    </row>
    <row r="546" ht="13.5" customHeight="1">
      <c r="A546" s="5"/>
      <c r="B546" s="98"/>
      <c r="C546" s="98"/>
      <c r="D546" s="98"/>
      <c r="E546" s="98"/>
      <c r="F546" s="98"/>
      <c r="G546" s="78"/>
      <c r="H546" s="193"/>
      <c r="I546" s="99"/>
      <c r="J546" s="99"/>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c r="AL546" s="98"/>
    </row>
    <row r="547" ht="13.5" customHeight="1">
      <c r="A547" s="5"/>
      <c r="B547" s="98"/>
      <c r="C547" s="98"/>
      <c r="D547" s="98"/>
      <c r="E547" s="98"/>
      <c r="F547" s="98"/>
      <c r="G547" s="78"/>
      <c r="H547" s="193"/>
      <c r="I547" s="99"/>
      <c r="J547" s="99"/>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c r="AL547" s="98"/>
    </row>
    <row r="548" ht="13.5" customHeight="1">
      <c r="A548" s="5"/>
      <c r="B548" s="98"/>
      <c r="C548" s="98"/>
      <c r="D548" s="98"/>
      <c r="E548" s="98"/>
      <c r="F548" s="98"/>
      <c r="G548" s="78"/>
      <c r="H548" s="193"/>
      <c r="I548" s="98"/>
      <c r="J548" s="99"/>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c r="AL548" s="98"/>
    </row>
    <row r="549" ht="13.5" customHeight="1">
      <c r="A549" s="5"/>
      <c r="B549" s="98"/>
      <c r="C549" s="98"/>
      <c r="D549" s="98"/>
      <c r="E549" s="98"/>
      <c r="F549" s="98"/>
      <c r="G549" s="78"/>
      <c r="H549" s="193"/>
      <c r="I549" s="347"/>
      <c r="J549" s="99"/>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c r="AL549" s="98"/>
    </row>
    <row r="550" ht="13.5" customHeight="1">
      <c r="A550" s="5"/>
      <c r="B550" s="98"/>
      <c r="C550" s="98"/>
      <c r="D550" s="98"/>
      <c r="E550" s="98"/>
      <c r="F550" s="98"/>
      <c r="G550" s="78"/>
      <c r="H550" s="193"/>
      <c r="I550" s="347"/>
      <c r="J550" s="99"/>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c r="AL550" s="98"/>
    </row>
    <row r="551" ht="13.5" customHeight="1">
      <c r="A551" s="5"/>
      <c r="B551" s="98"/>
      <c r="C551" s="98"/>
      <c r="D551" s="98"/>
      <c r="E551" s="98"/>
      <c r="F551" s="98"/>
      <c r="G551" s="78"/>
      <c r="H551" s="193"/>
      <c r="I551" s="347"/>
      <c r="J551" s="99"/>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c r="AL551" s="98"/>
    </row>
    <row r="552" ht="13.5" customHeight="1">
      <c r="A552" s="5"/>
      <c r="B552" s="98"/>
      <c r="C552" s="98"/>
      <c r="D552" s="98"/>
      <c r="E552" s="98"/>
      <c r="F552" s="98"/>
      <c r="G552" s="78"/>
      <c r="H552" s="193"/>
      <c r="I552" s="347"/>
      <c r="J552" s="99"/>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c r="AL552" s="98"/>
    </row>
    <row r="553" ht="13.5" customHeight="1">
      <c r="A553" s="5"/>
      <c r="B553" s="98"/>
      <c r="C553" s="98"/>
      <c r="D553" s="98"/>
      <c r="E553" s="98"/>
      <c r="F553" s="98"/>
      <c r="G553" s="78"/>
      <c r="H553" s="193"/>
      <c r="I553" s="347"/>
      <c r="J553" s="99"/>
      <c r="K553" s="98"/>
      <c r="L553" s="98"/>
      <c r="M553" s="98"/>
      <c r="N553" s="98"/>
      <c r="O553" s="347"/>
      <c r="P553" s="347"/>
      <c r="Q553" s="347"/>
      <c r="R553" s="347"/>
      <c r="S553" s="347"/>
      <c r="T553" s="98"/>
      <c r="U553" s="98"/>
      <c r="V553" s="98"/>
      <c r="W553" s="98"/>
      <c r="X553" s="98"/>
      <c r="Y553" s="98"/>
      <c r="Z553" s="98"/>
      <c r="AA553" s="98"/>
      <c r="AB553" s="98"/>
      <c r="AC553" s="98"/>
      <c r="AD553" s="98"/>
      <c r="AE553" s="98"/>
      <c r="AF553" s="98"/>
      <c r="AG553" s="98"/>
      <c r="AH553" s="98"/>
      <c r="AI553" s="98"/>
      <c r="AJ553" s="98"/>
      <c r="AK553" s="98"/>
      <c r="AL553" s="98"/>
    </row>
    <row r="554" ht="13.5" customHeight="1">
      <c r="A554" s="5"/>
      <c r="B554" s="98"/>
      <c r="C554" s="98"/>
      <c r="D554" s="98"/>
      <c r="E554" s="98"/>
      <c r="F554" s="98"/>
      <c r="G554" s="78"/>
      <c r="H554" s="193"/>
      <c r="I554" s="347"/>
      <c r="J554" s="99"/>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c r="AL554" s="98"/>
    </row>
    <row r="555" ht="13.5" customHeight="1">
      <c r="A555" s="5"/>
      <c r="B555" s="98"/>
      <c r="C555" s="98"/>
      <c r="D555" s="98"/>
      <c r="E555" s="98"/>
      <c r="F555" s="98"/>
      <c r="G555" s="78"/>
      <c r="H555" s="193"/>
      <c r="I555" s="347"/>
      <c r="J555" s="99"/>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c r="AL555" s="98"/>
    </row>
    <row r="556" ht="13.5" customHeight="1">
      <c r="A556" s="5"/>
      <c r="B556" s="98"/>
      <c r="C556" s="98"/>
      <c r="D556" s="98"/>
      <c r="E556" s="98"/>
      <c r="F556" s="98"/>
      <c r="G556" s="78"/>
      <c r="H556" s="193"/>
      <c r="I556" s="347"/>
      <c r="J556" s="99"/>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c r="AL556" s="98"/>
    </row>
    <row r="557" ht="13.5" customHeight="1">
      <c r="A557" s="5"/>
      <c r="B557" s="98"/>
      <c r="C557" s="98"/>
      <c r="D557" s="98"/>
      <c r="E557" s="98"/>
      <c r="F557" s="98"/>
      <c r="G557" s="78"/>
      <c r="H557" s="193"/>
      <c r="I557" s="347"/>
      <c r="J557" s="99"/>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c r="AL557" s="98"/>
    </row>
    <row r="558" ht="13.5" customHeight="1">
      <c r="A558" s="5"/>
      <c r="B558" s="98"/>
      <c r="C558" s="98"/>
      <c r="D558" s="98"/>
      <c r="E558" s="98"/>
      <c r="F558" s="98"/>
      <c r="G558" s="78"/>
      <c r="H558" s="193"/>
      <c r="I558" s="347"/>
      <c r="J558" s="99"/>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c r="AL558" s="98"/>
    </row>
    <row r="559" ht="13.5" customHeight="1">
      <c r="A559" s="5"/>
      <c r="B559" s="98"/>
      <c r="C559" s="98"/>
      <c r="D559" s="98"/>
      <c r="E559" s="98"/>
      <c r="F559" s="98"/>
      <c r="G559" s="78"/>
      <c r="H559" s="193"/>
      <c r="I559" s="98"/>
      <c r="J559" s="99"/>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c r="AL559" s="98"/>
    </row>
    <row r="560" ht="13.5" customHeight="1">
      <c r="A560" s="5"/>
      <c r="B560" s="98"/>
      <c r="C560" s="98"/>
      <c r="D560" s="98"/>
      <c r="E560" s="98"/>
      <c r="F560" s="98"/>
      <c r="G560" s="78"/>
      <c r="H560" s="193"/>
      <c r="I560" s="98"/>
      <c r="J560" s="99"/>
      <c r="K560" s="98"/>
      <c r="L560" s="98"/>
      <c r="M560" s="98"/>
      <c r="N560" s="98"/>
      <c r="O560" s="347"/>
      <c r="P560" s="347"/>
      <c r="Q560" s="347"/>
      <c r="R560" s="347"/>
      <c r="S560" s="347"/>
      <c r="T560" s="98"/>
      <c r="U560" s="98"/>
      <c r="V560" s="98"/>
      <c r="W560" s="98"/>
      <c r="X560" s="98"/>
      <c r="Y560" s="98"/>
      <c r="Z560" s="98"/>
      <c r="AA560" s="98"/>
      <c r="AB560" s="98"/>
      <c r="AC560" s="98"/>
      <c r="AD560" s="98"/>
      <c r="AE560" s="98"/>
      <c r="AF560" s="98"/>
      <c r="AG560" s="98"/>
      <c r="AH560" s="98"/>
      <c r="AI560" s="98"/>
      <c r="AJ560" s="98"/>
      <c r="AK560" s="98"/>
      <c r="AL560" s="98"/>
    </row>
    <row r="561" ht="13.5" customHeight="1">
      <c r="A561" s="5"/>
      <c r="B561" s="98"/>
      <c r="C561" s="98"/>
      <c r="D561" s="98"/>
      <c r="E561" s="98"/>
      <c r="F561" s="98"/>
      <c r="G561" s="78"/>
      <c r="H561" s="193"/>
      <c r="I561" s="347"/>
      <c r="J561" s="852"/>
      <c r="K561" s="347"/>
      <c r="L561" s="347"/>
      <c r="M561" s="347"/>
      <c r="N561" s="347"/>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c r="AL561" s="98"/>
    </row>
    <row r="562" ht="13.5" customHeight="1">
      <c r="A562" s="5"/>
      <c r="B562" s="98"/>
      <c r="C562" s="98"/>
      <c r="D562" s="98"/>
      <c r="E562" s="98"/>
      <c r="F562" s="98"/>
      <c r="G562" s="78"/>
      <c r="H562" s="193"/>
      <c r="I562" s="98"/>
      <c r="J562" s="99"/>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c r="AL562" s="98"/>
    </row>
    <row r="563" ht="13.5" customHeight="1">
      <c r="A563" s="5"/>
      <c r="B563" s="98"/>
      <c r="C563" s="98"/>
      <c r="D563" s="98"/>
      <c r="E563" s="98"/>
      <c r="F563" s="98"/>
      <c r="G563" s="78"/>
      <c r="H563" s="193"/>
      <c r="I563" s="98"/>
      <c r="J563" s="99"/>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c r="AL563" s="98"/>
    </row>
    <row r="564" ht="13.5" customHeight="1">
      <c r="A564" s="5"/>
      <c r="B564" s="98"/>
      <c r="C564" s="98"/>
      <c r="D564" s="98"/>
      <c r="E564" s="98"/>
      <c r="F564" s="98"/>
      <c r="G564" s="78"/>
      <c r="H564" s="193"/>
      <c r="I564" s="98"/>
      <c r="J564" s="99"/>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c r="AL564" s="98"/>
    </row>
    <row r="565" ht="13.5" customHeight="1">
      <c r="A565" s="5"/>
      <c r="B565" s="98"/>
      <c r="C565" s="98"/>
      <c r="D565" s="98"/>
      <c r="E565" s="98"/>
      <c r="F565" s="98"/>
      <c r="G565" s="78"/>
      <c r="H565" s="193"/>
      <c r="I565" s="98"/>
      <c r="J565" s="99"/>
      <c r="K565" s="98"/>
      <c r="L565" s="98"/>
      <c r="M565" s="98"/>
      <c r="N565" s="98"/>
      <c r="O565" s="98"/>
      <c r="P565" s="98"/>
      <c r="Q565" s="185"/>
      <c r="R565" s="185"/>
      <c r="S565" s="98"/>
      <c r="T565" s="98"/>
      <c r="U565" s="98"/>
      <c r="V565" s="98"/>
      <c r="W565" s="98"/>
      <c r="X565" s="98"/>
      <c r="Y565" s="98"/>
      <c r="Z565" s="98"/>
      <c r="AA565" s="98"/>
      <c r="AB565" s="98"/>
      <c r="AC565" s="98"/>
      <c r="AD565" s="98"/>
      <c r="AE565" s="98"/>
      <c r="AF565" s="98"/>
      <c r="AG565" s="98"/>
      <c r="AH565" s="98"/>
      <c r="AI565" s="98"/>
      <c r="AJ565" s="98"/>
      <c r="AK565" s="98"/>
      <c r="AL565" s="98"/>
    </row>
    <row r="566" ht="13.5" customHeight="1">
      <c r="A566" s="5"/>
      <c r="B566" s="98"/>
      <c r="C566" s="98"/>
      <c r="D566" s="98"/>
      <c r="E566" s="98"/>
      <c r="F566" s="98"/>
      <c r="G566" s="78"/>
      <c r="H566" s="193"/>
      <c r="I566" s="99"/>
      <c r="J566" s="99"/>
      <c r="K566" s="98"/>
      <c r="L566" s="98"/>
      <c r="M566" s="98"/>
      <c r="N566" s="98"/>
      <c r="O566" s="98"/>
      <c r="P566" s="98"/>
      <c r="Q566" s="185"/>
      <c r="R566" s="185"/>
      <c r="S566" s="98"/>
      <c r="T566" s="98"/>
      <c r="U566" s="98"/>
      <c r="V566" s="98"/>
      <c r="W566" s="98"/>
      <c r="X566" s="98"/>
      <c r="Y566" s="98"/>
      <c r="Z566" s="98"/>
      <c r="AA566" s="98"/>
      <c r="AB566" s="98"/>
      <c r="AC566" s="98"/>
      <c r="AD566" s="98"/>
      <c r="AE566" s="98"/>
      <c r="AF566" s="98"/>
      <c r="AG566" s="98"/>
      <c r="AH566" s="98"/>
      <c r="AI566" s="98"/>
      <c r="AJ566" s="98"/>
      <c r="AK566" s="98"/>
      <c r="AL566" s="98"/>
    </row>
    <row r="567" ht="13.5" customHeight="1">
      <c r="A567" s="5"/>
      <c r="B567" s="98"/>
      <c r="C567" s="98"/>
      <c r="D567" s="98"/>
      <c r="E567" s="98"/>
      <c r="F567" s="98"/>
      <c r="G567" s="78"/>
      <c r="H567" s="193"/>
      <c r="I567" s="98"/>
      <c r="J567" s="99"/>
      <c r="K567" s="98"/>
      <c r="L567" s="98"/>
      <c r="M567" s="98"/>
      <c r="N567" s="98"/>
      <c r="O567" s="98"/>
      <c r="P567" s="98"/>
      <c r="Q567" s="185"/>
      <c r="R567" s="185"/>
      <c r="S567" s="98"/>
      <c r="T567" s="98"/>
      <c r="U567" s="98"/>
      <c r="V567" s="98"/>
      <c r="W567" s="98"/>
      <c r="X567" s="98"/>
      <c r="Y567" s="98"/>
      <c r="Z567" s="98"/>
      <c r="AA567" s="98"/>
      <c r="AB567" s="98"/>
      <c r="AC567" s="98"/>
      <c r="AD567" s="98"/>
      <c r="AE567" s="98"/>
      <c r="AF567" s="98"/>
      <c r="AG567" s="98"/>
      <c r="AH567" s="98"/>
      <c r="AI567" s="98"/>
      <c r="AJ567" s="98"/>
      <c r="AK567" s="98"/>
      <c r="AL567" s="98"/>
    </row>
    <row r="568" ht="13.5" customHeight="1">
      <c r="A568" s="5"/>
      <c r="B568" s="98"/>
      <c r="C568" s="98"/>
      <c r="D568" s="98"/>
      <c r="E568" s="98"/>
      <c r="F568" s="98"/>
      <c r="G568" s="78"/>
      <c r="H568" s="193"/>
      <c r="I568" s="347"/>
      <c r="J568" s="852"/>
      <c r="K568" s="347"/>
      <c r="L568" s="347"/>
      <c r="M568" s="347"/>
      <c r="N568" s="347"/>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c r="AL568" s="98"/>
    </row>
    <row r="569" ht="13.5" customHeight="1">
      <c r="A569" s="5"/>
      <c r="B569" s="98"/>
      <c r="C569" s="98"/>
      <c r="D569" s="98"/>
      <c r="E569" s="98"/>
      <c r="F569" s="98"/>
      <c r="G569" s="78"/>
      <c r="H569" s="193"/>
      <c r="I569" s="99"/>
      <c r="J569" s="99"/>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c r="AL569" s="98"/>
    </row>
    <row r="570" ht="13.5" customHeight="1">
      <c r="A570" s="5"/>
      <c r="B570" s="98"/>
      <c r="C570" s="98"/>
      <c r="D570" s="98"/>
      <c r="E570" s="98"/>
      <c r="F570" s="98"/>
      <c r="G570" s="78"/>
      <c r="H570" s="193"/>
      <c r="I570" s="99"/>
      <c r="J570" s="99"/>
      <c r="K570" s="98"/>
      <c r="L570" s="98"/>
      <c r="M570" s="98"/>
      <c r="N570" s="185"/>
      <c r="O570" s="347"/>
      <c r="P570" s="347"/>
      <c r="Q570" s="347"/>
      <c r="R570" s="347"/>
      <c r="S570" s="347"/>
      <c r="T570" s="98"/>
      <c r="U570" s="98"/>
      <c r="V570" s="98"/>
      <c r="W570" s="98"/>
      <c r="X570" s="98"/>
      <c r="Y570" s="98"/>
      <c r="Z570" s="98"/>
      <c r="AA570" s="98"/>
      <c r="AB570" s="98"/>
      <c r="AC570" s="98"/>
      <c r="AD570" s="98"/>
      <c r="AE570" s="98"/>
      <c r="AF570" s="98"/>
      <c r="AG570" s="98"/>
      <c r="AH570" s="98"/>
      <c r="AI570" s="98"/>
      <c r="AJ570" s="98"/>
      <c r="AK570" s="98"/>
      <c r="AL570" s="98"/>
    </row>
    <row r="571" ht="13.5" customHeight="1">
      <c r="A571" s="5"/>
      <c r="B571" s="98"/>
      <c r="C571" s="98"/>
      <c r="D571" s="98"/>
      <c r="E571" s="98"/>
      <c r="F571" s="98"/>
      <c r="G571" s="78"/>
      <c r="H571" s="193"/>
      <c r="I571" s="98"/>
      <c r="J571" s="99"/>
      <c r="K571" s="98"/>
      <c r="L571" s="98"/>
      <c r="M571" s="98"/>
      <c r="N571" s="98"/>
      <c r="O571" s="98"/>
      <c r="P571" s="98"/>
      <c r="Q571" s="98"/>
      <c r="R571" s="98"/>
      <c r="S571" s="99"/>
      <c r="T571" s="98"/>
      <c r="U571" s="98"/>
      <c r="V571" s="98"/>
      <c r="W571" s="98"/>
      <c r="X571" s="98"/>
      <c r="Y571" s="98"/>
      <c r="Z571" s="98"/>
      <c r="AA571" s="98"/>
      <c r="AB571" s="98"/>
      <c r="AC571" s="98"/>
      <c r="AD571" s="98"/>
      <c r="AE571" s="98"/>
      <c r="AF571" s="98"/>
      <c r="AG571" s="98"/>
      <c r="AH571" s="98"/>
      <c r="AI571" s="98"/>
      <c r="AJ571" s="98"/>
      <c r="AK571" s="98"/>
      <c r="AL571" s="98"/>
    </row>
    <row r="572" ht="13.5" customHeight="1">
      <c r="A572" s="5"/>
      <c r="B572" s="98"/>
      <c r="C572" s="98"/>
      <c r="D572" s="98"/>
      <c r="E572" s="98"/>
      <c r="F572" s="98"/>
      <c r="G572" s="78"/>
      <c r="H572" s="193"/>
      <c r="I572" s="98"/>
      <c r="J572" s="99"/>
      <c r="K572" s="98"/>
      <c r="L572" s="98"/>
      <c r="M572" s="98"/>
      <c r="N572" s="98"/>
      <c r="O572" s="98"/>
      <c r="P572" s="98"/>
      <c r="Q572" s="98"/>
      <c r="R572" s="98"/>
      <c r="S572" s="99"/>
      <c r="T572" s="98"/>
      <c r="U572" s="98"/>
      <c r="V572" s="98"/>
      <c r="W572" s="98"/>
      <c r="X572" s="98"/>
      <c r="Y572" s="98"/>
      <c r="Z572" s="98"/>
      <c r="AA572" s="98"/>
      <c r="AB572" s="98"/>
      <c r="AC572" s="98"/>
      <c r="AD572" s="98"/>
      <c r="AE572" s="98"/>
      <c r="AF572" s="98"/>
      <c r="AG572" s="98"/>
      <c r="AH572" s="98"/>
      <c r="AI572" s="98"/>
      <c r="AJ572" s="98"/>
      <c r="AK572" s="98"/>
      <c r="AL572" s="98"/>
    </row>
    <row r="573" ht="13.5" customHeight="1">
      <c r="A573" s="5"/>
      <c r="B573" s="98"/>
      <c r="C573" s="98"/>
      <c r="D573" s="98"/>
      <c r="E573" s="98"/>
      <c r="F573" s="98"/>
      <c r="G573" s="78"/>
      <c r="H573" s="193"/>
      <c r="I573" s="99"/>
      <c r="J573" s="99"/>
      <c r="K573" s="98"/>
      <c r="L573" s="98"/>
      <c r="M573" s="98"/>
      <c r="N573" s="98"/>
      <c r="O573" s="98"/>
      <c r="P573" s="98"/>
      <c r="Q573" s="98"/>
      <c r="R573" s="98"/>
      <c r="S573" s="99"/>
      <c r="T573" s="98"/>
      <c r="U573" s="98"/>
      <c r="V573" s="98"/>
      <c r="W573" s="98"/>
      <c r="X573" s="98"/>
      <c r="Y573" s="98"/>
      <c r="Z573" s="98"/>
      <c r="AA573" s="98"/>
      <c r="AB573" s="98"/>
      <c r="AC573" s="98"/>
      <c r="AD573" s="98"/>
      <c r="AE573" s="98"/>
      <c r="AF573" s="98"/>
      <c r="AG573" s="98"/>
      <c r="AH573" s="98"/>
      <c r="AI573" s="98"/>
      <c r="AJ573" s="98"/>
      <c r="AK573" s="98"/>
      <c r="AL573" s="98"/>
    </row>
    <row r="574" ht="13.5" customHeight="1">
      <c r="A574" s="5"/>
      <c r="B574" s="98"/>
      <c r="C574" s="98"/>
      <c r="D574" s="98"/>
      <c r="E574" s="98"/>
      <c r="F574" s="98"/>
      <c r="G574" s="78"/>
      <c r="H574" s="193"/>
      <c r="I574" s="99"/>
      <c r="J574" s="99"/>
      <c r="K574" s="98"/>
      <c r="L574" s="98"/>
      <c r="M574" s="98"/>
      <c r="N574" s="98"/>
      <c r="O574" s="98"/>
      <c r="P574" s="98"/>
      <c r="Q574" s="98"/>
      <c r="R574" s="98"/>
      <c r="S574" s="99"/>
      <c r="T574" s="98"/>
      <c r="U574" s="98"/>
      <c r="V574" s="98"/>
      <c r="W574" s="98"/>
      <c r="X574" s="98"/>
      <c r="Y574" s="98"/>
      <c r="Z574" s="98"/>
      <c r="AA574" s="98"/>
      <c r="AB574" s="98"/>
      <c r="AC574" s="98"/>
      <c r="AD574" s="98"/>
      <c r="AE574" s="98"/>
      <c r="AF574" s="98"/>
      <c r="AG574" s="98"/>
      <c r="AH574" s="98"/>
      <c r="AI574" s="98"/>
      <c r="AJ574" s="98"/>
      <c r="AK574" s="98"/>
      <c r="AL574" s="98"/>
    </row>
    <row r="575" ht="13.5" customHeight="1">
      <c r="A575" s="5"/>
      <c r="B575" s="98"/>
      <c r="C575" s="98"/>
      <c r="D575" s="98"/>
      <c r="E575" s="98"/>
      <c r="F575" s="98"/>
      <c r="G575" s="78"/>
      <c r="H575" s="193"/>
      <c r="I575" s="99"/>
      <c r="J575" s="99"/>
      <c r="K575" s="98"/>
      <c r="L575" s="98"/>
      <c r="M575" s="98"/>
      <c r="N575" s="98"/>
      <c r="O575" s="98"/>
      <c r="P575" s="98"/>
      <c r="Q575" s="98"/>
      <c r="R575" s="98"/>
      <c r="S575" s="99"/>
      <c r="T575" s="98"/>
      <c r="U575" s="98"/>
      <c r="V575" s="98"/>
      <c r="W575" s="98"/>
      <c r="X575" s="98"/>
      <c r="Y575" s="98"/>
      <c r="Z575" s="98"/>
      <c r="AA575" s="98"/>
      <c r="AB575" s="98"/>
      <c r="AC575" s="98"/>
      <c r="AD575" s="98"/>
      <c r="AE575" s="98"/>
      <c r="AF575" s="98"/>
      <c r="AG575" s="98"/>
      <c r="AH575" s="98"/>
      <c r="AI575" s="98"/>
      <c r="AJ575" s="98"/>
      <c r="AK575" s="98"/>
      <c r="AL575" s="98"/>
    </row>
    <row r="576" ht="13.5" customHeight="1">
      <c r="A576" s="5"/>
      <c r="B576" s="98"/>
      <c r="C576" s="98"/>
      <c r="D576" s="98"/>
      <c r="E576" s="98"/>
      <c r="F576" s="98"/>
      <c r="G576" s="78"/>
      <c r="H576" s="193"/>
      <c r="I576" s="99"/>
      <c r="J576" s="99"/>
      <c r="K576" s="98"/>
      <c r="L576" s="98"/>
      <c r="M576" s="98"/>
      <c r="N576" s="98"/>
      <c r="O576" s="98"/>
      <c r="P576" s="98"/>
      <c r="Q576" s="98"/>
      <c r="R576" s="98"/>
      <c r="S576" s="99"/>
      <c r="T576" s="98"/>
      <c r="U576" s="98"/>
      <c r="V576" s="98"/>
      <c r="W576" s="98"/>
      <c r="X576" s="98"/>
      <c r="Y576" s="98"/>
      <c r="Z576" s="98"/>
      <c r="AA576" s="98"/>
      <c r="AB576" s="98"/>
      <c r="AC576" s="98"/>
      <c r="AD576" s="98"/>
      <c r="AE576" s="98"/>
      <c r="AF576" s="98"/>
      <c r="AG576" s="98"/>
      <c r="AH576" s="98"/>
      <c r="AI576" s="98"/>
      <c r="AJ576" s="98"/>
      <c r="AK576" s="98"/>
      <c r="AL576" s="98"/>
    </row>
    <row r="577" ht="13.5" customHeight="1">
      <c r="A577" s="5"/>
      <c r="B577" s="98"/>
      <c r="C577" s="98"/>
      <c r="D577" s="98"/>
      <c r="E577" s="98"/>
      <c r="F577" s="98"/>
      <c r="G577" s="78"/>
      <c r="H577" s="193"/>
      <c r="I577" s="98"/>
      <c r="J577" s="99"/>
      <c r="K577" s="98"/>
      <c r="L577" s="98"/>
      <c r="M577" s="98"/>
      <c r="N577" s="98"/>
      <c r="O577" s="98"/>
      <c r="P577" s="98"/>
      <c r="Q577" s="98"/>
      <c r="R577" s="98"/>
      <c r="S577" s="99"/>
      <c r="T577" s="98"/>
      <c r="U577" s="98"/>
      <c r="V577" s="98"/>
      <c r="W577" s="98"/>
      <c r="X577" s="98"/>
      <c r="Y577" s="98"/>
      <c r="Z577" s="98"/>
      <c r="AA577" s="98"/>
      <c r="AB577" s="98"/>
      <c r="AC577" s="98"/>
      <c r="AD577" s="98"/>
      <c r="AE577" s="98"/>
      <c r="AF577" s="98"/>
      <c r="AG577" s="98"/>
      <c r="AH577" s="98"/>
      <c r="AI577" s="98"/>
      <c r="AJ577" s="98"/>
      <c r="AK577" s="98"/>
      <c r="AL577" s="98"/>
    </row>
    <row r="578" ht="13.5" customHeight="1">
      <c r="A578" s="5"/>
      <c r="B578" s="98"/>
      <c r="C578" s="98"/>
      <c r="D578" s="98"/>
      <c r="E578" s="98"/>
      <c r="F578" s="98"/>
      <c r="G578" s="78"/>
      <c r="H578" s="193"/>
      <c r="I578" s="347"/>
      <c r="J578" s="852"/>
      <c r="K578" s="347"/>
      <c r="L578" s="347"/>
      <c r="M578" s="347"/>
      <c r="N578" s="347"/>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c r="AL578" s="98"/>
    </row>
    <row r="579" ht="13.5" customHeight="1">
      <c r="A579" s="5"/>
      <c r="B579" s="98"/>
      <c r="C579" s="98"/>
      <c r="D579" s="98"/>
      <c r="E579" s="98"/>
      <c r="F579" s="98"/>
      <c r="G579" s="78"/>
      <c r="H579" s="193"/>
      <c r="I579" s="99"/>
      <c r="J579" s="99"/>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c r="AL579" s="98"/>
    </row>
    <row r="580" ht="13.5" customHeight="1">
      <c r="A580" s="5"/>
      <c r="B580" s="98"/>
      <c r="C580" s="98"/>
      <c r="D580" s="98"/>
      <c r="E580" s="98"/>
      <c r="F580" s="98"/>
      <c r="G580" s="78"/>
      <c r="H580" s="193"/>
      <c r="I580" s="99"/>
      <c r="J580" s="99"/>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c r="AL580" s="98"/>
    </row>
    <row r="581" ht="13.5" customHeight="1">
      <c r="A581" s="5"/>
      <c r="B581" s="98"/>
      <c r="C581" s="98"/>
      <c r="D581" s="98"/>
      <c r="E581" s="98"/>
      <c r="F581" s="98"/>
      <c r="G581" s="78"/>
      <c r="H581" s="193"/>
      <c r="I581" s="99"/>
      <c r="J581" s="99"/>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c r="AL581" s="98"/>
    </row>
    <row r="582" ht="13.5" customHeight="1">
      <c r="A582" s="5"/>
      <c r="B582" s="98"/>
      <c r="C582" s="98"/>
      <c r="D582" s="98"/>
      <c r="E582" s="98"/>
      <c r="F582" s="98"/>
      <c r="G582" s="78"/>
      <c r="H582" s="193"/>
      <c r="I582" s="99"/>
      <c r="J582" s="99"/>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c r="AL582" s="98"/>
    </row>
    <row r="583" ht="13.5" customHeight="1">
      <c r="A583" s="5"/>
      <c r="B583" s="98"/>
      <c r="C583" s="98"/>
      <c r="D583" s="98"/>
      <c r="E583" s="98"/>
      <c r="F583" s="98"/>
      <c r="G583" s="78"/>
      <c r="H583" s="193"/>
      <c r="I583" s="99"/>
      <c r="J583" s="99"/>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c r="AL583" s="98"/>
    </row>
    <row r="584" ht="13.5" customHeight="1">
      <c r="A584" s="5"/>
      <c r="B584" s="98"/>
      <c r="C584" s="98"/>
      <c r="D584" s="98"/>
      <c r="E584" s="98"/>
      <c r="F584" s="98"/>
      <c r="G584" s="78"/>
      <c r="H584" s="193"/>
      <c r="I584" s="99"/>
      <c r="J584" s="99"/>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c r="AL584" s="98"/>
    </row>
    <row r="585" ht="13.5" customHeight="1">
      <c r="A585" s="5"/>
      <c r="B585" s="98"/>
      <c r="C585" s="98"/>
      <c r="D585" s="98"/>
      <c r="E585" s="98"/>
      <c r="F585" s="98"/>
      <c r="G585" s="78"/>
      <c r="H585" s="193"/>
      <c r="I585" s="99"/>
      <c r="J585" s="99"/>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c r="AL585" s="98"/>
    </row>
    <row r="586" ht="13.5" customHeight="1">
      <c r="A586" s="5"/>
      <c r="B586" s="98"/>
      <c r="C586" s="98"/>
      <c r="D586" s="98"/>
      <c r="E586" s="98"/>
      <c r="F586" s="98"/>
      <c r="G586" s="78"/>
      <c r="H586" s="193"/>
      <c r="I586" s="98"/>
      <c r="J586" s="99"/>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c r="AL586" s="98"/>
    </row>
    <row r="587" ht="13.5" customHeight="1">
      <c r="A587" s="5"/>
      <c r="B587" s="98"/>
      <c r="C587" s="98"/>
      <c r="D587" s="98"/>
      <c r="E587" s="98"/>
      <c r="F587" s="98"/>
      <c r="G587" s="78"/>
      <c r="H587" s="193"/>
      <c r="I587" s="347"/>
      <c r="J587" s="99"/>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c r="AL587" s="98"/>
    </row>
    <row r="588" ht="13.5" customHeight="1">
      <c r="A588" s="5"/>
      <c r="B588" s="98"/>
      <c r="C588" s="98"/>
      <c r="D588" s="98"/>
      <c r="E588" s="98"/>
      <c r="F588" s="98"/>
      <c r="G588" s="78"/>
      <c r="H588" s="193"/>
      <c r="I588" s="347"/>
      <c r="J588" s="99"/>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c r="AL588" s="98"/>
    </row>
    <row r="589" ht="13.5" customHeight="1">
      <c r="A589" s="5"/>
      <c r="B589" s="98"/>
      <c r="C589" s="98"/>
      <c r="D589" s="98"/>
      <c r="E589" s="98"/>
      <c r="F589" s="98"/>
      <c r="G589" s="78"/>
      <c r="H589" s="193"/>
      <c r="I589" s="347"/>
      <c r="J589" s="99"/>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c r="AL589" s="98"/>
    </row>
    <row r="590" ht="13.5" customHeight="1">
      <c r="A590" s="5"/>
      <c r="B590" s="98"/>
      <c r="C590" s="98"/>
      <c r="D590" s="98"/>
      <c r="E590" s="98"/>
      <c r="F590" s="98"/>
      <c r="G590" s="78"/>
      <c r="H590" s="193"/>
      <c r="I590" s="347"/>
      <c r="J590" s="99"/>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c r="AL590" s="98"/>
    </row>
    <row r="591" ht="13.5" customHeight="1">
      <c r="A591" s="5"/>
      <c r="B591" s="98"/>
      <c r="C591" s="98"/>
      <c r="D591" s="98"/>
      <c r="E591" s="98"/>
      <c r="F591" s="98"/>
      <c r="G591" s="78"/>
      <c r="H591" s="193"/>
      <c r="I591" s="347"/>
      <c r="J591" s="99"/>
      <c r="K591" s="98"/>
      <c r="L591" s="98"/>
      <c r="M591" s="98"/>
      <c r="N591" s="98"/>
      <c r="O591" s="347"/>
      <c r="P591" s="347"/>
      <c r="Q591" s="347"/>
      <c r="R591" s="347"/>
      <c r="S591" s="347"/>
      <c r="T591" s="98"/>
      <c r="U591" s="98"/>
      <c r="V591" s="98"/>
      <c r="W591" s="98"/>
      <c r="X591" s="98"/>
      <c r="Y591" s="98"/>
      <c r="Z591" s="98"/>
      <c r="AA591" s="98"/>
      <c r="AB591" s="98"/>
      <c r="AC591" s="98"/>
      <c r="AD591" s="98"/>
      <c r="AE591" s="98"/>
      <c r="AF591" s="98"/>
      <c r="AG591" s="98"/>
      <c r="AH591" s="98"/>
      <c r="AI591" s="98"/>
      <c r="AJ591" s="98"/>
      <c r="AK591" s="98"/>
      <c r="AL591" s="98"/>
    </row>
    <row r="592" ht="13.5" customHeight="1">
      <c r="A592" s="5"/>
      <c r="B592" s="98"/>
      <c r="C592" s="98"/>
      <c r="D592" s="98"/>
      <c r="E592" s="98"/>
      <c r="F592" s="98"/>
      <c r="G592" s="78"/>
      <c r="H592" s="193"/>
      <c r="I592" s="347"/>
      <c r="J592" s="99"/>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c r="AL592" s="98"/>
    </row>
    <row r="593" ht="13.5" customHeight="1">
      <c r="A593" s="5"/>
      <c r="B593" s="98"/>
      <c r="C593" s="98"/>
      <c r="D593" s="98"/>
      <c r="E593" s="98"/>
      <c r="F593" s="98"/>
      <c r="G593" s="78"/>
      <c r="H593" s="193"/>
      <c r="I593" s="347"/>
      <c r="J593" s="99"/>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c r="AL593" s="98"/>
    </row>
    <row r="594" ht="13.5" customHeight="1">
      <c r="A594" s="5"/>
      <c r="B594" s="98"/>
      <c r="C594" s="98"/>
      <c r="D594" s="98"/>
      <c r="E594" s="98"/>
      <c r="F594" s="98"/>
      <c r="G594" s="78"/>
      <c r="H594" s="193"/>
      <c r="I594" s="347"/>
      <c r="J594" s="99"/>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c r="AL594" s="98"/>
    </row>
    <row r="595" ht="13.5" customHeight="1">
      <c r="A595" s="5"/>
      <c r="B595" s="98"/>
      <c r="C595" s="98"/>
      <c r="D595" s="98"/>
      <c r="E595" s="98"/>
      <c r="F595" s="98"/>
      <c r="G595" s="78"/>
      <c r="H595" s="193"/>
      <c r="I595" s="347"/>
      <c r="J595" s="99"/>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c r="AL595" s="98"/>
    </row>
    <row r="596" ht="13.5" customHeight="1">
      <c r="A596" s="5"/>
      <c r="B596" s="98"/>
      <c r="C596" s="98"/>
      <c r="D596" s="98"/>
      <c r="E596" s="98"/>
      <c r="F596" s="98"/>
      <c r="G596" s="78"/>
      <c r="H596" s="193"/>
      <c r="I596" s="347"/>
      <c r="J596" s="99"/>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c r="AL596" s="98"/>
    </row>
    <row r="597" ht="13.5" customHeight="1">
      <c r="A597" s="5"/>
      <c r="B597" s="98"/>
      <c r="C597" s="98"/>
      <c r="D597" s="98"/>
      <c r="E597" s="98"/>
      <c r="F597" s="98"/>
      <c r="G597" s="78"/>
      <c r="H597" s="193"/>
      <c r="I597" s="98"/>
      <c r="J597" s="99"/>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c r="AL597" s="98"/>
    </row>
    <row r="598" ht="13.5" customHeight="1">
      <c r="A598" s="5"/>
      <c r="B598" s="98"/>
      <c r="C598" s="98"/>
      <c r="D598" s="98"/>
      <c r="E598" s="98"/>
      <c r="F598" s="98"/>
      <c r="G598" s="78"/>
      <c r="H598" s="193"/>
      <c r="I598" s="98"/>
      <c r="J598" s="99"/>
      <c r="K598" s="98"/>
      <c r="L598" s="98"/>
      <c r="M598" s="98"/>
      <c r="N598" s="98"/>
      <c r="O598" s="347"/>
      <c r="P598" s="347"/>
      <c r="Q598" s="347"/>
      <c r="R598" s="347"/>
      <c r="S598" s="347"/>
      <c r="T598" s="98"/>
      <c r="U598" s="98"/>
      <c r="V598" s="98"/>
      <c r="W598" s="98"/>
      <c r="X598" s="98"/>
      <c r="Y598" s="98"/>
      <c r="Z598" s="98"/>
      <c r="AA598" s="98"/>
      <c r="AB598" s="98"/>
      <c r="AC598" s="98"/>
      <c r="AD598" s="98"/>
      <c r="AE598" s="98"/>
      <c r="AF598" s="98"/>
      <c r="AG598" s="98"/>
      <c r="AH598" s="98"/>
      <c r="AI598" s="98"/>
      <c r="AJ598" s="98"/>
      <c r="AK598" s="98"/>
      <c r="AL598" s="98"/>
    </row>
    <row r="599" ht="13.5" customHeight="1">
      <c r="A599" s="5"/>
      <c r="B599" s="98"/>
      <c r="C599" s="98"/>
      <c r="D599" s="98"/>
      <c r="E599" s="98"/>
      <c r="F599" s="98"/>
      <c r="G599" s="78"/>
      <c r="H599" s="193"/>
      <c r="I599" s="347"/>
      <c r="J599" s="852"/>
      <c r="K599" s="347"/>
      <c r="L599" s="347"/>
      <c r="M599" s="347"/>
      <c r="N599" s="347"/>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c r="AL599" s="98"/>
    </row>
    <row r="600" ht="13.5" customHeight="1">
      <c r="A600" s="5"/>
      <c r="B600" s="98"/>
      <c r="C600" s="98"/>
      <c r="D600" s="98"/>
      <c r="E600" s="98"/>
      <c r="F600" s="98"/>
      <c r="G600" s="78"/>
      <c r="H600" s="193"/>
      <c r="I600" s="98"/>
      <c r="J600" s="99"/>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c r="AL600" s="98"/>
    </row>
    <row r="601" ht="13.5" customHeight="1">
      <c r="A601" s="5"/>
      <c r="B601" s="98"/>
      <c r="C601" s="98"/>
      <c r="D601" s="98"/>
      <c r="E601" s="98"/>
      <c r="F601" s="98"/>
      <c r="G601" s="78"/>
      <c r="H601" s="193"/>
      <c r="I601" s="98"/>
      <c r="J601" s="99"/>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c r="AL601" s="98"/>
    </row>
    <row r="602" ht="13.5" customHeight="1">
      <c r="A602" s="5"/>
      <c r="B602" s="98"/>
      <c r="C602" s="98"/>
      <c r="D602" s="98"/>
      <c r="E602" s="98"/>
      <c r="F602" s="98"/>
      <c r="G602" s="78"/>
      <c r="H602" s="193"/>
      <c r="I602" s="98"/>
      <c r="J602" s="99"/>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c r="AL602" s="98"/>
    </row>
    <row r="603" ht="13.5" customHeight="1">
      <c r="A603" s="5"/>
      <c r="B603" s="98"/>
      <c r="C603" s="98"/>
      <c r="D603" s="98"/>
      <c r="E603" s="98"/>
      <c r="F603" s="98"/>
      <c r="G603" s="78"/>
      <c r="H603" s="193"/>
      <c r="I603" s="98"/>
      <c r="J603" s="99"/>
      <c r="K603" s="98"/>
      <c r="L603" s="98"/>
      <c r="M603" s="98"/>
      <c r="N603" s="98"/>
      <c r="O603" s="98"/>
      <c r="P603" s="98"/>
      <c r="Q603" s="185"/>
      <c r="R603" s="185"/>
      <c r="S603" s="98"/>
      <c r="T603" s="98"/>
      <c r="U603" s="98"/>
      <c r="V603" s="98"/>
      <c r="W603" s="98"/>
      <c r="X603" s="98"/>
      <c r="Y603" s="98"/>
      <c r="Z603" s="98"/>
      <c r="AA603" s="98"/>
      <c r="AB603" s="98"/>
      <c r="AC603" s="98"/>
      <c r="AD603" s="98"/>
      <c r="AE603" s="98"/>
      <c r="AF603" s="98"/>
      <c r="AG603" s="98"/>
      <c r="AH603" s="98"/>
      <c r="AI603" s="98"/>
      <c r="AJ603" s="98"/>
      <c r="AK603" s="98"/>
      <c r="AL603" s="98"/>
    </row>
    <row r="604" ht="13.5" customHeight="1">
      <c r="A604" s="5"/>
      <c r="B604" s="98"/>
      <c r="C604" s="98"/>
      <c r="D604" s="98"/>
      <c r="E604" s="98"/>
      <c r="F604" s="98"/>
      <c r="G604" s="78"/>
      <c r="H604" s="193"/>
      <c r="I604" s="99"/>
      <c r="J604" s="99"/>
      <c r="K604" s="98"/>
      <c r="L604" s="98"/>
      <c r="M604" s="98"/>
      <c r="N604" s="98"/>
      <c r="O604" s="98"/>
      <c r="P604" s="98"/>
      <c r="Q604" s="185"/>
      <c r="R604" s="185"/>
      <c r="S604" s="98"/>
      <c r="T604" s="98"/>
      <c r="U604" s="98"/>
      <c r="V604" s="98"/>
      <c r="W604" s="98"/>
      <c r="X604" s="98"/>
      <c r="Y604" s="98"/>
      <c r="Z604" s="98"/>
      <c r="AA604" s="98"/>
      <c r="AB604" s="98"/>
      <c r="AC604" s="98"/>
      <c r="AD604" s="98"/>
      <c r="AE604" s="98"/>
      <c r="AF604" s="98"/>
      <c r="AG604" s="98"/>
      <c r="AH604" s="98"/>
      <c r="AI604" s="98"/>
      <c r="AJ604" s="98"/>
      <c r="AK604" s="98"/>
      <c r="AL604" s="98"/>
    </row>
    <row r="605" ht="13.5" customHeight="1">
      <c r="A605" s="5"/>
      <c r="B605" s="98"/>
      <c r="C605" s="98"/>
      <c r="D605" s="98"/>
      <c r="E605" s="98"/>
      <c r="F605" s="98"/>
      <c r="G605" s="78"/>
      <c r="H605" s="193"/>
      <c r="I605" s="98"/>
      <c r="J605" s="99"/>
      <c r="K605" s="98"/>
      <c r="L605" s="98"/>
      <c r="M605" s="98"/>
      <c r="N605" s="98"/>
      <c r="O605" s="98"/>
      <c r="P605" s="98"/>
      <c r="Q605" s="185"/>
      <c r="R605" s="185"/>
      <c r="S605" s="98"/>
      <c r="T605" s="98"/>
      <c r="U605" s="98"/>
      <c r="V605" s="98"/>
      <c r="W605" s="98"/>
      <c r="X605" s="98"/>
      <c r="Y605" s="98"/>
      <c r="Z605" s="98"/>
      <c r="AA605" s="98"/>
      <c r="AB605" s="98"/>
      <c r="AC605" s="98"/>
      <c r="AD605" s="98"/>
      <c r="AE605" s="98"/>
      <c r="AF605" s="98"/>
      <c r="AG605" s="98"/>
      <c r="AH605" s="98"/>
      <c r="AI605" s="98"/>
      <c r="AJ605" s="98"/>
      <c r="AK605" s="98"/>
      <c r="AL605" s="98"/>
    </row>
    <row r="606" ht="13.5" customHeight="1">
      <c r="A606" s="5"/>
      <c r="B606" s="98"/>
      <c r="C606" s="98"/>
      <c r="D606" s="98"/>
      <c r="E606" s="98"/>
      <c r="F606" s="98"/>
      <c r="G606" s="78"/>
      <c r="H606" s="193"/>
      <c r="I606" s="347"/>
      <c r="J606" s="852"/>
      <c r="K606" s="347"/>
      <c r="L606" s="347"/>
      <c r="M606" s="347"/>
      <c r="N606" s="347"/>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c r="AL606" s="98"/>
    </row>
    <row r="607" ht="13.5" customHeight="1">
      <c r="A607" s="5"/>
      <c r="B607" s="98"/>
      <c r="C607" s="98"/>
      <c r="D607" s="98"/>
      <c r="E607" s="98"/>
      <c r="F607" s="98"/>
      <c r="G607" s="78"/>
      <c r="H607" s="193"/>
      <c r="I607" s="99"/>
      <c r="J607" s="99"/>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c r="AL607" s="98"/>
    </row>
    <row r="608" ht="13.5" customHeight="1">
      <c r="A608" s="5"/>
      <c r="B608" s="98"/>
      <c r="C608" s="98"/>
      <c r="D608" s="98"/>
      <c r="E608" s="98"/>
      <c r="F608" s="98"/>
      <c r="G608" s="78"/>
      <c r="H608" s="193"/>
      <c r="I608" s="99"/>
      <c r="J608" s="99"/>
      <c r="K608" s="98"/>
      <c r="L608" s="98"/>
      <c r="M608" s="98"/>
      <c r="N608" s="185"/>
      <c r="O608" s="347"/>
      <c r="P608" s="347"/>
      <c r="Q608" s="347"/>
      <c r="R608" s="347"/>
      <c r="S608" s="347"/>
      <c r="T608" s="98"/>
      <c r="U608" s="98"/>
      <c r="V608" s="98"/>
      <c r="W608" s="98"/>
      <c r="X608" s="98"/>
      <c r="Y608" s="98"/>
      <c r="Z608" s="98"/>
      <c r="AA608" s="98"/>
      <c r="AB608" s="98"/>
      <c r="AC608" s="98"/>
      <c r="AD608" s="98"/>
      <c r="AE608" s="98"/>
      <c r="AF608" s="98"/>
      <c r="AG608" s="98"/>
      <c r="AH608" s="98"/>
      <c r="AI608" s="98"/>
      <c r="AJ608" s="98"/>
      <c r="AK608" s="98"/>
      <c r="AL608" s="98"/>
    </row>
    <row r="609" ht="13.5" customHeight="1">
      <c r="A609" s="5"/>
      <c r="B609" s="98"/>
      <c r="C609" s="98"/>
      <c r="D609" s="98"/>
      <c r="E609" s="98"/>
      <c r="F609" s="98"/>
      <c r="G609" s="78"/>
      <c r="H609" s="193"/>
      <c r="I609" s="98"/>
      <c r="J609" s="99"/>
      <c r="K609" s="98"/>
      <c r="L609" s="98"/>
      <c r="M609" s="98"/>
      <c r="N609" s="98"/>
      <c r="O609" s="98"/>
      <c r="P609" s="98"/>
      <c r="Q609" s="98"/>
      <c r="R609" s="98"/>
      <c r="S609" s="99"/>
      <c r="T609" s="98"/>
      <c r="U609" s="98"/>
      <c r="V609" s="98"/>
      <c r="W609" s="98"/>
      <c r="X609" s="98"/>
      <c r="Y609" s="98"/>
      <c r="Z609" s="98"/>
      <c r="AA609" s="98"/>
      <c r="AB609" s="98"/>
      <c r="AC609" s="98"/>
      <c r="AD609" s="98"/>
      <c r="AE609" s="98"/>
      <c r="AF609" s="98"/>
      <c r="AG609" s="98"/>
      <c r="AH609" s="98"/>
      <c r="AI609" s="98"/>
      <c r="AJ609" s="98"/>
      <c r="AK609" s="98"/>
      <c r="AL609" s="98"/>
    </row>
    <row r="610" ht="13.5" customHeight="1">
      <c r="A610" s="5"/>
      <c r="B610" s="98"/>
      <c r="C610" s="98"/>
      <c r="D610" s="98"/>
      <c r="E610" s="98"/>
      <c r="F610" s="98"/>
      <c r="G610" s="78"/>
      <c r="H610" s="193"/>
      <c r="I610" s="98"/>
      <c r="J610" s="99"/>
      <c r="K610" s="98"/>
      <c r="L610" s="98"/>
      <c r="M610" s="98"/>
      <c r="N610" s="98"/>
      <c r="O610" s="98"/>
      <c r="P610" s="98"/>
      <c r="Q610" s="98"/>
      <c r="R610" s="98"/>
      <c r="S610" s="99"/>
      <c r="T610" s="98"/>
      <c r="U610" s="98"/>
      <c r="V610" s="98"/>
      <c r="W610" s="98"/>
      <c r="X610" s="98"/>
      <c r="Y610" s="98"/>
      <c r="Z610" s="98"/>
      <c r="AA610" s="98"/>
      <c r="AB610" s="98"/>
      <c r="AC610" s="98"/>
      <c r="AD610" s="98"/>
      <c r="AE610" s="98"/>
      <c r="AF610" s="98"/>
      <c r="AG610" s="98"/>
      <c r="AH610" s="98"/>
      <c r="AI610" s="98"/>
      <c r="AJ610" s="98"/>
      <c r="AK610" s="98"/>
      <c r="AL610" s="98"/>
    </row>
    <row r="611" ht="13.5" customHeight="1">
      <c r="A611" s="5"/>
      <c r="B611" s="98"/>
      <c r="C611" s="98"/>
      <c r="D611" s="98"/>
      <c r="E611" s="98"/>
      <c r="F611" s="98"/>
      <c r="G611" s="78"/>
      <c r="H611" s="193"/>
      <c r="I611" s="99"/>
      <c r="J611" s="99"/>
      <c r="K611" s="98"/>
      <c r="L611" s="98"/>
      <c r="M611" s="98"/>
      <c r="N611" s="98"/>
      <c r="O611" s="98"/>
      <c r="P611" s="98"/>
      <c r="Q611" s="98"/>
      <c r="R611" s="98"/>
      <c r="S611" s="99"/>
      <c r="T611" s="98"/>
      <c r="U611" s="98"/>
      <c r="V611" s="98"/>
      <c r="W611" s="98"/>
      <c r="X611" s="98"/>
      <c r="Y611" s="98"/>
      <c r="Z611" s="98"/>
      <c r="AA611" s="98"/>
      <c r="AB611" s="98"/>
      <c r="AC611" s="98"/>
      <c r="AD611" s="98"/>
      <c r="AE611" s="98"/>
      <c r="AF611" s="98"/>
      <c r="AG611" s="98"/>
      <c r="AH611" s="98"/>
      <c r="AI611" s="98"/>
      <c r="AJ611" s="98"/>
      <c r="AK611" s="98"/>
      <c r="AL611" s="98"/>
    </row>
    <row r="612" ht="13.5" customHeight="1">
      <c r="A612" s="5"/>
      <c r="B612" s="98"/>
      <c r="C612" s="98"/>
      <c r="D612" s="98"/>
      <c r="E612" s="98"/>
      <c r="F612" s="98"/>
      <c r="G612" s="78"/>
      <c r="H612" s="193"/>
      <c r="I612" s="99"/>
      <c r="J612" s="99"/>
      <c r="K612" s="98"/>
      <c r="L612" s="98"/>
      <c r="M612" s="98"/>
      <c r="N612" s="98"/>
      <c r="O612" s="98"/>
      <c r="P612" s="98"/>
      <c r="Q612" s="98"/>
      <c r="R612" s="98"/>
      <c r="S612" s="99"/>
      <c r="T612" s="98"/>
      <c r="U612" s="98"/>
      <c r="V612" s="98"/>
      <c r="W612" s="98"/>
      <c r="X612" s="98"/>
      <c r="Y612" s="98"/>
      <c r="Z612" s="98"/>
      <c r="AA612" s="98"/>
      <c r="AB612" s="98"/>
      <c r="AC612" s="98"/>
      <c r="AD612" s="98"/>
      <c r="AE612" s="98"/>
      <c r="AF612" s="98"/>
      <c r="AG612" s="98"/>
      <c r="AH612" s="98"/>
      <c r="AI612" s="98"/>
      <c r="AJ612" s="98"/>
      <c r="AK612" s="98"/>
      <c r="AL612" s="98"/>
    </row>
    <row r="613" ht="13.5" customHeight="1">
      <c r="A613" s="5"/>
      <c r="B613" s="98"/>
      <c r="C613" s="98"/>
      <c r="D613" s="98"/>
      <c r="E613" s="98"/>
      <c r="F613" s="98"/>
      <c r="G613" s="78"/>
      <c r="H613" s="193"/>
      <c r="I613" s="99"/>
      <c r="J613" s="99"/>
      <c r="K613" s="98"/>
      <c r="L613" s="98"/>
      <c r="M613" s="98"/>
      <c r="N613" s="98"/>
      <c r="O613" s="98"/>
      <c r="P613" s="98"/>
      <c r="Q613" s="98"/>
      <c r="R613" s="98"/>
      <c r="S613" s="99"/>
      <c r="T613" s="98"/>
      <c r="U613" s="98"/>
      <c r="V613" s="98"/>
      <c r="W613" s="98"/>
      <c r="X613" s="98"/>
      <c r="Y613" s="98"/>
      <c r="Z613" s="98"/>
      <c r="AA613" s="98"/>
      <c r="AB613" s="98"/>
      <c r="AC613" s="98"/>
      <c r="AD613" s="98"/>
      <c r="AE613" s="98"/>
      <c r="AF613" s="98"/>
      <c r="AG613" s="98"/>
      <c r="AH613" s="98"/>
      <c r="AI613" s="98"/>
      <c r="AJ613" s="98"/>
      <c r="AK613" s="98"/>
      <c r="AL613" s="98"/>
    </row>
    <row r="614" ht="13.5" customHeight="1">
      <c r="A614" s="5"/>
      <c r="B614" s="98"/>
      <c r="C614" s="98"/>
      <c r="D614" s="98"/>
      <c r="E614" s="98"/>
      <c r="F614" s="98"/>
      <c r="G614" s="78"/>
      <c r="H614" s="193"/>
      <c r="I614" s="99"/>
      <c r="J614" s="99"/>
      <c r="K614" s="98"/>
      <c r="L614" s="98"/>
      <c r="M614" s="98"/>
      <c r="N614" s="98"/>
      <c r="O614" s="98"/>
      <c r="P614" s="98"/>
      <c r="Q614" s="98"/>
      <c r="R614" s="98"/>
      <c r="S614" s="99"/>
      <c r="T614" s="98"/>
      <c r="U614" s="98"/>
      <c r="V614" s="98"/>
      <c r="W614" s="98"/>
      <c r="X614" s="98"/>
      <c r="Y614" s="98"/>
      <c r="Z614" s="98"/>
      <c r="AA614" s="98"/>
      <c r="AB614" s="98"/>
      <c r="AC614" s="98"/>
      <c r="AD614" s="98"/>
      <c r="AE614" s="98"/>
      <c r="AF614" s="98"/>
      <c r="AG614" s="98"/>
      <c r="AH614" s="98"/>
      <c r="AI614" s="98"/>
      <c r="AJ614" s="98"/>
      <c r="AK614" s="98"/>
      <c r="AL614" s="98"/>
    </row>
    <row r="615" ht="13.5" customHeight="1">
      <c r="A615" s="5"/>
      <c r="B615" s="98"/>
      <c r="C615" s="98"/>
      <c r="D615" s="98"/>
      <c r="E615" s="98"/>
      <c r="F615" s="98"/>
      <c r="G615" s="78"/>
      <c r="H615" s="193"/>
      <c r="I615" s="98"/>
      <c r="J615" s="99"/>
      <c r="K615" s="98"/>
      <c r="L615" s="98"/>
      <c r="M615" s="98"/>
      <c r="N615" s="98"/>
      <c r="O615" s="98"/>
      <c r="P615" s="98"/>
      <c r="Q615" s="98"/>
      <c r="R615" s="98"/>
      <c r="S615" s="99"/>
      <c r="T615" s="98"/>
      <c r="U615" s="98"/>
      <c r="V615" s="98"/>
      <c r="W615" s="98"/>
      <c r="X615" s="98"/>
      <c r="Y615" s="98"/>
      <c r="Z615" s="98"/>
      <c r="AA615" s="98"/>
      <c r="AB615" s="98"/>
      <c r="AC615" s="98"/>
      <c r="AD615" s="98"/>
      <c r="AE615" s="98"/>
      <c r="AF615" s="98"/>
      <c r="AG615" s="98"/>
      <c r="AH615" s="98"/>
      <c r="AI615" s="98"/>
      <c r="AJ615" s="98"/>
      <c r="AK615" s="98"/>
      <c r="AL615" s="98"/>
    </row>
    <row r="616" ht="13.5" customHeight="1">
      <c r="A616" s="5"/>
      <c r="B616" s="98"/>
      <c r="C616" s="98"/>
      <c r="D616" s="98"/>
      <c r="E616" s="98"/>
      <c r="F616" s="98"/>
      <c r="G616" s="78"/>
      <c r="H616" s="193"/>
      <c r="I616" s="347"/>
      <c r="J616" s="852"/>
      <c r="K616" s="347"/>
      <c r="L616" s="347"/>
      <c r="M616" s="347"/>
      <c r="N616" s="347"/>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c r="AL616" s="98"/>
    </row>
    <row r="617" ht="13.5" customHeight="1">
      <c r="A617" s="5"/>
      <c r="B617" s="98"/>
      <c r="C617" s="98"/>
      <c r="D617" s="98"/>
      <c r="E617" s="98"/>
      <c r="F617" s="98"/>
      <c r="G617" s="78"/>
      <c r="H617" s="193"/>
      <c r="I617" s="99"/>
      <c r="J617" s="99"/>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c r="AL617" s="98"/>
    </row>
    <row r="618" ht="13.5" customHeight="1">
      <c r="A618" s="5"/>
      <c r="B618" s="98"/>
      <c r="C618" s="98"/>
      <c r="D618" s="98"/>
      <c r="E618" s="98"/>
      <c r="F618" s="98"/>
      <c r="G618" s="78"/>
      <c r="H618" s="193"/>
      <c r="I618" s="99"/>
      <c r="J618" s="99"/>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c r="AL618" s="98"/>
    </row>
    <row r="619" ht="13.5" customHeight="1">
      <c r="A619" s="5"/>
      <c r="B619" s="98"/>
      <c r="C619" s="98"/>
      <c r="D619" s="98"/>
      <c r="E619" s="98"/>
      <c r="F619" s="98"/>
      <c r="G619" s="78"/>
      <c r="H619" s="193"/>
      <c r="I619" s="99"/>
      <c r="J619" s="99"/>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c r="AL619" s="98"/>
    </row>
    <row r="620" ht="13.5" customHeight="1">
      <c r="A620" s="5"/>
      <c r="B620" s="98"/>
      <c r="C620" s="98"/>
      <c r="D620" s="98"/>
      <c r="E620" s="98"/>
      <c r="F620" s="98"/>
      <c r="G620" s="78"/>
      <c r="H620" s="193"/>
      <c r="I620" s="99"/>
      <c r="J620" s="99"/>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c r="AL620" s="98"/>
    </row>
    <row r="621" ht="13.5" customHeight="1">
      <c r="A621" s="5"/>
      <c r="B621" s="98"/>
      <c r="C621" s="98"/>
      <c r="D621" s="98"/>
      <c r="E621" s="98"/>
      <c r="F621" s="98"/>
      <c r="G621" s="78"/>
      <c r="H621" s="193"/>
      <c r="I621" s="99"/>
      <c r="J621" s="99"/>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c r="AL621" s="98"/>
    </row>
    <row r="622" ht="13.5" customHeight="1">
      <c r="A622" s="5"/>
      <c r="B622" s="98"/>
      <c r="C622" s="98"/>
      <c r="D622" s="98"/>
      <c r="E622" s="98"/>
      <c r="F622" s="98"/>
      <c r="G622" s="78"/>
      <c r="H622" s="193"/>
      <c r="I622" s="99"/>
      <c r="J622" s="99"/>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c r="AL622" s="98"/>
    </row>
    <row r="623" ht="13.5" customHeight="1">
      <c r="A623" s="5"/>
      <c r="B623" s="98"/>
      <c r="C623" s="98"/>
      <c r="D623" s="98"/>
      <c r="E623" s="98"/>
      <c r="F623" s="98"/>
      <c r="G623" s="78"/>
      <c r="H623" s="193"/>
      <c r="I623" s="99"/>
      <c r="J623" s="99"/>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c r="AL623" s="98"/>
    </row>
    <row r="624" ht="13.5" customHeight="1">
      <c r="A624" s="5"/>
      <c r="B624" s="98"/>
      <c r="C624" s="98"/>
      <c r="D624" s="98"/>
      <c r="E624" s="98"/>
      <c r="F624" s="98"/>
      <c r="G624" s="78"/>
      <c r="H624" s="193"/>
      <c r="I624" s="98"/>
      <c r="J624" s="99"/>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c r="AL624" s="98"/>
    </row>
    <row r="625" ht="13.5" customHeight="1">
      <c r="A625" s="5"/>
      <c r="B625" s="98"/>
      <c r="C625" s="98"/>
      <c r="D625" s="98"/>
      <c r="E625" s="98"/>
      <c r="F625" s="98"/>
      <c r="G625" s="78"/>
      <c r="H625" s="193"/>
      <c r="I625" s="347"/>
      <c r="J625" s="99"/>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c r="AL625" s="98"/>
    </row>
    <row r="626" ht="13.5" customHeight="1">
      <c r="A626" s="5"/>
      <c r="B626" s="98"/>
      <c r="C626" s="98"/>
      <c r="D626" s="98"/>
      <c r="E626" s="98"/>
      <c r="F626" s="98"/>
      <c r="G626" s="78"/>
      <c r="H626" s="193"/>
      <c r="I626" s="347"/>
      <c r="J626" s="99"/>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c r="AL626" s="98"/>
    </row>
    <row r="627" ht="13.5" customHeight="1">
      <c r="A627" s="5"/>
      <c r="B627" s="98"/>
      <c r="C627" s="98"/>
      <c r="D627" s="98"/>
      <c r="E627" s="98"/>
      <c r="F627" s="98"/>
      <c r="G627" s="78"/>
      <c r="H627" s="193"/>
      <c r="I627" s="347"/>
      <c r="J627" s="99"/>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c r="AL627" s="98"/>
    </row>
    <row r="628" ht="13.5" customHeight="1">
      <c r="A628" s="5"/>
      <c r="B628" s="98"/>
      <c r="C628" s="98"/>
      <c r="D628" s="98"/>
      <c r="E628" s="98"/>
      <c r="F628" s="98"/>
      <c r="G628" s="78"/>
      <c r="H628" s="193"/>
      <c r="I628" s="347"/>
      <c r="J628" s="99"/>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c r="AL628" s="98"/>
    </row>
    <row r="629" ht="13.5" customHeight="1">
      <c r="A629" s="5"/>
      <c r="B629" s="98"/>
      <c r="C629" s="98"/>
      <c r="D629" s="98"/>
      <c r="E629" s="98"/>
      <c r="F629" s="98"/>
      <c r="G629" s="78"/>
      <c r="H629" s="193"/>
      <c r="I629" s="347"/>
      <c r="J629" s="99"/>
      <c r="K629" s="98"/>
      <c r="L629" s="98"/>
      <c r="M629" s="98"/>
      <c r="N629" s="98"/>
      <c r="O629" s="347"/>
      <c r="P629" s="347"/>
      <c r="Q629" s="347"/>
      <c r="R629" s="347"/>
      <c r="S629" s="347"/>
      <c r="T629" s="98"/>
      <c r="U629" s="98"/>
      <c r="V629" s="98"/>
      <c r="W629" s="98"/>
      <c r="X629" s="98"/>
      <c r="Y629" s="98"/>
      <c r="Z629" s="98"/>
      <c r="AA629" s="98"/>
      <c r="AB629" s="98"/>
      <c r="AC629" s="98"/>
      <c r="AD629" s="98"/>
      <c r="AE629" s="98"/>
      <c r="AF629" s="98"/>
      <c r="AG629" s="98"/>
      <c r="AH629" s="98"/>
      <c r="AI629" s="98"/>
      <c r="AJ629" s="98"/>
      <c r="AK629" s="98"/>
      <c r="AL629" s="98"/>
    </row>
    <row r="630" ht="13.5" customHeight="1">
      <c r="A630" s="5"/>
      <c r="B630" s="98"/>
      <c r="C630" s="98"/>
      <c r="D630" s="98"/>
      <c r="E630" s="98"/>
      <c r="F630" s="98"/>
      <c r="G630" s="78"/>
      <c r="H630" s="193"/>
      <c r="I630" s="347"/>
      <c r="J630" s="99"/>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c r="AL630" s="98"/>
    </row>
    <row r="631" ht="13.5" customHeight="1">
      <c r="A631" s="5"/>
      <c r="B631" s="98"/>
      <c r="C631" s="98"/>
      <c r="D631" s="98"/>
      <c r="E631" s="98"/>
      <c r="F631" s="98"/>
      <c r="G631" s="78"/>
      <c r="H631" s="193"/>
      <c r="I631" s="347"/>
      <c r="J631" s="99"/>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c r="AL631" s="98"/>
    </row>
    <row r="632" ht="13.5" customHeight="1">
      <c r="A632" s="5"/>
      <c r="B632" s="98"/>
      <c r="C632" s="98"/>
      <c r="D632" s="98"/>
      <c r="E632" s="98"/>
      <c r="F632" s="98"/>
      <c r="G632" s="78"/>
      <c r="H632" s="193"/>
      <c r="I632" s="347"/>
      <c r="J632" s="99"/>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c r="AL632" s="98"/>
    </row>
    <row r="633" ht="13.5" customHeight="1">
      <c r="A633" s="5"/>
      <c r="B633" s="98"/>
      <c r="C633" s="98"/>
      <c r="D633" s="98"/>
      <c r="E633" s="98"/>
      <c r="F633" s="98"/>
      <c r="G633" s="78"/>
      <c r="H633" s="193"/>
      <c r="I633" s="347"/>
      <c r="J633" s="99"/>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c r="AL633" s="98"/>
    </row>
    <row r="634" ht="13.5" customHeight="1">
      <c r="A634" s="5"/>
      <c r="B634" s="98"/>
      <c r="C634" s="98"/>
      <c r="D634" s="98"/>
      <c r="E634" s="98"/>
      <c r="F634" s="98"/>
      <c r="G634" s="78"/>
      <c r="H634" s="193"/>
      <c r="I634" s="347"/>
      <c r="J634" s="99"/>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c r="AL634" s="98"/>
    </row>
    <row r="635" ht="13.5" customHeight="1">
      <c r="A635" s="5"/>
      <c r="B635" s="98"/>
      <c r="C635" s="98"/>
      <c r="D635" s="98"/>
      <c r="E635" s="98"/>
      <c r="F635" s="98"/>
      <c r="G635" s="78"/>
      <c r="H635" s="193"/>
      <c r="I635" s="98"/>
      <c r="J635" s="99"/>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c r="AL635" s="98"/>
    </row>
    <row r="636" ht="13.5" customHeight="1">
      <c r="A636" s="5"/>
      <c r="B636" s="98"/>
      <c r="C636" s="98"/>
      <c r="D636" s="98"/>
      <c r="E636" s="98"/>
      <c r="F636" s="98"/>
      <c r="G636" s="78"/>
      <c r="H636" s="193"/>
      <c r="I636" s="98"/>
      <c r="J636" s="99"/>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c r="AL636" s="98"/>
    </row>
    <row r="637" ht="13.5" customHeight="1">
      <c r="A637" s="5"/>
      <c r="B637" s="98"/>
      <c r="C637" s="98"/>
      <c r="D637" s="98"/>
      <c r="E637" s="98"/>
      <c r="F637" s="98"/>
      <c r="G637" s="78"/>
      <c r="H637" s="185"/>
      <c r="I637" s="347"/>
      <c r="J637" s="852"/>
      <c r="K637" s="347"/>
      <c r="L637" s="347"/>
      <c r="M637" s="347"/>
      <c r="N637" s="347"/>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c r="AL637" s="98"/>
    </row>
    <row r="638" ht="13.5" customHeight="1">
      <c r="A638" s="5"/>
      <c r="B638" s="98"/>
      <c r="C638" s="98"/>
      <c r="D638" s="98"/>
      <c r="E638" s="98"/>
      <c r="F638" s="98"/>
      <c r="G638" s="78"/>
      <c r="H638" s="185"/>
      <c r="I638" s="98"/>
      <c r="J638" s="99"/>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c r="AL638" s="98"/>
    </row>
    <row r="639" ht="13.5" customHeight="1">
      <c r="A639" s="5"/>
      <c r="B639" s="98"/>
      <c r="C639" s="98"/>
      <c r="D639" s="98"/>
      <c r="E639" s="98"/>
      <c r="F639" s="98"/>
      <c r="G639" s="78"/>
      <c r="H639" s="185"/>
      <c r="I639" s="98"/>
      <c r="J639" s="99"/>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c r="AL639" s="98"/>
    </row>
    <row r="640" ht="13.5" customHeight="1">
      <c r="A640" s="5"/>
      <c r="B640" s="98"/>
      <c r="C640" s="98"/>
      <c r="D640" s="98"/>
      <c r="E640" s="98"/>
      <c r="F640" s="98"/>
      <c r="G640" s="78"/>
      <c r="H640" s="185"/>
      <c r="I640" s="98"/>
      <c r="J640" s="99"/>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c r="AL640" s="98"/>
    </row>
    <row r="641" ht="13.5" customHeight="1">
      <c r="A641" s="5"/>
      <c r="B641" s="98"/>
      <c r="C641" s="98"/>
      <c r="D641" s="98"/>
      <c r="E641" s="98"/>
      <c r="F641" s="98"/>
      <c r="G641" s="78"/>
      <c r="H641" s="185"/>
      <c r="I641" s="98"/>
      <c r="J641" s="99"/>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c r="AL641" s="98"/>
    </row>
    <row r="642" ht="13.5" customHeight="1">
      <c r="A642" s="5"/>
      <c r="B642" s="98"/>
      <c r="C642" s="98"/>
      <c r="D642" s="98"/>
      <c r="E642" s="98"/>
      <c r="F642" s="98"/>
      <c r="G642" s="78"/>
      <c r="H642" s="185"/>
      <c r="I642" s="98"/>
      <c r="J642" s="99"/>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c r="AL642" s="98"/>
    </row>
    <row r="643" ht="13.5" customHeight="1">
      <c r="A643" s="5"/>
      <c r="B643" s="98"/>
      <c r="C643" s="98"/>
      <c r="D643" s="98"/>
      <c r="E643" s="98"/>
      <c r="F643" s="98"/>
      <c r="G643" s="78"/>
      <c r="H643" s="185"/>
      <c r="I643" s="98"/>
      <c r="J643" s="99"/>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c r="AL643" s="98"/>
    </row>
    <row r="644" ht="13.5" customHeight="1">
      <c r="A644" s="5"/>
      <c r="B644" s="98"/>
      <c r="C644" s="98"/>
      <c r="D644" s="98"/>
      <c r="E644" s="98"/>
      <c r="F644" s="98"/>
      <c r="G644" s="78"/>
      <c r="H644" s="185"/>
      <c r="I644" s="98"/>
      <c r="J644" s="99"/>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c r="AL644" s="98"/>
    </row>
    <row r="645" ht="13.5" customHeight="1">
      <c r="A645" s="5"/>
      <c r="B645" s="98"/>
      <c r="C645" s="98"/>
      <c r="D645" s="98"/>
      <c r="E645" s="98"/>
      <c r="F645" s="98"/>
      <c r="G645" s="78"/>
      <c r="H645" s="185"/>
      <c r="I645" s="98"/>
      <c r="J645" s="99"/>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c r="AL645" s="98"/>
    </row>
    <row r="646" ht="13.5" customHeight="1">
      <c r="A646" s="5"/>
      <c r="B646" s="98"/>
      <c r="C646" s="98"/>
      <c r="D646" s="98"/>
      <c r="E646" s="98"/>
      <c r="F646" s="98"/>
      <c r="G646" s="78"/>
      <c r="H646" s="185"/>
      <c r="I646" s="98"/>
      <c r="J646" s="99"/>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c r="AL646" s="98"/>
    </row>
    <row r="647" ht="13.5" customHeight="1">
      <c r="A647" s="5"/>
      <c r="B647" s="98"/>
      <c r="C647" s="98"/>
      <c r="D647" s="98"/>
      <c r="E647" s="98"/>
      <c r="F647" s="98"/>
      <c r="G647" s="78"/>
      <c r="H647" s="185"/>
      <c r="I647" s="98"/>
      <c r="J647" s="99"/>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c r="AL647" s="98"/>
    </row>
    <row r="648" ht="13.5" customHeight="1">
      <c r="A648" s="5"/>
      <c r="B648" s="98"/>
      <c r="C648" s="98"/>
      <c r="D648" s="98"/>
      <c r="E648" s="98"/>
      <c r="F648" s="98"/>
      <c r="G648" s="78"/>
      <c r="H648" s="185"/>
      <c r="I648" s="98"/>
      <c r="J648" s="99"/>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c r="AL648" s="98"/>
    </row>
    <row r="649" ht="13.5" customHeight="1">
      <c r="A649" s="5"/>
      <c r="B649" s="98"/>
      <c r="C649" s="98"/>
      <c r="D649" s="98"/>
      <c r="E649" s="98"/>
      <c r="F649" s="98"/>
      <c r="G649" s="78"/>
      <c r="H649" s="185"/>
      <c r="I649" s="98"/>
      <c r="J649" s="99"/>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c r="AL649" s="98"/>
    </row>
    <row r="650" ht="13.5" customHeight="1">
      <c r="A650" s="5"/>
      <c r="B650" s="98"/>
      <c r="C650" s="98"/>
      <c r="D650" s="98"/>
      <c r="E650" s="98"/>
      <c r="F650" s="98"/>
      <c r="G650" s="78"/>
      <c r="H650" s="185"/>
      <c r="I650" s="98"/>
      <c r="J650" s="99"/>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c r="AL650" s="98"/>
    </row>
    <row r="651" ht="13.5" customHeight="1">
      <c r="A651" s="5"/>
      <c r="B651" s="98"/>
      <c r="C651" s="98"/>
      <c r="D651" s="98"/>
      <c r="E651" s="98"/>
      <c r="F651" s="98"/>
      <c r="G651" s="78"/>
      <c r="H651" s="185"/>
      <c r="I651" s="98"/>
      <c r="J651" s="99"/>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c r="AL651" s="98"/>
    </row>
    <row r="652" ht="13.5" customHeight="1">
      <c r="A652" s="5"/>
      <c r="B652" s="98"/>
      <c r="C652" s="98"/>
      <c r="D652" s="98"/>
      <c r="E652" s="98"/>
      <c r="F652" s="98"/>
      <c r="G652" s="78"/>
      <c r="H652" s="185"/>
      <c r="I652" s="98"/>
      <c r="J652" s="99"/>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c r="AL652" s="98"/>
    </row>
    <row r="653" ht="13.5" customHeight="1">
      <c r="A653" s="5"/>
      <c r="B653" s="98"/>
      <c r="C653" s="98"/>
      <c r="D653" s="98"/>
      <c r="E653" s="98"/>
      <c r="F653" s="98"/>
      <c r="G653" s="78"/>
      <c r="H653" s="185"/>
      <c r="I653" s="98"/>
      <c r="J653" s="99"/>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c r="AL653" s="98"/>
    </row>
    <row r="654" ht="13.5" customHeight="1">
      <c r="A654" s="5"/>
      <c r="B654" s="98"/>
      <c r="C654" s="98"/>
      <c r="D654" s="98"/>
      <c r="E654" s="98"/>
      <c r="F654" s="98"/>
      <c r="G654" s="78"/>
      <c r="H654" s="185"/>
      <c r="I654" s="98"/>
      <c r="J654" s="99"/>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c r="AL654" s="98"/>
    </row>
    <row r="655" ht="13.5" customHeight="1">
      <c r="A655" s="5"/>
      <c r="B655" s="98"/>
      <c r="C655" s="98"/>
      <c r="D655" s="98"/>
      <c r="E655" s="98"/>
      <c r="F655" s="98"/>
      <c r="G655" s="78"/>
      <c r="H655" s="185"/>
      <c r="I655" s="98"/>
      <c r="J655" s="99"/>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c r="AL655" s="98"/>
    </row>
    <row r="656" ht="13.5" customHeight="1">
      <c r="A656" s="5"/>
      <c r="B656" s="98"/>
      <c r="C656" s="98"/>
      <c r="D656" s="98"/>
      <c r="E656" s="98"/>
      <c r="F656" s="98"/>
      <c r="G656" s="78"/>
      <c r="H656" s="185"/>
      <c r="I656" s="98"/>
      <c r="J656" s="99"/>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c r="AL656" s="98"/>
    </row>
    <row r="657" ht="13.5" customHeight="1">
      <c r="A657" s="5"/>
      <c r="B657" s="98"/>
      <c r="C657" s="98"/>
      <c r="D657" s="98"/>
      <c r="E657" s="98"/>
      <c r="F657" s="98"/>
      <c r="G657" s="78"/>
      <c r="H657" s="185"/>
      <c r="I657" s="98"/>
      <c r="J657" s="99"/>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c r="AL657" s="98"/>
    </row>
    <row r="658" ht="13.5" customHeight="1">
      <c r="A658" s="5"/>
      <c r="B658" s="98"/>
      <c r="C658" s="98"/>
      <c r="D658" s="98"/>
      <c r="E658" s="98"/>
      <c r="F658" s="98"/>
      <c r="G658" s="78"/>
      <c r="H658" s="185"/>
      <c r="I658" s="98"/>
      <c r="J658" s="99"/>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c r="AL658" s="98"/>
    </row>
    <row r="659" ht="13.5" customHeight="1">
      <c r="A659" s="5"/>
      <c r="B659" s="98"/>
      <c r="C659" s="98"/>
      <c r="D659" s="98"/>
      <c r="E659" s="98"/>
      <c r="F659" s="98"/>
      <c r="G659" s="78"/>
      <c r="H659" s="185"/>
      <c r="I659" s="98"/>
      <c r="J659" s="99"/>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c r="AL659" s="98"/>
    </row>
    <row r="660" ht="13.5" customHeight="1">
      <c r="A660" s="5"/>
      <c r="B660" s="98"/>
      <c r="C660" s="98"/>
      <c r="D660" s="98"/>
      <c r="E660" s="98"/>
      <c r="F660" s="98"/>
      <c r="G660" s="78"/>
      <c r="H660" s="185"/>
      <c r="I660" s="98"/>
      <c r="J660" s="99"/>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c r="AL660" s="98"/>
    </row>
    <row r="661" ht="13.5" customHeight="1">
      <c r="A661" s="5"/>
      <c r="B661" s="98"/>
      <c r="C661" s="98"/>
      <c r="D661" s="98"/>
      <c r="E661" s="98"/>
      <c r="F661" s="98"/>
      <c r="G661" s="78"/>
      <c r="H661" s="185"/>
      <c r="I661" s="98"/>
      <c r="J661" s="99"/>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c r="AL661" s="98"/>
    </row>
    <row r="662" ht="13.5" customHeight="1">
      <c r="A662" s="5"/>
      <c r="B662" s="98"/>
      <c r="C662" s="98"/>
      <c r="D662" s="98"/>
      <c r="E662" s="98"/>
      <c r="F662" s="98"/>
      <c r="G662" s="78"/>
      <c r="H662" s="185"/>
      <c r="I662" s="98"/>
      <c r="J662" s="99"/>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c r="AL662" s="98"/>
    </row>
    <row r="663" ht="13.5" customHeight="1">
      <c r="A663" s="5"/>
      <c r="B663" s="98"/>
      <c r="C663" s="98"/>
      <c r="D663" s="98"/>
      <c r="E663" s="98"/>
      <c r="F663" s="98"/>
      <c r="G663" s="78"/>
      <c r="H663" s="185"/>
      <c r="I663" s="98"/>
      <c r="J663" s="99"/>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c r="AL663" s="98"/>
    </row>
    <row r="664" ht="13.5" customHeight="1">
      <c r="A664" s="5"/>
      <c r="B664" s="98"/>
      <c r="C664" s="98"/>
      <c r="D664" s="98"/>
      <c r="E664" s="98"/>
      <c r="F664" s="98"/>
      <c r="G664" s="78"/>
      <c r="H664" s="185"/>
      <c r="I664" s="98"/>
      <c r="J664" s="99"/>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c r="AL664" s="98"/>
    </row>
    <row r="665" ht="13.5" customHeight="1">
      <c r="A665" s="5"/>
      <c r="B665" s="98"/>
      <c r="C665" s="98"/>
      <c r="D665" s="98"/>
      <c r="E665" s="98"/>
      <c r="F665" s="98"/>
      <c r="G665" s="78"/>
      <c r="H665" s="185"/>
      <c r="I665" s="98"/>
      <c r="J665" s="99"/>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c r="AL665" s="98"/>
    </row>
    <row r="666" ht="13.5" customHeight="1">
      <c r="A666" s="5"/>
      <c r="B666" s="98"/>
      <c r="C666" s="98"/>
      <c r="D666" s="98"/>
      <c r="E666" s="98"/>
      <c r="F666" s="98"/>
      <c r="G666" s="78"/>
      <c r="H666" s="185"/>
      <c r="I666" s="98"/>
      <c r="J666" s="99"/>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c r="AL666" s="98"/>
    </row>
    <row r="667" ht="13.5" customHeight="1">
      <c r="A667" s="5"/>
      <c r="B667" s="98"/>
      <c r="C667" s="98"/>
      <c r="D667" s="98"/>
      <c r="E667" s="98"/>
      <c r="F667" s="98"/>
      <c r="G667" s="78"/>
      <c r="H667" s="185"/>
      <c r="I667" s="98"/>
      <c r="J667" s="99"/>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c r="AL667" s="98"/>
    </row>
    <row r="668" ht="13.5" customHeight="1">
      <c r="A668" s="5"/>
      <c r="B668" s="98"/>
      <c r="C668" s="98"/>
      <c r="D668" s="98"/>
      <c r="E668" s="98"/>
      <c r="F668" s="98"/>
      <c r="G668" s="78"/>
      <c r="H668" s="185"/>
      <c r="I668" s="98"/>
      <c r="J668" s="99"/>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c r="AL668" s="98"/>
    </row>
    <row r="669" ht="13.5" customHeight="1">
      <c r="A669" s="5"/>
      <c r="B669" s="98"/>
      <c r="C669" s="98"/>
      <c r="D669" s="98"/>
      <c r="E669" s="98"/>
      <c r="F669" s="98"/>
      <c r="G669" s="78"/>
      <c r="H669" s="185"/>
      <c r="I669" s="98"/>
      <c r="J669" s="99"/>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c r="AL669" s="98"/>
    </row>
    <row r="670" ht="13.5" customHeight="1">
      <c r="A670" s="5"/>
      <c r="B670" s="98"/>
      <c r="C670" s="98"/>
      <c r="D670" s="98"/>
      <c r="E670" s="98"/>
      <c r="F670" s="98"/>
      <c r="G670" s="78"/>
      <c r="H670" s="185"/>
      <c r="I670" s="98"/>
      <c r="J670" s="99"/>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c r="AL670" s="98"/>
    </row>
    <row r="671" ht="13.5" customHeight="1">
      <c r="A671" s="5"/>
      <c r="B671" s="98"/>
      <c r="C671" s="98"/>
      <c r="D671" s="98"/>
      <c r="E671" s="98"/>
      <c r="F671" s="98"/>
      <c r="G671" s="78"/>
      <c r="H671" s="185"/>
      <c r="I671" s="98"/>
      <c r="J671" s="99"/>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c r="AL671" s="98"/>
    </row>
    <row r="672" ht="13.5" customHeight="1">
      <c r="A672" s="5"/>
      <c r="B672" s="98"/>
      <c r="C672" s="98"/>
      <c r="D672" s="98"/>
      <c r="E672" s="98"/>
      <c r="F672" s="98"/>
      <c r="G672" s="78"/>
      <c r="H672" s="185"/>
      <c r="I672" s="98"/>
      <c r="J672" s="99"/>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c r="AL672" s="98"/>
    </row>
    <row r="673" ht="13.5" customHeight="1">
      <c r="A673" s="5"/>
      <c r="B673" s="98"/>
      <c r="C673" s="98"/>
      <c r="D673" s="98"/>
      <c r="E673" s="98"/>
      <c r="F673" s="98"/>
      <c r="G673" s="78"/>
      <c r="H673" s="185"/>
      <c r="I673" s="98"/>
      <c r="J673" s="99"/>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c r="AL673" s="98"/>
    </row>
    <row r="674" ht="13.5" customHeight="1">
      <c r="A674" s="5"/>
      <c r="B674" s="98"/>
      <c r="C674" s="98"/>
      <c r="D674" s="98"/>
      <c r="E674" s="98"/>
      <c r="F674" s="98"/>
      <c r="G674" s="78"/>
      <c r="H674" s="185"/>
      <c r="I674" s="98"/>
      <c r="J674" s="99"/>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c r="AL674" s="98"/>
    </row>
    <row r="675" ht="13.5" customHeight="1">
      <c r="A675" s="5"/>
      <c r="B675" s="98"/>
      <c r="C675" s="98"/>
      <c r="D675" s="98"/>
      <c r="E675" s="98"/>
      <c r="F675" s="98"/>
      <c r="G675" s="78"/>
      <c r="H675" s="185"/>
      <c r="I675" s="98"/>
      <c r="J675" s="99"/>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c r="AL675" s="98"/>
    </row>
    <row r="676" ht="13.5" customHeight="1">
      <c r="A676" s="5"/>
      <c r="B676" s="98"/>
      <c r="C676" s="98"/>
      <c r="D676" s="98"/>
      <c r="E676" s="98"/>
      <c r="F676" s="98"/>
      <c r="G676" s="78"/>
      <c r="H676" s="185"/>
      <c r="I676" s="98"/>
      <c r="J676" s="99"/>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c r="AL676" s="98"/>
    </row>
    <row r="677" ht="13.5" customHeight="1">
      <c r="A677" s="5"/>
      <c r="B677" s="98"/>
      <c r="C677" s="98"/>
      <c r="D677" s="98"/>
      <c r="E677" s="98"/>
      <c r="F677" s="98"/>
      <c r="G677" s="78"/>
      <c r="H677" s="185"/>
      <c r="I677" s="98"/>
      <c r="J677" s="99"/>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c r="AL677" s="98"/>
    </row>
    <row r="678" ht="13.5" customHeight="1">
      <c r="A678" s="5"/>
      <c r="B678" s="98"/>
      <c r="C678" s="98"/>
      <c r="D678" s="98"/>
      <c r="E678" s="98"/>
      <c r="F678" s="98"/>
      <c r="G678" s="78"/>
      <c r="H678" s="185"/>
      <c r="I678" s="98"/>
      <c r="J678" s="99"/>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c r="AL678" s="98"/>
    </row>
    <row r="679" ht="13.5" customHeight="1">
      <c r="A679" s="5"/>
      <c r="B679" s="98"/>
      <c r="C679" s="98"/>
      <c r="D679" s="98"/>
      <c r="E679" s="98"/>
      <c r="F679" s="98"/>
      <c r="G679" s="78"/>
      <c r="H679" s="185"/>
      <c r="I679" s="98"/>
      <c r="J679" s="99"/>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c r="AL679" s="98"/>
    </row>
    <row r="680" ht="13.5" customHeight="1">
      <c r="A680" s="5"/>
      <c r="B680" s="98"/>
      <c r="C680" s="98"/>
      <c r="D680" s="98"/>
      <c r="E680" s="98"/>
      <c r="F680" s="98"/>
      <c r="G680" s="78"/>
      <c r="H680" s="185"/>
      <c r="I680" s="98"/>
      <c r="J680" s="99"/>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c r="AL680" s="98"/>
    </row>
    <row r="681" ht="13.5" customHeight="1">
      <c r="A681" s="5"/>
      <c r="B681" s="98"/>
      <c r="C681" s="98"/>
      <c r="D681" s="98"/>
      <c r="E681" s="98"/>
      <c r="F681" s="98"/>
      <c r="G681" s="78"/>
      <c r="H681" s="185"/>
      <c r="I681" s="98"/>
      <c r="J681" s="99"/>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c r="AL681" s="98"/>
    </row>
    <row r="682" ht="13.5" customHeight="1">
      <c r="A682" s="5"/>
      <c r="B682" s="98"/>
      <c r="C682" s="98"/>
      <c r="D682" s="98"/>
      <c r="E682" s="98"/>
      <c r="F682" s="98"/>
      <c r="G682" s="78"/>
      <c r="H682" s="185"/>
      <c r="I682" s="98"/>
      <c r="J682" s="99"/>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c r="AL682" s="98"/>
    </row>
    <row r="683" ht="13.5" customHeight="1">
      <c r="A683" s="5"/>
      <c r="B683" s="98"/>
      <c r="C683" s="98"/>
      <c r="D683" s="98"/>
      <c r="E683" s="98"/>
      <c r="F683" s="98"/>
      <c r="G683" s="78"/>
      <c r="H683" s="185"/>
      <c r="I683" s="98"/>
      <c r="J683" s="99"/>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c r="AL683" s="98"/>
    </row>
    <row r="684" ht="13.5" customHeight="1">
      <c r="A684" s="5"/>
      <c r="B684" s="98"/>
      <c r="C684" s="98"/>
      <c r="D684" s="98"/>
      <c r="E684" s="98"/>
      <c r="F684" s="98"/>
      <c r="G684" s="78"/>
      <c r="H684" s="185"/>
      <c r="I684" s="98"/>
      <c r="J684" s="99"/>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c r="AL684" s="98"/>
    </row>
    <row r="685" ht="13.5" customHeight="1">
      <c r="A685" s="5"/>
      <c r="B685" s="98"/>
      <c r="C685" s="98"/>
      <c r="D685" s="98"/>
      <c r="E685" s="98"/>
      <c r="F685" s="98"/>
      <c r="G685" s="78"/>
      <c r="H685" s="185"/>
      <c r="I685" s="98"/>
      <c r="J685" s="99"/>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c r="AL685" s="98"/>
    </row>
    <row r="686" ht="13.5" customHeight="1">
      <c r="A686" s="5"/>
      <c r="B686" s="98"/>
      <c r="C686" s="98"/>
      <c r="D686" s="98"/>
      <c r="E686" s="98"/>
      <c r="F686" s="98"/>
      <c r="G686" s="78"/>
      <c r="H686" s="185"/>
      <c r="I686" s="98"/>
      <c r="J686" s="99"/>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c r="AL686" s="98"/>
    </row>
    <row r="687" ht="13.5" customHeight="1">
      <c r="A687" s="5"/>
      <c r="B687" s="98"/>
      <c r="C687" s="98"/>
      <c r="D687" s="98"/>
      <c r="E687" s="98"/>
      <c r="F687" s="98"/>
      <c r="G687" s="78"/>
      <c r="H687" s="185"/>
      <c r="I687" s="98"/>
      <c r="J687" s="99"/>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c r="AL687" s="98"/>
    </row>
    <row r="688" ht="13.5" customHeight="1">
      <c r="A688" s="5"/>
      <c r="B688" s="98"/>
      <c r="C688" s="98"/>
      <c r="D688" s="98"/>
      <c r="E688" s="98"/>
      <c r="F688" s="98"/>
      <c r="G688" s="78"/>
      <c r="H688" s="185"/>
      <c r="I688" s="98"/>
      <c r="J688" s="99"/>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c r="AL688" s="98"/>
    </row>
    <row r="689" ht="13.5" customHeight="1">
      <c r="A689" s="5"/>
      <c r="B689" s="98"/>
      <c r="C689" s="98"/>
      <c r="D689" s="98"/>
      <c r="E689" s="98"/>
      <c r="F689" s="98"/>
      <c r="G689" s="78"/>
      <c r="H689" s="185"/>
      <c r="I689" s="98"/>
      <c r="J689" s="99"/>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c r="AL689" s="98"/>
    </row>
    <row r="690" ht="13.5" customHeight="1">
      <c r="A690" s="5"/>
      <c r="B690" s="98"/>
      <c r="C690" s="98"/>
      <c r="D690" s="98"/>
      <c r="E690" s="98"/>
      <c r="F690" s="98"/>
      <c r="G690" s="78"/>
      <c r="H690" s="185"/>
      <c r="I690" s="98"/>
      <c r="J690" s="99"/>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c r="AL690" s="98"/>
    </row>
    <row r="691" ht="13.5" customHeight="1">
      <c r="A691" s="5"/>
      <c r="B691" s="98"/>
      <c r="C691" s="98"/>
      <c r="D691" s="98"/>
      <c r="E691" s="98"/>
      <c r="F691" s="98"/>
      <c r="G691" s="78"/>
      <c r="H691" s="185"/>
      <c r="I691" s="98"/>
      <c r="J691" s="99"/>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c r="AL691" s="98"/>
    </row>
    <row r="692" ht="13.5" customHeight="1">
      <c r="A692" s="5"/>
      <c r="B692" s="98"/>
      <c r="C692" s="98"/>
      <c r="D692" s="98"/>
      <c r="E692" s="98"/>
      <c r="F692" s="98"/>
      <c r="G692" s="78"/>
      <c r="H692" s="185"/>
      <c r="I692" s="98"/>
      <c r="J692" s="99"/>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c r="AL692" s="98"/>
    </row>
    <row r="693" ht="13.5" customHeight="1">
      <c r="A693" s="5"/>
      <c r="B693" s="98"/>
      <c r="C693" s="98"/>
      <c r="D693" s="98"/>
      <c r="E693" s="98"/>
      <c r="F693" s="98"/>
      <c r="G693" s="78"/>
      <c r="H693" s="185"/>
      <c r="I693" s="98"/>
      <c r="J693" s="99"/>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c r="AL693" s="98"/>
    </row>
    <row r="694" ht="13.5" customHeight="1">
      <c r="A694" s="5"/>
      <c r="B694" s="98"/>
      <c r="C694" s="98"/>
      <c r="D694" s="98"/>
      <c r="E694" s="98"/>
      <c r="F694" s="98"/>
      <c r="G694" s="78"/>
      <c r="H694" s="185"/>
      <c r="I694" s="98"/>
      <c r="J694" s="99"/>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c r="AL694" s="98"/>
    </row>
    <row r="695" ht="13.5" customHeight="1">
      <c r="A695" s="5"/>
      <c r="B695" s="98"/>
      <c r="C695" s="98"/>
      <c r="D695" s="98"/>
      <c r="E695" s="98"/>
      <c r="F695" s="98"/>
      <c r="G695" s="78"/>
      <c r="H695" s="185"/>
      <c r="I695" s="98"/>
      <c r="J695" s="99"/>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c r="AL695" s="98"/>
    </row>
    <row r="696" ht="13.5" customHeight="1">
      <c r="A696" s="5"/>
      <c r="B696" s="98"/>
      <c r="C696" s="98"/>
      <c r="D696" s="98"/>
      <c r="E696" s="98"/>
      <c r="F696" s="98"/>
      <c r="G696" s="78"/>
      <c r="H696" s="185"/>
      <c r="I696" s="98"/>
      <c r="J696" s="99"/>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c r="AL696" s="98"/>
    </row>
    <row r="697" ht="13.5" customHeight="1">
      <c r="A697" s="5"/>
      <c r="B697" s="98"/>
      <c r="C697" s="98"/>
      <c r="D697" s="98"/>
      <c r="E697" s="98"/>
      <c r="F697" s="98"/>
      <c r="G697" s="78"/>
      <c r="H697" s="185"/>
      <c r="I697" s="98"/>
      <c r="J697" s="99"/>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c r="AL697" s="98"/>
    </row>
    <row r="698" ht="13.5" customHeight="1">
      <c r="A698" s="5"/>
      <c r="B698" s="98"/>
      <c r="C698" s="98"/>
      <c r="D698" s="98"/>
      <c r="E698" s="98"/>
      <c r="F698" s="98"/>
      <c r="G698" s="78"/>
      <c r="H698" s="185"/>
      <c r="I698" s="98"/>
      <c r="J698" s="99"/>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c r="AL698" s="98"/>
    </row>
    <row r="699" ht="13.5" customHeight="1">
      <c r="A699" s="5"/>
      <c r="B699" s="98"/>
      <c r="C699" s="98"/>
      <c r="D699" s="98"/>
      <c r="E699" s="98"/>
      <c r="F699" s="98"/>
      <c r="G699" s="78"/>
      <c r="H699" s="185"/>
      <c r="I699" s="98"/>
      <c r="J699" s="99"/>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c r="AL699" s="98"/>
    </row>
    <row r="700" ht="13.5" customHeight="1">
      <c r="A700" s="5"/>
      <c r="B700" s="98"/>
      <c r="C700" s="98"/>
      <c r="D700" s="98"/>
      <c r="E700" s="98"/>
      <c r="F700" s="98"/>
      <c r="G700" s="78"/>
      <c r="H700" s="185"/>
      <c r="I700" s="98"/>
      <c r="J700" s="99"/>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c r="AL700" s="98"/>
    </row>
    <row r="701" ht="13.5" customHeight="1">
      <c r="A701" s="5"/>
      <c r="B701" s="98"/>
      <c r="C701" s="98"/>
      <c r="D701" s="98"/>
      <c r="E701" s="98"/>
      <c r="F701" s="98"/>
      <c r="G701" s="78"/>
      <c r="H701" s="185"/>
      <c r="I701" s="98"/>
      <c r="J701" s="99"/>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c r="AL701" s="98"/>
    </row>
    <row r="702" ht="13.5" customHeight="1">
      <c r="A702" s="5"/>
      <c r="B702" s="98"/>
      <c r="C702" s="98"/>
      <c r="D702" s="98"/>
      <c r="E702" s="98"/>
      <c r="F702" s="98"/>
      <c r="G702" s="78"/>
      <c r="H702" s="185"/>
      <c r="I702" s="98"/>
      <c r="J702" s="99"/>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c r="AL702" s="98"/>
    </row>
    <row r="703" ht="13.5" customHeight="1">
      <c r="A703" s="5"/>
      <c r="B703" s="98"/>
      <c r="C703" s="98"/>
      <c r="D703" s="98"/>
      <c r="E703" s="98"/>
      <c r="F703" s="98"/>
      <c r="G703" s="78"/>
      <c r="H703" s="185"/>
      <c r="I703" s="98"/>
      <c r="J703" s="99"/>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c r="AL703" s="98"/>
    </row>
    <row r="704" ht="13.5" customHeight="1">
      <c r="A704" s="5"/>
      <c r="B704" s="98"/>
      <c r="C704" s="98"/>
      <c r="D704" s="98"/>
      <c r="E704" s="98"/>
      <c r="F704" s="98"/>
      <c r="G704" s="78"/>
      <c r="H704" s="185"/>
      <c r="I704" s="98"/>
      <c r="J704" s="99"/>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c r="AL704" s="98"/>
    </row>
    <row r="705" ht="13.5" customHeight="1">
      <c r="A705" s="5"/>
      <c r="B705" s="98"/>
      <c r="C705" s="98"/>
      <c r="D705" s="98"/>
      <c r="E705" s="98"/>
      <c r="F705" s="98"/>
      <c r="G705" s="78"/>
      <c r="H705" s="185"/>
      <c r="I705" s="98"/>
      <c r="J705" s="99"/>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c r="AL705" s="98"/>
    </row>
    <row r="706" ht="13.5" customHeight="1">
      <c r="A706" s="5"/>
      <c r="B706" s="98"/>
      <c r="C706" s="98"/>
      <c r="D706" s="98"/>
      <c r="E706" s="98"/>
      <c r="F706" s="98"/>
      <c r="G706" s="78"/>
      <c r="H706" s="185"/>
      <c r="I706" s="98"/>
      <c r="J706" s="99"/>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c r="AL706" s="98"/>
    </row>
    <row r="707" ht="13.5" customHeight="1">
      <c r="A707" s="5"/>
      <c r="B707" s="98"/>
      <c r="C707" s="98"/>
      <c r="D707" s="98"/>
      <c r="E707" s="98"/>
      <c r="F707" s="98"/>
      <c r="G707" s="78"/>
      <c r="H707" s="185"/>
      <c r="I707" s="98"/>
      <c r="J707" s="99"/>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c r="AL707" s="98"/>
    </row>
    <row r="708" ht="13.5" customHeight="1">
      <c r="A708" s="5"/>
      <c r="B708" s="98"/>
      <c r="C708" s="98"/>
      <c r="D708" s="98"/>
      <c r="E708" s="98"/>
      <c r="F708" s="98"/>
      <c r="G708" s="78"/>
      <c r="H708" s="185"/>
      <c r="I708" s="98"/>
      <c r="J708" s="99"/>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c r="AL708" s="98"/>
    </row>
    <row r="709" ht="13.5" customHeight="1">
      <c r="A709" s="5"/>
      <c r="B709" s="98"/>
      <c r="C709" s="98"/>
      <c r="D709" s="98"/>
      <c r="E709" s="98"/>
      <c r="F709" s="98"/>
      <c r="G709" s="78"/>
      <c r="H709" s="185"/>
      <c r="I709" s="98"/>
      <c r="J709" s="99"/>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c r="AL709" s="98"/>
    </row>
    <row r="710" ht="13.5" customHeight="1">
      <c r="A710" s="5"/>
      <c r="B710" s="98"/>
      <c r="C710" s="98"/>
      <c r="D710" s="98"/>
      <c r="E710" s="98"/>
      <c r="F710" s="98"/>
      <c r="G710" s="78"/>
      <c r="H710" s="185"/>
      <c r="I710" s="98"/>
      <c r="J710" s="99"/>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c r="AL710" s="98"/>
    </row>
    <row r="711" ht="13.5" customHeight="1">
      <c r="A711" s="5"/>
      <c r="B711" s="98"/>
      <c r="C711" s="98"/>
      <c r="D711" s="98"/>
      <c r="E711" s="98"/>
      <c r="F711" s="98"/>
      <c r="G711" s="78"/>
      <c r="H711" s="185"/>
      <c r="I711" s="98"/>
      <c r="J711" s="99"/>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c r="AL711" s="98"/>
    </row>
    <row r="712" ht="13.5" customHeight="1">
      <c r="A712" s="5"/>
      <c r="B712" s="98"/>
      <c r="C712" s="98"/>
      <c r="D712" s="98"/>
      <c r="E712" s="98"/>
      <c r="F712" s="98"/>
      <c r="G712" s="78"/>
      <c r="H712" s="185"/>
      <c r="I712" s="98"/>
      <c r="J712" s="99"/>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c r="AL712" s="98"/>
    </row>
    <row r="713" ht="13.5" customHeight="1">
      <c r="A713" s="5"/>
      <c r="B713" s="98"/>
      <c r="C713" s="98"/>
      <c r="D713" s="98"/>
      <c r="E713" s="98"/>
      <c r="F713" s="98"/>
      <c r="G713" s="78"/>
      <c r="H713" s="185"/>
      <c r="I713" s="98"/>
      <c r="J713" s="99"/>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c r="AL713" s="98"/>
    </row>
    <row r="714" ht="13.5" customHeight="1">
      <c r="A714" s="5"/>
      <c r="B714" s="98"/>
      <c r="C714" s="98"/>
      <c r="D714" s="98"/>
      <c r="E714" s="98"/>
      <c r="F714" s="98"/>
      <c r="G714" s="78"/>
      <c r="H714" s="185"/>
      <c r="I714" s="98"/>
      <c r="J714" s="99"/>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c r="AL714" s="98"/>
    </row>
    <row r="715" ht="13.5" customHeight="1">
      <c r="A715" s="5"/>
      <c r="B715" s="98"/>
      <c r="C715" s="98"/>
      <c r="D715" s="98"/>
      <c r="E715" s="98"/>
      <c r="F715" s="98"/>
      <c r="G715" s="78"/>
      <c r="H715" s="185"/>
      <c r="I715" s="98"/>
      <c r="J715" s="99"/>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c r="AL715" s="98"/>
    </row>
    <row r="716" ht="13.5" customHeight="1">
      <c r="A716" s="5"/>
      <c r="B716" s="98"/>
      <c r="C716" s="98"/>
      <c r="D716" s="98"/>
      <c r="E716" s="98"/>
      <c r="F716" s="98"/>
      <c r="G716" s="78"/>
      <c r="H716" s="185"/>
      <c r="I716" s="98"/>
      <c r="J716" s="99"/>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c r="AL716" s="98"/>
    </row>
    <row r="717" ht="13.5" customHeight="1">
      <c r="A717" s="5"/>
      <c r="B717" s="98"/>
      <c r="C717" s="98"/>
      <c r="D717" s="98"/>
      <c r="E717" s="98"/>
      <c r="F717" s="98"/>
      <c r="G717" s="78"/>
      <c r="H717" s="185"/>
      <c r="I717" s="98"/>
      <c r="J717" s="99"/>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c r="AL717" s="98"/>
    </row>
    <row r="718" ht="13.5" customHeight="1">
      <c r="A718" s="5"/>
      <c r="B718" s="98"/>
      <c r="C718" s="98"/>
      <c r="D718" s="98"/>
      <c r="E718" s="98"/>
      <c r="F718" s="98"/>
      <c r="G718" s="78"/>
      <c r="H718" s="185"/>
      <c r="I718" s="98"/>
      <c r="J718" s="99"/>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c r="AL718" s="98"/>
    </row>
    <row r="719" ht="13.5" customHeight="1">
      <c r="A719" s="5"/>
      <c r="B719" s="98"/>
      <c r="C719" s="98"/>
      <c r="D719" s="98"/>
      <c r="E719" s="98"/>
      <c r="F719" s="98"/>
      <c r="G719" s="78"/>
      <c r="H719" s="185"/>
      <c r="I719" s="98"/>
      <c r="J719" s="99"/>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c r="AL719" s="98"/>
    </row>
    <row r="720" ht="13.5" customHeight="1">
      <c r="A720" s="5"/>
      <c r="B720" s="98"/>
      <c r="C720" s="98"/>
      <c r="D720" s="98"/>
      <c r="E720" s="98"/>
      <c r="F720" s="98"/>
      <c r="G720" s="78"/>
      <c r="H720" s="185"/>
      <c r="I720" s="98"/>
      <c r="J720" s="99"/>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c r="AL720" s="98"/>
    </row>
    <row r="721" ht="13.5" customHeight="1">
      <c r="A721" s="5"/>
      <c r="B721" s="98"/>
      <c r="C721" s="98"/>
      <c r="D721" s="98"/>
      <c r="E721" s="98"/>
      <c r="F721" s="98"/>
      <c r="G721" s="78"/>
      <c r="H721" s="185"/>
      <c r="I721" s="98"/>
      <c r="J721" s="99"/>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c r="AL721" s="98"/>
    </row>
    <row r="722" ht="13.5" customHeight="1">
      <c r="A722" s="5"/>
      <c r="B722" s="98"/>
      <c r="C722" s="98"/>
      <c r="D722" s="98"/>
      <c r="E722" s="98"/>
      <c r="F722" s="98"/>
      <c r="G722" s="78"/>
      <c r="H722" s="185"/>
      <c r="I722" s="98"/>
      <c r="J722" s="99"/>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c r="AL722" s="98"/>
    </row>
    <row r="723" ht="13.5" customHeight="1">
      <c r="A723" s="5"/>
      <c r="B723" s="98"/>
      <c r="C723" s="98"/>
      <c r="D723" s="98"/>
      <c r="E723" s="98"/>
      <c r="F723" s="98"/>
      <c r="G723" s="78"/>
      <c r="H723" s="185"/>
      <c r="I723" s="98"/>
      <c r="J723" s="99"/>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c r="AL723" s="98"/>
    </row>
    <row r="724" ht="13.5" customHeight="1">
      <c r="A724" s="5"/>
      <c r="B724" s="98"/>
      <c r="C724" s="98"/>
      <c r="D724" s="98"/>
      <c r="E724" s="98"/>
      <c r="F724" s="98"/>
      <c r="G724" s="78"/>
      <c r="H724" s="185"/>
      <c r="I724" s="98"/>
      <c r="J724" s="99"/>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c r="AL724" s="98"/>
    </row>
    <row r="725" ht="13.5" customHeight="1">
      <c r="A725" s="5"/>
      <c r="B725" s="98"/>
      <c r="C725" s="98"/>
      <c r="D725" s="98"/>
      <c r="E725" s="98"/>
      <c r="F725" s="98"/>
      <c r="G725" s="78"/>
      <c r="H725" s="185"/>
      <c r="I725" s="98"/>
      <c r="J725" s="99"/>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c r="AL725" s="98"/>
    </row>
    <row r="726" ht="13.5" customHeight="1">
      <c r="A726" s="5"/>
      <c r="B726" s="98"/>
      <c r="C726" s="98"/>
      <c r="D726" s="98"/>
      <c r="E726" s="98"/>
      <c r="F726" s="98"/>
      <c r="G726" s="78"/>
      <c r="H726" s="185"/>
      <c r="I726" s="98"/>
      <c r="J726" s="99"/>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c r="AL726" s="98"/>
    </row>
    <row r="727" ht="13.5" customHeight="1">
      <c r="A727" s="5"/>
      <c r="B727" s="98"/>
      <c r="C727" s="98"/>
      <c r="D727" s="98"/>
      <c r="E727" s="98"/>
      <c r="F727" s="98"/>
      <c r="G727" s="78"/>
      <c r="H727" s="185"/>
      <c r="I727" s="98"/>
      <c r="J727" s="99"/>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c r="AL727" s="98"/>
    </row>
    <row r="728" ht="13.5" customHeight="1">
      <c r="A728" s="5"/>
      <c r="B728" s="98"/>
      <c r="C728" s="98"/>
      <c r="D728" s="98"/>
      <c r="E728" s="98"/>
      <c r="F728" s="98"/>
      <c r="G728" s="78"/>
      <c r="H728" s="185"/>
      <c r="I728" s="98"/>
      <c r="J728" s="99"/>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c r="AL728" s="98"/>
    </row>
    <row r="729" ht="13.5" customHeight="1">
      <c r="A729" s="5"/>
      <c r="B729" s="98"/>
      <c r="C729" s="98"/>
      <c r="D729" s="98"/>
      <c r="E729" s="98"/>
      <c r="F729" s="98"/>
      <c r="G729" s="78"/>
      <c r="H729" s="185"/>
      <c r="I729" s="98"/>
      <c r="J729" s="99"/>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c r="AL729" s="98"/>
    </row>
    <row r="730" ht="13.5" customHeight="1">
      <c r="A730" s="5"/>
      <c r="B730" s="98"/>
      <c r="C730" s="98"/>
      <c r="D730" s="98"/>
      <c r="E730" s="98"/>
      <c r="F730" s="98"/>
      <c r="G730" s="78"/>
      <c r="H730" s="185"/>
      <c r="I730" s="98"/>
      <c r="J730" s="99"/>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c r="AL730" s="98"/>
    </row>
    <row r="731" ht="13.5" customHeight="1">
      <c r="A731" s="5"/>
      <c r="B731" s="98"/>
      <c r="C731" s="98"/>
      <c r="D731" s="98"/>
      <c r="E731" s="98"/>
      <c r="F731" s="98"/>
      <c r="G731" s="78"/>
      <c r="H731" s="185"/>
      <c r="I731" s="98"/>
      <c r="J731" s="99"/>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c r="AL731" s="98"/>
    </row>
    <row r="732" ht="13.5" customHeight="1">
      <c r="A732" s="5"/>
      <c r="B732" s="98"/>
      <c r="C732" s="98"/>
      <c r="D732" s="98"/>
      <c r="E732" s="98"/>
      <c r="F732" s="98"/>
      <c r="G732" s="78"/>
      <c r="H732" s="185"/>
      <c r="I732" s="98"/>
      <c r="J732" s="99"/>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c r="AL732" s="98"/>
    </row>
    <row r="733" ht="13.5" customHeight="1">
      <c r="A733" s="5"/>
      <c r="B733" s="98"/>
      <c r="C733" s="98"/>
      <c r="D733" s="98"/>
      <c r="E733" s="98"/>
      <c r="F733" s="98"/>
      <c r="G733" s="78"/>
      <c r="H733" s="185"/>
      <c r="I733" s="98"/>
      <c r="J733" s="99"/>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c r="AL733" s="98"/>
    </row>
    <row r="734" ht="13.5" customHeight="1">
      <c r="A734" s="5"/>
      <c r="B734" s="98"/>
      <c r="C734" s="98"/>
      <c r="D734" s="98"/>
      <c r="E734" s="98"/>
      <c r="F734" s="98"/>
      <c r="G734" s="78"/>
      <c r="H734" s="185"/>
      <c r="I734" s="98"/>
      <c r="J734" s="99"/>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c r="AL734" s="98"/>
    </row>
    <row r="735" ht="13.5" customHeight="1">
      <c r="A735" s="5"/>
      <c r="B735" s="98"/>
      <c r="C735" s="98"/>
      <c r="D735" s="98"/>
      <c r="E735" s="98"/>
      <c r="F735" s="98"/>
      <c r="G735" s="78"/>
      <c r="H735" s="185"/>
      <c r="I735" s="98"/>
      <c r="J735" s="99"/>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c r="AL735" s="98"/>
    </row>
    <row r="736" ht="13.5" customHeight="1">
      <c r="A736" s="5"/>
      <c r="B736" s="98"/>
      <c r="C736" s="98"/>
      <c r="D736" s="98"/>
      <c r="E736" s="98"/>
      <c r="F736" s="98"/>
      <c r="G736" s="78"/>
      <c r="H736" s="185"/>
      <c r="I736" s="98"/>
      <c r="J736" s="99"/>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c r="AL736" s="98"/>
    </row>
    <row r="737" ht="13.5" customHeight="1">
      <c r="A737" s="5"/>
      <c r="B737" s="98"/>
      <c r="C737" s="98"/>
      <c r="D737" s="98"/>
      <c r="E737" s="98"/>
      <c r="F737" s="98"/>
      <c r="G737" s="78"/>
      <c r="H737" s="185"/>
      <c r="I737" s="98"/>
      <c r="J737" s="99"/>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c r="AL737" s="98"/>
    </row>
    <row r="738" ht="13.5" customHeight="1">
      <c r="A738" s="5"/>
      <c r="B738" s="98"/>
      <c r="C738" s="98"/>
      <c r="D738" s="98"/>
      <c r="E738" s="98"/>
      <c r="F738" s="98"/>
      <c r="G738" s="78"/>
      <c r="H738" s="185"/>
      <c r="I738" s="98"/>
      <c r="J738" s="99"/>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c r="AL738" s="98"/>
    </row>
    <row r="739" ht="13.5" customHeight="1">
      <c r="A739" s="5"/>
      <c r="B739" s="98"/>
      <c r="C739" s="98"/>
      <c r="D739" s="98"/>
      <c r="E739" s="98"/>
      <c r="F739" s="98"/>
      <c r="G739" s="78"/>
      <c r="H739" s="185"/>
      <c r="I739" s="98"/>
      <c r="J739" s="99"/>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c r="AL739" s="98"/>
    </row>
    <row r="740" ht="13.5" customHeight="1">
      <c r="A740" s="5"/>
      <c r="B740" s="98"/>
      <c r="C740" s="98"/>
      <c r="D740" s="98"/>
      <c r="E740" s="98"/>
      <c r="F740" s="98"/>
      <c r="G740" s="78"/>
      <c r="H740" s="185"/>
      <c r="I740" s="98"/>
      <c r="J740" s="99"/>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c r="AL740" s="98"/>
    </row>
    <row r="741" ht="13.5" customHeight="1">
      <c r="A741" s="5"/>
      <c r="B741" s="98"/>
      <c r="C741" s="98"/>
      <c r="D741" s="98"/>
      <c r="E741" s="98"/>
      <c r="F741" s="98"/>
      <c r="G741" s="78"/>
      <c r="H741" s="185"/>
      <c r="I741" s="98"/>
      <c r="J741" s="99"/>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c r="AL741" s="98"/>
    </row>
    <row r="742" ht="13.5" customHeight="1">
      <c r="A742" s="5"/>
      <c r="B742" s="98"/>
      <c r="C742" s="98"/>
      <c r="D742" s="98"/>
      <c r="E742" s="98"/>
      <c r="F742" s="98"/>
      <c r="G742" s="78"/>
      <c r="H742" s="185"/>
      <c r="I742" s="98"/>
      <c r="J742" s="99"/>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c r="AL742" s="98"/>
    </row>
    <row r="743" ht="13.5" customHeight="1">
      <c r="A743" s="5"/>
      <c r="B743" s="98"/>
      <c r="C743" s="98"/>
      <c r="D743" s="98"/>
      <c r="E743" s="98"/>
      <c r="F743" s="98"/>
      <c r="G743" s="78"/>
      <c r="H743" s="185"/>
      <c r="I743" s="98"/>
      <c r="J743" s="99"/>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c r="AL743" s="98"/>
    </row>
    <row r="744" ht="13.5" customHeight="1">
      <c r="A744" s="5"/>
      <c r="B744" s="98"/>
      <c r="C744" s="98"/>
      <c r="D744" s="98"/>
      <c r="E744" s="98"/>
      <c r="F744" s="98"/>
      <c r="G744" s="78"/>
      <c r="H744" s="185"/>
      <c r="I744" s="98"/>
      <c r="J744" s="99"/>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c r="AL744" s="98"/>
    </row>
    <row r="745" ht="13.5" customHeight="1">
      <c r="A745" s="5"/>
      <c r="B745" s="98"/>
      <c r="C745" s="98"/>
      <c r="D745" s="98"/>
      <c r="E745" s="98"/>
      <c r="F745" s="98"/>
      <c r="G745" s="78"/>
      <c r="H745" s="185"/>
      <c r="I745" s="98"/>
      <c r="J745" s="99"/>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c r="AL745" s="98"/>
    </row>
    <row r="746" ht="13.5" customHeight="1">
      <c r="A746" s="5"/>
      <c r="B746" s="98"/>
      <c r="C746" s="98"/>
      <c r="D746" s="98"/>
      <c r="E746" s="98"/>
      <c r="F746" s="98"/>
      <c r="G746" s="78"/>
      <c r="H746" s="185"/>
      <c r="I746" s="98"/>
      <c r="J746" s="99"/>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c r="AL746" s="98"/>
    </row>
    <row r="747" ht="13.5" customHeight="1">
      <c r="A747" s="5"/>
      <c r="B747" s="98"/>
      <c r="C747" s="98"/>
      <c r="D747" s="98"/>
      <c r="E747" s="98"/>
      <c r="F747" s="98"/>
      <c r="G747" s="78"/>
      <c r="H747" s="185"/>
      <c r="I747" s="98"/>
      <c r="J747" s="99"/>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c r="AL747" s="98"/>
    </row>
    <row r="748" ht="13.5" customHeight="1">
      <c r="A748" s="5"/>
      <c r="B748" s="98"/>
      <c r="C748" s="98"/>
      <c r="D748" s="98"/>
      <c r="E748" s="98"/>
      <c r="F748" s="98"/>
      <c r="G748" s="78"/>
      <c r="H748" s="185"/>
      <c r="I748" s="98"/>
      <c r="J748" s="99"/>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c r="AL748" s="98"/>
    </row>
    <row r="749" ht="13.5" customHeight="1">
      <c r="A749" s="5"/>
      <c r="B749" s="98"/>
      <c r="C749" s="98"/>
      <c r="D749" s="98"/>
      <c r="E749" s="98"/>
      <c r="F749" s="98"/>
      <c r="G749" s="78"/>
      <c r="H749" s="185"/>
      <c r="I749" s="98"/>
      <c r="J749" s="99"/>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c r="AL749" s="98"/>
    </row>
    <row r="750" ht="13.5" customHeight="1">
      <c r="A750" s="5"/>
      <c r="B750" s="98"/>
      <c r="C750" s="98"/>
      <c r="D750" s="98"/>
      <c r="E750" s="98"/>
      <c r="F750" s="98"/>
      <c r="G750" s="78"/>
      <c r="H750" s="185"/>
      <c r="I750" s="98"/>
      <c r="J750" s="99"/>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c r="AL750" s="98"/>
    </row>
    <row r="751" ht="13.5" customHeight="1">
      <c r="A751" s="5"/>
      <c r="B751" s="98"/>
      <c r="C751" s="98"/>
      <c r="D751" s="98"/>
      <c r="E751" s="98"/>
      <c r="F751" s="98"/>
      <c r="G751" s="78"/>
      <c r="H751" s="185"/>
      <c r="I751" s="98"/>
      <c r="J751" s="99"/>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c r="AL751" s="98"/>
    </row>
    <row r="752" ht="13.5" customHeight="1">
      <c r="A752" s="5"/>
      <c r="B752" s="98"/>
      <c r="C752" s="98"/>
      <c r="D752" s="98"/>
      <c r="E752" s="98"/>
      <c r="F752" s="98"/>
      <c r="G752" s="78"/>
      <c r="H752" s="185"/>
      <c r="I752" s="98"/>
      <c r="J752" s="99"/>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c r="AL752" s="98"/>
    </row>
    <row r="753" ht="13.5" customHeight="1">
      <c r="A753" s="5"/>
      <c r="B753" s="98"/>
      <c r="C753" s="98"/>
      <c r="D753" s="98"/>
      <c r="E753" s="98"/>
      <c r="F753" s="98"/>
      <c r="G753" s="78"/>
      <c r="H753" s="185"/>
      <c r="I753" s="98"/>
      <c r="J753" s="99"/>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c r="AL753" s="98"/>
    </row>
    <row r="754" ht="13.5" customHeight="1">
      <c r="A754" s="5"/>
      <c r="B754" s="98"/>
      <c r="C754" s="98"/>
      <c r="D754" s="98"/>
      <c r="E754" s="98"/>
      <c r="F754" s="98"/>
      <c r="G754" s="78"/>
      <c r="H754" s="185"/>
      <c r="I754" s="98"/>
      <c r="J754" s="99"/>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c r="AL754" s="98"/>
    </row>
    <row r="755" ht="13.5" customHeight="1">
      <c r="A755" s="5"/>
      <c r="B755" s="98"/>
      <c r="C755" s="98"/>
      <c r="D755" s="98"/>
      <c r="E755" s="98"/>
      <c r="F755" s="98"/>
      <c r="G755" s="78"/>
      <c r="H755" s="185"/>
      <c r="I755" s="98"/>
      <c r="J755" s="99"/>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c r="AL755" s="98"/>
    </row>
    <row r="756" ht="13.5" customHeight="1">
      <c r="A756" s="5"/>
      <c r="B756" s="98"/>
      <c r="C756" s="98"/>
      <c r="D756" s="98"/>
      <c r="E756" s="98"/>
      <c r="F756" s="98"/>
      <c r="G756" s="78"/>
      <c r="H756" s="185"/>
      <c r="I756" s="98"/>
      <c r="J756" s="99"/>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c r="AL756" s="98"/>
    </row>
    <row r="757" ht="13.5" customHeight="1">
      <c r="A757" s="5"/>
      <c r="B757" s="98"/>
      <c r="C757" s="98"/>
      <c r="D757" s="98"/>
      <c r="E757" s="98"/>
      <c r="F757" s="98"/>
      <c r="G757" s="78"/>
      <c r="H757" s="185"/>
      <c r="I757" s="98"/>
      <c r="J757" s="99"/>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c r="AL757" s="98"/>
    </row>
    <row r="758" ht="13.5" customHeight="1">
      <c r="A758" s="5"/>
      <c r="B758" s="98"/>
      <c r="C758" s="98"/>
      <c r="D758" s="98"/>
      <c r="E758" s="98"/>
      <c r="F758" s="98"/>
      <c r="G758" s="78"/>
      <c r="H758" s="185"/>
      <c r="I758" s="98"/>
      <c r="J758" s="99"/>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c r="AL758" s="98"/>
    </row>
    <row r="759" ht="13.5" customHeight="1">
      <c r="A759" s="5"/>
      <c r="B759" s="98"/>
      <c r="C759" s="98"/>
      <c r="D759" s="98"/>
      <c r="E759" s="98"/>
      <c r="F759" s="98"/>
      <c r="G759" s="78"/>
      <c r="H759" s="185"/>
      <c r="I759" s="98"/>
      <c r="J759" s="99"/>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c r="AL759" s="98"/>
    </row>
    <row r="760" ht="13.5" customHeight="1">
      <c r="A760" s="5"/>
      <c r="B760" s="98"/>
      <c r="C760" s="98"/>
      <c r="D760" s="98"/>
      <c r="E760" s="98"/>
      <c r="F760" s="98"/>
      <c r="G760" s="78"/>
      <c r="H760" s="185"/>
      <c r="I760" s="98"/>
      <c r="J760" s="99"/>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c r="AL760" s="98"/>
    </row>
    <row r="761" ht="13.5" customHeight="1">
      <c r="A761" s="5"/>
      <c r="B761" s="98"/>
      <c r="C761" s="98"/>
      <c r="D761" s="98"/>
      <c r="E761" s="98"/>
      <c r="F761" s="98"/>
      <c r="G761" s="78"/>
      <c r="H761" s="185"/>
      <c r="I761" s="98"/>
      <c r="J761" s="99"/>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c r="AL761" s="98"/>
    </row>
    <row r="762" ht="13.5" customHeight="1">
      <c r="A762" s="5"/>
      <c r="B762" s="98"/>
      <c r="C762" s="98"/>
      <c r="D762" s="98"/>
      <c r="E762" s="98"/>
      <c r="F762" s="98"/>
      <c r="G762" s="78"/>
      <c r="H762" s="185"/>
      <c r="I762" s="98"/>
      <c r="J762" s="99"/>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c r="AL762" s="98"/>
    </row>
    <row r="763" ht="13.5" customHeight="1">
      <c r="A763" s="5"/>
      <c r="B763" s="98"/>
      <c r="C763" s="98"/>
      <c r="D763" s="98"/>
      <c r="E763" s="98"/>
      <c r="F763" s="98"/>
      <c r="G763" s="78"/>
      <c r="H763" s="185"/>
      <c r="I763" s="98"/>
      <c r="J763" s="99"/>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c r="AL763" s="98"/>
    </row>
    <row r="764" ht="13.5" customHeight="1">
      <c r="A764" s="5"/>
      <c r="B764" s="98"/>
      <c r="C764" s="98"/>
      <c r="D764" s="98"/>
      <c r="E764" s="98"/>
      <c r="F764" s="98"/>
      <c r="G764" s="78"/>
      <c r="H764" s="185"/>
      <c r="I764" s="98"/>
      <c r="J764" s="99"/>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c r="AL764" s="98"/>
    </row>
    <row r="765" ht="13.5" customHeight="1">
      <c r="A765" s="5"/>
      <c r="B765" s="98"/>
      <c r="C765" s="98"/>
      <c r="D765" s="98"/>
      <c r="E765" s="98"/>
      <c r="F765" s="98"/>
      <c r="G765" s="78"/>
      <c r="H765" s="185"/>
      <c r="I765" s="98"/>
      <c r="J765" s="99"/>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c r="AL765" s="98"/>
    </row>
    <row r="766" ht="13.5" customHeight="1">
      <c r="A766" s="5"/>
      <c r="B766" s="98"/>
      <c r="C766" s="98"/>
      <c r="D766" s="98"/>
      <c r="E766" s="98"/>
      <c r="F766" s="98"/>
      <c r="G766" s="78"/>
      <c r="H766" s="185"/>
      <c r="I766" s="98"/>
      <c r="J766" s="99"/>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c r="AL766" s="98"/>
    </row>
    <row r="767" ht="13.5" customHeight="1">
      <c r="A767" s="5"/>
      <c r="B767" s="98"/>
      <c r="C767" s="98"/>
      <c r="D767" s="98"/>
      <c r="E767" s="98"/>
      <c r="F767" s="98"/>
      <c r="G767" s="78"/>
      <c r="H767" s="185"/>
      <c r="I767" s="98"/>
      <c r="J767" s="99"/>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c r="AL767" s="98"/>
    </row>
    <row r="768" ht="13.5" customHeight="1">
      <c r="A768" s="5"/>
      <c r="B768" s="98"/>
      <c r="C768" s="98"/>
      <c r="D768" s="98"/>
      <c r="E768" s="98"/>
      <c r="F768" s="98"/>
      <c r="G768" s="78"/>
      <c r="H768" s="185"/>
      <c r="I768" s="98"/>
      <c r="J768" s="99"/>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c r="AL768" s="98"/>
    </row>
    <row r="769" ht="13.5" customHeight="1">
      <c r="A769" s="5"/>
      <c r="B769" s="98"/>
      <c r="C769" s="98"/>
      <c r="D769" s="98"/>
      <c r="E769" s="98"/>
      <c r="F769" s="98"/>
      <c r="G769" s="78"/>
      <c r="H769" s="185"/>
      <c r="I769" s="98"/>
      <c r="J769" s="99"/>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c r="AL769" s="98"/>
    </row>
    <row r="770" ht="13.5" customHeight="1">
      <c r="A770" s="5"/>
      <c r="B770" s="98"/>
      <c r="C770" s="98"/>
      <c r="D770" s="98"/>
      <c r="E770" s="98"/>
      <c r="F770" s="98"/>
      <c r="G770" s="78"/>
      <c r="H770" s="185"/>
      <c r="I770" s="98"/>
      <c r="J770" s="99"/>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c r="AL770" s="98"/>
    </row>
    <row r="771" ht="13.5" customHeight="1">
      <c r="A771" s="5"/>
      <c r="B771" s="98"/>
      <c r="C771" s="98"/>
      <c r="D771" s="98"/>
      <c r="E771" s="98"/>
      <c r="F771" s="98"/>
      <c r="G771" s="78"/>
      <c r="H771" s="185"/>
      <c r="I771" s="98"/>
      <c r="J771" s="99"/>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c r="AL771" s="98"/>
    </row>
    <row r="772" ht="13.5" customHeight="1">
      <c r="A772" s="5"/>
      <c r="B772" s="98"/>
      <c r="C772" s="98"/>
      <c r="D772" s="98"/>
      <c r="E772" s="98"/>
      <c r="F772" s="98"/>
      <c r="G772" s="78"/>
      <c r="H772" s="185"/>
      <c r="I772" s="98"/>
      <c r="J772" s="99"/>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c r="AL772" s="98"/>
    </row>
    <row r="773" ht="13.5" customHeight="1">
      <c r="A773" s="5"/>
      <c r="B773" s="98"/>
      <c r="C773" s="98"/>
      <c r="D773" s="98"/>
      <c r="E773" s="98"/>
      <c r="F773" s="98"/>
      <c r="G773" s="78"/>
      <c r="H773" s="185"/>
      <c r="I773" s="98"/>
      <c r="J773" s="99"/>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c r="AL773" s="98"/>
    </row>
    <row r="774" ht="13.5" customHeight="1">
      <c r="A774" s="5"/>
      <c r="B774" s="98"/>
      <c r="C774" s="98"/>
      <c r="D774" s="98"/>
      <c r="E774" s="98"/>
      <c r="F774" s="98"/>
      <c r="G774" s="78"/>
      <c r="H774" s="185"/>
      <c r="I774" s="98"/>
      <c r="J774" s="99"/>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c r="AL774" s="98"/>
    </row>
    <row r="775" ht="13.5" customHeight="1">
      <c r="A775" s="5"/>
      <c r="B775" s="98"/>
      <c r="C775" s="98"/>
      <c r="D775" s="98"/>
      <c r="E775" s="98"/>
      <c r="F775" s="98"/>
      <c r="G775" s="78"/>
      <c r="H775" s="185"/>
      <c r="I775" s="98"/>
      <c r="J775" s="99"/>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c r="AL775" s="98"/>
    </row>
    <row r="776" ht="13.5" customHeight="1">
      <c r="A776" s="5"/>
      <c r="B776" s="98"/>
      <c r="C776" s="98"/>
      <c r="D776" s="98"/>
      <c r="E776" s="98"/>
      <c r="F776" s="98"/>
      <c r="G776" s="78"/>
      <c r="H776" s="185"/>
      <c r="I776" s="98"/>
      <c r="J776" s="99"/>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c r="AL776" s="98"/>
    </row>
    <row r="777" ht="13.5" customHeight="1">
      <c r="A777" s="5"/>
      <c r="B777" s="98"/>
      <c r="C777" s="98"/>
      <c r="D777" s="98"/>
      <c r="E777" s="98"/>
      <c r="F777" s="98"/>
      <c r="G777" s="78"/>
      <c r="H777" s="185"/>
      <c r="I777" s="98"/>
      <c r="J777" s="99"/>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c r="AL777" s="98"/>
    </row>
    <row r="778" ht="13.5" customHeight="1">
      <c r="A778" s="5"/>
      <c r="B778" s="98"/>
      <c r="C778" s="98"/>
      <c r="D778" s="98"/>
      <c r="E778" s="98"/>
      <c r="F778" s="98"/>
      <c r="G778" s="78"/>
      <c r="H778" s="185"/>
      <c r="I778" s="98"/>
      <c r="J778" s="99"/>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c r="AL778" s="98"/>
    </row>
    <row r="779" ht="13.5" customHeight="1">
      <c r="A779" s="5"/>
      <c r="B779" s="98"/>
      <c r="C779" s="98"/>
      <c r="D779" s="98"/>
      <c r="E779" s="98"/>
      <c r="F779" s="98"/>
      <c r="G779" s="78"/>
      <c r="H779" s="185"/>
      <c r="I779" s="98"/>
      <c r="J779" s="99"/>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c r="AL779" s="98"/>
    </row>
    <row r="780" ht="13.5" customHeight="1">
      <c r="A780" s="5"/>
      <c r="B780" s="98"/>
      <c r="C780" s="98"/>
      <c r="D780" s="98"/>
      <c r="E780" s="98"/>
      <c r="F780" s="98"/>
      <c r="G780" s="78"/>
      <c r="H780" s="185"/>
      <c r="I780" s="98"/>
      <c r="J780" s="99"/>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c r="AL780" s="98"/>
    </row>
    <row r="781" ht="13.5" customHeight="1">
      <c r="A781" s="5"/>
      <c r="B781" s="98"/>
      <c r="C781" s="98"/>
      <c r="D781" s="98"/>
      <c r="E781" s="98"/>
      <c r="F781" s="98"/>
      <c r="G781" s="78"/>
      <c r="H781" s="185"/>
      <c r="I781" s="98"/>
      <c r="J781" s="99"/>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c r="AL781" s="98"/>
    </row>
    <row r="782" ht="13.5" customHeight="1">
      <c r="A782" s="5"/>
      <c r="B782" s="98"/>
      <c r="C782" s="98"/>
      <c r="D782" s="98"/>
      <c r="E782" s="98"/>
      <c r="F782" s="98"/>
      <c r="G782" s="78"/>
      <c r="H782" s="185"/>
      <c r="I782" s="98"/>
      <c r="J782" s="99"/>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c r="AL782" s="98"/>
    </row>
    <row r="783" ht="13.5" customHeight="1">
      <c r="A783" s="5"/>
      <c r="B783" s="98"/>
      <c r="C783" s="98"/>
      <c r="D783" s="98"/>
      <c r="E783" s="98"/>
      <c r="F783" s="98"/>
      <c r="G783" s="78"/>
      <c r="H783" s="185"/>
      <c r="I783" s="98"/>
      <c r="J783" s="99"/>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c r="AL783" s="98"/>
    </row>
    <row r="784" ht="13.5" customHeight="1">
      <c r="A784" s="5"/>
      <c r="B784" s="98"/>
      <c r="C784" s="98"/>
      <c r="D784" s="98"/>
      <c r="E784" s="98"/>
      <c r="F784" s="98"/>
      <c r="G784" s="78"/>
      <c r="H784" s="185"/>
      <c r="I784" s="98"/>
      <c r="J784" s="99"/>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c r="AL784" s="98"/>
    </row>
    <row r="785" ht="13.5" customHeight="1">
      <c r="A785" s="5"/>
      <c r="B785" s="98"/>
      <c r="C785" s="98"/>
      <c r="D785" s="98"/>
      <c r="E785" s="98"/>
      <c r="F785" s="98"/>
      <c r="G785" s="78"/>
      <c r="H785" s="185"/>
      <c r="I785" s="98"/>
      <c r="J785" s="99"/>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c r="AL785" s="98"/>
    </row>
    <row r="786" ht="13.5" customHeight="1">
      <c r="A786" s="5"/>
      <c r="B786" s="98"/>
      <c r="C786" s="98"/>
      <c r="D786" s="98"/>
      <c r="E786" s="98"/>
      <c r="F786" s="98"/>
      <c r="G786" s="78"/>
      <c r="H786" s="185"/>
      <c r="I786" s="98"/>
      <c r="J786" s="99"/>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c r="AL786" s="98"/>
    </row>
    <row r="787" ht="13.5" customHeight="1">
      <c r="A787" s="5"/>
      <c r="B787" s="98"/>
      <c r="C787" s="98"/>
      <c r="D787" s="98"/>
      <c r="E787" s="98"/>
      <c r="F787" s="98"/>
      <c r="G787" s="78"/>
      <c r="H787" s="185"/>
      <c r="I787" s="98"/>
      <c r="J787" s="99"/>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c r="AL787" s="98"/>
    </row>
    <row r="788" ht="13.5" customHeight="1">
      <c r="A788" s="5"/>
      <c r="B788" s="98"/>
      <c r="C788" s="98"/>
      <c r="D788" s="98"/>
      <c r="E788" s="98"/>
      <c r="F788" s="98"/>
      <c r="G788" s="78"/>
      <c r="H788" s="185"/>
      <c r="I788" s="98"/>
      <c r="J788" s="99"/>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c r="AL788" s="98"/>
    </row>
    <row r="789" ht="13.5" customHeight="1">
      <c r="A789" s="5"/>
      <c r="B789" s="98"/>
      <c r="C789" s="98"/>
      <c r="D789" s="98"/>
      <c r="E789" s="98"/>
      <c r="F789" s="98"/>
      <c r="G789" s="78"/>
      <c r="H789" s="185"/>
      <c r="I789" s="98"/>
      <c r="J789" s="99"/>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c r="AL789" s="98"/>
    </row>
    <row r="790" ht="13.5" customHeight="1">
      <c r="A790" s="5"/>
      <c r="B790" s="98"/>
      <c r="C790" s="98"/>
      <c r="D790" s="98"/>
      <c r="E790" s="98"/>
      <c r="F790" s="98"/>
      <c r="G790" s="78"/>
      <c r="H790" s="185"/>
      <c r="I790" s="98"/>
      <c r="J790" s="99"/>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c r="AL790" s="98"/>
    </row>
    <row r="791" ht="13.5" customHeight="1">
      <c r="A791" s="5"/>
      <c r="B791" s="98"/>
      <c r="C791" s="98"/>
      <c r="D791" s="98"/>
      <c r="E791" s="98"/>
      <c r="F791" s="98"/>
      <c r="G791" s="78"/>
      <c r="H791" s="185"/>
      <c r="I791" s="98"/>
      <c r="J791" s="99"/>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c r="AL791" s="98"/>
    </row>
    <row r="792" ht="13.5" customHeight="1">
      <c r="A792" s="5"/>
      <c r="B792" s="98"/>
      <c r="C792" s="98"/>
      <c r="D792" s="98"/>
      <c r="E792" s="98"/>
      <c r="F792" s="98"/>
      <c r="G792" s="78"/>
      <c r="H792" s="185"/>
      <c r="I792" s="98"/>
      <c r="J792" s="99"/>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c r="AL792" s="98"/>
    </row>
    <row r="793" ht="13.5" customHeight="1">
      <c r="A793" s="5"/>
      <c r="B793" s="98"/>
      <c r="C793" s="98"/>
      <c r="D793" s="98"/>
      <c r="E793" s="98"/>
      <c r="F793" s="98"/>
      <c r="G793" s="78"/>
      <c r="H793" s="185"/>
      <c r="I793" s="98"/>
      <c r="J793" s="99"/>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c r="AL793" s="98"/>
    </row>
    <row r="794" ht="13.5" customHeight="1">
      <c r="A794" s="5"/>
      <c r="B794" s="98"/>
      <c r="C794" s="98"/>
      <c r="D794" s="98"/>
      <c r="E794" s="98"/>
      <c r="F794" s="98"/>
      <c r="G794" s="78"/>
      <c r="H794" s="185"/>
      <c r="I794" s="98"/>
      <c r="J794" s="99"/>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c r="AL794" s="98"/>
    </row>
    <row r="795" ht="13.5" customHeight="1">
      <c r="A795" s="5"/>
      <c r="B795" s="98"/>
      <c r="C795" s="98"/>
      <c r="D795" s="98"/>
      <c r="E795" s="98"/>
      <c r="F795" s="98"/>
      <c r="G795" s="78"/>
      <c r="H795" s="185"/>
      <c r="I795" s="98"/>
      <c r="J795" s="99"/>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c r="AL795" s="98"/>
    </row>
    <row r="796" ht="13.5" customHeight="1">
      <c r="A796" s="5"/>
      <c r="B796" s="98"/>
      <c r="C796" s="98"/>
      <c r="D796" s="98"/>
      <c r="E796" s="98"/>
      <c r="F796" s="98"/>
      <c r="G796" s="78"/>
      <c r="H796" s="185"/>
      <c r="I796" s="98"/>
      <c r="J796" s="99"/>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c r="AL796" s="98"/>
    </row>
    <row r="797" ht="13.5" customHeight="1">
      <c r="A797" s="5"/>
      <c r="B797" s="98"/>
      <c r="C797" s="98"/>
      <c r="D797" s="98"/>
      <c r="E797" s="98"/>
      <c r="F797" s="98"/>
      <c r="G797" s="78"/>
      <c r="H797" s="185"/>
      <c r="I797" s="98"/>
      <c r="J797" s="99"/>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c r="AL797" s="98"/>
    </row>
    <row r="798" ht="13.5" customHeight="1">
      <c r="A798" s="5"/>
      <c r="B798" s="98"/>
      <c r="C798" s="98"/>
      <c r="D798" s="98"/>
      <c r="E798" s="98"/>
      <c r="F798" s="98"/>
      <c r="G798" s="78"/>
      <c r="H798" s="185"/>
      <c r="I798" s="98"/>
      <c r="J798" s="99"/>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c r="AL798" s="98"/>
    </row>
    <row r="799" ht="13.5" customHeight="1">
      <c r="A799" s="5"/>
      <c r="B799" s="98"/>
      <c r="C799" s="98"/>
      <c r="D799" s="98"/>
      <c r="E799" s="98"/>
      <c r="F799" s="98"/>
      <c r="G799" s="78"/>
      <c r="H799" s="185"/>
      <c r="I799" s="98"/>
      <c r="J799" s="99"/>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c r="AL799" s="98"/>
    </row>
    <row r="800" ht="13.5" customHeight="1">
      <c r="A800" s="5"/>
      <c r="B800" s="98"/>
      <c r="C800" s="98"/>
      <c r="D800" s="98"/>
      <c r="E800" s="98"/>
      <c r="F800" s="98"/>
      <c r="G800" s="78"/>
      <c r="H800" s="185"/>
      <c r="I800" s="98"/>
      <c r="J800" s="99"/>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c r="AL800" s="98"/>
    </row>
    <row r="801" ht="13.5" customHeight="1">
      <c r="A801" s="5"/>
      <c r="B801" s="98"/>
      <c r="C801" s="98"/>
      <c r="D801" s="98"/>
      <c r="E801" s="98"/>
      <c r="F801" s="98"/>
      <c r="G801" s="78"/>
      <c r="H801" s="185"/>
      <c r="I801" s="98"/>
      <c r="J801" s="99"/>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c r="AL801" s="98"/>
    </row>
    <row r="802" ht="13.5" customHeight="1">
      <c r="A802" s="5"/>
      <c r="B802" s="98"/>
      <c r="C802" s="98"/>
      <c r="D802" s="98"/>
      <c r="E802" s="98"/>
      <c r="F802" s="98"/>
      <c r="G802" s="78"/>
      <c r="H802" s="185"/>
      <c r="I802" s="98"/>
      <c r="J802" s="99"/>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c r="AL802" s="98"/>
    </row>
    <row r="803" ht="13.5" customHeight="1">
      <c r="A803" s="5"/>
      <c r="B803" s="98"/>
      <c r="C803" s="98"/>
      <c r="D803" s="98"/>
      <c r="E803" s="98"/>
      <c r="F803" s="98"/>
      <c r="G803" s="78"/>
      <c r="H803" s="185"/>
      <c r="I803" s="98"/>
      <c r="J803" s="99"/>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c r="AL803" s="98"/>
    </row>
    <row r="804" ht="13.5" customHeight="1">
      <c r="A804" s="5"/>
      <c r="B804" s="98"/>
      <c r="C804" s="98"/>
      <c r="D804" s="98"/>
      <c r="E804" s="98"/>
      <c r="F804" s="98"/>
      <c r="G804" s="78"/>
      <c r="H804" s="185"/>
      <c r="I804" s="98"/>
      <c r="J804" s="99"/>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c r="AL804" s="98"/>
    </row>
    <row r="805" ht="13.5" customHeight="1">
      <c r="A805" s="5"/>
      <c r="B805" s="98"/>
      <c r="C805" s="98"/>
      <c r="D805" s="98"/>
      <c r="E805" s="98"/>
      <c r="F805" s="98"/>
      <c r="G805" s="78"/>
      <c r="H805" s="185"/>
      <c r="I805" s="98"/>
      <c r="J805" s="99"/>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c r="AL805" s="98"/>
    </row>
    <row r="806" ht="13.5" customHeight="1">
      <c r="A806" s="5"/>
      <c r="B806" s="98"/>
      <c r="C806" s="98"/>
      <c r="D806" s="98"/>
      <c r="E806" s="98"/>
      <c r="F806" s="98"/>
      <c r="G806" s="78"/>
      <c r="H806" s="185"/>
      <c r="I806" s="98"/>
      <c r="J806" s="99"/>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c r="AL806" s="98"/>
    </row>
    <row r="807" ht="13.5" customHeight="1">
      <c r="A807" s="5"/>
      <c r="B807" s="98"/>
      <c r="C807" s="98"/>
      <c r="D807" s="98"/>
      <c r="E807" s="98"/>
      <c r="F807" s="98"/>
      <c r="G807" s="78"/>
      <c r="H807" s="185"/>
      <c r="I807" s="98"/>
      <c r="J807" s="99"/>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c r="AL807" s="98"/>
    </row>
    <row r="808" ht="13.5" customHeight="1">
      <c r="A808" s="5"/>
      <c r="B808" s="98"/>
      <c r="C808" s="98"/>
      <c r="D808" s="98"/>
      <c r="E808" s="98"/>
      <c r="F808" s="98"/>
      <c r="G808" s="78"/>
      <c r="H808" s="185"/>
      <c r="I808" s="98"/>
      <c r="J808" s="99"/>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c r="AL808" s="98"/>
    </row>
    <row r="809" ht="13.5" customHeight="1">
      <c r="A809" s="5"/>
      <c r="B809" s="98"/>
      <c r="C809" s="98"/>
      <c r="D809" s="98"/>
      <c r="E809" s="98"/>
      <c r="F809" s="98"/>
      <c r="G809" s="78"/>
      <c r="H809" s="185"/>
      <c r="I809" s="98"/>
      <c r="J809" s="99"/>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c r="AL809" s="98"/>
    </row>
    <row r="810" ht="13.5" customHeight="1">
      <c r="A810" s="5"/>
      <c r="B810" s="98"/>
      <c r="C810" s="98"/>
      <c r="D810" s="98"/>
      <c r="E810" s="98"/>
      <c r="F810" s="98"/>
      <c r="G810" s="78"/>
      <c r="H810" s="185"/>
      <c r="I810" s="98"/>
      <c r="J810" s="99"/>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c r="AL810" s="98"/>
    </row>
    <row r="811" ht="13.5" customHeight="1">
      <c r="A811" s="5"/>
      <c r="B811" s="98"/>
      <c r="C811" s="98"/>
      <c r="D811" s="98"/>
      <c r="E811" s="98"/>
      <c r="F811" s="98"/>
      <c r="G811" s="78"/>
      <c r="H811" s="185"/>
      <c r="I811" s="98"/>
      <c r="J811" s="99"/>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c r="AL811" s="98"/>
    </row>
    <row r="812" ht="13.5" customHeight="1">
      <c r="A812" s="5"/>
      <c r="B812" s="98"/>
      <c r="C812" s="98"/>
      <c r="D812" s="98"/>
      <c r="E812" s="98"/>
      <c r="F812" s="98"/>
      <c r="G812" s="78"/>
      <c r="H812" s="185"/>
      <c r="I812" s="98"/>
      <c r="J812" s="99"/>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c r="AL812" s="98"/>
    </row>
    <row r="813" ht="13.5" customHeight="1">
      <c r="A813" s="5"/>
      <c r="B813" s="98"/>
      <c r="C813" s="98"/>
      <c r="D813" s="98"/>
      <c r="E813" s="98"/>
      <c r="F813" s="98"/>
      <c r="G813" s="78"/>
      <c r="H813" s="185"/>
      <c r="I813" s="98"/>
      <c r="J813" s="99"/>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c r="AL813" s="98"/>
    </row>
    <row r="814" ht="13.5" customHeight="1">
      <c r="A814" s="5"/>
      <c r="B814" s="98"/>
      <c r="C814" s="98"/>
      <c r="D814" s="98"/>
      <c r="E814" s="98"/>
      <c r="F814" s="98"/>
      <c r="G814" s="78"/>
      <c r="H814" s="185"/>
      <c r="I814" s="98"/>
      <c r="J814" s="99"/>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c r="AL814" s="98"/>
    </row>
    <row r="815" ht="13.5" customHeight="1">
      <c r="A815" s="5"/>
      <c r="B815" s="98"/>
      <c r="C815" s="98"/>
      <c r="D815" s="98"/>
      <c r="E815" s="98"/>
      <c r="F815" s="98"/>
      <c r="G815" s="78"/>
      <c r="H815" s="185"/>
      <c r="I815" s="98"/>
      <c r="J815" s="99"/>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c r="AL815" s="98"/>
    </row>
    <row r="816" ht="13.5" customHeight="1">
      <c r="A816" s="5"/>
      <c r="B816" s="98"/>
      <c r="C816" s="98"/>
      <c r="D816" s="98"/>
      <c r="E816" s="98"/>
      <c r="F816" s="98"/>
      <c r="G816" s="78"/>
      <c r="H816" s="185"/>
      <c r="I816" s="98"/>
      <c r="J816" s="99"/>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c r="AL816" s="98"/>
    </row>
    <row r="817" ht="13.5" customHeight="1">
      <c r="A817" s="5"/>
      <c r="B817" s="98"/>
      <c r="C817" s="98"/>
      <c r="D817" s="98"/>
      <c r="E817" s="98"/>
      <c r="F817" s="98"/>
      <c r="G817" s="78"/>
      <c r="H817" s="185"/>
      <c r="I817" s="98"/>
      <c r="J817" s="99"/>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c r="AL817" s="98"/>
    </row>
    <row r="818" ht="13.5" customHeight="1">
      <c r="A818" s="5"/>
      <c r="B818" s="98"/>
      <c r="C818" s="98"/>
      <c r="D818" s="98"/>
      <c r="E818" s="98"/>
      <c r="F818" s="98"/>
      <c r="G818" s="78"/>
      <c r="H818" s="185"/>
      <c r="I818" s="98"/>
      <c r="J818" s="99"/>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c r="AL818" s="98"/>
    </row>
    <row r="819" ht="13.5" customHeight="1">
      <c r="A819" s="5"/>
      <c r="B819" s="98"/>
      <c r="C819" s="98"/>
      <c r="D819" s="98"/>
      <c r="E819" s="98"/>
      <c r="F819" s="98"/>
      <c r="G819" s="78"/>
      <c r="H819" s="185"/>
      <c r="I819" s="98"/>
      <c r="J819" s="99"/>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c r="AL819" s="98"/>
    </row>
    <row r="820" ht="13.5" customHeight="1">
      <c r="A820" s="5"/>
      <c r="B820" s="98"/>
      <c r="C820" s="98"/>
      <c r="D820" s="98"/>
      <c r="E820" s="98"/>
      <c r="F820" s="98"/>
      <c r="G820" s="78"/>
      <c r="H820" s="185"/>
      <c r="I820" s="98"/>
      <c r="J820" s="99"/>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c r="AL820" s="98"/>
    </row>
    <row r="821" ht="13.5" customHeight="1">
      <c r="A821" s="5"/>
      <c r="B821" s="98"/>
      <c r="C821" s="98"/>
      <c r="D821" s="98"/>
      <c r="E821" s="98"/>
      <c r="F821" s="98"/>
      <c r="G821" s="78"/>
      <c r="H821" s="185"/>
      <c r="I821" s="98"/>
      <c r="J821" s="99"/>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c r="AL821" s="98"/>
    </row>
    <row r="822" ht="13.5" customHeight="1">
      <c r="A822" s="5"/>
      <c r="B822" s="98"/>
      <c r="C822" s="98"/>
      <c r="D822" s="98"/>
      <c r="E822" s="98"/>
      <c r="F822" s="98"/>
      <c r="G822" s="78"/>
      <c r="H822" s="185"/>
      <c r="I822" s="98"/>
      <c r="J822" s="99"/>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c r="AL822" s="98"/>
    </row>
    <row r="823" ht="13.5" customHeight="1">
      <c r="A823" s="5"/>
      <c r="B823" s="98"/>
      <c r="C823" s="98"/>
      <c r="D823" s="98"/>
      <c r="E823" s="98"/>
      <c r="F823" s="98"/>
      <c r="G823" s="78"/>
      <c r="H823" s="185"/>
      <c r="I823" s="98"/>
      <c r="J823" s="99"/>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c r="AL823" s="98"/>
    </row>
    <row r="824" ht="13.5" customHeight="1">
      <c r="A824" s="5"/>
      <c r="B824" s="98"/>
      <c r="C824" s="98"/>
      <c r="D824" s="98"/>
      <c r="E824" s="98"/>
      <c r="F824" s="98"/>
      <c r="G824" s="78"/>
      <c r="H824" s="185"/>
      <c r="I824" s="98"/>
      <c r="J824" s="99"/>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c r="AL824" s="98"/>
    </row>
    <row r="825" ht="13.5" customHeight="1">
      <c r="A825" s="5"/>
      <c r="B825" s="98"/>
      <c r="C825" s="98"/>
      <c r="D825" s="98"/>
      <c r="E825" s="98"/>
      <c r="F825" s="98"/>
      <c r="G825" s="78"/>
      <c r="H825" s="185"/>
      <c r="I825" s="98"/>
      <c r="J825" s="99"/>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c r="AL825" s="98"/>
    </row>
    <row r="826" ht="13.5" customHeight="1">
      <c r="A826" s="5"/>
      <c r="B826" s="98"/>
      <c r="C826" s="98"/>
      <c r="D826" s="98"/>
      <c r="E826" s="98"/>
      <c r="F826" s="98"/>
      <c r="G826" s="78"/>
      <c r="H826" s="185"/>
      <c r="I826" s="98"/>
      <c r="J826" s="99"/>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c r="AL826" s="98"/>
    </row>
    <row r="827" ht="13.5" customHeight="1">
      <c r="A827" s="5"/>
      <c r="B827" s="98"/>
      <c r="C827" s="98"/>
      <c r="D827" s="98"/>
      <c r="E827" s="98"/>
      <c r="F827" s="98"/>
      <c r="G827" s="78"/>
      <c r="H827" s="185"/>
      <c r="I827" s="98"/>
      <c r="J827" s="99"/>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c r="AL827" s="98"/>
    </row>
    <row r="828" ht="13.5" customHeight="1">
      <c r="A828" s="5"/>
      <c r="B828" s="98"/>
      <c r="C828" s="98"/>
      <c r="D828" s="98"/>
      <c r="E828" s="98"/>
      <c r="F828" s="98"/>
      <c r="G828" s="78"/>
      <c r="H828" s="185"/>
      <c r="I828" s="98"/>
      <c r="J828" s="99"/>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c r="AL828" s="98"/>
    </row>
    <row r="829" ht="13.5" customHeight="1">
      <c r="A829" s="5"/>
      <c r="B829" s="98"/>
      <c r="C829" s="98"/>
      <c r="D829" s="98"/>
      <c r="E829" s="98"/>
      <c r="F829" s="98"/>
      <c r="G829" s="78"/>
      <c r="H829" s="185"/>
      <c r="I829" s="98"/>
      <c r="J829" s="99"/>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c r="AL829" s="98"/>
    </row>
    <row r="830" ht="13.5" customHeight="1">
      <c r="A830" s="5"/>
      <c r="B830" s="98"/>
      <c r="C830" s="98"/>
      <c r="D830" s="98"/>
      <c r="E830" s="98"/>
      <c r="F830" s="98"/>
      <c r="G830" s="78"/>
      <c r="H830" s="185"/>
      <c r="I830" s="98"/>
      <c r="J830" s="99"/>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c r="AL830" s="98"/>
    </row>
    <row r="831" ht="13.5" customHeight="1">
      <c r="A831" s="5"/>
      <c r="B831" s="98"/>
      <c r="C831" s="98"/>
      <c r="D831" s="98"/>
      <c r="E831" s="98"/>
      <c r="F831" s="98"/>
      <c r="G831" s="78"/>
      <c r="H831" s="185"/>
      <c r="I831" s="98"/>
      <c r="J831" s="99"/>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c r="AL831" s="98"/>
    </row>
    <row r="832" ht="13.5" customHeight="1">
      <c r="A832" s="5"/>
      <c r="B832" s="98"/>
      <c r="C832" s="98"/>
      <c r="D832" s="98"/>
      <c r="E832" s="98"/>
      <c r="F832" s="98"/>
      <c r="G832" s="78"/>
      <c r="H832" s="185"/>
      <c r="I832" s="98"/>
      <c r="J832" s="99"/>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c r="AL832" s="98"/>
    </row>
    <row r="833" ht="13.5" customHeight="1">
      <c r="A833" s="5"/>
      <c r="B833" s="98"/>
      <c r="C833" s="98"/>
      <c r="D833" s="98"/>
      <c r="E833" s="98"/>
      <c r="F833" s="98"/>
      <c r="G833" s="78"/>
      <c r="H833" s="185"/>
      <c r="I833" s="98"/>
      <c r="J833" s="99"/>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c r="AL833" s="98"/>
    </row>
    <row r="834" ht="13.5" customHeight="1">
      <c r="A834" s="5"/>
      <c r="B834" s="98"/>
      <c r="C834" s="98"/>
      <c r="D834" s="98"/>
      <c r="E834" s="98"/>
      <c r="F834" s="98"/>
      <c r="G834" s="78"/>
      <c r="H834" s="185"/>
      <c r="I834" s="98"/>
      <c r="J834" s="99"/>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c r="AL834" s="98"/>
    </row>
    <row r="835" ht="13.5" customHeight="1">
      <c r="A835" s="5"/>
      <c r="B835" s="98"/>
      <c r="C835" s="98"/>
      <c r="D835" s="98"/>
      <c r="E835" s="98"/>
      <c r="F835" s="98"/>
      <c r="G835" s="78"/>
      <c r="H835" s="185"/>
      <c r="I835" s="98"/>
      <c r="J835" s="99"/>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c r="AL835" s="98"/>
    </row>
    <row r="836" ht="13.5" customHeight="1">
      <c r="A836" s="5"/>
      <c r="B836" s="98"/>
      <c r="C836" s="98"/>
      <c r="D836" s="98"/>
      <c r="E836" s="98"/>
      <c r="F836" s="98"/>
      <c r="G836" s="78"/>
      <c r="H836" s="185"/>
      <c r="I836" s="98"/>
      <c r="J836" s="99"/>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c r="AL836" s="98"/>
    </row>
    <row r="837" ht="13.5" customHeight="1">
      <c r="A837" s="5"/>
      <c r="B837" s="98"/>
      <c r="C837" s="98"/>
      <c r="D837" s="98"/>
      <c r="E837" s="98"/>
      <c r="F837" s="98"/>
      <c r="G837" s="78"/>
      <c r="H837" s="185"/>
      <c r="I837" s="98"/>
      <c r="J837" s="99"/>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c r="AL837" s="98"/>
    </row>
    <row r="838" ht="13.5" customHeight="1">
      <c r="A838" s="5"/>
      <c r="B838" s="98"/>
      <c r="C838" s="98"/>
      <c r="D838" s="98"/>
      <c r="E838" s="98"/>
      <c r="F838" s="98"/>
      <c r="G838" s="78"/>
      <c r="H838" s="185"/>
      <c r="I838" s="98"/>
      <c r="J838" s="99"/>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c r="AL838" s="98"/>
    </row>
    <row r="839" ht="13.5" customHeight="1">
      <c r="A839" s="5"/>
      <c r="B839" s="98"/>
      <c r="C839" s="98"/>
      <c r="D839" s="98"/>
      <c r="E839" s="98"/>
      <c r="F839" s="98"/>
      <c r="G839" s="78"/>
      <c r="H839" s="185"/>
      <c r="I839" s="98"/>
      <c r="J839" s="99"/>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c r="AL839" s="98"/>
    </row>
    <row r="840" ht="13.5" customHeight="1">
      <c r="A840" s="5"/>
      <c r="B840" s="98"/>
      <c r="C840" s="98"/>
      <c r="D840" s="98"/>
      <c r="E840" s="98"/>
      <c r="F840" s="98"/>
      <c r="G840" s="78"/>
      <c r="H840" s="185"/>
      <c r="I840" s="98"/>
      <c r="J840" s="99"/>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c r="AL840" s="98"/>
    </row>
    <row r="841" ht="13.5" customHeight="1">
      <c r="A841" s="5"/>
      <c r="B841" s="98"/>
      <c r="C841" s="98"/>
      <c r="D841" s="98"/>
      <c r="E841" s="98"/>
      <c r="F841" s="98"/>
      <c r="G841" s="78"/>
      <c r="H841" s="185"/>
      <c r="I841" s="98"/>
      <c r="J841" s="99"/>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c r="AL841" s="98"/>
    </row>
    <row r="842" ht="13.5" customHeight="1">
      <c r="A842" s="5"/>
      <c r="B842" s="98"/>
      <c r="C842" s="98"/>
      <c r="D842" s="98"/>
      <c r="E842" s="98"/>
      <c r="F842" s="98"/>
      <c r="G842" s="78"/>
      <c r="H842" s="185"/>
      <c r="I842" s="98"/>
      <c r="J842" s="99"/>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c r="AL842" s="98"/>
    </row>
    <row r="843" ht="13.5" customHeight="1">
      <c r="A843" s="5"/>
      <c r="B843" s="98"/>
      <c r="C843" s="98"/>
      <c r="D843" s="98"/>
      <c r="E843" s="98"/>
      <c r="F843" s="98"/>
      <c r="G843" s="78"/>
      <c r="H843" s="185"/>
      <c r="I843" s="98"/>
      <c r="J843" s="99"/>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c r="AL843" s="98"/>
    </row>
    <row r="844" ht="13.5" customHeight="1">
      <c r="A844" s="5"/>
      <c r="B844" s="98"/>
      <c r="C844" s="98"/>
      <c r="D844" s="98"/>
      <c r="E844" s="98"/>
      <c r="F844" s="98"/>
      <c r="G844" s="78"/>
      <c r="H844" s="185"/>
      <c r="I844" s="98"/>
      <c r="J844" s="99"/>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c r="AL844" s="98"/>
    </row>
    <row r="845" ht="13.5" customHeight="1">
      <c r="A845" s="5"/>
      <c r="B845" s="98"/>
      <c r="C845" s="98"/>
      <c r="D845" s="98"/>
      <c r="E845" s="98"/>
      <c r="F845" s="98"/>
      <c r="G845" s="78"/>
      <c r="H845" s="185"/>
      <c r="I845" s="98"/>
      <c r="J845" s="99"/>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c r="AL845" s="98"/>
    </row>
    <row r="846" ht="13.5" customHeight="1">
      <c r="A846" s="5"/>
      <c r="B846" s="98"/>
      <c r="C846" s="98"/>
      <c r="D846" s="98"/>
      <c r="E846" s="98"/>
      <c r="F846" s="98"/>
      <c r="G846" s="78"/>
      <c r="H846" s="185"/>
      <c r="I846" s="98"/>
      <c r="J846" s="99"/>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c r="AL846" s="98"/>
    </row>
    <row r="847" ht="13.5" customHeight="1">
      <c r="A847" s="5"/>
      <c r="B847" s="98"/>
      <c r="C847" s="98"/>
      <c r="D847" s="98"/>
      <c r="E847" s="98"/>
      <c r="F847" s="98"/>
      <c r="G847" s="78"/>
      <c r="H847" s="185"/>
      <c r="I847" s="98"/>
      <c r="J847" s="99"/>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c r="AL847" s="98"/>
    </row>
    <row r="848" ht="13.5" customHeight="1">
      <c r="A848" s="5"/>
      <c r="B848" s="98"/>
      <c r="C848" s="98"/>
      <c r="D848" s="98"/>
      <c r="E848" s="98"/>
      <c r="F848" s="98"/>
      <c r="G848" s="78"/>
      <c r="H848" s="185"/>
      <c r="I848" s="98"/>
      <c r="J848" s="99"/>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c r="AL848" s="98"/>
    </row>
    <row r="849" ht="13.5" customHeight="1">
      <c r="A849" s="5"/>
      <c r="B849" s="98"/>
      <c r="C849" s="98"/>
      <c r="D849" s="98"/>
      <c r="E849" s="98"/>
      <c r="F849" s="98"/>
      <c r="G849" s="78"/>
      <c r="H849" s="185"/>
      <c r="I849" s="98"/>
      <c r="J849" s="99"/>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c r="AL849" s="98"/>
    </row>
    <row r="850" ht="13.5" customHeight="1">
      <c r="A850" s="5"/>
      <c r="B850" s="98"/>
      <c r="C850" s="98"/>
      <c r="D850" s="98"/>
      <c r="E850" s="98"/>
      <c r="F850" s="98"/>
      <c r="G850" s="78"/>
      <c r="H850" s="185"/>
      <c r="I850" s="98"/>
      <c r="J850" s="99"/>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c r="AL850" s="98"/>
    </row>
    <row r="851" ht="13.5" customHeight="1">
      <c r="A851" s="5"/>
      <c r="B851" s="98"/>
      <c r="C851" s="98"/>
      <c r="D851" s="98"/>
      <c r="E851" s="98"/>
      <c r="F851" s="98"/>
      <c r="G851" s="78"/>
      <c r="H851" s="185"/>
      <c r="I851" s="98"/>
      <c r="J851" s="99"/>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c r="AL851" s="98"/>
    </row>
    <row r="852" ht="13.5" customHeight="1">
      <c r="A852" s="5"/>
      <c r="B852" s="98"/>
      <c r="C852" s="98"/>
      <c r="D852" s="98"/>
      <c r="E852" s="98"/>
      <c r="F852" s="98"/>
      <c r="G852" s="78"/>
      <c r="H852" s="185"/>
      <c r="I852" s="98"/>
      <c r="J852" s="99"/>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c r="AL852" s="98"/>
    </row>
    <row r="853" ht="13.5" customHeight="1">
      <c r="A853" s="5"/>
      <c r="B853" s="98"/>
      <c r="C853" s="98"/>
      <c r="D853" s="98"/>
      <c r="E853" s="98"/>
      <c r="F853" s="98"/>
      <c r="G853" s="78"/>
      <c r="H853" s="185"/>
      <c r="I853" s="98"/>
      <c r="J853" s="99"/>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c r="AL853" s="98"/>
    </row>
    <row r="854" ht="13.5" customHeight="1">
      <c r="A854" s="5"/>
      <c r="B854" s="98"/>
      <c r="C854" s="98"/>
      <c r="D854" s="98"/>
      <c r="E854" s="98"/>
      <c r="F854" s="98"/>
      <c r="G854" s="78"/>
      <c r="H854" s="185"/>
      <c r="I854" s="98"/>
      <c r="J854" s="99"/>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c r="AL854" s="98"/>
    </row>
    <row r="855" ht="13.5" customHeight="1">
      <c r="A855" s="5"/>
      <c r="B855" s="98"/>
      <c r="C855" s="98"/>
      <c r="D855" s="98"/>
      <c r="E855" s="98"/>
      <c r="F855" s="98"/>
      <c r="G855" s="78"/>
      <c r="H855" s="185"/>
      <c r="I855" s="98"/>
      <c r="J855" s="99"/>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c r="AL855" s="98"/>
    </row>
    <row r="856" ht="13.5" customHeight="1">
      <c r="A856" s="5"/>
      <c r="B856" s="98"/>
      <c r="C856" s="98"/>
      <c r="D856" s="98"/>
      <c r="E856" s="98"/>
      <c r="F856" s="98"/>
      <c r="G856" s="78"/>
      <c r="H856" s="185"/>
      <c r="I856" s="98"/>
      <c r="J856" s="99"/>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c r="AL856" s="98"/>
    </row>
    <row r="857" ht="13.5" customHeight="1">
      <c r="A857" s="5"/>
      <c r="B857" s="98"/>
      <c r="C857" s="98"/>
      <c r="D857" s="98"/>
      <c r="E857" s="98"/>
      <c r="F857" s="98"/>
      <c r="G857" s="78"/>
      <c r="H857" s="185"/>
      <c r="I857" s="98"/>
      <c r="J857" s="99"/>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c r="AL857" s="98"/>
    </row>
    <row r="858" ht="13.5" customHeight="1">
      <c r="A858" s="5"/>
      <c r="B858" s="98"/>
      <c r="C858" s="98"/>
      <c r="D858" s="98"/>
      <c r="E858" s="98"/>
      <c r="F858" s="98"/>
      <c r="G858" s="78"/>
      <c r="H858" s="185"/>
      <c r="I858" s="98"/>
      <c r="J858" s="99"/>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c r="AL858" s="98"/>
    </row>
    <row r="859" ht="13.5" customHeight="1">
      <c r="A859" s="5"/>
      <c r="B859" s="98"/>
      <c r="C859" s="98"/>
      <c r="D859" s="98"/>
      <c r="E859" s="98"/>
      <c r="F859" s="98"/>
      <c r="G859" s="78"/>
      <c r="H859" s="185"/>
      <c r="I859" s="98"/>
      <c r="J859" s="99"/>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c r="AL859" s="98"/>
    </row>
    <row r="860" ht="13.5" customHeight="1">
      <c r="A860" s="5"/>
      <c r="B860" s="98"/>
      <c r="C860" s="98"/>
      <c r="D860" s="98"/>
      <c r="E860" s="98"/>
      <c r="F860" s="98"/>
      <c r="G860" s="78"/>
      <c r="H860" s="185"/>
      <c r="I860" s="98"/>
      <c r="J860" s="99"/>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c r="AL860" s="98"/>
    </row>
    <row r="861" ht="13.5" customHeight="1">
      <c r="A861" s="5"/>
      <c r="B861" s="98"/>
      <c r="C861" s="98"/>
      <c r="D861" s="98"/>
      <c r="E861" s="98"/>
      <c r="F861" s="98"/>
      <c r="G861" s="78"/>
      <c r="H861" s="185"/>
      <c r="I861" s="98"/>
      <c r="J861" s="99"/>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c r="AL861" s="98"/>
    </row>
    <row r="862" ht="13.5" customHeight="1">
      <c r="A862" s="5"/>
      <c r="B862" s="98"/>
      <c r="C862" s="98"/>
      <c r="D862" s="98"/>
      <c r="E862" s="98"/>
      <c r="F862" s="98"/>
      <c r="G862" s="78"/>
      <c r="H862" s="185"/>
      <c r="I862" s="98"/>
      <c r="J862" s="99"/>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c r="AL862" s="98"/>
    </row>
    <row r="863" ht="13.5" customHeight="1">
      <c r="A863" s="5"/>
      <c r="B863" s="98"/>
      <c r="C863" s="98"/>
      <c r="D863" s="98"/>
      <c r="E863" s="98"/>
      <c r="F863" s="98"/>
      <c r="G863" s="78"/>
      <c r="H863" s="185"/>
      <c r="I863" s="98"/>
      <c r="J863" s="99"/>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c r="AL863" s="98"/>
    </row>
    <row r="864" ht="13.5" customHeight="1">
      <c r="A864" s="5"/>
      <c r="B864" s="98"/>
      <c r="C864" s="98"/>
      <c r="D864" s="98"/>
      <c r="E864" s="98"/>
      <c r="F864" s="98"/>
      <c r="G864" s="78"/>
      <c r="H864" s="185"/>
      <c r="I864" s="98"/>
      <c r="J864" s="99"/>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c r="AL864" s="98"/>
    </row>
    <row r="865" ht="13.5" customHeight="1">
      <c r="A865" s="5"/>
      <c r="B865" s="98"/>
      <c r="C865" s="98"/>
      <c r="D865" s="98"/>
      <c r="E865" s="98"/>
      <c r="F865" s="98"/>
      <c r="G865" s="78"/>
      <c r="H865" s="185"/>
      <c r="I865" s="98"/>
      <c r="J865" s="99"/>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c r="AL865" s="98"/>
    </row>
    <row r="866" ht="13.5" customHeight="1">
      <c r="A866" s="5"/>
      <c r="B866" s="98"/>
      <c r="C866" s="98"/>
      <c r="D866" s="98"/>
      <c r="E866" s="98"/>
      <c r="F866" s="98"/>
      <c r="G866" s="78"/>
      <c r="H866" s="185"/>
      <c r="I866" s="98"/>
      <c r="J866" s="99"/>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c r="AL866" s="98"/>
    </row>
    <row r="867" ht="13.5" customHeight="1">
      <c r="A867" s="5"/>
      <c r="B867" s="98"/>
      <c r="C867" s="98"/>
      <c r="D867" s="98"/>
      <c r="E867" s="98"/>
      <c r="F867" s="98"/>
      <c r="G867" s="78"/>
      <c r="H867" s="185"/>
      <c r="I867" s="98"/>
      <c r="J867" s="99"/>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c r="AL867" s="98"/>
    </row>
    <row r="868" ht="13.5" customHeight="1">
      <c r="A868" s="5"/>
      <c r="B868" s="98"/>
      <c r="C868" s="98"/>
      <c r="D868" s="98"/>
      <c r="E868" s="98"/>
      <c r="F868" s="98"/>
      <c r="G868" s="78"/>
      <c r="H868" s="185"/>
      <c r="I868" s="98"/>
      <c r="J868" s="99"/>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c r="AL868" s="98"/>
    </row>
    <row r="869" ht="13.5" customHeight="1">
      <c r="A869" s="5"/>
      <c r="B869" s="98"/>
      <c r="C869" s="98"/>
      <c r="D869" s="98"/>
      <c r="E869" s="98"/>
      <c r="F869" s="98"/>
      <c r="G869" s="78"/>
      <c r="H869" s="185"/>
      <c r="I869" s="98"/>
      <c r="J869" s="99"/>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c r="AL869" s="98"/>
    </row>
    <row r="870" ht="13.5" customHeight="1">
      <c r="A870" s="5"/>
      <c r="B870" s="98"/>
      <c r="C870" s="98"/>
      <c r="D870" s="98"/>
      <c r="E870" s="98"/>
      <c r="F870" s="98"/>
      <c r="G870" s="78"/>
      <c r="H870" s="185"/>
      <c r="I870" s="98"/>
      <c r="J870" s="99"/>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c r="AL870" s="98"/>
    </row>
    <row r="871" ht="13.5" customHeight="1">
      <c r="A871" s="5"/>
      <c r="B871" s="98"/>
      <c r="C871" s="98"/>
      <c r="D871" s="98"/>
      <c r="E871" s="98"/>
      <c r="F871" s="98"/>
      <c r="G871" s="78"/>
      <c r="H871" s="185"/>
      <c r="I871" s="98"/>
      <c r="J871" s="99"/>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c r="AL871" s="98"/>
    </row>
    <row r="872" ht="13.5" customHeight="1">
      <c r="A872" s="5"/>
      <c r="B872" s="98"/>
      <c r="C872" s="98"/>
      <c r="D872" s="98"/>
      <c r="E872" s="98"/>
      <c r="F872" s="98"/>
      <c r="G872" s="78"/>
      <c r="H872" s="185"/>
      <c r="I872" s="98"/>
      <c r="J872" s="99"/>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c r="AL872" s="98"/>
    </row>
    <row r="873" ht="13.5" customHeight="1">
      <c r="A873" s="5"/>
      <c r="B873" s="98"/>
      <c r="C873" s="98"/>
      <c r="D873" s="98"/>
      <c r="E873" s="98"/>
      <c r="F873" s="98"/>
      <c r="G873" s="78"/>
      <c r="H873" s="185"/>
      <c r="I873" s="98"/>
      <c r="J873" s="99"/>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c r="AL873" s="98"/>
    </row>
    <row r="874" ht="13.5" customHeight="1">
      <c r="A874" s="5"/>
      <c r="B874" s="98"/>
      <c r="C874" s="98"/>
      <c r="D874" s="98"/>
      <c r="E874" s="98"/>
      <c r="F874" s="98"/>
      <c r="G874" s="78"/>
      <c r="H874" s="185"/>
      <c r="I874" s="98"/>
      <c r="J874" s="99"/>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c r="AL874" s="98"/>
    </row>
    <row r="875" ht="13.5" customHeight="1">
      <c r="A875" s="5"/>
      <c r="B875" s="98"/>
      <c r="C875" s="98"/>
      <c r="D875" s="98"/>
      <c r="E875" s="98"/>
      <c r="F875" s="98"/>
      <c r="G875" s="78"/>
      <c r="H875" s="185"/>
      <c r="I875" s="98"/>
      <c r="J875" s="99"/>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c r="AL875" s="98"/>
    </row>
    <row r="876" ht="13.5" customHeight="1">
      <c r="A876" s="5"/>
      <c r="B876" s="98"/>
      <c r="C876" s="98"/>
      <c r="D876" s="98"/>
      <c r="E876" s="98"/>
      <c r="F876" s="98"/>
      <c r="G876" s="78"/>
      <c r="H876" s="185"/>
      <c r="I876" s="98"/>
      <c r="J876" s="99"/>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c r="AL876" s="98"/>
    </row>
    <row r="877" ht="13.5" customHeight="1">
      <c r="A877" s="5"/>
      <c r="B877" s="98"/>
      <c r="C877" s="98"/>
      <c r="D877" s="98"/>
      <c r="E877" s="98"/>
      <c r="F877" s="98"/>
      <c r="G877" s="78"/>
      <c r="H877" s="185"/>
      <c r="I877" s="98"/>
      <c r="J877" s="99"/>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c r="AL877" s="98"/>
    </row>
    <row r="878" ht="13.5" customHeight="1">
      <c r="A878" s="5"/>
      <c r="B878" s="98"/>
      <c r="C878" s="98"/>
      <c r="D878" s="98"/>
      <c r="E878" s="98"/>
      <c r="F878" s="98"/>
      <c r="G878" s="78"/>
      <c r="H878" s="185"/>
      <c r="I878" s="98"/>
      <c r="J878" s="99"/>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c r="AL878" s="98"/>
    </row>
    <row r="879" ht="13.5" customHeight="1">
      <c r="A879" s="5"/>
      <c r="B879" s="98"/>
      <c r="C879" s="98"/>
      <c r="D879" s="98"/>
      <c r="E879" s="98"/>
      <c r="F879" s="98"/>
      <c r="G879" s="78"/>
      <c r="H879" s="185"/>
      <c r="I879" s="98"/>
      <c r="J879" s="99"/>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c r="AL879" s="98"/>
    </row>
    <row r="880" ht="13.5" customHeight="1">
      <c r="A880" s="5"/>
      <c r="B880" s="98"/>
      <c r="C880" s="98"/>
      <c r="D880" s="98"/>
      <c r="E880" s="98"/>
      <c r="F880" s="98"/>
      <c r="G880" s="78"/>
      <c r="H880" s="185"/>
      <c r="I880" s="98"/>
      <c r="J880" s="99"/>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c r="AL880" s="98"/>
    </row>
    <row r="881" ht="13.5" customHeight="1">
      <c r="A881" s="5"/>
      <c r="B881" s="98"/>
      <c r="C881" s="98"/>
      <c r="D881" s="98"/>
      <c r="E881" s="98"/>
      <c r="F881" s="98"/>
      <c r="G881" s="78"/>
      <c r="H881" s="185"/>
      <c r="I881" s="98"/>
      <c r="J881" s="99"/>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c r="AL881" s="98"/>
    </row>
    <row r="882" ht="13.5" customHeight="1">
      <c r="A882" s="5"/>
      <c r="B882" s="98"/>
      <c r="C882" s="98"/>
      <c r="D882" s="98"/>
      <c r="E882" s="98"/>
      <c r="F882" s="98"/>
      <c r="G882" s="78"/>
      <c r="H882" s="185"/>
      <c r="I882" s="98"/>
      <c r="J882" s="99"/>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c r="AL882" s="98"/>
    </row>
    <row r="883" ht="13.5" customHeight="1">
      <c r="A883" s="5"/>
      <c r="B883" s="98"/>
      <c r="C883" s="98"/>
      <c r="D883" s="98"/>
      <c r="E883" s="98"/>
      <c r="F883" s="98"/>
      <c r="G883" s="78"/>
      <c r="H883" s="185"/>
      <c r="I883" s="98"/>
      <c r="J883" s="99"/>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c r="AL883" s="98"/>
    </row>
    <row r="884" ht="13.5" customHeight="1">
      <c r="A884" s="5"/>
      <c r="B884" s="98"/>
      <c r="C884" s="98"/>
      <c r="D884" s="98"/>
      <c r="E884" s="98"/>
      <c r="F884" s="98"/>
      <c r="G884" s="78"/>
      <c r="H884" s="185"/>
      <c r="I884" s="98"/>
      <c r="J884" s="99"/>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c r="AL884" s="98"/>
    </row>
    <row r="885" ht="13.5" customHeight="1">
      <c r="A885" s="5"/>
      <c r="B885" s="98"/>
      <c r="C885" s="98"/>
      <c r="D885" s="98"/>
      <c r="E885" s="98"/>
      <c r="F885" s="98"/>
      <c r="G885" s="78"/>
      <c r="H885" s="185"/>
      <c r="I885" s="98"/>
      <c r="J885" s="99"/>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c r="AL885" s="98"/>
    </row>
    <row r="886" ht="13.5" customHeight="1">
      <c r="A886" s="5"/>
      <c r="B886" s="98"/>
      <c r="C886" s="98"/>
      <c r="D886" s="98"/>
      <c r="E886" s="98"/>
      <c r="F886" s="98"/>
      <c r="G886" s="78"/>
      <c r="H886" s="185"/>
      <c r="I886" s="98"/>
      <c r="J886" s="99"/>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c r="AL886" s="98"/>
    </row>
    <row r="887" ht="13.5" customHeight="1">
      <c r="A887" s="5"/>
      <c r="B887" s="98"/>
      <c r="C887" s="98"/>
      <c r="D887" s="98"/>
      <c r="E887" s="98"/>
      <c r="F887" s="98"/>
      <c r="G887" s="78"/>
      <c r="H887" s="185"/>
      <c r="I887" s="98"/>
      <c r="J887" s="99"/>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c r="AL887" s="98"/>
    </row>
    <row r="888" ht="13.5" customHeight="1">
      <c r="A888" s="5"/>
      <c r="B888" s="98"/>
      <c r="C888" s="98"/>
      <c r="D888" s="98"/>
      <c r="E888" s="98"/>
      <c r="F888" s="98"/>
      <c r="G888" s="78"/>
      <c r="H888" s="185"/>
      <c r="I888" s="98"/>
      <c r="J888" s="99"/>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c r="AL888" s="98"/>
    </row>
    <row r="889" ht="13.5" customHeight="1">
      <c r="A889" s="5"/>
      <c r="B889" s="98"/>
      <c r="C889" s="98"/>
      <c r="D889" s="98"/>
      <c r="E889" s="98"/>
      <c r="F889" s="98"/>
      <c r="G889" s="78"/>
      <c r="H889" s="185"/>
      <c r="I889" s="98"/>
      <c r="J889" s="99"/>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c r="AL889" s="98"/>
    </row>
    <row r="890" ht="13.5" customHeight="1">
      <c r="A890" s="5"/>
      <c r="B890" s="98"/>
      <c r="C890" s="98"/>
      <c r="D890" s="98"/>
      <c r="E890" s="98"/>
      <c r="F890" s="98"/>
      <c r="G890" s="78"/>
      <c r="H890" s="185"/>
      <c r="I890" s="98"/>
      <c r="J890" s="99"/>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c r="AL890" s="98"/>
    </row>
    <row r="891" ht="13.5" customHeight="1">
      <c r="A891" s="5"/>
      <c r="B891" s="98"/>
      <c r="C891" s="98"/>
      <c r="D891" s="98"/>
      <c r="E891" s="98"/>
      <c r="F891" s="98"/>
      <c r="G891" s="78"/>
      <c r="H891" s="185"/>
      <c r="I891" s="98"/>
      <c r="J891" s="99"/>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c r="AL891" s="98"/>
    </row>
    <row r="892" ht="13.5" customHeight="1">
      <c r="A892" s="5"/>
      <c r="B892" s="98"/>
      <c r="C892" s="98"/>
      <c r="D892" s="98"/>
      <c r="E892" s="98"/>
      <c r="F892" s="98"/>
      <c r="G892" s="78"/>
      <c r="H892" s="185"/>
      <c r="I892" s="98"/>
      <c r="J892" s="99"/>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c r="AL892" s="98"/>
    </row>
    <row r="893" ht="13.5" customHeight="1">
      <c r="A893" s="5"/>
      <c r="B893" s="98"/>
      <c r="C893" s="98"/>
      <c r="D893" s="98"/>
      <c r="E893" s="98"/>
      <c r="F893" s="98"/>
      <c r="G893" s="78"/>
      <c r="H893" s="185"/>
      <c r="I893" s="98"/>
      <c r="J893" s="99"/>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c r="AL893" s="98"/>
    </row>
    <row r="894" ht="13.5" customHeight="1">
      <c r="A894" s="5"/>
      <c r="B894" s="98"/>
      <c r="C894" s="98"/>
      <c r="D894" s="98"/>
      <c r="E894" s="98"/>
      <c r="F894" s="98"/>
      <c r="G894" s="78"/>
      <c r="H894" s="185"/>
      <c r="I894" s="98"/>
      <c r="J894" s="99"/>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c r="AL894" s="98"/>
    </row>
    <row r="895" ht="13.5" customHeight="1">
      <c r="A895" s="5"/>
      <c r="B895" s="98"/>
      <c r="C895" s="98"/>
      <c r="D895" s="98"/>
      <c r="E895" s="98"/>
      <c r="F895" s="98"/>
      <c r="G895" s="78"/>
      <c r="H895" s="185"/>
      <c r="I895" s="98"/>
      <c r="J895" s="99"/>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c r="AL895" s="98"/>
    </row>
    <row r="896" ht="13.5" customHeight="1">
      <c r="A896" s="5"/>
      <c r="B896" s="98"/>
      <c r="C896" s="98"/>
      <c r="D896" s="98"/>
      <c r="E896" s="98"/>
      <c r="F896" s="98"/>
      <c r="G896" s="78"/>
      <c r="H896" s="185"/>
      <c r="I896" s="98"/>
      <c r="J896" s="99"/>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c r="AL896" s="98"/>
    </row>
    <row r="897" ht="13.5" customHeight="1">
      <c r="A897" s="5"/>
      <c r="B897" s="98"/>
      <c r="C897" s="98"/>
      <c r="D897" s="98"/>
      <c r="E897" s="98"/>
      <c r="F897" s="98"/>
      <c r="G897" s="78"/>
      <c r="H897" s="185"/>
      <c r="I897" s="98"/>
      <c r="J897" s="99"/>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c r="AL897" s="98"/>
    </row>
    <row r="898" ht="13.5" customHeight="1">
      <c r="A898" s="5"/>
      <c r="B898" s="98"/>
      <c r="C898" s="98"/>
      <c r="D898" s="98"/>
      <c r="E898" s="98"/>
      <c r="F898" s="98"/>
      <c r="G898" s="78"/>
      <c r="H898" s="185"/>
      <c r="I898" s="98"/>
      <c r="J898" s="99"/>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c r="AL898" s="98"/>
    </row>
    <row r="899" ht="13.5" customHeight="1">
      <c r="A899" s="5"/>
      <c r="B899" s="98"/>
      <c r="C899" s="98"/>
      <c r="D899" s="98"/>
      <c r="E899" s="98"/>
      <c r="F899" s="98"/>
      <c r="G899" s="78"/>
      <c r="H899" s="185"/>
      <c r="I899" s="98"/>
      <c r="J899" s="99"/>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c r="AL899" s="98"/>
    </row>
    <row r="900" ht="13.5" customHeight="1">
      <c r="A900" s="5"/>
      <c r="B900" s="98"/>
      <c r="C900" s="98"/>
      <c r="D900" s="98"/>
      <c r="E900" s="98"/>
      <c r="F900" s="98"/>
      <c r="G900" s="78"/>
      <c r="H900" s="185"/>
      <c r="I900" s="98"/>
      <c r="J900" s="99"/>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c r="AL900" s="98"/>
    </row>
    <row r="901" ht="13.5" customHeight="1">
      <c r="A901" s="5"/>
      <c r="B901" s="98"/>
      <c r="C901" s="98"/>
      <c r="D901" s="98"/>
      <c r="E901" s="98"/>
      <c r="F901" s="98"/>
      <c r="G901" s="78"/>
      <c r="H901" s="185"/>
      <c r="I901" s="98"/>
      <c r="J901" s="99"/>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c r="AL901" s="98"/>
    </row>
    <row r="902" ht="13.5" customHeight="1">
      <c r="A902" s="5"/>
      <c r="B902" s="98"/>
      <c r="C902" s="98"/>
      <c r="D902" s="98"/>
      <c r="E902" s="98"/>
      <c r="F902" s="98"/>
      <c r="G902" s="78"/>
      <c r="H902" s="185"/>
      <c r="I902" s="98"/>
      <c r="J902" s="99"/>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c r="AL902" s="98"/>
    </row>
    <row r="903" ht="13.5" customHeight="1">
      <c r="A903" s="5"/>
      <c r="B903" s="98"/>
      <c r="C903" s="98"/>
      <c r="D903" s="98"/>
      <c r="E903" s="98"/>
      <c r="F903" s="98"/>
      <c r="G903" s="78"/>
      <c r="H903" s="185"/>
      <c r="I903" s="98"/>
      <c r="J903" s="99"/>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c r="AL903" s="98"/>
    </row>
    <row r="904" ht="13.5" customHeight="1">
      <c r="A904" s="5"/>
      <c r="B904" s="98"/>
      <c r="C904" s="98"/>
      <c r="D904" s="98"/>
      <c r="E904" s="98"/>
      <c r="F904" s="98"/>
      <c r="G904" s="78"/>
      <c r="H904" s="185"/>
      <c r="I904" s="98"/>
      <c r="J904" s="99"/>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c r="AL904" s="98"/>
    </row>
    <row r="905" ht="13.5" customHeight="1">
      <c r="A905" s="5"/>
      <c r="B905" s="98"/>
      <c r="C905" s="98"/>
      <c r="D905" s="98"/>
      <c r="E905" s="98"/>
      <c r="F905" s="98"/>
      <c r="G905" s="78"/>
      <c r="H905" s="185"/>
      <c r="I905" s="98"/>
      <c r="J905" s="99"/>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c r="AL905" s="98"/>
    </row>
    <row r="906" ht="13.5" customHeight="1">
      <c r="A906" s="5"/>
      <c r="B906" s="98"/>
      <c r="C906" s="98"/>
      <c r="D906" s="98"/>
      <c r="E906" s="98"/>
      <c r="F906" s="98"/>
      <c r="G906" s="78"/>
      <c r="H906" s="185"/>
      <c r="I906" s="98"/>
      <c r="J906" s="99"/>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c r="AL906" s="98"/>
    </row>
    <row r="907" ht="13.5" customHeight="1">
      <c r="A907" s="5"/>
      <c r="B907" s="98"/>
      <c r="C907" s="98"/>
      <c r="D907" s="98"/>
      <c r="E907" s="98"/>
      <c r="F907" s="98"/>
      <c r="G907" s="78"/>
      <c r="H907" s="185"/>
      <c r="I907" s="98"/>
      <c r="J907" s="99"/>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c r="AL907" s="98"/>
    </row>
    <row r="908" ht="13.5" customHeight="1">
      <c r="A908" s="5"/>
      <c r="B908" s="98"/>
      <c r="C908" s="98"/>
      <c r="D908" s="98"/>
      <c r="E908" s="98"/>
      <c r="F908" s="98"/>
      <c r="G908" s="78"/>
      <c r="H908" s="185"/>
      <c r="I908" s="98"/>
      <c r="J908" s="99"/>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c r="AL908" s="98"/>
    </row>
    <row r="909" ht="13.5" customHeight="1">
      <c r="A909" s="5"/>
      <c r="B909" s="98"/>
      <c r="C909" s="98"/>
      <c r="D909" s="98"/>
      <c r="E909" s="98"/>
      <c r="F909" s="98"/>
      <c r="G909" s="78"/>
      <c r="H909" s="185"/>
      <c r="I909" s="98"/>
      <c r="J909" s="99"/>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c r="AL909" s="98"/>
    </row>
    <row r="910" ht="13.5" customHeight="1">
      <c r="A910" s="5"/>
      <c r="B910" s="98"/>
      <c r="C910" s="98"/>
      <c r="D910" s="98"/>
      <c r="E910" s="98"/>
      <c r="F910" s="98"/>
      <c r="G910" s="78"/>
      <c r="H910" s="185"/>
      <c r="I910" s="98"/>
      <c r="J910" s="99"/>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c r="AL910" s="98"/>
    </row>
    <row r="911" ht="13.5" customHeight="1">
      <c r="A911" s="5"/>
      <c r="B911" s="98"/>
      <c r="C911" s="98"/>
      <c r="D911" s="98"/>
      <c r="E911" s="98"/>
      <c r="F911" s="98"/>
      <c r="G911" s="78"/>
      <c r="H911" s="185"/>
      <c r="I911" s="98"/>
      <c r="J911" s="99"/>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c r="AL911" s="98"/>
    </row>
    <row r="912" ht="13.5" customHeight="1">
      <c r="A912" s="5"/>
      <c r="B912" s="98"/>
      <c r="C912" s="98"/>
      <c r="D912" s="98"/>
      <c r="E912" s="98"/>
      <c r="F912" s="98"/>
      <c r="G912" s="78"/>
      <c r="H912" s="185"/>
      <c r="I912" s="98"/>
      <c r="J912" s="99"/>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c r="AL912" s="98"/>
    </row>
    <row r="913" ht="13.5" customHeight="1">
      <c r="A913" s="5"/>
      <c r="B913" s="98"/>
      <c r="C913" s="98"/>
      <c r="D913" s="98"/>
      <c r="E913" s="98"/>
      <c r="F913" s="98"/>
      <c r="G913" s="78"/>
      <c r="H913" s="185"/>
      <c r="I913" s="98"/>
      <c r="J913" s="99"/>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c r="AL913" s="98"/>
    </row>
    <row r="914" ht="13.5" customHeight="1">
      <c r="A914" s="5"/>
      <c r="B914" s="98"/>
      <c r="C914" s="98"/>
      <c r="D914" s="98"/>
      <c r="E914" s="98"/>
      <c r="F914" s="98"/>
      <c r="G914" s="78"/>
      <c r="H914" s="185"/>
      <c r="I914" s="98"/>
      <c r="J914" s="99"/>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c r="AL914" s="98"/>
    </row>
    <row r="915" ht="13.5" customHeight="1">
      <c r="A915" s="5"/>
      <c r="B915" s="98"/>
      <c r="C915" s="98"/>
      <c r="D915" s="98"/>
      <c r="E915" s="98"/>
      <c r="F915" s="98"/>
      <c r="G915" s="78"/>
      <c r="H915" s="185"/>
      <c r="I915" s="98"/>
      <c r="J915" s="99"/>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c r="AL915" s="98"/>
    </row>
    <row r="916" ht="13.5" customHeight="1">
      <c r="A916" s="5"/>
      <c r="B916" s="98"/>
      <c r="C916" s="98"/>
      <c r="D916" s="98"/>
      <c r="E916" s="98"/>
      <c r="F916" s="98"/>
      <c r="G916" s="78"/>
      <c r="H916" s="185"/>
      <c r="I916" s="98"/>
      <c r="J916" s="99"/>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c r="AL916" s="98"/>
    </row>
    <row r="917" ht="13.5" customHeight="1">
      <c r="A917" s="5"/>
      <c r="B917" s="98"/>
      <c r="C917" s="98"/>
      <c r="D917" s="98"/>
      <c r="E917" s="98"/>
      <c r="F917" s="98"/>
      <c r="G917" s="78"/>
      <c r="H917" s="185"/>
      <c r="I917" s="98"/>
      <c r="J917" s="99"/>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c r="AL917" s="98"/>
    </row>
    <row r="918" ht="13.5" customHeight="1">
      <c r="A918" s="5"/>
      <c r="B918" s="98"/>
      <c r="C918" s="98"/>
      <c r="D918" s="98"/>
      <c r="E918" s="98"/>
      <c r="F918" s="98"/>
      <c r="G918" s="78"/>
      <c r="H918" s="185"/>
      <c r="I918" s="98"/>
      <c r="J918" s="99"/>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c r="AL918" s="98"/>
    </row>
    <row r="919" ht="13.5" customHeight="1">
      <c r="A919" s="5"/>
      <c r="B919" s="98"/>
      <c r="C919" s="98"/>
      <c r="D919" s="98"/>
      <c r="E919" s="98"/>
      <c r="F919" s="98"/>
      <c r="G919" s="78"/>
      <c r="H919" s="185"/>
      <c r="I919" s="98"/>
      <c r="J919" s="99"/>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c r="AL919" s="98"/>
    </row>
    <row r="920" ht="13.5" customHeight="1">
      <c r="A920" s="5"/>
      <c r="B920" s="98"/>
      <c r="C920" s="98"/>
      <c r="D920" s="98"/>
      <c r="E920" s="98"/>
      <c r="F920" s="98"/>
      <c r="G920" s="78"/>
      <c r="H920" s="185"/>
      <c r="I920" s="98"/>
      <c r="J920" s="99"/>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c r="AL920" s="98"/>
    </row>
    <row r="921" ht="13.5" customHeight="1">
      <c r="A921" s="5"/>
      <c r="B921" s="98"/>
      <c r="C921" s="98"/>
      <c r="D921" s="98"/>
      <c r="E921" s="98"/>
      <c r="F921" s="98"/>
      <c r="G921" s="78"/>
      <c r="H921" s="185"/>
      <c r="I921" s="98"/>
      <c r="J921" s="99"/>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c r="AL921" s="98"/>
    </row>
    <row r="922" ht="13.5" customHeight="1">
      <c r="A922" s="5"/>
      <c r="B922" s="98"/>
      <c r="C922" s="98"/>
      <c r="D922" s="98"/>
      <c r="E922" s="98"/>
      <c r="F922" s="98"/>
      <c r="G922" s="78"/>
      <c r="H922" s="185"/>
      <c r="I922" s="98"/>
      <c r="J922" s="99"/>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c r="AL922" s="98"/>
    </row>
    <row r="923" ht="13.5" customHeight="1">
      <c r="A923" s="5"/>
      <c r="B923" s="98"/>
      <c r="C923" s="98"/>
      <c r="D923" s="98"/>
      <c r="E923" s="98"/>
      <c r="F923" s="98"/>
      <c r="G923" s="78"/>
      <c r="H923" s="185"/>
      <c r="I923" s="98"/>
      <c r="J923" s="99"/>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c r="AL923" s="98"/>
    </row>
    <row r="924" ht="13.5" customHeight="1">
      <c r="A924" s="5"/>
      <c r="B924" s="98"/>
      <c r="C924" s="98"/>
      <c r="D924" s="98"/>
      <c r="E924" s="98"/>
      <c r="F924" s="98"/>
      <c r="G924" s="78"/>
      <c r="H924" s="185"/>
      <c r="I924" s="98"/>
      <c r="J924" s="99"/>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c r="AL924" s="98"/>
    </row>
    <row r="925" ht="13.5" customHeight="1">
      <c r="A925" s="5"/>
      <c r="B925" s="98"/>
      <c r="C925" s="98"/>
      <c r="D925" s="98"/>
      <c r="E925" s="98"/>
      <c r="F925" s="98"/>
      <c r="G925" s="78"/>
      <c r="H925" s="185"/>
      <c r="I925" s="98"/>
      <c r="J925" s="99"/>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c r="AL925" s="98"/>
    </row>
    <row r="926" ht="13.5" customHeight="1">
      <c r="A926" s="5"/>
      <c r="B926" s="98"/>
      <c r="C926" s="98"/>
      <c r="D926" s="98"/>
      <c r="E926" s="98"/>
      <c r="F926" s="98"/>
      <c r="G926" s="78"/>
      <c r="H926" s="185"/>
      <c r="I926" s="98"/>
      <c r="J926" s="99"/>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c r="AL926" s="98"/>
    </row>
    <row r="927" ht="13.5" customHeight="1">
      <c r="A927" s="5"/>
      <c r="B927" s="98"/>
      <c r="C927" s="98"/>
      <c r="D927" s="98"/>
      <c r="E927" s="98"/>
      <c r="F927" s="98"/>
      <c r="G927" s="78"/>
      <c r="H927" s="185"/>
      <c r="I927" s="98"/>
      <c r="J927" s="99"/>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c r="AL927" s="98"/>
    </row>
    <row r="928" ht="13.5" customHeight="1">
      <c r="A928" s="5"/>
      <c r="B928" s="98"/>
      <c r="C928" s="98"/>
      <c r="D928" s="98"/>
      <c r="E928" s="98"/>
      <c r="F928" s="98"/>
      <c r="G928" s="78"/>
      <c r="H928" s="185"/>
      <c r="I928" s="98"/>
      <c r="J928" s="99"/>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c r="AL928" s="98"/>
    </row>
    <row r="929" ht="13.5" customHeight="1">
      <c r="A929" s="5"/>
      <c r="B929" s="98"/>
      <c r="C929" s="98"/>
      <c r="D929" s="98"/>
      <c r="E929" s="98"/>
      <c r="F929" s="98"/>
      <c r="G929" s="78"/>
      <c r="H929" s="185"/>
      <c r="I929" s="98"/>
      <c r="J929" s="99"/>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c r="AL929" s="98"/>
    </row>
    <row r="930" ht="13.5" customHeight="1">
      <c r="A930" s="5"/>
      <c r="B930" s="98"/>
      <c r="C930" s="98"/>
      <c r="D930" s="98"/>
      <c r="E930" s="98"/>
      <c r="F930" s="98"/>
      <c r="G930" s="78"/>
      <c r="H930" s="185"/>
      <c r="I930" s="98"/>
      <c r="J930" s="99"/>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c r="AL930" s="98"/>
    </row>
    <row r="931" ht="13.5" customHeight="1">
      <c r="A931" s="5"/>
      <c r="B931" s="98"/>
      <c r="C931" s="98"/>
      <c r="D931" s="98"/>
      <c r="E931" s="98"/>
      <c r="F931" s="98"/>
      <c r="G931" s="78"/>
      <c r="H931" s="185"/>
      <c r="I931" s="98"/>
      <c r="J931" s="99"/>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c r="AL931" s="98"/>
    </row>
    <row r="932" ht="13.5" customHeight="1">
      <c r="A932" s="5"/>
      <c r="B932" s="98"/>
      <c r="C932" s="98"/>
      <c r="D932" s="98"/>
      <c r="E932" s="98"/>
      <c r="F932" s="98"/>
      <c r="G932" s="78"/>
      <c r="H932" s="185"/>
      <c r="I932" s="98"/>
      <c r="J932" s="99"/>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c r="AL932" s="98"/>
    </row>
    <row r="933" ht="13.5" customHeight="1">
      <c r="A933" s="5"/>
      <c r="B933" s="98"/>
      <c r="C933" s="98"/>
      <c r="D933" s="98"/>
      <c r="E933" s="98"/>
      <c r="F933" s="98"/>
      <c r="G933" s="78"/>
      <c r="H933" s="185"/>
      <c r="I933" s="98"/>
      <c r="J933" s="99"/>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c r="AL933" s="98"/>
    </row>
    <row r="934" ht="13.5" customHeight="1">
      <c r="A934" s="5"/>
      <c r="B934" s="98"/>
      <c r="C934" s="98"/>
      <c r="D934" s="98"/>
      <c r="E934" s="98"/>
      <c r="F934" s="98"/>
      <c r="G934" s="78"/>
      <c r="H934" s="185"/>
      <c r="I934" s="98"/>
      <c r="J934" s="99"/>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c r="AL934" s="98"/>
    </row>
    <row r="935" ht="13.5" customHeight="1">
      <c r="A935" s="5"/>
      <c r="B935" s="98"/>
      <c r="C935" s="98"/>
      <c r="D935" s="98"/>
      <c r="E935" s="98"/>
      <c r="F935" s="98"/>
      <c r="G935" s="78"/>
      <c r="H935" s="185"/>
      <c r="I935" s="98"/>
      <c r="J935" s="99"/>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c r="AL935" s="98"/>
    </row>
    <row r="936" ht="13.5" customHeight="1">
      <c r="A936" s="5"/>
      <c r="B936" s="98"/>
      <c r="C936" s="98"/>
      <c r="D936" s="98"/>
      <c r="E936" s="98"/>
      <c r="F936" s="98"/>
      <c r="G936" s="78"/>
      <c r="H936" s="185"/>
      <c r="I936" s="98"/>
      <c r="J936" s="99"/>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c r="AL936" s="98"/>
    </row>
    <row r="937" ht="13.5" customHeight="1">
      <c r="A937" s="5"/>
      <c r="B937" s="98"/>
      <c r="C937" s="98"/>
      <c r="D937" s="98"/>
      <c r="E937" s="98"/>
      <c r="F937" s="98"/>
      <c r="G937" s="78"/>
      <c r="H937" s="185"/>
      <c r="I937" s="98"/>
      <c r="J937" s="99"/>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c r="AL937" s="98"/>
    </row>
    <row r="938" ht="13.5" customHeight="1">
      <c r="A938" s="5"/>
      <c r="B938" s="98"/>
      <c r="C938" s="98"/>
      <c r="D938" s="98"/>
      <c r="E938" s="98"/>
      <c r="F938" s="98"/>
      <c r="G938" s="78"/>
      <c r="H938" s="185"/>
      <c r="I938" s="98"/>
      <c r="J938" s="99"/>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c r="AL938" s="98"/>
    </row>
    <row r="939" ht="13.5" customHeight="1">
      <c r="A939" s="5"/>
      <c r="B939" s="98"/>
      <c r="C939" s="98"/>
      <c r="D939" s="98"/>
      <c r="E939" s="98"/>
      <c r="F939" s="98"/>
      <c r="G939" s="78"/>
      <c r="H939" s="185"/>
      <c r="I939" s="98"/>
      <c r="J939" s="99"/>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c r="AL939" s="98"/>
    </row>
    <row r="940" ht="13.5" customHeight="1">
      <c r="A940" s="5"/>
      <c r="B940" s="98"/>
      <c r="C940" s="98"/>
      <c r="D940" s="98"/>
      <c r="E940" s="98"/>
      <c r="F940" s="98"/>
      <c r="G940" s="78"/>
      <c r="H940" s="185"/>
      <c r="I940" s="98"/>
      <c r="J940" s="99"/>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c r="AL940" s="98"/>
    </row>
    <row r="941" ht="13.5" customHeight="1">
      <c r="A941" s="5"/>
      <c r="B941" s="98"/>
      <c r="C941" s="98"/>
      <c r="D941" s="98"/>
      <c r="E941" s="98"/>
      <c r="F941" s="98"/>
      <c r="G941" s="78"/>
      <c r="H941" s="185"/>
      <c r="I941" s="98"/>
      <c r="J941" s="99"/>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c r="AL941" s="98"/>
    </row>
    <row r="942" ht="13.5" customHeight="1">
      <c r="A942" s="5"/>
      <c r="B942" s="98"/>
      <c r="C942" s="98"/>
      <c r="D942" s="98"/>
      <c r="E942" s="98"/>
      <c r="F942" s="98"/>
      <c r="G942" s="78"/>
      <c r="H942" s="185"/>
      <c r="I942" s="98"/>
      <c r="J942" s="99"/>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c r="AL942" s="98"/>
    </row>
    <row r="943" ht="13.5" customHeight="1">
      <c r="A943" s="5"/>
      <c r="B943" s="98"/>
      <c r="C943" s="98"/>
      <c r="D943" s="98"/>
      <c r="E943" s="98"/>
      <c r="F943" s="98"/>
      <c r="G943" s="78"/>
      <c r="H943" s="185"/>
      <c r="I943" s="98"/>
      <c r="J943" s="99"/>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c r="AL943" s="98"/>
    </row>
    <row r="944" ht="13.5" customHeight="1">
      <c r="A944" s="5"/>
      <c r="B944" s="98"/>
      <c r="C944" s="98"/>
      <c r="D944" s="98"/>
      <c r="E944" s="98"/>
      <c r="F944" s="98"/>
      <c r="G944" s="78"/>
      <c r="H944" s="185"/>
      <c r="I944" s="98"/>
      <c r="J944" s="99"/>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c r="AL944" s="98"/>
    </row>
    <row r="945" ht="13.5" customHeight="1">
      <c r="A945" s="5"/>
      <c r="B945" s="98"/>
      <c r="C945" s="98"/>
      <c r="D945" s="98"/>
      <c r="E945" s="98"/>
      <c r="F945" s="98"/>
      <c r="G945" s="78"/>
      <c r="H945" s="185"/>
      <c r="I945" s="98"/>
      <c r="J945" s="99"/>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c r="AL945" s="98"/>
    </row>
    <row r="946" ht="13.5" customHeight="1">
      <c r="A946" s="5"/>
      <c r="B946" s="98"/>
      <c r="C946" s="98"/>
      <c r="D946" s="98"/>
      <c r="E946" s="98"/>
      <c r="F946" s="98"/>
      <c r="G946" s="78"/>
      <c r="H946" s="185"/>
      <c r="I946" s="98"/>
      <c r="J946" s="99"/>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c r="AL946" s="98"/>
    </row>
    <row r="947" ht="13.5" customHeight="1">
      <c r="A947" s="5"/>
      <c r="B947" s="98"/>
      <c r="C947" s="98"/>
      <c r="D947" s="98"/>
      <c r="E947" s="98"/>
      <c r="F947" s="98"/>
      <c r="G947" s="78"/>
      <c r="H947" s="185"/>
      <c r="I947" s="98"/>
      <c r="J947" s="99"/>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c r="AL947" s="98"/>
    </row>
    <row r="948" ht="13.5" customHeight="1">
      <c r="A948" s="5"/>
      <c r="B948" s="98"/>
      <c r="C948" s="98"/>
      <c r="D948" s="98"/>
      <c r="E948" s="98"/>
      <c r="F948" s="98"/>
      <c r="G948" s="78"/>
      <c r="H948" s="185"/>
      <c r="I948" s="98"/>
      <c r="J948" s="99"/>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c r="AL948" s="98"/>
    </row>
    <row r="949" ht="13.5" customHeight="1">
      <c r="A949" s="5"/>
      <c r="B949" s="98"/>
      <c r="C949" s="98"/>
      <c r="D949" s="98"/>
      <c r="E949" s="98"/>
      <c r="F949" s="98"/>
      <c r="G949" s="78"/>
      <c r="H949" s="185"/>
      <c r="I949" s="98"/>
      <c r="J949" s="99"/>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c r="AL949" s="98"/>
    </row>
    <row r="950" ht="13.5" customHeight="1">
      <c r="A950" s="5"/>
      <c r="B950" s="98"/>
      <c r="C950" s="98"/>
      <c r="D950" s="98"/>
      <c r="E950" s="98"/>
      <c r="F950" s="98"/>
      <c r="G950" s="78"/>
      <c r="H950" s="185"/>
      <c r="I950" s="98"/>
      <c r="J950" s="99"/>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c r="AL950" s="98"/>
    </row>
    <row r="951" ht="13.5" customHeight="1">
      <c r="A951" s="5"/>
      <c r="B951" s="98"/>
      <c r="C951" s="98"/>
      <c r="D951" s="98"/>
      <c r="E951" s="98"/>
      <c r="F951" s="98"/>
      <c r="G951" s="78"/>
      <c r="H951" s="185"/>
      <c r="I951" s="98"/>
      <c r="J951" s="99"/>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c r="AL951" s="98"/>
    </row>
    <row r="952" ht="13.5" customHeight="1">
      <c r="A952" s="5"/>
      <c r="B952" s="98"/>
      <c r="C952" s="98"/>
      <c r="D952" s="98"/>
      <c r="E952" s="98"/>
      <c r="F952" s="98"/>
      <c r="G952" s="78"/>
      <c r="H952" s="185"/>
      <c r="I952" s="98"/>
      <c r="J952" s="99"/>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c r="AL952" s="98"/>
    </row>
    <row r="953" ht="13.5" customHeight="1">
      <c r="A953" s="5"/>
      <c r="B953" s="98"/>
      <c r="C953" s="98"/>
      <c r="D953" s="98"/>
      <c r="E953" s="98"/>
      <c r="F953" s="98"/>
      <c r="G953" s="78"/>
      <c r="H953" s="185"/>
      <c r="I953" s="98"/>
      <c r="J953" s="99"/>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c r="AL953" s="98"/>
    </row>
    <row r="954" ht="13.5" customHeight="1">
      <c r="A954" s="5"/>
      <c r="B954" s="98"/>
      <c r="C954" s="98"/>
      <c r="D954" s="98"/>
      <c r="E954" s="98"/>
      <c r="F954" s="98"/>
      <c r="G954" s="78"/>
      <c r="H954" s="185"/>
      <c r="I954" s="98"/>
      <c r="J954" s="99"/>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c r="AL954" s="98"/>
    </row>
    <row r="955" ht="13.5" customHeight="1">
      <c r="A955" s="5"/>
      <c r="B955" s="98"/>
      <c r="C955" s="98"/>
      <c r="D955" s="98"/>
      <c r="E955" s="98"/>
      <c r="F955" s="98"/>
      <c r="G955" s="78"/>
      <c r="H955" s="185"/>
      <c r="I955" s="98"/>
      <c r="J955" s="99"/>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c r="AL955" s="98"/>
    </row>
    <row r="956" ht="13.5" customHeight="1">
      <c r="A956" s="5"/>
      <c r="B956" s="98"/>
      <c r="C956" s="98"/>
      <c r="D956" s="98"/>
      <c r="E956" s="98"/>
      <c r="F956" s="98"/>
      <c r="G956" s="78"/>
      <c r="H956" s="185"/>
      <c r="I956" s="98"/>
      <c r="J956" s="99"/>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c r="AL956" s="98"/>
    </row>
    <row r="957" ht="13.5" customHeight="1">
      <c r="A957" s="5"/>
      <c r="B957" s="98"/>
      <c r="C957" s="98"/>
      <c r="D957" s="98"/>
      <c r="E957" s="98"/>
      <c r="F957" s="98"/>
      <c r="G957" s="78"/>
      <c r="H957" s="185"/>
      <c r="I957" s="98"/>
      <c r="J957" s="99"/>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c r="AL957" s="98"/>
    </row>
    <row r="958" ht="13.5" customHeight="1">
      <c r="A958" s="5"/>
      <c r="B958" s="98"/>
      <c r="C958" s="98"/>
      <c r="D958" s="98"/>
      <c r="E958" s="98"/>
      <c r="F958" s="98"/>
      <c r="G958" s="78"/>
      <c r="H958" s="185"/>
      <c r="I958" s="98"/>
      <c r="J958" s="99"/>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c r="AL958" s="98"/>
    </row>
    <row r="959" ht="13.5" customHeight="1">
      <c r="A959" s="5"/>
      <c r="B959" s="98"/>
      <c r="C959" s="98"/>
      <c r="D959" s="98"/>
      <c r="E959" s="98"/>
      <c r="F959" s="98"/>
      <c r="G959" s="78"/>
      <c r="H959" s="185"/>
      <c r="I959" s="98"/>
      <c r="J959" s="99"/>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c r="AL959" s="98"/>
    </row>
    <row r="960" ht="13.5" customHeight="1">
      <c r="A960" s="5"/>
      <c r="B960" s="98"/>
      <c r="C960" s="98"/>
      <c r="D960" s="98"/>
      <c r="E960" s="98"/>
      <c r="F960" s="98"/>
      <c r="G960" s="78"/>
      <c r="H960" s="185"/>
      <c r="I960" s="98"/>
      <c r="J960" s="99"/>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c r="AL960" s="98"/>
    </row>
    <row r="961" ht="13.5" customHeight="1">
      <c r="A961" s="5"/>
      <c r="B961" s="98"/>
      <c r="C961" s="98"/>
      <c r="D961" s="98"/>
      <c r="E961" s="98"/>
      <c r="F961" s="98"/>
      <c r="G961" s="78"/>
      <c r="H961" s="185"/>
      <c r="I961" s="98"/>
      <c r="J961" s="99"/>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c r="AL961" s="98"/>
    </row>
    <row r="962" ht="13.5" customHeight="1">
      <c r="A962" s="5"/>
      <c r="B962" s="98"/>
      <c r="C962" s="98"/>
      <c r="D962" s="98"/>
      <c r="E962" s="98"/>
      <c r="F962" s="98"/>
      <c r="G962" s="78"/>
      <c r="H962" s="185"/>
      <c r="I962" s="98"/>
      <c r="J962" s="99"/>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c r="AL962" s="98"/>
    </row>
    <row r="963" ht="13.5" customHeight="1">
      <c r="A963" s="5"/>
      <c r="B963" s="98"/>
      <c r="C963" s="98"/>
      <c r="D963" s="98"/>
      <c r="E963" s="98"/>
      <c r="F963" s="98"/>
      <c r="G963" s="78"/>
      <c r="H963" s="185"/>
      <c r="I963" s="98"/>
      <c r="J963" s="99"/>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c r="AL963" s="98"/>
    </row>
    <row r="964" ht="13.5" customHeight="1">
      <c r="A964" s="5"/>
      <c r="B964" s="98"/>
      <c r="C964" s="98"/>
      <c r="D964" s="98"/>
      <c r="E964" s="98"/>
      <c r="F964" s="98"/>
      <c r="G964" s="78"/>
      <c r="H964" s="185"/>
      <c r="I964" s="98"/>
      <c r="J964" s="99"/>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c r="AL964" s="98"/>
    </row>
    <row r="965" ht="13.5" customHeight="1">
      <c r="A965" s="5"/>
      <c r="B965" s="98"/>
      <c r="C965" s="98"/>
      <c r="D965" s="98"/>
      <c r="E965" s="98"/>
      <c r="F965" s="98"/>
      <c r="G965" s="78"/>
      <c r="H965" s="185"/>
      <c r="I965" s="98"/>
      <c r="J965" s="99"/>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c r="AL965" s="98"/>
    </row>
    <row r="966" ht="13.5" customHeight="1">
      <c r="A966" s="5"/>
      <c r="B966" s="98"/>
      <c r="C966" s="98"/>
      <c r="D966" s="98"/>
      <c r="E966" s="98"/>
      <c r="F966" s="98"/>
      <c r="G966" s="78"/>
      <c r="H966" s="185"/>
      <c r="I966" s="98"/>
      <c r="J966" s="99"/>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c r="AL966" s="98"/>
    </row>
    <row r="967" ht="13.5" customHeight="1">
      <c r="A967" s="5"/>
      <c r="B967" s="98"/>
      <c r="C967" s="98"/>
      <c r="D967" s="98"/>
      <c r="E967" s="98"/>
      <c r="F967" s="98"/>
      <c r="G967" s="78"/>
      <c r="H967" s="185"/>
      <c r="I967" s="98"/>
      <c r="J967" s="99"/>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c r="AL967" s="98"/>
    </row>
    <row r="968" ht="13.5" customHeight="1">
      <c r="A968" s="5"/>
      <c r="B968" s="98"/>
      <c r="C968" s="98"/>
      <c r="D968" s="98"/>
      <c r="E968" s="98"/>
      <c r="F968" s="98"/>
      <c r="G968" s="78"/>
      <c r="H968" s="185"/>
      <c r="I968" s="98"/>
      <c r="J968" s="99"/>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c r="AL968" s="98"/>
    </row>
    <row r="969" ht="13.5" customHeight="1">
      <c r="A969" s="5"/>
      <c r="B969" s="98"/>
      <c r="C969" s="98"/>
      <c r="D969" s="98"/>
      <c r="E969" s="98"/>
      <c r="F969" s="98"/>
      <c r="G969" s="78"/>
      <c r="H969" s="185"/>
      <c r="I969" s="98"/>
      <c r="J969" s="99"/>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c r="AL969" s="98"/>
    </row>
    <row r="970" ht="13.5" customHeight="1">
      <c r="A970" s="5"/>
      <c r="B970" s="98"/>
      <c r="C970" s="98"/>
      <c r="D970" s="98"/>
      <c r="E970" s="98"/>
      <c r="F970" s="98"/>
      <c r="G970" s="78"/>
      <c r="H970" s="185"/>
      <c r="I970" s="98"/>
      <c r="J970" s="99"/>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c r="AL970" s="98"/>
    </row>
    <row r="971" ht="13.5" customHeight="1">
      <c r="A971" s="5"/>
      <c r="B971" s="98"/>
      <c r="C971" s="98"/>
      <c r="D971" s="98"/>
      <c r="E971" s="98"/>
      <c r="F971" s="98"/>
      <c r="G971" s="78"/>
      <c r="H971" s="185"/>
      <c r="I971" s="98"/>
      <c r="J971" s="99"/>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c r="AL971" s="98"/>
    </row>
    <row r="972" ht="13.5" customHeight="1">
      <c r="A972" s="5"/>
      <c r="B972" s="98"/>
      <c r="C972" s="98"/>
      <c r="D972" s="98"/>
      <c r="E972" s="98"/>
      <c r="F972" s="98"/>
      <c r="G972" s="78"/>
      <c r="H972" s="185"/>
      <c r="I972" s="98"/>
      <c r="J972" s="99"/>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c r="AL972" s="98"/>
    </row>
    <row r="973" ht="13.5" customHeight="1">
      <c r="A973" s="5"/>
      <c r="B973" s="98"/>
      <c r="C973" s="98"/>
      <c r="D973" s="98"/>
      <c r="E973" s="98"/>
      <c r="F973" s="98"/>
      <c r="G973" s="78"/>
      <c r="H973" s="185"/>
      <c r="I973" s="98"/>
      <c r="J973" s="99"/>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c r="AL973" s="98"/>
    </row>
    <row r="974" ht="13.5" customHeight="1">
      <c r="A974" s="5"/>
      <c r="B974" s="98"/>
      <c r="C974" s="98"/>
      <c r="D974" s="98"/>
      <c r="E974" s="98"/>
      <c r="F974" s="98"/>
      <c r="G974" s="78"/>
      <c r="H974" s="185"/>
      <c r="I974" s="98"/>
      <c r="J974" s="99"/>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c r="AL974" s="98"/>
    </row>
    <row r="975" ht="13.5" customHeight="1">
      <c r="A975" s="5"/>
      <c r="B975" s="98"/>
      <c r="C975" s="98"/>
      <c r="D975" s="98"/>
      <c r="E975" s="98"/>
      <c r="F975" s="98"/>
      <c r="G975" s="78"/>
      <c r="H975" s="185"/>
      <c r="I975" s="98"/>
      <c r="J975" s="99"/>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c r="AL975" s="98"/>
    </row>
    <row r="976" ht="13.5" customHeight="1">
      <c r="A976" s="5"/>
      <c r="B976" s="98"/>
      <c r="C976" s="98"/>
      <c r="D976" s="98"/>
      <c r="E976" s="98"/>
      <c r="F976" s="98"/>
      <c r="G976" s="78"/>
      <c r="H976" s="185"/>
      <c r="I976" s="98"/>
      <c r="J976" s="99"/>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c r="AL976" s="98"/>
    </row>
    <row r="977" ht="13.5" customHeight="1">
      <c r="A977" s="5"/>
      <c r="B977" s="98"/>
      <c r="C977" s="98"/>
      <c r="D977" s="98"/>
      <c r="E977" s="98"/>
      <c r="F977" s="98"/>
      <c r="G977" s="78"/>
      <c r="H977" s="185"/>
      <c r="I977" s="98"/>
      <c r="J977" s="99"/>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c r="AL977" s="98"/>
    </row>
    <row r="978" ht="13.5" customHeight="1">
      <c r="A978" s="5"/>
      <c r="B978" s="98"/>
      <c r="C978" s="98"/>
      <c r="D978" s="98"/>
      <c r="E978" s="98"/>
      <c r="F978" s="98"/>
      <c r="G978" s="78"/>
      <c r="H978" s="185"/>
      <c r="I978" s="98"/>
      <c r="J978" s="99"/>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c r="AL978" s="98"/>
    </row>
    <row r="979" ht="13.5" customHeight="1">
      <c r="A979" s="5"/>
      <c r="B979" s="98"/>
      <c r="C979" s="98"/>
      <c r="D979" s="98"/>
      <c r="E979" s="98"/>
      <c r="F979" s="98"/>
      <c r="G979" s="78"/>
      <c r="H979" s="185"/>
      <c r="I979" s="98"/>
      <c r="J979" s="99"/>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c r="AL979" s="98"/>
    </row>
    <row r="980" ht="13.5" customHeight="1">
      <c r="A980" s="5"/>
      <c r="B980" s="98"/>
      <c r="C980" s="98"/>
      <c r="D980" s="98"/>
      <c r="E980" s="98"/>
      <c r="F980" s="98"/>
      <c r="G980" s="78"/>
      <c r="H980" s="185"/>
      <c r="I980" s="98"/>
      <c r="J980" s="99"/>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c r="AL980" s="98"/>
    </row>
    <row r="981" ht="13.5" customHeight="1">
      <c r="A981" s="5"/>
      <c r="B981" s="98"/>
      <c r="C981" s="98"/>
      <c r="D981" s="98"/>
      <c r="E981" s="98"/>
      <c r="F981" s="98"/>
      <c r="G981" s="78"/>
      <c r="H981" s="185"/>
      <c r="I981" s="98"/>
      <c r="J981" s="99"/>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c r="AL981" s="98"/>
    </row>
    <row r="982" ht="13.5" customHeight="1">
      <c r="A982" s="5"/>
      <c r="B982" s="98"/>
      <c r="C982" s="98"/>
      <c r="D982" s="98"/>
      <c r="E982" s="98"/>
      <c r="F982" s="98"/>
      <c r="G982" s="78"/>
      <c r="H982" s="185"/>
      <c r="I982" s="98"/>
      <c r="J982" s="99"/>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c r="AL982" s="98"/>
    </row>
    <row r="983" ht="13.5" customHeight="1">
      <c r="A983" s="5"/>
      <c r="B983" s="98"/>
      <c r="C983" s="98"/>
      <c r="D983" s="98"/>
      <c r="E983" s="98"/>
      <c r="F983" s="98"/>
      <c r="G983" s="78"/>
      <c r="H983" s="185"/>
      <c r="I983" s="98"/>
      <c r="J983" s="99"/>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c r="AL983" s="98"/>
    </row>
    <row r="984" ht="13.5" customHeight="1">
      <c r="A984" s="5"/>
      <c r="B984" s="98"/>
      <c r="C984" s="98"/>
      <c r="D984" s="98"/>
      <c r="E984" s="98"/>
      <c r="F984" s="98"/>
      <c r="G984" s="78"/>
      <c r="H984" s="185"/>
      <c r="I984" s="98"/>
      <c r="J984" s="99"/>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c r="AL984" s="98"/>
    </row>
    <row r="985" ht="13.5" customHeight="1">
      <c r="A985" s="5"/>
      <c r="B985" s="98"/>
      <c r="C985" s="98"/>
      <c r="D985" s="98"/>
      <c r="E985" s="98"/>
      <c r="F985" s="98"/>
      <c r="G985" s="78"/>
      <c r="H985" s="185"/>
      <c r="I985" s="98"/>
      <c r="J985" s="99"/>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c r="AL985" s="98"/>
    </row>
    <row r="986" ht="13.5" customHeight="1">
      <c r="A986" s="5"/>
      <c r="B986" s="98"/>
      <c r="C986" s="98"/>
      <c r="D986" s="98"/>
      <c r="E986" s="98"/>
      <c r="F986" s="98"/>
      <c r="G986" s="78"/>
      <c r="H986" s="185"/>
      <c r="I986" s="98"/>
      <c r="J986" s="99"/>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c r="AL986" s="98"/>
    </row>
    <row r="987" ht="13.5" customHeight="1">
      <c r="A987" s="5"/>
      <c r="B987" s="98"/>
      <c r="C987" s="98"/>
      <c r="D987" s="98"/>
      <c r="E987" s="98"/>
      <c r="F987" s="98"/>
      <c r="G987" s="78"/>
      <c r="H987" s="185"/>
      <c r="I987" s="98"/>
      <c r="J987" s="99"/>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c r="AL987" s="98"/>
    </row>
    <row r="988" ht="13.5" customHeight="1">
      <c r="A988" s="5"/>
      <c r="B988" s="98"/>
      <c r="C988" s="98"/>
      <c r="D988" s="98"/>
      <c r="E988" s="98"/>
      <c r="F988" s="98"/>
      <c r="G988" s="78"/>
      <c r="H988" s="185"/>
      <c r="I988" s="98"/>
      <c r="J988" s="99"/>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c r="AL988" s="98"/>
    </row>
    <row r="989" ht="13.5" customHeight="1">
      <c r="A989" s="5"/>
      <c r="B989" s="98"/>
      <c r="C989" s="98"/>
      <c r="D989" s="98"/>
      <c r="E989" s="98"/>
      <c r="F989" s="98"/>
      <c r="G989" s="78"/>
      <c r="H989" s="185"/>
      <c r="I989" s="98"/>
      <c r="J989" s="99"/>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c r="AL989" s="98"/>
    </row>
    <row r="990" ht="13.5" customHeight="1">
      <c r="A990" s="5"/>
      <c r="B990" s="98"/>
      <c r="C990" s="98"/>
      <c r="D990" s="98"/>
      <c r="E990" s="98"/>
      <c r="F990" s="98"/>
      <c r="G990" s="78"/>
      <c r="H990" s="185"/>
      <c r="I990" s="98"/>
      <c r="J990" s="99"/>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c r="AL990" s="98"/>
    </row>
    <row r="991" ht="13.5" customHeight="1">
      <c r="A991" s="5"/>
      <c r="B991" s="98"/>
      <c r="C991" s="98"/>
      <c r="D991" s="98"/>
      <c r="E991" s="98"/>
      <c r="F991" s="98"/>
      <c r="G991" s="78"/>
      <c r="H991" s="185"/>
      <c r="I991" s="98"/>
      <c r="J991" s="99"/>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c r="AL991" s="98"/>
    </row>
    <row r="992" ht="13.5" customHeight="1">
      <c r="A992" s="5"/>
      <c r="B992" s="98"/>
      <c r="C992" s="98"/>
      <c r="D992" s="98"/>
      <c r="E992" s="98"/>
      <c r="F992" s="98"/>
      <c r="G992" s="78"/>
      <c r="H992" s="185"/>
      <c r="I992" s="98"/>
      <c r="J992" s="99"/>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c r="AL992" s="98"/>
    </row>
    <row r="993" ht="13.5" customHeight="1">
      <c r="A993" s="5"/>
      <c r="B993" s="98"/>
      <c r="C993" s="98"/>
      <c r="D993" s="98"/>
      <c r="E993" s="98"/>
      <c r="F993" s="98"/>
      <c r="G993" s="78"/>
      <c r="H993" s="185"/>
      <c r="I993" s="98"/>
      <c r="J993" s="99"/>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c r="AL993" s="98"/>
    </row>
    <row r="994" ht="13.5" customHeight="1">
      <c r="A994" s="5"/>
      <c r="B994" s="98"/>
      <c r="C994" s="98"/>
      <c r="D994" s="98"/>
      <c r="E994" s="98"/>
      <c r="F994" s="98"/>
      <c r="G994" s="78"/>
      <c r="H994" s="185"/>
      <c r="I994" s="98"/>
      <c r="J994" s="99"/>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c r="AL994" s="98"/>
    </row>
    <row r="995" ht="13.5" customHeight="1">
      <c r="A995" s="5"/>
      <c r="B995" s="98"/>
      <c r="C995" s="98"/>
      <c r="D995" s="98"/>
      <c r="E995" s="98"/>
      <c r="F995" s="98"/>
      <c r="G995" s="78"/>
      <c r="H995" s="185"/>
      <c r="I995" s="98"/>
      <c r="J995" s="99"/>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c r="AL995" s="98"/>
    </row>
    <row r="996" ht="13.5" customHeight="1">
      <c r="A996" s="5"/>
      <c r="B996" s="98"/>
      <c r="C996" s="98"/>
      <c r="D996" s="98"/>
      <c r="E996" s="98"/>
      <c r="F996" s="98"/>
      <c r="G996" s="78"/>
      <c r="H996" s="185"/>
      <c r="I996" s="98"/>
      <c r="J996" s="99"/>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c r="AL996" s="98"/>
    </row>
    <row r="997" ht="13.5" customHeight="1">
      <c r="A997" s="5"/>
      <c r="B997" s="98"/>
      <c r="C997" s="98"/>
      <c r="D997" s="98"/>
      <c r="E997" s="98"/>
      <c r="F997" s="98"/>
      <c r="G997" s="78"/>
      <c r="H997" s="185"/>
      <c r="I997" s="98"/>
      <c r="J997" s="99"/>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c r="AL997" s="98"/>
    </row>
    <row r="998" ht="13.5" customHeight="1">
      <c r="A998" s="5"/>
      <c r="B998" s="98"/>
      <c r="C998" s="98"/>
      <c r="D998" s="98"/>
      <c r="E998" s="98"/>
      <c r="F998" s="98"/>
      <c r="G998" s="78"/>
      <c r="H998" s="185"/>
      <c r="I998" s="98"/>
      <c r="J998" s="99"/>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c r="AL998" s="98"/>
    </row>
    <row r="999" ht="13.5" customHeight="1">
      <c r="A999" s="5"/>
      <c r="B999" s="98"/>
      <c r="C999" s="98"/>
      <c r="D999" s="98"/>
      <c r="E999" s="98"/>
      <c r="F999" s="98"/>
      <c r="G999" s="78"/>
      <c r="H999" s="185"/>
      <c r="I999" s="98"/>
      <c r="J999" s="99"/>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c r="AL999" s="98"/>
    </row>
    <row r="1000" ht="13.5" customHeight="1">
      <c r="A1000" s="5"/>
      <c r="B1000" s="98"/>
      <c r="C1000" s="98"/>
      <c r="D1000" s="98"/>
      <c r="E1000" s="98"/>
      <c r="F1000" s="98"/>
      <c r="G1000" s="78"/>
      <c r="H1000" s="185"/>
      <c r="I1000" s="98"/>
      <c r="J1000" s="99"/>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c r="AL1000" s="98"/>
    </row>
    <row r="1001" ht="13.5" customHeight="1">
      <c r="A1001" s="5"/>
      <c r="B1001" s="98"/>
      <c r="C1001" s="98"/>
      <c r="D1001" s="98"/>
      <c r="E1001" s="98"/>
      <c r="F1001" s="98"/>
      <c r="G1001" s="78"/>
      <c r="H1001" s="185"/>
      <c r="I1001" s="98"/>
      <c r="J1001" s="99"/>
      <c r="K1001" s="98"/>
      <c r="L1001" s="98"/>
      <c r="M1001" s="98"/>
      <c r="N1001" s="98"/>
      <c r="O1001" s="98"/>
      <c r="P1001" s="98"/>
      <c r="Q1001" s="98"/>
      <c r="R1001" s="98"/>
      <c r="S1001" s="98"/>
      <c r="T1001" s="98"/>
      <c r="U1001" s="98"/>
      <c r="V1001" s="98"/>
      <c r="W1001" s="98"/>
      <c r="X1001" s="98"/>
      <c r="Y1001" s="98"/>
      <c r="Z1001" s="98"/>
      <c r="AA1001" s="98"/>
      <c r="AB1001" s="98"/>
      <c r="AC1001" s="98"/>
      <c r="AD1001" s="98"/>
      <c r="AE1001" s="98"/>
      <c r="AF1001" s="98"/>
      <c r="AG1001" s="98"/>
      <c r="AH1001" s="98"/>
      <c r="AI1001" s="98"/>
      <c r="AJ1001" s="98"/>
      <c r="AK1001" s="98"/>
      <c r="AL1001" s="98"/>
    </row>
    <row r="1002" ht="13.5" customHeight="1">
      <c r="A1002" s="5"/>
      <c r="B1002" s="98"/>
      <c r="C1002" s="98"/>
      <c r="D1002" s="98"/>
      <c r="E1002" s="98"/>
      <c r="F1002" s="98"/>
      <c r="G1002" s="78"/>
      <c r="H1002" s="185"/>
      <c r="I1002" s="98"/>
      <c r="J1002" s="99"/>
      <c r="K1002" s="98"/>
      <c r="L1002" s="98"/>
      <c r="M1002" s="98"/>
      <c r="N1002" s="98"/>
      <c r="O1002" s="98"/>
      <c r="P1002" s="98"/>
      <c r="Q1002" s="98"/>
      <c r="R1002" s="98"/>
      <c r="S1002" s="98"/>
      <c r="T1002" s="98"/>
      <c r="U1002" s="98"/>
      <c r="V1002" s="98"/>
      <c r="W1002" s="98"/>
      <c r="X1002" s="98"/>
      <c r="Y1002" s="98"/>
      <c r="Z1002" s="98"/>
      <c r="AA1002" s="98"/>
      <c r="AB1002" s="98"/>
      <c r="AC1002" s="98"/>
      <c r="AD1002" s="98"/>
      <c r="AE1002" s="98"/>
      <c r="AF1002" s="98"/>
      <c r="AG1002" s="98"/>
      <c r="AH1002" s="98"/>
      <c r="AI1002" s="98"/>
      <c r="AJ1002" s="98"/>
      <c r="AK1002" s="98"/>
      <c r="AL1002" s="98"/>
    </row>
    <row r="1003" ht="13.5" customHeight="1">
      <c r="A1003" s="5"/>
      <c r="B1003" s="98"/>
      <c r="C1003" s="98"/>
      <c r="D1003" s="98"/>
      <c r="E1003" s="98"/>
      <c r="F1003" s="98"/>
      <c r="G1003" s="78"/>
      <c r="H1003" s="185"/>
      <c r="I1003" s="98"/>
      <c r="J1003" s="99"/>
      <c r="K1003" s="98"/>
      <c r="L1003" s="98"/>
      <c r="M1003" s="98"/>
      <c r="N1003" s="98"/>
      <c r="O1003" s="98"/>
      <c r="P1003" s="98"/>
      <c r="Q1003" s="98"/>
      <c r="R1003" s="98"/>
      <c r="S1003" s="98"/>
      <c r="T1003" s="98"/>
      <c r="U1003" s="98"/>
      <c r="V1003" s="98"/>
      <c r="W1003" s="98"/>
      <c r="X1003" s="98"/>
      <c r="Y1003" s="98"/>
      <c r="Z1003" s="98"/>
      <c r="AA1003" s="98"/>
      <c r="AB1003" s="98"/>
      <c r="AC1003" s="98"/>
      <c r="AD1003" s="98"/>
      <c r="AE1003" s="98"/>
      <c r="AF1003" s="98"/>
      <c r="AG1003" s="98"/>
      <c r="AH1003" s="98"/>
      <c r="AI1003" s="98"/>
      <c r="AJ1003" s="98"/>
      <c r="AK1003" s="98"/>
      <c r="AL1003" s="98"/>
    </row>
    <row r="1004" ht="13.5" customHeight="1">
      <c r="A1004" s="5"/>
      <c r="B1004" s="98"/>
      <c r="C1004" s="98"/>
      <c r="D1004" s="98"/>
      <c r="E1004" s="98"/>
      <c r="F1004" s="98"/>
      <c r="G1004" s="78"/>
      <c r="H1004" s="185"/>
      <c r="I1004" s="98"/>
      <c r="J1004" s="99"/>
      <c r="K1004" s="98"/>
      <c r="L1004" s="98"/>
      <c r="M1004" s="98"/>
      <c r="N1004" s="98"/>
      <c r="O1004" s="98"/>
      <c r="P1004" s="98"/>
      <c r="Q1004" s="98"/>
      <c r="R1004" s="98"/>
      <c r="S1004" s="98"/>
      <c r="T1004" s="98"/>
      <c r="U1004" s="98"/>
      <c r="V1004" s="98"/>
      <c r="W1004" s="98"/>
      <c r="X1004" s="98"/>
      <c r="Y1004" s="98"/>
      <c r="Z1004" s="98"/>
      <c r="AA1004" s="98"/>
      <c r="AB1004" s="98"/>
      <c r="AC1004" s="98"/>
      <c r="AD1004" s="98"/>
      <c r="AE1004" s="98"/>
      <c r="AF1004" s="98"/>
      <c r="AG1004" s="98"/>
      <c r="AH1004" s="98"/>
      <c r="AI1004" s="98"/>
      <c r="AJ1004" s="98"/>
      <c r="AK1004" s="98"/>
      <c r="AL1004" s="98"/>
    </row>
    <row r="1005" ht="13.5" customHeight="1">
      <c r="A1005" s="5"/>
      <c r="B1005" s="98"/>
      <c r="C1005" s="98"/>
      <c r="D1005" s="98"/>
      <c r="E1005" s="98"/>
      <c r="F1005" s="98"/>
      <c r="G1005" s="78"/>
      <c r="H1005" s="185"/>
      <c r="I1005" s="98"/>
      <c r="J1005" s="99"/>
      <c r="K1005" s="98"/>
      <c r="L1005" s="98"/>
      <c r="M1005" s="98"/>
      <c r="N1005" s="98"/>
      <c r="O1005" s="98"/>
      <c r="P1005" s="98"/>
      <c r="Q1005" s="98"/>
      <c r="R1005" s="98"/>
      <c r="S1005" s="98"/>
      <c r="T1005" s="98"/>
      <c r="U1005" s="98"/>
      <c r="V1005" s="98"/>
      <c r="W1005" s="98"/>
      <c r="X1005" s="98"/>
      <c r="Y1005" s="98"/>
      <c r="Z1005" s="98"/>
      <c r="AA1005" s="98"/>
      <c r="AB1005" s="98"/>
      <c r="AC1005" s="98"/>
      <c r="AD1005" s="98"/>
      <c r="AE1005" s="98"/>
      <c r="AF1005" s="98"/>
      <c r="AG1005" s="98"/>
      <c r="AH1005" s="98"/>
      <c r="AI1005" s="98"/>
      <c r="AJ1005" s="98"/>
      <c r="AK1005" s="98"/>
      <c r="AL1005" s="98"/>
    </row>
    <row r="1006" ht="13.5" customHeight="1">
      <c r="A1006" s="5"/>
      <c r="B1006" s="98"/>
      <c r="C1006" s="98"/>
      <c r="D1006" s="98"/>
      <c r="E1006" s="98"/>
      <c r="F1006" s="98"/>
      <c r="G1006" s="78"/>
      <c r="H1006" s="185"/>
      <c r="I1006" s="98"/>
      <c r="J1006" s="99"/>
      <c r="K1006" s="98"/>
      <c r="L1006" s="98"/>
      <c r="M1006" s="98"/>
      <c r="N1006" s="98"/>
      <c r="O1006" s="98"/>
      <c r="P1006" s="98"/>
      <c r="Q1006" s="98"/>
      <c r="R1006" s="98"/>
      <c r="S1006" s="98"/>
      <c r="T1006" s="98"/>
      <c r="U1006" s="98"/>
      <c r="V1006" s="98"/>
      <c r="W1006" s="98"/>
      <c r="X1006" s="98"/>
      <c r="Y1006" s="98"/>
      <c r="Z1006" s="98"/>
      <c r="AA1006" s="98"/>
      <c r="AB1006" s="98"/>
      <c r="AC1006" s="98"/>
      <c r="AD1006" s="98"/>
      <c r="AE1006" s="98"/>
      <c r="AF1006" s="98"/>
      <c r="AG1006" s="98"/>
      <c r="AH1006" s="98"/>
      <c r="AI1006" s="98"/>
      <c r="AJ1006" s="98"/>
      <c r="AK1006" s="98"/>
      <c r="AL1006" s="98"/>
    </row>
    <row r="1007" ht="13.5" customHeight="1">
      <c r="A1007" s="5"/>
      <c r="B1007" s="98"/>
      <c r="C1007" s="98"/>
      <c r="D1007" s="98"/>
      <c r="E1007" s="98"/>
      <c r="F1007" s="98"/>
      <c r="G1007" s="78"/>
      <c r="H1007" s="185"/>
      <c r="I1007" s="98"/>
      <c r="J1007" s="99"/>
      <c r="K1007" s="98"/>
      <c r="L1007" s="98"/>
      <c r="M1007" s="98"/>
      <c r="N1007" s="98"/>
      <c r="O1007" s="98"/>
      <c r="P1007" s="98"/>
      <c r="Q1007" s="98"/>
      <c r="R1007" s="98"/>
      <c r="S1007" s="98"/>
      <c r="T1007" s="98"/>
      <c r="U1007" s="98"/>
      <c r="V1007" s="98"/>
      <c r="W1007" s="98"/>
      <c r="X1007" s="98"/>
      <c r="Y1007" s="98"/>
      <c r="Z1007" s="98"/>
      <c r="AA1007" s="98"/>
      <c r="AB1007" s="98"/>
      <c r="AC1007" s="98"/>
      <c r="AD1007" s="98"/>
      <c r="AE1007" s="98"/>
      <c r="AF1007" s="98"/>
      <c r="AG1007" s="98"/>
      <c r="AH1007" s="98"/>
      <c r="AI1007" s="98"/>
      <c r="AJ1007" s="98"/>
      <c r="AK1007" s="98"/>
      <c r="AL1007" s="98"/>
    </row>
    <row r="1008" ht="13.5" customHeight="1">
      <c r="A1008" s="5"/>
      <c r="B1008" s="98"/>
      <c r="C1008" s="98"/>
      <c r="D1008" s="98"/>
      <c r="E1008" s="98"/>
      <c r="F1008" s="98"/>
      <c r="G1008" s="78"/>
      <c r="H1008" s="185"/>
      <c r="I1008" s="98"/>
      <c r="J1008" s="99"/>
      <c r="K1008" s="98"/>
      <c r="L1008" s="98"/>
      <c r="M1008" s="98"/>
      <c r="N1008" s="98"/>
      <c r="O1008" s="98"/>
      <c r="P1008" s="98"/>
      <c r="Q1008" s="98"/>
      <c r="R1008" s="98"/>
      <c r="S1008" s="98"/>
      <c r="T1008" s="98"/>
      <c r="U1008" s="98"/>
      <c r="V1008" s="98"/>
      <c r="W1008" s="98"/>
      <c r="X1008" s="98"/>
      <c r="Y1008" s="98"/>
      <c r="Z1008" s="98"/>
      <c r="AA1008" s="98"/>
      <c r="AB1008" s="98"/>
      <c r="AC1008" s="98"/>
      <c r="AD1008" s="98"/>
      <c r="AE1008" s="98"/>
      <c r="AF1008" s="98"/>
      <c r="AG1008" s="98"/>
      <c r="AH1008" s="98"/>
      <c r="AI1008" s="98"/>
      <c r="AJ1008" s="98"/>
      <c r="AK1008" s="98"/>
      <c r="AL1008" s="98"/>
    </row>
    <row r="1009" ht="13.5" customHeight="1">
      <c r="A1009" s="5"/>
      <c r="B1009" s="98"/>
      <c r="C1009" s="98"/>
      <c r="D1009" s="98"/>
      <c r="E1009" s="98"/>
      <c r="F1009" s="98"/>
      <c r="G1009" s="78"/>
      <c r="H1009" s="185"/>
      <c r="I1009" s="98"/>
      <c r="J1009" s="99"/>
      <c r="K1009" s="98"/>
      <c r="L1009" s="98"/>
      <c r="M1009" s="98"/>
      <c r="N1009" s="98"/>
      <c r="O1009" s="98"/>
      <c r="P1009" s="98"/>
      <c r="Q1009" s="98"/>
      <c r="R1009" s="98"/>
      <c r="S1009" s="98"/>
      <c r="T1009" s="98"/>
      <c r="U1009" s="98"/>
      <c r="V1009" s="98"/>
      <c r="W1009" s="98"/>
      <c r="X1009" s="98"/>
      <c r="Y1009" s="98"/>
      <c r="Z1009" s="98"/>
      <c r="AA1009" s="98"/>
      <c r="AB1009" s="98"/>
      <c r="AC1009" s="98"/>
      <c r="AD1009" s="98"/>
      <c r="AE1009" s="98"/>
      <c r="AF1009" s="98"/>
      <c r="AG1009" s="98"/>
      <c r="AH1009" s="98"/>
      <c r="AI1009" s="98"/>
      <c r="AJ1009" s="98"/>
      <c r="AK1009" s="98"/>
      <c r="AL1009" s="98"/>
    </row>
    <row r="1010" ht="13.5" customHeight="1">
      <c r="A1010" s="5"/>
      <c r="B1010" s="98"/>
      <c r="C1010" s="98"/>
      <c r="D1010" s="98"/>
      <c r="E1010" s="98"/>
      <c r="F1010" s="98"/>
      <c r="G1010" s="78"/>
      <c r="H1010" s="185"/>
      <c r="I1010" s="98"/>
      <c r="J1010" s="99"/>
      <c r="K1010" s="98"/>
      <c r="L1010" s="98"/>
      <c r="M1010" s="98"/>
      <c r="N1010" s="98"/>
      <c r="O1010" s="98"/>
      <c r="P1010" s="98"/>
      <c r="Q1010" s="98"/>
      <c r="R1010" s="98"/>
      <c r="S1010" s="98"/>
      <c r="T1010" s="98"/>
      <c r="U1010" s="98"/>
      <c r="V1010" s="98"/>
      <c r="W1010" s="98"/>
      <c r="X1010" s="98"/>
      <c r="Y1010" s="98"/>
      <c r="Z1010" s="98"/>
      <c r="AA1010" s="98"/>
      <c r="AB1010" s="98"/>
      <c r="AC1010" s="98"/>
      <c r="AD1010" s="98"/>
      <c r="AE1010" s="98"/>
      <c r="AF1010" s="98"/>
      <c r="AG1010" s="98"/>
      <c r="AH1010" s="98"/>
      <c r="AI1010" s="98"/>
      <c r="AJ1010" s="98"/>
      <c r="AK1010" s="98"/>
      <c r="AL1010" s="98"/>
    </row>
    <row r="1011" ht="13.5" customHeight="1">
      <c r="A1011" s="5"/>
      <c r="B1011" s="98"/>
      <c r="C1011" s="98"/>
      <c r="D1011" s="98"/>
      <c r="E1011" s="98"/>
      <c r="F1011" s="98"/>
      <c r="G1011" s="78"/>
      <c r="H1011" s="185"/>
      <c r="I1011" s="98"/>
      <c r="J1011" s="99"/>
      <c r="K1011" s="98"/>
      <c r="L1011" s="98"/>
      <c r="M1011" s="98"/>
      <c r="N1011" s="98"/>
      <c r="O1011" s="98"/>
      <c r="P1011" s="98"/>
      <c r="Q1011" s="98"/>
      <c r="R1011" s="98"/>
      <c r="S1011" s="98"/>
      <c r="T1011" s="98"/>
      <c r="U1011" s="98"/>
      <c r="V1011" s="98"/>
      <c r="W1011" s="98"/>
      <c r="X1011" s="98"/>
      <c r="Y1011" s="98"/>
      <c r="Z1011" s="98"/>
      <c r="AA1011" s="98"/>
      <c r="AB1011" s="98"/>
      <c r="AC1011" s="98"/>
      <c r="AD1011" s="98"/>
      <c r="AE1011" s="98"/>
      <c r="AF1011" s="98"/>
      <c r="AG1011" s="98"/>
      <c r="AH1011" s="98"/>
      <c r="AI1011" s="98"/>
      <c r="AJ1011" s="98"/>
      <c r="AK1011" s="98"/>
      <c r="AL1011" s="98"/>
    </row>
    <row r="1012" ht="13.5" customHeight="1">
      <c r="A1012" s="5"/>
      <c r="B1012" s="98"/>
      <c r="C1012" s="98"/>
      <c r="D1012" s="98"/>
      <c r="E1012" s="98"/>
      <c r="F1012" s="98"/>
      <c r="G1012" s="78"/>
      <c r="H1012" s="185"/>
      <c r="I1012" s="98"/>
      <c r="J1012" s="99"/>
      <c r="K1012" s="98"/>
      <c r="L1012" s="98"/>
      <c r="M1012" s="98"/>
      <c r="N1012" s="98"/>
      <c r="O1012" s="98"/>
      <c r="P1012" s="98"/>
      <c r="Q1012" s="98"/>
      <c r="R1012" s="98"/>
      <c r="S1012" s="98"/>
      <c r="T1012" s="98"/>
      <c r="U1012" s="98"/>
      <c r="V1012" s="98"/>
      <c r="W1012" s="98"/>
      <c r="X1012" s="98"/>
      <c r="Y1012" s="98"/>
      <c r="Z1012" s="98"/>
      <c r="AA1012" s="98"/>
      <c r="AB1012" s="98"/>
      <c r="AC1012" s="98"/>
      <c r="AD1012" s="98"/>
      <c r="AE1012" s="98"/>
      <c r="AF1012" s="98"/>
      <c r="AG1012" s="98"/>
      <c r="AH1012" s="98"/>
      <c r="AI1012" s="98"/>
      <c r="AJ1012" s="98"/>
      <c r="AK1012" s="98"/>
      <c r="AL1012" s="98"/>
    </row>
    <row r="1013" ht="13.5" customHeight="1">
      <c r="A1013" s="5"/>
      <c r="B1013" s="98"/>
      <c r="C1013" s="98"/>
      <c r="D1013" s="98"/>
      <c r="E1013" s="98"/>
      <c r="F1013" s="98"/>
      <c r="G1013" s="78"/>
      <c r="H1013" s="185"/>
      <c r="I1013" s="98"/>
      <c r="J1013" s="99"/>
      <c r="K1013" s="98"/>
      <c r="L1013" s="98"/>
      <c r="M1013" s="98"/>
      <c r="N1013" s="98"/>
      <c r="O1013" s="98"/>
      <c r="P1013" s="98"/>
      <c r="Q1013" s="98"/>
      <c r="R1013" s="98"/>
      <c r="S1013" s="98"/>
      <c r="T1013" s="98"/>
      <c r="U1013" s="98"/>
      <c r="V1013" s="98"/>
      <c r="W1013" s="98"/>
      <c r="X1013" s="98"/>
      <c r="Y1013" s="98"/>
      <c r="Z1013" s="98"/>
      <c r="AA1013" s="98"/>
      <c r="AB1013" s="98"/>
      <c r="AC1013" s="98"/>
      <c r="AD1013" s="98"/>
      <c r="AE1013" s="98"/>
      <c r="AF1013" s="98"/>
      <c r="AG1013" s="98"/>
      <c r="AH1013" s="98"/>
      <c r="AI1013" s="98"/>
      <c r="AJ1013" s="98"/>
      <c r="AK1013" s="98"/>
      <c r="AL1013" s="98"/>
    </row>
    <row r="1014" ht="13.5" customHeight="1">
      <c r="A1014" s="5"/>
      <c r="B1014" s="98"/>
      <c r="C1014" s="98"/>
      <c r="D1014" s="98"/>
      <c r="E1014" s="98"/>
      <c r="F1014" s="98"/>
      <c r="G1014" s="78"/>
      <c r="H1014" s="185"/>
      <c r="I1014" s="98"/>
      <c r="J1014" s="99"/>
      <c r="K1014" s="98"/>
      <c r="L1014" s="98"/>
      <c r="M1014" s="98"/>
      <c r="N1014" s="98"/>
      <c r="O1014" s="98"/>
      <c r="P1014" s="98"/>
      <c r="Q1014" s="98"/>
      <c r="R1014" s="98"/>
      <c r="S1014" s="98"/>
      <c r="T1014" s="98"/>
      <c r="U1014" s="98"/>
      <c r="V1014" s="98"/>
      <c r="W1014" s="98"/>
      <c r="X1014" s="98"/>
      <c r="Y1014" s="98"/>
      <c r="Z1014" s="98"/>
      <c r="AA1014" s="98"/>
      <c r="AB1014" s="98"/>
      <c r="AC1014" s="98"/>
      <c r="AD1014" s="98"/>
      <c r="AE1014" s="98"/>
      <c r="AF1014" s="98"/>
      <c r="AG1014" s="98"/>
      <c r="AH1014" s="98"/>
      <c r="AI1014" s="98"/>
      <c r="AJ1014" s="98"/>
      <c r="AK1014" s="98"/>
      <c r="AL1014" s="98"/>
    </row>
    <row r="1015" ht="13.5" customHeight="1">
      <c r="A1015" s="5"/>
      <c r="B1015" s="98"/>
      <c r="C1015" s="98"/>
      <c r="D1015" s="98"/>
      <c r="E1015" s="98"/>
      <c r="F1015" s="98"/>
      <c r="G1015" s="78"/>
      <c r="H1015" s="185"/>
      <c r="I1015" s="98"/>
      <c r="J1015" s="99"/>
      <c r="K1015" s="98"/>
      <c r="L1015" s="98"/>
      <c r="M1015" s="98"/>
      <c r="N1015" s="98"/>
      <c r="O1015" s="98"/>
      <c r="P1015" s="98"/>
      <c r="Q1015" s="98"/>
      <c r="R1015" s="98"/>
      <c r="S1015" s="98"/>
      <c r="T1015" s="98"/>
      <c r="U1015" s="98"/>
      <c r="V1015" s="98"/>
      <c r="W1015" s="98"/>
      <c r="X1015" s="98"/>
      <c r="Y1015" s="98"/>
      <c r="Z1015" s="98"/>
      <c r="AA1015" s="98"/>
      <c r="AB1015" s="98"/>
      <c r="AC1015" s="98"/>
      <c r="AD1015" s="98"/>
      <c r="AE1015" s="98"/>
      <c r="AF1015" s="98"/>
      <c r="AG1015" s="98"/>
      <c r="AH1015" s="98"/>
      <c r="AI1015" s="98"/>
      <c r="AJ1015" s="98"/>
      <c r="AK1015" s="98"/>
      <c r="AL1015" s="98"/>
    </row>
    <row r="1016" ht="13.5" customHeight="1">
      <c r="A1016" s="5"/>
      <c r="B1016" s="98"/>
      <c r="C1016" s="98"/>
      <c r="D1016" s="98"/>
      <c r="E1016" s="98"/>
      <c r="F1016" s="98"/>
      <c r="G1016" s="78"/>
      <c r="H1016" s="185"/>
      <c r="I1016" s="98"/>
      <c r="J1016" s="99"/>
      <c r="K1016" s="98"/>
      <c r="L1016" s="98"/>
      <c r="M1016" s="98"/>
      <c r="N1016" s="98"/>
      <c r="O1016" s="98"/>
      <c r="P1016" s="98"/>
      <c r="Q1016" s="98"/>
      <c r="R1016" s="98"/>
      <c r="S1016" s="98"/>
      <c r="T1016" s="98"/>
      <c r="U1016" s="98"/>
      <c r="V1016" s="98"/>
      <c r="W1016" s="98"/>
      <c r="X1016" s="98"/>
      <c r="Y1016" s="98"/>
      <c r="Z1016" s="98"/>
      <c r="AA1016" s="98"/>
      <c r="AB1016" s="98"/>
      <c r="AC1016" s="98"/>
      <c r="AD1016" s="98"/>
      <c r="AE1016" s="98"/>
      <c r="AF1016" s="98"/>
      <c r="AG1016" s="98"/>
      <c r="AH1016" s="98"/>
      <c r="AI1016" s="98"/>
      <c r="AJ1016" s="98"/>
      <c r="AK1016" s="98"/>
      <c r="AL1016" s="98"/>
    </row>
    <row r="1017" ht="13.5" customHeight="1">
      <c r="A1017" s="5"/>
      <c r="B1017" s="98"/>
      <c r="C1017" s="98"/>
      <c r="D1017" s="98"/>
      <c r="E1017" s="98"/>
      <c r="F1017" s="98"/>
      <c r="G1017" s="78"/>
      <c r="H1017" s="185"/>
      <c r="I1017" s="98"/>
      <c r="J1017" s="99"/>
      <c r="K1017" s="98"/>
      <c r="L1017" s="98"/>
      <c r="M1017" s="98"/>
      <c r="N1017" s="98"/>
      <c r="O1017" s="98"/>
      <c r="P1017" s="98"/>
      <c r="Q1017" s="98"/>
      <c r="R1017" s="98"/>
      <c r="S1017" s="98"/>
      <c r="T1017" s="98"/>
      <c r="U1017" s="98"/>
      <c r="V1017" s="98"/>
      <c r="W1017" s="98"/>
      <c r="X1017" s="98"/>
      <c r="Y1017" s="98"/>
      <c r="Z1017" s="98"/>
      <c r="AA1017" s="98"/>
      <c r="AB1017" s="98"/>
      <c r="AC1017" s="98"/>
      <c r="AD1017" s="98"/>
      <c r="AE1017" s="98"/>
      <c r="AF1017" s="98"/>
      <c r="AG1017" s="98"/>
      <c r="AH1017" s="98"/>
      <c r="AI1017" s="98"/>
      <c r="AJ1017" s="98"/>
      <c r="AK1017" s="98"/>
      <c r="AL1017" s="98"/>
    </row>
    <row r="1018" ht="13.5" customHeight="1">
      <c r="A1018" s="5"/>
      <c r="B1018" s="98"/>
      <c r="C1018" s="98"/>
      <c r="D1018" s="98"/>
      <c r="E1018" s="98"/>
      <c r="F1018" s="98"/>
      <c r="G1018" s="78"/>
      <c r="H1018" s="185"/>
      <c r="I1018" s="98"/>
      <c r="J1018" s="99"/>
      <c r="K1018" s="98"/>
      <c r="L1018" s="98"/>
      <c r="M1018" s="98"/>
      <c r="N1018" s="98"/>
      <c r="O1018" s="98"/>
      <c r="P1018" s="98"/>
      <c r="Q1018" s="98"/>
      <c r="R1018" s="98"/>
      <c r="S1018" s="98"/>
      <c r="T1018" s="98"/>
      <c r="U1018" s="98"/>
      <c r="V1018" s="98"/>
      <c r="W1018" s="98"/>
      <c r="X1018" s="98"/>
      <c r="Y1018" s="98"/>
      <c r="Z1018" s="98"/>
      <c r="AA1018" s="98"/>
      <c r="AB1018" s="98"/>
      <c r="AC1018" s="98"/>
      <c r="AD1018" s="98"/>
      <c r="AE1018" s="98"/>
      <c r="AF1018" s="98"/>
      <c r="AG1018" s="98"/>
      <c r="AH1018" s="98"/>
      <c r="AI1018" s="98"/>
      <c r="AJ1018" s="98"/>
      <c r="AK1018" s="98"/>
      <c r="AL1018" s="98"/>
    </row>
    <row r="1019" ht="13.5" customHeight="1">
      <c r="A1019" s="5"/>
      <c r="B1019" s="98"/>
      <c r="C1019" s="98"/>
      <c r="D1019" s="98"/>
      <c r="E1019" s="98"/>
      <c r="F1019" s="98"/>
      <c r="G1019" s="78"/>
      <c r="H1019" s="185"/>
      <c r="I1019" s="98"/>
      <c r="J1019" s="99"/>
      <c r="K1019" s="98"/>
      <c r="L1019" s="98"/>
      <c r="M1019" s="98"/>
      <c r="N1019" s="98"/>
      <c r="O1019" s="98"/>
      <c r="P1019" s="98"/>
      <c r="Q1019" s="98"/>
      <c r="R1019" s="98"/>
      <c r="S1019" s="98"/>
      <c r="T1019" s="98"/>
      <c r="U1019" s="98"/>
      <c r="V1019" s="98"/>
      <c r="W1019" s="98"/>
      <c r="X1019" s="98"/>
      <c r="Y1019" s="98"/>
      <c r="Z1019" s="98"/>
      <c r="AA1019" s="98"/>
      <c r="AB1019" s="98"/>
      <c r="AC1019" s="98"/>
      <c r="AD1019" s="98"/>
      <c r="AE1019" s="98"/>
      <c r="AF1019" s="98"/>
      <c r="AG1019" s="98"/>
      <c r="AH1019" s="98"/>
      <c r="AI1019" s="98"/>
      <c r="AJ1019" s="98"/>
      <c r="AK1019" s="98"/>
      <c r="AL1019" s="98"/>
    </row>
    <row r="1020" ht="13.5" customHeight="1">
      <c r="A1020" s="5"/>
      <c r="B1020" s="98"/>
      <c r="C1020" s="98"/>
      <c r="D1020" s="98"/>
      <c r="E1020" s="98"/>
      <c r="F1020" s="98"/>
      <c r="G1020" s="78"/>
      <c r="H1020" s="185"/>
      <c r="I1020" s="98"/>
      <c r="J1020" s="99"/>
      <c r="K1020" s="98"/>
      <c r="L1020" s="98"/>
      <c r="M1020" s="98"/>
      <c r="N1020" s="98"/>
      <c r="O1020" s="98"/>
      <c r="P1020" s="98"/>
      <c r="Q1020" s="98"/>
      <c r="R1020" s="98"/>
      <c r="S1020" s="98"/>
      <c r="T1020" s="98"/>
      <c r="U1020" s="98"/>
      <c r="V1020" s="98"/>
      <c r="W1020" s="98"/>
      <c r="X1020" s="98"/>
      <c r="Y1020" s="98"/>
      <c r="Z1020" s="98"/>
      <c r="AA1020" s="98"/>
      <c r="AB1020" s="98"/>
      <c r="AC1020" s="98"/>
      <c r="AD1020" s="98"/>
      <c r="AE1020" s="98"/>
      <c r="AF1020" s="98"/>
      <c r="AG1020" s="98"/>
      <c r="AH1020" s="98"/>
      <c r="AI1020" s="98"/>
      <c r="AJ1020" s="98"/>
      <c r="AK1020" s="98"/>
      <c r="AL1020" s="98"/>
    </row>
    <row r="1021" ht="13.5" customHeight="1">
      <c r="A1021" s="5"/>
      <c r="B1021" s="98"/>
      <c r="C1021" s="98"/>
      <c r="D1021" s="98"/>
      <c r="E1021" s="98"/>
      <c r="F1021" s="98"/>
      <c r="G1021" s="78"/>
      <c r="H1021" s="185"/>
      <c r="I1021" s="98"/>
      <c r="J1021" s="99"/>
      <c r="K1021" s="98"/>
      <c r="L1021" s="98"/>
      <c r="M1021" s="98"/>
      <c r="N1021" s="98"/>
      <c r="O1021" s="98"/>
      <c r="P1021" s="98"/>
      <c r="Q1021" s="98"/>
      <c r="R1021" s="98"/>
      <c r="S1021" s="98"/>
      <c r="T1021" s="98"/>
      <c r="U1021" s="98"/>
      <c r="V1021" s="98"/>
      <c r="W1021" s="98"/>
      <c r="X1021" s="98"/>
      <c r="Y1021" s="98"/>
      <c r="Z1021" s="98"/>
      <c r="AA1021" s="98"/>
      <c r="AB1021" s="98"/>
      <c r="AC1021" s="98"/>
      <c r="AD1021" s="98"/>
      <c r="AE1021" s="98"/>
      <c r="AF1021" s="98"/>
      <c r="AG1021" s="98"/>
      <c r="AH1021" s="98"/>
      <c r="AI1021" s="98"/>
      <c r="AJ1021" s="98"/>
      <c r="AK1021" s="98"/>
      <c r="AL1021" s="98"/>
    </row>
    <row r="1022" ht="13.5" customHeight="1">
      <c r="A1022" s="5"/>
      <c r="B1022" s="98"/>
      <c r="C1022" s="98"/>
      <c r="D1022" s="98"/>
      <c r="E1022" s="98"/>
      <c r="F1022" s="98"/>
      <c r="G1022" s="78"/>
      <c r="H1022" s="185"/>
      <c r="I1022" s="98"/>
      <c r="J1022" s="99"/>
      <c r="K1022" s="98"/>
      <c r="L1022" s="98"/>
      <c r="M1022" s="98"/>
      <c r="N1022" s="98"/>
      <c r="O1022" s="98"/>
      <c r="P1022" s="98"/>
      <c r="Q1022" s="98"/>
      <c r="R1022" s="98"/>
      <c r="S1022" s="98"/>
      <c r="T1022" s="98"/>
      <c r="U1022" s="98"/>
      <c r="V1022" s="98"/>
      <c r="W1022" s="98"/>
      <c r="X1022" s="98"/>
      <c r="Y1022" s="98"/>
      <c r="Z1022" s="98"/>
      <c r="AA1022" s="98"/>
      <c r="AB1022" s="98"/>
      <c r="AC1022" s="98"/>
      <c r="AD1022" s="98"/>
      <c r="AE1022" s="98"/>
      <c r="AF1022" s="98"/>
      <c r="AG1022" s="98"/>
      <c r="AH1022" s="98"/>
      <c r="AI1022" s="98"/>
      <c r="AJ1022" s="98"/>
      <c r="AK1022" s="98"/>
      <c r="AL1022" s="98"/>
    </row>
    <row r="1023" ht="13.5" customHeight="1">
      <c r="A1023" s="5"/>
      <c r="B1023" s="98"/>
      <c r="C1023" s="98"/>
      <c r="D1023" s="98"/>
      <c r="E1023" s="98"/>
      <c r="F1023" s="98"/>
      <c r="G1023" s="78"/>
      <c r="H1023" s="185"/>
      <c r="I1023" s="98"/>
      <c r="J1023" s="99"/>
      <c r="K1023" s="98"/>
      <c r="L1023" s="98"/>
      <c r="M1023" s="98"/>
      <c r="N1023" s="98"/>
      <c r="O1023" s="98"/>
      <c r="P1023" s="98"/>
      <c r="Q1023" s="98"/>
      <c r="R1023" s="98"/>
      <c r="S1023" s="98"/>
      <c r="T1023" s="98"/>
      <c r="U1023" s="98"/>
      <c r="V1023" s="98"/>
      <c r="W1023" s="98"/>
      <c r="X1023" s="98"/>
      <c r="Y1023" s="98"/>
      <c r="Z1023" s="98"/>
      <c r="AA1023" s="98"/>
      <c r="AB1023" s="98"/>
      <c r="AC1023" s="98"/>
      <c r="AD1023" s="98"/>
      <c r="AE1023" s="98"/>
      <c r="AF1023" s="98"/>
      <c r="AG1023" s="98"/>
      <c r="AH1023" s="98"/>
      <c r="AI1023" s="98"/>
      <c r="AJ1023" s="98"/>
      <c r="AK1023" s="98"/>
      <c r="AL1023" s="98"/>
    </row>
    <row r="1024" ht="13.5" customHeight="1">
      <c r="A1024" s="5"/>
      <c r="B1024" s="98"/>
      <c r="C1024" s="98"/>
      <c r="D1024" s="98"/>
      <c r="E1024" s="98"/>
      <c r="F1024" s="98"/>
      <c r="G1024" s="78"/>
      <c r="H1024" s="185"/>
      <c r="I1024" s="98"/>
      <c r="J1024" s="99"/>
      <c r="K1024" s="98"/>
      <c r="L1024" s="98"/>
      <c r="M1024" s="98"/>
      <c r="N1024" s="98"/>
      <c r="O1024" s="98"/>
      <c r="P1024" s="98"/>
      <c r="Q1024" s="98"/>
      <c r="R1024" s="98"/>
      <c r="S1024" s="98"/>
      <c r="T1024" s="98"/>
      <c r="U1024" s="98"/>
      <c r="V1024" s="98"/>
      <c r="W1024" s="98"/>
      <c r="X1024" s="98"/>
      <c r="Y1024" s="98"/>
      <c r="Z1024" s="98"/>
      <c r="AA1024" s="98"/>
      <c r="AB1024" s="98"/>
      <c r="AC1024" s="98"/>
      <c r="AD1024" s="98"/>
      <c r="AE1024" s="98"/>
      <c r="AF1024" s="98"/>
      <c r="AG1024" s="98"/>
      <c r="AH1024" s="98"/>
      <c r="AI1024" s="98"/>
      <c r="AJ1024" s="98"/>
      <c r="AK1024" s="98"/>
      <c r="AL1024" s="98"/>
    </row>
    <row r="1025" ht="13.5" customHeight="1">
      <c r="A1025" s="5"/>
      <c r="B1025" s="98"/>
      <c r="C1025" s="98"/>
      <c r="D1025" s="98"/>
      <c r="E1025" s="98"/>
      <c r="F1025" s="98"/>
      <c r="G1025" s="78"/>
      <c r="H1025" s="185"/>
      <c r="I1025" s="98"/>
      <c r="J1025" s="99"/>
      <c r="K1025" s="98"/>
      <c r="L1025" s="98"/>
      <c r="M1025" s="98"/>
      <c r="N1025" s="98"/>
      <c r="O1025" s="98"/>
      <c r="P1025" s="98"/>
      <c r="Q1025" s="98"/>
      <c r="R1025" s="98"/>
      <c r="S1025" s="98"/>
      <c r="T1025" s="98"/>
      <c r="U1025" s="98"/>
      <c r="V1025" s="98"/>
      <c r="W1025" s="98"/>
      <c r="X1025" s="98"/>
      <c r="Y1025" s="98"/>
      <c r="Z1025" s="98"/>
      <c r="AA1025" s="98"/>
      <c r="AB1025" s="98"/>
      <c r="AC1025" s="98"/>
      <c r="AD1025" s="98"/>
      <c r="AE1025" s="98"/>
      <c r="AF1025" s="98"/>
      <c r="AG1025" s="98"/>
      <c r="AH1025" s="98"/>
      <c r="AI1025" s="98"/>
      <c r="AJ1025" s="98"/>
      <c r="AK1025" s="98"/>
      <c r="AL1025" s="98"/>
    </row>
    <row r="1026" ht="13.5" customHeight="1">
      <c r="A1026" s="5"/>
      <c r="B1026" s="98"/>
      <c r="C1026" s="98"/>
      <c r="D1026" s="98"/>
      <c r="E1026" s="98"/>
      <c r="F1026" s="98"/>
      <c r="G1026" s="78"/>
      <c r="H1026" s="185"/>
      <c r="I1026" s="98"/>
      <c r="J1026" s="99"/>
      <c r="K1026" s="98"/>
      <c r="L1026" s="98"/>
      <c r="M1026" s="98"/>
      <c r="N1026" s="98"/>
      <c r="O1026" s="98"/>
      <c r="P1026" s="98"/>
      <c r="Q1026" s="98"/>
      <c r="R1026" s="98"/>
      <c r="S1026" s="98"/>
      <c r="T1026" s="98"/>
      <c r="U1026" s="98"/>
      <c r="V1026" s="98"/>
      <c r="W1026" s="98"/>
      <c r="X1026" s="98"/>
      <c r="Y1026" s="98"/>
      <c r="Z1026" s="98"/>
      <c r="AA1026" s="98"/>
      <c r="AB1026" s="98"/>
      <c r="AC1026" s="98"/>
      <c r="AD1026" s="98"/>
      <c r="AE1026" s="98"/>
      <c r="AF1026" s="98"/>
      <c r="AG1026" s="98"/>
      <c r="AH1026" s="98"/>
      <c r="AI1026" s="98"/>
      <c r="AJ1026" s="98"/>
      <c r="AK1026" s="98"/>
      <c r="AL1026" s="98"/>
    </row>
    <row r="1027" ht="13.5" customHeight="1">
      <c r="A1027" s="5"/>
      <c r="B1027" s="98"/>
      <c r="C1027" s="98"/>
      <c r="D1027" s="98"/>
      <c r="E1027" s="98"/>
      <c r="F1027" s="98"/>
      <c r="G1027" s="78"/>
      <c r="H1027" s="185"/>
      <c r="I1027" s="98"/>
      <c r="J1027" s="99"/>
      <c r="K1027" s="98"/>
      <c r="L1027" s="98"/>
      <c r="M1027" s="98"/>
      <c r="N1027" s="98"/>
      <c r="O1027" s="98"/>
      <c r="P1027" s="98"/>
      <c r="Q1027" s="98"/>
      <c r="R1027" s="98"/>
      <c r="S1027" s="98"/>
      <c r="T1027" s="98"/>
      <c r="U1027" s="98"/>
      <c r="V1027" s="98"/>
      <c r="W1027" s="98"/>
      <c r="X1027" s="98"/>
      <c r="Y1027" s="98"/>
      <c r="Z1027" s="98"/>
      <c r="AA1027" s="98"/>
      <c r="AB1027" s="98"/>
      <c r="AC1027" s="98"/>
      <c r="AD1027" s="98"/>
      <c r="AE1027" s="98"/>
      <c r="AF1027" s="98"/>
      <c r="AG1027" s="98"/>
      <c r="AH1027" s="98"/>
      <c r="AI1027" s="98"/>
      <c r="AJ1027" s="98"/>
      <c r="AK1027" s="98"/>
      <c r="AL1027" s="98"/>
    </row>
    <row r="1028" ht="13.5" customHeight="1">
      <c r="A1028" s="5"/>
      <c r="B1028" s="98"/>
      <c r="C1028" s="98"/>
      <c r="D1028" s="98"/>
      <c r="E1028" s="98"/>
      <c r="F1028" s="98"/>
      <c r="G1028" s="78"/>
      <c r="H1028" s="185"/>
      <c r="I1028" s="98"/>
      <c r="J1028" s="99"/>
      <c r="K1028" s="98"/>
      <c r="L1028" s="98"/>
      <c r="M1028" s="98"/>
      <c r="N1028" s="98"/>
      <c r="O1028" s="98"/>
      <c r="P1028" s="98"/>
      <c r="Q1028" s="98"/>
      <c r="R1028" s="98"/>
      <c r="S1028" s="98"/>
      <c r="T1028" s="98"/>
      <c r="U1028" s="98"/>
      <c r="V1028" s="98"/>
      <c r="W1028" s="98"/>
      <c r="X1028" s="98"/>
      <c r="Y1028" s="98"/>
      <c r="Z1028" s="98"/>
      <c r="AA1028" s="98"/>
      <c r="AB1028" s="98"/>
      <c r="AC1028" s="98"/>
      <c r="AD1028" s="98"/>
      <c r="AE1028" s="98"/>
      <c r="AF1028" s="98"/>
      <c r="AG1028" s="98"/>
      <c r="AH1028" s="98"/>
      <c r="AI1028" s="98"/>
      <c r="AJ1028" s="98"/>
      <c r="AK1028" s="98"/>
      <c r="AL1028" s="98"/>
    </row>
    <row r="1029" ht="13.5" customHeight="1">
      <c r="A1029" s="5"/>
      <c r="B1029" s="98"/>
      <c r="C1029" s="98"/>
      <c r="D1029" s="98"/>
      <c r="E1029" s="98"/>
      <c r="F1029" s="98"/>
      <c r="G1029" s="78"/>
      <c r="H1029" s="185"/>
      <c r="I1029" s="98"/>
      <c r="J1029" s="99"/>
      <c r="K1029" s="98"/>
      <c r="L1029" s="98"/>
      <c r="M1029" s="98"/>
      <c r="N1029" s="98"/>
      <c r="O1029" s="98"/>
      <c r="P1029" s="98"/>
      <c r="Q1029" s="98"/>
      <c r="R1029" s="98"/>
      <c r="S1029" s="98"/>
      <c r="T1029" s="98"/>
      <c r="U1029" s="98"/>
      <c r="V1029" s="98"/>
      <c r="W1029" s="98"/>
      <c r="X1029" s="98"/>
      <c r="Y1029" s="98"/>
      <c r="Z1029" s="98"/>
      <c r="AA1029" s="98"/>
      <c r="AB1029" s="98"/>
      <c r="AC1029" s="98"/>
      <c r="AD1029" s="98"/>
      <c r="AE1029" s="98"/>
      <c r="AF1029" s="98"/>
      <c r="AG1029" s="98"/>
      <c r="AH1029" s="98"/>
      <c r="AI1029" s="98"/>
      <c r="AJ1029" s="98"/>
      <c r="AK1029" s="98"/>
      <c r="AL1029" s="98"/>
    </row>
    <row r="1030" ht="13.5" customHeight="1">
      <c r="A1030" s="5"/>
      <c r="B1030" s="98"/>
      <c r="C1030" s="98"/>
      <c r="D1030" s="98"/>
      <c r="E1030" s="98"/>
      <c r="F1030" s="98"/>
      <c r="G1030" s="78"/>
      <c r="H1030" s="185"/>
      <c r="I1030" s="98"/>
      <c r="J1030" s="99"/>
      <c r="K1030" s="98"/>
      <c r="L1030" s="98"/>
      <c r="M1030" s="98"/>
      <c r="N1030" s="98"/>
      <c r="O1030" s="98"/>
      <c r="P1030" s="98"/>
      <c r="Q1030" s="98"/>
      <c r="R1030" s="98"/>
      <c r="S1030" s="98"/>
      <c r="T1030" s="98"/>
      <c r="U1030" s="98"/>
      <c r="V1030" s="98"/>
      <c r="W1030" s="98"/>
      <c r="X1030" s="98"/>
      <c r="Y1030" s="98"/>
      <c r="Z1030" s="98"/>
      <c r="AA1030" s="98"/>
      <c r="AB1030" s="98"/>
      <c r="AC1030" s="98"/>
      <c r="AD1030" s="98"/>
      <c r="AE1030" s="98"/>
      <c r="AF1030" s="98"/>
      <c r="AG1030" s="98"/>
      <c r="AH1030" s="98"/>
      <c r="AI1030" s="98"/>
      <c r="AJ1030" s="98"/>
      <c r="AK1030" s="98"/>
      <c r="AL1030" s="98"/>
    </row>
    <row r="1031" ht="13.5" customHeight="1">
      <c r="A1031" s="5"/>
      <c r="B1031" s="98"/>
      <c r="C1031" s="98"/>
      <c r="D1031" s="98"/>
      <c r="E1031" s="98"/>
      <c r="F1031" s="98"/>
      <c r="G1031" s="78"/>
      <c r="H1031" s="185"/>
      <c r="I1031" s="98"/>
      <c r="J1031" s="99"/>
      <c r="K1031" s="98"/>
      <c r="L1031" s="98"/>
      <c r="M1031" s="98"/>
      <c r="N1031" s="98"/>
      <c r="O1031" s="98"/>
      <c r="P1031" s="98"/>
      <c r="Q1031" s="98"/>
      <c r="R1031" s="98"/>
      <c r="S1031" s="98"/>
      <c r="T1031" s="98"/>
      <c r="U1031" s="98"/>
      <c r="V1031" s="98"/>
      <c r="W1031" s="98"/>
      <c r="X1031" s="98"/>
      <c r="Y1031" s="98"/>
      <c r="Z1031" s="98"/>
      <c r="AA1031" s="98"/>
      <c r="AB1031" s="98"/>
      <c r="AC1031" s="98"/>
      <c r="AD1031" s="98"/>
      <c r="AE1031" s="98"/>
      <c r="AF1031" s="98"/>
      <c r="AG1031" s="98"/>
      <c r="AH1031" s="98"/>
      <c r="AI1031" s="98"/>
      <c r="AJ1031" s="98"/>
      <c r="AK1031" s="98"/>
      <c r="AL1031" s="98"/>
    </row>
    <row r="1032" ht="13.5" customHeight="1">
      <c r="A1032" s="5"/>
      <c r="B1032" s="98"/>
      <c r="C1032" s="98"/>
      <c r="D1032" s="98"/>
      <c r="E1032" s="98"/>
      <c r="F1032" s="98"/>
      <c r="G1032" s="78"/>
      <c r="H1032" s="185"/>
      <c r="I1032" s="98"/>
      <c r="J1032" s="99"/>
      <c r="K1032" s="98"/>
      <c r="L1032" s="98"/>
      <c r="M1032" s="98"/>
      <c r="N1032" s="98"/>
      <c r="O1032" s="98"/>
      <c r="P1032" s="98"/>
      <c r="Q1032" s="98"/>
      <c r="R1032" s="98"/>
      <c r="S1032" s="98"/>
      <c r="T1032" s="98"/>
      <c r="U1032" s="98"/>
      <c r="V1032" s="98"/>
      <c r="W1032" s="98"/>
      <c r="X1032" s="98"/>
      <c r="Y1032" s="98"/>
      <c r="Z1032" s="98"/>
      <c r="AA1032" s="98"/>
      <c r="AB1032" s="98"/>
      <c r="AC1032" s="98"/>
      <c r="AD1032" s="98"/>
      <c r="AE1032" s="98"/>
      <c r="AF1032" s="98"/>
      <c r="AG1032" s="98"/>
      <c r="AH1032" s="98"/>
      <c r="AI1032" s="98"/>
      <c r="AJ1032" s="98"/>
      <c r="AK1032" s="98"/>
      <c r="AL1032" s="98"/>
    </row>
    <row r="1033" ht="13.5" customHeight="1">
      <c r="A1033" s="5"/>
      <c r="B1033" s="98"/>
      <c r="C1033" s="98"/>
      <c r="D1033" s="98"/>
      <c r="E1033" s="98"/>
      <c r="F1033" s="98"/>
      <c r="G1033" s="78"/>
      <c r="H1033" s="185"/>
      <c r="I1033" s="98"/>
      <c r="J1033" s="99"/>
      <c r="K1033" s="98"/>
      <c r="L1033" s="98"/>
      <c r="M1033" s="98"/>
      <c r="N1033" s="98"/>
      <c r="O1033" s="98"/>
      <c r="P1033" s="98"/>
      <c r="Q1033" s="98"/>
      <c r="R1033" s="98"/>
      <c r="S1033" s="98"/>
      <c r="T1033" s="98"/>
      <c r="U1033" s="98"/>
      <c r="V1033" s="98"/>
      <c r="W1033" s="98"/>
      <c r="X1033" s="98"/>
      <c r="Y1033" s="98"/>
      <c r="Z1033" s="98"/>
      <c r="AA1033" s="98"/>
      <c r="AB1033" s="98"/>
      <c r="AC1033" s="98"/>
      <c r="AD1033" s="98"/>
      <c r="AE1033" s="98"/>
      <c r="AF1033" s="98"/>
      <c r="AG1033" s="98"/>
      <c r="AH1033" s="98"/>
      <c r="AI1033" s="98"/>
      <c r="AJ1033" s="98"/>
      <c r="AK1033" s="98"/>
      <c r="AL1033" s="98"/>
    </row>
    <row r="1034" ht="13.5" customHeight="1">
      <c r="A1034" s="5"/>
      <c r="B1034" s="98"/>
      <c r="C1034" s="98"/>
      <c r="D1034" s="98"/>
      <c r="E1034" s="98"/>
      <c r="F1034" s="98"/>
      <c r="G1034" s="78"/>
      <c r="H1034" s="185"/>
      <c r="I1034" s="98"/>
      <c r="J1034" s="99"/>
      <c r="K1034" s="98"/>
      <c r="L1034" s="98"/>
      <c r="M1034" s="98"/>
      <c r="N1034" s="98"/>
      <c r="O1034" s="98"/>
      <c r="P1034" s="98"/>
      <c r="Q1034" s="98"/>
      <c r="R1034" s="98"/>
      <c r="S1034" s="98"/>
      <c r="T1034" s="98"/>
      <c r="U1034" s="98"/>
      <c r="V1034" s="98"/>
      <c r="W1034" s="98"/>
      <c r="X1034" s="98"/>
      <c r="Y1034" s="98"/>
      <c r="Z1034" s="98"/>
      <c r="AA1034" s="98"/>
      <c r="AB1034" s="98"/>
      <c r="AC1034" s="98"/>
      <c r="AD1034" s="98"/>
      <c r="AE1034" s="98"/>
      <c r="AF1034" s="98"/>
      <c r="AG1034" s="98"/>
      <c r="AH1034" s="98"/>
      <c r="AI1034" s="98"/>
      <c r="AJ1034" s="98"/>
      <c r="AK1034" s="98"/>
      <c r="AL1034" s="98"/>
    </row>
    <row r="1035" ht="13.5" customHeight="1">
      <c r="A1035" s="5"/>
      <c r="B1035" s="98"/>
      <c r="C1035" s="98"/>
      <c r="D1035" s="98"/>
      <c r="E1035" s="98"/>
      <c r="F1035" s="98"/>
      <c r="G1035" s="78"/>
      <c r="H1035" s="185"/>
      <c r="I1035" s="98"/>
      <c r="J1035" s="99"/>
      <c r="K1035" s="98"/>
      <c r="L1035" s="98"/>
      <c r="M1035" s="98"/>
      <c r="N1035" s="98"/>
      <c r="O1035" s="98"/>
      <c r="P1035" s="98"/>
      <c r="Q1035" s="98"/>
      <c r="R1035" s="98"/>
      <c r="S1035" s="98"/>
      <c r="T1035" s="98"/>
      <c r="U1035" s="98"/>
      <c r="V1035" s="98"/>
      <c r="W1035" s="98"/>
      <c r="X1035" s="98"/>
      <c r="Y1035" s="98"/>
      <c r="Z1035" s="98"/>
      <c r="AA1035" s="98"/>
      <c r="AB1035" s="98"/>
      <c r="AC1035" s="98"/>
      <c r="AD1035" s="98"/>
      <c r="AE1035" s="98"/>
      <c r="AF1035" s="98"/>
      <c r="AG1035" s="98"/>
      <c r="AH1035" s="98"/>
      <c r="AI1035" s="98"/>
      <c r="AJ1035" s="98"/>
      <c r="AK1035" s="98"/>
      <c r="AL1035" s="98"/>
    </row>
    <row r="1036" ht="13.5" customHeight="1">
      <c r="A1036" s="5"/>
      <c r="B1036" s="98"/>
      <c r="C1036" s="98"/>
      <c r="D1036" s="98"/>
      <c r="E1036" s="98"/>
      <c r="F1036" s="98"/>
      <c r="G1036" s="78"/>
      <c r="H1036" s="185"/>
      <c r="I1036" s="98"/>
      <c r="J1036" s="99"/>
      <c r="K1036" s="98"/>
      <c r="L1036" s="98"/>
      <c r="M1036" s="98"/>
      <c r="N1036" s="98"/>
      <c r="O1036" s="98"/>
      <c r="P1036" s="98"/>
      <c r="Q1036" s="98"/>
      <c r="R1036" s="98"/>
      <c r="S1036" s="98"/>
      <c r="T1036" s="98"/>
      <c r="U1036" s="98"/>
      <c r="V1036" s="98"/>
      <c r="W1036" s="98"/>
      <c r="X1036" s="98"/>
      <c r="Y1036" s="98"/>
      <c r="Z1036" s="98"/>
      <c r="AA1036" s="98"/>
      <c r="AB1036" s="98"/>
      <c r="AC1036" s="98"/>
      <c r="AD1036" s="98"/>
      <c r="AE1036" s="98"/>
      <c r="AF1036" s="98"/>
      <c r="AG1036" s="98"/>
      <c r="AH1036" s="98"/>
      <c r="AI1036" s="98"/>
      <c r="AJ1036" s="98"/>
      <c r="AK1036" s="98"/>
      <c r="AL1036" s="98"/>
    </row>
    <row r="1037" ht="13.5" customHeight="1">
      <c r="A1037" s="5"/>
      <c r="B1037" s="98"/>
      <c r="C1037" s="98"/>
      <c r="D1037" s="98"/>
      <c r="E1037" s="98"/>
      <c r="F1037" s="98"/>
      <c r="G1037" s="78"/>
      <c r="H1037" s="185"/>
      <c r="I1037" s="98"/>
      <c r="J1037" s="99"/>
      <c r="K1037" s="98"/>
      <c r="L1037" s="98"/>
      <c r="M1037" s="98"/>
      <c r="N1037" s="98"/>
      <c r="O1037" s="98"/>
      <c r="P1037" s="98"/>
      <c r="Q1037" s="98"/>
      <c r="R1037" s="98"/>
      <c r="S1037" s="98"/>
      <c r="T1037" s="98"/>
      <c r="U1037" s="98"/>
      <c r="V1037" s="98"/>
      <c r="W1037" s="98"/>
      <c r="X1037" s="98"/>
      <c r="Y1037" s="98"/>
      <c r="Z1037" s="98"/>
      <c r="AA1037" s="98"/>
      <c r="AB1037" s="98"/>
      <c r="AC1037" s="98"/>
      <c r="AD1037" s="98"/>
      <c r="AE1037" s="98"/>
      <c r="AF1037" s="98"/>
      <c r="AG1037" s="98"/>
      <c r="AH1037" s="98"/>
      <c r="AI1037" s="98"/>
      <c r="AJ1037" s="98"/>
      <c r="AK1037" s="98"/>
      <c r="AL1037" s="98"/>
    </row>
    <row r="1038" ht="13.5" customHeight="1">
      <c r="A1038" s="5"/>
      <c r="B1038" s="98"/>
      <c r="C1038" s="98"/>
      <c r="D1038" s="98"/>
      <c r="E1038" s="98"/>
      <c r="F1038" s="98"/>
      <c r="G1038" s="78"/>
      <c r="H1038" s="185"/>
      <c r="I1038" s="98"/>
      <c r="J1038" s="99"/>
      <c r="K1038" s="98"/>
      <c r="L1038" s="98"/>
      <c r="M1038" s="98"/>
      <c r="N1038" s="98"/>
      <c r="O1038" s="98"/>
      <c r="P1038" s="98"/>
      <c r="Q1038" s="98"/>
      <c r="R1038" s="98"/>
      <c r="S1038" s="98"/>
      <c r="T1038" s="98"/>
      <c r="U1038" s="98"/>
      <c r="V1038" s="98"/>
      <c r="W1038" s="98"/>
      <c r="X1038" s="98"/>
      <c r="Y1038" s="98"/>
      <c r="Z1038" s="98"/>
      <c r="AA1038" s="98"/>
      <c r="AB1038" s="98"/>
      <c r="AC1038" s="98"/>
      <c r="AD1038" s="98"/>
      <c r="AE1038" s="98"/>
      <c r="AF1038" s="98"/>
      <c r="AG1038" s="98"/>
      <c r="AH1038" s="98"/>
      <c r="AI1038" s="98"/>
      <c r="AJ1038" s="98"/>
      <c r="AK1038" s="98"/>
      <c r="AL1038" s="98"/>
    </row>
    <row r="1039" ht="13.5" customHeight="1">
      <c r="A1039" s="5"/>
      <c r="B1039" s="98"/>
      <c r="C1039" s="98"/>
      <c r="D1039" s="98"/>
      <c r="E1039" s="98"/>
      <c r="F1039" s="98"/>
      <c r="G1039" s="78"/>
      <c r="H1039" s="185"/>
      <c r="I1039" s="98"/>
      <c r="J1039" s="99"/>
      <c r="K1039" s="98"/>
      <c r="L1039" s="98"/>
      <c r="M1039" s="98"/>
      <c r="N1039" s="98"/>
      <c r="O1039" s="98"/>
      <c r="P1039" s="98"/>
      <c r="Q1039" s="98"/>
      <c r="R1039" s="98"/>
      <c r="S1039" s="98"/>
      <c r="T1039" s="98"/>
      <c r="U1039" s="98"/>
      <c r="V1039" s="98"/>
      <c r="W1039" s="98"/>
      <c r="X1039" s="98"/>
      <c r="Y1039" s="98"/>
      <c r="Z1039" s="98"/>
      <c r="AA1039" s="98"/>
      <c r="AB1039" s="98"/>
      <c r="AC1039" s="98"/>
      <c r="AD1039" s="98"/>
      <c r="AE1039" s="98"/>
      <c r="AF1039" s="98"/>
      <c r="AG1039" s="98"/>
      <c r="AH1039" s="98"/>
      <c r="AI1039" s="98"/>
      <c r="AJ1039" s="98"/>
      <c r="AK1039" s="98"/>
      <c r="AL1039" s="98"/>
    </row>
    <row r="1040" ht="13.5" customHeight="1">
      <c r="A1040" s="5"/>
      <c r="B1040" s="98"/>
      <c r="C1040" s="98"/>
      <c r="D1040" s="98"/>
      <c r="E1040" s="98"/>
      <c r="F1040" s="98"/>
      <c r="G1040" s="78"/>
      <c r="H1040" s="185"/>
      <c r="I1040" s="98"/>
      <c r="J1040" s="99"/>
      <c r="K1040" s="98"/>
      <c r="L1040" s="98"/>
      <c r="M1040" s="98"/>
      <c r="N1040" s="98"/>
      <c r="O1040" s="98"/>
      <c r="P1040" s="98"/>
      <c r="Q1040" s="98"/>
      <c r="R1040" s="98"/>
      <c r="S1040" s="98"/>
      <c r="T1040" s="98"/>
      <c r="U1040" s="98"/>
      <c r="V1040" s="98"/>
      <c r="W1040" s="98"/>
      <c r="X1040" s="98"/>
      <c r="Y1040" s="98"/>
      <c r="Z1040" s="98"/>
      <c r="AA1040" s="98"/>
      <c r="AB1040" s="98"/>
      <c r="AC1040" s="98"/>
      <c r="AD1040" s="98"/>
      <c r="AE1040" s="98"/>
      <c r="AF1040" s="98"/>
      <c r="AG1040" s="98"/>
      <c r="AH1040" s="98"/>
      <c r="AI1040" s="98"/>
      <c r="AJ1040" s="98"/>
      <c r="AK1040" s="98"/>
      <c r="AL1040" s="98"/>
    </row>
    <row r="1041" ht="13.5" customHeight="1">
      <c r="A1041" s="5"/>
      <c r="B1041" s="98"/>
      <c r="C1041" s="98"/>
      <c r="D1041" s="98"/>
      <c r="E1041" s="98"/>
      <c r="F1041" s="98"/>
      <c r="G1041" s="78"/>
      <c r="H1041" s="185"/>
      <c r="I1041" s="98"/>
      <c r="J1041" s="99"/>
      <c r="K1041" s="98"/>
      <c r="L1041" s="98"/>
      <c r="M1041" s="98"/>
      <c r="N1041" s="98"/>
      <c r="O1041" s="98"/>
      <c r="P1041" s="98"/>
      <c r="Q1041" s="98"/>
      <c r="R1041" s="98"/>
      <c r="S1041" s="98"/>
      <c r="T1041" s="98"/>
      <c r="U1041" s="98"/>
      <c r="V1041" s="98"/>
      <c r="W1041" s="98"/>
      <c r="X1041" s="98"/>
      <c r="Y1041" s="98"/>
      <c r="Z1041" s="98"/>
      <c r="AA1041" s="98"/>
      <c r="AB1041" s="98"/>
      <c r="AC1041" s="98"/>
      <c r="AD1041" s="98"/>
      <c r="AE1041" s="98"/>
      <c r="AF1041" s="98"/>
      <c r="AG1041" s="98"/>
      <c r="AH1041" s="98"/>
      <c r="AI1041" s="98"/>
      <c r="AJ1041" s="98"/>
      <c r="AK1041" s="98"/>
      <c r="AL1041" s="98"/>
    </row>
    <row r="1042" ht="13.5" customHeight="1">
      <c r="A1042" s="5"/>
      <c r="B1042" s="98"/>
      <c r="C1042" s="98"/>
      <c r="D1042" s="98"/>
      <c r="E1042" s="98"/>
      <c r="F1042" s="98"/>
      <c r="G1042" s="78"/>
      <c r="H1042" s="185"/>
      <c r="I1042" s="98"/>
      <c r="J1042" s="99"/>
      <c r="K1042" s="98"/>
      <c r="L1042" s="98"/>
      <c r="M1042" s="98"/>
      <c r="N1042" s="98"/>
      <c r="O1042" s="98"/>
      <c r="P1042" s="98"/>
      <c r="Q1042" s="98"/>
      <c r="R1042" s="98"/>
      <c r="S1042" s="98"/>
      <c r="T1042" s="98"/>
      <c r="U1042" s="98"/>
      <c r="V1042" s="98"/>
      <c r="W1042" s="98"/>
      <c r="X1042" s="98"/>
      <c r="Y1042" s="98"/>
      <c r="Z1042" s="98"/>
      <c r="AA1042" s="98"/>
      <c r="AB1042" s="98"/>
      <c r="AC1042" s="98"/>
      <c r="AD1042" s="98"/>
      <c r="AE1042" s="98"/>
      <c r="AF1042" s="98"/>
      <c r="AG1042" s="98"/>
      <c r="AH1042" s="98"/>
      <c r="AI1042" s="98"/>
      <c r="AJ1042" s="98"/>
      <c r="AK1042" s="98"/>
      <c r="AL1042" s="98"/>
    </row>
    <row r="1043" ht="13.5" customHeight="1">
      <c r="A1043" s="5"/>
      <c r="B1043" s="98"/>
      <c r="C1043" s="98"/>
      <c r="D1043" s="98"/>
      <c r="E1043" s="98"/>
      <c r="F1043" s="98"/>
      <c r="G1043" s="78"/>
      <c r="H1043" s="185"/>
      <c r="I1043" s="98"/>
      <c r="J1043" s="99"/>
      <c r="K1043" s="98"/>
      <c r="L1043" s="98"/>
      <c r="M1043" s="98"/>
      <c r="N1043" s="98"/>
      <c r="O1043" s="98"/>
      <c r="P1043" s="98"/>
      <c r="Q1043" s="98"/>
      <c r="R1043" s="98"/>
      <c r="S1043" s="98"/>
      <c r="T1043" s="98"/>
      <c r="U1043" s="98"/>
      <c r="V1043" s="98"/>
      <c r="W1043" s="98"/>
      <c r="X1043" s="98"/>
      <c r="Y1043" s="98"/>
      <c r="Z1043" s="98"/>
      <c r="AA1043" s="98"/>
      <c r="AB1043" s="98"/>
      <c r="AC1043" s="98"/>
      <c r="AD1043" s="98"/>
      <c r="AE1043" s="98"/>
      <c r="AF1043" s="98"/>
      <c r="AG1043" s="98"/>
      <c r="AH1043" s="98"/>
      <c r="AI1043" s="98"/>
      <c r="AJ1043" s="98"/>
      <c r="AK1043" s="98"/>
      <c r="AL1043" s="98"/>
    </row>
    <row r="1044" ht="13.5" customHeight="1">
      <c r="A1044" s="5"/>
      <c r="B1044" s="98"/>
      <c r="C1044" s="98"/>
      <c r="D1044" s="98"/>
      <c r="E1044" s="98"/>
      <c r="F1044" s="98"/>
      <c r="G1044" s="78"/>
      <c r="H1044" s="185"/>
      <c r="I1044" s="98"/>
      <c r="J1044" s="99"/>
      <c r="K1044" s="98"/>
      <c r="L1044" s="98"/>
      <c r="M1044" s="98"/>
      <c r="N1044" s="98"/>
      <c r="O1044" s="98"/>
      <c r="P1044" s="98"/>
      <c r="Q1044" s="98"/>
      <c r="R1044" s="98"/>
      <c r="S1044" s="98"/>
      <c r="T1044" s="98"/>
      <c r="U1044" s="98"/>
      <c r="V1044" s="98"/>
      <c r="W1044" s="98"/>
      <c r="X1044" s="98"/>
      <c r="Y1044" s="98"/>
      <c r="Z1044" s="98"/>
      <c r="AA1044" s="98"/>
      <c r="AB1044" s="98"/>
      <c r="AC1044" s="98"/>
      <c r="AD1044" s="98"/>
      <c r="AE1044" s="98"/>
      <c r="AF1044" s="98"/>
      <c r="AG1044" s="98"/>
      <c r="AH1044" s="98"/>
      <c r="AI1044" s="98"/>
      <c r="AJ1044" s="98"/>
      <c r="AK1044" s="98"/>
      <c r="AL1044" s="98"/>
    </row>
    <row r="1045" ht="13.5" customHeight="1">
      <c r="A1045" s="5"/>
      <c r="B1045" s="98"/>
      <c r="C1045" s="98"/>
      <c r="D1045" s="98"/>
      <c r="E1045" s="98"/>
      <c r="F1045" s="98"/>
      <c r="G1045" s="78"/>
      <c r="H1045" s="185"/>
      <c r="I1045" s="98"/>
      <c r="J1045" s="99"/>
      <c r="K1045" s="98"/>
      <c r="L1045" s="98"/>
      <c r="M1045" s="98"/>
      <c r="N1045" s="98"/>
      <c r="O1045" s="98"/>
      <c r="P1045" s="98"/>
      <c r="Q1045" s="98"/>
      <c r="R1045" s="98"/>
      <c r="S1045" s="98"/>
      <c r="T1045" s="98"/>
      <c r="U1045" s="98"/>
      <c r="V1045" s="98"/>
      <c r="W1045" s="98"/>
      <c r="X1045" s="98"/>
      <c r="Y1045" s="98"/>
      <c r="Z1045" s="98"/>
      <c r="AA1045" s="98"/>
      <c r="AB1045" s="98"/>
      <c r="AC1045" s="98"/>
      <c r="AD1045" s="98"/>
      <c r="AE1045" s="98"/>
      <c r="AF1045" s="98"/>
      <c r="AG1045" s="98"/>
      <c r="AH1045" s="98"/>
      <c r="AI1045" s="98"/>
      <c r="AJ1045" s="98"/>
      <c r="AK1045" s="98"/>
      <c r="AL1045" s="98"/>
    </row>
    <row r="1046" ht="13.5" customHeight="1">
      <c r="A1046" s="5"/>
      <c r="B1046" s="98"/>
      <c r="C1046" s="98"/>
      <c r="D1046" s="98"/>
      <c r="E1046" s="98"/>
      <c r="F1046" s="98"/>
      <c r="G1046" s="78"/>
      <c r="H1046" s="185"/>
      <c r="I1046" s="98"/>
      <c r="J1046" s="99"/>
      <c r="K1046" s="98"/>
      <c r="L1046" s="98"/>
      <c r="M1046" s="98"/>
      <c r="N1046" s="98"/>
      <c r="O1046" s="98"/>
      <c r="P1046" s="98"/>
      <c r="Q1046" s="98"/>
      <c r="R1046" s="98"/>
      <c r="S1046" s="98"/>
      <c r="T1046" s="98"/>
      <c r="U1046" s="98"/>
      <c r="V1046" s="98"/>
      <c r="W1046" s="98"/>
      <c r="X1046" s="98"/>
      <c r="Y1046" s="98"/>
      <c r="Z1046" s="98"/>
      <c r="AA1046" s="98"/>
      <c r="AB1046" s="98"/>
      <c r="AC1046" s="98"/>
      <c r="AD1046" s="98"/>
      <c r="AE1046" s="98"/>
      <c r="AF1046" s="98"/>
      <c r="AG1046" s="98"/>
      <c r="AH1046" s="98"/>
      <c r="AI1046" s="98"/>
      <c r="AJ1046" s="98"/>
      <c r="AK1046" s="98"/>
      <c r="AL1046" s="98"/>
    </row>
    <row r="1047" ht="13.5" customHeight="1">
      <c r="A1047" s="5"/>
      <c r="B1047" s="98"/>
      <c r="C1047" s="98"/>
      <c r="D1047" s="98"/>
      <c r="E1047" s="98"/>
      <c r="F1047" s="98"/>
      <c r="G1047" s="78"/>
      <c r="H1047" s="185"/>
      <c r="I1047" s="98"/>
      <c r="J1047" s="99"/>
      <c r="K1047" s="98"/>
      <c r="L1047" s="98"/>
      <c r="M1047" s="98"/>
      <c r="N1047" s="98"/>
      <c r="O1047" s="98"/>
      <c r="P1047" s="98"/>
      <c r="Q1047" s="98"/>
      <c r="R1047" s="98"/>
      <c r="S1047" s="98"/>
      <c r="T1047" s="98"/>
      <c r="U1047" s="98"/>
      <c r="V1047" s="98"/>
      <c r="W1047" s="98"/>
      <c r="X1047" s="98"/>
      <c r="Y1047" s="98"/>
      <c r="Z1047" s="98"/>
      <c r="AA1047" s="98"/>
      <c r="AB1047" s="98"/>
      <c r="AC1047" s="98"/>
      <c r="AD1047" s="98"/>
      <c r="AE1047" s="98"/>
      <c r="AF1047" s="98"/>
      <c r="AG1047" s="98"/>
      <c r="AH1047" s="98"/>
      <c r="AI1047" s="98"/>
      <c r="AJ1047" s="98"/>
      <c r="AK1047" s="98"/>
      <c r="AL1047" s="98"/>
    </row>
    <row r="1048" ht="13.5" customHeight="1">
      <c r="A1048" s="5"/>
      <c r="B1048" s="98"/>
      <c r="C1048" s="98"/>
      <c r="D1048" s="98"/>
      <c r="E1048" s="98"/>
      <c r="F1048" s="98"/>
      <c r="G1048" s="78"/>
      <c r="H1048" s="185"/>
      <c r="I1048" s="98"/>
      <c r="J1048" s="99"/>
      <c r="K1048" s="98"/>
      <c r="L1048" s="98"/>
      <c r="M1048" s="98"/>
      <c r="N1048" s="98"/>
      <c r="O1048" s="98"/>
      <c r="P1048" s="98"/>
      <c r="Q1048" s="98"/>
      <c r="R1048" s="98"/>
      <c r="S1048" s="98"/>
      <c r="T1048" s="98"/>
      <c r="U1048" s="98"/>
      <c r="V1048" s="98"/>
      <c r="W1048" s="98"/>
      <c r="X1048" s="98"/>
      <c r="Y1048" s="98"/>
      <c r="Z1048" s="98"/>
      <c r="AA1048" s="98"/>
      <c r="AB1048" s="98"/>
      <c r="AC1048" s="98"/>
      <c r="AD1048" s="98"/>
      <c r="AE1048" s="98"/>
      <c r="AF1048" s="98"/>
      <c r="AG1048" s="98"/>
      <c r="AH1048" s="98"/>
      <c r="AI1048" s="98"/>
      <c r="AJ1048" s="98"/>
      <c r="AK1048" s="98"/>
      <c r="AL1048" s="98"/>
    </row>
    <row r="1049" ht="13.5" customHeight="1">
      <c r="A1049" s="5"/>
      <c r="B1049" s="98"/>
      <c r="C1049" s="98"/>
      <c r="D1049" s="98"/>
      <c r="E1049" s="98"/>
      <c r="F1049" s="98"/>
      <c r="G1049" s="78"/>
      <c r="H1049" s="185"/>
      <c r="I1049" s="98"/>
      <c r="J1049" s="99"/>
      <c r="K1049" s="98"/>
      <c r="L1049" s="98"/>
      <c r="M1049" s="98"/>
      <c r="N1049" s="98"/>
      <c r="O1049" s="98"/>
      <c r="P1049" s="98"/>
      <c r="Q1049" s="98"/>
      <c r="R1049" s="98"/>
      <c r="S1049" s="98"/>
      <c r="T1049" s="98"/>
      <c r="U1049" s="98"/>
      <c r="V1049" s="98"/>
      <c r="W1049" s="98"/>
      <c r="X1049" s="98"/>
      <c r="Y1049" s="98"/>
      <c r="Z1049" s="98"/>
      <c r="AA1049" s="98"/>
      <c r="AB1049" s="98"/>
      <c r="AC1049" s="98"/>
      <c r="AD1049" s="98"/>
      <c r="AE1049" s="98"/>
      <c r="AF1049" s="98"/>
      <c r="AG1049" s="98"/>
      <c r="AH1049" s="98"/>
      <c r="AI1049" s="98"/>
      <c r="AJ1049" s="98"/>
      <c r="AK1049" s="98"/>
      <c r="AL1049" s="98"/>
    </row>
    <row r="1050" ht="13.5" customHeight="1">
      <c r="A1050" s="5"/>
      <c r="B1050" s="98"/>
      <c r="C1050" s="98"/>
      <c r="D1050" s="98"/>
      <c r="E1050" s="98"/>
      <c r="F1050" s="98"/>
      <c r="G1050" s="78"/>
      <c r="H1050" s="185"/>
      <c r="I1050" s="98"/>
      <c r="J1050" s="99"/>
      <c r="K1050" s="98"/>
      <c r="L1050" s="98"/>
      <c r="M1050" s="98"/>
      <c r="N1050" s="98"/>
      <c r="O1050" s="98"/>
      <c r="P1050" s="98"/>
      <c r="Q1050" s="98"/>
      <c r="R1050" s="98"/>
      <c r="S1050" s="98"/>
      <c r="T1050" s="98"/>
      <c r="U1050" s="98"/>
      <c r="V1050" s="98"/>
      <c r="W1050" s="98"/>
      <c r="X1050" s="98"/>
      <c r="Y1050" s="98"/>
      <c r="Z1050" s="98"/>
      <c r="AA1050" s="98"/>
      <c r="AB1050" s="98"/>
      <c r="AC1050" s="98"/>
      <c r="AD1050" s="98"/>
      <c r="AE1050" s="98"/>
      <c r="AF1050" s="98"/>
      <c r="AG1050" s="98"/>
      <c r="AH1050" s="98"/>
      <c r="AI1050" s="98"/>
      <c r="AJ1050" s="98"/>
      <c r="AK1050" s="98"/>
      <c r="AL1050" s="98"/>
    </row>
    <row r="1051" ht="13.5" customHeight="1">
      <c r="A1051" s="5"/>
      <c r="B1051" s="98"/>
      <c r="C1051" s="98"/>
      <c r="D1051" s="98"/>
      <c r="E1051" s="98"/>
      <c r="F1051" s="98"/>
      <c r="G1051" s="78"/>
      <c r="H1051" s="185"/>
      <c r="I1051" s="98"/>
      <c r="J1051" s="99"/>
      <c r="K1051" s="98"/>
      <c r="L1051" s="98"/>
      <c r="M1051" s="98"/>
      <c r="N1051" s="98"/>
      <c r="O1051" s="98"/>
      <c r="P1051" s="98"/>
      <c r="Q1051" s="98"/>
      <c r="R1051" s="98"/>
      <c r="S1051" s="98"/>
      <c r="T1051" s="98"/>
      <c r="U1051" s="98"/>
      <c r="V1051" s="98"/>
      <c r="W1051" s="98"/>
      <c r="X1051" s="98"/>
      <c r="Y1051" s="98"/>
      <c r="Z1051" s="98"/>
      <c r="AA1051" s="98"/>
      <c r="AB1051" s="98"/>
      <c r="AC1051" s="98"/>
      <c r="AD1051" s="98"/>
      <c r="AE1051" s="98"/>
      <c r="AF1051" s="98"/>
      <c r="AG1051" s="98"/>
      <c r="AH1051" s="98"/>
      <c r="AI1051" s="98"/>
      <c r="AJ1051" s="98"/>
      <c r="AK1051" s="98"/>
      <c r="AL1051" s="98"/>
    </row>
    <row r="1052" ht="13.5" customHeight="1">
      <c r="A1052" s="5"/>
      <c r="B1052" s="98"/>
      <c r="C1052" s="98"/>
      <c r="D1052" s="98"/>
      <c r="E1052" s="98"/>
      <c r="F1052" s="98"/>
      <c r="G1052" s="78"/>
      <c r="H1052" s="185"/>
      <c r="I1052" s="98"/>
      <c r="J1052" s="99"/>
      <c r="K1052" s="98"/>
      <c r="L1052" s="98"/>
      <c r="M1052" s="98"/>
      <c r="N1052" s="98"/>
      <c r="O1052" s="98"/>
      <c r="P1052" s="98"/>
      <c r="Q1052" s="98"/>
      <c r="R1052" s="98"/>
      <c r="S1052" s="98"/>
      <c r="T1052" s="98"/>
      <c r="U1052" s="98"/>
      <c r="V1052" s="98"/>
      <c r="W1052" s="98"/>
      <c r="X1052" s="98"/>
      <c r="Y1052" s="98"/>
      <c r="Z1052" s="98"/>
      <c r="AA1052" s="98"/>
      <c r="AB1052" s="98"/>
      <c r="AC1052" s="98"/>
      <c r="AD1052" s="98"/>
      <c r="AE1052" s="98"/>
      <c r="AF1052" s="98"/>
      <c r="AG1052" s="98"/>
      <c r="AH1052" s="98"/>
      <c r="AI1052" s="98"/>
      <c r="AJ1052" s="98"/>
      <c r="AK1052" s="98"/>
      <c r="AL1052" s="98"/>
    </row>
    <row r="1053" ht="13.5" customHeight="1">
      <c r="A1053" s="5"/>
      <c r="B1053" s="98"/>
      <c r="C1053" s="98"/>
      <c r="D1053" s="98"/>
      <c r="E1053" s="98"/>
      <c r="F1053" s="98"/>
      <c r="G1053" s="78"/>
      <c r="H1053" s="185"/>
      <c r="I1053" s="98"/>
      <c r="J1053" s="99"/>
      <c r="K1053" s="98"/>
      <c r="L1053" s="98"/>
      <c r="M1053" s="98"/>
      <c r="N1053" s="98"/>
      <c r="O1053" s="98"/>
      <c r="P1053" s="98"/>
      <c r="Q1053" s="98"/>
      <c r="R1053" s="98"/>
      <c r="S1053" s="98"/>
      <c r="T1053" s="98"/>
      <c r="U1053" s="98"/>
      <c r="V1053" s="98"/>
      <c r="W1053" s="98"/>
      <c r="X1053" s="98"/>
      <c r="Y1053" s="98"/>
      <c r="Z1053" s="98"/>
      <c r="AA1053" s="98"/>
      <c r="AB1053" s="98"/>
      <c r="AC1053" s="98"/>
      <c r="AD1053" s="98"/>
      <c r="AE1053" s="98"/>
      <c r="AF1053" s="98"/>
      <c r="AG1053" s="98"/>
      <c r="AH1053" s="98"/>
      <c r="AI1053" s="98"/>
      <c r="AJ1053" s="98"/>
      <c r="AK1053" s="98"/>
      <c r="AL1053" s="98"/>
    </row>
    <row r="1054" ht="13.5" customHeight="1">
      <c r="A1054" s="5"/>
      <c r="B1054" s="98"/>
      <c r="C1054" s="98"/>
      <c r="D1054" s="98"/>
      <c r="E1054" s="98"/>
      <c r="F1054" s="98"/>
      <c r="G1054" s="78"/>
      <c r="H1054" s="185"/>
      <c r="I1054" s="98"/>
      <c r="J1054" s="99"/>
      <c r="K1054" s="98"/>
      <c r="L1054" s="98"/>
      <c r="M1054" s="98"/>
      <c r="N1054" s="98"/>
      <c r="O1054" s="98"/>
      <c r="P1054" s="98"/>
      <c r="Q1054" s="98"/>
      <c r="R1054" s="98"/>
      <c r="S1054" s="98"/>
      <c r="T1054" s="98"/>
      <c r="U1054" s="98"/>
      <c r="V1054" s="98"/>
      <c r="W1054" s="98"/>
      <c r="X1054" s="98"/>
      <c r="Y1054" s="98"/>
      <c r="Z1054" s="98"/>
      <c r="AA1054" s="98"/>
      <c r="AB1054" s="98"/>
      <c r="AC1054" s="98"/>
      <c r="AD1054" s="98"/>
      <c r="AE1054" s="98"/>
      <c r="AF1054" s="98"/>
      <c r="AG1054" s="98"/>
      <c r="AH1054" s="98"/>
      <c r="AI1054" s="98"/>
      <c r="AJ1054" s="98"/>
      <c r="AK1054" s="98"/>
      <c r="AL1054" s="98"/>
    </row>
    <row r="1055" ht="13.5" customHeight="1">
      <c r="A1055" s="5"/>
      <c r="B1055" s="98"/>
      <c r="C1055" s="98"/>
      <c r="D1055" s="98"/>
      <c r="E1055" s="98"/>
      <c r="F1055" s="98"/>
      <c r="G1055" s="78"/>
      <c r="H1055" s="185"/>
      <c r="I1055" s="98"/>
      <c r="J1055" s="99"/>
      <c r="K1055" s="98"/>
      <c r="L1055" s="98"/>
      <c r="M1055" s="98"/>
      <c r="N1055" s="98"/>
      <c r="O1055" s="98"/>
      <c r="P1055" s="98"/>
      <c r="Q1055" s="98"/>
      <c r="R1055" s="98"/>
      <c r="S1055" s="98"/>
      <c r="T1055" s="98"/>
      <c r="U1055" s="98"/>
      <c r="V1055" s="98"/>
      <c r="W1055" s="98"/>
      <c r="X1055" s="98"/>
      <c r="Y1055" s="98"/>
      <c r="Z1055" s="98"/>
      <c r="AA1055" s="98"/>
      <c r="AB1055" s="98"/>
      <c r="AC1055" s="98"/>
      <c r="AD1055" s="98"/>
      <c r="AE1055" s="98"/>
      <c r="AF1055" s="98"/>
      <c r="AG1055" s="98"/>
      <c r="AH1055" s="98"/>
      <c r="AI1055" s="98"/>
      <c r="AJ1055" s="98"/>
      <c r="AK1055" s="98"/>
      <c r="AL1055" s="98"/>
    </row>
    <row r="1056" ht="13.5" customHeight="1">
      <c r="A1056" s="5"/>
      <c r="B1056" s="98"/>
      <c r="C1056" s="98"/>
      <c r="D1056" s="98"/>
      <c r="E1056" s="98"/>
      <c r="F1056" s="98"/>
      <c r="G1056" s="78"/>
      <c r="H1056" s="185"/>
      <c r="I1056" s="98"/>
      <c r="J1056" s="99"/>
      <c r="K1056" s="98"/>
      <c r="L1056" s="98"/>
      <c r="M1056" s="98"/>
      <c r="N1056" s="98"/>
      <c r="O1056" s="98"/>
      <c r="P1056" s="98"/>
      <c r="Q1056" s="98"/>
      <c r="R1056" s="98"/>
      <c r="S1056" s="98"/>
      <c r="T1056" s="98"/>
      <c r="U1056" s="98"/>
      <c r="V1056" s="98"/>
      <c r="W1056" s="98"/>
      <c r="X1056" s="98"/>
      <c r="Y1056" s="98"/>
      <c r="Z1056" s="98"/>
      <c r="AA1056" s="98"/>
      <c r="AB1056" s="98"/>
      <c r="AC1056" s="98"/>
      <c r="AD1056" s="98"/>
      <c r="AE1056" s="98"/>
      <c r="AF1056" s="98"/>
      <c r="AG1056" s="98"/>
      <c r="AH1056" s="98"/>
      <c r="AI1056" s="98"/>
      <c r="AJ1056" s="98"/>
      <c r="AK1056" s="98"/>
      <c r="AL1056" s="98"/>
    </row>
    <row r="1057" ht="13.5" customHeight="1">
      <c r="A1057" s="5"/>
      <c r="B1057" s="98"/>
      <c r="C1057" s="98"/>
      <c r="D1057" s="98"/>
      <c r="E1057" s="98"/>
      <c r="F1057" s="98"/>
      <c r="G1057" s="78"/>
      <c r="H1057" s="185"/>
      <c r="I1057" s="98"/>
      <c r="J1057" s="99"/>
      <c r="K1057" s="98"/>
      <c r="L1057" s="98"/>
      <c r="M1057" s="98"/>
      <c r="N1057" s="98"/>
      <c r="O1057" s="98"/>
      <c r="P1057" s="98"/>
      <c r="Q1057" s="98"/>
      <c r="R1057" s="98"/>
      <c r="S1057" s="98"/>
      <c r="T1057" s="98"/>
      <c r="U1057" s="98"/>
      <c r="V1057" s="98"/>
      <c r="W1057" s="98"/>
      <c r="X1057" s="98"/>
      <c r="Y1057" s="98"/>
      <c r="Z1057" s="98"/>
      <c r="AA1057" s="98"/>
      <c r="AB1057" s="98"/>
      <c r="AC1057" s="98"/>
      <c r="AD1057" s="98"/>
      <c r="AE1057" s="98"/>
      <c r="AF1057" s="98"/>
      <c r="AG1057" s="98"/>
      <c r="AH1057" s="98"/>
      <c r="AI1057" s="98"/>
      <c r="AJ1057" s="98"/>
      <c r="AK1057" s="98"/>
      <c r="AL1057" s="98"/>
    </row>
    <row r="1058" ht="13.5" customHeight="1">
      <c r="A1058" s="5"/>
      <c r="B1058" s="98"/>
      <c r="C1058" s="98"/>
      <c r="D1058" s="98"/>
      <c r="E1058" s="98"/>
      <c r="F1058" s="98"/>
      <c r="G1058" s="78"/>
      <c r="H1058" s="185"/>
      <c r="I1058" s="98"/>
      <c r="J1058" s="99"/>
      <c r="K1058" s="98"/>
      <c r="L1058" s="98"/>
      <c r="M1058" s="98"/>
      <c r="N1058" s="98"/>
      <c r="O1058" s="98"/>
      <c r="P1058" s="98"/>
      <c r="Q1058" s="98"/>
      <c r="R1058" s="98"/>
      <c r="S1058" s="98"/>
      <c r="T1058" s="98"/>
      <c r="U1058" s="98"/>
      <c r="V1058" s="98"/>
      <c r="W1058" s="98"/>
      <c r="X1058" s="98"/>
      <c r="Y1058" s="98"/>
      <c r="Z1058" s="98"/>
      <c r="AA1058" s="98"/>
      <c r="AB1058" s="98"/>
      <c r="AC1058" s="98"/>
      <c r="AD1058" s="98"/>
      <c r="AE1058" s="98"/>
      <c r="AF1058" s="98"/>
      <c r="AG1058" s="98"/>
      <c r="AH1058" s="98"/>
      <c r="AI1058" s="98"/>
      <c r="AJ1058" s="98"/>
      <c r="AK1058" s="98"/>
      <c r="AL1058" s="98"/>
    </row>
    <row r="1059" ht="13.5" customHeight="1">
      <c r="A1059" s="5"/>
      <c r="B1059" s="98"/>
      <c r="C1059" s="98"/>
      <c r="D1059" s="98"/>
      <c r="E1059" s="98"/>
      <c r="F1059" s="98"/>
      <c r="G1059" s="78"/>
      <c r="H1059" s="185"/>
      <c r="I1059" s="98"/>
      <c r="J1059" s="99"/>
      <c r="K1059" s="98"/>
      <c r="L1059" s="98"/>
      <c r="M1059" s="98"/>
      <c r="N1059" s="98"/>
      <c r="O1059" s="98"/>
      <c r="P1059" s="98"/>
      <c r="Q1059" s="98"/>
      <c r="R1059" s="98"/>
      <c r="S1059" s="98"/>
      <c r="T1059" s="98"/>
      <c r="U1059" s="98"/>
      <c r="V1059" s="98"/>
      <c r="W1059" s="98"/>
      <c r="X1059" s="98"/>
      <c r="Y1059" s="98"/>
      <c r="Z1059" s="98"/>
      <c r="AA1059" s="98"/>
      <c r="AB1059" s="98"/>
      <c r="AC1059" s="98"/>
      <c r="AD1059" s="98"/>
      <c r="AE1059" s="98"/>
      <c r="AF1059" s="98"/>
      <c r="AG1059" s="98"/>
      <c r="AH1059" s="98"/>
      <c r="AI1059" s="98"/>
      <c r="AJ1059" s="98"/>
      <c r="AK1059" s="98"/>
      <c r="AL1059" s="98"/>
    </row>
    <row r="1060" ht="13.5" customHeight="1">
      <c r="A1060" s="5"/>
      <c r="B1060" s="98"/>
      <c r="C1060" s="98"/>
      <c r="D1060" s="98"/>
      <c r="E1060" s="98"/>
      <c r="F1060" s="98"/>
      <c r="G1060" s="78"/>
      <c r="H1060" s="185"/>
      <c r="I1060" s="98"/>
      <c r="J1060" s="99"/>
      <c r="K1060" s="98"/>
      <c r="L1060" s="98"/>
      <c r="M1060" s="98"/>
      <c r="N1060" s="98"/>
      <c r="O1060" s="98"/>
      <c r="P1060" s="98"/>
      <c r="Q1060" s="98"/>
      <c r="R1060" s="98"/>
      <c r="S1060" s="98"/>
      <c r="T1060" s="98"/>
      <c r="U1060" s="98"/>
      <c r="V1060" s="98"/>
      <c r="W1060" s="98"/>
      <c r="X1060" s="98"/>
      <c r="Y1060" s="98"/>
      <c r="Z1060" s="98"/>
      <c r="AA1060" s="98"/>
      <c r="AB1060" s="98"/>
      <c r="AC1060" s="98"/>
      <c r="AD1060" s="98"/>
      <c r="AE1060" s="98"/>
      <c r="AF1060" s="98"/>
      <c r="AG1060" s="98"/>
      <c r="AH1060" s="98"/>
      <c r="AI1060" s="98"/>
      <c r="AJ1060" s="98"/>
      <c r="AK1060" s="98"/>
      <c r="AL1060" s="98"/>
    </row>
    <row r="1061" ht="13.5" customHeight="1">
      <c r="A1061" s="5"/>
      <c r="B1061" s="98"/>
      <c r="C1061" s="98"/>
      <c r="D1061" s="98"/>
      <c r="E1061" s="98"/>
      <c r="F1061" s="98"/>
      <c r="G1061" s="78"/>
      <c r="H1061" s="185"/>
      <c r="I1061" s="98"/>
      <c r="J1061" s="99"/>
      <c r="K1061" s="98"/>
      <c r="L1061" s="98"/>
      <c r="M1061" s="98"/>
      <c r="N1061" s="98"/>
      <c r="O1061" s="98"/>
      <c r="P1061" s="98"/>
      <c r="Q1061" s="98"/>
      <c r="R1061" s="98"/>
      <c r="S1061" s="98"/>
      <c r="T1061" s="98"/>
      <c r="U1061" s="98"/>
      <c r="V1061" s="98"/>
      <c r="W1061" s="98"/>
      <c r="X1061" s="98"/>
      <c r="Y1061" s="98"/>
      <c r="Z1061" s="98"/>
      <c r="AA1061" s="98"/>
      <c r="AB1061" s="98"/>
      <c r="AC1061" s="98"/>
      <c r="AD1061" s="98"/>
      <c r="AE1061" s="98"/>
      <c r="AF1061" s="98"/>
      <c r="AG1061" s="98"/>
      <c r="AH1061" s="98"/>
      <c r="AI1061" s="98"/>
      <c r="AJ1061" s="98"/>
      <c r="AK1061" s="98"/>
      <c r="AL1061" s="98"/>
    </row>
    <row r="1062" ht="13.5" customHeight="1">
      <c r="A1062" s="5"/>
      <c r="B1062" s="98"/>
      <c r="C1062" s="98"/>
      <c r="D1062" s="98"/>
      <c r="E1062" s="98"/>
      <c r="F1062" s="98"/>
      <c r="G1062" s="78"/>
      <c r="H1062" s="185"/>
      <c r="I1062" s="98"/>
      <c r="J1062" s="99"/>
      <c r="K1062" s="98"/>
      <c r="L1062" s="98"/>
      <c r="M1062" s="98"/>
      <c r="N1062" s="98"/>
      <c r="O1062" s="98"/>
      <c r="P1062" s="98"/>
      <c r="Q1062" s="98"/>
      <c r="R1062" s="98"/>
      <c r="S1062" s="98"/>
      <c r="T1062" s="98"/>
      <c r="U1062" s="98"/>
      <c r="V1062" s="98"/>
      <c r="W1062" s="98"/>
      <c r="X1062" s="98"/>
      <c r="Y1062" s="98"/>
      <c r="Z1062" s="98"/>
      <c r="AA1062" s="98"/>
      <c r="AB1062" s="98"/>
      <c r="AC1062" s="98"/>
      <c r="AD1062" s="98"/>
      <c r="AE1062" s="98"/>
      <c r="AF1062" s="98"/>
      <c r="AG1062" s="98"/>
      <c r="AH1062" s="98"/>
      <c r="AI1062" s="98"/>
      <c r="AJ1062" s="98"/>
      <c r="AK1062" s="98"/>
      <c r="AL1062" s="98"/>
    </row>
    <row r="1063" ht="13.5" customHeight="1">
      <c r="A1063" s="5"/>
      <c r="B1063" s="98"/>
      <c r="C1063" s="98"/>
      <c r="D1063" s="98"/>
      <c r="E1063" s="98"/>
      <c r="F1063" s="98"/>
      <c r="G1063" s="78"/>
      <c r="H1063" s="185"/>
      <c r="I1063" s="98"/>
      <c r="J1063" s="99"/>
      <c r="K1063" s="98"/>
      <c r="L1063" s="98"/>
      <c r="M1063" s="98"/>
      <c r="N1063" s="98"/>
      <c r="O1063" s="98"/>
      <c r="P1063" s="98"/>
      <c r="Q1063" s="98"/>
      <c r="R1063" s="98"/>
      <c r="S1063" s="98"/>
      <c r="T1063" s="98"/>
      <c r="U1063" s="98"/>
      <c r="V1063" s="98"/>
      <c r="W1063" s="98"/>
      <c r="X1063" s="98"/>
      <c r="Y1063" s="98"/>
      <c r="Z1063" s="98"/>
      <c r="AA1063" s="98"/>
      <c r="AB1063" s="98"/>
      <c r="AC1063" s="98"/>
      <c r="AD1063" s="98"/>
      <c r="AE1063" s="98"/>
      <c r="AF1063" s="98"/>
      <c r="AG1063" s="98"/>
      <c r="AH1063" s="98"/>
      <c r="AI1063" s="98"/>
      <c r="AJ1063" s="98"/>
      <c r="AK1063" s="98"/>
      <c r="AL1063" s="98"/>
    </row>
    <row r="1064" ht="13.5" customHeight="1">
      <c r="A1064" s="5"/>
      <c r="B1064" s="98"/>
      <c r="C1064" s="98"/>
      <c r="D1064" s="98"/>
      <c r="E1064" s="98"/>
      <c r="F1064" s="98"/>
      <c r="G1064" s="78"/>
      <c r="H1064" s="185"/>
      <c r="I1064" s="98"/>
      <c r="J1064" s="99"/>
      <c r="K1064" s="98"/>
      <c r="L1064" s="98"/>
      <c r="M1064" s="98"/>
      <c r="N1064" s="98"/>
      <c r="O1064" s="98"/>
      <c r="P1064" s="98"/>
      <c r="Q1064" s="98"/>
      <c r="R1064" s="98"/>
      <c r="S1064" s="98"/>
      <c r="T1064" s="98"/>
      <c r="U1064" s="98"/>
      <c r="V1064" s="98"/>
      <c r="W1064" s="98"/>
      <c r="X1064" s="98"/>
      <c r="Y1064" s="98"/>
      <c r="Z1064" s="98"/>
      <c r="AA1064" s="98"/>
      <c r="AB1064" s="98"/>
      <c r="AC1064" s="98"/>
      <c r="AD1064" s="98"/>
      <c r="AE1064" s="98"/>
      <c r="AF1064" s="98"/>
      <c r="AG1064" s="98"/>
      <c r="AH1064" s="98"/>
      <c r="AI1064" s="98"/>
      <c r="AJ1064" s="98"/>
      <c r="AK1064" s="98"/>
      <c r="AL1064" s="98"/>
    </row>
    <row r="1065" ht="13.5" customHeight="1">
      <c r="A1065" s="5"/>
      <c r="B1065" s="98"/>
      <c r="C1065" s="98"/>
      <c r="D1065" s="98"/>
      <c r="E1065" s="98"/>
      <c r="F1065" s="98"/>
      <c r="G1065" s="78"/>
      <c r="H1065" s="185"/>
      <c r="I1065" s="98"/>
      <c r="J1065" s="99"/>
      <c r="K1065" s="98"/>
      <c r="L1065" s="98"/>
      <c r="M1065" s="98"/>
      <c r="N1065" s="98"/>
      <c r="O1065" s="98"/>
      <c r="P1065" s="98"/>
      <c r="Q1065" s="98"/>
      <c r="R1065" s="98"/>
      <c r="S1065" s="98"/>
      <c r="T1065" s="98"/>
      <c r="U1065" s="98"/>
      <c r="V1065" s="98"/>
      <c r="W1065" s="98"/>
      <c r="X1065" s="98"/>
      <c r="Y1065" s="98"/>
      <c r="Z1065" s="98"/>
      <c r="AA1065" s="98"/>
      <c r="AB1065" s="98"/>
      <c r="AC1065" s="98"/>
      <c r="AD1065" s="98"/>
      <c r="AE1065" s="98"/>
      <c r="AF1065" s="98"/>
      <c r="AG1065" s="98"/>
      <c r="AH1065" s="98"/>
      <c r="AI1065" s="98"/>
      <c r="AJ1065" s="98"/>
      <c r="AK1065" s="98"/>
      <c r="AL1065" s="98"/>
    </row>
    <row r="1066" ht="13.5" customHeight="1">
      <c r="A1066" s="5"/>
      <c r="B1066" s="98"/>
      <c r="C1066" s="98"/>
      <c r="D1066" s="98"/>
      <c r="E1066" s="98"/>
      <c r="F1066" s="98"/>
      <c r="G1066" s="78"/>
      <c r="H1066" s="185"/>
      <c r="I1066" s="98"/>
      <c r="J1066" s="99"/>
      <c r="K1066" s="98"/>
      <c r="L1066" s="98"/>
      <c r="M1066" s="98"/>
      <c r="N1066" s="98"/>
      <c r="O1066" s="98"/>
      <c r="P1066" s="98"/>
      <c r="Q1066" s="98"/>
      <c r="R1066" s="98"/>
      <c r="S1066" s="98"/>
      <c r="T1066" s="98"/>
      <c r="U1066" s="98"/>
      <c r="V1066" s="98"/>
      <c r="W1066" s="98"/>
      <c r="X1066" s="98"/>
      <c r="Y1066" s="98"/>
      <c r="Z1066" s="98"/>
      <c r="AA1066" s="98"/>
      <c r="AB1066" s="98"/>
      <c r="AC1066" s="98"/>
      <c r="AD1066" s="98"/>
      <c r="AE1066" s="98"/>
      <c r="AF1066" s="98"/>
      <c r="AG1066" s="98"/>
      <c r="AH1066" s="98"/>
      <c r="AI1066" s="98"/>
      <c r="AJ1066" s="98"/>
      <c r="AK1066" s="98"/>
      <c r="AL1066" s="98"/>
    </row>
    <row r="1067" ht="13.5" customHeight="1">
      <c r="A1067" s="5"/>
      <c r="B1067" s="98"/>
      <c r="C1067" s="98"/>
      <c r="D1067" s="98"/>
      <c r="E1067" s="98"/>
      <c r="F1067" s="98"/>
      <c r="G1067" s="78"/>
      <c r="H1067" s="185"/>
      <c r="I1067" s="98"/>
      <c r="J1067" s="99"/>
      <c r="K1067" s="98"/>
      <c r="L1067" s="98"/>
      <c r="M1067" s="98"/>
      <c r="N1067" s="98"/>
      <c r="O1067" s="98"/>
      <c r="P1067" s="98"/>
      <c r="Q1067" s="98"/>
      <c r="R1067" s="98"/>
      <c r="S1067" s="98"/>
      <c r="T1067" s="98"/>
      <c r="U1067" s="98"/>
      <c r="V1067" s="98"/>
      <c r="W1067" s="98"/>
      <c r="X1067" s="98"/>
      <c r="Y1067" s="98"/>
      <c r="Z1067" s="98"/>
      <c r="AA1067" s="98"/>
      <c r="AB1067" s="98"/>
      <c r="AC1067" s="98"/>
      <c r="AD1067" s="98"/>
      <c r="AE1067" s="98"/>
      <c r="AF1067" s="98"/>
      <c r="AG1067" s="98"/>
      <c r="AH1067" s="98"/>
      <c r="AI1067" s="98"/>
      <c r="AJ1067" s="98"/>
      <c r="AK1067" s="98"/>
      <c r="AL1067" s="98"/>
    </row>
    <row r="1068" ht="13.5" customHeight="1">
      <c r="A1068" s="5"/>
      <c r="B1068" s="98"/>
      <c r="C1068" s="98"/>
      <c r="D1068" s="98"/>
      <c r="E1068" s="98"/>
      <c r="F1068" s="98"/>
      <c r="G1068" s="78"/>
      <c r="H1068" s="185"/>
      <c r="I1068" s="98"/>
      <c r="J1068" s="99"/>
      <c r="K1068" s="98"/>
      <c r="L1068" s="98"/>
      <c r="M1068" s="98"/>
      <c r="N1068" s="98"/>
      <c r="O1068" s="98"/>
      <c r="P1068" s="98"/>
      <c r="Q1068" s="98"/>
      <c r="R1068" s="98"/>
      <c r="S1068" s="98"/>
      <c r="T1068" s="98"/>
      <c r="U1068" s="98"/>
      <c r="V1068" s="98"/>
      <c r="W1068" s="98"/>
      <c r="X1068" s="98"/>
      <c r="Y1068" s="98"/>
      <c r="Z1068" s="98"/>
      <c r="AA1068" s="98"/>
      <c r="AB1068" s="98"/>
      <c r="AC1068" s="98"/>
      <c r="AD1068" s="98"/>
      <c r="AE1068" s="98"/>
      <c r="AF1068" s="98"/>
      <c r="AG1068" s="98"/>
      <c r="AH1068" s="98"/>
      <c r="AI1068" s="98"/>
      <c r="AJ1068" s="98"/>
      <c r="AK1068" s="98"/>
      <c r="AL1068" s="98"/>
    </row>
    <row r="1069" ht="13.5" customHeight="1">
      <c r="A1069" s="5"/>
      <c r="B1069" s="98"/>
      <c r="C1069" s="98"/>
      <c r="D1069" s="98"/>
      <c r="E1069" s="98"/>
      <c r="F1069" s="98"/>
      <c r="G1069" s="78"/>
      <c r="H1069" s="185"/>
      <c r="I1069" s="98"/>
      <c r="J1069" s="99"/>
      <c r="K1069" s="98"/>
      <c r="L1069" s="98"/>
      <c r="M1069" s="98"/>
      <c r="N1069" s="98"/>
      <c r="O1069" s="98"/>
      <c r="P1069" s="98"/>
      <c r="Q1069" s="98"/>
      <c r="R1069" s="98"/>
      <c r="S1069" s="98"/>
      <c r="T1069" s="98"/>
      <c r="U1069" s="98"/>
      <c r="V1069" s="98"/>
      <c r="W1069" s="98"/>
      <c r="X1069" s="98"/>
      <c r="Y1069" s="98"/>
      <c r="Z1069" s="98"/>
      <c r="AA1069" s="98"/>
      <c r="AB1069" s="98"/>
      <c r="AC1069" s="98"/>
      <c r="AD1069" s="98"/>
      <c r="AE1069" s="98"/>
      <c r="AF1069" s="98"/>
      <c r="AG1069" s="98"/>
      <c r="AH1069" s="98"/>
      <c r="AI1069" s="98"/>
      <c r="AJ1069" s="98"/>
      <c r="AK1069" s="98"/>
      <c r="AL1069" s="98"/>
    </row>
    <row r="1070" ht="13.5" customHeight="1">
      <c r="A1070" s="5"/>
      <c r="B1070" s="98"/>
      <c r="C1070" s="98"/>
      <c r="D1070" s="98"/>
      <c r="E1070" s="98"/>
      <c r="F1070" s="98"/>
      <c r="G1070" s="78"/>
      <c r="H1070" s="185"/>
      <c r="I1070" s="98"/>
      <c r="J1070" s="99"/>
      <c r="K1070" s="98"/>
      <c r="L1070" s="98"/>
      <c r="M1070" s="98"/>
      <c r="N1070" s="98"/>
      <c r="O1070" s="98"/>
      <c r="P1070" s="98"/>
      <c r="Q1070" s="98"/>
      <c r="R1070" s="98"/>
      <c r="S1070" s="98"/>
      <c r="T1070" s="98"/>
      <c r="U1070" s="98"/>
      <c r="V1070" s="98"/>
      <c r="W1070" s="98"/>
      <c r="X1070" s="98"/>
      <c r="Y1070" s="98"/>
      <c r="Z1070" s="98"/>
      <c r="AA1070" s="98"/>
      <c r="AB1070" s="98"/>
      <c r="AC1070" s="98"/>
      <c r="AD1070" s="98"/>
      <c r="AE1070" s="98"/>
      <c r="AF1070" s="98"/>
      <c r="AG1070" s="98"/>
      <c r="AH1070" s="98"/>
      <c r="AI1070" s="98"/>
      <c r="AJ1070" s="98"/>
      <c r="AK1070" s="98"/>
      <c r="AL1070" s="98"/>
    </row>
    <row r="1071" ht="13.5" customHeight="1">
      <c r="A1071" s="5"/>
      <c r="B1071" s="98"/>
      <c r="C1071" s="98"/>
      <c r="D1071" s="98"/>
      <c r="E1071" s="98"/>
      <c r="F1071" s="98"/>
      <c r="G1071" s="78"/>
      <c r="H1071" s="185"/>
      <c r="I1071" s="98"/>
      <c r="J1071" s="99"/>
      <c r="K1071" s="98"/>
      <c r="L1071" s="98"/>
      <c r="M1071" s="98"/>
      <c r="N1071" s="98"/>
      <c r="O1071" s="98"/>
      <c r="P1071" s="98"/>
      <c r="Q1071" s="98"/>
      <c r="R1071" s="98"/>
      <c r="S1071" s="98"/>
      <c r="T1071" s="98"/>
      <c r="U1071" s="98"/>
      <c r="V1071" s="98"/>
      <c r="W1071" s="98"/>
      <c r="X1071" s="98"/>
      <c r="Y1071" s="98"/>
      <c r="Z1071" s="98"/>
      <c r="AA1071" s="98"/>
      <c r="AB1071" s="98"/>
      <c r="AC1071" s="98"/>
      <c r="AD1071" s="98"/>
      <c r="AE1071" s="98"/>
      <c r="AF1071" s="98"/>
      <c r="AG1071" s="98"/>
      <c r="AH1071" s="98"/>
      <c r="AI1071" s="98"/>
      <c r="AJ1071" s="98"/>
      <c r="AK1071" s="98"/>
      <c r="AL1071" s="98"/>
    </row>
    <row r="1072" ht="13.5" customHeight="1">
      <c r="A1072" s="5"/>
      <c r="B1072" s="98"/>
      <c r="C1072" s="98"/>
      <c r="D1072" s="98"/>
      <c r="E1072" s="98"/>
      <c r="F1072" s="98"/>
      <c r="G1072" s="78"/>
      <c r="H1072" s="185"/>
      <c r="I1072" s="98"/>
      <c r="J1072" s="99"/>
      <c r="K1072" s="98"/>
      <c r="L1072" s="98"/>
      <c r="M1072" s="98"/>
      <c r="N1072" s="98"/>
      <c r="O1072" s="98"/>
      <c r="P1072" s="98"/>
      <c r="Q1072" s="98"/>
      <c r="R1072" s="98"/>
      <c r="S1072" s="98"/>
      <c r="T1072" s="98"/>
      <c r="U1072" s="98"/>
      <c r="V1072" s="98"/>
      <c r="W1072" s="98"/>
      <c r="X1072" s="98"/>
      <c r="Y1072" s="98"/>
      <c r="Z1072" s="98"/>
      <c r="AA1072" s="98"/>
      <c r="AB1072" s="98"/>
      <c r="AC1072" s="98"/>
      <c r="AD1072" s="98"/>
      <c r="AE1072" s="98"/>
      <c r="AF1072" s="98"/>
      <c r="AG1072" s="98"/>
      <c r="AH1072" s="98"/>
      <c r="AI1072" s="98"/>
      <c r="AJ1072" s="98"/>
      <c r="AK1072" s="98"/>
      <c r="AL1072" s="98"/>
    </row>
    <row r="1073" ht="13.5" customHeight="1">
      <c r="A1073" s="5"/>
      <c r="B1073" s="98"/>
      <c r="C1073" s="98"/>
      <c r="D1073" s="98"/>
      <c r="E1073" s="98"/>
      <c r="F1073" s="98"/>
      <c r="G1073" s="78"/>
      <c r="H1073" s="185"/>
      <c r="I1073" s="98"/>
      <c r="J1073" s="99"/>
      <c r="K1073" s="98"/>
      <c r="L1073" s="98"/>
      <c r="M1073" s="98"/>
      <c r="N1073" s="98"/>
      <c r="Z1073" s="98"/>
      <c r="AA1073" s="98"/>
      <c r="AB1073" s="98"/>
      <c r="AC1073" s="98"/>
      <c r="AD1073" s="98"/>
      <c r="AE1073" s="98"/>
      <c r="AF1073" s="98"/>
      <c r="AG1073" s="98"/>
      <c r="AH1073" s="98"/>
      <c r="AI1073" s="98"/>
      <c r="AJ1073" s="98"/>
      <c r="AK1073" s="98"/>
      <c r="AL1073" s="98"/>
    </row>
    <row r="1074" ht="13.5" customHeight="1">
      <c r="A1074" s="5"/>
      <c r="B1074" s="98"/>
      <c r="C1074" s="98"/>
      <c r="D1074" s="98"/>
      <c r="E1074" s="98"/>
      <c r="F1074" s="98"/>
      <c r="G1074" s="78"/>
      <c r="H1074" s="185"/>
      <c r="I1074" s="98"/>
      <c r="J1074" s="99"/>
      <c r="K1074" s="98"/>
      <c r="L1074" s="98"/>
      <c r="M1074" s="98"/>
      <c r="N1074" s="98"/>
      <c r="AA1074" s="98"/>
      <c r="AB1074" s="98"/>
      <c r="AC1074" s="98"/>
      <c r="AD1074" s="98"/>
      <c r="AE1074" s="98"/>
      <c r="AF1074" s="98"/>
      <c r="AG1074" s="98"/>
      <c r="AH1074" s="98"/>
      <c r="AI1074" s="98"/>
      <c r="AJ1074" s="98"/>
      <c r="AK1074" s="98"/>
      <c r="AL1074" s="98"/>
    </row>
    <row r="1075" ht="13.5" customHeight="1">
      <c r="A1075" s="5"/>
      <c r="B1075" s="98"/>
      <c r="C1075" s="98"/>
      <c r="D1075" s="98"/>
      <c r="E1075" s="98"/>
      <c r="F1075" s="98"/>
      <c r="G1075" s="78"/>
      <c r="H1075" s="185"/>
      <c r="I1075" s="98"/>
      <c r="J1075" s="99"/>
      <c r="K1075" s="98"/>
      <c r="L1075" s="98"/>
      <c r="M1075" s="98"/>
      <c r="N1075" s="98"/>
      <c r="AH1075" s="98"/>
      <c r="AI1075" s="98"/>
      <c r="AJ1075" s="98"/>
      <c r="AK1075" s="98"/>
      <c r="AL1075" s="98"/>
    </row>
    <row r="1076" ht="15.0" customHeight="1">
      <c r="A1076" s="5"/>
      <c r="G1076" s="78"/>
      <c r="I1076" s="98"/>
      <c r="J1076" s="99"/>
      <c r="K1076" s="98"/>
      <c r="L1076" s="98"/>
      <c r="M1076" s="98"/>
      <c r="N1076" s="98"/>
    </row>
    <row r="1077" ht="15.0" customHeight="1">
      <c r="A1077" s="5"/>
      <c r="G1077" s="78"/>
      <c r="I1077" s="98"/>
      <c r="J1077" s="99"/>
      <c r="K1077" s="98"/>
      <c r="L1077" s="98"/>
      <c r="M1077" s="98"/>
      <c r="N1077" s="98"/>
    </row>
    <row r="1078" ht="15.0" customHeight="1">
      <c r="A1078" s="5"/>
      <c r="G1078" s="78"/>
    </row>
    <row r="1079" ht="15.0" customHeight="1">
      <c r="A1079" s="5"/>
      <c r="G1079" s="78"/>
    </row>
    <row r="1080" ht="15.0" customHeight="1">
      <c r="A1080" s="5"/>
      <c r="G1080" s="78"/>
    </row>
    <row r="1081" ht="15.0" customHeight="1">
      <c r="A1081" s="5"/>
      <c r="G1081" s="78"/>
    </row>
    <row r="1082">
      <c r="A1082" s="5"/>
      <c r="G1082" s="129"/>
    </row>
    <row r="1083">
      <c r="A1083" s="5"/>
      <c r="G1083" s="129"/>
    </row>
    <row r="1084">
      <c r="A1084" s="5"/>
      <c r="G1084" s="129"/>
    </row>
    <row r="1085">
      <c r="A1085" s="5"/>
      <c r="G1085" s="129"/>
    </row>
  </sheetData>
  <mergeCells count="66">
    <mergeCell ref="I313:Y313"/>
    <mergeCell ref="I315:Y315"/>
    <mergeCell ref="I317:Y317"/>
    <mergeCell ref="I319:Y319"/>
    <mergeCell ref="I346:Y347"/>
    <mergeCell ref="I350:Y351"/>
    <mergeCell ref="I354:Y355"/>
    <mergeCell ref="I310:K310"/>
    <mergeCell ref="I312:J312"/>
    <mergeCell ref="I314:K314"/>
    <mergeCell ref="I316:J316"/>
    <mergeCell ref="I318:J318"/>
    <mergeCell ref="I345:K345"/>
    <mergeCell ref="I349:J349"/>
    <mergeCell ref="I9:Z10"/>
    <mergeCell ref="L11:N11"/>
    <mergeCell ref="O11:R11"/>
    <mergeCell ref="L12:N12"/>
    <mergeCell ref="O12:R12"/>
    <mergeCell ref="L13:N13"/>
    <mergeCell ref="O13:R13"/>
    <mergeCell ref="I16:Y16"/>
    <mergeCell ref="I23:Y23"/>
    <mergeCell ref="K49:O49"/>
    <mergeCell ref="I88:Y88"/>
    <mergeCell ref="I89:Y89"/>
    <mergeCell ref="I90:Y90"/>
    <mergeCell ref="I91:Y91"/>
    <mergeCell ref="I92:Y93"/>
    <mergeCell ref="I98:Y98"/>
    <mergeCell ref="I104:Y105"/>
    <mergeCell ref="I110:X110"/>
    <mergeCell ref="I137:Y137"/>
    <mergeCell ref="I143:Y144"/>
    <mergeCell ref="I149:Y149"/>
    <mergeCell ref="J180:R180"/>
    <mergeCell ref="J182:AD183"/>
    <mergeCell ref="I218:Y219"/>
    <mergeCell ref="I276:M276"/>
    <mergeCell ref="I278:Y279"/>
    <mergeCell ref="J280:K280"/>
    <mergeCell ref="M280:Y281"/>
    <mergeCell ref="I287:M287"/>
    <mergeCell ref="I288:Y289"/>
    <mergeCell ref="J291:K291"/>
    <mergeCell ref="M291:Y292"/>
    <mergeCell ref="I294:T294"/>
    <mergeCell ref="I299:Y300"/>
    <mergeCell ref="I301:Y303"/>
    <mergeCell ref="K304:M304"/>
    <mergeCell ref="N304:Q304"/>
    <mergeCell ref="K305:M305"/>
    <mergeCell ref="N305:Q305"/>
    <mergeCell ref="K306:M306"/>
    <mergeCell ref="N306:Q306"/>
    <mergeCell ref="I311:Y311"/>
    <mergeCell ref="I397:K397"/>
    <mergeCell ref="I401:J401"/>
    <mergeCell ref="I405:J405"/>
    <mergeCell ref="I353:K353"/>
    <mergeCell ref="I357:J357"/>
    <mergeCell ref="I358:Y359"/>
    <mergeCell ref="I361:J361"/>
    <mergeCell ref="I362:Y363"/>
    <mergeCell ref="I389:K389"/>
    <mergeCell ref="I393:J393"/>
  </mergeCells>
  <printOptions/>
  <pageMargins bottom="0.75" footer="0.0" header="0.0" left="0.25" right="0.25" top="0.75"/>
  <pageSetup orientation="portrait"/>
  <drawing r:id="rId2"/>
  <legacyDrawing r:id="rId3"/>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showGridLines="0" workbookViewId="0"/>
  </sheetViews>
  <sheetFormatPr customHeight="1" defaultColWidth="14.43" defaultRowHeight="15.0"/>
  <cols>
    <col customWidth="1" min="1" max="1" width="6.0"/>
    <col customWidth="1" min="2" max="6" width="4.71"/>
    <col customWidth="1" min="7" max="7" width="8.57"/>
    <col customWidth="1" min="8" max="33" width="4.71"/>
  </cols>
  <sheetData>
    <row r="1" ht="13.5" customHeight="1">
      <c r="A1" s="130"/>
      <c r="B1" s="853"/>
      <c r="C1" s="854" t="s">
        <v>2937</v>
      </c>
      <c r="D1" s="855" t="s">
        <v>2938</v>
      </c>
      <c r="E1" s="856" t="s">
        <v>2939</v>
      </c>
      <c r="F1" s="857" t="s">
        <v>189</v>
      </c>
      <c r="G1" s="72" t="s">
        <v>2971</v>
      </c>
      <c r="H1" s="858">
        <v>9.0</v>
      </c>
      <c r="I1" s="859" t="str">
        <f>"SECTION "&amp;H1&amp;". GENDER"</f>
        <v>SECTION 9. GENDER</v>
      </c>
      <c r="J1" s="51"/>
      <c r="K1" s="51"/>
      <c r="L1" s="99"/>
      <c r="M1" s="51"/>
      <c r="N1" s="51"/>
      <c r="O1" s="51"/>
      <c r="P1" s="51"/>
      <c r="Q1" s="51"/>
      <c r="R1" s="51"/>
      <c r="S1" s="51"/>
      <c r="T1" s="51"/>
      <c r="U1" s="51"/>
      <c r="V1" s="51"/>
      <c r="W1" s="51"/>
      <c r="X1" s="51"/>
      <c r="Y1" s="51"/>
      <c r="Z1" s="51"/>
      <c r="AA1" s="51"/>
      <c r="AB1" s="51"/>
      <c r="AC1" s="51"/>
      <c r="AD1" s="51"/>
      <c r="AE1" s="51"/>
      <c r="AF1" s="51"/>
      <c r="AG1" s="51"/>
    </row>
    <row r="2" ht="13.5" customHeight="1">
      <c r="A2" s="130"/>
      <c r="B2" s="367"/>
      <c r="C2" s="367"/>
      <c r="D2" s="367"/>
      <c r="E2" s="367"/>
      <c r="F2" s="367"/>
      <c r="G2" s="78"/>
      <c r="H2" s="193"/>
      <c r="I2" s="859"/>
      <c r="J2" s="51"/>
      <c r="K2" s="51"/>
      <c r="L2" s="99"/>
      <c r="M2" s="51"/>
      <c r="N2" s="51"/>
      <c r="O2" s="51"/>
      <c r="P2" s="51"/>
      <c r="Q2" s="51"/>
      <c r="R2" s="51"/>
      <c r="S2" s="51"/>
      <c r="T2" s="51"/>
      <c r="U2" s="51"/>
      <c r="V2" s="51"/>
      <c r="W2" s="51"/>
      <c r="X2" s="51"/>
      <c r="Y2" s="51"/>
      <c r="Z2" s="51"/>
      <c r="AA2" s="51"/>
      <c r="AB2" s="51"/>
      <c r="AC2" s="51"/>
      <c r="AD2" s="51"/>
      <c r="AE2" s="51"/>
      <c r="AF2" s="51"/>
      <c r="AG2" s="51"/>
    </row>
    <row r="3" ht="13.5" customHeight="1">
      <c r="A3" s="5"/>
      <c r="B3" s="495"/>
      <c r="C3" s="495"/>
      <c r="D3" s="495"/>
      <c r="E3" s="495"/>
      <c r="F3" s="367"/>
      <c r="G3" s="78"/>
      <c r="H3" s="282" t="s">
        <v>2990</v>
      </c>
      <c r="I3" s="51" t="s">
        <v>3844</v>
      </c>
      <c r="J3" s="592"/>
      <c r="K3" s="592"/>
      <c r="L3" s="592"/>
      <c r="M3" s="592"/>
      <c r="N3" s="592"/>
      <c r="O3" s="592"/>
      <c r="P3" s="592"/>
      <c r="Q3" s="592"/>
      <c r="R3" s="592"/>
      <c r="S3" s="592"/>
      <c r="T3" s="495"/>
      <c r="U3" s="495"/>
      <c r="V3" s="495"/>
      <c r="W3" s="495"/>
      <c r="X3" s="495"/>
      <c r="Y3" s="495"/>
      <c r="Z3" s="495"/>
      <c r="AA3" s="495"/>
      <c r="AB3" s="495"/>
      <c r="AC3" s="495"/>
      <c r="AD3" s="495"/>
      <c r="AE3" s="495"/>
      <c r="AF3" s="495"/>
      <c r="AG3" s="495"/>
    </row>
    <row r="4" ht="13.5" customHeight="1">
      <c r="A4" s="5"/>
      <c r="B4" s="51"/>
      <c r="C4" s="51"/>
      <c r="D4" s="51"/>
      <c r="E4" s="51"/>
      <c r="F4" s="367"/>
      <c r="G4" s="78"/>
      <c r="H4" s="193"/>
      <c r="I4" s="94" t="str">
        <f>"CATI: SI (TIPO_MUESTRA !=2 ) PASAR A "&amp;H6</f>
        <v>CATI: SI (TIPO_MUESTRA !=2 ) PASAR A 9,06</v>
      </c>
      <c r="J4" s="45"/>
      <c r="K4" s="45"/>
      <c r="L4" s="45"/>
      <c r="M4" s="45"/>
      <c r="N4" s="45"/>
      <c r="O4" s="45"/>
      <c r="P4" s="45"/>
      <c r="Q4" s="45"/>
      <c r="R4" s="45"/>
      <c r="S4" s="46"/>
      <c r="T4" s="51"/>
      <c r="U4" s="51"/>
      <c r="V4" s="51"/>
      <c r="W4" s="51"/>
      <c r="X4" s="51"/>
      <c r="Y4" s="51"/>
      <c r="Z4" s="51"/>
      <c r="AA4" s="51"/>
      <c r="AB4" s="51"/>
      <c r="AC4" s="51"/>
      <c r="AD4" s="51"/>
      <c r="AE4" s="51"/>
      <c r="AF4" s="51"/>
      <c r="AG4" s="51"/>
    </row>
    <row r="5" ht="13.5" customHeight="1">
      <c r="A5" s="5"/>
      <c r="B5" s="51"/>
      <c r="C5" s="193" t="s">
        <v>2990</v>
      </c>
      <c r="D5" s="193" t="s">
        <v>2990</v>
      </c>
      <c r="E5" s="193"/>
      <c r="F5" s="367"/>
      <c r="G5" s="78"/>
      <c r="H5" s="193" t="s">
        <v>2990</v>
      </c>
      <c r="I5" s="94" t="str">
        <f>"CATI: SI (TIPO_MUESTRA=2) ASIGNAR V09_06=U09_06"</f>
        <v>CATI: SI (TIPO_MUESTRA=2) ASIGNAR V09_06=U09_06</v>
      </c>
      <c r="J5" s="45"/>
      <c r="K5" s="45"/>
      <c r="L5" s="45"/>
      <c r="M5" s="45"/>
      <c r="N5" s="45"/>
      <c r="O5" s="45"/>
      <c r="P5" s="45"/>
      <c r="Q5" s="45"/>
      <c r="R5" s="45"/>
      <c r="S5" s="46"/>
      <c r="T5" s="51"/>
      <c r="U5" s="51"/>
      <c r="V5" s="51"/>
      <c r="W5" s="51"/>
      <c r="X5" s="51"/>
      <c r="Y5" s="51"/>
      <c r="Z5" s="51"/>
      <c r="AA5" s="51"/>
      <c r="AB5" s="51"/>
      <c r="AC5" s="51"/>
      <c r="AD5" s="51"/>
      <c r="AE5" s="51"/>
      <c r="AF5" s="51"/>
      <c r="AG5" s="51"/>
    </row>
    <row r="6" ht="13.5" customHeight="1">
      <c r="A6" s="5"/>
      <c r="B6" s="347"/>
      <c r="C6" s="347"/>
      <c r="D6" s="347"/>
      <c r="E6" s="347"/>
      <c r="F6" s="367"/>
      <c r="G6" s="78"/>
      <c r="H6" s="193">
        <v>9.06</v>
      </c>
      <c r="I6" s="51" t="s">
        <v>3845</v>
      </c>
      <c r="J6" s="51"/>
      <c r="K6" s="51"/>
      <c r="L6" s="99"/>
      <c r="M6" s="51"/>
      <c r="N6" s="51"/>
      <c r="O6" s="51"/>
      <c r="P6" s="51"/>
      <c r="Q6" s="51"/>
      <c r="R6" s="51"/>
      <c r="S6" s="51"/>
      <c r="T6" s="51"/>
      <c r="U6" s="51"/>
      <c r="V6" s="51"/>
      <c r="W6" s="51"/>
      <c r="X6" s="51"/>
      <c r="Y6" s="51"/>
      <c r="Z6" s="51"/>
      <c r="AA6" s="51"/>
      <c r="AB6" s="51"/>
      <c r="AC6" s="51"/>
      <c r="AD6" s="51"/>
      <c r="AE6" s="51"/>
      <c r="AF6" s="51"/>
      <c r="AG6" s="51"/>
    </row>
    <row r="7" ht="13.5" customHeight="1">
      <c r="A7" s="5"/>
      <c r="B7" s="347"/>
      <c r="C7" s="347"/>
      <c r="D7" s="347"/>
      <c r="E7" s="347"/>
      <c r="F7" s="367"/>
      <c r="G7" s="78"/>
      <c r="H7" s="193"/>
      <c r="I7" s="51"/>
      <c r="J7" s="99">
        <v>1.0</v>
      </c>
      <c r="K7" s="51" t="s">
        <v>2974</v>
      </c>
      <c r="L7" s="51"/>
      <c r="M7" s="51"/>
      <c r="N7" s="51"/>
      <c r="O7" s="51"/>
      <c r="P7" s="51"/>
      <c r="Q7" s="51"/>
      <c r="R7" s="51"/>
      <c r="S7" s="51"/>
      <c r="T7" s="51"/>
      <c r="U7" s="51"/>
      <c r="V7" s="51"/>
      <c r="W7" s="51"/>
      <c r="X7" s="51"/>
      <c r="Y7" s="51"/>
      <c r="Z7" s="51"/>
      <c r="AA7" s="51"/>
      <c r="AB7" s="51"/>
      <c r="AC7" s="51"/>
      <c r="AD7" s="51"/>
      <c r="AE7" s="51"/>
      <c r="AF7" s="51"/>
      <c r="AG7" s="51"/>
    </row>
    <row r="8" ht="13.5" customHeight="1">
      <c r="A8" s="5"/>
      <c r="B8" s="347"/>
      <c r="C8" s="347"/>
      <c r="D8" s="347"/>
      <c r="E8" s="347"/>
      <c r="F8" s="367"/>
      <c r="G8" s="78"/>
      <c r="H8" s="193"/>
      <c r="I8" s="51"/>
      <c r="J8" s="99">
        <f>J7+1</f>
        <v>2</v>
      </c>
      <c r="K8" s="51" t="s">
        <v>2975</v>
      </c>
      <c r="L8" s="51" t="s">
        <v>2976</v>
      </c>
      <c r="M8" s="198">
        <f>H51</f>
        <v>9.1</v>
      </c>
      <c r="N8" s="51"/>
      <c r="O8" s="51"/>
      <c r="P8" s="51"/>
      <c r="Q8" s="51"/>
      <c r="R8" s="51"/>
      <c r="S8" s="51"/>
      <c r="T8" s="51"/>
      <c r="U8" s="51"/>
      <c r="V8" s="51"/>
      <c r="W8" s="51"/>
      <c r="X8" s="51"/>
      <c r="Y8" s="51"/>
      <c r="Z8" s="51"/>
      <c r="AA8" s="51"/>
      <c r="AB8" s="51"/>
      <c r="AC8" s="51"/>
      <c r="AD8" s="51"/>
      <c r="AE8" s="51"/>
      <c r="AF8" s="51"/>
      <c r="AG8" s="51"/>
    </row>
    <row r="9" ht="13.5" customHeight="1">
      <c r="A9" s="5"/>
      <c r="B9" s="347"/>
      <c r="C9" s="347"/>
      <c r="D9" s="347"/>
      <c r="E9" s="347"/>
      <c r="F9" s="367"/>
      <c r="G9" s="78"/>
      <c r="H9" s="193"/>
      <c r="I9" s="51"/>
      <c r="J9" s="99"/>
      <c r="K9" s="51"/>
      <c r="L9" s="51"/>
      <c r="M9" s="51"/>
      <c r="N9" s="51"/>
      <c r="O9" s="51"/>
      <c r="P9" s="51"/>
      <c r="Q9" s="51"/>
      <c r="R9" s="51"/>
      <c r="S9" s="51"/>
      <c r="T9" s="51"/>
      <c r="U9" s="51"/>
      <c r="V9" s="51"/>
      <c r="W9" s="51"/>
      <c r="X9" s="51"/>
      <c r="Y9" s="51"/>
      <c r="Z9" s="51"/>
      <c r="AA9" s="51"/>
      <c r="AB9" s="51"/>
      <c r="AC9" s="51"/>
      <c r="AD9" s="51"/>
      <c r="AE9" s="51"/>
      <c r="AF9" s="51"/>
      <c r="AG9" s="51"/>
    </row>
    <row r="10" ht="13.5" customHeight="1">
      <c r="A10" s="5"/>
      <c r="B10" s="51"/>
      <c r="C10" s="347"/>
      <c r="D10" s="347"/>
      <c r="E10" s="347"/>
      <c r="F10" s="367"/>
      <c r="G10" s="259" t="s">
        <v>3110</v>
      </c>
      <c r="H10" s="193" t="s">
        <v>3846</v>
      </c>
      <c r="I10" s="49" t="s">
        <v>3847</v>
      </c>
      <c r="J10" s="99"/>
      <c r="K10" s="312"/>
      <c r="L10" s="198"/>
      <c r="M10" s="51"/>
      <c r="N10" s="51"/>
      <c r="O10" s="51"/>
      <c r="P10" s="51"/>
      <c r="Q10" s="51"/>
      <c r="R10" s="198"/>
      <c r="S10" s="51"/>
      <c r="T10" s="51"/>
      <c r="U10" s="51"/>
      <c r="V10" s="51"/>
      <c r="W10" s="51"/>
      <c r="X10" s="51"/>
      <c r="Y10" s="51"/>
      <c r="Z10" s="51"/>
      <c r="AA10" s="51"/>
      <c r="AB10" s="51"/>
      <c r="AC10" s="51"/>
      <c r="AD10" s="51"/>
      <c r="AE10" s="51"/>
      <c r="AF10" s="51"/>
      <c r="AG10" s="51"/>
    </row>
    <row r="11" ht="13.5" customHeight="1">
      <c r="A11" s="5"/>
      <c r="B11" s="51"/>
      <c r="C11" s="51"/>
      <c r="D11" s="51"/>
      <c r="E11" s="51"/>
      <c r="F11" s="367"/>
      <c r="G11" s="78"/>
      <c r="H11" s="193"/>
      <c r="I11" s="51"/>
      <c r="J11" s="765">
        <v>1.0</v>
      </c>
      <c r="K11" s="668" t="s">
        <v>3848</v>
      </c>
      <c r="L11" s="198"/>
      <c r="M11" s="51"/>
      <c r="N11" s="51"/>
      <c r="O11" s="51"/>
      <c r="P11" s="51"/>
      <c r="Q11" s="51"/>
      <c r="R11" s="198"/>
      <c r="S11" s="51"/>
      <c r="T11" s="51"/>
      <c r="U11" s="51"/>
      <c r="V11" s="51"/>
      <c r="W11" s="51"/>
      <c r="X11" s="51"/>
      <c r="Y11" s="51"/>
      <c r="Z11" s="51"/>
      <c r="AA11" s="51"/>
      <c r="AB11" s="51"/>
      <c r="AC11" s="51"/>
      <c r="AD11" s="51"/>
      <c r="AE11" s="51"/>
      <c r="AF11" s="51"/>
      <c r="AG11" s="51"/>
    </row>
    <row r="12" ht="13.5" customHeight="1">
      <c r="A12" s="5"/>
      <c r="B12" s="51"/>
      <c r="C12" s="51"/>
      <c r="D12" s="51"/>
      <c r="E12" s="51"/>
      <c r="F12" s="367"/>
      <c r="G12" s="78"/>
      <c r="H12" s="193"/>
      <c r="I12" s="51"/>
      <c r="J12" s="765">
        <v>2.0</v>
      </c>
      <c r="K12" s="668" t="s">
        <v>3849</v>
      </c>
      <c r="L12" s="198"/>
      <c r="M12" s="51"/>
      <c r="N12" s="51"/>
      <c r="O12" s="51"/>
      <c r="P12" s="51"/>
      <c r="Q12" s="51"/>
      <c r="R12" s="198"/>
      <c r="S12" s="51"/>
      <c r="T12" s="51"/>
      <c r="U12" s="51"/>
      <c r="V12" s="51"/>
      <c r="W12" s="51"/>
      <c r="X12" s="51"/>
      <c r="Y12" s="51"/>
      <c r="Z12" s="51"/>
      <c r="AA12" s="51"/>
      <c r="AB12" s="51"/>
      <c r="AC12" s="51"/>
      <c r="AD12" s="51"/>
      <c r="AE12" s="51"/>
      <c r="AF12" s="51"/>
      <c r="AG12" s="51"/>
    </row>
    <row r="13" ht="13.5" customHeight="1">
      <c r="A13" s="5"/>
      <c r="B13" s="51"/>
      <c r="C13" s="51"/>
      <c r="D13" s="51"/>
      <c r="E13" s="51"/>
      <c r="F13" s="367"/>
      <c r="G13" s="78"/>
      <c r="H13" s="193"/>
      <c r="I13" s="51"/>
      <c r="J13" s="765">
        <v>3.0</v>
      </c>
      <c r="K13" s="224" t="s">
        <v>3850</v>
      </c>
      <c r="L13" s="348"/>
      <c r="M13" s="364"/>
      <c r="N13" s="364"/>
      <c r="O13" s="51"/>
      <c r="P13" s="51"/>
      <c r="Q13" s="51"/>
      <c r="R13" s="198"/>
      <c r="S13" s="51"/>
      <c r="T13" s="51"/>
      <c r="U13" s="51"/>
      <c r="V13" s="51"/>
      <c r="W13" s="51"/>
      <c r="X13" s="51"/>
      <c r="Y13" s="51"/>
      <c r="Z13" s="51"/>
      <c r="AA13" s="51"/>
      <c r="AB13" s="51"/>
      <c r="AC13" s="51"/>
      <c r="AD13" s="51"/>
      <c r="AE13" s="51"/>
      <c r="AF13" s="51"/>
      <c r="AG13" s="51"/>
    </row>
    <row r="14" ht="13.5" customHeight="1">
      <c r="A14" s="5"/>
      <c r="B14" s="51"/>
      <c r="C14" s="51"/>
      <c r="D14" s="51"/>
      <c r="E14" s="51"/>
      <c r="F14" s="367"/>
      <c r="G14" s="78"/>
      <c r="H14" s="193"/>
      <c r="I14" s="51"/>
      <c r="J14" s="765">
        <v>4.0</v>
      </c>
      <c r="K14" s="666" t="s">
        <v>3851</v>
      </c>
      <c r="L14" s="348"/>
      <c r="M14" s="364"/>
      <c r="N14" s="364"/>
      <c r="O14" s="51"/>
      <c r="P14" s="51"/>
      <c r="Q14" s="51"/>
      <c r="R14" s="198"/>
      <c r="S14" s="51"/>
      <c r="T14" s="51"/>
      <c r="U14" s="51"/>
      <c r="V14" s="51"/>
      <c r="W14" s="51"/>
      <c r="X14" s="51"/>
      <c r="Y14" s="51"/>
      <c r="Z14" s="51"/>
      <c r="AA14" s="51"/>
      <c r="AB14" s="51"/>
      <c r="AC14" s="51"/>
      <c r="AD14" s="51"/>
      <c r="AE14" s="51"/>
      <c r="AF14" s="51"/>
      <c r="AG14" s="51"/>
    </row>
    <row r="15" ht="13.5" customHeight="1">
      <c r="A15" s="5"/>
      <c r="B15" s="51"/>
      <c r="C15" s="51"/>
      <c r="D15" s="51"/>
      <c r="E15" s="51"/>
      <c r="F15" s="367"/>
      <c r="G15" s="78"/>
      <c r="H15" s="193"/>
      <c r="I15" s="51"/>
      <c r="J15" s="765">
        <v>5.0</v>
      </c>
      <c r="K15" s="666" t="s">
        <v>3852</v>
      </c>
      <c r="L15" s="348"/>
      <c r="M15" s="364"/>
      <c r="N15" s="364"/>
      <c r="O15" s="51"/>
      <c r="P15" s="51"/>
      <c r="Q15" s="51"/>
      <c r="R15" s="198"/>
      <c r="S15" s="51"/>
      <c r="T15" s="51"/>
      <c r="U15" s="51"/>
      <c r="V15" s="51"/>
      <c r="W15" s="51"/>
      <c r="X15" s="51"/>
      <c r="Y15" s="51"/>
      <c r="Z15" s="51"/>
      <c r="AA15" s="51"/>
      <c r="AB15" s="51"/>
      <c r="AC15" s="51"/>
      <c r="AD15" s="51"/>
      <c r="AE15" s="51"/>
      <c r="AF15" s="51"/>
      <c r="AG15" s="51"/>
    </row>
    <row r="16" ht="13.5" customHeight="1">
      <c r="A16" s="5"/>
      <c r="B16" s="347"/>
      <c r="C16" s="347"/>
      <c r="D16" s="347"/>
      <c r="E16" s="347"/>
      <c r="F16" s="367"/>
      <c r="G16" s="78"/>
      <c r="H16" s="193"/>
      <c r="I16" s="51"/>
      <c r="J16" s="99"/>
      <c r="K16" s="51"/>
      <c r="L16" s="51"/>
      <c r="M16" s="51"/>
      <c r="N16" s="51"/>
      <c r="O16" s="51"/>
      <c r="P16" s="51"/>
      <c r="Q16" s="51"/>
      <c r="R16" s="51"/>
      <c r="S16" s="51"/>
      <c r="T16" s="51"/>
      <c r="U16" s="51"/>
      <c r="V16" s="51"/>
      <c r="W16" s="51"/>
      <c r="X16" s="51"/>
      <c r="Y16" s="51"/>
      <c r="Z16" s="51"/>
      <c r="AA16" s="51"/>
      <c r="AB16" s="51"/>
      <c r="AC16" s="51"/>
      <c r="AD16" s="51"/>
      <c r="AE16" s="51"/>
      <c r="AF16" s="51"/>
      <c r="AG16" s="51"/>
    </row>
    <row r="17" ht="13.5" customHeight="1">
      <c r="A17" s="5"/>
      <c r="B17" s="347"/>
      <c r="C17" s="347"/>
      <c r="D17" s="347"/>
      <c r="E17" s="347"/>
      <c r="F17" s="367"/>
      <c r="G17" s="78"/>
      <c r="H17" s="193"/>
      <c r="I17" s="525" t="str">
        <f>"CATI: SI (TIPO_MUESTRA !=2 ) PASAR A "&amp;H20</f>
        <v>CATI: SI (TIPO_MUESTRA !=2 ) PASAR A 9,08</v>
      </c>
      <c r="J17" s="344"/>
      <c r="K17" s="525"/>
      <c r="L17" s="525"/>
      <c r="M17" s="525"/>
      <c r="N17" s="525"/>
      <c r="O17" s="525"/>
      <c r="P17" s="525"/>
      <c r="Q17" s="525"/>
      <c r="R17" s="525"/>
      <c r="S17" s="525"/>
      <c r="T17" s="525"/>
      <c r="U17" s="51"/>
      <c r="V17" s="51"/>
      <c r="W17" s="51"/>
      <c r="X17" s="51"/>
      <c r="Y17" s="51"/>
      <c r="Z17" s="51"/>
      <c r="AA17" s="51"/>
      <c r="AB17" s="51"/>
      <c r="AC17" s="51"/>
      <c r="AD17" s="51"/>
      <c r="AE17" s="51"/>
      <c r="AF17" s="51"/>
      <c r="AG17" s="51"/>
    </row>
    <row r="18" ht="13.5" customHeight="1">
      <c r="A18" s="5"/>
      <c r="B18" s="347"/>
      <c r="C18" s="347"/>
      <c r="D18" s="347"/>
      <c r="E18" s="347"/>
      <c r="F18" s="367"/>
      <c r="G18" s="78"/>
      <c r="H18" s="193"/>
      <c r="I18" s="525" t="str">
        <f>"CATI: SI (TIPO_MUESTRA=2) Y (U09_08!=BLANCO) ASIGNAR V09_08=U09_08"</f>
        <v>CATI: SI (TIPO_MUESTRA=2) Y (U09_08!=BLANCO) ASIGNAR V09_08=U09_08</v>
      </c>
      <c r="J18" s="344"/>
      <c r="K18" s="525"/>
      <c r="L18" s="525"/>
      <c r="M18" s="525"/>
      <c r="N18" s="525"/>
      <c r="O18" s="525"/>
      <c r="P18" s="525"/>
      <c r="Q18" s="525"/>
      <c r="R18" s="525"/>
      <c r="S18" s="525"/>
      <c r="T18" s="525"/>
      <c r="U18" s="51"/>
      <c r="V18" s="51"/>
      <c r="W18" s="51"/>
      <c r="X18" s="51"/>
      <c r="Y18" s="51"/>
      <c r="Z18" s="51"/>
      <c r="AA18" s="51"/>
      <c r="AB18" s="51"/>
      <c r="AC18" s="51"/>
      <c r="AD18" s="51"/>
      <c r="AE18" s="51"/>
      <c r="AF18" s="51"/>
      <c r="AG18" s="51"/>
    </row>
    <row r="19" ht="13.5" customHeight="1">
      <c r="A19" s="5"/>
      <c r="B19" s="347"/>
      <c r="C19" s="347"/>
      <c r="D19" s="347"/>
      <c r="E19" s="347"/>
      <c r="F19" s="367"/>
      <c r="G19" s="78"/>
      <c r="H19" s="193"/>
      <c r="I19" s="525" t="str">
        <f>"CATI: SI(TIPO_MUESTRA=2) Y (U09_08=BLANCO) PASAR A "&amp;H51&amp;"0"</f>
        <v>CATI: SI(TIPO_MUESTRA=2) Y (U09_08=BLANCO) PASAR A 9,10</v>
      </c>
      <c r="J19" s="344"/>
      <c r="K19" s="525"/>
      <c r="L19" s="525"/>
      <c r="M19" s="525"/>
      <c r="N19" s="525"/>
      <c r="O19" s="525"/>
      <c r="P19" s="525"/>
      <c r="Q19" s="525"/>
      <c r="R19" s="525"/>
      <c r="S19" s="525"/>
      <c r="T19" s="525"/>
      <c r="U19" s="51"/>
      <c r="V19" s="51"/>
      <c r="W19" s="51"/>
      <c r="X19" s="51"/>
      <c r="Y19" s="51"/>
      <c r="Z19" s="51"/>
      <c r="AA19" s="51"/>
      <c r="AB19" s="51"/>
      <c r="AC19" s="51"/>
      <c r="AD19" s="51"/>
      <c r="AE19" s="51"/>
      <c r="AF19" s="51"/>
      <c r="AG19" s="51"/>
    </row>
    <row r="20" ht="13.5" customHeight="1">
      <c r="A20" s="5"/>
      <c r="B20" s="347"/>
      <c r="C20" s="347"/>
      <c r="D20" s="347"/>
      <c r="E20" s="347"/>
      <c r="F20" s="367"/>
      <c r="G20" s="78"/>
      <c r="H20" s="193">
        <v>9.08</v>
      </c>
      <c r="I20" s="51" t="s">
        <v>3853</v>
      </c>
      <c r="J20" s="99"/>
      <c r="K20" s="51"/>
      <c r="L20" s="51"/>
      <c r="M20" s="51"/>
      <c r="N20" s="51"/>
      <c r="O20" s="51"/>
      <c r="P20" s="51"/>
      <c r="Q20" s="51"/>
      <c r="R20" s="51"/>
      <c r="S20" s="51"/>
      <c r="T20" s="51"/>
      <c r="U20" s="51"/>
      <c r="V20" s="51"/>
      <c r="W20" s="51"/>
      <c r="X20" s="51"/>
      <c r="Y20" s="51"/>
      <c r="Z20" s="51"/>
      <c r="AA20" s="51"/>
      <c r="AB20" s="51"/>
      <c r="AC20" s="51"/>
      <c r="AD20" s="51"/>
      <c r="AE20" s="51"/>
      <c r="AF20" s="51"/>
      <c r="AG20" s="51"/>
    </row>
    <row r="21" ht="13.5" customHeight="1">
      <c r="A21" s="5"/>
      <c r="B21" s="347"/>
      <c r="C21" s="347"/>
      <c r="D21" s="347"/>
      <c r="E21" s="347"/>
      <c r="F21" s="367"/>
      <c r="G21" s="78"/>
      <c r="H21" s="193"/>
      <c r="I21" s="51"/>
      <c r="J21" s="99">
        <v>1.0</v>
      </c>
      <c r="K21" s="51" t="s">
        <v>2974</v>
      </c>
      <c r="L21" s="51"/>
      <c r="M21" s="51"/>
      <c r="N21" s="51"/>
      <c r="O21" s="51"/>
      <c r="P21" s="51"/>
      <c r="Q21" s="51"/>
      <c r="R21" s="51"/>
      <c r="S21" s="51"/>
      <c r="T21" s="51"/>
      <c r="U21" s="51"/>
      <c r="V21" s="51"/>
      <c r="W21" s="51"/>
      <c r="X21" s="51"/>
      <c r="Y21" s="51"/>
      <c r="Z21" s="51"/>
      <c r="AA21" s="51"/>
      <c r="AB21" s="51"/>
      <c r="AC21" s="51"/>
      <c r="AD21" s="51"/>
      <c r="AE21" s="51"/>
      <c r="AF21" s="51"/>
      <c r="AG21" s="51"/>
    </row>
    <row r="22" ht="13.5" customHeight="1">
      <c r="A22" s="5"/>
      <c r="B22" s="347"/>
      <c r="C22" s="347"/>
      <c r="D22" s="347"/>
      <c r="E22" s="347"/>
      <c r="F22" s="367"/>
      <c r="G22" s="78"/>
      <c r="H22" s="193"/>
      <c r="I22" s="51"/>
      <c r="J22" s="99">
        <f>J21+1</f>
        <v>2</v>
      </c>
      <c r="K22" s="51" t="s">
        <v>2975</v>
      </c>
      <c r="L22" s="51" t="s">
        <v>2976</v>
      </c>
      <c r="M22" s="198">
        <f>H51</f>
        <v>9.1</v>
      </c>
      <c r="N22" s="51"/>
      <c r="O22" s="51"/>
      <c r="P22" s="51"/>
      <c r="Q22" s="51"/>
      <c r="R22" s="51"/>
      <c r="S22" s="51"/>
      <c r="T22" s="51"/>
      <c r="U22" s="51"/>
      <c r="V22" s="51"/>
      <c r="W22" s="51"/>
      <c r="X22" s="51"/>
      <c r="Y22" s="51"/>
      <c r="Z22" s="51"/>
      <c r="AA22" s="51"/>
      <c r="AB22" s="51"/>
      <c r="AC22" s="51"/>
      <c r="AD22" s="51"/>
      <c r="AE22" s="51"/>
      <c r="AF22" s="51"/>
      <c r="AG22" s="51"/>
    </row>
    <row r="23" ht="13.5" customHeight="1">
      <c r="A23" s="5"/>
      <c r="B23" s="347"/>
      <c r="C23" s="347"/>
      <c r="D23" s="347"/>
      <c r="E23" s="347"/>
      <c r="F23" s="367"/>
      <c r="G23" s="78"/>
      <c r="H23" s="193"/>
      <c r="I23" s="51"/>
      <c r="J23" s="99"/>
      <c r="K23" s="51"/>
      <c r="L23" s="51"/>
      <c r="M23" s="51"/>
      <c r="N23" s="51"/>
      <c r="O23" s="51"/>
      <c r="P23" s="51"/>
      <c r="Q23" s="51"/>
      <c r="R23" s="51"/>
      <c r="S23" s="51"/>
      <c r="T23" s="51"/>
      <c r="U23" s="51"/>
      <c r="V23" s="51"/>
      <c r="W23" s="51"/>
      <c r="X23" s="51"/>
      <c r="Y23" s="51"/>
      <c r="Z23" s="51"/>
      <c r="AA23" s="51"/>
      <c r="AB23" s="51"/>
      <c r="AC23" s="51"/>
      <c r="AD23" s="51"/>
      <c r="AE23" s="51"/>
      <c r="AF23" s="51"/>
      <c r="AG23" s="51"/>
    </row>
    <row r="24" ht="13.5" customHeight="1">
      <c r="A24" s="5"/>
      <c r="B24" s="98"/>
      <c r="C24" s="98"/>
      <c r="D24" s="98"/>
      <c r="E24" s="98"/>
      <c r="F24" s="367"/>
      <c r="G24" s="259" t="s">
        <v>3110</v>
      </c>
      <c r="H24" s="193" t="s">
        <v>3854</v>
      </c>
      <c r="I24" s="312" t="s">
        <v>3855</v>
      </c>
      <c r="J24" s="860"/>
      <c r="K24" s="312"/>
      <c r="L24" s="312"/>
      <c r="M24" s="312"/>
      <c r="N24" s="312"/>
      <c r="O24" s="312"/>
      <c r="P24" s="312"/>
      <c r="Q24" s="312"/>
      <c r="R24" s="312"/>
      <c r="S24" s="312"/>
      <c r="T24" s="312"/>
      <c r="U24" s="312"/>
      <c r="V24" s="312"/>
      <c r="W24" s="312"/>
      <c r="X24" s="312"/>
      <c r="Y24" s="312"/>
      <c r="Z24" s="312"/>
      <c r="AA24" s="312"/>
      <c r="AB24" s="51"/>
      <c r="AC24" s="51"/>
      <c r="AD24" s="51"/>
      <c r="AE24" s="51"/>
      <c r="AF24" s="51"/>
      <c r="AG24" s="51"/>
    </row>
    <row r="25" ht="13.5" customHeight="1">
      <c r="A25" s="5"/>
      <c r="B25" s="347"/>
      <c r="C25" s="347"/>
      <c r="D25" s="347"/>
      <c r="E25" s="347"/>
      <c r="F25" s="367"/>
      <c r="G25" s="78"/>
      <c r="H25" s="193"/>
      <c r="I25" s="312"/>
      <c r="J25" s="860">
        <v>1.0</v>
      </c>
      <c r="K25" s="312" t="s">
        <v>3856</v>
      </c>
      <c r="L25" s="312"/>
      <c r="M25" s="312"/>
      <c r="N25" s="312"/>
      <c r="O25" s="312"/>
      <c r="P25" s="312"/>
      <c r="Q25" s="312"/>
      <c r="R25" s="312"/>
      <c r="S25" s="312"/>
      <c r="T25" s="312"/>
      <c r="U25" s="312"/>
      <c r="V25" s="312"/>
      <c r="W25" s="312"/>
      <c r="X25" s="312"/>
      <c r="Y25" s="312"/>
      <c r="Z25" s="312"/>
      <c r="AA25" s="312"/>
      <c r="AB25" s="51"/>
      <c r="AC25" s="51"/>
      <c r="AD25" s="51"/>
      <c r="AE25" s="51"/>
      <c r="AF25" s="51"/>
      <c r="AG25" s="51"/>
    </row>
    <row r="26" ht="13.5" customHeight="1">
      <c r="A26" s="5"/>
      <c r="B26" s="347"/>
      <c r="C26" s="347"/>
      <c r="D26" s="347"/>
      <c r="E26" s="347"/>
      <c r="F26" s="367"/>
      <c r="G26" s="78"/>
      <c r="H26" s="193"/>
      <c r="I26" s="312"/>
      <c r="J26" s="860">
        <f t="shared" ref="J26:J28" si="1">J25+1</f>
        <v>2</v>
      </c>
      <c r="K26" s="312" t="s">
        <v>3857</v>
      </c>
      <c r="L26" s="312"/>
      <c r="M26" s="312"/>
      <c r="N26" s="312"/>
      <c r="O26" s="312"/>
      <c r="P26" s="312"/>
      <c r="Q26" s="312"/>
      <c r="R26" s="312"/>
      <c r="S26" s="312"/>
      <c r="T26" s="312"/>
      <c r="U26" s="312"/>
      <c r="V26" s="312"/>
      <c r="W26" s="312"/>
      <c r="X26" s="312"/>
      <c r="Y26" s="312"/>
      <c r="Z26" s="312"/>
      <c r="AA26" s="312"/>
      <c r="AB26" s="51"/>
      <c r="AC26" s="51"/>
      <c r="AD26" s="51"/>
      <c r="AE26" s="51"/>
      <c r="AF26" s="51"/>
      <c r="AG26" s="51"/>
    </row>
    <row r="27" ht="13.5" customHeight="1">
      <c r="A27" s="5"/>
      <c r="B27" s="347"/>
      <c r="C27" s="347"/>
      <c r="D27" s="347"/>
      <c r="E27" s="347"/>
      <c r="F27" s="367"/>
      <c r="G27" s="78"/>
      <c r="H27" s="193" t="s">
        <v>2990</v>
      </c>
      <c r="I27" s="312"/>
      <c r="J27" s="860">
        <f t="shared" si="1"/>
        <v>3</v>
      </c>
      <c r="K27" s="364" t="s">
        <v>3858</v>
      </c>
      <c r="L27" s="364"/>
      <c r="M27" s="364"/>
      <c r="N27" s="861"/>
      <c r="O27" s="862"/>
      <c r="P27" s="862"/>
      <c r="Q27" s="312"/>
      <c r="R27" s="312"/>
      <c r="S27" s="312"/>
      <c r="T27" s="312"/>
      <c r="U27" s="312"/>
      <c r="V27" s="312"/>
      <c r="W27" s="312"/>
      <c r="X27" s="312"/>
      <c r="Y27" s="312"/>
      <c r="Z27" s="312"/>
      <c r="AA27" s="312"/>
      <c r="AB27" s="51"/>
      <c r="AC27" s="51"/>
      <c r="AD27" s="51"/>
      <c r="AE27" s="51"/>
      <c r="AF27" s="51"/>
      <c r="AG27" s="51"/>
    </row>
    <row r="28" ht="13.5" customHeight="1">
      <c r="A28" s="5"/>
      <c r="B28" s="347"/>
      <c r="C28" s="347"/>
      <c r="D28" s="347"/>
      <c r="E28" s="347"/>
      <c r="F28" s="367"/>
      <c r="G28" s="78"/>
      <c r="H28" s="193" t="s">
        <v>2990</v>
      </c>
      <c r="I28" s="312"/>
      <c r="J28" s="860">
        <f t="shared" si="1"/>
        <v>4</v>
      </c>
      <c r="K28" s="312" t="s">
        <v>3836</v>
      </c>
      <c r="L28" s="312"/>
      <c r="M28" s="312"/>
      <c r="N28" s="312"/>
      <c r="O28" s="312"/>
      <c r="P28" s="312"/>
      <c r="Q28" s="312"/>
      <c r="R28" s="312"/>
      <c r="S28" s="312"/>
      <c r="T28" s="312"/>
      <c r="U28" s="312"/>
      <c r="V28" s="312"/>
      <c r="W28" s="312"/>
      <c r="X28" s="312"/>
      <c r="Y28" s="312"/>
      <c r="Z28" s="312"/>
      <c r="AA28" s="312"/>
      <c r="AB28" s="51"/>
      <c r="AC28" s="51"/>
      <c r="AD28" s="51"/>
      <c r="AE28" s="51"/>
      <c r="AF28" s="51"/>
      <c r="AG28" s="51"/>
    </row>
    <row r="29" ht="13.5" customHeight="1">
      <c r="A29" s="5"/>
      <c r="B29" s="347"/>
      <c r="C29" s="347"/>
      <c r="D29" s="347"/>
      <c r="E29" s="347"/>
      <c r="F29" s="367"/>
      <c r="G29" s="78"/>
      <c r="H29" s="193"/>
      <c r="I29" s="312"/>
      <c r="J29" s="860">
        <f>98</f>
        <v>98</v>
      </c>
      <c r="K29" s="312" t="s">
        <v>3086</v>
      </c>
      <c r="L29" s="312"/>
      <c r="M29" s="312"/>
      <c r="N29" s="312"/>
      <c r="O29" s="312"/>
      <c r="P29" s="312"/>
      <c r="Q29" s="312"/>
      <c r="R29" s="312"/>
      <c r="S29" s="312"/>
      <c r="T29" s="312"/>
      <c r="U29" s="312"/>
      <c r="V29" s="312"/>
      <c r="W29" s="312"/>
      <c r="X29" s="312"/>
      <c r="Y29" s="312"/>
      <c r="Z29" s="312"/>
      <c r="AA29" s="312"/>
      <c r="AB29" s="863"/>
      <c r="AC29" s="51"/>
      <c r="AD29" s="51"/>
      <c r="AE29" s="51"/>
      <c r="AF29" s="51"/>
      <c r="AG29" s="51"/>
    </row>
    <row r="30" ht="13.5" customHeight="1">
      <c r="A30" s="5"/>
      <c r="B30" s="347"/>
      <c r="C30" s="347"/>
      <c r="D30" s="347"/>
      <c r="E30" s="8"/>
      <c r="F30" s="367"/>
      <c r="G30" s="78"/>
      <c r="H30" s="193"/>
      <c r="I30" s="312"/>
      <c r="J30" s="860"/>
      <c r="K30" s="312"/>
      <c r="L30" s="312"/>
      <c r="M30" s="312"/>
      <c r="N30" s="312"/>
      <c r="O30" s="312"/>
      <c r="P30" s="312"/>
      <c r="Q30" s="312"/>
      <c r="R30" s="312"/>
      <c r="S30" s="312"/>
      <c r="T30" s="312"/>
      <c r="U30" s="312"/>
      <c r="V30" s="312"/>
      <c r="W30" s="312"/>
      <c r="X30" s="312"/>
      <c r="Y30" s="312"/>
      <c r="Z30" s="312"/>
      <c r="AA30" s="312"/>
      <c r="AB30" s="51"/>
      <c r="AC30" s="51"/>
      <c r="AD30" s="51"/>
      <c r="AE30" s="51"/>
      <c r="AF30" s="51"/>
      <c r="AG30" s="51"/>
    </row>
    <row r="31" ht="13.5" customHeight="1">
      <c r="A31" s="5"/>
      <c r="B31" s="347"/>
      <c r="C31" s="347"/>
      <c r="D31" s="347"/>
      <c r="E31" s="8"/>
      <c r="F31" s="367"/>
      <c r="G31" s="78"/>
      <c r="H31" s="193"/>
      <c r="I31" s="525" t="str">
        <f>"CATI: SI (9.06a &gt;=4 ) PASAR A "&amp;H42</f>
        <v>CATI: SI (9.06a &gt;=4 ) PASAR A 9,09</v>
      </c>
      <c r="J31" s="344"/>
      <c r="K31" s="525"/>
      <c r="L31" s="525"/>
      <c r="M31" s="525"/>
      <c r="N31" s="525"/>
      <c r="O31" s="525"/>
      <c r="P31" s="525"/>
      <c r="Q31" s="312"/>
      <c r="R31" s="312"/>
      <c r="S31" s="312"/>
      <c r="T31" s="312"/>
      <c r="U31" s="312"/>
      <c r="V31" s="312"/>
      <c r="W31" s="312"/>
      <c r="X31" s="312"/>
      <c r="Y31" s="312"/>
      <c r="Z31" s="312"/>
      <c r="AA31" s="312"/>
      <c r="AB31" s="51"/>
      <c r="AC31" s="51"/>
      <c r="AD31" s="51"/>
      <c r="AE31" s="51"/>
      <c r="AF31" s="51"/>
      <c r="AG31" s="51"/>
    </row>
    <row r="32" ht="13.5" customHeight="1">
      <c r="A32" s="5"/>
      <c r="B32" s="347"/>
      <c r="C32" s="347"/>
      <c r="D32" s="347"/>
      <c r="E32" s="347"/>
      <c r="F32" s="367"/>
      <c r="G32" s="259" t="s">
        <v>3110</v>
      </c>
      <c r="H32" s="193" t="s">
        <v>3859</v>
      </c>
      <c r="I32" s="312" t="s">
        <v>3860</v>
      </c>
      <c r="J32" s="860"/>
      <c r="K32" s="312"/>
      <c r="L32" s="312"/>
      <c r="M32" s="312"/>
      <c r="N32" s="312"/>
      <c r="O32" s="312"/>
      <c r="P32" s="312"/>
      <c r="Q32" s="312"/>
      <c r="R32" s="312"/>
      <c r="S32" s="312"/>
      <c r="T32" s="312"/>
      <c r="U32" s="312"/>
      <c r="V32" s="312"/>
      <c r="W32" s="312"/>
      <c r="X32" s="312"/>
      <c r="Y32" s="312"/>
      <c r="Z32" s="312"/>
      <c r="AA32" s="312"/>
      <c r="AB32" s="51"/>
      <c r="AC32" s="51"/>
      <c r="AD32" s="51"/>
      <c r="AE32" s="51"/>
      <c r="AF32" s="51"/>
      <c r="AG32" s="51"/>
    </row>
    <row r="33" ht="13.5" customHeight="1">
      <c r="A33" s="5"/>
      <c r="B33" s="347"/>
      <c r="C33" s="347"/>
      <c r="D33" s="347"/>
      <c r="E33" s="347" t="s">
        <v>2990</v>
      </c>
      <c r="F33" s="367"/>
      <c r="G33" s="78"/>
      <c r="H33" s="193"/>
      <c r="I33" s="312"/>
      <c r="J33" s="860">
        <v>1.0</v>
      </c>
      <c r="K33" s="312" t="s">
        <v>3856</v>
      </c>
      <c r="L33" s="312"/>
      <c r="M33" s="312"/>
      <c r="N33" s="312"/>
      <c r="O33" s="312"/>
      <c r="P33" s="312"/>
      <c r="Q33" s="312"/>
      <c r="R33" s="312"/>
      <c r="S33" s="312"/>
      <c r="T33" s="312"/>
      <c r="U33" s="312"/>
      <c r="V33" s="312"/>
      <c r="W33" s="312"/>
      <c r="X33" s="312"/>
      <c r="Y33" s="312"/>
      <c r="Z33" s="312"/>
      <c r="AA33" s="312"/>
      <c r="AB33" s="51"/>
      <c r="AC33" s="51"/>
      <c r="AD33" s="51"/>
      <c r="AE33" s="51"/>
      <c r="AF33" s="51"/>
      <c r="AG33" s="51"/>
    </row>
    <row r="34" ht="13.5" customHeight="1">
      <c r="A34" s="5"/>
      <c r="B34" s="347"/>
      <c r="C34" s="347"/>
      <c r="D34" s="347"/>
      <c r="E34" s="347"/>
      <c r="F34" s="367"/>
      <c r="G34" s="78"/>
      <c r="H34" s="193"/>
      <c r="I34" s="312"/>
      <c r="J34" s="860">
        <f>J33+1</f>
        <v>2</v>
      </c>
      <c r="K34" s="312" t="s">
        <v>3857</v>
      </c>
      <c r="L34" s="312"/>
      <c r="M34" s="312"/>
      <c r="N34" s="312"/>
      <c r="O34" s="312"/>
      <c r="P34" s="312"/>
      <c r="Q34" s="312"/>
      <c r="R34" s="312"/>
      <c r="S34" s="312"/>
      <c r="T34" s="312"/>
      <c r="U34" s="312"/>
      <c r="V34" s="312"/>
      <c r="W34" s="312"/>
      <c r="X34" s="312"/>
      <c r="Y34" s="312"/>
      <c r="Z34" s="312"/>
      <c r="AA34" s="312"/>
      <c r="AB34" s="51"/>
      <c r="AC34" s="51"/>
      <c r="AD34" s="51"/>
      <c r="AE34" s="51"/>
      <c r="AF34" s="51"/>
      <c r="AG34" s="51"/>
    </row>
    <row r="35" ht="13.5" customHeight="1">
      <c r="A35" s="5"/>
      <c r="B35" s="347"/>
      <c r="C35" s="347"/>
      <c r="D35" s="347"/>
      <c r="E35" s="347"/>
      <c r="F35" s="367"/>
      <c r="G35" s="78"/>
      <c r="H35" s="193"/>
      <c r="I35" s="312"/>
      <c r="J35" s="860">
        <v>3.0</v>
      </c>
      <c r="K35" s="364" t="s">
        <v>3858</v>
      </c>
      <c r="L35" s="364"/>
      <c r="M35" s="364"/>
      <c r="N35" s="861"/>
      <c r="O35" s="312"/>
      <c r="P35" s="312"/>
      <c r="Q35" s="312"/>
      <c r="R35" s="312"/>
      <c r="S35" s="312"/>
      <c r="T35" s="312"/>
      <c r="U35" s="312"/>
      <c r="V35" s="312"/>
      <c r="W35" s="312"/>
      <c r="X35" s="312"/>
      <c r="Y35" s="312"/>
      <c r="Z35" s="312"/>
      <c r="AA35" s="312"/>
      <c r="AB35" s="51"/>
      <c r="AC35" s="51"/>
      <c r="AD35" s="51"/>
      <c r="AE35" s="51"/>
      <c r="AF35" s="51"/>
      <c r="AG35" s="51"/>
    </row>
    <row r="36" ht="13.5" customHeight="1">
      <c r="A36" s="5"/>
      <c r="B36" s="51"/>
      <c r="C36" s="51"/>
      <c r="D36" s="51"/>
      <c r="E36" s="51"/>
      <c r="F36" s="367"/>
      <c r="G36" s="78"/>
      <c r="H36" s="193" t="s">
        <v>2990</v>
      </c>
      <c r="I36" s="51"/>
      <c r="J36" s="860">
        <f>J35+1</f>
        <v>4</v>
      </c>
      <c r="K36" s="312" t="s">
        <v>3836</v>
      </c>
      <c r="L36" s="198"/>
      <c r="M36" s="51"/>
      <c r="N36" s="51"/>
      <c r="O36" s="51"/>
      <c r="P36" s="51"/>
      <c r="Q36" s="51"/>
      <c r="R36" s="198"/>
      <c r="S36" s="51"/>
      <c r="T36" s="51"/>
      <c r="U36" s="51"/>
      <c r="V36" s="51"/>
      <c r="W36" s="51"/>
      <c r="X36" s="51"/>
      <c r="Y36" s="51"/>
      <c r="Z36" s="51"/>
      <c r="AA36" s="51"/>
      <c r="AB36" s="51"/>
      <c r="AC36" s="51"/>
      <c r="AD36" s="51"/>
      <c r="AE36" s="51"/>
      <c r="AF36" s="51"/>
      <c r="AG36" s="51"/>
    </row>
    <row r="37" ht="13.5" customHeight="1">
      <c r="A37" s="5"/>
      <c r="B37" s="51"/>
      <c r="C37" s="51"/>
      <c r="D37" s="51"/>
      <c r="E37" s="51"/>
      <c r="F37" s="367"/>
      <c r="G37" s="78"/>
      <c r="H37" s="193"/>
      <c r="I37" s="51"/>
      <c r="J37" s="99">
        <v>98.0</v>
      </c>
      <c r="K37" s="312" t="s">
        <v>3086</v>
      </c>
      <c r="L37" s="198"/>
      <c r="M37" s="51"/>
      <c r="N37" s="51"/>
      <c r="O37" s="51"/>
      <c r="P37" s="51"/>
      <c r="Q37" s="51"/>
      <c r="R37" s="198"/>
      <c r="S37" s="51"/>
      <c r="T37" s="51"/>
      <c r="U37" s="51"/>
      <c r="V37" s="51"/>
      <c r="W37" s="51"/>
      <c r="X37" s="51"/>
      <c r="Y37" s="51"/>
      <c r="Z37" s="51"/>
      <c r="AA37" s="51"/>
      <c r="AB37" s="51"/>
      <c r="AC37" s="51"/>
      <c r="AD37" s="51"/>
      <c r="AE37" s="51"/>
      <c r="AF37" s="51"/>
      <c r="AG37" s="51"/>
    </row>
    <row r="38" ht="13.5" customHeight="1">
      <c r="A38" s="5"/>
      <c r="B38" s="51"/>
      <c r="C38" s="51"/>
      <c r="D38" s="51"/>
      <c r="E38" s="51"/>
      <c r="F38" s="367"/>
      <c r="G38" s="78"/>
      <c r="H38" s="193"/>
      <c r="I38" s="51"/>
      <c r="J38" s="99"/>
      <c r="K38" s="312"/>
      <c r="L38" s="198"/>
      <c r="M38" s="51"/>
      <c r="N38" s="51"/>
      <c r="O38" s="51"/>
      <c r="P38" s="51"/>
      <c r="Q38" s="51"/>
      <c r="R38" s="198"/>
      <c r="S38" s="51"/>
      <c r="T38" s="51"/>
      <c r="U38" s="51"/>
      <c r="V38" s="51"/>
      <c r="W38" s="51"/>
      <c r="X38" s="51"/>
      <c r="Y38" s="51"/>
      <c r="Z38" s="51"/>
      <c r="AA38" s="51"/>
      <c r="AB38" s="51"/>
      <c r="AC38" s="51"/>
      <c r="AD38" s="51"/>
      <c r="AE38" s="51"/>
      <c r="AF38" s="51"/>
      <c r="AG38" s="51"/>
    </row>
    <row r="39" ht="13.5" customHeight="1">
      <c r="A39" s="5"/>
      <c r="B39" s="51"/>
      <c r="C39" s="51"/>
      <c r="D39" s="51"/>
      <c r="E39" s="51"/>
      <c r="F39" s="367"/>
      <c r="G39" s="78"/>
      <c r="H39" s="193"/>
      <c r="I39" s="525" t="str">
        <f>"CATI: SI (TIPO_MUESTRA !=2 ) PASAR A "&amp;H42</f>
        <v>CATI: SI (TIPO_MUESTRA !=2 ) PASAR A 9,09</v>
      </c>
      <c r="J39" s="525"/>
      <c r="K39" s="525"/>
      <c r="L39" s="344"/>
      <c r="M39" s="525"/>
      <c r="N39" s="525"/>
      <c r="O39" s="525"/>
      <c r="P39" s="525"/>
      <c r="Q39" s="525"/>
      <c r="R39" s="525"/>
      <c r="S39" s="525"/>
      <c r="T39" s="525"/>
      <c r="U39" s="51"/>
      <c r="V39" s="51"/>
      <c r="W39" s="51"/>
      <c r="X39" s="51"/>
      <c r="Y39" s="51"/>
      <c r="Z39" s="51"/>
      <c r="AA39" s="51"/>
      <c r="AB39" s="51"/>
      <c r="AC39" s="51"/>
      <c r="AD39" s="51"/>
      <c r="AE39" s="51"/>
      <c r="AF39" s="51"/>
      <c r="AG39" s="51"/>
    </row>
    <row r="40" ht="13.5" customHeight="1">
      <c r="A40" s="5"/>
      <c r="B40" s="51"/>
      <c r="C40" s="51"/>
      <c r="D40" s="51"/>
      <c r="E40" s="51"/>
      <c r="F40" s="367"/>
      <c r="G40" s="78"/>
      <c r="H40" s="193" t="s">
        <v>2990</v>
      </c>
      <c r="I40" s="525" t="str">
        <f>"CATI: SI (TIPO_MUESTRA=2) Y (U09_09!=BLANCO) ASIGNAR V09_09=U09_09"</f>
        <v>CATI: SI (TIPO_MUESTRA=2) Y (U09_09!=BLANCO) ASIGNAR V09_09=U09_09</v>
      </c>
      <c r="J40" s="525"/>
      <c r="K40" s="525"/>
      <c r="L40" s="344"/>
      <c r="M40" s="525"/>
      <c r="N40" s="525"/>
      <c r="O40" s="525"/>
      <c r="P40" s="525"/>
      <c r="Q40" s="525"/>
      <c r="R40" s="525"/>
      <c r="S40" s="525"/>
      <c r="T40" s="525"/>
      <c r="U40" s="51"/>
      <c r="V40" s="51"/>
      <c r="W40" s="51"/>
      <c r="X40" s="51"/>
      <c r="Y40" s="51"/>
      <c r="Z40" s="51"/>
      <c r="AA40" s="51"/>
      <c r="AB40" s="51"/>
      <c r="AC40" s="51"/>
      <c r="AD40" s="51"/>
      <c r="AE40" s="51"/>
      <c r="AF40" s="51"/>
      <c r="AG40" s="51"/>
    </row>
    <row r="41" ht="13.5" customHeight="1">
      <c r="A41" s="5"/>
      <c r="B41" s="51"/>
      <c r="C41" s="51"/>
      <c r="D41" s="51"/>
      <c r="E41" s="51"/>
      <c r="F41" s="367"/>
      <c r="G41" s="78"/>
      <c r="H41" s="193"/>
      <c r="I41" s="525" t="str">
        <f>"CATI: SI (TIPO_MUESTRA=2) Y (U09_09=BLANCO) PASAR A "&amp;H51&amp;"0"</f>
        <v>CATI: SI (TIPO_MUESTRA=2) Y (U09_09=BLANCO) PASAR A 9,10</v>
      </c>
      <c r="J41" s="344"/>
      <c r="K41" s="525"/>
      <c r="L41" s="525"/>
      <c r="M41" s="525"/>
      <c r="N41" s="525"/>
      <c r="O41" s="525"/>
      <c r="P41" s="525"/>
      <c r="Q41" s="525"/>
      <c r="R41" s="525"/>
      <c r="S41" s="525"/>
      <c r="T41" s="525"/>
      <c r="U41" s="312"/>
      <c r="V41" s="312"/>
      <c r="W41" s="312"/>
      <c r="X41" s="312"/>
      <c r="Y41" s="312"/>
      <c r="Z41" s="312"/>
      <c r="AA41" s="312"/>
      <c r="AB41" s="312"/>
      <c r="AC41" s="51"/>
      <c r="AD41" s="51"/>
      <c r="AE41" s="51"/>
      <c r="AF41" s="51"/>
      <c r="AG41" s="51"/>
    </row>
    <row r="42" ht="13.5" customHeight="1">
      <c r="A42" s="5"/>
      <c r="B42" s="51"/>
      <c r="C42" s="51"/>
      <c r="D42" s="51"/>
      <c r="E42" s="51"/>
      <c r="F42" s="367"/>
      <c r="G42" s="78"/>
      <c r="H42" s="193">
        <v>9.09</v>
      </c>
      <c r="I42" s="861" t="s">
        <v>3861</v>
      </c>
      <c r="J42" s="312"/>
      <c r="K42" s="312"/>
      <c r="L42" s="860"/>
      <c r="M42" s="312"/>
      <c r="N42" s="312"/>
      <c r="O42" s="312"/>
      <c r="P42" s="312"/>
      <c r="Q42" s="312"/>
      <c r="R42" s="312"/>
      <c r="S42" s="312"/>
      <c r="T42" s="312"/>
      <c r="U42" s="312"/>
      <c r="V42" s="312"/>
      <c r="W42" s="312"/>
      <c r="X42" s="312"/>
      <c r="Y42" s="312"/>
      <c r="Z42" s="312"/>
      <c r="AA42" s="312"/>
      <c r="AB42" s="312"/>
      <c r="AC42" s="51"/>
      <c r="AD42" s="51"/>
      <c r="AE42" s="51"/>
      <c r="AF42" s="51"/>
      <c r="AG42" s="51"/>
    </row>
    <row r="43" ht="13.5" customHeight="1">
      <c r="A43" s="5"/>
      <c r="B43" s="51"/>
      <c r="C43" s="51"/>
      <c r="D43" s="51"/>
      <c r="E43" s="51"/>
      <c r="F43" s="367"/>
      <c r="G43" s="78"/>
      <c r="H43" s="193"/>
      <c r="I43" s="312"/>
      <c r="J43" s="312"/>
      <c r="K43" s="312"/>
      <c r="L43" s="860">
        <v>1.0</v>
      </c>
      <c r="M43" s="312" t="s">
        <v>3856</v>
      </c>
      <c r="N43" s="312"/>
      <c r="O43" s="312"/>
      <c r="P43" s="312"/>
      <c r="Q43" s="312"/>
      <c r="R43" s="312"/>
      <c r="S43" s="312"/>
      <c r="T43" s="312"/>
      <c r="U43" s="312"/>
      <c r="V43" s="312"/>
      <c r="W43" s="312"/>
      <c r="X43" s="312"/>
      <c r="Y43" s="312"/>
      <c r="Z43" s="312"/>
      <c r="AA43" s="312"/>
      <c r="AB43" s="312"/>
      <c r="AC43" s="51"/>
      <c r="AD43" s="51"/>
      <c r="AE43" s="51"/>
      <c r="AF43" s="51"/>
      <c r="AG43" s="51"/>
    </row>
    <row r="44" ht="13.5" customHeight="1">
      <c r="A44" s="5"/>
      <c r="B44" s="51"/>
      <c r="C44" s="51"/>
      <c r="D44" s="51"/>
      <c r="E44" s="51"/>
      <c r="F44" s="367"/>
      <c r="G44" s="78"/>
      <c r="H44" s="193"/>
      <c r="I44" s="312"/>
      <c r="J44" s="312"/>
      <c r="K44" s="312"/>
      <c r="L44" s="860">
        <v>2.0</v>
      </c>
      <c r="M44" s="312" t="s">
        <v>3857</v>
      </c>
      <c r="N44" s="312"/>
      <c r="O44" s="312"/>
      <c r="P44" s="312"/>
      <c r="Q44" s="312"/>
      <c r="R44" s="312"/>
      <c r="S44" s="312"/>
      <c r="T44" s="312"/>
      <c r="U44" s="312"/>
      <c r="V44" s="312"/>
      <c r="W44" s="312"/>
      <c r="X44" s="312"/>
      <c r="Y44" s="312"/>
      <c r="Z44" s="312"/>
      <c r="AA44" s="312"/>
      <c r="AB44" s="312"/>
      <c r="AC44" s="312"/>
      <c r="AD44" s="51"/>
      <c r="AE44" s="51"/>
      <c r="AF44" s="51"/>
      <c r="AG44" s="51"/>
    </row>
    <row r="45" ht="13.5" customHeight="1">
      <c r="A45" s="5"/>
      <c r="B45" s="51"/>
      <c r="C45" s="51"/>
      <c r="D45" s="51"/>
      <c r="E45" s="51"/>
      <c r="F45" s="367"/>
      <c r="G45" s="78"/>
      <c r="H45" s="193"/>
      <c r="I45" s="312"/>
      <c r="J45" s="312"/>
      <c r="K45" s="312"/>
      <c r="L45" s="860">
        <v>3.0</v>
      </c>
      <c r="M45" s="312" t="s">
        <v>3862</v>
      </c>
      <c r="N45" s="312"/>
      <c r="O45" s="312"/>
      <c r="P45" s="312"/>
      <c r="Q45" s="312"/>
      <c r="R45" s="312"/>
      <c r="S45" s="312"/>
      <c r="T45" s="312"/>
      <c r="U45" s="312"/>
      <c r="V45" s="312"/>
      <c r="W45" s="312"/>
      <c r="X45" s="312"/>
      <c r="Y45" s="312"/>
      <c r="Z45" s="312"/>
      <c r="AA45" s="312"/>
      <c r="AB45" s="312"/>
      <c r="AC45" s="312"/>
      <c r="AD45" s="51"/>
      <c r="AE45" s="51"/>
      <c r="AF45" s="51"/>
      <c r="AG45" s="51"/>
    </row>
    <row r="46" ht="13.5" customHeight="1">
      <c r="A46" s="5"/>
      <c r="B46" s="51"/>
      <c r="C46" s="51"/>
      <c r="D46" s="51"/>
      <c r="E46" s="51"/>
      <c r="F46" s="367"/>
      <c r="G46" s="78"/>
      <c r="H46" s="193"/>
      <c r="I46" s="312"/>
      <c r="J46" s="312"/>
      <c r="K46" s="312"/>
      <c r="L46" s="860">
        <v>98.0</v>
      </c>
      <c r="M46" s="312" t="s">
        <v>3086</v>
      </c>
      <c r="N46" s="312"/>
      <c r="O46" s="312"/>
      <c r="P46" s="312"/>
      <c r="Q46" s="312"/>
      <c r="R46" s="312"/>
      <c r="S46" s="312"/>
      <c r="T46" s="312"/>
      <c r="U46" s="312"/>
      <c r="V46" s="312"/>
      <c r="W46" s="312"/>
      <c r="X46" s="312"/>
      <c r="Y46" s="312"/>
      <c r="Z46" s="312"/>
      <c r="AA46" s="312"/>
      <c r="AB46" s="312"/>
      <c r="AC46" s="312"/>
      <c r="AD46" s="51"/>
      <c r="AE46" s="51"/>
      <c r="AF46" s="51"/>
      <c r="AG46" s="51"/>
    </row>
    <row r="47" ht="13.5" customHeight="1">
      <c r="A47" s="5"/>
      <c r="B47" s="51"/>
      <c r="C47" s="51"/>
      <c r="D47" s="51"/>
      <c r="E47" s="51"/>
      <c r="F47" s="367"/>
      <c r="G47" s="78"/>
      <c r="H47" s="193"/>
      <c r="I47" s="51"/>
      <c r="J47" s="99"/>
      <c r="K47" s="51"/>
      <c r="L47" s="99"/>
      <c r="M47" s="312"/>
      <c r="N47" s="198"/>
      <c r="O47" s="51"/>
      <c r="P47" s="51"/>
      <c r="Q47" s="51"/>
      <c r="R47" s="51"/>
      <c r="S47" s="51"/>
      <c r="T47" s="198"/>
      <c r="U47" s="51"/>
      <c r="V47" s="51"/>
      <c r="W47" s="51"/>
      <c r="X47" s="51"/>
      <c r="Y47" s="51"/>
      <c r="Z47" s="51"/>
      <c r="AA47" s="51"/>
      <c r="AB47" s="51"/>
      <c r="AC47" s="51"/>
      <c r="AD47" s="51"/>
      <c r="AE47" s="51"/>
      <c r="AF47" s="51"/>
      <c r="AG47" s="51"/>
    </row>
    <row r="48" ht="13.5" customHeight="1">
      <c r="A48" s="5"/>
      <c r="B48" s="51"/>
      <c r="C48" s="51"/>
      <c r="D48" s="51"/>
      <c r="E48" s="51"/>
      <c r="F48" s="367"/>
      <c r="G48" s="78"/>
      <c r="H48" s="193" t="s">
        <v>2990</v>
      </c>
      <c r="I48" s="864" t="str">
        <f>"CATI: SI EL INFORMANTE TIENE HIJOS (NUM_HIJOS &gt; 0) Y TRABAJA ACTUALMENTE (5,01=1) O (5.06=1) O ANTES DE LA PANDEMIA (5,16=1), SE PREGUNTA "&amp;H51&amp;"0"</f>
        <v>CATI: SI EL INFORMANTE TIENE HIJOS (NUM_HIJOS &gt; 0) Y TRABAJA ACTUALMENTE (5,01=1) O (5.06=1) O ANTES DE LA PANDEMIA (5,16=1), SE PREGUNTA 9,10</v>
      </c>
      <c r="J48" s="34"/>
      <c r="K48" s="34"/>
      <c r="L48" s="34"/>
      <c r="M48" s="34"/>
      <c r="N48" s="34"/>
      <c r="O48" s="34"/>
      <c r="P48" s="34"/>
      <c r="Q48" s="34"/>
      <c r="R48" s="34"/>
      <c r="S48" s="34"/>
      <c r="T48" s="34"/>
      <c r="U48" s="34"/>
      <c r="V48" s="34"/>
      <c r="W48" s="34"/>
      <c r="X48" s="34"/>
      <c r="Y48" s="34"/>
      <c r="Z48" s="35"/>
      <c r="AA48" s="51"/>
      <c r="AB48" s="51"/>
      <c r="AC48" s="51"/>
      <c r="AD48" s="51"/>
      <c r="AE48" s="51"/>
      <c r="AF48" s="51"/>
      <c r="AG48" s="51"/>
    </row>
    <row r="49" ht="13.5" customHeight="1">
      <c r="A49" s="5"/>
      <c r="B49" s="51"/>
      <c r="C49" s="51"/>
      <c r="D49" s="51"/>
      <c r="E49" s="51"/>
      <c r="F49" s="367"/>
      <c r="G49" s="78"/>
      <c r="H49" s="193"/>
      <c r="I49" s="36"/>
      <c r="J49" s="37"/>
      <c r="K49" s="37"/>
      <c r="L49" s="37"/>
      <c r="M49" s="37"/>
      <c r="N49" s="37"/>
      <c r="O49" s="37"/>
      <c r="P49" s="37"/>
      <c r="Q49" s="37"/>
      <c r="R49" s="37"/>
      <c r="S49" s="37"/>
      <c r="T49" s="37"/>
      <c r="U49" s="37"/>
      <c r="V49" s="37"/>
      <c r="W49" s="37"/>
      <c r="X49" s="37"/>
      <c r="Y49" s="37"/>
      <c r="Z49" s="38"/>
      <c r="AA49" s="51"/>
      <c r="AB49" s="51"/>
      <c r="AC49" s="51"/>
      <c r="AD49" s="51"/>
      <c r="AE49" s="51"/>
      <c r="AF49" s="51"/>
      <c r="AG49" s="51"/>
    </row>
    <row r="50" ht="13.5" customHeight="1">
      <c r="A50" s="5"/>
      <c r="B50" s="51"/>
      <c r="C50" s="51"/>
      <c r="D50" s="51"/>
      <c r="E50" s="51"/>
      <c r="F50" s="367"/>
      <c r="G50" s="78"/>
      <c r="H50" s="193" t="s">
        <v>2990</v>
      </c>
      <c r="I50" s="55" t="str">
        <f>"CATI: SI EL INFORMANTE NO TIENE HIJOS (NUM_HIJOS = 0) O (NUM_HIJOS = blanco) PASAR A "&amp;H58</f>
        <v>CATI: SI EL INFORMANTE NO TIENE HIJOS (NUM_HIJOS = 0) O (NUM_HIJOS = blanco) PASAR A 9,11</v>
      </c>
      <c r="J50" s="45"/>
      <c r="K50" s="45"/>
      <c r="L50" s="45"/>
      <c r="M50" s="45"/>
      <c r="N50" s="45"/>
      <c r="O50" s="45"/>
      <c r="P50" s="45"/>
      <c r="Q50" s="45"/>
      <c r="R50" s="45"/>
      <c r="S50" s="45"/>
      <c r="T50" s="45"/>
      <c r="U50" s="45"/>
      <c r="V50" s="45"/>
      <c r="W50" s="45"/>
      <c r="X50" s="45"/>
      <c r="Y50" s="45"/>
      <c r="Z50" s="46"/>
      <c r="AA50" s="51"/>
      <c r="AB50" s="51"/>
      <c r="AC50" s="51"/>
      <c r="AD50" s="51"/>
      <c r="AE50" s="51"/>
      <c r="AF50" s="51"/>
      <c r="AG50" s="51"/>
    </row>
    <row r="51" ht="13.5" customHeight="1">
      <c r="A51" s="5"/>
      <c r="B51" s="51"/>
      <c r="C51" s="51"/>
      <c r="D51" s="51"/>
      <c r="E51" s="51"/>
      <c r="F51" s="367"/>
      <c r="G51" s="78"/>
      <c r="H51" s="193">
        <f>H42+0.01</f>
        <v>9.1</v>
      </c>
      <c r="I51" s="32" t="s">
        <v>3863</v>
      </c>
      <c r="AB51" s="51"/>
      <c r="AC51" s="51"/>
      <c r="AD51" s="51"/>
      <c r="AE51" s="51"/>
      <c r="AF51" s="51"/>
      <c r="AG51" s="51"/>
    </row>
    <row r="52" ht="13.5" customHeight="1">
      <c r="A52" s="5"/>
      <c r="B52" s="32"/>
      <c r="C52" s="32"/>
      <c r="D52" s="32"/>
      <c r="E52" s="32"/>
      <c r="F52" s="367"/>
      <c r="G52" s="78"/>
      <c r="H52" s="193"/>
      <c r="I52" s="51"/>
      <c r="J52" s="99">
        <v>1.0</v>
      </c>
      <c r="K52" s="51" t="s">
        <v>2974</v>
      </c>
      <c r="L52" s="99"/>
      <c r="M52" s="51"/>
      <c r="N52" s="51"/>
      <c r="O52" s="51"/>
      <c r="P52" s="51"/>
      <c r="Q52" s="51"/>
      <c r="R52" s="51"/>
      <c r="S52" s="51"/>
      <c r="T52" s="51"/>
      <c r="U52" s="51"/>
      <c r="V52" s="51"/>
      <c r="W52" s="51"/>
      <c r="X52" s="51"/>
      <c r="Y52" s="51"/>
      <c r="Z52" s="51"/>
      <c r="AA52" s="51"/>
      <c r="AB52" s="51"/>
      <c r="AC52" s="51"/>
      <c r="AD52" s="51"/>
      <c r="AE52" s="51"/>
      <c r="AF52" s="51"/>
      <c r="AG52" s="51"/>
    </row>
    <row r="53" ht="13.5" customHeight="1">
      <c r="A53" s="5"/>
      <c r="B53" s="32"/>
      <c r="C53" s="32"/>
      <c r="D53" s="32"/>
      <c r="E53" s="32"/>
      <c r="F53" s="367"/>
      <c r="G53" s="78"/>
      <c r="H53" s="193"/>
      <c r="I53" s="51"/>
      <c r="J53" s="99">
        <v>2.0</v>
      </c>
      <c r="K53" s="51" t="s">
        <v>2975</v>
      </c>
      <c r="L53" s="99"/>
      <c r="M53" s="51"/>
      <c r="N53" s="51"/>
      <c r="O53" s="51"/>
      <c r="P53" s="51"/>
      <c r="Q53" s="51"/>
      <c r="R53" s="51"/>
      <c r="S53" s="51"/>
      <c r="T53" s="51"/>
      <c r="U53" s="51"/>
      <c r="V53" s="51"/>
      <c r="W53" s="51"/>
      <c r="X53" s="51"/>
      <c r="Y53" s="51"/>
      <c r="Z53" s="51"/>
      <c r="AA53" s="51"/>
      <c r="AB53" s="51"/>
      <c r="AC53" s="51"/>
      <c r="AD53" s="51"/>
      <c r="AE53" s="51"/>
      <c r="AF53" s="51"/>
      <c r="AG53" s="51"/>
    </row>
    <row r="54" ht="13.5" customHeight="1">
      <c r="A54" s="5"/>
      <c r="B54" s="51"/>
      <c r="C54" s="51"/>
      <c r="D54" s="51"/>
      <c r="E54" s="51"/>
      <c r="F54" s="367"/>
      <c r="G54" s="78"/>
      <c r="H54" s="193"/>
      <c r="I54" s="51"/>
      <c r="J54" s="99">
        <v>98.0</v>
      </c>
      <c r="K54" s="51" t="s">
        <v>3086</v>
      </c>
      <c r="L54" s="99"/>
      <c r="M54" s="51"/>
      <c r="N54" s="51"/>
      <c r="O54" s="51"/>
      <c r="P54" s="51"/>
      <c r="Q54" s="51"/>
      <c r="R54" s="51"/>
      <c r="S54" s="51"/>
      <c r="T54" s="51"/>
      <c r="U54" s="51"/>
      <c r="V54" s="51"/>
      <c r="W54" s="51"/>
      <c r="X54" s="51"/>
      <c r="Y54" s="51"/>
      <c r="Z54" s="51"/>
      <c r="AA54" s="51"/>
      <c r="AB54" s="51"/>
      <c r="AC54" s="51"/>
      <c r="AD54" s="51"/>
      <c r="AE54" s="51"/>
      <c r="AF54" s="51"/>
      <c r="AG54" s="51"/>
    </row>
    <row r="55" ht="13.5" customHeight="1">
      <c r="A55" s="5"/>
      <c r="B55" s="51"/>
      <c r="C55" s="51"/>
      <c r="D55" s="51"/>
      <c r="E55" s="51"/>
      <c r="F55" s="367"/>
      <c r="G55" s="78"/>
      <c r="H55" s="193"/>
      <c r="I55" s="51"/>
      <c r="J55" s="99"/>
      <c r="K55" s="51"/>
      <c r="L55" s="99"/>
      <c r="M55" s="51"/>
      <c r="N55" s="51"/>
      <c r="O55" s="51"/>
      <c r="P55" s="51"/>
      <c r="Q55" s="51"/>
      <c r="R55" s="51"/>
      <c r="S55" s="51"/>
      <c r="T55" s="51"/>
      <c r="U55" s="51"/>
      <c r="V55" s="51"/>
      <c r="W55" s="51"/>
      <c r="X55" s="51"/>
      <c r="Y55" s="51"/>
      <c r="Z55" s="51"/>
      <c r="AA55" s="51"/>
      <c r="AB55" s="51"/>
      <c r="AC55" s="51"/>
      <c r="AD55" s="51"/>
      <c r="AE55" s="51"/>
      <c r="AF55" s="51"/>
      <c r="AG55" s="51"/>
    </row>
    <row r="56" ht="13.5" customHeight="1">
      <c r="A56" s="5"/>
      <c r="B56" s="51"/>
      <c r="C56" s="51"/>
      <c r="D56" s="51"/>
      <c r="E56" s="51"/>
      <c r="F56" s="367"/>
      <c r="G56" s="78"/>
      <c r="H56" s="193"/>
      <c r="I56" s="815" t="s">
        <v>3864</v>
      </c>
      <c r="J56" s="34"/>
      <c r="K56" s="34"/>
      <c r="L56" s="34"/>
      <c r="M56" s="34"/>
      <c r="N56" s="34"/>
      <c r="O56" s="34"/>
      <c r="P56" s="34"/>
      <c r="Q56" s="34"/>
      <c r="R56" s="34"/>
      <c r="S56" s="34"/>
      <c r="T56" s="34"/>
      <c r="U56" s="34"/>
      <c r="V56" s="34"/>
      <c r="W56" s="34"/>
      <c r="X56" s="34"/>
      <c r="Y56" s="34"/>
      <c r="Z56" s="35"/>
      <c r="AA56" s="51"/>
      <c r="AB56" s="51"/>
      <c r="AC56" s="51"/>
      <c r="AD56" s="51"/>
      <c r="AE56" s="51"/>
      <c r="AF56" s="51"/>
      <c r="AG56" s="51"/>
    </row>
    <row r="57" ht="13.5" customHeight="1">
      <c r="A57" s="5"/>
      <c r="B57" s="51"/>
      <c r="C57" s="51"/>
      <c r="D57" s="51"/>
      <c r="E57" s="51"/>
      <c r="F57" s="367"/>
      <c r="G57" s="78"/>
      <c r="H57" s="193"/>
      <c r="I57" s="36"/>
      <c r="J57" s="37"/>
      <c r="K57" s="37"/>
      <c r="L57" s="37"/>
      <c r="M57" s="37"/>
      <c r="N57" s="37"/>
      <c r="O57" s="37"/>
      <c r="P57" s="37"/>
      <c r="Q57" s="37"/>
      <c r="R57" s="37"/>
      <c r="S57" s="37"/>
      <c r="T57" s="37"/>
      <c r="U57" s="37"/>
      <c r="V57" s="37"/>
      <c r="W57" s="37"/>
      <c r="X57" s="37"/>
      <c r="Y57" s="37"/>
      <c r="Z57" s="38"/>
      <c r="AA57" s="51"/>
      <c r="AB57" s="51"/>
      <c r="AC57" s="51"/>
      <c r="AD57" s="51"/>
      <c r="AE57" s="51"/>
      <c r="AF57" s="51"/>
      <c r="AG57" s="51"/>
    </row>
    <row r="58" ht="13.5" customHeight="1">
      <c r="A58" s="5"/>
      <c r="B58" s="51"/>
      <c r="C58" s="51"/>
      <c r="D58" s="51"/>
      <c r="E58" s="51"/>
      <c r="F58" s="367"/>
      <c r="G58" s="78"/>
      <c r="H58" s="193">
        <v>9.11</v>
      </c>
      <c r="I58" s="865" t="s">
        <v>3865</v>
      </c>
      <c r="J58" s="34"/>
      <c r="K58" s="34"/>
      <c r="L58" s="34"/>
      <c r="M58" s="34"/>
      <c r="N58" s="34"/>
      <c r="O58" s="34"/>
      <c r="P58" s="34"/>
      <c r="Q58" s="34"/>
      <c r="R58" s="34"/>
      <c r="S58" s="34"/>
      <c r="T58" s="34"/>
      <c r="U58" s="34"/>
      <c r="V58" s="34"/>
      <c r="W58" s="34"/>
      <c r="X58" s="34"/>
      <c r="Y58" s="34"/>
      <c r="Z58" s="35"/>
      <c r="AA58" s="495"/>
      <c r="AB58" s="495"/>
      <c r="AC58" s="51"/>
      <c r="AD58" s="51"/>
      <c r="AE58" s="51"/>
      <c r="AF58" s="51"/>
      <c r="AG58" s="51"/>
    </row>
    <row r="59" ht="13.5" customHeight="1">
      <c r="A59" s="5"/>
      <c r="B59" s="51"/>
      <c r="C59" s="51"/>
      <c r="D59" s="51"/>
      <c r="E59" s="51"/>
      <c r="F59" s="367"/>
      <c r="G59" s="78"/>
      <c r="H59" s="193"/>
      <c r="I59" s="36"/>
      <c r="J59" s="37"/>
      <c r="K59" s="37"/>
      <c r="L59" s="37"/>
      <c r="M59" s="37"/>
      <c r="N59" s="37"/>
      <c r="O59" s="37"/>
      <c r="P59" s="37"/>
      <c r="Q59" s="37"/>
      <c r="R59" s="37"/>
      <c r="S59" s="37"/>
      <c r="T59" s="37"/>
      <c r="U59" s="37"/>
      <c r="V59" s="37"/>
      <c r="W59" s="37"/>
      <c r="X59" s="37"/>
      <c r="Y59" s="37"/>
      <c r="Z59" s="38"/>
      <c r="AA59" s="495"/>
      <c r="AB59" s="495"/>
      <c r="AC59" s="51"/>
      <c r="AD59" s="51"/>
      <c r="AE59" s="51"/>
      <c r="AF59" s="51"/>
      <c r="AG59" s="51"/>
    </row>
    <row r="60" ht="13.5" customHeight="1">
      <c r="A60" s="5"/>
      <c r="B60" s="32"/>
      <c r="C60" s="32"/>
      <c r="D60" s="32"/>
      <c r="E60" s="32"/>
      <c r="F60" s="367"/>
      <c r="G60" s="78"/>
      <c r="H60" s="193"/>
      <c r="I60" s="98" t="s">
        <v>3866</v>
      </c>
      <c r="J60" s="27"/>
      <c r="K60" s="27"/>
      <c r="L60" s="122"/>
      <c r="M60" s="27"/>
      <c r="N60" s="27"/>
      <c r="O60" s="27"/>
      <c r="P60" s="27"/>
      <c r="Q60" s="27"/>
      <c r="R60" s="51"/>
      <c r="S60" s="98"/>
      <c r="T60" s="98"/>
      <c r="U60" s="98"/>
      <c r="V60" s="98"/>
      <c r="W60" s="98"/>
      <c r="X60" s="98"/>
      <c r="Y60" s="98"/>
      <c r="Z60" s="98"/>
      <c r="AA60" s="98"/>
      <c r="AB60" s="98"/>
      <c r="AC60" s="98"/>
      <c r="AD60" s="51"/>
      <c r="AE60" s="495"/>
      <c r="AF60" s="495"/>
      <c r="AG60" s="495"/>
    </row>
    <row r="61" ht="13.5" customHeight="1">
      <c r="A61" s="5"/>
      <c r="B61" s="32"/>
      <c r="C61" s="32"/>
      <c r="D61" s="32"/>
      <c r="E61" s="32"/>
      <c r="F61" s="367"/>
      <c r="G61" s="78"/>
      <c r="H61" s="193"/>
      <c r="I61" s="866"/>
      <c r="J61" s="99">
        <v>1.0</v>
      </c>
      <c r="K61" s="51" t="s">
        <v>3485</v>
      </c>
      <c r="L61" s="99"/>
      <c r="M61" s="51"/>
      <c r="N61" s="51"/>
      <c r="O61" s="51"/>
      <c r="P61" s="51"/>
      <c r="Q61" s="51"/>
      <c r="R61" s="98"/>
      <c r="S61" s="98"/>
      <c r="T61" s="98"/>
      <c r="U61" s="98"/>
      <c r="V61" s="98"/>
      <c r="W61" s="98"/>
      <c r="X61" s="98"/>
      <c r="Y61" s="98"/>
      <c r="Z61" s="98"/>
      <c r="AA61" s="98"/>
      <c r="AB61" s="98"/>
      <c r="AC61" s="98"/>
      <c r="AD61" s="51"/>
      <c r="AE61" s="51"/>
      <c r="AF61" s="51"/>
      <c r="AG61" s="51"/>
    </row>
    <row r="62" ht="13.5" customHeight="1">
      <c r="A62" s="5"/>
      <c r="B62" s="32"/>
      <c r="C62" s="32"/>
      <c r="D62" s="32"/>
      <c r="E62" s="32"/>
      <c r="F62" s="367"/>
      <c r="G62" s="78"/>
      <c r="H62" s="193"/>
      <c r="I62" s="495"/>
      <c r="J62" s="281">
        <v>2.0</v>
      </c>
      <c r="K62" s="495" t="s">
        <v>3486</v>
      </c>
      <c r="L62" s="281"/>
      <c r="M62" s="495"/>
      <c r="N62" s="495"/>
      <c r="O62" s="495"/>
      <c r="P62" s="495"/>
      <c r="Q62" s="495"/>
      <c r="R62" s="495"/>
      <c r="S62" s="495"/>
      <c r="T62" s="281"/>
      <c r="U62" s="495"/>
      <c r="V62" s="495"/>
      <c r="W62" s="495"/>
      <c r="X62" s="495"/>
      <c r="Y62" s="495"/>
      <c r="Z62" s="495"/>
      <c r="AA62" s="495"/>
      <c r="AB62" s="495"/>
      <c r="AC62" s="51"/>
      <c r="AD62" s="51"/>
      <c r="AE62" s="51"/>
      <c r="AF62" s="51"/>
      <c r="AG62" s="51"/>
    </row>
    <row r="63" ht="13.5" customHeight="1">
      <c r="A63" s="5"/>
      <c r="B63" s="32"/>
      <c r="C63" s="32"/>
      <c r="D63" s="32"/>
      <c r="E63" s="32"/>
      <c r="F63" s="367"/>
      <c r="G63" s="78"/>
      <c r="H63" s="193"/>
      <c r="I63" s="495"/>
      <c r="J63" s="281">
        <v>3.0</v>
      </c>
      <c r="K63" s="495" t="s">
        <v>3487</v>
      </c>
      <c r="L63" s="281"/>
      <c r="M63" s="495"/>
      <c r="N63" s="495"/>
      <c r="O63" s="495"/>
      <c r="P63" s="495"/>
      <c r="Q63" s="495"/>
      <c r="R63" s="495"/>
      <c r="S63" s="495"/>
      <c r="T63" s="281"/>
      <c r="U63" s="495"/>
      <c r="V63" s="495"/>
      <c r="W63" s="495"/>
      <c r="X63" s="495"/>
      <c r="Y63" s="495"/>
      <c r="Z63" s="495"/>
      <c r="AA63" s="495"/>
      <c r="AB63" s="495"/>
      <c r="AC63" s="51"/>
      <c r="AD63" s="51"/>
      <c r="AE63" s="51"/>
      <c r="AF63" s="51"/>
      <c r="AG63" s="51"/>
    </row>
    <row r="64" ht="13.5" customHeight="1">
      <c r="A64" s="5"/>
      <c r="B64" s="32"/>
      <c r="C64" s="32"/>
      <c r="D64" s="32"/>
      <c r="E64" s="32"/>
      <c r="F64" s="367"/>
      <c r="G64" s="78"/>
      <c r="H64" s="193"/>
      <c r="I64" s="495"/>
      <c r="J64" s="281">
        <v>4.0</v>
      </c>
      <c r="K64" s="495" t="s">
        <v>3867</v>
      </c>
      <c r="L64" s="281"/>
      <c r="M64" s="495"/>
      <c r="N64" s="495"/>
      <c r="O64" s="495"/>
      <c r="P64" s="495"/>
      <c r="Q64" s="495"/>
      <c r="R64" s="495"/>
      <c r="S64" s="495"/>
      <c r="T64" s="281"/>
      <c r="U64" s="495"/>
      <c r="V64" s="495"/>
      <c r="W64" s="495"/>
      <c r="X64" s="495"/>
      <c r="Y64" s="495"/>
      <c r="Z64" s="495"/>
      <c r="AA64" s="495"/>
      <c r="AB64" s="495"/>
      <c r="AC64" s="51"/>
      <c r="AD64" s="51"/>
      <c r="AE64" s="51"/>
      <c r="AF64" s="51"/>
      <c r="AG64" s="51"/>
    </row>
    <row r="65" ht="13.5" customHeight="1">
      <c r="A65" s="5"/>
      <c r="B65" s="807"/>
      <c r="C65" s="807"/>
      <c r="D65" s="807"/>
      <c r="E65" s="807"/>
      <c r="F65" s="367"/>
      <c r="G65" s="78"/>
      <c r="H65" s="193"/>
      <c r="I65" s="495"/>
      <c r="J65" s="495"/>
      <c r="K65" s="495"/>
      <c r="L65" s="281"/>
      <c r="M65" s="495"/>
      <c r="N65" s="495"/>
      <c r="O65" s="495"/>
      <c r="P65" s="495"/>
      <c r="Q65" s="495"/>
      <c r="R65" s="495"/>
      <c r="S65" s="495"/>
      <c r="T65" s="495"/>
      <c r="U65" s="495"/>
      <c r="V65" s="495"/>
      <c r="W65" s="495"/>
      <c r="X65" s="495"/>
      <c r="Y65" s="495"/>
      <c r="Z65" s="495"/>
      <c r="AA65" s="495"/>
      <c r="AB65" s="495"/>
      <c r="AC65" s="51"/>
      <c r="AD65" s="51"/>
      <c r="AE65" s="51"/>
      <c r="AF65" s="51"/>
      <c r="AG65" s="51"/>
    </row>
    <row r="66" ht="13.5" customHeight="1">
      <c r="A66" s="5"/>
      <c r="B66" s="51"/>
      <c r="C66" s="51"/>
      <c r="D66" s="807"/>
      <c r="E66" s="51"/>
      <c r="F66" s="367"/>
      <c r="G66" s="78"/>
      <c r="H66" s="193" t="s">
        <v>2990</v>
      </c>
      <c r="I66" s="139" t="str">
        <f>"CATI: SI (7.16 &gt; 0) PASAR A "&amp;H68</f>
        <v>CATI: SI (7.16 &gt; 0) PASAR A 9,12</v>
      </c>
      <c r="J66" s="525"/>
      <c r="K66" s="525"/>
      <c r="L66" s="344"/>
      <c r="M66" s="525"/>
      <c r="N66" s="525"/>
      <c r="O66" s="525"/>
      <c r="P66" s="525"/>
      <c r="Q66" s="525"/>
      <c r="R66" s="344"/>
      <c r="S66" s="525"/>
      <c r="T66" s="525"/>
      <c r="U66" s="525"/>
      <c r="V66" s="525"/>
      <c r="W66" s="495"/>
      <c r="X66" s="495"/>
      <c r="Y66" s="495"/>
      <c r="Z66" s="495"/>
      <c r="AA66" s="51"/>
      <c r="AB66" s="51"/>
      <c r="AC66" s="51"/>
      <c r="AD66" s="51"/>
      <c r="AE66" s="51"/>
      <c r="AF66" s="51"/>
      <c r="AG66" s="51"/>
    </row>
    <row r="67" ht="13.5" customHeight="1">
      <c r="A67" s="5"/>
      <c r="B67" s="51"/>
      <c r="C67" s="51"/>
      <c r="D67" s="51"/>
      <c r="E67" s="51"/>
      <c r="F67" s="367"/>
      <c r="G67" s="78"/>
      <c r="H67" s="193"/>
      <c r="I67" s="139" t="str">
        <f>"CATI: SI (7.16 = 0) PASAR A SIGUIENTE SECCIÓN"</f>
        <v>CATI: SI (7.16 = 0) PASAR A SIGUIENTE SECCIÓN</v>
      </c>
      <c r="J67" s="525"/>
      <c r="K67" s="525"/>
      <c r="L67" s="344"/>
      <c r="M67" s="525"/>
      <c r="N67" s="525"/>
      <c r="O67" s="525"/>
      <c r="P67" s="525"/>
      <c r="Q67" s="525"/>
      <c r="R67" s="344"/>
      <c r="S67" s="525"/>
      <c r="T67" s="525"/>
      <c r="U67" s="525"/>
      <c r="V67" s="525"/>
      <c r="W67" s="495"/>
      <c r="X67" s="495"/>
      <c r="Y67" s="495"/>
      <c r="Z67" s="495"/>
      <c r="AA67" s="51"/>
      <c r="AB67" s="51"/>
      <c r="AC67" s="51"/>
      <c r="AD67" s="51"/>
      <c r="AE67" s="51"/>
      <c r="AF67" s="51"/>
      <c r="AG67" s="51"/>
    </row>
    <row r="68" ht="13.5" customHeight="1">
      <c r="A68" s="5"/>
      <c r="B68" s="807"/>
      <c r="C68" s="807"/>
      <c r="D68" s="807"/>
      <c r="E68" s="867"/>
      <c r="F68" s="868"/>
      <c r="G68" s="78"/>
      <c r="H68" s="193">
        <f>H58+0.01</f>
        <v>9.12</v>
      </c>
      <c r="I68" s="865" t="s">
        <v>3868</v>
      </c>
      <c r="J68" s="34"/>
      <c r="K68" s="34"/>
      <c r="L68" s="34"/>
      <c r="M68" s="34"/>
      <c r="N68" s="34"/>
      <c r="O68" s="34"/>
      <c r="P68" s="34"/>
      <c r="Q68" s="34"/>
      <c r="R68" s="34"/>
      <c r="S68" s="34"/>
      <c r="T68" s="34"/>
      <c r="U68" s="34"/>
      <c r="V68" s="34"/>
      <c r="W68" s="34"/>
      <c r="X68" s="34"/>
      <c r="Y68" s="34"/>
      <c r="Z68" s="35"/>
      <c r="AA68" s="495"/>
      <c r="AB68" s="495"/>
      <c r="AC68" s="51"/>
      <c r="AD68" s="51"/>
      <c r="AE68" s="51"/>
      <c r="AF68" s="51"/>
      <c r="AG68" s="51"/>
    </row>
    <row r="69" ht="13.5" customHeight="1">
      <c r="A69" s="5"/>
      <c r="B69" s="32"/>
      <c r="C69" s="807"/>
      <c r="D69" s="807"/>
      <c r="E69" s="807"/>
      <c r="F69" s="367"/>
      <c r="G69" s="78"/>
      <c r="H69" s="193"/>
      <c r="I69" s="36"/>
      <c r="J69" s="37"/>
      <c r="K69" s="37"/>
      <c r="L69" s="37"/>
      <c r="M69" s="37"/>
      <c r="N69" s="37"/>
      <c r="O69" s="37"/>
      <c r="P69" s="37"/>
      <c r="Q69" s="37"/>
      <c r="R69" s="37"/>
      <c r="S69" s="37"/>
      <c r="T69" s="37"/>
      <c r="U69" s="37"/>
      <c r="V69" s="37"/>
      <c r="W69" s="37"/>
      <c r="X69" s="37"/>
      <c r="Y69" s="37"/>
      <c r="Z69" s="38"/>
      <c r="AA69" s="495"/>
      <c r="AB69" s="495"/>
      <c r="AC69" s="51"/>
      <c r="AD69" s="51"/>
      <c r="AE69" s="51"/>
      <c r="AF69" s="51"/>
      <c r="AG69" s="51"/>
    </row>
    <row r="70" ht="13.5" customHeight="1">
      <c r="A70" s="5"/>
      <c r="B70" s="32"/>
      <c r="C70" s="32"/>
      <c r="D70" s="32"/>
      <c r="E70" s="32"/>
      <c r="F70" s="367"/>
      <c r="G70" s="78"/>
      <c r="H70" s="193"/>
      <c r="I70" s="98" t="s">
        <v>3866</v>
      </c>
      <c r="J70" s="27"/>
      <c r="K70" s="27"/>
      <c r="L70" s="122"/>
      <c r="M70" s="27"/>
      <c r="N70" s="27"/>
      <c r="O70" s="27"/>
      <c r="P70" s="27"/>
      <c r="Q70" s="27"/>
      <c r="R70" s="51"/>
      <c r="S70" s="98"/>
      <c r="T70" s="98"/>
      <c r="U70" s="98"/>
      <c r="V70" s="98"/>
      <c r="W70" s="98"/>
      <c r="X70" s="98"/>
      <c r="Y70" s="98"/>
      <c r="Z70" s="98"/>
      <c r="AA70" s="98"/>
      <c r="AB70" s="98"/>
      <c r="AC70" s="98"/>
      <c r="AD70" s="51"/>
      <c r="AE70" s="495"/>
      <c r="AF70" s="495"/>
      <c r="AG70" s="495"/>
    </row>
    <row r="71" ht="13.5" customHeight="1">
      <c r="A71" s="5"/>
      <c r="B71" s="807"/>
      <c r="C71" s="807"/>
      <c r="D71" s="807"/>
      <c r="E71" s="807"/>
      <c r="F71" s="367"/>
      <c r="G71" s="78"/>
      <c r="H71" s="193"/>
      <c r="I71" s="495"/>
      <c r="J71" s="281">
        <v>1.0</v>
      </c>
      <c r="K71" s="51" t="s">
        <v>3485</v>
      </c>
      <c r="L71" s="281"/>
      <c r="M71" s="495"/>
      <c r="N71" s="495"/>
      <c r="O71" s="495"/>
      <c r="P71" s="495"/>
      <c r="Q71" s="495"/>
      <c r="R71" s="459"/>
      <c r="S71" s="459"/>
      <c r="T71" s="459"/>
      <c r="U71" s="459"/>
      <c r="V71" s="459"/>
      <c r="W71" s="459"/>
      <c r="X71" s="459"/>
      <c r="Y71" s="459"/>
      <c r="Z71" s="459"/>
      <c r="AA71" s="459"/>
      <c r="AB71" s="459"/>
      <c r="AC71" s="459"/>
      <c r="AD71" s="51"/>
      <c r="AE71" s="51"/>
      <c r="AF71" s="51"/>
      <c r="AG71" s="51"/>
    </row>
    <row r="72" ht="13.5" customHeight="1">
      <c r="A72" s="5"/>
      <c r="B72" s="807"/>
      <c r="C72" s="807"/>
      <c r="D72" s="807"/>
      <c r="E72" s="807"/>
      <c r="F72" s="367"/>
      <c r="G72" s="78"/>
      <c r="H72" s="193"/>
      <c r="I72" s="495"/>
      <c r="J72" s="281">
        <v>2.0</v>
      </c>
      <c r="K72" s="495" t="s">
        <v>3486</v>
      </c>
      <c r="L72" s="281"/>
      <c r="M72" s="495"/>
      <c r="N72" s="495"/>
      <c r="O72" s="495"/>
      <c r="P72" s="495"/>
      <c r="Q72" s="495"/>
      <c r="R72" s="459"/>
      <c r="S72" s="459"/>
      <c r="T72" s="459"/>
      <c r="U72" s="459"/>
      <c r="V72" s="459"/>
      <c r="W72" s="459"/>
      <c r="X72" s="459"/>
      <c r="Y72" s="459"/>
      <c r="Z72" s="459"/>
      <c r="AA72" s="459"/>
      <c r="AB72" s="459"/>
      <c r="AC72" s="459"/>
      <c r="AD72" s="51"/>
      <c r="AE72" s="51"/>
      <c r="AF72" s="51"/>
      <c r="AG72" s="51"/>
    </row>
    <row r="73" ht="13.5" customHeight="1">
      <c r="A73" s="5"/>
      <c r="B73" s="807"/>
      <c r="C73" s="807"/>
      <c r="D73" s="807"/>
      <c r="E73" s="807"/>
      <c r="F73" s="367"/>
      <c r="G73" s="78"/>
      <c r="H73" s="193"/>
      <c r="I73" s="495"/>
      <c r="J73" s="281">
        <v>3.0</v>
      </c>
      <c r="K73" s="495" t="s">
        <v>3487</v>
      </c>
      <c r="L73" s="281"/>
      <c r="M73" s="495"/>
      <c r="N73" s="495"/>
      <c r="O73" s="495"/>
      <c r="P73" s="495"/>
      <c r="Q73" s="495"/>
      <c r="R73" s="495"/>
      <c r="S73" s="495"/>
      <c r="T73" s="495"/>
      <c r="U73" s="495"/>
      <c r="V73" s="495"/>
      <c r="W73" s="495"/>
      <c r="X73" s="495"/>
      <c r="Y73" s="495"/>
      <c r="Z73" s="495"/>
      <c r="AA73" s="495"/>
      <c r="AB73" s="495"/>
      <c r="AC73" s="51"/>
      <c r="AD73" s="51"/>
      <c r="AE73" s="51"/>
      <c r="AF73" s="51"/>
      <c r="AG73" s="51"/>
    </row>
    <row r="74" ht="13.5" customHeight="1">
      <c r="A74" s="5"/>
      <c r="B74" s="807"/>
      <c r="C74" s="807"/>
      <c r="D74" s="807"/>
      <c r="E74" s="807"/>
      <c r="F74" s="367"/>
      <c r="G74" s="78"/>
      <c r="H74" s="193"/>
      <c r="I74" s="495"/>
      <c r="J74" s="281">
        <v>4.0</v>
      </c>
      <c r="K74" s="495" t="s">
        <v>3867</v>
      </c>
      <c r="L74" s="281"/>
      <c r="M74" s="495"/>
      <c r="N74" s="495"/>
      <c r="O74" s="495"/>
      <c r="P74" s="495"/>
      <c r="Q74" s="495"/>
      <c r="R74" s="495"/>
      <c r="S74" s="495"/>
      <c r="T74" s="495"/>
      <c r="U74" s="495"/>
      <c r="V74" s="495"/>
      <c r="W74" s="495"/>
      <c r="X74" s="495"/>
      <c r="Y74" s="495"/>
      <c r="Z74" s="495"/>
      <c r="AA74" s="495"/>
      <c r="AB74" s="495"/>
      <c r="AC74" s="51"/>
      <c r="AD74" s="51"/>
      <c r="AE74" s="51"/>
      <c r="AF74" s="51"/>
      <c r="AG74" s="51"/>
    </row>
    <row r="75" ht="13.5" customHeight="1">
      <c r="A75" s="5"/>
      <c r="B75" s="807"/>
      <c r="C75" s="807"/>
      <c r="D75" s="807"/>
      <c r="E75" s="807"/>
      <c r="F75" s="367"/>
      <c r="G75" s="78"/>
      <c r="H75" s="193"/>
      <c r="I75" s="495"/>
      <c r="J75" s="495"/>
      <c r="K75" s="495"/>
      <c r="L75" s="281"/>
      <c r="M75" s="495"/>
      <c r="N75" s="495"/>
      <c r="O75" s="495"/>
      <c r="P75" s="495"/>
      <c r="Q75" s="495"/>
      <c r="R75" s="495"/>
      <c r="S75" s="495"/>
      <c r="T75" s="495"/>
      <c r="U75" s="495"/>
      <c r="V75" s="495"/>
      <c r="W75" s="495"/>
      <c r="X75" s="495"/>
      <c r="Y75" s="495"/>
      <c r="Z75" s="495"/>
      <c r="AA75" s="495"/>
      <c r="AB75" s="495"/>
      <c r="AC75" s="51"/>
      <c r="AD75" s="51"/>
      <c r="AE75" s="51"/>
      <c r="AF75" s="51"/>
      <c r="AG75" s="51"/>
    </row>
    <row r="76" ht="13.5" customHeight="1">
      <c r="A76" s="5"/>
      <c r="B76" s="807"/>
      <c r="C76" s="807"/>
      <c r="D76" s="807"/>
      <c r="E76" s="807"/>
      <c r="F76" s="367"/>
      <c r="G76" s="78"/>
      <c r="H76" s="193"/>
      <c r="I76" s="139" t="str">
        <f>"CATI: SI (NNA_ESC &gt; 0) PASAR A "&amp;H78</f>
        <v>CATI: SI (NNA_ESC &gt; 0) PASAR A 9,13</v>
      </c>
      <c r="J76" s="525"/>
      <c r="K76" s="525"/>
      <c r="L76" s="344"/>
      <c r="M76" s="525"/>
      <c r="N76" s="525"/>
      <c r="O76" s="525"/>
      <c r="P76" s="525"/>
      <c r="Q76" s="525"/>
      <c r="R76" s="344"/>
      <c r="S76" s="525"/>
      <c r="T76" s="525"/>
      <c r="U76" s="525"/>
      <c r="V76" s="525"/>
      <c r="W76" s="495"/>
      <c r="X76" s="495"/>
      <c r="Y76" s="495"/>
      <c r="Z76" s="495"/>
      <c r="AA76" s="495"/>
      <c r="AB76" s="495"/>
      <c r="AC76" s="51"/>
      <c r="AD76" s="51"/>
      <c r="AE76" s="51"/>
      <c r="AF76" s="51"/>
      <c r="AG76" s="51"/>
    </row>
    <row r="77" ht="13.5" customHeight="1">
      <c r="A77" s="5"/>
      <c r="B77" s="807"/>
      <c r="C77" s="807"/>
      <c r="D77" s="807"/>
      <c r="E77" s="807"/>
      <c r="F77" s="367"/>
      <c r="G77" s="78"/>
      <c r="H77" s="193"/>
      <c r="I77" s="139" t="str">
        <f>"CATI: SI (NNA_ESC = 0) PASAR A SIGUIENTE SECCIÓN"</f>
        <v>CATI: SI (NNA_ESC = 0) PASAR A SIGUIENTE SECCIÓN</v>
      </c>
      <c r="J77" s="525"/>
      <c r="K77" s="525"/>
      <c r="L77" s="344"/>
      <c r="M77" s="525"/>
      <c r="N77" s="525"/>
      <c r="O77" s="525"/>
      <c r="P77" s="525"/>
      <c r="Q77" s="525"/>
      <c r="R77" s="344"/>
      <c r="S77" s="525"/>
      <c r="T77" s="525"/>
      <c r="U77" s="525"/>
      <c r="V77" s="525"/>
      <c r="W77" s="495"/>
      <c r="X77" s="495"/>
      <c r="Y77" s="495"/>
      <c r="Z77" s="495"/>
      <c r="AA77" s="51"/>
      <c r="AB77" s="51"/>
      <c r="AC77" s="51"/>
      <c r="AD77" s="51"/>
      <c r="AE77" s="51"/>
      <c r="AF77" s="51"/>
      <c r="AG77" s="51"/>
    </row>
    <row r="78" ht="13.5" customHeight="1">
      <c r="A78" s="5"/>
      <c r="B78" s="807"/>
      <c r="C78" s="807"/>
      <c r="D78" s="807"/>
      <c r="E78" s="867"/>
      <c r="F78" s="868"/>
      <c r="G78" s="78"/>
      <c r="H78" s="193">
        <f>H68+0.01</f>
        <v>9.13</v>
      </c>
      <c r="I78" s="865" t="s">
        <v>3869</v>
      </c>
      <c r="J78" s="34"/>
      <c r="K78" s="34"/>
      <c r="L78" s="34"/>
      <c r="M78" s="34"/>
      <c r="N78" s="34"/>
      <c r="O78" s="34"/>
      <c r="P78" s="34"/>
      <c r="Q78" s="34"/>
      <c r="R78" s="34"/>
      <c r="S78" s="34"/>
      <c r="T78" s="34"/>
      <c r="U78" s="34"/>
      <c r="V78" s="34"/>
      <c r="W78" s="34"/>
      <c r="X78" s="34"/>
      <c r="Y78" s="34"/>
      <c r="Z78" s="35"/>
      <c r="AA78" s="495"/>
      <c r="AB78" s="495"/>
      <c r="AC78" s="51"/>
      <c r="AD78" s="51"/>
      <c r="AE78" s="51"/>
      <c r="AF78" s="51"/>
      <c r="AG78" s="51"/>
    </row>
    <row r="79" ht="13.5" customHeight="1">
      <c r="A79" s="5"/>
      <c r="B79" s="807"/>
      <c r="C79" s="807"/>
      <c r="D79" s="807"/>
      <c r="E79" s="807"/>
      <c r="F79" s="367"/>
      <c r="G79" s="78"/>
      <c r="H79" s="193"/>
      <c r="I79" s="36"/>
      <c r="J79" s="37"/>
      <c r="K79" s="37"/>
      <c r="L79" s="37"/>
      <c r="M79" s="37"/>
      <c r="N79" s="37"/>
      <c r="O79" s="37"/>
      <c r="P79" s="37"/>
      <c r="Q79" s="37"/>
      <c r="R79" s="37"/>
      <c r="S79" s="37"/>
      <c r="T79" s="37"/>
      <c r="U79" s="37"/>
      <c r="V79" s="37"/>
      <c r="W79" s="37"/>
      <c r="X79" s="37"/>
      <c r="Y79" s="37"/>
      <c r="Z79" s="38"/>
      <c r="AA79" s="495"/>
      <c r="AB79" s="495"/>
      <c r="AC79" s="51"/>
      <c r="AD79" s="51"/>
      <c r="AE79" s="51"/>
      <c r="AF79" s="51"/>
      <c r="AG79" s="51"/>
    </row>
    <row r="80" ht="13.5" customHeight="1">
      <c r="A80" s="5"/>
      <c r="B80" s="807"/>
      <c r="C80" s="807"/>
      <c r="D80" s="807"/>
      <c r="E80" s="807"/>
      <c r="F80" s="367"/>
      <c r="G80" s="78"/>
      <c r="H80" s="193"/>
      <c r="I80" s="98" t="s">
        <v>3866</v>
      </c>
      <c r="J80" s="77"/>
      <c r="K80" s="77"/>
      <c r="L80" s="292"/>
      <c r="M80" s="77"/>
      <c r="N80" s="77"/>
      <c r="O80" s="77"/>
      <c r="P80" s="77"/>
      <c r="Q80" s="77"/>
      <c r="R80" s="495"/>
      <c r="S80" s="495"/>
      <c r="T80" s="495"/>
      <c r="U80" s="495"/>
      <c r="V80" s="495"/>
      <c r="W80" s="495"/>
      <c r="X80" s="495"/>
      <c r="Y80" s="495"/>
      <c r="Z80" s="495"/>
      <c r="AA80" s="495"/>
      <c r="AB80" s="495"/>
      <c r="AC80" s="51"/>
      <c r="AD80" s="51"/>
      <c r="AE80" s="51"/>
      <c r="AF80" s="51"/>
      <c r="AG80" s="51"/>
    </row>
    <row r="81" ht="13.5" customHeight="1">
      <c r="A81" s="5"/>
      <c r="B81" s="807"/>
      <c r="C81" s="807"/>
      <c r="D81" s="807"/>
      <c r="E81" s="807"/>
      <c r="F81" s="367"/>
      <c r="G81" s="78"/>
      <c r="H81" s="193"/>
      <c r="I81" s="495"/>
      <c r="J81" s="281">
        <v>1.0</v>
      </c>
      <c r="K81" s="51" t="s">
        <v>3485</v>
      </c>
      <c r="L81" s="281"/>
      <c r="M81" s="495"/>
      <c r="N81" s="495"/>
      <c r="O81" s="495"/>
      <c r="P81" s="495"/>
      <c r="Q81" s="495"/>
      <c r="R81" s="459"/>
      <c r="S81" s="459"/>
      <c r="T81" s="459"/>
      <c r="U81" s="459"/>
      <c r="V81" s="459"/>
      <c r="W81" s="459"/>
      <c r="X81" s="459"/>
      <c r="Y81" s="459"/>
      <c r="Z81" s="459"/>
      <c r="AA81" s="459"/>
      <c r="AB81" s="459"/>
      <c r="AC81" s="459"/>
      <c r="AD81" s="51"/>
      <c r="AE81" s="51"/>
      <c r="AF81" s="51"/>
      <c r="AG81" s="51"/>
    </row>
    <row r="82" ht="13.5" customHeight="1">
      <c r="A82" s="5"/>
      <c r="B82" s="807"/>
      <c r="C82" s="807"/>
      <c r="D82" s="807"/>
      <c r="E82" s="807"/>
      <c r="F82" s="367"/>
      <c r="G82" s="78"/>
      <c r="H82" s="193"/>
      <c r="I82" s="495"/>
      <c r="J82" s="281">
        <v>2.0</v>
      </c>
      <c r="K82" s="495" t="s">
        <v>3486</v>
      </c>
      <c r="L82" s="281"/>
      <c r="M82" s="495"/>
      <c r="N82" s="495"/>
      <c r="O82" s="495"/>
      <c r="P82" s="495"/>
      <c r="Q82" s="495"/>
      <c r="R82" s="459"/>
      <c r="S82" s="459"/>
      <c r="T82" s="459"/>
      <c r="U82" s="459"/>
      <c r="V82" s="459"/>
      <c r="W82" s="459"/>
      <c r="X82" s="459"/>
      <c r="Y82" s="459"/>
      <c r="Z82" s="459"/>
      <c r="AA82" s="459"/>
      <c r="AB82" s="459"/>
      <c r="AC82" s="459"/>
      <c r="AD82" s="51"/>
      <c r="AE82" s="51"/>
      <c r="AF82" s="51"/>
      <c r="AG82" s="51"/>
    </row>
    <row r="83" ht="13.5" customHeight="1">
      <c r="A83" s="5"/>
      <c r="B83" s="807"/>
      <c r="C83" s="807"/>
      <c r="D83" s="807"/>
      <c r="E83" s="807"/>
      <c r="F83" s="807"/>
      <c r="G83" s="78"/>
      <c r="H83" s="193"/>
      <c r="I83" s="495"/>
      <c r="J83" s="281">
        <v>3.0</v>
      </c>
      <c r="K83" s="495" t="s">
        <v>3487</v>
      </c>
      <c r="L83" s="281"/>
      <c r="M83" s="495"/>
      <c r="N83" s="495"/>
      <c r="O83" s="495"/>
      <c r="P83" s="495"/>
      <c r="Q83" s="495"/>
      <c r="R83" s="495"/>
      <c r="S83" s="495"/>
      <c r="T83" s="495"/>
      <c r="U83" s="495"/>
      <c r="V83" s="495"/>
      <c r="W83" s="495"/>
      <c r="X83" s="495"/>
      <c r="Y83" s="495"/>
      <c r="Z83" s="495"/>
      <c r="AA83" s="495"/>
      <c r="AB83" s="495"/>
      <c r="AC83" s="51"/>
      <c r="AD83" s="51"/>
      <c r="AE83" s="51"/>
      <c r="AF83" s="51"/>
      <c r="AG83" s="51"/>
    </row>
    <row r="84" ht="13.5" customHeight="1">
      <c r="A84" s="5"/>
      <c r="B84" s="807"/>
      <c r="C84" s="807"/>
      <c r="D84" s="807"/>
      <c r="E84" s="807"/>
      <c r="F84" s="807"/>
      <c r="G84" s="78"/>
      <c r="H84" s="193"/>
      <c r="I84" s="495"/>
      <c r="J84" s="281">
        <v>4.0</v>
      </c>
      <c r="K84" s="495" t="s">
        <v>3867</v>
      </c>
      <c r="L84" s="281"/>
      <c r="M84" s="495"/>
      <c r="N84" s="495"/>
      <c r="O84" s="495"/>
      <c r="P84" s="495"/>
      <c r="Q84" s="495"/>
      <c r="R84" s="495"/>
      <c r="S84" s="495"/>
      <c r="T84" s="495"/>
      <c r="U84" s="495"/>
      <c r="V84" s="495"/>
      <c r="W84" s="495"/>
      <c r="X84" s="495"/>
      <c r="Y84" s="495"/>
      <c r="Z84" s="495"/>
      <c r="AA84" s="495"/>
      <c r="AB84" s="495"/>
      <c r="AC84" s="51"/>
      <c r="AD84" s="51"/>
      <c r="AE84" s="51"/>
      <c r="AF84" s="51"/>
      <c r="AG84" s="51"/>
    </row>
    <row r="85" ht="13.5" customHeight="1">
      <c r="A85" s="5"/>
      <c r="B85" s="807"/>
      <c r="C85" s="807"/>
      <c r="D85" s="807"/>
      <c r="E85" s="807"/>
      <c r="F85" s="807"/>
      <c r="G85" s="78"/>
      <c r="H85" s="193"/>
      <c r="I85" s="495"/>
      <c r="J85" s="495"/>
      <c r="K85" s="495"/>
      <c r="L85" s="281"/>
      <c r="M85" s="495"/>
      <c r="N85" s="495"/>
      <c r="O85" s="495"/>
      <c r="P85" s="495"/>
      <c r="Q85" s="495"/>
      <c r="R85" s="495"/>
      <c r="S85" s="495"/>
      <c r="T85" s="495"/>
      <c r="U85" s="495"/>
      <c r="V85" s="495"/>
      <c r="W85" s="495"/>
      <c r="X85" s="495"/>
      <c r="Y85" s="495"/>
      <c r="Z85" s="495"/>
      <c r="AA85" s="495"/>
      <c r="AB85" s="495"/>
      <c r="AC85" s="51"/>
      <c r="AD85" s="51"/>
      <c r="AE85" s="51"/>
      <c r="AF85" s="51"/>
      <c r="AG85" s="51"/>
    </row>
    <row r="86" ht="13.5" customHeight="1">
      <c r="A86" s="5"/>
      <c r="B86" s="807"/>
      <c r="C86" s="807"/>
      <c r="D86" s="807"/>
      <c r="E86" s="807"/>
      <c r="F86" s="807"/>
      <c r="G86" s="78"/>
      <c r="H86" s="193"/>
      <c r="I86" s="815"/>
      <c r="J86" s="34"/>
      <c r="K86" s="34"/>
      <c r="L86" s="34"/>
      <c r="M86" s="34"/>
      <c r="N86" s="34"/>
      <c r="O86" s="34"/>
      <c r="P86" s="34"/>
      <c r="Q86" s="34"/>
      <c r="R86" s="34"/>
      <c r="S86" s="34"/>
      <c r="T86" s="34"/>
      <c r="U86" s="34"/>
      <c r="V86" s="34"/>
      <c r="W86" s="34"/>
      <c r="X86" s="34"/>
      <c r="Y86" s="34"/>
      <c r="Z86" s="35"/>
      <c r="AA86" s="495"/>
      <c r="AB86" s="495"/>
      <c r="AC86" s="51"/>
      <c r="AD86" s="51"/>
      <c r="AE86" s="51"/>
      <c r="AF86" s="51"/>
      <c r="AG86" s="51"/>
    </row>
    <row r="87" ht="13.5" customHeight="1">
      <c r="A87" s="5"/>
      <c r="B87" s="807"/>
      <c r="C87" s="807"/>
      <c r="D87" s="807"/>
      <c r="E87" s="807"/>
      <c r="F87" s="807"/>
      <c r="G87" s="78"/>
      <c r="H87" s="193"/>
      <c r="I87" s="36"/>
      <c r="J87" s="37"/>
      <c r="K87" s="37"/>
      <c r="L87" s="37"/>
      <c r="M87" s="37"/>
      <c r="N87" s="37"/>
      <c r="O87" s="37"/>
      <c r="P87" s="37"/>
      <c r="Q87" s="37"/>
      <c r="R87" s="37"/>
      <c r="S87" s="37"/>
      <c r="T87" s="37"/>
      <c r="U87" s="37"/>
      <c r="V87" s="37"/>
      <c r="W87" s="37"/>
      <c r="X87" s="37"/>
      <c r="Y87" s="37"/>
      <c r="Z87" s="38"/>
      <c r="AA87" s="495"/>
      <c r="AB87" s="495"/>
      <c r="AC87" s="51"/>
      <c r="AD87" s="51"/>
      <c r="AE87" s="51"/>
      <c r="AF87" s="51"/>
      <c r="AG87" s="51"/>
    </row>
    <row r="88" ht="13.5" customHeight="1">
      <c r="A88" s="5"/>
      <c r="B88" s="807"/>
      <c r="C88" s="807"/>
      <c r="D88" s="807"/>
      <c r="E88" s="807"/>
      <c r="F88" s="807"/>
      <c r="G88" s="78"/>
      <c r="H88" s="193"/>
      <c r="I88" s="98"/>
      <c r="J88" s="489"/>
      <c r="K88" s="489"/>
      <c r="L88" s="869"/>
      <c r="M88" s="489"/>
      <c r="N88" s="489"/>
      <c r="O88" s="489"/>
      <c r="P88" s="489"/>
      <c r="Q88" s="489"/>
      <c r="R88" s="489"/>
      <c r="S88" s="489"/>
      <c r="T88" s="489"/>
      <c r="U88" s="489"/>
      <c r="V88" s="489"/>
      <c r="W88" s="489"/>
      <c r="X88" s="489"/>
      <c r="Y88" s="489"/>
      <c r="Z88" s="489"/>
      <c r="AA88" s="495"/>
      <c r="AB88" s="495"/>
      <c r="AC88" s="51"/>
      <c r="AD88" s="51"/>
      <c r="AE88" s="51"/>
      <c r="AF88" s="51"/>
      <c r="AG88" s="51"/>
    </row>
    <row r="89" ht="13.5" customHeight="1">
      <c r="A89" s="5"/>
      <c r="B89" s="807"/>
      <c r="C89" s="807"/>
      <c r="D89" s="807"/>
      <c r="E89" s="807"/>
      <c r="F89" s="807"/>
      <c r="G89" s="78"/>
      <c r="H89" s="193"/>
      <c r="I89" s="138"/>
      <c r="J89" s="489"/>
      <c r="K89" s="489"/>
      <c r="L89" s="869"/>
      <c r="M89" s="489"/>
      <c r="N89" s="489"/>
      <c r="O89" s="489"/>
      <c r="P89" s="489"/>
      <c r="Q89" s="489"/>
      <c r="R89" s="489"/>
      <c r="S89" s="489"/>
      <c r="T89" s="489"/>
      <c r="U89" s="489"/>
      <c r="V89" s="489"/>
      <c r="W89" s="489"/>
      <c r="X89" s="489"/>
      <c r="Y89" s="489"/>
      <c r="Z89" s="489"/>
      <c r="AA89" s="495"/>
      <c r="AB89" s="495"/>
      <c r="AC89" s="51"/>
      <c r="AD89" s="51"/>
      <c r="AE89" s="51"/>
      <c r="AF89" s="51"/>
      <c r="AG89" s="51"/>
    </row>
    <row r="90" ht="13.5" customHeight="1">
      <c r="A90" s="5"/>
      <c r="B90" s="807"/>
      <c r="C90" s="807"/>
      <c r="D90" s="807"/>
      <c r="E90" s="807"/>
      <c r="F90" s="807"/>
      <c r="G90" s="78"/>
      <c r="H90" s="193"/>
      <c r="I90" s="138"/>
      <c r="J90" s="489"/>
      <c r="K90" s="489"/>
      <c r="L90" s="869"/>
      <c r="M90" s="489"/>
      <c r="N90" s="489"/>
      <c r="O90" s="489"/>
      <c r="P90" s="489"/>
      <c r="Q90" s="489"/>
      <c r="R90" s="489"/>
      <c r="S90" s="489"/>
      <c r="T90" s="489"/>
      <c r="U90" s="489"/>
      <c r="V90" s="489"/>
      <c r="W90" s="489"/>
      <c r="X90" s="489"/>
      <c r="Y90" s="489"/>
      <c r="Z90" s="489"/>
      <c r="AA90" s="495"/>
      <c r="AB90" s="495"/>
      <c r="AC90" s="51"/>
      <c r="AD90" s="51"/>
      <c r="AE90" s="51"/>
      <c r="AF90" s="51"/>
      <c r="AG90" s="51"/>
    </row>
    <row r="91" ht="13.5" customHeight="1">
      <c r="A91" s="5"/>
      <c r="B91" s="807"/>
      <c r="C91" s="807"/>
      <c r="D91" s="807"/>
      <c r="E91" s="807"/>
      <c r="F91" s="807"/>
      <c r="G91" s="78"/>
      <c r="H91" s="193"/>
      <c r="I91" s="495"/>
      <c r="J91" s="281"/>
      <c r="K91" s="495"/>
      <c r="L91" s="281"/>
      <c r="M91" s="495"/>
      <c r="N91" s="495"/>
      <c r="O91" s="495"/>
      <c r="P91" s="495"/>
      <c r="Q91" s="495"/>
      <c r="R91" s="495"/>
      <c r="S91" s="495"/>
      <c r="T91" s="495"/>
      <c r="U91" s="495"/>
      <c r="V91" s="495"/>
      <c r="W91" s="495"/>
      <c r="X91" s="495"/>
      <c r="Y91" s="495"/>
      <c r="Z91" s="495"/>
      <c r="AA91" s="495"/>
      <c r="AB91" s="495"/>
      <c r="AC91" s="51"/>
      <c r="AD91" s="51"/>
      <c r="AE91" s="51"/>
      <c r="AF91" s="51"/>
      <c r="AG91" s="51"/>
    </row>
    <row r="92" ht="13.5" customHeight="1">
      <c r="A92" s="5"/>
      <c r="B92" s="807"/>
      <c r="C92" s="807"/>
      <c r="D92" s="807"/>
      <c r="E92" s="807"/>
      <c r="F92" s="807"/>
      <c r="G92" s="78"/>
      <c r="H92" s="193"/>
      <c r="I92" s="495"/>
      <c r="J92" s="281"/>
      <c r="K92" s="495"/>
      <c r="L92" s="281"/>
      <c r="M92" s="495"/>
      <c r="N92" s="495"/>
      <c r="O92" s="495"/>
      <c r="P92" s="495"/>
      <c r="Q92" s="495"/>
      <c r="R92" s="495"/>
      <c r="S92" s="495"/>
      <c r="T92" s="495"/>
      <c r="U92" s="495"/>
      <c r="V92" s="495"/>
      <c r="W92" s="495"/>
      <c r="X92" s="495"/>
      <c r="Y92" s="495"/>
      <c r="Z92" s="495"/>
      <c r="AA92" s="495"/>
      <c r="AB92" s="495"/>
      <c r="AC92" s="51"/>
      <c r="AD92" s="51"/>
      <c r="AE92" s="51"/>
      <c r="AF92" s="51"/>
      <c r="AG92" s="51"/>
    </row>
    <row r="93" ht="13.5" customHeight="1">
      <c r="A93" s="5"/>
      <c r="B93" s="807"/>
      <c r="C93" s="807"/>
      <c r="D93" s="807"/>
      <c r="E93" s="807"/>
      <c r="F93" s="807"/>
      <c r="G93" s="78"/>
      <c r="H93" s="193"/>
      <c r="I93" s="495"/>
      <c r="J93" s="281"/>
      <c r="K93" s="495"/>
      <c r="L93" s="281"/>
      <c r="M93" s="495"/>
      <c r="N93" s="495"/>
      <c r="O93" s="495"/>
      <c r="P93" s="495"/>
      <c r="Q93" s="495"/>
      <c r="R93" s="495"/>
      <c r="S93" s="495"/>
      <c r="T93" s="495"/>
      <c r="U93" s="495"/>
      <c r="V93" s="495"/>
      <c r="W93" s="495"/>
      <c r="X93" s="495"/>
      <c r="Y93" s="495"/>
      <c r="Z93" s="495"/>
      <c r="AA93" s="495"/>
      <c r="AB93" s="495"/>
      <c r="AC93" s="51"/>
      <c r="AD93" s="51"/>
      <c r="AE93" s="51"/>
      <c r="AF93" s="51"/>
      <c r="AG93" s="51"/>
    </row>
    <row r="94" ht="13.5" customHeight="1">
      <c r="A94" s="5"/>
      <c r="B94" s="807"/>
      <c r="C94" s="807"/>
      <c r="D94" s="807"/>
      <c r="E94" s="807"/>
      <c r="F94" s="807"/>
      <c r="G94" s="78"/>
      <c r="H94" s="193"/>
      <c r="I94" s="495"/>
      <c r="J94" s="281"/>
      <c r="K94" s="495"/>
      <c r="L94" s="281"/>
      <c r="M94" s="495"/>
      <c r="N94" s="495"/>
      <c r="O94" s="495"/>
      <c r="P94" s="495"/>
      <c r="Q94" s="495"/>
      <c r="R94" s="495"/>
      <c r="S94" s="495"/>
      <c r="T94" s="281"/>
      <c r="U94" s="495"/>
      <c r="V94" s="495"/>
      <c r="W94" s="495"/>
      <c r="X94" s="495"/>
      <c r="Y94" s="495"/>
      <c r="Z94" s="495"/>
      <c r="AA94" s="495"/>
      <c r="AB94" s="495"/>
      <c r="AC94" s="51"/>
      <c r="AD94" s="51"/>
      <c r="AE94" s="51"/>
      <c r="AF94" s="51"/>
      <c r="AG94" s="51"/>
    </row>
    <row r="95" ht="13.5" customHeight="1">
      <c r="A95" s="5"/>
      <c r="B95" s="807"/>
      <c r="C95" s="807"/>
      <c r="D95" s="807"/>
      <c r="E95" s="807"/>
      <c r="F95" s="807"/>
      <c r="G95" s="78"/>
      <c r="H95" s="193"/>
      <c r="I95" s="495"/>
      <c r="J95" s="281"/>
      <c r="K95" s="495"/>
      <c r="L95" s="281"/>
      <c r="M95" s="495"/>
      <c r="N95" s="495"/>
      <c r="O95" s="495"/>
      <c r="P95" s="495"/>
      <c r="Q95" s="495"/>
      <c r="R95" s="495"/>
      <c r="S95" s="495"/>
      <c r="T95" s="281"/>
      <c r="U95" s="495"/>
      <c r="V95" s="495"/>
      <c r="W95" s="495"/>
      <c r="X95" s="495"/>
      <c r="Y95" s="495"/>
      <c r="Z95" s="495"/>
      <c r="AA95" s="495"/>
      <c r="AB95" s="495"/>
      <c r="AC95" s="51"/>
      <c r="AD95" s="51"/>
      <c r="AE95" s="51"/>
      <c r="AF95" s="51"/>
      <c r="AG95" s="51"/>
    </row>
    <row r="96" ht="13.5" customHeight="1">
      <c r="A96" s="5"/>
      <c r="B96" s="51"/>
      <c r="C96" s="51"/>
      <c r="D96" s="51"/>
      <c r="E96" s="51"/>
      <c r="F96" s="51"/>
      <c r="G96" s="78"/>
      <c r="H96" s="193"/>
      <c r="I96" s="51"/>
      <c r="J96" s="51"/>
      <c r="K96" s="51"/>
      <c r="L96" s="99"/>
      <c r="M96" s="51"/>
      <c r="N96" s="51"/>
      <c r="O96" s="51"/>
      <c r="P96" s="51"/>
      <c r="Q96" s="51"/>
      <c r="R96" s="51"/>
      <c r="S96" s="51"/>
      <c r="T96" s="51"/>
      <c r="U96" s="51"/>
      <c r="V96" s="51"/>
      <c r="W96" s="51"/>
      <c r="X96" s="51"/>
      <c r="Y96" s="51"/>
      <c r="Z96" s="51"/>
      <c r="AA96" s="51"/>
      <c r="AB96" s="51"/>
      <c r="AC96" s="51"/>
      <c r="AD96" s="51"/>
      <c r="AE96" s="51"/>
      <c r="AF96" s="51"/>
      <c r="AG96" s="51"/>
    </row>
    <row r="97" ht="13.5" customHeight="1">
      <c r="A97" s="5"/>
      <c r="B97" s="51"/>
      <c r="C97" s="51"/>
      <c r="D97" s="51"/>
      <c r="E97" s="51"/>
      <c r="F97" s="51"/>
      <c r="G97" s="78"/>
      <c r="H97" s="193"/>
      <c r="I97" s="51"/>
      <c r="J97" s="51"/>
      <c r="K97" s="51"/>
      <c r="L97" s="99"/>
      <c r="M97" s="51"/>
      <c r="N97" s="51"/>
      <c r="O97" s="51"/>
      <c r="P97" s="51"/>
      <c r="Q97" s="51"/>
      <c r="R97" s="51"/>
      <c r="S97" s="51"/>
      <c r="T97" s="51"/>
      <c r="U97" s="51"/>
      <c r="V97" s="51"/>
      <c r="W97" s="51"/>
      <c r="X97" s="51"/>
      <c r="Y97" s="51"/>
      <c r="Z97" s="51"/>
      <c r="AA97" s="51"/>
      <c r="AB97" s="51"/>
      <c r="AC97" s="51"/>
      <c r="AD97" s="51"/>
      <c r="AE97" s="51"/>
      <c r="AF97" s="51"/>
      <c r="AG97" s="51"/>
    </row>
    <row r="98" ht="13.5" customHeight="1">
      <c r="A98" s="5"/>
      <c r="B98" s="51"/>
      <c r="C98" s="51"/>
      <c r="D98" s="51"/>
      <c r="E98" s="51"/>
      <c r="F98" s="51"/>
      <c r="G98" s="78"/>
      <c r="H98" s="193"/>
      <c r="I98" s="51"/>
      <c r="J98" s="51"/>
      <c r="K98" s="51"/>
      <c r="L98" s="99"/>
      <c r="M98" s="51"/>
      <c r="N98" s="51"/>
      <c r="O98" s="51"/>
      <c r="P98" s="51"/>
      <c r="Q98" s="51"/>
      <c r="R98" s="51"/>
      <c r="S98" s="51"/>
      <c r="T98" s="51"/>
      <c r="U98" s="51"/>
      <c r="V98" s="51"/>
      <c r="W98" s="51"/>
      <c r="X98" s="51"/>
      <c r="Y98" s="51"/>
      <c r="Z98" s="51"/>
      <c r="AA98" s="51"/>
      <c r="AB98" s="51"/>
      <c r="AC98" s="51"/>
      <c r="AD98" s="51"/>
      <c r="AE98" s="51"/>
      <c r="AF98" s="51"/>
      <c r="AG98" s="51"/>
    </row>
    <row r="99" ht="13.5" customHeight="1">
      <c r="A99" s="5"/>
      <c r="B99" s="51"/>
      <c r="C99" s="51"/>
      <c r="D99" s="51"/>
      <c r="E99" s="51"/>
      <c r="F99" s="51"/>
      <c r="G99" s="78"/>
      <c r="H99" s="193"/>
      <c r="I99" s="51"/>
      <c r="J99" s="51"/>
      <c r="K99" s="51"/>
      <c r="L99" s="99"/>
      <c r="M99" s="51"/>
      <c r="N99" s="51"/>
      <c r="O99" s="51"/>
      <c r="P99" s="51"/>
      <c r="Q99" s="51"/>
      <c r="R99" s="51"/>
      <c r="S99" s="51"/>
      <c r="T99" s="51"/>
      <c r="U99" s="51"/>
      <c r="V99" s="51"/>
      <c r="W99" s="51"/>
      <c r="X99" s="51"/>
      <c r="Y99" s="51"/>
      <c r="Z99" s="51"/>
      <c r="AA99" s="51"/>
      <c r="AB99" s="51"/>
      <c r="AC99" s="51"/>
      <c r="AD99" s="51"/>
      <c r="AE99" s="51"/>
      <c r="AF99" s="51"/>
      <c r="AG99" s="51"/>
    </row>
    <row r="100" ht="13.5" customHeight="1">
      <c r="A100" s="5"/>
      <c r="B100" s="51"/>
      <c r="C100" s="51"/>
      <c r="D100" s="51"/>
      <c r="E100" s="51"/>
      <c r="F100" s="51"/>
      <c r="G100" s="78"/>
      <c r="H100" s="193"/>
      <c r="I100" s="51"/>
      <c r="J100" s="51"/>
      <c r="K100" s="51"/>
      <c r="L100" s="99"/>
      <c r="M100" s="51"/>
      <c r="N100" s="51"/>
      <c r="O100" s="51"/>
      <c r="P100" s="51"/>
      <c r="Q100" s="51"/>
      <c r="R100" s="51"/>
      <c r="S100" s="51"/>
      <c r="T100" s="51"/>
      <c r="U100" s="51"/>
      <c r="V100" s="51"/>
      <c r="W100" s="51"/>
      <c r="X100" s="51"/>
      <c r="Y100" s="51"/>
      <c r="Z100" s="51"/>
      <c r="AA100" s="51"/>
      <c r="AB100" s="51"/>
      <c r="AC100" s="51"/>
      <c r="AD100" s="51"/>
      <c r="AE100" s="51"/>
      <c r="AF100" s="51"/>
      <c r="AG100" s="51"/>
    </row>
    <row r="101" ht="13.5" customHeight="1">
      <c r="A101" s="5"/>
      <c r="B101" s="51"/>
      <c r="C101" s="51"/>
      <c r="D101" s="51"/>
      <c r="E101" s="51"/>
      <c r="F101" s="51"/>
      <c r="G101" s="78"/>
      <c r="H101" s="193"/>
      <c r="I101" s="51"/>
      <c r="J101" s="51"/>
      <c r="K101" s="51"/>
      <c r="L101" s="99"/>
      <c r="M101" s="51"/>
      <c r="N101" s="51"/>
      <c r="O101" s="51"/>
      <c r="P101" s="51"/>
      <c r="Q101" s="51"/>
      <c r="R101" s="51"/>
      <c r="S101" s="51"/>
      <c r="T101" s="51"/>
      <c r="U101" s="51"/>
      <c r="V101" s="51"/>
      <c r="W101" s="51"/>
      <c r="X101" s="51"/>
      <c r="Y101" s="51"/>
      <c r="Z101" s="51"/>
      <c r="AA101" s="51"/>
      <c r="AB101" s="51"/>
      <c r="AC101" s="51"/>
      <c r="AD101" s="51"/>
      <c r="AE101" s="51"/>
      <c r="AF101" s="51"/>
      <c r="AG101" s="51"/>
    </row>
    <row r="102" ht="13.5" customHeight="1">
      <c r="A102" s="5"/>
      <c r="B102" s="51"/>
      <c r="C102" s="51"/>
      <c r="D102" s="51"/>
      <c r="E102" s="51"/>
      <c r="F102" s="51"/>
      <c r="G102" s="78"/>
      <c r="H102" s="193"/>
      <c r="I102" s="51"/>
      <c r="J102" s="51"/>
      <c r="K102" s="51"/>
      <c r="L102" s="99"/>
      <c r="M102" s="51"/>
      <c r="N102" s="51"/>
      <c r="O102" s="51"/>
      <c r="P102" s="51"/>
      <c r="Q102" s="51"/>
      <c r="R102" s="51"/>
      <c r="S102" s="51"/>
      <c r="T102" s="51"/>
      <c r="U102" s="51"/>
      <c r="V102" s="51"/>
      <c r="W102" s="51"/>
      <c r="X102" s="51"/>
      <c r="Y102" s="51"/>
      <c r="Z102" s="51"/>
      <c r="AA102" s="51"/>
      <c r="AB102" s="51"/>
      <c r="AC102" s="51"/>
      <c r="AD102" s="51"/>
      <c r="AE102" s="51"/>
      <c r="AF102" s="51"/>
      <c r="AG102" s="51"/>
    </row>
    <row r="103" ht="13.5" customHeight="1">
      <c r="A103" s="5"/>
      <c r="B103" s="51"/>
      <c r="C103" s="51"/>
      <c r="D103" s="51"/>
      <c r="E103" s="51"/>
      <c r="F103" s="51"/>
      <c r="G103" s="78"/>
      <c r="H103" s="193"/>
      <c r="I103" s="51"/>
      <c r="J103" s="51"/>
      <c r="K103" s="51"/>
      <c r="L103" s="99"/>
      <c r="M103" s="51"/>
      <c r="N103" s="51"/>
      <c r="O103" s="51"/>
      <c r="P103" s="51"/>
      <c r="Q103" s="51"/>
      <c r="R103" s="51"/>
      <c r="S103" s="51"/>
      <c r="T103" s="51"/>
      <c r="U103" s="51"/>
      <c r="V103" s="51"/>
      <c r="W103" s="51"/>
      <c r="X103" s="51"/>
      <c r="Y103" s="51"/>
      <c r="Z103" s="51"/>
      <c r="AA103" s="51"/>
      <c r="AB103" s="51"/>
      <c r="AC103" s="51"/>
      <c r="AD103" s="51"/>
      <c r="AE103" s="51"/>
      <c r="AF103" s="51"/>
      <c r="AG103" s="51"/>
    </row>
    <row r="104" ht="13.5" customHeight="1">
      <c r="A104" s="5"/>
      <c r="B104" s="51"/>
      <c r="C104" s="51"/>
      <c r="D104" s="51"/>
      <c r="E104" s="51"/>
      <c r="F104" s="51"/>
      <c r="G104" s="78"/>
      <c r="H104" s="193"/>
      <c r="I104" s="51"/>
      <c r="J104" s="51"/>
      <c r="K104" s="51"/>
      <c r="L104" s="99"/>
      <c r="M104" s="51"/>
      <c r="N104" s="51"/>
      <c r="O104" s="51"/>
      <c r="P104" s="51"/>
      <c r="Q104" s="51"/>
      <c r="R104" s="51"/>
      <c r="S104" s="51"/>
      <c r="T104" s="51"/>
      <c r="U104" s="51"/>
      <c r="V104" s="51"/>
      <c r="W104" s="51"/>
      <c r="X104" s="51"/>
      <c r="Y104" s="51"/>
      <c r="Z104" s="51"/>
      <c r="AA104" s="51"/>
      <c r="AB104" s="51"/>
      <c r="AC104" s="51"/>
      <c r="AD104" s="51"/>
      <c r="AE104" s="51"/>
      <c r="AF104" s="51"/>
      <c r="AG104" s="51"/>
    </row>
    <row r="105" ht="13.5" customHeight="1">
      <c r="A105" s="5"/>
      <c r="B105" s="51"/>
      <c r="C105" s="51"/>
      <c r="D105" s="51"/>
      <c r="E105" s="51"/>
      <c r="F105" s="51"/>
      <c r="G105" s="78"/>
      <c r="H105" s="193"/>
      <c r="I105" s="51"/>
      <c r="J105" s="51"/>
      <c r="K105" s="51"/>
      <c r="L105" s="99"/>
      <c r="M105" s="51"/>
      <c r="N105" s="51"/>
      <c r="O105" s="51"/>
      <c r="P105" s="51"/>
      <c r="Q105" s="51"/>
      <c r="R105" s="51"/>
      <c r="S105" s="51"/>
      <c r="T105" s="51"/>
      <c r="U105" s="51"/>
      <c r="V105" s="51"/>
      <c r="W105" s="51"/>
      <c r="X105" s="51"/>
      <c r="Y105" s="51"/>
      <c r="Z105" s="51"/>
      <c r="AA105" s="51"/>
      <c r="AB105" s="51"/>
      <c r="AC105" s="51"/>
      <c r="AD105" s="51"/>
      <c r="AE105" s="51"/>
      <c r="AF105" s="51"/>
      <c r="AG105" s="51"/>
    </row>
    <row r="106" ht="13.5" customHeight="1">
      <c r="A106" s="5"/>
      <c r="B106" s="51"/>
      <c r="C106" s="51"/>
      <c r="D106" s="51"/>
      <c r="E106" s="51"/>
      <c r="F106" s="51"/>
      <c r="G106" s="78"/>
      <c r="H106" s="193"/>
      <c r="I106" s="51"/>
      <c r="J106" s="51"/>
      <c r="K106" s="51"/>
      <c r="L106" s="99"/>
      <c r="M106" s="51"/>
      <c r="N106" s="51"/>
      <c r="O106" s="51"/>
      <c r="P106" s="51"/>
      <c r="Q106" s="51"/>
      <c r="R106" s="51"/>
      <c r="S106" s="51"/>
      <c r="T106" s="51"/>
      <c r="U106" s="51"/>
      <c r="V106" s="51"/>
      <c r="W106" s="51"/>
      <c r="X106" s="51"/>
      <c r="Y106" s="51"/>
      <c r="Z106" s="51"/>
      <c r="AA106" s="51"/>
      <c r="AB106" s="51"/>
      <c r="AC106" s="51"/>
      <c r="AD106" s="51"/>
      <c r="AE106" s="51"/>
      <c r="AF106" s="51"/>
      <c r="AG106" s="51"/>
    </row>
    <row r="107" ht="13.5" customHeight="1">
      <c r="A107" s="5"/>
      <c r="B107" s="51"/>
      <c r="C107" s="51"/>
      <c r="D107" s="51"/>
      <c r="E107" s="51"/>
      <c r="F107" s="51"/>
      <c r="G107" s="78"/>
      <c r="H107" s="193"/>
      <c r="I107" s="51"/>
      <c r="J107" s="51"/>
      <c r="K107" s="51"/>
      <c r="L107" s="99"/>
      <c r="M107" s="51"/>
      <c r="N107" s="51"/>
      <c r="O107" s="51"/>
      <c r="P107" s="51"/>
      <c r="Q107" s="51"/>
      <c r="R107" s="51"/>
      <c r="S107" s="51"/>
      <c r="T107" s="51"/>
      <c r="U107" s="51"/>
      <c r="V107" s="51"/>
      <c r="W107" s="51"/>
      <c r="X107" s="51"/>
      <c r="Y107" s="51"/>
      <c r="Z107" s="51"/>
      <c r="AA107" s="51"/>
      <c r="AB107" s="51"/>
      <c r="AC107" s="51"/>
      <c r="AD107" s="51"/>
      <c r="AE107" s="51"/>
      <c r="AF107" s="51"/>
      <c r="AG107" s="51"/>
    </row>
    <row r="108" ht="13.5" customHeight="1">
      <c r="A108" s="5"/>
      <c r="B108" s="51"/>
      <c r="C108" s="51"/>
      <c r="D108" s="51"/>
      <c r="E108" s="51"/>
      <c r="F108" s="51"/>
      <c r="G108" s="78"/>
      <c r="H108" s="193"/>
      <c r="I108" s="51"/>
      <c r="J108" s="51"/>
      <c r="K108" s="51"/>
      <c r="L108" s="99"/>
      <c r="M108" s="51"/>
      <c r="N108" s="51"/>
      <c r="O108" s="51"/>
      <c r="P108" s="51"/>
      <c r="Q108" s="51"/>
      <c r="R108" s="51"/>
      <c r="S108" s="51"/>
      <c r="T108" s="51"/>
      <c r="U108" s="51"/>
      <c r="V108" s="51"/>
      <c r="W108" s="51"/>
      <c r="X108" s="51"/>
      <c r="Y108" s="51"/>
      <c r="Z108" s="51"/>
      <c r="AA108" s="51"/>
      <c r="AB108" s="51"/>
      <c r="AC108" s="51"/>
      <c r="AD108" s="51"/>
      <c r="AE108" s="51"/>
      <c r="AF108" s="51"/>
      <c r="AG108" s="51"/>
    </row>
    <row r="109" ht="13.5" customHeight="1">
      <c r="A109" s="5"/>
      <c r="B109" s="51"/>
      <c r="C109" s="51"/>
      <c r="D109" s="51"/>
      <c r="E109" s="51"/>
      <c r="F109" s="51"/>
      <c r="G109" s="78"/>
      <c r="H109" s="193"/>
      <c r="I109" s="51"/>
      <c r="J109" s="51"/>
      <c r="K109" s="51"/>
      <c r="L109" s="99"/>
      <c r="M109" s="51"/>
      <c r="N109" s="51"/>
      <c r="O109" s="51"/>
      <c r="P109" s="51"/>
      <c r="Q109" s="51"/>
      <c r="R109" s="51"/>
      <c r="S109" s="51"/>
      <c r="T109" s="51"/>
      <c r="U109" s="51"/>
      <c r="V109" s="51"/>
      <c r="W109" s="51"/>
      <c r="X109" s="51"/>
      <c r="Y109" s="51"/>
      <c r="Z109" s="51"/>
      <c r="AA109" s="51"/>
      <c r="AB109" s="51"/>
      <c r="AC109" s="51"/>
      <c r="AD109" s="51"/>
      <c r="AE109" s="51"/>
      <c r="AF109" s="51"/>
      <c r="AG109" s="51"/>
    </row>
    <row r="110" ht="13.5" customHeight="1">
      <c r="A110" s="5"/>
      <c r="B110" s="51"/>
      <c r="C110" s="51"/>
      <c r="D110" s="51"/>
      <c r="E110" s="51"/>
      <c r="F110" s="51"/>
      <c r="G110" s="78"/>
      <c r="H110" s="193"/>
      <c r="I110" s="51"/>
      <c r="J110" s="51"/>
      <c r="K110" s="51"/>
      <c r="L110" s="99"/>
      <c r="M110" s="51"/>
      <c r="N110" s="51"/>
      <c r="O110" s="51"/>
      <c r="P110" s="51"/>
      <c r="Q110" s="51"/>
      <c r="R110" s="51"/>
      <c r="S110" s="51"/>
      <c r="T110" s="51"/>
      <c r="U110" s="51"/>
      <c r="V110" s="51"/>
      <c r="W110" s="51"/>
      <c r="X110" s="51"/>
      <c r="Y110" s="51"/>
      <c r="Z110" s="51"/>
      <c r="AA110" s="51"/>
      <c r="AB110" s="51"/>
      <c r="AC110" s="51"/>
      <c r="AD110" s="51"/>
      <c r="AE110" s="51"/>
      <c r="AF110" s="51"/>
      <c r="AG110" s="51"/>
    </row>
    <row r="111" ht="13.5" customHeight="1">
      <c r="A111" s="5"/>
      <c r="B111" s="51"/>
      <c r="C111" s="51"/>
      <c r="D111" s="51"/>
      <c r="E111" s="51"/>
      <c r="F111" s="51"/>
      <c r="G111" s="78"/>
      <c r="H111" s="193"/>
      <c r="I111" s="51"/>
      <c r="J111" s="51"/>
      <c r="K111" s="51"/>
      <c r="L111" s="99"/>
      <c r="M111" s="51"/>
      <c r="N111" s="51"/>
      <c r="O111" s="51"/>
      <c r="P111" s="51"/>
      <c r="Q111" s="51"/>
      <c r="R111" s="51"/>
      <c r="S111" s="51"/>
      <c r="T111" s="51"/>
      <c r="U111" s="51"/>
      <c r="V111" s="51"/>
      <c r="W111" s="51"/>
      <c r="X111" s="51"/>
      <c r="Y111" s="51"/>
      <c r="Z111" s="51"/>
      <c r="AA111" s="51"/>
      <c r="AB111" s="51"/>
      <c r="AC111" s="51"/>
      <c r="AD111" s="51"/>
      <c r="AE111" s="51"/>
      <c r="AF111" s="51"/>
      <c r="AG111" s="51"/>
    </row>
    <row r="112" ht="13.5" customHeight="1">
      <c r="A112" s="5"/>
      <c r="B112" s="51"/>
      <c r="C112" s="51"/>
      <c r="D112" s="51"/>
      <c r="E112" s="51"/>
      <c r="F112" s="51"/>
      <c r="G112" s="78"/>
      <c r="H112" s="193"/>
      <c r="I112" s="51"/>
      <c r="J112" s="51"/>
      <c r="K112" s="51"/>
      <c r="L112" s="99"/>
      <c r="M112" s="51"/>
      <c r="N112" s="51"/>
      <c r="O112" s="51"/>
      <c r="P112" s="51"/>
      <c r="Q112" s="51"/>
      <c r="R112" s="51"/>
      <c r="S112" s="51"/>
      <c r="T112" s="51"/>
      <c r="U112" s="51"/>
      <c r="V112" s="51"/>
      <c r="W112" s="51"/>
      <c r="X112" s="51"/>
      <c r="Y112" s="51"/>
      <c r="Z112" s="51"/>
      <c r="AA112" s="51"/>
      <c r="AB112" s="51"/>
      <c r="AC112" s="51"/>
      <c r="AD112" s="51"/>
      <c r="AE112" s="51"/>
      <c r="AF112" s="51"/>
      <c r="AG112" s="51"/>
    </row>
    <row r="113" ht="13.5" customHeight="1">
      <c r="A113" s="5"/>
      <c r="B113" s="51"/>
      <c r="C113" s="51"/>
      <c r="D113" s="51"/>
      <c r="E113" s="51"/>
      <c r="F113" s="51"/>
      <c r="G113" s="78"/>
      <c r="H113" s="193"/>
      <c r="I113" s="51"/>
      <c r="J113" s="51"/>
      <c r="K113" s="51"/>
      <c r="L113" s="99"/>
      <c r="M113" s="51"/>
      <c r="N113" s="51"/>
      <c r="O113" s="51"/>
      <c r="P113" s="51"/>
      <c r="Q113" s="51"/>
      <c r="R113" s="51"/>
      <c r="S113" s="51"/>
      <c r="T113" s="51"/>
      <c r="U113" s="51"/>
      <c r="V113" s="51"/>
      <c r="W113" s="51"/>
      <c r="X113" s="51"/>
      <c r="Y113" s="51"/>
      <c r="Z113" s="51"/>
      <c r="AA113" s="51"/>
      <c r="AB113" s="51"/>
      <c r="AC113" s="51"/>
      <c r="AD113" s="51"/>
      <c r="AE113" s="51"/>
      <c r="AF113" s="51"/>
      <c r="AG113" s="51"/>
    </row>
    <row r="114" ht="13.5" customHeight="1">
      <c r="A114" s="5"/>
      <c r="B114" s="51"/>
      <c r="C114" s="51"/>
      <c r="D114" s="51"/>
      <c r="E114" s="51"/>
      <c r="F114" s="51"/>
      <c r="G114" s="78"/>
      <c r="H114" s="193"/>
      <c r="I114" s="51"/>
      <c r="J114" s="51"/>
      <c r="K114" s="51"/>
      <c r="L114" s="99"/>
      <c r="M114" s="51"/>
      <c r="N114" s="51"/>
      <c r="O114" s="51"/>
      <c r="P114" s="51"/>
      <c r="Q114" s="51"/>
      <c r="R114" s="51"/>
      <c r="S114" s="51"/>
      <c r="T114" s="51"/>
      <c r="U114" s="51"/>
      <c r="V114" s="51"/>
      <c r="W114" s="51"/>
      <c r="X114" s="51"/>
      <c r="Y114" s="51"/>
      <c r="Z114" s="51"/>
      <c r="AA114" s="51"/>
      <c r="AB114" s="51"/>
      <c r="AC114" s="51"/>
      <c r="AD114" s="51"/>
      <c r="AE114" s="51"/>
      <c r="AF114" s="51"/>
      <c r="AG114" s="51"/>
    </row>
    <row r="115" ht="13.5" customHeight="1">
      <c r="A115" s="5"/>
      <c r="B115" s="51"/>
      <c r="C115" s="51"/>
      <c r="D115" s="51"/>
      <c r="E115" s="51"/>
      <c r="F115" s="51"/>
      <c r="G115" s="78"/>
      <c r="H115" s="193"/>
      <c r="I115" s="51"/>
      <c r="J115" s="51"/>
      <c r="K115" s="51"/>
      <c r="L115" s="99"/>
      <c r="M115" s="51"/>
      <c r="N115" s="51"/>
      <c r="O115" s="51"/>
      <c r="P115" s="51"/>
      <c r="Q115" s="51"/>
      <c r="R115" s="51"/>
      <c r="S115" s="51"/>
      <c r="T115" s="51"/>
      <c r="U115" s="51"/>
      <c r="V115" s="51"/>
      <c r="W115" s="51"/>
      <c r="X115" s="51"/>
      <c r="Y115" s="51"/>
      <c r="Z115" s="51"/>
      <c r="AA115" s="51"/>
      <c r="AB115" s="51"/>
      <c r="AC115" s="51"/>
      <c r="AD115" s="51"/>
      <c r="AE115" s="51"/>
      <c r="AF115" s="51"/>
      <c r="AG115" s="51"/>
    </row>
    <row r="116" ht="13.5" customHeight="1">
      <c r="A116" s="5"/>
      <c r="B116" s="51"/>
      <c r="C116" s="51"/>
      <c r="D116" s="51"/>
      <c r="E116" s="51"/>
      <c r="F116" s="51"/>
      <c r="G116" s="78"/>
      <c r="H116" s="193"/>
      <c r="I116" s="51"/>
      <c r="J116" s="51"/>
      <c r="K116" s="51"/>
      <c r="L116" s="99"/>
      <c r="M116" s="51"/>
      <c r="N116" s="51"/>
      <c r="O116" s="51"/>
      <c r="P116" s="51"/>
      <c r="Q116" s="51"/>
      <c r="R116" s="51"/>
      <c r="S116" s="51"/>
      <c r="T116" s="51"/>
      <c r="U116" s="51"/>
      <c r="V116" s="51"/>
      <c r="W116" s="51"/>
      <c r="X116" s="51"/>
      <c r="Y116" s="51"/>
      <c r="Z116" s="51"/>
      <c r="AA116" s="51"/>
      <c r="AB116" s="51"/>
      <c r="AC116" s="51"/>
      <c r="AD116" s="51"/>
      <c r="AE116" s="51"/>
      <c r="AF116" s="51"/>
      <c r="AG116" s="51"/>
    </row>
    <row r="117" ht="13.5" customHeight="1">
      <c r="A117" s="5"/>
      <c r="B117" s="51"/>
      <c r="C117" s="51"/>
      <c r="D117" s="51"/>
      <c r="E117" s="51"/>
      <c r="F117" s="51"/>
      <c r="G117" s="78"/>
      <c r="H117" s="193"/>
      <c r="I117" s="51"/>
      <c r="J117" s="51"/>
      <c r="K117" s="51"/>
      <c r="L117" s="99"/>
      <c r="M117" s="51"/>
      <c r="N117" s="51"/>
      <c r="O117" s="51"/>
      <c r="P117" s="51"/>
      <c r="Q117" s="51"/>
      <c r="R117" s="51"/>
      <c r="S117" s="51"/>
      <c r="T117" s="51"/>
      <c r="U117" s="51"/>
      <c r="V117" s="51"/>
      <c r="W117" s="51"/>
      <c r="X117" s="51"/>
      <c r="Y117" s="51"/>
      <c r="Z117" s="51"/>
      <c r="AA117" s="51"/>
      <c r="AB117" s="51"/>
      <c r="AC117" s="51"/>
      <c r="AD117" s="51"/>
      <c r="AE117" s="51"/>
      <c r="AF117" s="51"/>
      <c r="AG117" s="51"/>
    </row>
    <row r="118" ht="13.5" customHeight="1">
      <c r="A118" s="5"/>
      <c r="B118" s="51"/>
      <c r="C118" s="51"/>
      <c r="D118" s="51"/>
      <c r="E118" s="51"/>
      <c r="F118" s="51"/>
      <c r="G118" s="78"/>
      <c r="H118" s="193"/>
      <c r="I118" s="51"/>
      <c r="J118" s="51"/>
      <c r="K118" s="51"/>
      <c r="L118" s="99"/>
      <c r="M118" s="51"/>
      <c r="N118" s="51"/>
      <c r="O118" s="51"/>
      <c r="P118" s="51"/>
      <c r="Q118" s="51"/>
      <c r="R118" s="51"/>
      <c r="S118" s="51"/>
      <c r="T118" s="51"/>
      <c r="U118" s="51"/>
      <c r="V118" s="51"/>
      <c r="W118" s="51"/>
      <c r="X118" s="51"/>
      <c r="Y118" s="51"/>
      <c r="Z118" s="51"/>
      <c r="AA118" s="51"/>
      <c r="AB118" s="51"/>
      <c r="AC118" s="51"/>
      <c r="AD118" s="51"/>
      <c r="AE118" s="51"/>
      <c r="AF118" s="51"/>
      <c r="AG118" s="51"/>
    </row>
    <row r="119" ht="13.5" customHeight="1">
      <c r="A119" s="5"/>
      <c r="B119" s="51"/>
      <c r="C119" s="51"/>
      <c r="D119" s="51"/>
      <c r="E119" s="51"/>
      <c r="F119" s="51"/>
      <c r="G119" s="78"/>
      <c r="H119" s="193"/>
      <c r="I119" s="51"/>
      <c r="J119" s="51"/>
      <c r="K119" s="51"/>
      <c r="L119" s="99"/>
      <c r="M119" s="51"/>
      <c r="N119" s="51"/>
      <c r="O119" s="51"/>
      <c r="P119" s="51"/>
      <c r="Q119" s="51"/>
      <c r="R119" s="51"/>
      <c r="S119" s="51"/>
      <c r="T119" s="51"/>
      <c r="U119" s="51"/>
      <c r="V119" s="51"/>
      <c r="W119" s="51"/>
      <c r="X119" s="51"/>
      <c r="Y119" s="51"/>
      <c r="Z119" s="51"/>
      <c r="AA119" s="51"/>
      <c r="AB119" s="51"/>
      <c r="AC119" s="51"/>
      <c r="AD119" s="51"/>
      <c r="AE119" s="51"/>
      <c r="AF119" s="51"/>
      <c r="AG119" s="51"/>
    </row>
    <row r="120" ht="13.5" customHeight="1">
      <c r="A120" s="5"/>
      <c r="B120" s="51"/>
      <c r="C120" s="51"/>
      <c r="D120" s="51"/>
      <c r="E120" s="51"/>
      <c r="F120" s="51"/>
      <c r="G120" s="78"/>
      <c r="H120" s="193"/>
      <c r="I120" s="51"/>
      <c r="J120" s="51"/>
      <c r="K120" s="51"/>
      <c r="L120" s="99"/>
      <c r="M120" s="51"/>
      <c r="N120" s="51"/>
      <c r="O120" s="51"/>
      <c r="P120" s="51"/>
      <c r="Q120" s="51"/>
      <c r="R120" s="51"/>
      <c r="S120" s="51"/>
      <c r="T120" s="51"/>
      <c r="U120" s="51"/>
      <c r="V120" s="51"/>
      <c r="W120" s="51"/>
      <c r="X120" s="51"/>
      <c r="Y120" s="51"/>
      <c r="Z120" s="51"/>
      <c r="AA120" s="51"/>
      <c r="AB120" s="51"/>
      <c r="AC120" s="51"/>
      <c r="AD120" s="51"/>
      <c r="AE120" s="51"/>
      <c r="AF120" s="51"/>
      <c r="AG120" s="51"/>
    </row>
    <row r="121" ht="13.5" customHeight="1">
      <c r="A121" s="5"/>
      <c r="B121" s="51"/>
      <c r="C121" s="51"/>
      <c r="D121" s="51"/>
      <c r="E121" s="51"/>
      <c r="F121" s="51"/>
      <c r="G121" s="78"/>
      <c r="H121" s="193"/>
      <c r="I121" s="51"/>
      <c r="J121" s="51"/>
      <c r="K121" s="51"/>
      <c r="L121" s="99"/>
      <c r="M121" s="51"/>
      <c r="N121" s="51"/>
      <c r="O121" s="51"/>
      <c r="P121" s="51"/>
      <c r="Q121" s="51"/>
      <c r="R121" s="51"/>
      <c r="S121" s="51"/>
      <c r="T121" s="51"/>
      <c r="U121" s="51"/>
      <c r="V121" s="51"/>
      <c r="W121" s="51"/>
      <c r="X121" s="51"/>
      <c r="Y121" s="51"/>
      <c r="Z121" s="51"/>
      <c r="AA121" s="51"/>
      <c r="AB121" s="51"/>
      <c r="AC121" s="51"/>
      <c r="AD121" s="51"/>
      <c r="AE121" s="51"/>
      <c r="AF121" s="51"/>
      <c r="AG121" s="51"/>
    </row>
    <row r="122" ht="13.5" customHeight="1">
      <c r="A122" s="5"/>
      <c r="B122" s="51"/>
      <c r="C122" s="51"/>
      <c r="D122" s="51"/>
      <c r="E122" s="51"/>
      <c r="F122" s="51"/>
      <c r="G122" s="78"/>
      <c r="H122" s="193"/>
      <c r="I122" s="51"/>
      <c r="J122" s="51"/>
      <c r="K122" s="51"/>
      <c r="L122" s="99"/>
      <c r="M122" s="51"/>
      <c r="N122" s="51"/>
      <c r="O122" s="51"/>
      <c r="P122" s="51"/>
      <c r="Q122" s="51"/>
      <c r="R122" s="51"/>
      <c r="S122" s="51"/>
      <c r="T122" s="51"/>
      <c r="U122" s="51"/>
      <c r="V122" s="51"/>
      <c r="W122" s="51"/>
      <c r="X122" s="51"/>
      <c r="Y122" s="51"/>
      <c r="Z122" s="51"/>
      <c r="AA122" s="51"/>
      <c r="AB122" s="51"/>
      <c r="AC122" s="51"/>
      <c r="AD122" s="51"/>
      <c r="AE122" s="51"/>
      <c r="AF122" s="51"/>
      <c r="AG122" s="51"/>
    </row>
    <row r="123" ht="13.5" customHeight="1">
      <c r="A123" s="5"/>
      <c r="B123" s="51"/>
      <c r="C123" s="51"/>
      <c r="D123" s="51"/>
      <c r="E123" s="51"/>
      <c r="F123" s="51"/>
      <c r="G123" s="78"/>
      <c r="H123" s="193"/>
      <c r="I123" s="51"/>
      <c r="J123" s="51"/>
      <c r="K123" s="51"/>
      <c r="L123" s="99"/>
      <c r="M123" s="51"/>
      <c r="N123" s="51"/>
      <c r="O123" s="51"/>
      <c r="P123" s="51"/>
      <c r="Q123" s="51"/>
      <c r="R123" s="51"/>
      <c r="S123" s="51"/>
      <c r="T123" s="51"/>
      <c r="U123" s="51"/>
      <c r="V123" s="51"/>
      <c r="W123" s="51"/>
      <c r="X123" s="51"/>
      <c r="Y123" s="51"/>
      <c r="Z123" s="51"/>
      <c r="AA123" s="51"/>
      <c r="AB123" s="51"/>
      <c r="AC123" s="51"/>
      <c r="AD123" s="51"/>
      <c r="AE123" s="51"/>
      <c r="AF123" s="51"/>
      <c r="AG123" s="51"/>
    </row>
    <row r="124" ht="13.5" customHeight="1">
      <c r="A124" s="5"/>
      <c r="B124" s="51"/>
      <c r="C124" s="51"/>
      <c r="D124" s="51"/>
      <c r="E124" s="51"/>
      <c r="F124" s="51"/>
      <c r="G124" s="78"/>
      <c r="H124" s="193"/>
      <c r="I124" s="51"/>
      <c r="J124" s="51"/>
      <c r="K124" s="51"/>
      <c r="L124" s="99"/>
      <c r="M124" s="51"/>
      <c r="N124" s="51"/>
      <c r="O124" s="51"/>
      <c r="P124" s="51"/>
      <c r="Q124" s="51"/>
      <c r="R124" s="51"/>
      <c r="S124" s="51"/>
      <c r="T124" s="51"/>
      <c r="U124" s="51"/>
      <c r="V124" s="51"/>
      <c r="W124" s="51"/>
      <c r="X124" s="51"/>
      <c r="Y124" s="51"/>
      <c r="Z124" s="51"/>
      <c r="AA124" s="51"/>
      <c r="AB124" s="51"/>
      <c r="AC124" s="51"/>
      <c r="AD124" s="51"/>
      <c r="AE124" s="51"/>
      <c r="AF124" s="51"/>
      <c r="AG124" s="51"/>
    </row>
    <row r="125" ht="13.5" customHeight="1">
      <c r="A125" s="5"/>
      <c r="B125" s="51"/>
      <c r="C125" s="51"/>
      <c r="D125" s="51"/>
      <c r="E125" s="51"/>
      <c r="F125" s="51"/>
      <c r="G125" s="78"/>
      <c r="H125" s="193"/>
      <c r="I125" s="51"/>
      <c r="J125" s="51"/>
      <c r="K125" s="51"/>
      <c r="L125" s="99"/>
      <c r="M125" s="51"/>
      <c r="N125" s="51"/>
      <c r="O125" s="51"/>
      <c r="P125" s="51"/>
      <c r="Q125" s="51"/>
      <c r="R125" s="51"/>
      <c r="S125" s="51"/>
      <c r="T125" s="51"/>
      <c r="U125" s="51"/>
      <c r="V125" s="51"/>
      <c r="W125" s="51"/>
      <c r="X125" s="51"/>
      <c r="Y125" s="51"/>
      <c r="Z125" s="51"/>
      <c r="AA125" s="51"/>
      <c r="AB125" s="51"/>
      <c r="AC125" s="51"/>
      <c r="AD125" s="51"/>
      <c r="AE125" s="51"/>
      <c r="AF125" s="51"/>
      <c r="AG125" s="51"/>
    </row>
    <row r="126" ht="13.5" customHeight="1">
      <c r="A126" s="5"/>
      <c r="B126" s="51"/>
      <c r="C126" s="51"/>
      <c r="D126" s="51"/>
      <c r="E126" s="51"/>
      <c r="F126" s="51"/>
      <c r="G126" s="78"/>
      <c r="H126" s="193"/>
      <c r="I126" s="51"/>
      <c r="J126" s="51"/>
      <c r="K126" s="51"/>
      <c r="L126" s="99"/>
      <c r="M126" s="51"/>
      <c r="N126" s="51"/>
      <c r="O126" s="51"/>
      <c r="P126" s="51"/>
      <c r="Q126" s="51"/>
      <c r="R126" s="51"/>
      <c r="S126" s="51"/>
      <c r="T126" s="51"/>
      <c r="U126" s="51"/>
      <c r="V126" s="51"/>
      <c r="W126" s="51"/>
      <c r="X126" s="51"/>
      <c r="Y126" s="51"/>
      <c r="Z126" s="51"/>
      <c r="AA126" s="51"/>
      <c r="AB126" s="51"/>
      <c r="AC126" s="51"/>
      <c r="AD126" s="51"/>
      <c r="AE126" s="51"/>
      <c r="AF126" s="51"/>
      <c r="AG126" s="51"/>
    </row>
    <row r="127" ht="13.5" customHeight="1">
      <c r="A127" s="5"/>
      <c r="B127" s="51"/>
      <c r="C127" s="51"/>
      <c r="D127" s="51"/>
      <c r="E127" s="51"/>
      <c r="F127" s="51"/>
      <c r="G127" s="78"/>
      <c r="H127" s="193"/>
      <c r="I127" s="51"/>
      <c r="J127" s="51"/>
      <c r="K127" s="51"/>
      <c r="L127" s="99"/>
      <c r="M127" s="51"/>
      <c r="N127" s="51"/>
      <c r="O127" s="51"/>
      <c r="P127" s="51"/>
      <c r="Q127" s="51"/>
      <c r="R127" s="51"/>
      <c r="S127" s="51"/>
      <c r="T127" s="51"/>
      <c r="U127" s="51"/>
      <c r="V127" s="51"/>
      <c r="W127" s="51"/>
      <c r="X127" s="51"/>
      <c r="Y127" s="51"/>
      <c r="Z127" s="51"/>
      <c r="AA127" s="51"/>
      <c r="AB127" s="51"/>
      <c r="AC127" s="51"/>
      <c r="AD127" s="51"/>
      <c r="AE127" s="51"/>
      <c r="AF127" s="51"/>
      <c r="AG127" s="51"/>
    </row>
    <row r="128" ht="13.5" customHeight="1">
      <c r="A128" s="5"/>
      <c r="B128" s="51"/>
      <c r="C128" s="51"/>
      <c r="D128" s="51"/>
      <c r="E128" s="51"/>
      <c r="F128" s="51"/>
      <c r="G128" s="78"/>
      <c r="H128" s="193"/>
      <c r="I128" s="51"/>
      <c r="J128" s="51"/>
      <c r="K128" s="51"/>
      <c r="L128" s="99"/>
      <c r="M128" s="51"/>
      <c r="N128" s="51"/>
      <c r="O128" s="51"/>
      <c r="P128" s="51"/>
      <c r="Q128" s="51"/>
      <c r="R128" s="51"/>
      <c r="S128" s="51"/>
      <c r="T128" s="51"/>
      <c r="U128" s="51"/>
      <c r="V128" s="51"/>
      <c r="W128" s="51"/>
      <c r="X128" s="51"/>
      <c r="Y128" s="51"/>
      <c r="Z128" s="51"/>
      <c r="AA128" s="51"/>
      <c r="AB128" s="51"/>
      <c r="AC128" s="51"/>
      <c r="AD128" s="51"/>
      <c r="AE128" s="51"/>
      <c r="AF128" s="51"/>
      <c r="AG128" s="51"/>
    </row>
    <row r="129" ht="13.5" customHeight="1">
      <c r="A129" s="5"/>
      <c r="B129" s="51"/>
      <c r="C129" s="51"/>
      <c r="D129" s="51"/>
      <c r="E129" s="51"/>
      <c r="F129" s="51"/>
      <c r="G129" s="78"/>
      <c r="H129" s="193"/>
      <c r="I129" s="51"/>
      <c r="J129" s="51"/>
      <c r="K129" s="51"/>
      <c r="L129" s="99"/>
      <c r="M129" s="51"/>
      <c r="N129" s="51"/>
      <c r="O129" s="51"/>
      <c r="P129" s="51"/>
      <c r="Q129" s="51"/>
      <c r="R129" s="51"/>
      <c r="S129" s="51"/>
      <c r="T129" s="51"/>
      <c r="U129" s="51"/>
      <c r="V129" s="51"/>
      <c r="W129" s="51"/>
      <c r="X129" s="51"/>
      <c r="Y129" s="51"/>
      <c r="Z129" s="51"/>
      <c r="AA129" s="51"/>
      <c r="AB129" s="51"/>
      <c r="AC129" s="51"/>
      <c r="AD129" s="51"/>
      <c r="AE129" s="51"/>
      <c r="AF129" s="51"/>
      <c r="AG129" s="51"/>
    </row>
    <row r="130" ht="13.5" customHeight="1">
      <c r="A130" s="5"/>
      <c r="B130" s="51"/>
      <c r="C130" s="51"/>
      <c r="D130" s="51"/>
      <c r="E130" s="51"/>
      <c r="F130" s="51"/>
      <c r="G130" s="78"/>
      <c r="H130" s="193"/>
      <c r="I130" s="51"/>
      <c r="J130" s="51"/>
      <c r="K130" s="51"/>
      <c r="L130" s="99"/>
      <c r="M130" s="51"/>
      <c r="N130" s="51"/>
      <c r="O130" s="51"/>
      <c r="P130" s="51"/>
      <c r="Q130" s="51"/>
      <c r="R130" s="51"/>
      <c r="S130" s="51"/>
      <c r="T130" s="51"/>
      <c r="U130" s="51"/>
      <c r="V130" s="51"/>
      <c r="W130" s="51"/>
      <c r="X130" s="51"/>
      <c r="Y130" s="51"/>
      <c r="Z130" s="51"/>
      <c r="AA130" s="51"/>
      <c r="AB130" s="51"/>
      <c r="AC130" s="51"/>
      <c r="AD130" s="51"/>
      <c r="AE130" s="51"/>
      <c r="AF130" s="51"/>
      <c r="AG130" s="51"/>
    </row>
    <row r="131" ht="13.5" customHeight="1">
      <c r="A131" s="5"/>
      <c r="B131" s="51"/>
      <c r="C131" s="51"/>
      <c r="D131" s="51"/>
      <c r="E131" s="51"/>
      <c r="F131" s="51"/>
      <c r="G131" s="78"/>
      <c r="H131" s="193"/>
      <c r="I131" s="51"/>
      <c r="J131" s="51"/>
      <c r="K131" s="51"/>
      <c r="L131" s="99"/>
      <c r="M131" s="51"/>
      <c r="N131" s="51"/>
      <c r="O131" s="51"/>
      <c r="P131" s="51"/>
      <c r="Q131" s="51"/>
      <c r="R131" s="51"/>
      <c r="S131" s="51"/>
      <c r="T131" s="51"/>
      <c r="U131" s="51"/>
      <c r="V131" s="51"/>
      <c r="W131" s="51"/>
      <c r="X131" s="51"/>
      <c r="Y131" s="51"/>
      <c r="Z131" s="51"/>
      <c r="AA131" s="51"/>
      <c r="AB131" s="51"/>
      <c r="AC131" s="51"/>
      <c r="AD131" s="51"/>
      <c r="AE131" s="51"/>
      <c r="AF131" s="51"/>
      <c r="AG131" s="51"/>
    </row>
    <row r="132" ht="13.5" customHeight="1">
      <c r="A132" s="5"/>
      <c r="B132" s="51"/>
      <c r="C132" s="51"/>
      <c r="D132" s="51"/>
      <c r="E132" s="51"/>
      <c r="F132" s="51"/>
      <c r="G132" s="78"/>
      <c r="H132" s="193"/>
      <c r="I132" s="51"/>
      <c r="J132" s="51"/>
      <c r="K132" s="51"/>
      <c r="L132" s="99"/>
      <c r="M132" s="51"/>
      <c r="N132" s="51"/>
      <c r="O132" s="51"/>
      <c r="P132" s="51"/>
      <c r="Q132" s="51"/>
      <c r="R132" s="51"/>
      <c r="S132" s="51"/>
      <c r="T132" s="51"/>
      <c r="U132" s="51"/>
      <c r="V132" s="51"/>
      <c r="W132" s="51"/>
      <c r="X132" s="51"/>
      <c r="Y132" s="51"/>
      <c r="Z132" s="51"/>
      <c r="AA132" s="51"/>
      <c r="AB132" s="51"/>
      <c r="AC132" s="51"/>
      <c r="AD132" s="51"/>
      <c r="AE132" s="51"/>
      <c r="AF132" s="51"/>
      <c r="AG132" s="51"/>
    </row>
    <row r="133" ht="13.5" customHeight="1">
      <c r="A133" s="5"/>
      <c r="B133" s="51"/>
      <c r="C133" s="51"/>
      <c r="D133" s="51"/>
      <c r="E133" s="51"/>
      <c r="F133" s="51"/>
      <c r="G133" s="78"/>
      <c r="H133" s="193"/>
      <c r="I133" s="51"/>
      <c r="J133" s="51"/>
      <c r="K133" s="51"/>
      <c r="L133" s="99"/>
      <c r="M133" s="51"/>
      <c r="N133" s="51"/>
      <c r="O133" s="51"/>
      <c r="P133" s="51"/>
      <c r="Q133" s="51"/>
      <c r="R133" s="51"/>
      <c r="S133" s="51"/>
      <c r="T133" s="51"/>
      <c r="U133" s="51"/>
      <c r="V133" s="51"/>
      <c r="W133" s="51"/>
      <c r="X133" s="51"/>
      <c r="Y133" s="51"/>
      <c r="Z133" s="51"/>
      <c r="AA133" s="51"/>
      <c r="AB133" s="51"/>
      <c r="AC133" s="51"/>
      <c r="AD133" s="51"/>
      <c r="AE133" s="51"/>
      <c r="AF133" s="51"/>
      <c r="AG133" s="51"/>
    </row>
    <row r="134" ht="13.5" customHeight="1">
      <c r="A134" s="5"/>
      <c r="B134" s="51"/>
      <c r="C134" s="51"/>
      <c r="D134" s="51"/>
      <c r="E134" s="51"/>
      <c r="F134" s="51"/>
      <c r="G134" s="78"/>
      <c r="H134" s="193"/>
      <c r="I134" s="51"/>
      <c r="J134" s="51"/>
      <c r="K134" s="51"/>
      <c r="L134" s="99"/>
      <c r="M134" s="51"/>
      <c r="N134" s="51"/>
      <c r="O134" s="51"/>
      <c r="P134" s="51"/>
      <c r="Q134" s="51"/>
      <c r="R134" s="51"/>
      <c r="S134" s="51"/>
      <c r="T134" s="51"/>
      <c r="U134" s="51"/>
      <c r="V134" s="51"/>
      <c r="W134" s="51"/>
      <c r="X134" s="51"/>
      <c r="Y134" s="51"/>
      <c r="Z134" s="51"/>
      <c r="AA134" s="51"/>
      <c r="AB134" s="51"/>
      <c r="AC134" s="51"/>
      <c r="AD134" s="51"/>
      <c r="AE134" s="51"/>
      <c r="AF134" s="51"/>
      <c r="AG134" s="51"/>
    </row>
    <row r="135" ht="13.5" customHeight="1">
      <c r="A135" s="5"/>
      <c r="B135" s="51"/>
      <c r="C135" s="51"/>
      <c r="D135" s="51"/>
      <c r="E135" s="51"/>
      <c r="F135" s="51"/>
      <c r="G135" s="78"/>
      <c r="H135" s="193"/>
      <c r="I135" s="51"/>
      <c r="J135" s="51"/>
      <c r="K135" s="51"/>
      <c r="L135" s="99"/>
      <c r="M135" s="51"/>
      <c r="N135" s="51"/>
      <c r="O135" s="51"/>
      <c r="P135" s="51"/>
      <c r="Q135" s="51"/>
      <c r="R135" s="51"/>
      <c r="S135" s="51"/>
      <c r="T135" s="51"/>
      <c r="U135" s="51"/>
      <c r="V135" s="51"/>
      <c r="W135" s="51"/>
      <c r="X135" s="51"/>
      <c r="Y135" s="51"/>
      <c r="Z135" s="51"/>
      <c r="AA135" s="51"/>
      <c r="AB135" s="51"/>
      <c r="AC135" s="51"/>
      <c r="AD135" s="51"/>
      <c r="AE135" s="51"/>
      <c r="AF135" s="51"/>
      <c r="AG135" s="51"/>
    </row>
    <row r="136" ht="13.5" customHeight="1">
      <c r="A136" s="5"/>
      <c r="B136" s="51"/>
      <c r="C136" s="51"/>
      <c r="D136" s="51"/>
      <c r="E136" s="51"/>
      <c r="F136" s="51"/>
      <c r="G136" s="78"/>
      <c r="H136" s="193"/>
      <c r="I136" s="51"/>
      <c r="J136" s="51"/>
      <c r="K136" s="51"/>
      <c r="L136" s="99"/>
      <c r="M136" s="51"/>
      <c r="N136" s="51"/>
      <c r="O136" s="51"/>
      <c r="P136" s="51"/>
      <c r="Q136" s="51"/>
      <c r="R136" s="51"/>
      <c r="S136" s="51"/>
      <c r="T136" s="51"/>
      <c r="U136" s="51"/>
      <c r="V136" s="51"/>
      <c r="W136" s="51"/>
      <c r="X136" s="51"/>
      <c r="Y136" s="51"/>
      <c r="Z136" s="51"/>
      <c r="AA136" s="51"/>
      <c r="AB136" s="51"/>
      <c r="AC136" s="51"/>
      <c r="AD136" s="51"/>
      <c r="AE136" s="51"/>
      <c r="AF136" s="51"/>
      <c r="AG136" s="51"/>
    </row>
    <row r="137" ht="13.5" customHeight="1">
      <c r="A137" s="5"/>
      <c r="B137" s="51"/>
      <c r="C137" s="51"/>
      <c r="D137" s="51"/>
      <c r="E137" s="51"/>
      <c r="F137" s="51"/>
      <c r="G137" s="78"/>
      <c r="H137" s="193"/>
      <c r="I137" s="51"/>
      <c r="J137" s="51"/>
      <c r="K137" s="51"/>
      <c r="L137" s="99"/>
      <c r="M137" s="51"/>
      <c r="N137" s="51"/>
      <c r="O137" s="51"/>
      <c r="P137" s="51"/>
      <c r="Q137" s="51"/>
      <c r="R137" s="51"/>
      <c r="S137" s="51"/>
      <c r="T137" s="51"/>
      <c r="U137" s="51"/>
      <c r="V137" s="51"/>
      <c r="W137" s="51"/>
      <c r="X137" s="51"/>
      <c r="Y137" s="51"/>
      <c r="Z137" s="51"/>
      <c r="AA137" s="51"/>
      <c r="AB137" s="51"/>
      <c r="AC137" s="51"/>
      <c r="AD137" s="51"/>
      <c r="AE137" s="51"/>
      <c r="AF137" s="51"/>
      <c r="AG137" s="51"/>
    </row>
    <row r="138" ht="13.5" customHeight="1">
      <c r="A138" s="5"/>
      <c r="B138" s="51"/>
      <c r="C138" s="51"/>
      <c r="D138" s="51"/>
      <c r="E138" s="51"/>
      <c r="F138" s="51"/>
      <c r="G138" s="78"/>
      <c r="H138" s="193"/>
      <c r="I138" s="51"/>
      <c r="J138" s="51"/>
      <c r="K138" s="51"/>
      <c r="L138" s="99"/>
      <c r="M138" s="51"/>
      <c r="N138" s="51"/>
      <c r="O138" s="51"/>
      <c r="P138" s="51"/>
      <c r="Q138" s="51"/>
      <c r="R138" s="51"/>
      <c r="S138" s="51"/>
      <c r="T138" s="51"/>
      <c r="U138" s="51"/>
      <c r="V138" s="51"/>
      <c r="W138" s="51"/>
      <c r="X138" s="51"/>
      <c r="Y138" s="51"/>
      <c r="Z138" s="51"/>
      <c r="AA138" s="51"/>
      <c r="AB138" s="51"/>
      <c r="AC138" s="51"/>
      <c r="AD138" s="51"/>
      <c r="AE138" s="51"/>
      <c r="AF138" s="51"/>
      <c r="AG138" s="51"/>
    </row>
    <row r="139" ht="13.5" customHeight="1">
      <c r="A139" s="5"/>
      <c r="B139" s="51"/>
      <c r="C139" s="51"/>
      <c r="D139" s="51"/>
      <c r="E139" s="51"/>
      <c r="F139" s="51"/>
      <c r="G139" s="78"/>
      <c r="H139" s="193"/>
      <c r="I139" s="51"/>
      <c r="J139" s="51"/>
      <c r="K139" s="51"/>
      <c r="L139" s="99"/>
      <c r="M139" s="51"/>
      <c r="N139" s="51"/>
      <c r="O139" s="51"/>
      <c r="P139" s="51"/>
      <c r="Q139" s="51"/>
      <c r="R139" s="51"/>
      <c r="S139" s="51"/>
      <c r="T139" s="51"/>
      <c r="U139" s="51"/>
      <c r="V139" s="51"/>
      <c r="W139" s="51"/>
      <c r="X139" s="51"/>
      <c r="Y139" s="51"/>
      <c r="Z139" s="51"/>
      <c r="AA139" s="51"/>
      <c r="AB139" s="51"/>
      <c r="AC139" s="51"/>
      <c r="AD139" s="51"/>
      <c r="AE139" s="51"/>
      <c r="AF139" s="51"/>
      <c r="AG139" s="51"/>
    </row>
    <row r="140" ht="13.5" customHeight="1">
      <c r="A140" s="5"/>
      <c r="B140" s="51"/>
      <c r="C140" s="51"/>
      <c r="D140" s="51"/>
      <c r="E140" s="51"/>
      <c r="F140" s="51"/>
      <c r="G140" s="78"/>
      <c r="H140" s="193"/>
      <c r="I140" s="51"/>
      <c r="J140" s="51"/>
      <c r="K140" s="51"/>
      <c r="L140" s="99"/>
      <c r="M140" s="51"/>
      <c r="N140" s="51"/>
      <c r="O140" s="51"/>
      <c r="P140" s="51"/>
      <c r="Q140" s="51"/>
      <c r="R140" s="51"/>
      <c r="S140" s="51"/>
      <c r="T140" s="51"/>
      <c r="U140" s="51"/>
      <c r="V140" s="51"/>
      <c r="W140" s="51"/>
      <c r="X140" s="51"/>
      <c r="Y140" s="51"/>
      <c r="Z140" s="51"/>
      <c r="AA140" s="51"/>
      <c r="AB140" s="51"/>
      <c r="AC140" s="51"/>
      <c r="AD140" s="51"/>
      <c r="AE140" s="51"/>
      <c r="AF140" s="51"/>
      <c r="AG140" s="51"/>
    </row>
    <row r="141" ht="13.5" customHeight="1">
      <c r="A141" s="5"/>
      <c r="B141" s="51"/>
      <c r="C141" s="51"/>
      <c r="D141" s="51"/>
      <c r="E141" s="51"/>
      <c r="F141" s="51"/>
      <c r="G141" s="78"/>
      <c r="H141" s="193"/>
      <c r="I141" s="51"/>
      <c r="J141" s="51"/>
      <c r="K141" s="51"/>
      <c r="L141" s="99"/>
      <c r="M141" s="51"/>
      <c r="N141" s="51"/>
      <c r="O141" s="51"/>
      <c r="P141" s="51"/>
      <c r="Q141" s="51"/>
      <c r="R141" s="51"/>
      <c r="S141" s="51"/>
      <c r="T141" s="51"/>
      <c r="U141" s="51"/>
      <c r="V141" s="51"/>
      <c r="W141" s="51"/>
      <c r="X141" s="51"/>
      <c r="Y141" s="51"/>
      <c r="Z141" s="51"/>
      <c r="AA141" s="51"/>
      <c r="AB141" s="51"/>
      <c r="AC141" s="51"/>
      <c r="AD141" s="51"/>
      <c r="AE141" s="51"/>
      <c r="AF141" s="51"/>
      <c r="AG141" s="51"/>
    </row>
    <row r="142" ht="13.5" customHeight="1">
      <c r="A142" s="5"/>
      <c r="B142" s="51"/>
      <c r="C142" s="51"/>
      <c r="D142" s="51"/>
      <c r="E142" s="51"/>
      <c r="F142" s="51"/>
      <c r="G142" s="78"/>
      <c r="H142" s="193"/>
      <c r="I142" s="51"/>
      <c r="J142" s="51"/>
      <c r="K142" s="51"/>
      <c r="L142" s="99"/>
      <c r="M142" s="51"/>
      <c r="N142" s="51"/>
      <c r="O142" s="51"/>
      <c r="P142" s="51"/>
      <c r="Q142" s="51"/>
      <c r="R142" s="51"/>
      <c r="S142" s="51"/>
      <c r="T142" s="51"/>
      <c r="U142" s="51"/>
      <c r="V142" s="51"/>
      <c r="W142" s="51"/>
      <c r="X142" s="51"/>
      <c r="Y142" s="51"/>
      <c r="Z142" s="51"/>
      <c r="AA142" s="51"/>
      <c r="AB142" s="51"/>
      <c r="AC142" s="51"/>
      <c r="AD142" s="51"/>
      <c r="AE142" s="51"/>
      <c r="AF142" s="51"/>
      <c r="AG142" s="51"/>
    </row>
    <row r="143" ht="13.5" customHeight="1">
      <c r="A143" s="5"/>
      <c r="B143" s="51"/>
      <c r="C143" s="51"/>
      <c r="D143" s="51"/>
      <c r="E143" s="51"/>
      <c r="F143" s="51"/>
      <c r="G143" s="78"/>
      <c r="H143" s="193"/>
      <c r="I143" s="51"/>
      <c r="J143" s="51"/>
      <c r="K143" s="51"/>
      <c r="L143" s="99"/>
      <c r="M143" s="51"/>
      <c r="N143" s="51"/>
      <c r="O143" s="51"/>
      <c r="P143" s="51"/>
      <c r="Q143" s="51"/>
      <c r="R143" s="51"/>
      <c r="S143" s="51"/>
      <c r="T143" s="51"/>
      <c r="U143" s="51"/>
      <c r="V143" s="51"/>
      <c r="W143" s="51"/>
      <c r="X143" s="51"/>
      <c r="Y143" s="51"/>
      <c r="Z143" s="51"/>
      <c r="AA143" s="51"/>
      <c r="AB143" s="51"/>
      <c r="AC143" s="51"/>
      <c r="AD143" s="51"/>
      <c r="AE143" s="51"/>
      <c r="AF143" s="51"/>
      <c r="AG143" s="51"/>
    </row>
    <row r="144" ht="13.5" customHeight="1">
      <c r="A144" s="5"/>
      <c r="B144" s="51"/>
      <c r="C144" s="51"/>
      <c r="D144" s="51"/>
      <c r="E144" s="51"/>
      <c r="F144" s="51"/>
      <c r="G144" s="78"/>
      <c r="H144" s="193"/>
      <c r="I144" s="51"/>
      <c r="J144" s="51"/>
      <c r="K144" s="51"/>
      <c r="L144" s="99"/>
      <c r="M144" s="51"/>
      <c r="N144" s="51"/>
      <c r="O144" s="51"/>
      <c r="P144" s="51"/>
      <c r="Q144" s="51"/>
      <c r="R144" s="51"/>
      <c r="S144" s="51"/>
      <c r="T144" s="51"/>
      <c r="U144" s="51"/>
      <c r="V144" s="51"/>
      <c r="W144" s="51"/>
      <c r="X144" s="51"/>
      <c r="Y144" s="51"/>
      <c r="Z144" s="51"/>
      <c r="AA144" s="51"/>
      <c r="AB144" s="51"/>
      <c r="AC144" s="51"/>
      <c r="AD144" s="51"/>
      <c r="AE144" s="51"/>
      <c r="AF144" s="51"/>
      <c r="AG144" s="51"/>
    </row>
    <row r="145" ht="13.5" customHeight="1">
      <c r="A145" s="5"/>
      <c r="B145" s="51"/>
      <c r="C145" s="51"/>
      <c r="D145" s="51"/>
      <c r="E145" s="51"/>
      <c r="F145" s="51"/>
      <c r="G145" s="78"/>
      <c r="H145" s="193"/>
      <c r="I145" s="51"/>
      <c r="J145" s="51"/>
      <c r="K145" s="51"/>
      <c r="L145" s="99"/>
      <c r="M145" s="51"/>
      <c r="N145" s="51"/>
      <c r="O145" s="51"/>
      <c r="P145" s="51"/>
      <c r="Q145" s="51"/>
      <c r="R145" s="51"/>
      <c r="S145" s="51"/>
      <c r="T145" s="51"/>
      <c r="U145" s="51"/>
      <c r="V145" s="51"/>
      <c r="W145" s="51"/>
      <c r="X145" s="51"/>
      <c r="Y145" s="51"/>
      <c r="Z145" s="51"/>
      <c r="AA145" s="51"/>
      <c r="AB145" s="51"/>
      <c r="AC145" s="51"/>
      <c r="AD145" s="51"/>
      <c r="AE145" s="51"/>
      <c r="AF145" s="51"/>
      <c r="AG145" s="51"/>
    </row>
    <row r="146" ht="13.5" customHeight="1">
      <c r="A146" s="5"/>
      <c r="B146" s="51"/>
      <c r="C146" s="51"/>
      <c r="D146" s="51"/>
      <c r="E146" s="51"/>
      <c r="F146" s="51"/>
      <c r="G146" s="78"/>
      <c r="H146" s="193"/>
      <c r="I146" s="51"/>
      <c r="J146" s="51"/>
      <c r="K146" s="51"/>
      <c r="L146" s="99"/>
      <c r="M146" s="51"/>
      <c r="N146" s="51"/>
      <c r="O146" s="51"/>
      <c r="P146" s="51"/>
      <c r="Q146" s="51"/>
      <c r="R146" s="51"/>
      <c r="S146" s="51"/>
      <c r="T146" s="51"/>
      <c r="U146" s="51"/>
      <c r="V146" s="51"/>
      <c r="W146" s="51"/>
      <c r="X146" s="51"/>
      <c r="Y146" s="51"/>
      <c r="Z146" s="51"/>
      <c r="AA146" s="51"/>
      <c r="AB146" s="51"/>
      <c r="AC146" s="51"/>
      <c r="AD146" s="51"/>
      <c r="AE146" s="51"/>
      <c r="AF146" s="51"/>
      <c r="AG146" s="51"/>
    </row>
    <row r="147" ht="13.5" customHeight="1">
      <c r="A147" s="5"/>
      <c r="B147" s="51"/>
      <c r="C147" s="51"/>
      <c r="D147" s="51"/>
      <c r="E147" s="51"/>
      <c r="F147" s="51"/>
      <c r="G147" s="78"/>
      <c r="H147" s="193"/>
      <c r="I147" s="51"/>
      <c r="J147" s="51"/>
      <c r="K147" s="51"/>
      <c r="L147" s="99"/>
      <c r="M147" s="51"/>
      <c r="N147" s="51"/>
      <c r="O147" s="51"/>
      <c r="P147" s="51"/>
      <c r="Q147" s="51"/>
      <c r="R147" s="51"/>
      <c r="S147" s="51"/>
      <c r="T147" s="51"/>
      <c r="U147" s="51"/>
      <c r="V147" s="51"/>
      <c r="W147" s="51"/>
      <c r="X147" s="51"/>
      <c r="Y147" s="51"/>
      <c r="Z147" s="51"/>
      <c r="AA147" s="51"/>
      <c r="AB147" s="51"/>
      <c r="AC147" s="51"/>
      <c r="AD147" s="51"/>
      <c r="AE147" s="51"/>
      <c r="AF147" s="51"/>
      <c r="AG147" s="51"/>
    </row>
    <row r="148" ht="13.5" customHeight="1">
      <c r="A148" s="5"/>
      <c r="B148" s="51"/>
      <c r="C148" s="51"/>
      <c r="D148" s="51"/>
      <c r="E148" s="51"/>
      <c r="F148" s="51"/>
      <c r="G148" s="78"/>
      <c r="H148" s="193"/>
      <c r="I148" s="51"/>
      <c r="J148" s="51"/>
      <c r="K148" s="51"/>
      <c r="L148" s="99"/>
      <c r="M148" s="51"/>
      <c r="N148" s="51"/>
      <c r="O148" s="51"/>
      <c r="P148" s="51"/>
      <c r="Q148" s="51"/>
      <c r="R148" s="51"/>
      <c r="S148" s="51"/>
      <c r="T148" s="51"/>
      <c r="U148" s="51"/>
      <c r="V148" s="51"/>
      <c r="W148" s="51"/>
      <c r="X148" s="51"/>
      <c r="Y148" s="51"/>
      <c r="Z148" s="51"/>
      <c r="AA148" s="51"/>
      <c r="AB148" s="51"/>
      <c r="AC148" s="51"/>
      <c r="AD148" s="51"/>
      <c r="AE148" s="51"/>
      <c r="AF148" s="51"/>
      <c r="AG148" s="51"/>
    </row>
    <row r="149" ht="13.5" customHeight="1">
      <c r="A149" s="5"/>
      <c r="B149" s="51"/>
      <c r="C149" s="51"/>
      <c r="D149" s="51"/>
      <c r="E149" s="51"/>
      <c r="F149" s="51"/>
      <c r="G149" s="78"/>
      <c r="H149" s="193"/>
      <c r="I149" s="51"/>
      <c r="J149" s="51"/>
      <c r="K149" s="51"/>
      <c r="L149" s="99"/>
      <c r="M149" s="51"/>
      <c r="N149" s="51"/>
      <c r="O149" s="51"/>
      <c r="P149" s="51"/>
      <c r="Q149" s="51"/>
      <c r="R149" s="51"/>
      <c r="S149" s="51"/>
      <c r="T149" s="51"/>
      <c r="U149" s="51"/>
      <c r="V149" s="51"/>
      <c r="W149" s="51"/>
      <c r="X149" s="51"/>
      <c r="Y149" s="51"/>
      <c r="Z149" s="51"/>
      <c r="AA149" s="51"/>
      <c r="AB149" s="51"/>
      <c r="AC149" s="51"/>
      <c r="AD149" s="51"/>
      <c r="AE149" s="51"/>
      <c r="AF149" s="51"/>
      <c r="AG149" s="51"/>
    </row>
    <row r="150" ht="13.5" customHeight="1">
      <c r="A150" s="5"/>
      <c r="B150" s="51"/>
      <c r="C150" s="51"/>
      <c r="D150" s="51"/>
      <c r="E150" s="51"/>
      <c r="F150" s="51"/>
      <c r="G150" s="78"/>
      <c r="H150" s="193"/>
      <c r="I150" s="51"/>
      <c r="J150" s="51"/>
      <c r="K150" s="51"/>
      <c r="L150" s="99"/>
      <c r="M150" s="51"/>
      <c r="N150" s="51"/>
      <c r="O150" s="51"/>
      <c r="P150" s="51"/>
      <c r="Q150" s="51"/>
      <c r="R150" s="51"/>
      <c r="S150" s="51"/>
      <c r="T150" s="51"/>
      <c r="U150" s="51"/>
      <c r="V150" s="51"/>
      <c r="W150" s="51"/>
      <c r="X150" s="51"/>
      <c r="Y150" s="51"/>
      <c r="Z150" s="51"/>
      <c r="AA150" s="51"/>
      <c r="AB150" s="51"/>
      <c r="AC150" s="51"/>
      <c r="AD150" s="51"/>
      <c r="AE150" s="51"/>
      <c r="AF150" s="51"/>
      <c r="AG150" s="51"/>
    </row>
    <row r="151" ht="13.5" customHeight="1">
      <c r="A151" s="5"/>
      <c r="B151" s="51"/>
      <c r="C151" s="51"/>
      <c r="D151" s="51"/>
      <c r="E151" s="51"/>
      <c r="F151" s="51"/>
      <c r="G151" s="78"/>
      <c r="H151" s="193"/>
      <c r="I151" s="51"/>
      <c r="J151" s="51"/>
      <c r="K151" s="51"/>
      <c r="L151" s="99"/>
      <c r="M151" s="51"/>
      <c r="N151" s="51"/>
      <c r="O151" s="51"/>
      <c r="P151" s="51"/>
      <c r="Q151" s="51"/>
      <c r="R151" s="51"/>
      <c r="S151" s="51"/>
      <c r="T151" s="51"/>
      <c r="U151" s="51"/>
      <c r="V151" s="51"/>
      <c r="W151" s="51"/>
      <c r="X151" s="51"/>
      <c r="Y151" s="51"/>
      <c r="Z151" s="51"/>
      <c r="AA151" s="51"/>
      <c r="AB151" s="51"/>
      <c r="AC151" s="51"/>
      <c r="AD151" s="51"/>
      <c r="AE151" s="51"/>
      <c r="AF151" s="51"/>
      <c r="AG151" s="51"/>
    </row>
    <row r="152" ht="13.5" customHeight="1">
      <c r="A152" s="5"/>
      <c r="B152" s="51"/>
      <c r="C152" s="51"/>
      <c r="D152" s="51"/>
      <c r="E152" s="51"/>
      <c r="F152" s="51"/>
      <c r="G152" s="78"/>
      <c r="H152" s="193"/>
      <c r="I152" s="51"/>
      <c r="J152" s="51"/>
      <c r="K152" s="51"/>
      <c r="L152" s="99"/>
      <c r="M152" s="51"/>
      <c r="N152" s="51"/>
      <c r="O152" s="51"/>
      <c r="P152" s="51"/>
      <c r="Q152" s="51"/>
      <c r="R152" s="51"/>
      <c r="S152" s="51"/>
      <c r="T152" s="51"/>
      <c r="U152" s="51"/>
      <c r="V152" s="51"/>
      <c r="W152" s="51"/>
      <c r="X152" s="51"/>
      <c r="Y152" s="51"/>
      <c r="Z152" s="51"/>
      <c r="AA152" s="51"/>
      <c r="AB152" s="51"/>
      <c r="AC152" s="51"/>
      <c r="AD152" s="51"/>
      <c r="AE152" s="51"/>
      <c r="AF152" s="51"/>
      <c r="AG152" s="51"/>
    </row>
    <row r="153" ht="13.5" customHeight="1">
      <c r="A153" s="5"/>
      <c r="B153" s="51"/>
      <c r="C153" s="51"/>
      <c r="D153" s="51"/>
      <c r="E153" s="51"/>
      <c r="F153" s="51"/>
      <c r="G153" s="78"/>
      <c r="H153" s="193"/>
      <c r="I153" s="51"/>
      <c r="J153" s="51"/>
      <c r="K153" s="51"/>
      <c r="L153" s="99"/>
      <c r="M153" s="51"/>
      <c r="N153" s="51"/>
      <c r="O153" s="51"/>
      <c r="P153" s="51"/>
      <c r="Q153" s="51"/>
      <c r="R153" s="51"/>
      <c r="S153" s="51"/>
      <c r="T153" s="51"/>
      <c r="U153" s="51"/>
      <c r="V153" s="51"/>
      <c r="W153" s="51"/>
      <c r="X153" s="51"/>
      <c r="Y153" s="51"/>
      <c r="Z153" s="51"/>
      <c r="AA153" s="51"/>
      <c r="AB153" s="51"/>
      <c r="AC153" s="51"/>
      <c r="AD153" s="51"/>
      <c r="AE153" s="51"/>
      <c r="AF153" s="51"/>
      <c r="AG153" s="51"/>
    </row>
    <row r="154" ht="13.5" customHeight="1">
      <c r="A154" s="5"/>
      <c r="B154" s="51"/>
      <c r="C154" s="51"/>
      <c r="D154" s="51"/>
      <c r="E154" s="51"/>
      <c r="F154" s="51"/>
      <c r="G154" s="78"/>
      <c r="H154" s="193"/>
      <c r="I154" s="51"/>
      <c r="J154" s="51"/>
      <c r="K154" s="51"/>
      <c r="L154" s="99"/>
      <c r="M154" s="51"/>
      <c r="N154" s="51"/>
      <c r="O154" s="51"/>
      <c r="P154" s="51"/>
      <c r="Q154" s="51"/>
      <c r="R154" s="51"/>
      <c r="S154" s="51"/>
      <c r="T154" s="51"/>
      <c r="U154" s="51"/>
      <c r="V154" s="51"/>
      <c r="W154" s="51"/>
      <c r="X154" s="51"/>
      <c r="Y154" s="51"/>
      <c r="Z154" s="51"/>
      <c r="AA154" s="51"/>
      <c r="AB154" s="51"/>
      <c r="AC154" s="51"/>
      <c r="AD154" s="51"/>
      <c r="AE154" s="51"/>
      <c r="AF154" s="51"/>
      <c r="AG154" s="51"/>
    </row>
    <row r="155" ht="13.5" customHeight="1">
      <c r="A155" s="5"/>
      <c r="B155" s="51"/>
      <c r="C155" s="51"/>
      <c r="D155" s="51"/>
      <c r="E155" s="51"/>
      <c r="F155" s="51"/>
      <c r="G155" s="78"/>
      <c r="H155" s="193"/>
      <c r="I155" s="51"/>
      <c r="J155" s="51"/>
      <c r="K155" s="51"/>
      <c r="L155" s="99"/>
      <c r="M155" s="51"/>
      <c r="N155" s="51"/>
      <c r="O155" s="51"/>
      <c r="P155" s="51"/>
      <c r="Q155" s="51"/>
      <c r="R155" s="51"/>
      <c r="S155" s="51"/>
      <c r="T155" s="51"/>
      <c r="U155" s="51"/>
      <c r="V155" s="51"/>
      <c r="W155" s="51"/>
      <c r="X155" s="51"/>
      <c r="Y155" s="51"/>
      <c r="Z155" s="51"/>
      <c r="AA155" s="51"/>
      <c r="AB155" s="51"/>
      <c r="AC155" s="51"/>
      <c r="AD155" s="51"/>
      <c r="AE155" s="51"/>
      <c r="AF155" s="51"/>
      <c r="AG155" s="51"/>
    </row>
    <row r="156" ht="13.5" customHeight="1">
      <c r="A156" s="5"/>
      <c r="B156" s="51"/>
      <c r="C156" s="51"/>
      <c r="D156" s="51"/>
      <c r="E156" s="51"/>
      <c r="F156" s="51"/>
      <c r="G156" s="78"/>
      <c r="H156" s="193"/>
      <c r="I156" s="51"/>
      <c r="J156" s="51"/>
      <c r="K156" s="51"/>
      <c r="L156" s="99"/>
      <c r="M156" s="51"/>
      <c r="N156" s="51"/>
      <c r="O156" s="51"/>
      <c r="P156" s="51"/>
      <c r="Q156" s="51"/>
      <c r="R156" s="51"/>
      <c r="S156" s="51"/>
      <c r="T156" s="51"/>
      <c r="U156" s="51"/>
      <c r="V156" s="51"/>
      <c r="W156" s="51"/>
      <c r="X156" s="51"/>
      <c r="Y156" s="51"/>
      <c r="Z156" s="51"/>
      <c r="AA156" s="51"/>
      <c r="AB156" s="51"/>
      <c r="AC156" s="51"/>
      <c r="AD156" s="51"/>
      <c r="AE156" s="51"/>
      <c r="AF156" s="51"/>
      <c r="AG156" s="51"/>
    </row>
    <row r="157" ht="13.5" customHeight="1">
      <c r="A157" s="5"/>
      <c r="B157" s="51"/>
      <c r="C157" s="51"/>
      <c r="D157" s="51"/>
      <c r="E157" s="51"/>
      <c r="F157" s="51"/>
      <c r="G157" s="78"/>
      <c r="H157" s="193"/>
      <c r="I157" s="51"/>
      <c r="J157" s="51"/>
      <c r="K157" s="51"/>
      <c r="L157" s="99"/>
      <c r="M157" s="51"/>
      <c r="N157" s="51"/>
      <c r="O157" s="51"/>
      <c r="P157" s="51"/>
      <c r="Q157" s="51"/>
      <c r="R157" s="51"/>
      <c r="S157" s="51"/>
      <c r="T157" s="51"/>
      <c r="U157" s="51"/>
      <c r="V157" s="51"/>
      <c r="W157" s="51"/>
      <c r="X157" s="51"/>
      <c r="Y157" s="51"/>
      <c r="Z157" s="51"/>
      <c r="AA157" s="51"/>
      <c r="AB157" s="51"/>
      <c r="AC157" s="51"/>
      <c r="AD157" s="51"/>
      <c r="AE157" s="51"/>
      <c r="AF157" s="51"/>
      <c r="AG157" s="51"/>
    </row>
    <row r="158" ht="13.5" customHeight="1">
      <c r="A158" s="5"/>
      <c r="B158" s="51"/>
      <c r="C158" s="51"/>
      <c r="D158" s="51"/>
      <c r="E158" s="51"/>
      <c r="F158" s="51"/>
      <c r="G158" s="78"/>
      <c r="H158" s="193"/>
      <c r="I158" s="51"/>
      <c r="J158" s="51"/>
      <c r="K158" s="51"/>
      <c r="L158" s="99"/>
      <c r="M158" s="51"/>
      <c r="N158" s="51"/>
      <c r="O158" s="51"/>
      <c r="P158" s="51"/>
      <c r="Q158" s="51"/>
      <c r="R158" s="51"/>
      <c r="S158" s="51"/>
      <c r="T158" s="51"/>
      <c r="U158" s="51"/>
      <c r="V158" s="51"/>
      <c r="W158" s="51"/>
      <c r="X158" s="51"/>
      <c r="Y158" s="51"/>
      <c r="Z158" s="51"/>
      <c r="AA158" s="51"/>
      <c r="AB158" s="51"/>
      <c r="AC158" s="51"/>
      <c r="AD158" s="51"/>
      <c r="AE158" s="51"/>
      <c r="AF158" s="51"/>
      <c r="AG158" s="51"/>
    </row>
    <row r="159" ht="13.5" customHeight="1">
      <c r="A159" s="5"/>
      <c r="B159" s="51"/>
      <c r="C159" s="51"/>
      <c r="D159" s="51"/>
      <c r="E159" s="51"/>
      <c r="F159" s="51"/>
      <c r="G159" s="78"/>
      <c r="H159" s="193"/>
      <c r="I159" s="51"/>
      <c r="J159" s="51"/>
      <c r="K159" s="51"/>
      <c r="L159" s="99"/>
      <c r="M159" s="51"/>
      <c r="N159" s="51"/>
      <c r="O159" s="51"/>
      <c r="P159" s="51"/>
      <c r="Q159" s="51"/>
      <c r="R159" s="51"/>
      <c r="S159" s="51"/>
      <c r="T159" s="51"/>
      <c r="U159" s="51"/>
      <c r="V159" s="51"/>
      <c r="W159" s="51"/>
      <c r="X159" s="51"/>
      <c r="Y159" s="51"/>
      <c r="Z159" s="51"/>
      <c r="AA159" s="51"/>
      <c r="AB159" s="51"/>
      <c r="AC159" s="51"/>
      <c r="AD159" s="51"/>
      <c r="AE159" s="51"/>
      <c r="AF159" s="51"/>
      <c r="AG159" s="51"/>
    </row>
    <row r="160" ht="13.5" customHeight="1">
      <c r="A160" s="5"/>
      <c r="B160" s="51"/>
      <c r="C160" s="51"/>
      <c r="D160" s="51"/>
      <c r="E160" s="51"/>
      <c r="F160" s="51"/>
      <c r="G160" s="78"/>
      <c r="H160" s="193"/>
      <c r="I160" s="51"/>
      <c r="J160" s="51"/>
      <c r="K160" s="51"/>
      <c r="L160" s="99"/>
      <c r="M160" s="51"/>
      <c r="N160" s="51"/>
      <c r="O160" s="51"/>
      <c r="P160" s="51"/>
      <c r="Q160" s="51"/>
      <c r="R160" s="51"/>
      <c r="S160" s="51"/>
      <c r="T160" s="51"/>
      <c r="U160" s="51"/>
      <c r="V160" s="51"/>
      <c r="W160" s="51"/>
      <c r="X160" s="51"/>
      <c r="Y160" s="51"/>
      <c r="Z160" s="51"/>
      <c r="AA160" s="51"/>
      <c r="AB160" s="51"/>
      <c r="AC160" s="51"/>
      <c r="AD160" s="51"/>
      <c r="AE160" s="51"/>
      <c r="AF160" s="51"/>
      <c r="AG160" s="51"/>
    </row>
    <row r="161" ht="13.5" customHeight="1">
      <c r="A161" s="5"/>
      <c r="B161" s="51"/>
      <c r="C161" s="51"/>
      <c r="D161" s="51"/>
      <c r="E161" s="51"/>
      <c r="F161" s="51"/>
      <c r="G161" s="78"/>
      <c r="H161" s="193"/>
      <c r="I161" s="51"/>
      <c r="J161" s="51"/>
      <c r="K161" s="51"/>
      <c r="L161" s="99"/>
      <c r="M161" s="51"/>
      <c r="N161" s="51"/>
      <c r="O161" s="51"/>
      <c r="P161" s="51"/>
      <c r="Q161" s="51"/>
      <c r="R161" s="51"/>
      <c r="S161" s="51"/>
      <c r="T161" s="51"/>
      <c r="U161" s="51"/>
      <c r="V161" s="51"/>
      <c r="W161" s="51"/>
      <c r="X161" s="51"/>
      <c r="Y161" s="51"/>
      <c r="Z161" s="51"/>
      <c r="AA161" s="51"/>
      <c r="AB161" s="51"/>
      <c r="AC161" s="51"/>
      <c r="AD161" s="51"/>
      <c r="AE161" s="51"/>
      <c r="AF161" s="51"/>
      <c r="AG161" s="51"/>
    </row>
    <row r="162" ht="13.5" customHeight="1">
      <c r="A162" s="5"/>
      <c r="B162" s="51"/>
      <c r="C162" s="51"/>
      <c r="D162" s="51"/>
      <c r="E162" s="51"/>
      <c r="F162" s="51"/>
      <c r="G162" s="78"/>
      <c r="H162" s="193"/>
      <c r="I162" s="51"/>
      <c r="J162" s="51"/>
      <c r="K162" s="51"/>
      <c r="L162" s="99"/>
      <c r="M162" s="51"/>
      <c r="N162" s="51"/>
      <c r="O162" s="51"/>
      <c r="P162" s="51"/>
      <c r="Q162" s="51"/>
      <c r="R162" s="51"/>
      <c r="S162" s="51"/>
      <c r="T162" s="51"/>
      <c r="U162" s="51"/>
      <c r="V162" s="51"/>
      <c r="W162" s="51"/>
      <c r="X162" s="51"/>
      <c r="Y162" s="51"/>
      <c r="Z162" s="51"/>
      <c r="AA162" s="51"/>
      <c r="AB162" s="51"/>
      <c r="AC162" s="51"/>
      <c r="AD162" s="51"/>
      <c r="AE162" s="51"/>
      <c r="AF162" s="51"/>
      <c r="AG162" s="51"/>
    </row>
    <row r="163" ht="13.5" customHeight="1">
      <c r="A163" s="5"/>
      <c r="B163" s="51"/>
      <c r="C163" s="51"/>
      <c r="D163" s="51"/>
      <c r="E163" s="51"/>
      <c r="F163" s="51"/>
      <c r="G163" s="78"/>
      <c r="H163" s="193"/>
      <c r="I163" s="51"/>
      <c r="J163" s="51"/>
      <c r="K163" s="51"/>
      <c r="L163" s="99"/>
      <c r="M163" s="51"/>
      <c r="N163" s="51"/>
      <c r="O163" s="51"/>
      <c r="P163" s="51"/>
      <c r="Q163" s="51"/>
      <c r="R163" s="51"/>
      <c r="S163" s="51"/>
      <c r="T163" s="51"/>
      <c r="U163" s="51"/>
      <c r="V163" s="51"/>
      <c r="W163" s="51"/>
      <c r="X163" s="51"/>
      <c r="Y163" s="51"/>
      <c r="Z163" s="51"/>
      <c r="AA163" s="51"/>
      <c r="AB163" s="51"/>
      <c r="AC163" s="51"/>
      <c r="AD163" s="51"/>
      <c r="AE163" s="51"/>
      <c r="AF163" s="51"/>
      <c r="AG163" s="51"/>
    </row>
    <row r="164" ht="13.5" customHeight="1">
      <c r="A164" s="5"/>
      <c r="B164" s="51"/>
      <c r="C164" s="51"/>
      <c r="D164" s="51"/>
      <c r="E164" s="51"/>
      <c r="F164" s="51"/>
      <c r="G164" s="78"/>
      <c r="H164" s="193"/>
      <c r="I164" s="51"/>
      <c r="J164" s="51"/>
      <c r="K164" s="51"/>
      <c r="L164" s="99"/>
      <c r="M164" s="51"/>
      <c r="N164" s="51"/>
      <c r="O164" s="51"/>
      <c r="P164" s="51"/>
      <c r="Q164" s="51"/>
      <c r="R164" s="51"/>
      <c r="S164" s="51"/>
      <c r="T164" s="51"/>
      <c r="U164" s="51"/>
      <c r="V164" s="51"/>
      <c r="W164" s="51"/>
      <c r="X164" s="51"/>
      <c r="Y164" s="51"/>
      <c r="Z164" s="51"/>
      <c r="AA164" s="51"/>
      <c r="AB164" s="51"/>
      <c r="AC164" s="51"/>
      <c r="AD164" s="51"/>
      <c r="AE164" s="51"/>
      <c r="AF164" s="51"/>
      <c r="AG164" s="51"/>
    </row>
    <row r="165" ht="13.5" customHeight="1">
      <c r="A165" s="5"/>
      <c r="B165" s="51"/>
      <c r="C165" s="51"/>
      <c r="D165" s="51"/>
      <c r="E165" s="51"/>
      <c r="F165" s="51"/>
      <c r="G165" s="78"/>
      <c r="H165" s="193"/>
      <c r="I165" s="51"/>
      <c r="J165" s="51"/>
      <c r="K165" s="51"/>
      <c r="L165" s="99"/>
      <c r="M165" s="51"/>
      <c r="N165" s="51"/>
      <c r="O165" s="51"/>
      <c r="P165" s="51"/>
      <c r="Q165" s="51"/>
      <c r="R165" s="51"/>
      <c r="S165" s="51"/>
      <c r="T165" s="51"/>
      <c r="U165" s="51"/>
      <c r="V165" s="51"/>
      <c r="W165" s="51"/>
      <c r="X165" s="51"/>
      <c r="Y165" s="51"/>
      <c r="Z165" s="51"/>
      <c r="AA165" s="51"/>
      <c r="AB165" s="51"/>
      <c r="AC165" s="51"/>
      <c r="AD165" s="51"/>
      <c r="AE165" s="51"/>
      <c r="AF165" s="51"/>
      <c r="AG165" s="51"/>
    </row>
    <row r="166" ht="13.5" customHeight="1">
      <c r="A166" s="5"/>
      <c r="B166" s="51"/>
      <c r="C166" s="51"/>
      <c r="D166" s="51"/>
      <c r="E166" s="51"/>
      <c r="F166" s="51"/>
      <c r="G166" s="78"/>
      <c r="H166" s="193"/>
      <c r="I166" s="51"/>
      <c r="J166" s="51"/>
      <c r="K166" s="51"/>
      <c r="L166" s="99"/>
      <c r="M166" s="51"/>
      <c r="N166" s="51"/>
      <c r="O166" s="51"/>
      <c r="P166" s="51"/>
      <c r="Q166" s="51"/>
      <c r="R166" s="51"/>
      <c r="S166" s="51"/>
      <c r="T166" s="51"/>
      <c r="U166" s="51"/>
      <c r="V166" s="51"/>
      <c r="W166" s="51"/>
      <c r="X166" s="51"/>
      <c r="Y166" s="51"/>
      <c r="Z166" s="51"/>
      <c r="AA166" s="51"/>
      <c r="AB166" s="51"/>
      <c r="AC166" s="51"/>
      <c r="AD166" s="51"/>
      <c r="AE166" s="51"/>
      <c r="AF166" s="51"/>
      <c r="AG166" s="51"/>
    </row>
    <row r="167" ht="13.5" customHeight="1">
      <c r="A167" s="5"/>
      <c r="B167" s="51"/>
      <c r="C167" s="51"/>
      <c r="D167" s="51"/>
      <c r="E167" s="51"/>
      <c r="F167" s="51"/>
      <c r="G167" s="78"/>
      <c r="H167" s="193"/>
      <c r="I167" s="51"/>
      <c r="J167" s="51"/>
      <c r="K167" s="51"/>
      <c r="L167" s="99"/>
      <c r="M167" s="51"/>
      <c r="N167" s="51"/>
      <c r="O167" s="51"/>
      <c r="P167" s="51"/>
      <c r="Q167" s="51"/>
      <c r="R167" s="51"/>
      <c r="S167" s="51"/>
      <c r="T167" s="51"/>
      <c r="U167" s="51"/>
      <c r="V167" s="51"/>
      <c r="W167" s="51"/>
      <c r="X167" s="51"/>
      <c r="Y167" s="51"/>
      <c r="Z167" s="51"/>
      <c r="AA167" s="51"/>
      <c r="AB167" s="51"/>
      <c r="AC167" s="51"/>
      <c r="AD167" s="51"/>
      <c r="AE167" s="51"/>
      <c r="AF167" s="51"/>
      <c r="AG167" s="51"/>
    </row>
    <row r="168" ht="13.5" customHeight="1">
      <c r="A168" s="5"/>
      <c r="B168" s="51"/>
      <c r="C168" s="51"/>
      <c r="D168" s="51"/>
      <c r="E168" s="51"/>
      <c r="F168" s="51"/>
      <c r="G168" s="78"/>
      <c r="H168" s="193"/>
      <c r="I168" s="51"/>
      <c r="J168" s="51"/>
      <c r="K168" s="51"/>
      <c r="L168" s="99"/>
      <c r="M168" s="51"/>
      <c r="N168" s="51"/>
      <c r="O168" s="51"/>
      <c r="P168" s="51"/>
      <c r="Q168" s="51"/>
      <c r="R168" s="51"/>
      <c r="S168" s="51"/>
      <c r="T168" s="51"/>
      <c r="U168" s="51"/>
      <c r="V168" s="51"/>
      <c r="W168" s="51"/>
      <c r="X168" s="51"/>
      <c r="Y168" s="51"/>
      <c r="Z168" s="51"/>
      <c r="AA168" s="51"/>
      <c r="AB168" s="51"/>
      <c r="AC168" s="51"/>
      <c r="AD168" s="51"/>
      <c r="AE168" s="51"/>
      <c r="AF168" s="51"/>
      <c r="AG168" s="51"/>
    </row>
    <row r="169" ht="13.5" customHeight="1">
      <c r="A169" s="5"/>
      <c r="B169" s="51"/>
      <c r="C169" s="51"/>
      <c r="D169" s="51"/>
      <c r="E169" s="51"/>
      <c r="F169" s="51"/>
      <c r="G169" s="78"/>
      <c r="H169" s="193"/>
      <c r="I169" s="51"/>
      <c r="J169" s="51"/>
      <c r="K169" s="51"/>
      <c r="L169" s="99"/>
      <c r="M169" s="51"/>
      <c r="N169" s="51"/>
      <c r="O169" s="51"/>
      <c r="P169" s="51"/>
      <c r="Q169" s="51"/>
      <c r="R169" s="51"/>
      <c r="S169" s="51"/>
      <c r="T169" s="51"/>
      <c r="U169" s="51"/>
      <c r="V169" s="51"/>
      <c r="W169" s="51"/>
      <c r="X169" s="51"/>
      <c r="Y169" s="51"/>
      <c r="Z169" s="51"/>
      <c r="AA169" s="51"/>
      <c r="AB169" s="51"/>
      <c r="AC169" s="51"/>
      <c r="AD169" s="51"/>
      <c r="AE169" s="51"/>
      <c r="AF169" s="51"/>
      <c r="AG169" s="51"/>
    </row>
    <row r="170" ht="13.5" customHeight="1">
      <c r="A170" s="5"/>
      <c r="B170" s="51"/>
      <c r="C170" s="51"/>
      <c r="D170" s="51"/>
      <c r="E170" s="51"/>
      <c r="F170" s="51"/>
      <c r="G170" s="78"/>
      <c r="H170" s="193"/>
      <c r="I170" s="51"/>
      <c r="J170" s="51"/>
      <c r="K170" s="51"/>
      <c r="L170" s="99"/>
      <c r="M170" s="51"/>
      <c r="N170" s="51"/>
      <c r="O170" s="51"/>
      <c r="P170" s="51"/>
      <c r="Q170" s="51"/>
      <c r="R170" s="51"/>
      <c r="S170" s="51"/>
      <c r="T170" s="51"/>
      <c r="U170" s="51"/>
      <c r="V170" s="51"/>
      <c r="W170" s="51"/>
      <c r="X170" s="51"/>
      <c r="Y170" s="51"/>
      <c r="Z170" s="51"/>
      <c r="AA170" s="51"/>
      <c r="AB170" s="51"/>
      <c r="AC170" s="51"/>
      <c r="AD170" s="51"/>
      <c r="AE170" s="51"/>
      <c r="AF170" s="51"/>
      <c r="AG170" s="51"/>
    </row>
    <row r="171" ht="13.5" customHeight="1">
      <c r="A171" s="5"/>
      <c r="B171" s="51"/>
      <c r="C171" s="51"/>
      <c r="D171" s="51"/>
      <c r="E171" s="51"/>
      <c r="F171" s="51"/>
      <c r="G171" s="78"/>
      <c r="H171" s="193"/>
      <c r="I171" s="51"/>
      <c r="J171" s="51"/>
      <c r="K171" s="51"/>
      <c r="L171" s="99"/>
      <c r="M171" s="51"/>
      <c r="N171" s="51"/>
      <c r="O171" s="51"/>
      <c r="P171" s="51"/>
      <c r="Q171" s="51"/>
      <c r="R171" s="51"/>
      <c r="S171" s="51"/>
      <c r="T171" s="51"/>
      <c r="U171" s="51"/>
      <c r="V171" s="51"/>
      <c r="W171" s="51"/>
      <c r="X171" s="51"/>
      <c r="Y171" s="51"/>
      <c r="Z171" s="51"/>
      <c r="AA171" s="51"/>
      <c r="AB171" s="51"/>
      <c r="AC171" s="51"/>
      <c r="AD171" s="51"/>
      <c r="AE171" s="51"/>
      <c r="AF171" s="51"/>
      <c r="AG171" s="51"/>
    </row>
    <row r="172" ht="13.5" customHeight="1">
      <c r="A172" s="5"/>
      <c r="B172" s="51"/>
      <c r="C172" s="51"/>
      <c r="D172" s="51"/>
      <c r="E172" s="51"/>
      <c r="F172" s="51"/>
      <c r="G172" s="78"/>
      <c r="H172" s="193"/>
      <c r="I172" s="51"/>
      <c r="J172" s="51"/>
      <c r="K172" s="51"/>
      <c r="L172" s="99"/>
      <c r="M172" s="51"/>
      <c r="N172" s="51"/>
      <c r="O172" s="51"/>
      <c r="P172" s="51"/>
      <c r="Q172" s="51"/>
      <c r="R172" s="51"/>
      <c r="S172" s="51"/>
      <c r="T172" s="51"/>
      <c r="U172" s="51"/>
      <c r="V172" s="51"/>
      <c r="W172" s="51"/>
      <c r="X172" s="51"/>
      <c r="Y172" s="51"/>
      <c r="Z172" s="51"/>
      <c r="AA172" s="51"/>
      <c r="AB172" s="51"/>
      <c r="AC172" s="51"/>
      <c r="AD172" s="51"/>
      <c r="AE172" s="51"/>
      <c r="AF172" s="51"/>
      <c r="AG172" s="51"/>
    </row>
    <row r="173" ht="13.5" customHeight="1">
      <c r="A173" s="5"/>
      <c r="B173" s="51"/>
      <c r="C173" s="51"/>
      <c r="D173" s="51"/>
      <c r="E173" s="51"/>
      <c r="F173" s="51"/>
      <c r="G173" s="78"/>
      <c r="H173" s="193"/>
      <c r="I173" s="51"/>
      <c r="J173" s="51"/>
      <c r="K173" s="51"/>
      <c r="L173" s="99"/>
      <c r="M173" s="51"/>
      <c r="N173" s="51"/>
      <c r="O173" s="51"/>
      <c r="P173" s="51"/>
      <c r="Q173" s="51"/>
      <c r="R173" s="51"/>
      <c r="S173" s="51"/>
      <c r="T173" s="51"/>
      <c r="U173" s="51"/>
      <c r="V173" s="51"/>
      <c r="W173" s="51"/>
      <c r="X173" s="51"/>
      <c r="Y173" s="51"/>
      <c r="Z173" s="51"/>
      <c r="AA173" s="51"/>
      <c r="AB173" s="51"/>
      <c r="AC173" s="51"/>
      <c r="AD173" s="51"/>
      <c r="AE173" s="51"/>
      <c r="AF173" s="51"/>
      <c r="AG173" s="51"/>
    </row>
    <row r="174" ht="13.5" customHeight="1">
      <c r="A174" s="5"/>
      <c r="B174" s="51"/>
      <c r="C174" s="51"/>
      <c r="D174" s="51"/>
      <c r="E174" s="51"/>
      <c r="F174" s="51"/>
      <c r="G174" s="78"/>
      <c r="H174" s="193"/>
      <c r="I174" s="51"/>
      <c r="J174" s="51"/>
      <c r="K174" s="51"/>
      <c r="L174" s="99"/>
      <c r="M174" s="51"/>
      <c r="N174" s="51"/>
      <c r="O174" s="51"/>
      <c r="P174" s="51"/>
      <c r="Q174" s="51"/>
      <c r="R174" s="51"/>
      <c r="S174" s="51"/>
      <c r="T174" s="51"/>
      <c r="U174" s="51"/>
      <c r="V174" s="51"/>
      <c r="W174" s="51"/>
      <c r="X174" s="51"/>
      <c r="Y174" s="51"/>
      <c r="Z174" s="51"/>
      <c r="AA174" s="51"/>
      <c r="AB174" s="51"/>
      <c r="AC174" s="51"/>
      <c r="AD174" s="51"/>
      <c r="AE174" s="51"/>
      <c r="AF174" s="51"/>
      <c r="AG174" s="51"/>
    </row>
    <row r="175" ht="13.5" customHeight="1">
      <c r="A175" s="5"/>
      <c r="B175" s="51"/>
      <c r="C175" s="51"/>
      <c r="D175" s="51"/>
      <c r="E175" s="51"/>
      <c r="F175" s="51"/>
      <c r="G175" s="78"/>
      <c r="H175" s="193"/>
      <c r="I175" s="51"/>
      <c r="J175" s="51"/>
      <c r="K175" s="51"/>
      <c r="L175" s="99"/>
      <c r="M175" s="51"/>
      <c r="N175" s="51"/>
      <c r="O175" s="51"/>
      <c r="P175" s="51"/>
      <c r="Q175" s="51"/>
      <c r="R175" s="51"/>
      <c r="S175" s="51"/>
      <c r="T175" s="51"/>
      <c r="U175" s="51"/>
      <c r="V175" s="51"/>
      <c r="W175" s="51"/>
      <c r="X175" s="51"/>
      <c r="Y175" s="51"/>
      <c r="Z175" s="51"/>
      <c r="AA175" s="51"/>
      <c r="AB175" s="51"/>
      <c r="AC175" s="51"/>
      <c r="AD175" s="51"/>
      <c r="AE175" s="51"/>
      <c r="AF175" s="51"/>
      <c r="AG175" s="51"/>
    </row>
    <row r="176" ht="13.5" customHeight="1">
      <c r="A176" s="5"/>
      <c r="B176" s="51"/>
      <c r="C176" s="51"/>
      <c r="D176" s="51"/>
      <c r="E176" s="51"/>
      <c r="F176" s="51"/>
      <c r="G176" s="78"/>
      <c r="H176" s="193"/>
      <c r="I176" s="51"/>
      <c r="J176" s="51"/>
      <c r="K176" s="51"/>
      <c r="L176" s="99"/>
      <c r="M176" s="51"/>
      <c r="N176" s="51"/>
      <c r="O176" s="51"/>
      <c r="P176" s="51"/>
      <c r="Q176" s="51"/>
      <c r="R176" s="51"/>
      <c r="S176" s="51"/>
      <c r="T176" s="51"/>
      <c r="U176" s="51"/>
      <c r="V176" s="51"/>
      <c r="W176" s="51"/>
      <c r="X176" s="51"/>
      <c r="Y176" s="51"/>
      <c r="Z176" s="51"/>
      <c r="AA176" s="51"/>
      <c r="AB176" s="51"/>
      <c r="AC176" s="51"/>
      <c r="AD176" s="51"/>
      <c r="AE176" s="51"/>
      <c r="AF176" s="51"/>
      <c r="AG176" s="51"/>
    </row>
    <row r="177" ht="13.5" customHeight="1">
      <c r="A177" s="5"/>
      <c r="B177" s="51"/>
      <c r="C177" s="51"/>
      <c r="D177" s="51"/>
      <c r="E177" s="51"/>
      <c r="F177" s="51"/>
      <c r="G177" s="78"/>
      <c r="H177" s="193"/>
      <c r="I177" s="51"/>
      <c r="J177" s="51"/>
      <c r="K177" s="51"/>
      <c r="L177" s="99"/>
      <c r="M177" s="51"/>
      <c r="N177" s="51"/>
      <c r="O177" s="51"/>
      <c r="P177" s="51"/>
      <c r="Q177" s="51"/>
      <c r="R177" s="51"/>
      <c r="S177" s="51"/>
      <c r="T177" s="51"/>
      <c r="U177" s="51"/>
      <c r="V177" s="51"/>
      <c r="W177" s="51"/>
      <c r="X177" s="51"/>
      <c r="Y177" s="51"/>
      <c r="Z177" s="51"/>
      <c r="AA177" s="51"/>
      <c r="AB177" s="51"/>
      <c r="AC177" s="51"/>
      <c r="AD177" s="51"/>
      <c r="AE177" s="51"/>
      <c r="AF177" s="51"/>
      <c r="AG177" s="51"/>
    </row>
    <row r="178" ht="13.5" customHeight="1">
      <c r="A178" s="5"/>
      <c r="B178" s="51"/>
      <c r="C178" s="51"/>
      <c r="D178" s="51"/>
      <c r="E178" s="51"/>
      <c r="F178" s="51"/>
      <c r="G178" s="78"/>
      <c r="H178" s="193"/>
      <c r="I178" s="51"/>
      <c r="J178" s="51"/>
      <c r="K178" s="51"/>
      <c r="L178" s="99"/>
      <c r="M178" s="51"/>
      <c r="N178" s="51"/>
      <c r="O178" s="51"/>
      <c r="P178" s="51"/>
      <c r="Q178" s="51"/>
      <c r="R178" s="51"/>
      <c r="S178" s="51"/>
      <c r="T178" s="51"/>
      <c r="U178" s="51"/>
      <c r="V178" s="51"/>
      <c r="W178" s="51"/>
      <c r="X178" s="51"/>
      <c r="Y178" s="51"/>
      <c r="Z178" s="51"/>
      <c r="AA178" s="51"/>
      <c r="AB178" s="51"/>
      <c r="AC178" s="51"/>
      <c r="AD178" s="51"/>
      <c r="AE178" s="51"/>
      <c r="AF178" s="51"/>
      <c r="AG178" s="51"/>
    </row>
    <row r="179" ht="13.5" customHeight="1">
      <c r="A179" s="5"/>
      <c r="B179" s="51"/>
      <c r="C179" s="51"/>
      <c r="D179" s="51"/>
      <c r="E179" s="51"/>
      <c r="F179" s="51"/>
      <c r="G179" s="78"/>
      <c r="H179" s="193"/>
      <c r="I179" s="51"/>
      <c r="J179" s="51"/>
      <c r="K179" s="51"/>
      <c r="L179" s="99"/>
      <c r="M179" s="51"/>
      <c r="N179" s="51"/>
      <c r="O179" s="51"/>
      <c r="P179" s="51"/>
      <c r="Q179" s="51"/>
      <c r="R179" s="51"/>
      <c r="S179" s="51"/>
      <c r="T179" s="51"/>
      <c r="U179" s="51"/>
      <c r="V179" s="51"/>
      <c r="W179" s="51"/>
      <c r="X179" s="51"/>
      <c r="Y179" s="51"/>
      <c r="Z179" s="51"/>
      <c r="AA179" s="51"/>
      <c r="AB179" s="51"/>
      <c r="AC179" s="51"/>
      <c r="AD179" s="51"/>
      <c r="AE179" s="51"/>
      <c r="AF179" s="51"/>
      <c r="AG179" s="51"/>
    </row>
    <row r="180" ht="13.5" customHeight="1">
      <c r="A180" s="5"/>
      <c r="B180" s="51"/>
      <c r="C180" s="51"/>
      <c r="D180" s="51"/>
      <c r="E180" s="51"/>
      <c r="F180" s="51"/>
      <c r="G180" s="78"/>
      <c r="H180" s="193"/>
      <c r="I180" s="51"/>
      <c r="J180" s="51"/>
      <c r="K180" s="51"/>
      <c r="L180" s="99"/>
      <c r="M180" s="51"/>
      <c r="N180" s="51"/>
      <c r="O180" s="51"/>
      <c r="P180" s="51"/>
      <c r="Q180" s="51"/>
      <c r="R180" s="51"/>
      <c r="S180" s="51"/>
      <c r="T180" s="51"/>
      <c r="U180" s="51"/>
      <c r="V180" s="51"/>
      <c r="W180" s="51"/>
      <c r="X180" s="51"/>
      <c r="Y180" s="51"/>
      <c r="Z180" s="51"/>
      <c r="AA180" s="51"/>
      <c r="AB180" s="51"/>
      <c r="AC180" s="51"/>
      <c r="AD180" s="51"/>
      <c r="AE180" s="51"/>
      <c r="AF180" s="51"/>
      <c r="AG180" s="51"/>
    </row>
    <row r="181" ht="13.5" customHeight="1">
      <c r="A181" s="5"/>
      <c r="B181" s="51"/>
      <c r="C181" s="51"/>
      <c r="D181" s="51"/>
      <c r="E181" s="51"/>
      <c r="F181" s="51"/>
      <c r="G181" s="78"/>
      <c r="H181" s="193"/>
      <c r="I181" s="51"/>
      <c r="J181" s="51"/>
      <c r="K181" s="51"/>
      <c r="L181" s="99"/>
      <c r="M181" s="51"/>
      <c r="N181" s="51"/>
      <c r="O181" s="51"/>
      <c r="P181" s="51"/>
      <c r="Q181" s="51"/>
      <c r="R181" s="51"/>
      <c r="S181" s="51"/>
      <c r="T181" s="51"/>
      <c r="U181" s="51"/>
      <c r="V181" s="51"/>
      <c r="W181" s="51"/>
      <c r="X181" s="51"/>
      <c r="Y181" s="51"/>
      <c r="Z181" s="51"/>
      <c r="AA181" s="51"/>
      <c r="AB181" s="51"/>
      <c r="AC181" s="51"/>
      <c r="AD181" s="51"/>
      <c r="AE181" s="51"/>
      <c r="AF181" s="51"/>
      <c r="AG181" s="51"/>
    </row>
    <row r="182" ht="13.5" customHeight="1">
      <c r="A182" s="5"/>
      <c r="B182" s="51"/>
      <c r="C182" s="51"/>
      <c r="D182" s="51"/>
      <c r="E182" s="51"/>
      <c r="F182" s="51"/>
      <c r="G182" s="78"/>
      <c r="H182" s="193"/>
      <c r="I182" s="51"/>
      <c r="J182" s="51"/>
      <c r="K182" s="51"/>
      <c r="L182" s="99"/>
      <c r="M182" s="51"/>
      <c r="N182" s="51"/>
      <c r="O182" s="51"/>
      <c r="P182" s="51"/>
      <c r="Q182" s="51"/>
      <c r="R182" s="51"/>
      <c r="S182" s="51"/>
      <c r="T182" s="51"/>
      <c r="U182" s="51"/>
      <c r="V182" s="51"/>
      <c r="W182" s="51"/>
      <c r="X182" s="51"/>
      <c r="Y182" s="51"/>
      <c r="Z182" s="51"/>
      <c r="AA182" s="51"/>
      <c r="AB182" s="51"/>
      <c r="AC182" s="51"/>
      <c r="AD182" s="51"/>
      <c r="AE182" s="51"/>
      <c r="AF182" s="51"/>
      <c r="AG182" s="51"/>
    </row>
    <row r="183" ht="13.5" customHeight="1">
      <c r="A183" s="5"/>
      <c r="B183" s="51"/>
      <c r="C183" s="51"/>
      <c r="D183" s="51"/>
      <c r="E183" s="51"/>
      <c r="F183" s="51"/>
      <c r="G183" s="78"/>
      <c r="H183" s="193"/>
      <c r="I183" s="51"/>
      <c r="J183" s="51"/>
      <c r="K183" s="51"/>
      <c r="L183" s="99"/>
      <c r="M183" s="51"/>
      <c r="N183" s="51"/>
      <c r="O183" s="51"/>
      <c r="P183" s="51"/>
      <c r="Q183" s="51"/>
      <c r="R183" s="51"/>
      <c r="S183" s="51"/>
      <c r="T183" s="51"/>
      <c r="U183" s="51"/>
      <c r="V183" s="51"/>
      <c r="W183" s="51"/>
      <c r="X183" s="51"/>
      <c r="Y183" s="51"/>
      <c r="Z183" s="51"/>
      <c r="AA183" s="51"/>
      <c r="AB183" s="51"/>
      <c r="AC183" s="51"/>
      <c r="AD183" s="51"/>
      <c r="AE183" s="51"/>
      <c r="AF183" s="51"/>
      <c r="AG183" s="51"/>
    </row>
    <row r="184" ht="13.5" customHeight="1">
      <c r="A184" s="5"/>
      <c r="B184" s="51"/>
      <c r="C184" s="51"/>
      <c r="D184" s="51"/>
      <c r="E184" s="51"/>
      <c r="F184" s="51"/>
      <c r="G184" s="78"/>
      <c r="H184" s="193"/>
      <c r="I184" s="51"/>
      <c r="J184" s="51"/>
      <c r="K184" s="51"/>
      <c r="L184" s="99"/>
      <c r="M184" s="51"/>
      <c r="N184" s="51"/>
      <c r="O184" s="51"/>
      <c r="P184" s="51"/>
      <c r="Q184" s="51"/>
      <c r="R184" s="51"/>
      <c r="S184" s="51"/>
      <c r="T184" s="51"/>
      <c r="U184" s="51"/>
      <c r="V184" s="51"/>
      <c r="W184" s="51"/>
      <c r="X184" s="51"/>
      <c r="Y184" s="51"/>
      <c r="Z184" s="51"/>
      <c r="AA184" s="51"/>
      <c r="AB184" s="51"/>
      <c r="AC184" s="51"/>
      <c r="AD184" s="51"/>
      <c r="AE184" s="51"/>
      <c r="AF184" s="51"/>
      <c r="AG184" s="51"/>
    </row>
    <row r="185" ht="13.5" customHeight="1">
      <c r="A185" s="5"/>
      <c r="B185" s="51"/>
      <c r="C185" s="51"/>
      <c r="D185" s="51"/>
      <c r="E185" s="51"/>
      <c r="F185" s="51"/>
      <c r="G185" s="78"/>
      <c r="H185" s="193"/>
      <c r="I185" s="51"/>
      <c r="J185" s="51"/>
      <c r="K185" s="51"/>
      <c r="L185" s="99"/>
      <c r="M185" s="51"/>
      <c r="N185" s="51"/>
      <c r="O185" s="51"/>
      <c r="P185" s="51"/>
      <c r="Q185" s="51"/>
      <c r="R185" s="51"/>
      <c r="S185" s="51"/>
      <c r="T185" s="51"/>
      <c r="U185" s="51"/>
      <c r="V185" s="51"/>
      <c r="W185" s="51"/>
      <c r="X185" s="51"/>
      <c r="Y185" s="51"/>
      <c r="Z185" s="51"/>
      <c r="AA185" s="51"/>
      <c r="AB185" s="51"/>
      <c r="AC185" s="51"/>
      <c r="AD185" s="51"/>
      <c r="AE185" s="51"/>
      <c r="AF185" s="51"/>
      <c r="AG185" s="51"/>
    </row>
    <row r="186" ht="13.5" customHeight="1">
      <c r="A186" s="5"/>
      <c r="B186" s="51"/>
      <c r="C186" s="51"/>
      <c r="D186" s="51"/>
      <c r="E186" s="51"/>
      <c r="F186" s="51"/>
      <c r="G186" s="78"/>
      <c r="H186" s="193"/>
      <c r="I186" s="51"/>
      <c r="J186" s="51"/>
      <c r="K186" s="51"/>
      <c r="L186" s="99"/>
      <c r="M186" s="51"/>
      <c r="N186" s="51"/>
      <c r="O186" s="51"/>
      <c r="P186" s="51"/>
      <c r="Q186" s="51"/>
      <c r="R186" s="51"/>
      <c r="S186" s="51"/>
      <c r="T186" s="51"/>
      <c r="U186" s="51"/>
      <c r="V186" s="51"/>
      <c r="W186" s="51"/>
      <c r="X186" s="51"/>
      <c r="Y186" s="51"/>
      <c r="Z186" s="51"/>
      <c r="AA186" s="51"/>
      <c r="AB186" s="51"/>
      <c r="AC186" s="51"/>
      <c r="AD186" s="51"/>
      <c r="AE186" s="51"/>
      <c r="AF186" s="51"/>
      <c r="AG186" s="51"/>
    </row>
    <row r="187" ht="13.5" customHeight="1">
      <c r="A187" s="5"/>
      <c r="B187" s="51"/>
      <c r="C187" s="51"/>
      <c r="D187" s="51"/>
      <c r="E187" s="51"/>
      <c r="F187" s="51"/>
      <c r="G187" s="78"/>
      <c r="H187" s="193"/>
      <c r="I187" s="51"/>
      <c r="J187" s="51"/>
      <c r="K187" s="51"/>
      <c r="L187" s="99"/>
      <c r="M187" s="51"/>
      <c r="N187" s="51"/>
      <c r="O187" s="51"/>
      <c r="P187" s="51"/>
      <c r="Q187" s="51"/>
      <c r="R187" s="51"/>
      <c r="S187" s="51"/>
      <c r="T187" s="51"/>
      <c r="U187" s="51"/>
      <c r="V187" s="51"/>
      <c r="W187" s="51"/>
      <c r="X187" s="51"/>
      <c r="Y187" s="51"/>
      <c r="Z187" s="51"/>
      <c r="AA187" s="51"/>
      <c r="AB187" s="51"/>
      <c r="AC187" s="51"/>
      <c r="AD187" s="51"/>
      <c r="AE187" s="51"/>
      <c r="AF187" s="51"/>
      <c r="AG187" s="51"/>
    </row>
    <row r="188" ht="13.5" customHeight="1">
      <c r="A188" s="5"/>
      <c r="B188" s="51"/>
      <c r="C188" s="51"/>
      <c r="D188" s="51"/>
      <c r="E188" s="51"/>
      <c r="F188" s="51"/>
      <c r="G188" s="78"/>
      <c r="H188" s="193"/>
      <c r="I188" s="51"/>
      <c r="J188" s="51"/>
      <c r="K188" s="51"/>
      <c r="L188" s="99"/>
      <c r="M188" s="51"/>
      <c r="N188" s="51"/>
      <c r="O188" s="51"/>
      <c r="P188" s="51"/>
      <c r="Q188" s="51"/>
      <c r="R188" s="51"/>
      <c r="S188" s="51"/>
      <c r="T188" s="51"/>
      <c r="U188" s="51"/>
      <c r="V188" s="51"/>
      <c r="W188" s="51"/>
      <c r="X188" s="51"/>
      <c r="Y188" s="51"/>
      <c r="Z188" s="51"/>
      <c r="AA188" s="51"/>
      <c r="AB188" s="51"/>
      <c r="AC188" s="51"/>
      <c r="AD188" s="51"/>
      <c r="AE188" s="51"/>
      <c r="AF188" s="51"/>
      <c r="AG188" s="51"/>
    </row>
    <row r="189" ht="13.5" customHeight="1">
      <c r="A189" s="5"/>
      <c r="B189" s="51"/>
      <c r="C189" s="51"/>
      <c r="D189" s="51"/>
      <c r="E189" s="51"/>
      <c r="F189" s="51"/>
      <c r="G189" s="78"/>
      <c r="H189" s="193"/>
      <c r="I189" s="51"/>
      <c r="J189" s="51"/>
      <c r="K189" s="51"/>
      <c r="L189" s="99"/>
      <c r="M189" s="51"/>
      <c r="N189" s="51"/>
      <c r="O189" s="51"/>
      <c r="P189" s="51"/>
      <c r="Q189" s="51"/>
      <c r="R189" s="51"/>
      <c r="S189" s="51"/>
      <c r="T189" s="51"/>
      <c r="U189" s="51"/>
      <c r="V189" s="51"/>
      <c r="W189" s="51"/>
      <c r="X189" s="51"/>
      <c r="Y189" s="51"/>
      <c r="Z189" s="51"/>
      <c r="AA189" s="51"/>
      <c r="AB189" s="51"/>
      <c r="AC189" s="51"/>
      <c r="AD189" s="51"/>
      <c r="AE189" s="51"/>
      <c r="AF189" s="51"/>
      <c r="AG189" s="51"/>
    </row>
    <row r="190" ht="13.5" customHeight="1">
      <c r="A190" s="5"/>
      <c r="B190" s="51"/>
      <c r="C190" s="51"/>
      <c r="D190" s="51"/>
      <c r="E190" s="51"/>
      <c r="F190" s="51"/>
      <c r="G190" s="78"/>
      <c r="H190" s="193"/>
      <c r="I190" s="51"/>
      <c r="J190" s="51"/>
      <c r="K190" s="51"/>
      <c r="L190" s="99"/>
      <c r="M190" s="51"/>
      <c r="N190" s="51"/>
      <c r="O190" s="51"/>
      <c r="P190" s="51"/>
      <c r="Q190" s="51"/>
      <c r="R190" s="51"/>
      <c r="S190" s="51"/>
      <c r="T190" s="51"/>
      <c r="U190" s="51"/>
      <c r="V190" s="51"/>
      <c r="W190" s="51"/>
      <c r="X190" s="51"/>
      <c r="Y190" s="51"/>
      <c r="Z190" s="51"/>
      <c r="AA190" s="51"/>
      <c r="AB190" s="51"/>
      <c r="AC190" s="51"/>
      <c r="AD190" s="51"/>
      <c r="AE190" s="51"/>
      <c r="AF190" s="51"/>
      <c r="AG190" s="51"/>
    </row>
    <row r="191" ht="13.5" customHeight="1">
      <c r="A191" s="5"/>
      <c r="B191" s="51"/>
      <c r="C191" s="51"/>
      <c r="D191" s="51"/>
      <c r="E191" s="51"/>
      <c r="F191" s="51"/>
      <c r="G191" s="78"/>
      <c r="H191" s="193"/>
      <c r="I191" s="51"/>
      <c r="J191" s="51"/>
      <c r="K191" s="51"/>
      <c r="L191" s="99"/>
      <c r="M191" s="51"/>
      <c r="N191" s="51"/>
      <c r="O191" s="51"/>
      <c r="P191" s="51"/>
      <c r="Q191" s="51"/>
      <c r="R191" s="51"/>
      <c r="S191" s="51"/>
      <c r="T191" s="51"/>
      <c r="U191" s="51"/>
      <c r="V191" s="51"/>
      <c r="W191" s="51"/>
      <c r="X191" s="51"/>
      <c r="Y191" s="51"/>
      <c r="Z191" s="51"/>
      <c r="AA191" s="51"/>
      <c r="AB191" s="51"/>
      <c r="AC191" s="51"/>
      <c r="AD191" s="51"/>
      <c r="AE191" s="51"/>
      <c r="AF191" s="51"/>
      <c r="AG191" s="51"/>
    </row>
    <row r="192" ht="13.5" customHeight="1">
      <c r="A192" s="5"/>
      <c r="B192" s="51"/>
      <c r="C192" s="51"/>
      <c r="D192" s="51"/>
      <c r="E192" s="51"/>
      <c r="F192" s="51"/>
      <c r="G192" s="78"/>
      <c r="H192" s="193"/>
      <c r="I192" s="51"/>
      <c r="J192" s="51"/>
      <c r="K192" s="51"/>
      <c r="L192" s="99"/>
      <c r="M192" s="51"/>
      <c r="N192" s="51"/>
      <c r="O192" s="51"/>
      <c r="P192" s="51"/>
      <c r="Q192" s="51"/>
      <c r="R192" s="51"/>
      <c r="S192" s="51"/>
      <c r="T192" s="51"/>
      <c r="U192" s="51"/>
      <c r="V192" s="51"/>
      <c r="W192" s="51"/>
      <c r="X192" s="51"/>
      <c r="Y192" s="51"/>
      <c r="Z192" s="51"/>
      <c r="AA192" s="51"/>
      <c r="AB192" s="51"/>
      <c r="AC192" s="51"/>
      <c r="AD192" s="51"/>
      <c r="AE192" s="51"/>
      <c r="AF192" s="51"/>
      <c r="AG192" s="51"/>
    </row>
    <row r="193" ht="13.5" customHeight="1">
      <c r="A193" s="5"/>
      <c r="B193" s="51"/>
      <c r="C193" s="51"/>
      <c r="D193" s="51"/>
      <c r="E193" s="51"/>
      <c r="F193" s="51"/>
      <c r="G193" s="78"/>
      <c r="H193" s="193"/>
      <c r="I193" s="51"/>
      <c r="J193" s="51"/>
      <c r="K193" s="51"/>
      <c r="L193" s="99"/>
      <c r="M193" s="51"/>
      <c r="N193" s="51"/>
      <c r="O193" s="51"/>
      <c r="P193" s="51"/>
      <c r="Q193" s="51"/>
      <c r="R193" s="51"/>
      <c r="S193" s="51"/>
      <c r="T193" s="51"/>
      <c r="U193" s="51"/>
      <c r="V193" s="51"/>
      <c r="W193" s="51"/>
      <c r="X193" s="51"/>
      <c r="Y193" s="51"/>
      <c r="Z193" s="51"/>
      <c r="AA193" s="51"/>
      <c r="AB193" s="51"/>
      <c r="AC193" s="51"/>
      <c r="AD193" s="51"/>
      <c r="AE193" s="51"/>
      <c r="AF193" s="51"/>
      <c r="AG193" s="51"/>
    </row>
    <row r="194" ht="13.5" customHeight="1">
      <c r="A194" s="5"/>
      <c r="B194" s="51"/>
      <c r="C194" s="51"/>
      <c r="D194" s="51"/>
      <c r="E194" s="51"/>
      <c r="F194" s="51"/>
      <c r="G194" s="78"/>
      <c r="H194" s="193"/>
      <c r="I194" s="51"/>
      <c r="J194" s="51"/>
      <c r="K194" s="51"/>
      <c r="L194" s="99"/>
      <c r="M194" s="51"/>
      <c r="N194" s="51"/>
      <c r="O194" s="51"/>
      <c r="P194" s="51"/>
      <c r="Q194" s="51"/>
      <c r="R194" s="51"/>
      <c r="S194" s="51"/>
      <c r="T194" s="51"/>
      <c r="U194" s="51"/>
      <c r="V194" s="51"/>
      <c r="W194" s="51"/>
      <c r="X194" s="51"/>
      <c r="Y194" s="51"/>
      <c r="Z194" s="51"/>
      <c r="AA194" s="51"/>
      <c r="AB194" s="51"/>
      <c r="AC194" s="51"/>
      <c r="AD194" s="51"/>
      <c r="AE194" s="51"/>
      <c r="AF194" s="51"/>
      <c r="AG194" s="51"/>
    </row>
    <row r="195" ht="13.5" customHeight="1">
      <c r="A195" s="5"/>
      <c r="B195" s="51"/>
      <c r="C195" s="51"/>
      <c r="D195" s="51"/>
      <c r="E195" s="51"/>
      <c r="F195" s="51"/>
      <c r="G195" s="78"/>
      <c r="H195" s="193"/>
      <c r="I195" s="51"/>
      <c r="J195" s="51"/>
      <c r="K195" s="51"/>
      <c r="L195" s="99"/>
      <c r="M195" s="51"/>
      <c r="N195" s="51"/>
      <c r="O195" s="51"/>
      <c r="P195" s="51"/>
      <c r="Q195" s="51"/>
      <c r="R195" s="51"/>
      <c r="S195" s="51"/>
      <c r="T195" s="51"/>
      <c r="U195" s="51"/>
      <c r="V195" s="51"/>
      <c r="W195" s="51"/>
      <c r="X195" s="51"/>
      <c r="Y195" s="51"/>
      <c r="Z195" s="51"/>
      <c r="AA195" s="51"/>
      <c r="AB195" s="51"/>
      <c r="AC195" s="51"/>
      <c r="AD195" s="51"/>
      <c r="AE195" s="51"/>
      <c r="AF195" s="51"/>
      <c r="AG195" s="51"/>
    </row>
    <row r="196" ht="13.5" customHeight="1">
      <c r="A196" s="5"/>
      <c r="B196" s="51"/>
      <c r="C196" s="51"/>
      <c r="D196" s="51"/>
      <c r="E196" s="51"/>
      <c r="F196" s="51"/>
      <c r="G196" s="78"/>
      <c r="H196" s="193"/>
      <c r="I196" s="51"/>
      <c r="J196" s="51"/>
      <c r="K196" s="51"/>
      <c r="L196" s="99"/>
      <c r="M196" s="51"/>
      <c r="N196" s="51"/>
      <c r="O196" s="51"/>
      <c r="P196" s="51"/>
      <c r="Q196" s="51"/>
      <c r="R196" s="51"/>
      <c r="S196" s="51"/>
      <c r="T196" s="51"/>
      <c r="U196" s="51"/>
      <c r="V196" s="51"/>
      <c r="W196" s="51"/>
      <c r="X196" s="51"/>
      <c r="Y196" s="51"/>
      <c r="Z196" s="51"/>
      <c r="AA196" s="51"/>
      <c r="AB196" s="51"/>
      <c r="AC196" s="51"/>
      <c r="AD196" s="51"/>
      <c r="AE196" s="51"/>
      <c r="AF196" s="51"/>
      <c r="AG196" s="51"/>
    </row>
    <row r="197" ht="13.5" customHeight="1">
      <c r="A197" s="5"/>
      <c r="B197" s="51"/>
      <c r="C197" s="51"/>
      <c r="D197" s="51"/>
      <c r="E197" s="51"/>
      <c r="F197" s="51"/>
      <c r="G197" s="78"/>
      <c r="H197" s="193"/>
      <c r="I197" s="51"/>
      <c r="J197" s="51"/>
      <c r="K197" s="51"/>
      <c r="L197" s="99"/>
      <c r="M197" s="51"/>
      <c r="N197" s="51"/>
      <c r="O197" s="51"/>
      <c r="P197" s="51"/>
      <c r="Q197" s="51"/>
      <c r="R197" s="51"/>
      <c r="S197" s="51"/>
      <c r="T197" s="51"/>
      <c r="U197" s="51"/>
      <c r="V197" s="51"/>
      <c r="W197" s="51"/>
      <c r="X197" s="51"/>
      <c r="Y197" s="51"/>
      <c r="Z197" s="51"/>
      <c r="AA197" s="51"/>
      <c r="AB197" s="51"/>
      <c r="AC197" s="51"/>
      <c r="AD197" s="51"/>
      <c r="AE197" s="51"/>
      <c r="AF197" s="51"/>
      <c r="AG197" s="51"/>
    </row>
    <row r="198" ht="13.5" customHeight="1">
      <c r="A198" s="5"/>
      <c r="B198" s="51"/>
      <c r="C198" s="51"/>
      <c r="D198" s="51"/>
      <c r="E198" s="51"/>
      <c r="F198" s="51"/>
      <c r="G198" s="78"/>
      <c r="H198" s="193"/>
      <c r="I198" s="51"/>
      <c r="J198" s="51"/>
      <c r="K198" s="51"/>
      <c r="L198" s="99"/>
      <c r="M198" s="51"/>
      <c r="N198" s="51"/>
      <c r="O198" s="51"/>
      <c r="P198" s="51"/>
      <c r="Q198" s="51"/>
      <c r="R198" s="51"/>
      <c r="S198" s="51"/>
      <c r="T198" s="51"/>
      <c r="U198" s="51"/>
      <c r="V198" s="51"/>
      <c r="W198" s="51"/>
      <c r="X198" s="51"/>
      <c r="Y198" s="51"/>
      <c r="Z198" s="51"/>
      <c r="AA198" s="51"/>
      <c r="AB198" s="51"/>
      <c r="AC198" s="51"/>
      <c r="AD198" s="51"/>
      <c r="AE198" s="51"/>
      <c r="AF198" s="51"/>
      <c r="AG198" s="51"/>
    </row>
    <row r="199" ht="13.5" customHeight="1">
      <c r="A199" s="5"/>
      <c r="B199" s="51"/>
      <c r="C199" s="51"/>
      <c r="D199" s="51"/>
      <c r="E199" s="51"/>
      <c r="F199" s="51"/>
      <c r="G199" s="78"/>
      <c r="H199" s="193"/>
      <c r="I199" s="51"/>
      <c r="J199" s="51"/>
      <c r="K199" s="51"/>
      <c r="L199" s="99"/>
      <c r="M199" s="51"/>
      <c r="N199" s="51"/>
      <c r="O199" s="51"/>
      <c r="P199" s="51"/>
      <c r="Q199" s="51"/>
      <c r="R199" s="51"/>
      <c r="S199" s="51"/>
      <c r="T199" s="51"/>
      <c r="U199" s="51"/>
      <c r="V199" s="51"/>
      <c r="W199" s="51"/>
      <c r="X199" s="51"/>
      <c r="Y199" s="51"/>
      <c r="Z199" s="51"/>
      <c r="AA199" s="51"/>
      <c r="AB199" s="51"/>
      <c r="AC199" s="51"/>
      <c r="AD199" s="51"/>
      <c r="AE199" s="51"/>
      <c r="AF199" s="51"/>
      <c r="AG199" s="51"/>
    </row>
    <row r="200" ht="13.5" customHeight="1">
      <c r="A200" s="5"/>
      <c r="B200" s="51"/>
      <c r="C200" s="51"/>
      <c r="D200" s="51"/>
      <c r="E200" s="51"/>
      <c r="F200" s="51"/>
      <c r="G200" s="78"/>
      <c r="H200" s="193"/>
      <c r="I200" s="51"/>
      <c r="J200" s="51"/>
      <c r="K200" s="51"/>
      <c r="L200" s="99"/>
      <c r="M200" s="51"/>
      <c r="N200" s="51"/>
      <c r="O200" s="51"/>
      <c r="P200" s="51"/>
      <c r="Q200" s="51"/>
      <c r="R200" s="51"/>
      <c r="S200" s="51"/>
      <c r="T200" s="51"/>
      <c r="U200" s="51"/>
      <c r="V200" s="51"/>
      <c r="W200" s="51"/>
      <c r="X200" s="51"/>
      <c r="Y200" s="51"/>
      <c r="Z200" s="51"/>
      <c r="AA200" s="51"/>
      <c r="AB200" s="51"/>
      <c r="AC200" s="51"/>
      <c r="AD200" s="51"/>
      <c r="AE200" s="51"/>
      <c r="AF200" s="51"/>
      <c r="AG200" s="51"/>
    </row>
    <row r="201" ht="13.5" customHeight="1">
      <c r="A201" s="5"/>
      <c r="B201" s="51"/>
      <c r="C201" s="51"/>
      <c r="D201" s="51"/>
      <c r="E201" s="51"/>
      <c r="F201" s="51"/>
      <c r="G201" s="78"/>
      <c r="H201" s="193"/>
      <c r="I201" s="51"/>
      <c r="J201" s="51"/>
      <c r="K201" s="51"/>
      <c r="L201" s="99"/>
      <c r="M201" s="51"/>
      <c r="N201" s="51"/>
      <c r="O201" s="51"/>
      <c r="P201" s="51"/>
      <c r="Q201" s="51"/>
      <c r="R201" s="51"/>
      <c r="S201" s="51"/>
      <c r="T201" s="51"/>
      <c r="U201" s="51"/>
      <c r="V201" s="51"/>
      <c r="W201" s="51"/>
      <c r="X201" s="51"/>
      <c r="Y201" s="51"/>
      <c r="Z201" s="51"/>
      <c r="AA201" s="51"/>
      <c r="AB201" s="51"/>
      <c r="AC201" s="51"/>
      <c r="AD201" s="51"/>
      <c r="AE201" s="51"/>
      <c r="AF201" s="51"/>
      <c r="AG201" s="51"/>
    </row>
    <row r="202" ht="13.5" customHeight="1">
      <c r="A202" s="5"/>
      <c r="B202" s="51"/>
      <c r="C202" s="51"/>
      <c r="D202" s="51"/>
      <c r="E202" s="51"/>
      <c r="F202" s="51"/>
      <c r="G202" s="78"/>
      <c r="H202" s="193"/>
      <c r="I202" s="51"/>
      <c r="J202" s="51"/>
      <c r="K202" s="51"/>
      <c r="L202" s="99"/>
      <c r="M202" s="51"/>
      <c r="N202" s="51"/>
      <c r="O202" s="51"/>
      <c r="P202" s="51"/>
      <c r="Q202" s="51"/>
      <c r="R202" s="51"/>
      <c r="S202" s="51"/>
      <c r="T202" s="51"/>
      <c r="U202" s="51"/>
      <c r="V202" s="51"/>
      <c r="W202" s="51"/>
      <c r="X202" s="51"/>
      <c r="Y202" s="51"/>
      <c r="Z202" s="51"/>
      <c r="AA202" s="51"/>
      <c r="AB202" s="51"/>
      <c r="AC202" s="51"/>
      <c r="AD202" s="51"/>
      <c r="AE202" s="51"/>
      <c r="AF202" s="51"/>
      <c r="AG202" s="51"/>
    </row>
    <row r="203" ht="13.5" customHeight="1">
      <c r="A203" s="5"/>
      <c r="B203" s="51"/>
      <c r="C203" s="51"/>
      <c r="D203" s="51"/>
      <c r="E203" s="51"/>
      <c r="F203" s="51"/>
      <c r="G203" s="78"/>
      <c r="H203" s="193"/>
      <c r="I203" s="51"/>
      <c r="J203" s="51"/>
      <c r="K203" s="51"/>
      <c r="L203" s="99"/>
      <c r="M203" s="51"/>
      <c r="N203" s="51"/>
      <c r="O203" s="51"/>
      <c r="P203" s="51"/>
      <c r="Q203" s="51"/>
      <c r="R203" s="51"/>
      <c r="S203" s="51"/>
      <c r="T203" s="51"/>
      <c r="U203" s="51"/>
      <c r="V203" s="51"/>
      <c r="W203" s="51"/>
      <c r="X203" s="51"/>
      <c r="Y203" s="51"/>
      <c r="Z203" s="51"/>
      <c r="AA203" s="51"/>
      <c r="AB203" s="51"/>
      <c r="AC203" s="51"/>
      <c r="AD203" s="51"/>
      <c r="AE203" s="51"/>
      <c r="AF203" s="51"/>
      <c r="AG203" s="51"/>
    </row>
    <row r="204" ht="13.5" customHeight="1">
      <c r="A204" s="5"/>
      <c r="B204" s="51"/>
      <c r="C204" s="51"/>
      <c r="D204" s="51"/>
      <c r="E204" s="51"/>
      <c r="F204" s="51"/>
      <c r="G204" s="78"/>
      <c r="H204" s="193"/>
      <c r="I204" s="51"/>
      <c r="J204" s="51"/>
      <c r="K204" s="51"/>
      <c r="L204" s="99"/>
      <c r="M204" s="51"/>
      <c r="N204" s="51"/>
      <c r="O204" s="51"/>
      <c r="P204" s="51"/>
      <c r="Q204" s="51"/>
      <c r="R204" s="51"/>
      <c r="S204" s="51"/>
      <c r="T204" s="51"/>
      <c r="U204" s="51"/>
      <c r="V204" s="51"/>
      <c r="W204" s="51"/>
      <c r="X204" s="51"/>
      <c r="Y204" s="51"/>
      <c r="Z204" s="51"/>
      <c r="AA204" s="51"/>
      <c r="AB204" s="51"/>
      <c r="AC204" s="51"/>
      <c r="AD204" s="51"/>
      <c r="AE204" s="51"/>
      <c r="AF204" s="51"/>
      <c r="AG204" s="51"/>
    </row>
    <row r="205" ht="13.5" customHeight="1">
      <c r="A205" s="5"/>
      <c r="B205" s="51"/>
      <c r="C205" s="51"/>
      <c r="D205" s="51"/>
      <c r="E205" s="51"/>
      <c r="F205" s="51"/>
      <c r="G205" s="78"/>
      <c r="H205" s="193"/>
      <c r="I205" s="51"/>
      <c r="J205" s="51"/>
      <c r="K205" s="51"/>
      <c r="L205" s="99"/>
      <c r="M205" s="51"/>
      <c r="N205" s="51"/>
      <c r="O205" s="51"/>
      <c r="P205" s="51"/>
      <c r="Q205" s="51"/>
      <c r="R205" s="51"/>
      <c r="S205" s="51"/>
      <c r="T205" s="51"/>
      <c r="U205" s="51"/>
      <c r="V205" s="51"/>
      <c r="W205" s="51"/>
      <c r="X205" s="51"/>
      <c r="Y205" s="51"/>
      <c r="Z205" s="51"/>
      <c r="AA205" s="51"/>
      <c r="AB205" s="51"/>
      <c r="AC205" s="51"/>
      <c r="AD205" s="51"/>
      <c r="AE205" s="51"/>
      <c r="AF205" s="51"/>
      <c r="AG205" s="51"/>
    </row>
    <row r="206" ht="13.5" customHeight="1">
      <c r="A206" s="5"/>
      <c r="B206" s="51"/>
      <c r="C206" s="51"/>
      <c r="D206" s="51"/>
      <c r="E206" s="51"/>
      <c r="F206" s="51"/>
      <c r="G206" s="78"/>
      <c r="H206" s="193"/>
      <c r="I206" s="51"/>
      <c r="J206" s="51"/>
      <c r="K206" s="51"/>
      <c r="L206" s="99"/>
      <c r="M206" s="51"/>
      <c r="N206" s="51"/>
      <c r="O206" s="51"/>
      <c r="P206" s="51"/>
      <c r="Q206" s="51"/>
      <c r="R206" s="51"/>
      <c r="S206" s="51"/>
      <c r="T206" s="51"/>
      <c r="U206" s="51"/>
      <c r="V206" s="51"/>
      <c r="W206" s="51"/>
      <c r="X206" s="51"/>
      <c r="Y206" s="51"/>
      <c r="Z206" s="51"/>
      <c r="AA206" s="51"/>
      <c r="AB206" s="51"/>
      <c r="AC206" s="51"/>
      <c r="AD206" s="51"/>
      <c r="AE206" s="51"/>
      <c r="AF206" s="51"/>
      <c r="AG206" s="51"/>
    </row>
    <row r="207" ht="13.5" customHeight="1">
      <c r="A207" s="5"/>
      <c r="B207" s="51"/>
      <c r="C207" s="51"/>
      <c r="D207" s="51"/>
      <c r="E207" s="51"/>
      <c r="F207" s="51"/>
      <c r="G207" s="78"/>
      <c r="H207" s="193"/>
      <c r="I207" s="51"/>
      <c r="J207" s="51"/>
      <c r="K207" s="51"/>
      <c r="L207" s="99"/>
      <c r="M207" s="51"/>
      <c r="N207" s="51"/>
      <c r="O207" s="51"/>
      <c r="P207" s="51"/>
      <c r="Q207" s="51"/>
      <c r="R207" s="51"/>
      <c r="S207" s="51"/>
      <c r="T207" s="51"/>
      <c r="U207" s="51"/>
      <c r="V207" s="51"/>
      <c r="W207" s="51"/>
      <c r="X207" s="51"/>
      <c r="Y207" s="51"/>
      <c r="Z207" s="51"/>
      <c r="AA207" s="51"/>
      <c r="AB207" s="51"/>
      <c r="AC207" s="51"/>
      <c r="AD207" s="51"/>
      <c r="AE207" s="51"/>
      <c r="AF207" s="51"/>
      <c r="AG207" s="51"/>
    </row>
    <row r="208" ht="13.5" customHeight="1">
      <c r="A208" s="5"/>
      <c r="B208" s="51"/>
      <c r="C208" s="51"/>
      <c r="D208" s="51"/>
      <c r="E208" s="51"/>
      <c r="F208" s="51"/>
      <c r="G208" s="78"/>
      <c r="H208" s="193"/>
      <c r="I208" s="51"/>
      <c r="J208" s="51"/>
      <c r="K208" s="51"/>
      <c r="L208" s="99"/>
      <c r="M208" s="51"/>
      <c r="N208" s="51"/>
      <c r="O208" s="51"/>
      <c r="P208" s="51"/>
      <c r="Q208" s="51"/>
      <c r="R208" s="51"/>
      <c r="S208" s="51"/>
      <c r="T208" s="51"/>
      <c r="U208" s="51"/>
      <c r="V208" s="51"/>
      <c r="W208" s="51"/>
      <c r="X208" s="51"/>
      <c r="Y208" s="51"/>
      <c r="Z208" s="51"/>
      <c r="AA208" s="51"/>
      <c r="AB208" s="51"/>
      <c r="AC208" s="51"/>
      <c r="AD208" s="51"/>
      <c r="AE208" s="51"/>
      <c r="AF208" s="51"/>
      <c r="AG208" s="51"/>
    </row>
    <row r="209" ht="13.5" customHeight="1">
      <c r="A209" s="5"/>
      <c r="B209" s="51"/>
      <c r="C209" s="51"/>
      <c r="D209" s="51"/>
      <c r="E209" s="51"/>
      <c r="F209" s="51"/>
      <c r="G209" s="78"/>
      <c r="H209" s="193"/>
      <c r="I209" s="51"/>
      <c r="J209" s="51"/>
      <c r="K209" s="51"/>
      <c r="L209" s="99"/>
      <c r="M209" s="51"/>
      <c r="N209" s="51"/>
      <c r="O209" s="51"/>
      <c r="P209" s="51"/>
      <c r="Q209" s="51"/>
      <c r="R209" s="51"/>
      <c r="S209" s="51"/>
      <c r="T209" s="51"/>
      <c r="U209" s="51"/>
      <c r="V209" s="51"/>
      <c r="W209" s="51"/>
      <c r="X209" s="51"/>
      <c r="Y209" s="51"/>
      <c r="Z209" s="51"/>
      <c r="AA209" s="51"/>
      <c r="AB209" s="51"/>
      <c r="AC209" s="51"/>
      <c r="AD209" s="51"/>
      <c r="AE209" s="51"/>
      <c r="AF209" s="51"/>
      <c r="AG209" s="51"/>
    </row>
    <row r="210" ht="13.5" customHeight="1">
      <c r="A210" s="5"/>
      <c r="B210" s="51"/>
      <c r="C210" s="51"/>
      <c r="D210" s="51"/>
      <c r="E210" s="51"/>
      <c r="F210" s="51"/>
      <c r="G210" s="78"/>
      <c r="H210" s="193"/>
      <c r="I210" s="51"/>
      <c r="J210" s="51"/>
      <c r="K210" s="51"/>
      <c r="L210" s="99"/>
      <c r="M210" s="51"/>
      <c r="N210" s="51"/>
      <c r="O210" s="51"/>
      <c r="P210" s="51"/>
      <c r="Q210" s="51"/>
      <c r="R210" s="51"/>
      <c r="S210" s="51"/>
      <c r="T210" s="51"/>
      <c r="U210" s="51"/>
      <c r="V210" s="51"/>
      <c r="W210" s="51"/>
      <c r="X210" s="51"/>
      <c r="Y210" s="51"/>
      <c r="Z210" s="51"/>
      <c r="AA210" s="51"/>
      <c r="AB210" s="51"/>
      <c r="AC210" s="51"/>
      <c r="AD210" s="51"/>
      <c r="AE210" s="51"/>
      <c r="AF210" s="51"/>
      <c r="AG210" s="51"/>
    </row>
    <row r="211" ht="13.5" customHeight="1">
      <c r="A211" s="5"/>
      <c r="B211" s="51"/>
      <c r="C211" s="51"/>
      <c r="D211" s="51"/>
      <c r="E211" s="51"/>
      <c r="F211" s="51"/>
      <c r="G211" s="78"/>
      <c r="H211" s="193"/>
      <c r="I211" s="51"/>
      <c r="J211" s="51"/>
      <c r="K211" s="51"/>
      <c r="L211" s="99"/>
      <c r="M211" s="51"/>
      <c r="N211" s="51"/>
      <c r="O211" s="51"/>
      <c r="P211" s="51"/>
      <c r="Q211" s="51"/>
      <c r="R211" s="51"/>
      <c r="S211" s="51"/>
      <c r="T211" s="51"/>
      <c r="U211" s="51"/>
      <c r="V211" s="51"/>
      <c r="W211" s="51"/>
      <c r="X211" s="51"/>
      <c r="Y211" s="51"/>
      <c r="Z211" s="51"/>
      <c r="AA211" s="51"/>
      <c r="AB211" s="51"/>
      <c r="AC211" s="51"/>
      <c r="AD211" s="51"/>
      <c r="AE211" s="51"/>
      <c r="AF211" s="51"/>
      <c r="AG211" s="51"/>
    </row>
    <row r="212" ht="13.5" customHeight="1">
      <c r="A212" s="5"/>
      <c r="B212" s="51"/>
      <c r="C212" s="51"/>
      <c r="D212" s="51"/>
      <c r="E212" s="51"/>
      <c r="F212" s="51"/>
      <c r="G212" s="78"/>
      <c r="H212" s="193"/>
      <c r="I212" s="51"/>
      <c r="J212" s="51"/>
      <c r="K212" s="51"/>
      <c r="L212" s="99"/>
      <c r="M212" s="51"/>
      <c r="N212" s="51"/>
      <c r="O212" s="51"/>
      <c r="P212" s="51"/>
      <c r="Q212" s="51"/>
      <c r="R212" s="51"/>
      <c r="S212" s="51"/>
      <c r="T212" s="51"/>
      <c r="U212" s="51"/>
      <c r="V212" s="51"/>
      <c r="W212" s="51"/>
      <c r="X212" s="51"/>
      <c r="Y212" s="51"/>
      <c r="Z212" s="51"/>
      <c r="AA212" s="51"/>
      <c r="AB212" s="51"/>
      <c r="AC212" s="51"/>
      <c r="AD212" s="51"/>
      <c r="AE212" s="51"/>
      <c r="AF212" s="51"/>
      <c r="AG212" s="51"/>
    </row>
    <row r="213" ht="13.5" customHeight="1">
      <c r="A213" s="5"/>
      <c r="B213" s="51"/>
      <c r="C213" s="51"/>
      <c r="D213" s="51"/>
      <c r="E213" s="51"/>
      <c r="F213" s="51"/>
      <c r="G213" s="78"/>
      <c r="H213" s="193"/>
      <c r="I213" s="51"/>
      <c r="J213" s="51"/>
      <c r="K213" s="51"/>
      <c r="L213" s="99"/>
      <c r="M213" s="51"/>
      <c r="N213" s="51"/>
      <c r="O213" s="51"/>
      <c r="P213" s="51"/>
      <c r="Q213" s="51"/>
      <c r="R213" s="51"/>
      <c r="S213" s="51"/>
      <c r="T213" s="51"/>
      <c r="U213" s="51"/>
      <c r="V213" s="51"/>
      <c r="W213" s="51"/>
      <c r="X213" s="51"/>
      <c r="Y213" s="51"/>
      <c r="Z213" s="51"/>
      <c r="AA213" s="51"/>
      <c r="AB213" s="51"/>
      <c r="AC213" s="51"/>
      <c r="AD213" s="51"/>
      <c r="AE213" s="51"/>
      <c r="AF213" s="51"/>
      <c r="AG213" s="51"/>
    </row>
    <row r="214" ht="13.5" customHeight="1">
      <c r="A214" s="5"/>
      <c r="B214" s="51"/>
      <c r="C214" s="51"/>
      <c r="D214" s="51"/>
      <c r="E214" s="51"/>
      <c r="F214" s="51"/>
      <c r="G214" s="78"/>
      <c r="H214" s="193"/>
      <c r="I214" s="51"/>
      <c r="J214" s="51"/>
      <c r="K214" s="51"/>
      <c r="L214" s="99"/>
      <c r="M214" s="51"/>
      <c r="N214" s="51"/>
      <c r="O214" s="51"/>
      <c r="P214" s="51"/>
      <c r="Q214" s="51"/>
      <c r="R214" s="51"/>
      <c r="S214" s="51"/>
      <c r="T214" s="51"/>
      <c r="U214" s="51"/>
      <c r="V214" s="51"/>
      <c r="W214" s="51"/>
      <c r="X214" s="51"/>
      <c r="Y214" s="51"/>
      <c r="Z214" s="51"/>
      <c r="AA214" s="51"/>
      <c r="AB214" s="51"/>
      <c r="AC214" s="51"/>
      <c r="AD214" s="51"/>
      <c r="AE214" s="51"/>
      <c r="AF214" s="51"/>
      <c r="AG214" s="51"/>
    </row>
    <row r="215" ht="13.5" customHeight="1">
      <c r="A215" s="5"/>
      <c r="B215" s="51"/>
      <c r="C215" s="51"/>
      <c r="D215" s="51"/>
      <c r="E215" s="51"/>
      <c r="F215" s="51"/>
      <c r="G215" s="78"/>
      <c r="H215" s="193"/>
      <c r="I215" s="51"/>
      <c r="J215" s="51"/>
      <c r="K215" s="51"/>
      <c r="L215" s="99"/>
      <c r="M215" s="51"/>
      <c r="N215" s="51"/>
      <c r="O215" s="51"/>
      <c r="P215" s="51"/>
      <c r="Q215" s="51"/>
      <c r="R215" s="51"/>
      <c r="S215" s="51"/>
      <c r="T215" s="51"/>
      <c r="U215" s="51"/>
      <c r="V215" s="51"/>
      <c r="W215" s="51"/>
      <c r="X215" s="51"/>
      <c r="Y215" s="51"/>
      <c r="Z215" s="51"/>
      <c r="AA215" s="51"/>
      <c r="AB215" s="51"/>
      <c r="AC215" s="51"/>
      <c r="AD215" s="51"/>
      <c r="AE215" s="51"/>
      <c r="AF215" s="51"/>
      <c r="AG215" s="51"/>
    </row>
    <row r="216" ht="13.5" customHeight="1">
      <c r="A216" s="5"/>
      <c r="B216" s="51"/>
      <c r="C216" s="51"/>
      <c r="D216" s="51"/>
      <c r="E216" s="51"/>
      <c r="F216" s="51"/>
      <c r="G216" s="78"/>
      <c r="H216" s="193"/>
      <c r="I216" s="51"/>
      <c r="J216" s="51"/>
      <c r="K216" s="51"/>
      <c r="L216" s="99"/>
      <c r="M216" s="51"/>
      <c r="N216" s="51"/>
      <c r="O216" s="51"/>
      <c r="P216" s="51"/>
      <c r="Q216" s="51"/>
      <c r="R216" s="51"/>
      <c r="S216" s="51"/>
      <c r="T216" s="51"/>
      <c r="U216" s="51"/>
      <c r="V216" s="51"/>
      <c r="W216" s="51"/>
      <c r="X216" s="51"/>
      <c r="Y216" s="51"/>
      <c r="Z216" s="51"/>
      <c r="AA216" s="51"/>
      <c r="AB216" s="51"/>
      <c r="AC216" s="51"/>
      <c r="AD216" s="51"/>
      <c r="AE216" s="51"/>
      <c r="AF216" s="51"/>
      <c r="AG216" s="51"/>
    </row>
    <row r="217" ht="13.5" customHeight="1">
      <c r="A217" s="5"/>
      <c r="B217" s="51"/>
      <c r="C217" s="51"/>
      <c r="D217" s="51"/>
      <c r="E217" s="51"/>
      <c r="F217" s="51"/>
      <c r="G217" s="78"/>
      <c r="H217" s="193"/>
      <c r="I217" s="51"/>
      <c r="J217" s="51"/>
      <c r="K217" s="51"/>
      <c r="L217" s="99"/>
      <c r="M217" s="51"/>
      <c r="N217" s="51"/>
      <c r="O217" s="51"/>
      <c r="P217" s="51"/>
      <c r="Q217" s="51"/>
      <c r="R217" s="51"/>
      <c r="S217" s="51"/>
      <c r="T217" s="51"/>
      <c r="U217" s="51"/>
      <c r="V217" s="51"/>
      <c r="W217" s="51"/>
      <c r="X217" s="51"/>
      <c r="Y217" s="51"/>
      <c r="Z217" s="51"/>
      <c r="AA217" s="51"/>
      <c r="AB217" s="51"/>
      <c r="AC217" s="51"/>
      <c r="AD217" s="51"/>
      <c r="AE217" s="51"/>
      <c r="AF217" s="51"/>
      <c r="AG217" s="51"/>
    </row>
    <row r="218" ht="13.5" customHeight="1">
      <c r="A218" s="5"/>
      <c r="B218" s="51"/>
      <c r="C218" s="51"/>
      <c r="D218" s="51"/>
      <c r="E218" s="51"/>
      <c r="F218" s="51"/>
      <c r="G218" s="78"/>
      <c r="H218" s="193"/>
      <c r="I218" s="51"/>
      <c r="J218" s="51"/>
      <c r="K218" s="51"/>
      <c r="L218" s="99"/>
      <c r="M218" s="51"/>
      <c r="N218" s="51"/>
      <c r="O218" s="51"/>
      <c r="P218" s="51"/>
      <c r="Q218" s="51"/>
      <c r="R218" s="51"/>
      <c r="S218" s="51"/>
      <c r="T218" s="51"/>
      <c r="U218" s="51"/>
      <c r="V218" s="51"/>
      <c r="W218" s="51"/>
      <c r="X218" s="51"/>
      <c r="Y218" s="51"/>
      <c r="Z218" s="51"/>
      <c r="AA218" s="51"/>
      <c r="AB218" s="51"/>
      <c r="AC218" s="51"/>
      <c r="AD218" s="51"/>
      <c r="AE218" s="51"/>
      <c r="AF218" s="51"/>
      <c r="AG218" s="51"/>
    </row>
    <row r="219" ht="13.5" customHeight="1">
      <c r="A219" s="5"/>
      <c r="B219" s="51"/>
      <c r="C219" s="51"/>
      <c r="D219" s="51"/>
      <c r="E219" s="51"/>
      <c r="F219" s="51"/>
      <c r="G219" s="78"/>
      <c r="H219" s="193"/>
      <c r="I219" s="51"/>
      <c r="J219" s="51"/>
      <c r="K219" s="51"/>
      <c r="L219" s="99"/>
      <c r="M219" s="51"/>
      <c r="N219" s="51"/>
      <c r="O219" s="51"/>
      <c r="P219" s="51"/>
      <c r="Q219" s="51"/>
      <c r="R219" s="51"/>
      <c r="S219" s="51"/>
      <c r="T219" s="51"/>
      <c r="U219" s="51"/>
      <c r="V219" s="51"/>
      <c r="W219" s="51"/>
      <c r="X219" s="51"/>
      <c r="Y219" s="51"/>
      <c r="Z219" s="51"/>
      <c r="AA219" s="51"/>
      <c r="AB219" s="51"/>
      <c r="AC219" s="51"/>
      <c r="AD219" s="51"/>
      <c r="AE219" s="51"/>
      <c r="AF219" s="51"/>
      <c r="AG219" s="51"/>
    </row>
    <row r="220" ht="13.5" customHeight="1">
      <c r="A220" s="5"/>
      <c r="B220" s="51"/>
      <c r="C220" s="51"/>
      <c r="D220" s="51"/>
      <c r="E220" s="51"/>
      <c r="F220" s="51"/>
      <c r="G220" s="78"/>
      <c r="H220" s="193"/>
      <c r="I220" s="51"/>
      <c r="J220" s="51"/>
      <c r="K220" s="51"/>
      <c r="L220" s="99"/>
      <c r="M220" s="51"/>
      <c r="N220" s="51"/>
      <c r="O220" s="51"/>
      <c r="P220" s="51"/>
      <c r="Q220" s="51"/>
      <c r="R220" s="51"/>
      <c r="S220" s="51"/>
      <c r="T220" s="51"/>
      <c r="U220" s="51"/>
      <c r="V220" s="51"/>
      <c r="W220" s="51"/>
      <c r="X220" s="51"/>
      <c r="Y220" s="51"/>
      <c r="Z220" s="51"/>
      <c r="AA220" s="51"/>
      <c r="AB220" s="51"/>
      <c r="AC220" s="51"/>
      <c r="AD220" s="51"/>
      <c r="AE220" s="51"/>
      <c r="AF220" s="51"/>
      <c r="AG220" s="51"/>
    </row>
    <row r="221" ht="13.5" customHeight="1">
      <c r="A221" s="5"/>
      <c r="B221" s="51"/>
      <c r="C221" s="51"/>
      <c r="D221" s="51"/>
      <c r="E221" s="51"/>
      <c r="F221" s="51"/>
      <c r="G221" s="78"/>
      <c r="H221" s="193"/>
      <c r="I221" s="51"/>
      <c r="J221" s="51"/>
      <c r="K221" s="51"/>
      <c r="L221" s="99"/>
      <c r="M221" s="51"/>
      <c r="N221" s="51"/>
      <c r="O221" s="51"/>
      <c r="P221" s="51"/>
      <c r="Q221" s="51"/>
      <c r="R221" s="51"/>
      <c r="S221" s="51"/>
      <c r="T221" s="51"/>
      <c r="U221" s="51"/>
      <c r="V221" s="51"/>
      <c r="W221" s="51"/>
      <c r="X221" s="51"/>
      <c r="Y221" s="51"/>
      <c r="Z221" s="51"/>
      <c r="AA221" s="51"/>
      <c r="AB221" s="51"/>
      <c r="AC221" s="51"/>
      <c r="AD221" s="51"/>
      <c r="AE221" s="51"/>
      <c r="AF221" s="51"/>
      <c r="AG221" s="51"/>
    </row>
    <row r="222" ht="13.5" customHeight="1">
      <c r="A222" s="5"/>
      <c r="B222" s="51"/>
      <c r="C222" s="51"/>
      <c r="D222" s="51"/>
      <c r="E222" s="51"/>
      <c r="F222" s="51"/>
      <c r="G222" s="78"/>
      <c r="H222" s="193"/>
      <c r="I222" s="51"/>
      <c r="J222" s="51"/>
      <c r="K222" s="51"/>
      <c r="L222" s="99"/>
      <c r="M222" s="51"/>
      <c r="N222" s="51"/>
      <c r="O222" s="51"/>
      <c r="P222" s="51"/>
      <c r="Q222" s="51"/>
      <c r="R222" s="51"/>
      <c r="S222" s="51"/>
      <c r="T222" s="51"/>
      <c r="U222" s="51"/>
      <c r="V222" s="51"/>
      <c r="W222" s="51"/>
      <c r="X222" s="51"/>
      <c r="Y222" s="51"/>
      <c r="Z222" s="51"/>
      <c r="AA222" s="51"/>
      <c r="AB222" s="51"/>
      <c r="AC222" s="51"/>
      <c r="AD222" s="51"/>
      <c r="AE222" s="51"/>
      <c r="AF222" s="51"/>
      <c r="AG222" s="51"/>
    </row>
    <row r="223" ht="13.5" customHeight="1">
      <c r="A223" s="5"/>
      <c r="B223" s="51"/>
      <c r="C223" s="51"/>
      <c r="D223" s="51"/>
      <c r="E223" s="51"/>
      <c r="F223" s="51"/>
      <c r="G223" s="78"/>
      <c r="H223" s="193"/>
      <c r="I223" s="51"/>
      <c r="J223" s="51"/>
      <c r="K223" s="51"/>
      <c r="L223" s="99"/>
      <c r="M223" s="51"/>
      <c r="N223" s="51"/>
      <c r="O223" s="51"/>
      <c r="P223" s="51"/>
      <c r="Q223" s="51"/>
      <c r="R223" s="51"/>
      <c r="S223" s="51"/>
      <c r="T223" s="51"/>
      <c r="U223" s="51"/>
      <c r="V223" s="51"/>
      <c r="W223" s="51"/>
      <c r="X223" s="51"/>
      <c r="Y223" s="51"/>
      <c r="Z223" s="51"/>
      <c r="AA223" s="51"/>
      <c r="AB223" s="51"/>
      <c r="AC223" s="51"/>
      <c r="AD223" s="51"/>
      <c r="AE223" s="51"/>
      <c r="AF223" s="51"/>
      <c r="AG223" s="51"/>
    </row>
    <row r="224" ht="13.5" customHeight="1">
      <c r="A224" s="5"/>
      <c r="B224" s="51"/>
      <c r="C224" s="51"/>
      <c r="D224" s="51"/>
      <c r="E224" s="51"/>
      <c r="F224" s="51"/>
      <c r="G224" s="78"/>
      <c r="H224" s="193"/>
      <c r="I224" s="51"/>
      <c r="J224" s="51"/>
      <c r="K224" s="51"/>
      <c r="L224" s="99"/>
      <c r="M224" s="51"/>
      <c r="N224" s="51"/>
      <c r="O224" s="51"/>
      <c r="P224" s="51"/>
      <c r="Q224" s="51"/>
      <c r="R224" s="51"/>
      <c r="S224" s="51"/>
      <c r="T224" s="51"/>
      <c r="U224" s="51"/>
      <c r="V224" s="51"/>
      <c r="W224" s="51"/>
      <c r="X224" s="51"/>
      <c r="Y224" s="51"/>
      <c r="Z224" s="51"/>
      <c r="AA224" s="51"/>
      <c r="AB224" s="51"/>
      <c r="AC224" s="51"/>
      <c r="AD224" s="51"/>
      <c r="AE224" s="51"/>
      <c r="AF224" s="51"/>
      <c r="AG224" s="51"/>
    </row>
    <row r="225" ht="13.5" customHeight="1">
      <c r="A225" s="5"/>
      <c r="B225" s="51"/>
      <c r="C225" s="51"/>
      <c r="D225" s="51"/>
      <c r="E225" s="51"/>
      <c r="F225" s="51"/>
      <c r="G225" s="78"/>
      <c r="H225" s="193"/>
      <c r="I225" s="51"/>
      <c r="J225" s="51"/>
      <c r="K225" s="51"/>
      <c r="L225" s="99"/>
      <c r="M225" s="51"/>
      <c r="N225" s="51"/>
      <c r="O225" s="51"/>
      <c r="P225" s="51"/>
      <c r="Q225" s="51"/>
      <c r="R225" s="51"/>
      <c r="S225" s="51"/>
      <c r="T225" s="51"/>
      <c r="U225" s="51"/>
      <c r="V225" s="51"/>
      <c r="W225" s="51"/>
      <c r="X225" s="51"/>
      <c r="Y225" s="51"/>
      <c r="Z225" s="51"/>
      <c r="AA225" s="51"/>
      <c r="AB225" s="51"/>
      <c r="AC225" s="51"/>
      <c r="AD225" s="51"/>
      <c r="AE225" s="51"/>
      <c r="AF225" s="51"/>
      <c r="AG225" s="51"/>
    </row>
    <row r="226" ht="13.5" customHeight="1">
      <c r="A226" s="5"/>
      <c r="B226" s="51"/>
      <c r="C226" s="51"/>
      <c r="D226" s="51"/>
      <c r="E226" s="51"/>
      <c r="F226" s="51"/>
      <c r="G226" s="78"/>
      <c r="H226" s="193"/>
      <c r="I226" s="51"/>
      <c r="J226" s="51"/>
      <c r="K226" s="51"/>
      <c r="L226" s="99"/>
      <c r="M226" s="51"/>
      <c r="N226" s="51"/>
      <c r="O226" s="51"/>
      <c r="P226" s="51"/>
      <c r="Q226" s="51"/>
      <c r="R226" s="51"/>
      <c r="S226" s="51"/>
      <c r="T226" s="51"/>
      <c r="U226" s="51"/>
      <c r="V226" s="51"/>
      <c r="W226" s="51"/>
      <c r="X226" s="51"/>
      <c r="Y226" s="51"/>
      <c r="Z226" s="51"/>
      <c r="AA226" s="51"/>
      <c r="AB226" s="51"/>
      <c r="AC226" s="51"/>
      <c r="AD226" s="51"/>
      <c r="AE226" s="51"/>
      <c r="AF226" s="51"/>
      <c r="AG226" s="51"/>
    </row>
    <row r="227" ht="13.5" customHeight="1">
      <c r="A227" s="5"/>
      <c r="B227" s="51"/>
      <c r="C227" s="51"/>
      <c r="D227" s="51"/>
      <c r="E227" s="51"/>
      <c r="F227" s="51"/>
      <c r="G227" s="78"/>
      <c r="H227" s="193"/>
      <c r="I227" s="51"/>
      <c r="J227" s="51"/>
      <c r="K227" s="51"/>
      <c r="L227" s="99"/>
      <c r="M227" s="51"/>
      <c r="N227" s="51"/>
      <c r="O227" s="51"/>
      <c r="P227" s="51"/>
      <c r="Q227" s="51"/>
      <c r="R227" s="51"/>
      <c r="S227" s="51"/>
      <c r="T227" s="51"/>
      <c r="U227" s="51"/>
      <c r="V227" s="51"/>
      <c r="W227" s="51"/>
      <c r="X227" s="51"/>
      <c r="Y227" s="51"/>
      <c r="Z227" s="51"/>
      <c r="AA227" s="51"/>
      <c r="AB227" s="51"/>
      <c r="AC227" s="51"/>
      <c r="AD227" s="51"/>
      <c r="AE227" s="51"/>
      <c r="AF227" s="51"/>
      <c r="AG227" s="51"/>
    </row>
    <row r="228" ht="13.5" customHeight="1">
      <c r="A228" s="5"/>
      <c r="B228" s="51"/>
      <c r="C228" s="51"/>
      <c r="D228" s="51"/>
      <c r="E228" s="51"/>
      <c r="F228" s="51"/>
      <c r="G228" s="78"/>
      <c r="H228" s="193"/>
      <c r="I228" s="51"/>
      <c r="J228" s="51"/>
      <c r="K228" s="51"/>
      <c r="L228" s="99"/>
      <c r="M228" s="51"/>
      <c r="N228" s="51"/>
      <c r="O228" s="51"/>
      <c r="P228" s="51"/>
      <c r="Q228" s="51"/>
      <c r="R228" s="51"/>
      <c r="S228" s="51"/>
      <c r="T228" s="51"/>
      <c r="U228" s="51"/>
      <c r="V228" s="51"/>
      <c r="W228" s="51"/>
      <c r="X228" s="51"/>
      <c r="Y228" s="51"/>
      <c r="Z228" s="51"/>
      <c r="AA228" s="51"/>
      <c r="AB228" s="51"/>
      <c r="AC228" s="51"/>
      <c r="AD228" s="51"/>
      <c r="AE228" s="51"/>
      <c r="AF228" s="51"/>
      <c r="AG228" s="51"/>
    </row>
    <row r="229" ht="13.5" customHeight="1">
      <c r="A229" s="5"/>
      <c r="B229" s="51"/>
      <c r="C229" s="51"/>
      <c r="D229" s="51"/>
      <c r="E229" s="51"/>
      <c r="F229" s="51"/>
      <c r="G229" s="78"/>
      <c r="H229" s="193"/>
      <c r="I229" s="51"/>
      <c r="J229" s="51"/>
      <c r="K229" s="51"/>
      <c r="L229" s="99"/>
      <c r="M229" s="51"/>
      <c r="N229" s="51"/>
      <c r="O229" s="51"/>
      <c r="P229" s="51"/>
      <c r="Q229" s="51"/>
      <c r="R229" s="51"/>
      <c r="S229" s="51"/>
      <c r="T229" s="51"/>
      <c r="U229" s="51"/>
      <c r="V229" s="51"/>
      <c r="W229" s="51"/>
      <c r="X229" s="51"/>
      <c r="Y229" s="51"/>
      <c r="Z229" s="51"/>
      <c r="AA229" s="51"/>
      <c r="AB229" s="51"/>
      <c r="AC229" s="51"/>
      <c r="AD229" s="51"/>
      <c r="AE229" s="51"/>
      <c r="AF229" s="51"/>
      <c r="AG229" s="51"/>
    </row>
    <row r="230" ht="13.5" customHeight="1">
      <c r="A230" s="5"/>
      <c r="B230" s="51"/>
      <c r="C230" s="51"/>
      <c r="D230" s="51"/>
      <c r="E230" s="51"/>
      <c r="F230" s="51"/>
      <c r="G230" s="78"/>
      <c r="H230" s="193"/>
      <c r="I230" s="51"/>
      <c r="J230" s="51"/>
      <c r="K230" s="51"/>
      <c r="L230" s="99"/>
      <c r="M230" s="51"/>
      <c r="N230" s="51"/>
      <c r="O230" s="51"/>
      <c r="P230" s="51"/>
      <c r="Q230" s="51"/>
      <c r="R230" s="51"/>
      <c r="S230" s="51"/>
      <c r="T230" s="51"/>
      <c r="U230" s="51"/>
      <c r="V230" s="51"/>
      <c r="W230" s="51"/>
      <c r="X230" s="51"/>
      <c r="Y230" s="51"/>
      <c r="Z230" s="51"/>
      <c r="AA230" s="51"/>
      <c r="AB230" s="51"/>
      <c r="AC230" s="51"/>
      <c r="AD230" s="51"/>
      <c r="AE230" s="51"/>
      <c r="AF230" s="51"/>
      <c r="AG230" s="51"/>
    </row>
    <row r="231" ht="13.5" customHeight="1">
      <c r="A231" s="5"/>
      <c r="B231" s="51"/>
      <c r="C231" s="51"/>
      <c r="D231" s="51"/>
      <c r="E231" s="51"/>
      <c r="F231" s="51"/>
      <c r="G231" s="78"/>
      <c r="H231" s="193"/>
      <c r="I231" s="51"/>
      <c r="J231" s="51"/>
      <c r="K231" s="51"/>
      <c r="L231" s="99"/>
      <c r="M231" s="51"/>
      <c r="N231" s="51"/>
      <c r="O231" s="51"/>
      <c r="P231" s="51"/>
      <c r="Q231" s="51"/>
      <c r="R231" s="51"/>
      <c r="S231" s="51"/>
      <c r="T231" s="51"/>
      <c r="U231" s="51"/>
      <c r="V231" s="51"/>
      <c r="W231" s="51"/>
      <c r="X231" s="51"/>
      <c r="Y231" s="51"/>
      <c r="Z231" s="51"/>
      <c r="AA231" s="51"/>
      <c r="AB231" s="51"/>
      <c r="AC231" s="51"/>
      <c r="AD231" s="51"/>
      <c r="AE231" s="51"/>
      <c r="AF231" s="51"/>
      <c r="AG231" s="51"/>
    </row>
    <row r="232" ht="13.5" customHeight="1">
      <c r="A232" s="5"/>
      <c r="B232" s="51"/>
      <c r="C232" s="51"/>
      <c r="D232" s="51"/>
      <c r="E232" s="51"/>
      <c r="F232" s="51"/>
      <c r="G232" s="78"/>
      <c r="H232" s="193"/>
      <c r="I232" s="51"/>
      <c r="J232" s="51"/>
      <c r="K232" s="51"/>
      <c r="L232" s="99"/>
      <c r="M232" s="51"/>
      <c r="N232" s="51"/>
      <c r="O232" s="51"/>
      <c r="P232" s="51"/>
      <c r="Q232" s="51"/>
      <c r="R232" s="51"/>
      <c r="S232" s="51"/>
      <c r="T232" s="51"/>
      <c r="U232" s="51"/>
      <c r="V232" s="51"/>
      <c r="W232" s="51"/>
      <c r="X232" s="51"/>
      <c r="Y232" s="51"/>
      <c r="Z232" s="51"/>
      <c r="AA232" s="51"/>
      <c r="AB232" s="51"/>
      <c r="AC232" s="51"/>
      <c r="AD232" s="51"/>
      <c r="AE232" s="51"/>
      <c r="AF232" s="51"/>
      <c r="AG232" s="51"/>
    </row>
    <row r="233" ht="13.5" customHeight="1">
      <c r="A233" s="5"/>
      <c r="B233" s="51"/>
      <c r="C233" s="51"/>
      <c r="D233" s="51"/>
      <c r="E233" s="51"/>
      <c r="F233" s="51"/>
      <c r="G233" s="78"/>
      <c r="H233" s="193"/>
      <c r="I233" s="51"/>
      <c r="J233" s="51"/>
      <c r="K233" s="51"/>
      <c r="L233" s="99"/>
      <c r="M233" s="51"/>
      <c r="N233" s="51"/>
      <c r="O233" s="51"/>
      <c r="P233" s="51"/>
      <c r="Q233" s="51"/>
      <c r="R233" s="51"/>
      <c r="S233" s="51"/>
      <c r="T233" s="51"/>
      <c r="U233" s="51"/>
      <c r="V233" s="51"/>
      <c r="W233" s="51"/>
      <c r="X233" s="51"/>
      <c r="Y233" s="51"/>
      <c r="Z233" s="51"/>
      <c r="AA233" s="51"/>
      <c r="AB233" s="51"/>
      <c r="AC233" s="51"/>
      <c r="AD233" s="51"/>
      <c r="AE233" s="51"/>
      <c r="AF233" s="51"/>
      <c r="AG233" s="51"/>
    </row>
    <row r="234" ht="13.5" customHeight="1">
      <c r="A234" s="5"/>
      <c r="B234" s="51"/>
      <c r="C234" s="51"/>
      <c r="D234" s="51"/>
      <c r="E234" s="51"/>
      <c r="F234" s="51"/>
      <c r="G234" s="78"/>
      <c r="H234" s="193"/>
      <c r="I234" s="51"/>
      <c r="J234" s="51"/>
      <c r="K234" s="51"/>
      <c r="L234" s="99"/>
      <c r="M234" s="51"/>
      <c r="N234" s="51"/>
      <c r="O234" s="51"/>
      <c r="P234" s="51"/>
      <c r="Q234" s="51"/>
      <c r="R234" s="51"/>
      <c r="S234" s="51"/>
      <c r="T234" s="51"/>
      <c r="U234" s="51"/>
      <c r="V234" s="51"/>
      <c r="W234" s="51"/>
      <c r="X234" s="51"/>
      <c r="Y234" s="51"/>
      <c r="Z234" s="51"/>
      <c r="AA234" s="51"/>
      <c r="AB234" s="51"/>
      <c r="AC234" s="51"/>
      <c r="AD234" s="51"/>
      <c r="AE234" s="51"/>
      <c r="AF234" s="51"/>
      <c r="AG234" s="51"/>
    </row>
    <row r="235" ht="13.5" customHeight="1">
      <c r="A235" s="5"/>
      <c r="B235" s="51"/>
      <c r="C235" s="51"/>
      <c r="D235" s="51"/>
      <c r="E235" s="51"/>
      <c r="F235" s="51"/>
      <c r="G235" s="78"/>
      <c r="H235" s="193"/>
      <c r="I235" s="51"/>
      <c r="J235" s="51"/>
      <c r="K235" s="51"/>
      <c r="L235" s="99"/>
      <c r="M235" s="51"/>
      <c r="N235" s="51"/>
      <c r="O235" s="51"/>
      <c r="P235" s="51"/>
      <c r="Q235" s="51"/>
      <c r="R235" s="51"/>
      <c r="S235" s="51"/>
      <c r="T235" s="51"/>
      <c r="U235" s="51"/>
      <c r="V235" s="51"/>
      <c r="W235" s="51"/>
      <c r="X235" s="51"/>
      <c r="Y235" s="51"/>
      <c r="Z235" s="51"/>
      <c r="AA235" s="51"/>
      <c r="AB235" s="51"/>
      <c r="AC235" s="51"/>
      <c r="AD235" s="51"/>
      <c r="AE235" s="51"/>
      <c r="AF235" s="51"/>
      <c r="AG235" s="51"/>
    </row>
    <row r="236" ht="13.5" customHeight="1">
      <c r="A236" s="5"/>
      <c r="B236" s="51"/>
      <c r="C236" s="51"/>
      <c r="D236" s="51"/>
      <c r="E236" s="51"/>
      <c r="F236" s="51"/>
      <c r="G236" s="78"/>
      <c r="H236" s="193"/>
      <c r="I236" s="51"/>
      <c r="J236" s="51"/>
      <c r="K236" s="51"/>
      <c r="L236" s="99"/>
      <c r="M236" s="51"/>
      <c r="N236" s="51"/>
      <c r="O236" s="51"/>
      <c r="P236" s="51"/>
      <c r="Q236" s="51"/>
      <c r="R236" s="51"/>
      <c r="S236" s="51"/>
      <c r="T236" s="51"/>
      <c r="U236" s="51"/>
      <c r="V236" s="51"/>
      <c r="W236" s="51"/>
      <c r="X236" s="51"/>
      <c r="Y236" s="51"/>
      <c r="Z236" s="51"/>
      <c r="AA236" s="51"/>
      <c r="AB236" s="51"/>
      <c r="AC236" s="51"/>
      <c r="AD236" s="51"/>
      <c r="AE236" s="51"/>
      <c r="AF236" s="51"/>
      <c r="AG236" s="51"/>
    </row>
    <row r="237" ht="13.5" customHeight="1">
      <c r="A237" s="5"/>
      <c r="B237" s="51"/>
      <c r="C237" s="51"/>
      <c r="D237" s="51"/>
      <c r="E237" s="51"/>
      <c r="F237" s="51"/>
      <c r="G237" s="78"/>
      <c r="H237" s="193"/>
      <c r="I237" s="51"/>
      <c r="J237" s="51"/>
      <c r="K237" s="51"/>
      <c r="L237" s="99"/>
      <c r="M237" s="51"/>
      <c r="N237" s="51"/>
      <c r="O237" s="51"/>
      <c r="P237" s="51"/>
      <c r="Q237" s="51"/>
      <c r="R237" s="51"/>
      <c r="S237" s="51"/>
      <c r="T237" s="51"/>
      <c r="U237" s="51"/>
      <c r="V237" s="51"/>
      <c r="W237" s="51"/>
      <c r="X237" s="51"/>
      <c r="Y237" s="51"/>
      <c r="Z237" s="51"/>
      <c r="AA237" s="51"/>
      <c r="AB237" s="51"/>
      <c r="AC237" s="51"/>
      <c r="AD237" s="51"/>
      <c r="AE237" s="51"/>
      <c r="AF237" s="51"/>
      <c r="AG237" s="51"/>
    </row>
    <row r="238" ht="13.5" customHeight="1">
      <c r="A238" s="5"/>
      <c r="B238" s="51"/>
      <c r="C238" s="51"/>
      <c r="D238" s="51"/>
      <c r="E238" s="51"/>
      <c r="F238" s="51"/>
      <c r="G238" s="78"/>
      <c r="H238" s="193"/>
      <c r="I238" s="51"/>
      <c r="J238" s="51"/>
      <c r="K238" s="51"/>
      <c r="L238" s="99"/>
      <c r="M238" s="51"/>
      <c r="N238" s="51"/>
      <c r="O238" s="51"/>
      <c r="P238" s="51"/>
      <c r="Q238" s="51"/>
      <c r="R238" s="51"/>
      <c r="S238" s="51"/>
      <c r="T238" s="51"/>
      <c r="U238" s="51"/>
      <c r="V238" s="51"/>
      <c r="W238" s="51"/>
      <c r="X238" s="51"/>
      <c r="Y238" s="51"/>
      <c r="Z238" s="51"/>
      <c r="AA238" s="51"/>
      <c r="AB238" s="51"/>
      <c r="AC238" s="51"/>
      <c r="AD238" s="51"/>
      <c r="AE238" s="51"/>
      <c r="AF238" s="51"/>
      <c r="AG238" s="51"/>
    </row>
    <row r="239" ht="13.5" customHeight="1">
      <c r="A239" s="5"/>
      <c r="B239" s="51"/>
      <c r="C239" s="51"/>
      <c r="D239" s="51"/>
      <c r="E239" s="51"/>
      <c r="F239" s="51"/>
      <c r="G239" s="78"/>
      <c r="H239" s="193"/>
      <c r="I239" s="51"/>
      <c r="J239" s="51"/>
      <c r="K239" s="51"/>
      <c r="L239" s="99"/>
      <c r="M239" s="51"/>
      <c r="N239" s="51"/>
      <c r="O239" s="51"/>
      <c r="P239" s="51"/>
      <c r="Q239" s="51"/>
      <c r="R239" s="51"/>
      <c r="S239" s="51"/>
      <c r="T239" s="51"/>
      <c r="U239" s="51"/>
      <c r="V239" s="51"/>
      <c r="W239" s="51"/>
      <c r="X239" s="51"/>
      <c r="Y239" s="51"/>
      <c r="Z239" s="51"/>
      <c r="AA239" s="51"/>
      <c r="AB239" s="51"/>
      <c r="AC239" s="51"/>
      <c r="AD239" s="51"/>
      <c r="AE239" s="51"/>
      <c r="AF239" s="51"/>
      <c r="AG239" s="51"/>
    </row>
    <row r="240" ht="13.5" customHeight="1">
      <c r="A240" s="5"/>
      <c r="B240" s="51"/>
      <c r="C240" s="51"/>
      <c r="D240" s="51"/>
      <c r="E240" s="51"/>
      <c r="F240" s="51"/>
      <c r="G240" s="78"/>
      <c r="H240" s="193"/>
      <c r="I240" s="51"/>
      <c r="J240" s="51"/>
      <c r="K240" s="51"/>
      <c r="L240" s="99"/>
      <c r="M240" s="51"/>
      <c r="N240" s="51"/>
      <c r="O240" s="51"/>
      <c r="P240" s="51"/>
      <c r="Q240" s="51"/>
      <c r="R240" s="51"/>
      <c r="S240" s="51"/>
      <c r="T240" s="51"/>
      <c r="U240" s="51"/>
      <c r="V240" s="51"/>
      <c r="W240" s="51"/>
      <c r="X240" s="51"/>
      <c r="Y240" s="51"/>
      <c r="Z240" s="51"/>
      <c r="AA240" s="51"/>
      <c r="AB240" s="51"/>
      <c r="AC240" s="51"/>
      <c r="AD240" s="51"/>
      <c r="AE240" s="51"/>
      <c r="AF240" s="51"/>
      <c r="AG240" s="51"/>
    </row>
    <row r="241" ht="13.5" customHeight="1">
      <c r="A241" s="5"/>
      <c r="B241" s="51"/>
      <c r="C241" s="51"/>
      <c r="D241" s="51"/>
      <c r="E241" s="51"/>
      <c r="F241" s="51"/>
      <c r="G241" s="78"/>
      <c r="H241" s="193"/>
      <c r="I241" s="51"/>
      <c r="J241" s="51"/>
      <c r="K241" s="51"/>
      <c r="L241" s="99"/>
      <c r="M241" s="51"/>
      <c r="N241" s="51"/>
      <c r="O241" s="51"/>
      <c r="P241" s="51"/>
      <c r="Q241" s="51"/>
      <c r="R241" s="51"/>
      <c r="S241" s="51"/>
      <c r="T241" s="51"/>
      <c r="U241" s="51"/>
      <c r="V241" s="51"/>
      <c r="W241" s="51"/>
      <c r="X241" s="51"/>
      <c r="Y241" s="51"/>
      <c r="Z241" s="51"/>
      <c r="AA241" s="51"/>
      <c r="AB241" s="51"/>
      <c r="AC241" s="51"/>
      <c r="AD241" s="51"/>
      <c r="AE241" s="51"/>
      <c r="AF241" s="51"/>
      <c r="AG241" s="51"/>
    </row>
    <row r="242" ht="13.5" customHeight="1">
      <c r="A242" s="5"/>
      <c r="B242" s="51"/>
      <c r="C242" s="51"/>
      <c r="D242" s="51"/>
      <c r="E242" s="51"/>
      <c r="F242" s="51"/>
      <c r="G242" s="78"/>
      <c r="H242" s="193"/>
      <c r="I242" s="51"/>
      <c r="J242" s="51"/>
      <c r="K242" s="51"/>
      <c r="L242" s="99"/>
      <c r="M242" s="51"/>
      <c r="N242" s="51"/>
      <c r="O242" s="51"/>
      <c r="P242" s="51"/>
      <c r="Q242" s="51"/>
      <c r="R242" s="51"/>
      <c r="S242" s="51"/>
      <c r="T242" s="51"/>
      <c r="U242" s="51"/>
      <c r="V242" s="51"/>
      <c r="W242" s="51"/>
      <c r="X242" s="51"/>
      <c r="Y242" s="51"/>
      <c r="Z242" s="51"/>
      <c r="AA242" s="51"/>
      <c r="AB242" s="51"/>
      <c r="AC242" s="51"/>
      <c r="AD242" s="51"/>
      <c r="AE242" s="51"/>
      <c r="AF242" s="51"/>
      <c r="AG242" s="51"/>
    </row>
    <row r="243" ht="13.5" customHeight="1">
      <c r="A243" s="5"/>
      <c r="B243" s="51"/>
      <c r="C243" s="51"/>
      <c r="D243" s="51"/>
      <c r="E243" s="51"/>
      <c r="F243" s="51"/>
      <c r="G243" s="78"/>
      <c r="H243" s="193"/>
      <c r="I243" s="51"/>
      <c r="J243" s="51"/>
      <c r="K243" s="51"/>
      <c r="L243" s="99"/>
      <c r="M243" s="51"/>
      <c r="N243" s="51"/>
      <c r="O243" s="51"/>
      <c r="P243" s="51"/>
      <c r="Q243" s="51"/>
      <c r="R243" s="51"/>
      <c r="S243" s="51"/>
      <c r="T243" s="51"/>
      <c r="U243" s="51"/>
      <c r="V243" s="51"/>
      <c r="W243" s="51"/>
      <c r="X243" s="51"/>
      <c r="Y243" s="51"/>
      <c r="Z243" s="51"/>
      <c r="AA243" s="51"/>
      <c r="AB243" s="51"/>
      <c r="AC243" s="51"/>
      <c r="AD243" s="51"/>
      <c r="AE243" s="51"/>
      <c r="AF243" s="51"/>
      <c r="AG243" s="51"/>
    </row>
    <row r="244" ht="13.5" customHeight="1">
      <c r="A244" s="5"/>
      <c r="B244" s="51"/>
      <c r="C244" s="51"/>
      <c r="D244" s="51"/>
      <c r="E244" s="51"/>
      <c r="F244" s="51"/>
      <c r="G244" s="78"/>
      <c r="H244" s="193"/>
      <c r="I244" s="51"/>
      <c r="J244" s="51"/>
      <c r="K244" s="51"/>
      <c r="L244" s="99"/>
      <c r="M244" s="51"/>
      <c r="N244" s="51"/>
      <c r="O244" s="51"/>
      <c r="P244" s="51"/>
      <c r="Q244" s="51"/>
      <c r="R244" s="51"/>
      <c r="S244" s="51"/>
      <c r="T244" s="51"/>
      <c r="U244" s="51"/>
      <c r="V244" s="51"/>
      <c r="W244" s="51"/>
      <c r="X244" s="51"/>
      <c r="Y244" s="51"/>
      <c r="Z244" s="51"/>
      <c r="AA244" s="51"/>
      <c r="AB244" s="51"/>
      <c r="AC244" s="51"/>
      <c r="AD244" s="51"/>
      <c r="AE244" s="51"/>
      <c r="AF244" s="51"/>
      <c r="AG244" s="51"/>
    </row>
    <row r="245" ht="13.5" customHeight="1">
      <c r="A245" s="5"/>
      <c r="B245" s="51"/>
      <c r="C245" s="51"/>
      <c r="D245" s="51"/>
      <c r="E245" s="51"/>
      <c r="F245" s="51"/>
      <c r="G245" s="78"/>
      <c r="H245" s="193"/>
      <c r="I245" s="51"/>
      <c r="J245" s="51"/>
      <c r="K245" s="51"/>
      <c r="L245" s="99"/>
      <c r="M245" s="51"/>
      <c r="N245" s="51"/>
      <c r="O245" s="51"/>
      <c r="P245" s="51"/>
      <c r="Q245" s="51"/>
      <c r="R245" s="51"/>
      <c r="S245" s="51"/>
      <c r="T245" s="51"/>
      <c r="U245" s="51"/>
      <c r="V245" s="51"/>
      <c r="W245" s="51"/>
      <c r="X245" s="51"/>
      <c r="Y245" s="51"/>
      <c r="Z245" s="51"/>
      <c r="AA245" s="51"/>
      <c r="AB245" s="51"/>
      <c r="AC245" s="51"/>
      <c r="AD245" s="51"/>
      <c r="AE245" s="51"/>
      <c r="AF245" s="51"/>
      <c r="AG245" s="51"/>
    </row>
    <row r="246" ht="13.5" customHeight="1">
      <c r="A246" s="5"/>
      <c r="B246" s="51"/>
      <c r="C246" s="51"/>
      <c r="D246" s="51"/>
      <c r="E246" s="51"/>
      <c r="F246" s="51"/>
      <c r="G246" s="78"/>
      <c r="H246" s="193"/>
      <c r="I246" s="51"/>
      <c r="J246" s="51"/>
      <c r="K246" s="51"/>
      <c r="L246" s="99"/>
      <c r="M246" s="51"/>
      <c r="N246" s="51"/>
      <c r="O246" s="51"/>
      <c r="P246" s="51"/>
      <c r="Q246" s="51"/>
      <c r="R246" s="51"/>
      <c r="S246" s="51"/>
      <c r="T246" s="51"/>
      <c r="U246" s="51"/>
      <c r="V246" s="51"/>
      <c r="W246" s="51"/>
      <c r="X246" s="51"/>
      <c r="Y246" s="51"/>
      <c r="Z246" s="51"/>
      <c r="AA246" s="51"/>
      <c r="AB246" s="51"/>
      <c r="AC246" s="51"/>
      <c r="AD246" s="51"/>
      <c r="AE246" s="51"/>
      <c r="AF246" s="51"/>
      <c r="AG246" s="51"/>
    </row>
    <row r="247" ht="13.5" customHeight="1">
      <c r="A247" s="5"/>
      <c r="B247" s="51"/>
      <c r="C247" s="51"/>
      <c r="D247" s="51"/>
      <c r="E247" s="51"/>
      <c r="F247" s="51"/>
      <c r="G247" s="78"/>
      <c r="H247" s="193"/>
      <c r="I247" s="51"/>
      <c r="J247" s="51"/>
      <c r="K247" s="51"/>
      <c r="L247" s="99"/>
      <c r="M247" s="51"/>
      <c r="N247" s="51"/>
      <c r="O247" s="51"/>
      <c r="P247" s="51"/>
      <c r="Q247" s="51"/>
      <c r="R247" s="51"/>
      <c r="S247" s="51"/>
      <c r="T247" s="51"/>
      <c r="U247" s="51"/>
      <c r="V247" s="51"/>
      <c r="W247" s="51"/>
      <c r="X247" s="51"/>
      <c r="Y247" s="51"/>
      <c r="Z247" s="51"/>
      <c r="AA247" s="51"/>
      <c r="AB247" s="51"/>
      <c r="AC247" s="51"/>
      <c r="AD247" s="51"/>
      <c r="AE247" s="51"/>
      <c r="AF247" s="51"/>
      <c r="AG247" s="51"/>
    </row>
    <row r="248" ht="13.5" customHeight="1">
      <c r="A248" s="5"/>
      <c r="B248" s="51"/>
      <c r="C248" s="51"/>
      <c r="D248" s="51"/>
      <c r="E248" s="51"/>
      <c r="F248" s="51"/>
      <c r="G248" s="78"/>
      <c r="H248" s="193"/>
      <c r="I248" s="51"/>
      <c r="J248" s="51"/>
      <c r="K248" s="51"/>
      <c r="L248" s="99"/>
      <c r="M248" s="51"/>
      <c r="N248" s="51"/>
      <c r="O248" s="51"/>
      <c r="P248" s="51"/>
      <c r="Q248" s="51"/>
      <c r="R248" s="51"/>
      <c r="S248" s="51"/>
      <c r="T248" s="51"/>
      <c r="U248" s="51"/>
      <c r="V248" s="51"/>
      <c r="W248" s="51"/>
      <c r="X248" s="51"/>
      <c r="Y248" s="51"/>
      <c r="Z248" s="51"/>
      <c r="AA248" s="51"/>
      <c r="AB248" s="51"/>
      <c r="AC248" s="51"/>
      <c r="AD248" s="51"/>
      <c r="AE248" s="51"/>
      <c r="AF248" s="51"/>
      <c r="AG248" s="51"/>
    </row>
    <row r="249" ht="13.5" customHeight="1">
      <c r="A249" s="5"/>
      <c r="B249" s="51"/>
      <c r="C249" s="51"/>
      <c r="D249" s="51"/>
      <c r="E249" s="51"/>
      <c r="F249" s="51"/>
      <c r="G249" s="78"/>
      <c r="H249" s="193"/>
      <c r="I249" s="51"/>
      <c r="J249" s="51"/>
      <c r="K249" s="51"/>
      <c r="L249" s="99"/>
      <c r="M249" s="51"/>
      <c r="N249" s="51"/>
      <c r="O249" s="51"/>
      <c r="P249" s="51"/>
      <c r="Q249" s="51"/>
      <c r="R249" s="51"/>
      <c r="S249" s="51"/>
      <c r="T249" s="51"/>
      <c r="U249" s="51"/>
      <c r="V249" s="51"/>
      <c r="W249" s="51"/>
      <c r="X249" s="51"/>
      <c r="Y249" s="51"/>
      <c r="Z249" s="51"/>
      <c r="AA249" s="51"/>
      <c r="AB249" s="51"/>
      <c r="AC249" s="51"/>
      <c r="AD249" s="51"/>
      <c r="AE249" s="51"/>
      <c r="AF249" s="51"/>
      <c r="AG249" s="51"/>
    </row>
    <row r="250" ht="13.5" customHeight="1">
      <c r="A250" s="5"/>
      <c r="B250" s="51"/>
      <c r="C250" s="51"/>
      <c r="D250" s="51"/>
      <c r="E250" s="51"/>
      <c r="F250" s="51"/>
      <c r="G250" s="78"/>
      <c r="H250" s="193"/>
      <c r="I250" s="51"/>
      <c r="J250" s="51"/>
      <c r="K250" s="51"/>
      <c r="L250" s="99"/>
      <c r="M250" s="51"/>
      <c r="N250" s="51"/>
      <c r="O250" s="51"/>
      <c r="P250" s="51"/>
      <c r="Q250" s="51"/>
      <c r="R250" s="51"/>
      <c r="S250" s="51"/>
      <c r="T250" s="51"/>
      <c r="U250" s="51"/>
      <c r="V250" s="51"/>
      <c r="W250" s="51"/>
      <c r="X250" s="51"/>
      <c r="Y250" s="51"/>
      <c r="Z250" s="51"/>
      <c r="AA250" s="51"/>
      <c r="AB250" s="51"/>
      <c r="AC250" s="51"/>
      <c r="AD250" s="51"/>
      <c r="AE250" s="51"/>
      <c r="AF250" s="51"/>
      <c r="AG250" s="51"/>
    </row>
    <row r="251" ht="13.5" customHeight="1">
      <c r="A251" s="5"/>
      <c r="B251" s="51"/>
      <c r="C251" s="51"/>
      <c r="D251" s="51"/>
      <c r="E251" s="51"/>
      <c r="F251" s="51"/>
      <c r="G251" s="78"/>
      <c r="H251" s="193"/>
      <c r="I251" s="51"/>
      <c r="J251" s="51"/>
      <c r="K251" s="51"/>
      <c r="L251" s="99"/>
      <c r="M251" s="51"/>
      <c r="N251" s="51"/>
      <c r="O251" s="51"/>
      <c r="P251" s="51"/>
      <c r="Q251" s="51"/>
      <c r="R251" s="51"/>
      <c r="S251" s="51"/>
      <c r="T251" s="51"/>
      <c r="U251" s="51"/>
      <c r="V251" s="51"/>
      <c r="W251" s="51"/>
      <c r="X251" s="51"/>
      <c r="Y251" s="51"/>
      <c r="Z251" s="51"/>
      <c r="AA251" s="51"/>
      <c r="AB251" s="51"/>
      <c r="AC251" s="51"/>
      <c r="AD251" s="51"/>
      <c r="AE251" s="51"/>
      <c r="AF251" s="51"/>
      <c r="AG251" s="51"/>
    </row>
    <row r="252" ht="13.5" customHeight="1">
      <c r="A252" s="5"/>
      <c r="B252" s="51"/>
      <c r="C252" s="51"/>
      <c r="D252" s="51"/>
      <c r="E252" s="51"/>
      <c r="F252" s="51"/>
      <c r="G252" s="78"/>
      <c r="H252" s="193"/>
      <c r="I252" s="51"/>
      <c r="J252" s="51"/>
      <c r="K252" s="51"/>
      <c r="L252" s="99"/>
      <c r="M252" s="51"/>
      <c r="N252" s="51"/>
      <c r="O252" s="51"/>
      <c r="P252" s="51"/>
      <c r="Q252" s="51"/>
      <c r="R252" s="51"/>
      <c r="S252" s="51"/>
      <c r="T252" s="51"/>
      <c r="U252" s="51"/>
      <c r="V252" s="51"/>
      <c r="W252" s="51"/>
      <c r="X252" s="51"/>
      <c r="Y252" s="51"/>
      <c r="Z252" s="51"/>
      <c r="AA252" s="51"/>
      <c r="AB252" s="51"/>
      <c r="AC252" s="51"/>
      <c r="AD252" s="51"/>
      <c r="AE252" s="51"/>
      <c r="AF252" s="51"/>
      <c r="AG252" s="51"/>
    </row>
    <row r="253" ht="13.5" customHeight="1">
      <c r="A253" s="5"/>
      <c r="B253" s="51"/>
      <c r="C253" s="51"/>
      <c r="D253" s="51"/>
      <c r="E253" s="51"/>
      <c r="F253" s="51"/>
      <c r="G253" s="78"/>
      <c r="H253" s="193"/>
      <c r="I253" s="51"/>
      <c r="J253" s="51"/>
      <c r="K253" s="51"/>
      <c r="L253" s="99"/>
      <c r="M253" s="51"/>
      <c r="N253" s="51"/>
      <c r="O253" s="51"/>
      <c r="P253" s="51"/>
      <c r="Q253" s="51"/>
      <c r="R253" s="51"/>
      <c r="S253" s="51"/>
      <c r="T253" s="51"/>
      <c r="U253" s="51"/>
      <c r="V253" s="51"/>
      <c r="W253" s="51"/>
      <c r="X253" s="51"/>
      <c r="Y253" s="51"/>
      <c r="Z253" s="51"/>
      <c r="AA253" s="51"/>
      <c r="AB253" s="51"/>
      <c r="AC253" s="51"/>
      <c r="AD253" s="51"/>
      <c r="AE253" s="51"/>
      <c r="AF253" s="51"/>
      <c r="AG253" s="51"/>
    </row>
    <row r="254" ht="13.5" customHeight="1">
      <c r="A254" s="5"/>
      <c r="B254" s="51"/>
      <c r="C254" s="51"/>
      <c r="D254" s="51"/>
      <c r="E254" s="51"/>
      <c r="F254" s="51"/>
      <c r="G254" s="78"/>
      <c r="H254" s="193"/>
      <c r="I254" s="51"/>
      <c r="J254" s="51"/>
      <c r="K254" s="51"/>
      <c r="L254" s="99"/>
      <c r="M254" s="51"/>
      <c r="N254" s="51"/>
      <c r="O254" s="51"/>
      <c r="P254" s="51"/>
      <c r="Q254" s="51"/>
      <c r="R254" s="51"/>
      <c r="S254" s="51"/>
      <c r="T254" s="51"/>
      <c r="U254" s="51"/>
      <c r="V254" s="51"/>
      <c r="W254" s="51"/>
      <c r="X254" s="51"/>
      <c r="Y254" s="51"/>
      <c r="Z254" s="51"/>
      <c r="AA254" s="51"/>
      <c r="AB254" s="51"/>
      <c r="AC254" s="51"/>
      <c r="AD254" s="51"/>
      <c r="AE254" s="51"/>
      <c r="AF254" s="51"/>
      <c r="AG254" s="51"/>
    </row>
    <row r="255" ht="13.5" customHeight="1">
      <c r="A255" s="5"/>
      <c r="B255" s="51"/>
      <c r="C255" s="51"/>
      <c r="D255" s="51"/>
      <c r="E255" s="51"/>
      <c r="F255" s="51"/>
      <c r="G255" s="78"/>
      <c r="H255" s="193"/>
      <c r="I255" s="51"/>
      <c r="J255" s="51"/>
      <c r="K255" s="51"/>
      <c r="L255" s="99"/>
      <c r="M255" s="51"/>
      <c r="N255" s="51"/>
      <c r="O255" s="51"/>
      <c r="P255" s="51"/>
      <c r="Q255" s="51"/>
      <c r="R255" s="51"/>
      <c r="S255" s="51"/>
      <c r="T255" s="51"/>
      <c r="U255" s="51"/>
      <c r="V255" s="51"/>
      <c r="W255" s="51"/>
      <c r="X255" s="51"/>
      <c r="Y255" s="51"/>
      <c r="Z255" s="51"/>
      <c r="AA255" s="51"/>
      <c r="AB255" s="51"/>
      <c r="AC255" s="51"/>
      <c r="AD255" s="51"/>
      <c r="AE255" s="51"/>
      <c r="AF255" s="51"/>
      <c r="AG255" s="51"/>
    </row>
    <row r="256" ht="13.5" customHeight="1">
      <c r="A256" s="5"/>
      <c r="B256" s="51"/>
      <c r="C256" s="51"/>
      <c r="D256" s="51"/>
      <c r="E256" s="51"/>
      <c r="F256" s="51"/>
      <c r="G256" s="78"/>
      <c r="H256" s="193"/>
      <c r="I256" s="51"/>
      <c r="J256" s="51"/>
      <c r="K256" s="51"/>
      <c r="L256" s="99"/>
      <c r="M256" s="51"/>
      <c r="N256" s="51"/>
      <c r="O256" s="51"/>
      <c r="P256" s="51"/>
      <c r="Q256" s="51"/>
      <c r="R256" s="51"/>
      <c r="S256" s="51"/>
      <c r="T256" s="51"/>
      <c r="U256" s="51"/>
      <c r="V256" s="51"/>
      <c r="W256" s="51"/>
      <c r="X256" s="51"/>
      <c r="Y256" s="51"/>
      <c r="Z256" s="51"/>
      <c r="AA256" s="51"/>
      <c r="AB256" s="51"/>
      <c r="AC256" s="51"/>
      <c r="AD256" s="51"/>
      <c r="AE256" s="51"/>
      <c r="AF256" s="51"/>
      <c r="AG256" s="51"/>
    </row>
    <row r="257" ht="13.5" customHeight="1">
      <c r="A257" s="5"/>
      <c r="B257" s="51"/>
      <c r="C257" s="51"/>
      <c r="D257" s="51"/>
      <c r="E257" s="51"/>
      <c r="F257" s="51"/>
      <c r="G257" s="78"/>
      <c r="H257" s="193"/>
      <c r="I257" s="51"/>
      <c r="J257" s="51"/>
      <c r="K257" s="51"/>
      <c r="L257" s="99"/>
      <c r="M257" s="51"/>
      <c r="N257" s="51"/>
      <c r="O257" s="51"/>
      <c r="P257" s="51"/>
      <c r="Q257" s="51"/>
      <c r="R257" s="51"/>
      <c r="S257" s="51"/>
      <c r="T257" s="51"/>
      <c r="U257" s="51"/>
      <c r="V257" s="51"/>
      <c r="W257" s="51"/>
      <c r="X257" s="51"/>
      <c r="Y257" s="51"/>
      <c r="Z257" s="51"/>
      <c r="AA257" s="51"/>
      <c r="AB257" s="51"/>
      <c r="AC257" s="51"/>
      <c r="AD257" s="51"/>
      <c r="AE257" s="51"/>
      <c r="AF257" s="51"/>
      <c r="AG257" s="51"/>
    </row>
    <row r="258" ht="13.5" customHeight="1">
      <c r="A258" s="5"/>
      <c r="B258" s="51"/>
      <c r="C258" s="51"/>
      <c r="D258" s="51"/>
      <c r="E258" s="51"/>
      <c r="F258" s="51"/>
      <c r="G258" s="78"/>
      <c r="H258" s="193"/>
      <c r="I258" s="51"/>
      <c r="J258" s="51"/>
      <c r="K258" s="51"/>
      <c r="L258" s="99"/>
      <c r="M258" s="51"/>
      <c r="N258" s="51"/>
      <c r="O258" s="51"/>
      <c r="P258" s="51"/>
      <c r="Q258" s="51"/>
      <c r="R258" s="51"/>
      <c r="S258" s="51"/>
      <c r="T258" s="51"/>
      <c r="U258" s="51"/>
      <c r="V258" s="51"/>
      <c r="W258" s="51"/>
      <c r="X258" s="51"/>
      <c r="Y258" s="51"/>
      <c r="Z258" s="51"/>
      <c r="AA258" s="51"/>
      <c r="AB258" s="51"/>
      <c r="AC258" s="51"/>
      <c r="AD258" s="51"/>
      <c r="AE258" s="51"/>
      <c r="AF258" s="51"/>
      <c r="AG258" s="51"/>
    </row>
    <row r="259" ht="13.5" customHeight="1">
      <c r="A259" s="5"/>
      <c r="B259" s="51"/>
      <c r="C259" s="51"/>
      <c r="D259" s="51"/>
      <c r="E259" s="51"/>
      <c r="F259" s="51"/>
      <c r="G259" s="78"/>
      <c r="H259" s="193"/>
      <c r="I259" s="51"/>
      <c r="J259" s="51"/>
      <c r="K259" s="51"/>
      <c r="L259" s="99"/>
      <c r="M259" s="51"/>
      <c r="N259" s="51"/>
      <c r="O259" s="51"/>
      <c r="P259" s="51"/>
      <c r="Q259" s="51"/>
      <c r="R259" s="51"/>
      <c r="S259" s="51"/>
      <c r="T259" s="51"/>
      <c r="U259" s="51"/>
      <c r="V259" s="51"/>
      <c r="W259" s="51"/>
      <c r="X259" s="51"/>
      <c r="Y259" s="51"/>
      <c r="Z259" s="51"/>
      <c r="AA259" s="51"/>
      <c r="AB259" s="51"/>
      <c r="AC259" s="51"/>
      <c r="AD259" s="51"/>
      <c r="AE259" s="51"/>
      <c r="AF259" s="51"/>
      <c r="AG259" s="51"/>
    </row>
    <row r="260" ht="13.5" customHeight="1">
      <c r="A260" s="5"/>
      <c r="B260" s="51"/>
      <c r="C260" s="51"/>
      <c r="D260" s="51"/>
      <c r="E260" s="51"/>
      <c r="F260" s="51"/>
      <c r="G260" s="78"/>
      <c r="H260" s="193"/>
      <c r="I260" s="51"/>
      <c r="J260" s="51"/>
      <c r="K260" s="51"/>
      <c r="L260" s="99"/>
      <c r="M260" s="51"/>
      <c r="N260" s="51"/>
      <c r="O260" s="51"/>
      <c r="P260" s="51"/>
      <c r="Q260" s="51"/>
      <c r="R260" s="51"/>
      <c r="S260" s="51"/>
      <c r="T260" s="51"/>
      <c r="U260" s="51"/>
      <c r="V260" s="51"/>
      <c r="W260" s="51"/>
      <c r="X260" s="51"/>
      <c r="Y260" s="51"/>
      <c r="Z260" s="51"/>
      <c r="AA260" s="51"/>
      <c r="AB260" s="51"/>
      <c r="AC260" s="51"/>
      <c r="AD260" s="51"/>
      <c r="AE260" s="51"/>
      <c r="AF260" s="51"/>
      <c r="AG260" s="51"/>
    </row>
    <row r="261" ht="13.5" customHeight="1">
      <c r="A261" s="5"/>
      <c r="B261" s="51"/>
      <c r="C261" s="51"/>
      <c r="D261" s="51"/>
      <c r="E261" s="51"/>
      <c r="F261" s="51"/>
      <c r="G261" s="78"/>
      <c r="H261" s="193"/>
      <c r="I261" s="51"/>
      <c r="J261" s="51"/>
      <c r="K261" s="51"/>
      <c r="L261" s="99"/>
      <c r="M261" s="51"/>
      <c r="N261" s="51"/>
      <c r="O261" s="51"/>
      <c r="P261" s="51"/>
      <c r="Q261" s="51"/>
      <c r="R261" s="51"/>
      <c r="S261" s="51"/>
      <c r="T261" s="51"/>
      <c r="U261" s="51"/>
      <c r="V261" s="51"/>
      <c r="W261" s="51"/>
      <c r="X261" s="51"/>
      <c r="Y261" s="51"/>
      <c r="Z261" s="51"/>
      <c r="AA261" s="51"/>
      <c r="AB261" s="51"/>
      <c r="AC261" s="51"/>
      <c r="AD261" s="51"/>
      <c r="AE261" s="51"/>
      <c r="AF261" s="51"/>
      <c r="AG261" s="51"/>
    </row>
    <row r="262" ht="13.5" customHeight="1">
      <c r="A262" s="5"/>
      <c r="B262" s="51"/>
      <c r="C262" s="51"/>
      <c r="D262" s="51"/>
      <c r="E262" s="51"/>
      <c r="F262" s="51"/>
      <c r="G262" s="78"/>
      <c r="H262" s="193"/>
      <c r="I262" s="51"/>
      <c r="J262" s="51"/>
      <c r="K262" s="51"/>
      <c r="L262" s="99"/>
      <c r="M262" s="51"/>
      <c r="N262" s="51"/>
      <c r="O262" s="51"/>
      <c r="P262" s="51"/>
      <c r="Q262" s="51"/>
      <c r="R262" s="51"/>
      <c r="S262" s="51"/>
      <c r="T262" s="51"/>
      <c r="U262" s="51"/>
      <c r="V262" s="51"/>
      <c r="W262" s="51"/>
      <c r="X262" s="51"/>
      <c r="Y262" s="51"/>
      <c r="Z262" s="51"/>
      <c r="AA262" s="51"/>
      <c r="AB262" s="51"/>
      <c r="AC262" s="51"/>
      <c r="AD262" s="51"/>
      <c r="AE262" s="51"/>
      <c r="AF262" s="51"/>
      <c r="AG262" s="51"/>
    </row>
    <row r="263" ht="13.5" customHeight="1">
      <c r="A263" s="5"/>
      <c r="B263" s="51"/>
      <c r="C263" s="51"/>
      <c r="D263" s="51"/>
      <c r="E263" s="51"/>
      <c r="F263" s="51"/>
      <c r="G263" s="78"/>
      <c r="H263" s="193"/>
      <c r="I263" s="51"/>
      <c r="J263" s="51"/>
      <c r="K263" s="51"/>
      <c r="L263" s="99"/>
      <c r="M263" s="51"/>
      <c r="N263" s="51"/>
      <c r="O263" s="51"/>
      <c r="P263" s="51"/>
      <c r="Q263" s="51"/>
      <c r="R263" s="51"/>
      <c r="S263" s="51"/>
      <c r="T263" s="51"/>
      <c r="U263" s="51"/>
      <c r="V263" s="51"/>
      <c r="W263" s="51"/>
      <c r="X263" s="51"/>
      <c r="Y263" s="51"/>
      <c r="Z263" s="51"/>
      <c r="AA263" s="51"/>
      <c r="AB263" s="51"/>
      <c r="AC263" s="51"/>
      <c r="AD263" s="51"/>
      <c r="AE263" s="51"/>
      <c r="AF263" s="51"/>
      <c r="AG263" s="51"/>
    </row>
    <row r="264" ht="13.5" customHeight="1">
      <c r="A264" s="5"/>
      <c r="B264" s="51"/>
      <c r="C264" s="51"/>
      <c r="D264" s="51"/>
      <c r="E264" s="51"/>
      <c r="F264" s="51"/>
      <c r="G264" s="78"/>
      <c r="H264" s="193"/>
      <c r="I264" s="51"/>
      <c r="J264" s="51"/>
      <c r="K264" s="51"/>
      <c r="L264" s="99"/>
      <c r="M264" s="51"/>
      <c r="N264" s="51"/>
      <c r="O264" s="51"/>
      <c r="P264" s="51"/>
      <c r="Q264" s="51"/>
      <c r="R264" s="51"/>
      <c r="S264" s="51"/>
      <c r="T264" s="51"/>
      <c r="U264" s="51"/>
      <c r="V264" s="51"/>
      <c r="W264" s="51"/>
      <c r="X264" s="51"/>
      <c r="Y264" s="51"/>
      <c r="Z264" s="51"/>
      <c r="AA264" s="51"/>
      <c r="AB264" s="51"/>
      <c r="AC264" s="51"/>
      <c r="AD264" s="51"/>
      <c r="AE264" s="51"/>
      <c r="AF264" s="51"/>
      <c r="AG264" s="51"/>
    </row>
    <row r="265" ht="13.5" customHeight="1">
      <c r="A265" s="5"/>
      <c r="B265" s="51"/>
      <c r="C265" s="51"/>
      <c r="D265" s="51"/>
      <c r="E265" s="51"/>
      <c r="F265" s="51"/>
      <c r="G265" s="78"/>
      <c r="H265" s="193"/>
      <c r="I265" s="51"/>
      <c r="J265" s="51"/>
      <c r="K265" s="51"/>
      <c r="L265" s="99"/>
      <c r="M265" s="51"/>
      <c r="N265" s="51"/>
      <c r="O265" s="51"/>
      <c r="P265" s="51"/>
      <c r="Q265" s="51"/>
      <c r="R265" s="51"/>
      <c r="S265" s="51"/>
      <c r="T265" s="51"/>
      <c r="U265" s="51"/>
      <c r="V265" s="51"/>
      <c r="W265" s="51"/>
      <c r="X265" s="51"/>
      <c r="Y265" s="51"/>
      <c r="Z265" s="51"/>
      <c r="AA265" s="51"/>
      <c r="AB265" s="51"/>
      <c r="AC265" s="51"/>
      <c r="AD265" s="51"/>
      <c r="AE265" s="51"/>
      <c r="AF265" s="51"/>
      <c r="AG265" s="51"/>
    </row>
    <row r="266" ht="13.5" customHeight="1">
      <c r="A266" s="5"/>
      <c r="B266" s="51"/>
      <c r="C266" s="51"/>
      <c r="D266" s="51"/>
      <c r="E266" s="51"/>
      <c r="F266" s="51"/>
      <c r="G266" s="78"/>
      <c r="H266" s="193"/>
      <c r="I266" s="51"/>
      <c r="J266" s="51"/>
      <c r="K266" s="51"/>
      <c r="L266" s="99"/>
      <c r="M266" s="51"/>
      <c r="N266" s="51"/>
      <c r="O266" s="51"/>
      <c r="P266" s="51"/>
      <c r="Q266" s="51"/>
      <c r="R266" s="51"/>
      <c r="S266" s="51"/>
      <c r="T266" s="51"/>
      <c r="U266" s="51"/>
      <c r="V266" s="51"/>
      <c r="W266" s="51"/>
      <c r="X266" s="51"/>
      <c r="Y266" s="51"/>
      <c r="Z266" s="51"/>
      <c r="AA266" s="51"/>
      <c r="AB266" s="51"/>
      <c r="AC266" s="51"/>
      <c r="AD266" s="51"/>
      <c r="AE266" s="51"/>
      <c r="AF266" s="51"/>
      <c r="AG266" s="51"/>
    </row>
    <row r="267" ht="13.5" customHeight="1">
      <c r="A267" s="5"/>
      <c r="B267" s="51"/>
      <c r="C267" s="51"/>
      <c r="D267" s="51"/>
      <c r="E267" s="51"/>
      <c r="F267" s="51"/>
      <c r="G267" s="78"/>
      <c r="H267" s="193"/>
      <c r="I267" s="51"/>
      <c r="J267" s="51"/>
      <c r="K267" s="51"/>
      <c r="L267" s="99"/>
      <c r="M267" s="51"/>
      <c r="N267" s="51"/>
      <c r="O267" s="51"/>
      <c r="P267" s="51"/>
      <c r="Q267" s="51"/>
      <c r="R267" s="51"/>
      <c r="S267" s="51"/>
      <c r="T267" s="51"/>
      <c r="U267" s="51"/>
      <c r="V267" s="51"/>
      <c r="W267" s="51"/>
      <c r="X267" s="51"/>
      <c r="Y267" s="51"/>
      <c r="Z267" s="51"/>
      <c r="AA267" s="51"/>
      <c r="AB267" s="51"/>
      <c r="AC267" s="51"/>
      <c r="AD267" s="51"/>
      <c r="AE267" s="51"/>
      <c r="AF267" s="51"/>
      <c r="AG267" s="51"/>
    </row>
    <row r="268" ht="13.5" customHeight="1">
      <c r="A268" s="5"/>
      <c r="B268" s="51"/>
      <c r="C268" s="51"/>
      <c r="D268" s="51"/>
      <c r="E268" s="51"/>
      <c r="F268" s="51"/>
      <c r="G268" s="78"/>
      <c r="H268" s="193"/>
      <c r="I268" s="51"/>
      <c r="J268" s="51"/>
      <c r="K268" s="51"/>
      <c r="L268" s="99"/>
      <c r="M268" s="51"/>
      <c r="N268" s="51"/>
      <c r="O268" s="51"/>
      <c r="P268" s="51"/>
      <c r="Q268" s="51"/>
      <c r="R268" s="51"/>
      <c r="S268" s="51"/>
      <c r="T268" s="51"/>
      <c r="U268" s="51"/>
      <c r="V268" s="51"/>
      <c r="W268" s="51"/>
      <c r="X268" s="51"/>
      <c r="Y268" s="51"/>
      <c r="Z268" s="51"/>
      <c r="AA268" s="51"/>
      <c r="AB268" s="51"/>
      <c r="AC268" s="51"/>
      <c r="AD268" s="51"/>
      <c r="AE268" s="51"/>
      <c r="AF268" s="51"/>
      <c r="AG268" s="51"/>
    </row>
    <row r="269" ht="13.5" customHeight="1">
      <c r="A269" s="5"/>
      <c r="B269" s="51"/>
      <c r="C269" s="51"/>
      <c r="D269" s="51"/>
      <c r="E269" s="51"/>
      <c r="F269" s="51"/>
      <c r="G269" s="78"/>
      <c r="H269" s="193"/>
      <c r="I269" s="51"/>
      <c r="J269" s="51"/>
      <c r="K269" s="51"/>
      <c r="L269" s="99"/>
      <c r="M269" s="51"/>
      <c r="N269" s="51"/>
      <c r="O269" s="51"/>
      <c r="P269" s="51"/>
      <c r="Q269" s="51"/>
      <c r="R269" s="51"/>
      <c r="S269" s="51"/>
      <c r="T269" s="51"/>
      <c r="U269" s="51"/>
      <c r="V269" s="51"/>
      <c r="W269" s="51"/>
      <c r="X269" s="51"/>
      <c r="Y269" s="51"/>
      <c r="Z269" s="51"/>
      <c r="AA269" s="51"/>
      <c r="AB269" s="51"/>
      <c r="AC269" s="51"/>
      <c r="AD269" s="51"/>
      <c r="AE269" s="51"/>
      <c r="AF269" s="51"/>
      <c r="AG269" s="51"/>
    </row>
    <row r="270" ht="13.5" customHeight="1">
      <c r="A270" s="5"/>
      <c r="B270" s="51"/>
      <c r="C270" s="51"/>
      <c r="D270" s="51"/>
      <c r="E270" s="51"/>
      <c r="F270" s="51"/>
      <c r="G270" s="78"/>
      <c r="H270" s="193"/>
      <c r="I270" s="51"/>
      <c r="J270" s="51"/>
      <c r="K270" s="51"/>
      <c r="L270" s="99"/>
      <c r="M270" s="51"/>
      <c r="N270" s="51"/>
      <c r="O270" s="51"/>
      <c r="P270" s="51"/>
      <c r="Q270" s="51"/>
      <c r="R270" s="51"/>
      <c r="S270" s="51"/>
      <c r="T270" s="51"/>
      <c r="U270" s="51"/>
      <c r="V270" s="51"/>
      <c r="W270" s="51"/>
      <c r="X270" s="51"/>
      <c r="Y270" s="51"/>
      <c r="Z270" s="51"/>
      <c r="AA270" s="51"/>
      <c r="AB270" s="51"/>
      <c r="AC270" s="51"/>
      <c r="AD270" s="51"/>
      <c r="AE270" s="51"/>
      <c r="AF270" s="51"/>
      <c r="AG270" s="51"/>
    </row>
    <row r="271" ht="13.5" customHeight="1">
      <c r="A271" s="5"/>
      <c r="B271" s="51"/>
      <c r="C271" s="51"/>
      <c r="D271" s="51"/>
      <c r="E271" s="51"/>
      <c r="F271" s="51"/>
      <c r="G271" s="78"/>
      <c r="H271" s="193"/>
      <c r="I271" s="51"/>
      <c r="J271" s="51"/>
      <c r="K271" s="51"/>
      <c r="L271" s="99"/>
      <c r="M271" s="51"/>
      <c r="N271" s="51"/>
      <c r="O271" s="51"/>
      <c r="P271" s="51"/>
      <c r="Q271" s="51"/>
      <c r="R271" s="51"/>
      <c r="S271" s="51"/>
      <c r="T271" s="51"/>
      <c r="U271" s="51"/>
      <c r="V271" s="51"/>
      <c r="W271" s="51"/>
      <c r="X271" s="51"/>
      <c r="Y271" s="51"/>
      <c r="Z271" s="51"/>
      <c r="AA271" s="51"/>
      <c r="AB271" s="51"/>
      <c r="AC271" s="51"/>
      <c r="AD271" s="51"/>
      <c r="AE271" s="51"/>
      <c r="AF271" s="51"/>
      <c r="AG271" s="51"/>
    </row>
    <row r="272" ht="13.5" customHeight="1">
      <c r="A272" s="5"/>
      <c r="B272" s="51"/>
      <c r="C272" s="51"/>
      <c r="D272" s="51"/>
      <c r="E272" s="51"/>
      <c r="F272" s="51"/>
      <c r="G272" s="78"/>
      <c r="H272" s="193"/>
      <c r="I272" s="51"/>
      <c r="J272" s="51"/>
      <c r="K272" s="51"/>
      <c r="L272" s="99"/>
      <c r="M272" s="51"/>
      <c r="N272" s="51"/>
      <c r="O272" s="51"/>
      <c r="P272" s="51"/>
      <c r="Q272" s="51"/>
      <c r="R272" s="51"/>
      <c r="S272" s="51"/>
      <c r="T272" s="51"/>
      <c r="U272" s="51"/>
      <c r="V272" s="51"/>
      <c r="W272" s="51"/>
      <c r="X272" s="51"/>
      <c r="Y272" s="51"/>
      <c r="Z272" s="51"/>
      <c r="AA272" s="51"/>
      <c r="AB272" s="51"/>
      <c r="AC272" s="51"/>
      <c r="AD272" s="51"/>
      <c r="AE272" s="51"/>
      <c r="AF272" s="51"/>
      <c r="AG272" s="51"/>
    </row>
    <row r="273" ht="13.5" customHeight="1">
      <c r="A273" s="5"/>
      <c r="B273" s="51"/>
      <c r="C273" s="51"/>
      <c r="D273" s="51"/>
      <c r="E273" s="51"/>
      <c r="F273" s="51"/>
      <c r="G273" s="78"/>
      <c r="H273" s="193"/>
      <c r="I273" s="51"/>
      <c r="J273" s="51"/>
      <c r="K273" s="51"/>
      <c r="L273" s="99"/>
      <c r="M273" s="51"/>
      <c r="N273" s="51"/>
      <c r="O273" s="51"/>
      <c r="P273" s="51"/>
      <c r="Q273" s="51"/>
      <c r="R273" s="51"/>
      <c r="S273" s="51"/>
      <c r="T273" s="51"/>
      <c r="U273" s="51"/>
      <c r="V273" s="51"/>
      <c r="W273" s="51"/>
      <c r="X273" s="51"/>
      <c r="Y273" s="51"/>
      <c r="Z273" s="51"/>
      <c r="AA273" s="51"/>
      <c r="AB273" s="51"/>
      <c r="AC273" s="51"/>
      <c r="AD273" s="51"/>
      <c r="AE273" s="51"/>
      <c r="AF273" s="51"/>
      <c r="AG273" s="51"/>
    </row>
    <row r="274" ht="13.5" customHeight="1">
      <c r="A274" s="5"/>
      <c r="B274" s="51"/>
      <c r="C274" s="51"/>
      <c r="D274" s="51"/>
      <c r="E274" s="51"/>
      <c r="F274" s="51"/>
      <c r="G274" s="78"/>
      <c r="H274" s="193"/>
      <c r="I274" s="51"/>
      <c r="J274" s="51"/>
      <c r="K274" s="51"/>
      <c r="L274" s="99"/>
      <c r="M274" s="51"/>
      <c r="N274" s="51"/>
      <c r="O274" s="51"/>
      <c r="P274" s="51"/>
      <c r="Q274" s="51"/>
      <c r="R274" s="51"/>
      <c r="S274" s="51"/>
      <c r="T274" s="51"/>
      <c r="U274" s="51"/>
      <c r="V274" s="51"/>
      <c r="W274" s="51"/>
      <c r="X274" s="51"/>
      <c r="Y274" s="51"/>
      <c r="Z274" s="51"/>
      <c r="AA274" s="51"/>
      <c r="AB274" s="51"/>
      <c r="AC274" s="51"/>
      <c r="AD274" s="51"/>
      <c r="AE274" s="51"/>
      <c r="AF274" s="51"/>
      <c r="AG274" s="51"/>
    </row>
    <row r="275" ht="13.5" customHeight="1">
      <c r="A275" s="5"/>
      <c r="B275" s="51"/>
      <c r="C275" s="51"/>
      <c r="D275" s="51"/>
      <c r="E275" s="51"/>
      <c r="F275" s="51"/>
      <c r="G275" s="78"/>
      <c r="H275" s="193"/>
      <c r="I275" s="51"/>
      <c r="J275" s="51"/>
      <c r="K275" s="51"/>
      <c r="L275" s="99"/>
      <c r="M275" s="51"/>
      <c r="N275" s="51"/>
      <c r="O275" s="51"/>
      <c r="P275" s="51"/>
      <c r="Q275" s="51"/>
      <c r="R275" s="51"/>
      <c r="S275" s="51"/>
      <c r="T275" s="51"/>
      <c r="U275" s="51"/>
      <c r="V275" s="51"/>
      <c r="W275" s="51"/>
      <c r="X275" s="51"/>
      <c r="Y275" s="51"/>
      <c r="Z275" s="51"/>
      <c r="AA275" s="51"/>
      <c r="AB275" s="51"/>
      <c r="AC275" s="51"/>
      <c r="AD275" s="51"/>
      <c r="AE275" s="51"/>
      <c r="AF275" s="51"/>
      <c r="AG275" s="51"/>
    </row>
    <row r="276" ht="13.5" customHeight="1">
      <c r="A276" s="5"/>
      <c r="B276" s="51"/>
      <c r="C276" s="51"/>
      <c r="D276" s="51"/>
      <c r="E276" s="51"/>
      <c r="F276" s="51"/>
      <c r="G276" s="78"/>
      <c r="H276" s="193"/>
      <c r="I276" s="51"/>
      <c r="J276" s="51"/>
      <c r="K276" s="51"/>
      <c r="L276" s="99"/>
      <c r="M276" s="51"/>
      <c r="N276" s="51"/>
      <c r="O276" s="51"/>
      <c r="P276" s="51"/>
      <c r="Q276" s="51"/>
      <c r="R276" s="51"/>
      <c r="S276" s="51"/>
      <c r="T276" s="51"/>
      <c r="U276" s="51"/>
      <c r="V276" s="51"/>
      <c r="W276" s="51"/>
      <c r="X276" s="51"/>
      <c r="Y276" s="51"/>
      <c r="Z276" s="51"/>
      <c r="AA276" s="51"/>
      <c r="AB276" s="51"/>
      <c r="AC276" s="51"/>
      <c r="AD276" s="51"/>
      <c r="AE276" s="51"/>
      <c r="AF276" s="51"/>
      <c r="AG276" s="51"/>
    </row>
    <row r="277" ht="13.5" customHeight="1">
      <c r="A277" s="5"/>
      <c r="B277" s="51"/>
      <c r="C277" s="51"/>
      <c r="D277" s="51"/>
      <c r="E277" s="51"/>
      <c r="F277" s="51"/>
      <c r="G277" s="78"/>
      <c r="H277" s="193"/>
      <c r="I277" s="51"/>
      <c r="J277" s="51"/>
      <c r="K277" s="51"/>
      <c r="L277" s="99"/>
      <c r="M277" s="51"/>
      <c r="N277" s="51"/>
      <c r="O277" s="51"/>
      <c r="P277" s="51"/>
      <c r="Q277" s="51"/>
      <c r="R277" s="51"/>
      <c r="S277" s="51"/>
      <c r="T277" s="51"/>
      <c r="U277" s="51"/>
      <c r="V277" s="51"/>
      <c r="W277" s="51"/>
      <c r="X277" s="51"/>
      <c r="Y277" s="51"/>
      <c r="Z277" s="51"/>
      <c r="AA277" s="51"/>
      <c r="AB277" s="51"/>
      <c r="AC277" s="51"/>
      <c r="AD277" s="51"/>
      <c r="AE277" s="51"/>
      <c r="AF277" s="51"/>
      <c r="AG277" s="51"/>
    </row>
    <row r="278" ht="13.5" customHeight="1">
      <c r="A278" s="5"/>
      <c r="B278" s="51"/>
      <c r="C278" s="51"/>
      <c r="D278" s="51"/>
      <c r="E278" s="51"/>
      <c r="F278" s="51"/>
      <c r="G278" s="78"/>
      <c r="H278" s="193"/>
      <c r="I278" s="51"/>
      <c r="J278" s="51"/>
      <c r="K278" s="51"/>
      <c r="L278" s="99"/>
      <c r="M278" s="51"/>
      <c r="N278" s="51"/>
      <c r="O278" s="51"/>
      <c r="P278" s="51"/>
      <c r="Q278" s="51"/>
      <c r="R278" s="51"/>
      <c r="S278" s="51"/>
      <c r="T278" s="51"/>
      <c r="U278" s="51"/>
      <c r="V278" s="51"/>
      <c r="W278" s="51"/>
      <c r="X278" s="51"/>
      <c r="Y278" s="51"/>
      <c r="Z278" s="51"/>
      <c r="AA278" s="51"/>
      <c r="AB278" s="51"/>
      <c r="AC278" s="51"/>
      <c r="AD278" s="51"/>
      <c r="AE278" s="51"/>
      <c r="AF278" s="51"/>
      <c r="AG278" s="51"/>
    </row>
    <row r="279" ht="13.5" customHeight="1">
      <c r="A279" s="5"/>
      <c r="B279" s="51"/>
      <c r="C279" s="51"/>
      <c r="D279" s="51"/>
      <c r="E279" s="51"/>
      <c r="F279" s="51"/>
      <c r="G279" s="78"/>
      <c r="H279" s="193"/>
      <c r="I279" s="51"/>
      <c r="J279" s="51"/>
      <c r="K279" s="51"/>
      <c r="L279" s="99"/>
      <c r="M279" s="51"/>
      <c r="N279" s="51"/>
      <c r="O279" s="51"/>
      <c r="P279" s="51"/>
      <c r="Q279" s="51"/>
      <c r="R279" s="51"/>
      <c r="S279" s="51"/>
      <c r="T279" s="51"/>
      <c r="U279" s="51"/>
      <c r="V279" s="51"/>
      <c r="W279" s="51"/>
      <c r="X279" s="51"/>
      <c r="Y279" s="51"/>
      <c r="Z279" s="51"/>
      <c r="AA279" s="51"/>
      <c r="AB279" s="51"/>
      <c r="AC279" s="51"/>
      <c r="AD279" s="51"/>
      <c r="AE279" s="51"/>
      <c r="AF279" s="51"/>
      <c r="AG279" s="51"/>
    </row>
    <row r="280" ht="13.5" customHeight="1">
      <c r="A280" s="5"/>
      <c r="B280" s="51"/>
      <c r="C280" s="51"/>
      <c r="D280" s="51"/>
      <c r="E280" s="51"/>
      <c r="F280" s="51"/>
      <c r="G280" s="78"/>
      <c r="H280" s="193"/>
      <c r="I280" s="51"/>
      <c r="J280" s="51"/>
      <c r="K280" s="51"/>
      <c r="L280" s="99"/>
      <c r="M280" s="51"/>
      <c r="N280" s="51"/>
      <c r="O280" s="51"/>
      <c r="P280" s="51"/>
      <c r="Q280" s="51"/>
      <c r="R280" s="51"/>
      <c r="S280" s="51"/>
      <c r="T280" s="51"/>
      <c r="U280" s="51"/>
      <c r="V280" s="51"/>
      <c r="W280" s="51"/>
      <c r="X280" s="51"/>
      <c r="Y280" s="51"/>
      <c r="Z280" s="51"/>
      <c r="AA280" s="51"/>
      <c r="AB280" s="51"/>
      <c r="AC280" s="51"/>
      <c r="AD280" s="51"/>
      <c r="AE280" s="51"/>
      <c r="AF280" s="51"/>
      <c r="AG280" s="51"/>
    </row>
    <row r="281" ht="13.5" customHeight="1">
      <c r="A281" s="5"/>
      <c r="B281" s="51"/>
      <c r="C281" s="51"/>
      <c r="D281" s="51"/>
      <c r="E281" s="51"/>
      <c r="F281" s="51"/>
      <c r="G281" s="78"/>
      <c r="H281" s="193"/>
      <c r="I281" s="51"/>
      <c r="J281" s="51"/>
      <c r="K281" s="51"/>
      <c r="L281" s="99"/>
      <c r="M281" s="51"/>
      <c r="N281" s="51"/>
      <c r="O281" s="51"/>
      <c r="P281" s="51"/>
      <c r="Q281" s="51"/>
      <c r="R281" s="51"/>
      <c r="S281" s="51"/>
      <c r="T281" s="51"/>
      <c r="U281" s="51"/>
      <c r="V281" s="51"/>
      <c r="W281" s="51"/>
      <c r="X281" s="51"/>
      <c r="Y281" s="51"/>
      <c r="Z281" s="51"/>
      <c r="AA281" s="51"/>
      <c r="AB281" s="51"/>
      <c r="AC281" s="51"/>
      <c r="AD281" s="51"/>
      <c r="AE281" s="51"/>
      <c r="AF281" s="51"/>
      <c r="AG281" s="51"/>
    </row>
    <row r="282" ht="13.5" customHeight="1">
      <c r="A282" s="5"/>
      <c r="B282" s="51"/>
      <c r="C282" s="51"/>
      <c r="D282" s="51"/>
      <c r="E282" s="51"/>
      <c r="F282" s="51"/>
      <c r="G282" s="78"/>
      <c r="H282" s="193"/>
      <c r="I282" s="51"/>
      <c r="J282" s="51"/>
      <c r="K282" s="51"/>
      <c r="L282" s="99"/>
      <c r="M282" s="51"/>
      <c r="N282" s="51"/>
      <c r="O282" s="51"/>
      <c r="P282" s="51"/>
      <c r="Q282" s="51"/>
      <c r="R282" s="51"/>
      <c r="S282" s="51"/>
      <c r="T282" s="51"/>
      <c r="U282" s="51"/>
      <c r="V282" s="51"/>
      <c r="W282" s="51"/>
      <c r="X282" s="51"/>
      <c r="Y282" s="51"/>
      <c r="Z282" s="51"/>
      <c r="AA282" s="51"/>
      <c r="AB282" s="51"/>
      <c r="AC282" s="51"/>
      <c r="AD282" s="51"/>
      <c r="AE282" s="51"/>
      <c r="AF282" s="51"/>
      <c r="AG282" s="51"/>
    </row>
    <row r="283" ht="13.5" customHeight="1">
      <c r="A283" s="5"/>
      <c r="B283" s="51"/>
      <c r="C283" s="51"/>
      <c r="D283" s="51"/>
      <c r="E283" s="51"/>
      <c r="F283" s="51"/>
      <c r="G283" s="78"/>
      <c r="H283" s="193"/>
      <c r="I283" s="51"/>
      <c r="J283" s="51"/>
      <c r="K283" s="51"/>
      <c r="L283" s="99"/>
      <c r="M283" s="51"/>
      <c r="N283" s="51"/>
      <c r="O283" s="51"/>
      <c r="P283" s="51"/>
      <c r="Q283" s="51"/>
      <c r="R283" s="51"/>
      <c r="S283" s="51"/>
      <c r="T283" s="51"/>
      <c r="U283" s="51"/>
      <c r="V283" s="51"/>
      <c r="W283" s="51"/>
      <c r="X283" s="51"/>
      <c r="Y283" s="51"/>
      <c r="Z283" s="51"/>
      <c r="AA283" s="51"/>
      <c r="AB283" s="51"/>
      <c r="AC283" s="51"/>
      <c r="AD283" s="51"/>
      <c r="AE283" s="51"/>
      <c r="AF283" s="51"/>
      <c r="AG283" s="51"/>
    </row>
    <row r="284" ht="13.5" customHeight="1">
      <c r="A284" s="5"/>
      <c r="B284" s="51"/>
      <c r="C284" s="51"/>
      <c r="D284" s="51"/>
      <c r="E284" s="51"/>
      <c r="F284" s="51"/>
      <c r="G284" s="78"/>
      <c r="H284" s="193"/>
      <c r="I284" s="51"/>
      <c r="J284" s="51"/>
      <c r="K284" s="51"/>
      <c r="L284" s="99"/>
      <c r="M284" s="51"/>
      <c r="N284" s="51"/>
      <c r="O284" s="51"/>
      <c r="P284" s="51"/>
      <c r="Q284" s="51"/>
      <c r="R284" s="51"/>
      <c r="S284" s="51"/>
      <c r="T284" s="51"/>
      <c r="U284" s="51"/>
      <c r="V284" s="51"/>
      <c r="W284" s="51"/>
      <c r="X284" s="51"/>
      <c r="Y284" s="51"/>
      <c r="Z284" s="51"/>
      <c r="AA284" s="51"/>
      <c r="AB284" s="51"/>
      <c r="AC284" s="51"/>
      <c r="AD284" s="51"/>
      <c r="AE284" s="51"/>
      <c r="AF284" s="51"/>
      <c r="AG284" s="51"/>
    </row>
    <row r="285" ht="13.5" customHeight="1">
      <c r="A285" s="5"/>
      <c r="B285" s="51"/>
      <c r="C285" s="51"/>
      <c r="D285" s="51"/>
      <c r="E285" s="51"/>
      <c r="F285" s="51"/>
      <c r="G285" s="78"/>
      <c r="H285" s="193"/>
      <c r="I285" s="51"/>
      <c r="J285" s="51"/>
      <c r="K285" s="51"/>
      <c r="L285" s="99"/>
      <c r="M285" s="51"/>
      <c r="N285" s="51"/>
      <c r="O285" s="51"/>
      <c r="P285" s="51"/>
      <c r="Q285" s="51"/>
      <c r="R285" s="51"/>
      <c r="S285" s="51"/>
      <c r="T285" s="51"/>
      <c r="U285" s="51"/>
      <c r="V285" s="51"/>
      <c r="W285" s="51"/>
      <c r="X285" s="51"/>
      <c r="Y285" s="51"/>
      <c r="Z285" s="51"/>
      <c r="AA285" s="51"/>
      <c r="AB285" s="51"/>
      <c r="AC285" s="51"/>
      <c r="AD285" s="51"/>
      <c r="AE285" s="51"/>
      <c r="AF285" s="51"/>
      <c r="AG285" s="51"/>
    </row>
    <row r="286" ht="13.5" customHeight="1">
      <c r="A286" s="5"/>
      <c r="B286" s="51"/>
      <c r="C286" s="51"/>
      <c r="D286" s="51"/>
      <c r="E286" s="51"/>
      <c r="F286" s="51"/>
      <c r="G286" s="78"/>
      <c r="H286" s="193"/>
      <c r="I286" s="51"/>
      <c r="J286" s="51"/>
      <c r="K286" s="51"/>
      <c r="L286" s="99"/>
      <c r="M286" s="51"/>
      <c r="N286" s="51"/>
      <c r="O286" s="51"/>
      <c r="P286" s="51"/>
      <c r="Q286" s="51"/>
      <c r="R286" s="51"/>
      <c r="S286" s="51"/>
      <c r="T286" s="51"/>
      <c r="U286" s="51"/>
      <c r="V286" s="51"/>
      <c r="W286" s="51"/>
      <c r="X286" s="51"/>
      <c r="Y286" s="51"/>
      <c r="Z286" s="51"/>
      <c r="AA286" s="51"/>
      <c r="AB286" s="51"/>
      <c r="AC286" s="51"/>
      <c r="AD286" s="51"/>
      <c r="AE286" s="51"/>
      <c r="AF286" s="51"/>
      <c r="AG286" s="51"/>
    </row>
    <row r="287" ht="13.5" customHeight="1">
      <c r="A287" s="5"/>
      <c r="B287" s="51"/>
      <c r="C287" s="51"/>
      <c r="D287" s="51"/>
      <c r="E287" s="51"/>
      <c r="F287" s="51"/>
      <c r="G287" s="78"/>
      <c r="H287" s="193"/>
      <c r="I287" s="51"/>
      <c r="J287" s="51"/>
      <c r="K287" s="51"/>
      <c r="L287" s="99"/>
      <c r="M287" s="51"/>
      <c r="N287" s="51"/>
      <c r="O287" s="51"/>
      <c r="P287" s="51"/>
      <c r="Q287" s="51"/>
      <c r="R287" s="51"/>
      <c r="S287" s="51"/>
      <c r="T287" s="51"/>
      <c r="U287" s="51"/>
      <c r="V287" s="51"/>
      <c r="W287" s="51"/>
      <c r="X287" s="51"/>
      <c r="Y287" s="51"/>
      <c r="Z287" s="51"/>
      <c r="AA287" s="51"/>
      <c r="AB287" s="51"/>
      <c r="AC287" s="51"/>
      <c r="AD287" s="51"/>
      <c r="AE287" s="51"/>
      <c r="AF287" s="51"/>
      <c r="AG287" s="51"/>
    </row>
    <row r="288" ht="13.5" customHeight="1">
      <c r="A288" s="5"/>
      <c r="B288" s="51"/>
      <c r="C288" s="51"/>
      <c r="D288" s="51"/>
      <c r="E288" s="51"/>
      <c r="F288" s="51"/>
      <c r="G288" s="78"/>
      <c r="H288" s="193"/>
      <c r="I288" s="51"/>
      <c r="J288" s="51"/>
      <c r="K288" s="51"/>
      <c r="L288" s="99"/>
      <c r="M288" s="51"/>
      <c r="N288" s="51"/>
      <c r="O288" s="51"/>
      <c r="P288" s="51"/>
      <c r="Q288" s="51"/>
      <c r="R288" s="51"/>
      <c r="S288" s="51"/>
      <c r="T288" s="51"/>
      <c r="U288" s="51"/>
      <c r="V288" s="51"/>
      <c r="W288" s="51"/>
      <c r="X288" s="51"/>
      <c r="Y288" s="51"/>
      <c r="Z288" s="51"/>
      <c r="AA288" s="51"/>
      <c r="AB288" s="51"/>
      <c r="AC288" s="51"/>
      <c r="AD288" s="51"/>
      <c r="AE288" s="51"/>
      <c r="AF288" s="51"/>
      <c r="AG288" s="51"/>
    </row>
    <row r="289" ht="13.5" customHeight="1">
      <c r="A289" s="5"/>
      <c r="B289" s="51"/>
      <c r="C289" s="51"/>
      <c r="D289" s="51"/>
      <c r="E289" s="51"/>
      <c r="F289" s="51"/>
      <c r="G289" s="78"/>
      <c r="H289" s="193"/>
      <c r="I289" s="51"/>
      <c r="J289" s="51"/>
      <c r="K289" s="51"/>
      <c r="L289" s="99"/>
      <c r="M289" s="51"/>
      <c r="N289" s="51"/>
      <c r="O289" s="51"/>
      <c r="P289" s="51"/>
      <c r="Q289" s="51"/>
      <c r="R289" s="51"/>
      <c r="S289" s="51"/>
      <c r="T289" s="51"/>
      <c r="U289" s="51"/>
      <c r="V289" s="51"/>
      <c r="W289" s="51"/>
      <c r="X289" s="51"/>
      <c r="Y289" s="51"/>
      <c r="Z289" s="51"/>
      <c r="AA289" s="51"/>
      <c r="AB289" s="51"/>
      <c r="AC289" s="51"/>
      <c r="AD289" s="51"/>
      <c r="AE289" s="51"/>
      <c r="AF289" s="51"/>
      <c r="AG289" s="51"/>
    </row>
    <row r="290" ht="13.5" customHeight="1">
      <c r="A290" s="5"/>
      <c r="B290" s="51"/>
      <c r="C290" s="51"/>
      <c r="D290" s="51"/>
      <c r="E290" s="51"/>
      <c r="F290" s="51"/>
      <c r="G290" s="78"/>
      <c r="H290" s="193"/>
      <c r="I290" s="51"/>
      <c r="J290" s="51"/>
      <c r="K290" s="51"/>
      <c r="L290" s="99"/>
      <c r="M290" s="51"/>
      <c r="N290" s="51"/>
      <c r="O290" s="51"/>
      <c r="P290" s="51"/>
      <c r="Q290" s="51"/>
      <c r="R290" s="51"/>
      <c r="S290" s="51"/>
      <c r="T290" s="51"/>
      <c r="U290" s="51"/>
      <c r="V290" s="51"/>
      <c r="W290" s="51"/>
      <c r="X290" s="51"/>
      <c r="Y290" s="51"/>
      <c r="Z290" s="51"/>
      <c r="AA290" s="51"/>
      <c r="AB290" s="51"/>
      <c r="AC290" s="51"/>
      <c r="AD290" s="51"/>
      <c r="AE290" s="51"/>
      <c r="AF290" s="51"/>
      <c r="AG290" s="51"/>
    </row>
    <row r="291" ht="13.5" customHeight="1">
      <c r="A291" s="5"/>
      <c r="B291" s="51"/>
      <c r="C291" s="51"/>
      <c r="D291" s="51"/>
      <c r="E291" s="51"/>
      <c r="F291" s="51"/>
      <c r="G291" s="78"/>
      <c r="H291" s="193"/>
      <c r="I291" s="51"/>
      <c r="J291" s="51"/>
      <c r="K291" s="51"/>
      <c r="L291" s="99"/>
      <c r="M291" s="51"/>
      <c r="N291" s="51"/>
      <c r="O291" s="51"/>
      <c r="P291" s="51"/>
      <c r="Q291" s="51"/>
      <c r="R291" s="51"/>
      <c r="S291" s="51"/>
      <c r="T291" s="51"/>
      <c r="U291" s="51"/>
      <c r="V291" s="51"/>
      <c r="W291" s="51"/>
      <c r="X291" s="51"/>
      <c r="Y291" s="51"/>
      <c r="Z291" s="51"/>
      <c r="AA291" s="51"/>
      <c r="AB291" s="51"/>
      <c r="AC291" s="51"/>
      <c r="AD291" s="51"/>
      <c r="AE291" s="51"/>
      <c r="AF291" s="51"/>
      <c r="AG291" s="51"/>
    </row>
    <row r="292" ht="13.5" customHeight="1">
      <c r="A292" s="5"/>
      <c r="B292" s="51"/>
      <c r="C292" s="51"/>
      <c r="D292" s="51"/>
      <c r="E292" s="51"/>
      <c r="F292" s="51"/>
      <c r="G292" s="78"/>
      <c r="H292" s="193"/>
      <c r="I292" s="51"/>
      <c r="J292" s="51"/>
      <c r="K292" s="51"/>
      <c r="L292" s="99"/>
      <c r="M292" s="51"/>
      <c r="N292" s="51"/>
      <c r="O292" s="51"/>
      <c r="P292" s="51"/>
      <c r="Q292" s="51"/>
      <c r="R292" s="51"/>
      <c r="S292" s="51"/>
      <c r="T292" s="51"/>
      <c r="U292" s="51"/>
      <c r="V292" s="51"/>
      <c r="W292" s="51"/>
      <c r="X292" s="51"/>
      <c r="Y292" s="51"/>
      <c r="Z292" s="51"/>
      <c r="AA292" s="51"/>
      <c r="AB292" s="51"/>
      <c r="AC292" s="51"/>
      <c r="AD292" s="51"/>
      <c r="AE292" s="51"/>
      <c r="AF292" s="51"/>
      <c r="AG292" s="51"/>
    </row>
    <row r="293" ht="13.5" customHeight="1">
      <c r="A293" s="5"/>
      <c r="B293" s="51"/>
      <c r="C293" s="51"/>
      <c r="D293" s="51"/>
      <c r="E293" s="51"/>
      <c r="F293" s="51"/>
      <c r="G293" s="78"/>
      <c r="H293" s="193"/>
      <c r="I293" s="51"/>
      <c r="J293" s="51"/>
      <c r="K293" s="51"/>
      <c r="L293" s="99"/>
      <c r="M293" s="51"/>
      <c r="N293" s="51"/>
      <c r="O293" s="51"/>
      <c r="P293" s="51"/>
      <c r="Q293" s="51"/>
      <c r="R293" s="51"/>
      <c r="S293" s="51"/>
      <c r="T293" s="51"/>
      <c r="U293" s="51"/>
      <c r="V293" s="51"/>
      <c r="W293" s="51"/>
      <c r="X293" s="51"/>
      <c r="Y293" s="51"/>
      <c r="Z293" s="51"/>
      <c r="AA293" s="51"/>
      <c r="AB293" s="51"/>
      <c r="AC293" s="51"/>
      <c r="AD293" s="51"/>
      <c r="AE293" s="51"/>
      <c r="AF293" s="51"/>
      <c r="AG293" s="51"/>
    </row>
    <row r="294" ht="13.5" customHeight="1">
      <c r="A294" s="5"/>
      <c r="B294" s="51"/>
      <c r="C294" s="51"/>
      <c r="D294" s="51"/>
      <c r="E294" s="51"/>
      <c r="F294" s="51"/>
      <c r="G294" s="78"/>
      <c r="H294" s="193"/>
      <c r="I294" s="51"/>
      <c r="J294" s="51"/>
      <c r="K294" s="51"/>
      <c r="L294" s="99"/>
      <c r="M294" s="51"/>
      <c r="N294" s="51"/>
      <c r="O294" s="51"/>
      <c r="P294" s="51"/>
      <c r="Q294" s="51"/>
      <c r="R294" s="51"/>
      <c r="S294" s="51"/>
      <c r="T294" s="51"/>
      <c r="U294" s="51"/>
      <c r="V294" s="51"/>
      <c r="W294" s="51"/>
      <c r="X294" s="51"/>
      <c r="Y294" s="51"/>
      <c r="Z294" s="51"/>
      <c r="AA294" s="51"/>
      <c r="AB294" s="51"/>
      <c r="AC294" s="51"/>
      <c r="AD294" s="51"/>
      <c r="AE294" s="51"/>
      <c r="AF294" s="51"/>
      <c r="AG294" s="51"/>
    </row>
    <row r="295" ht="13.5" customHeight="1">
      <c r="A295" s="5"/>
      <c r="B295" s="51"/>
      <c r="C295" s="51"/>
      <c r="D295" s="51"/>
      <c r="E295" s="51"/>
      <c r="F295" s="51"/>
      <c r="G295" s="78"/>
      <c r="H295" s="193"/>
      <c r="I295" s="51"/>
      <c r="J295" s="51"/>
      <c r="K295" s="51"/>
      <c r="L295" s="99"/>
      <c r="M295" s="51"/>
      <c r="N295" s="51"/>
      <c r="O295" s="51"/>
      <c r="P295" s="51"/>
      <c r="Q295" s="51"/>
      <c r="R295" s="51"/>
      <c r="S295" s="51"/>
      <c r="T295" s="51"/>
      <c r="U295" s="51"/>
      <c r="V295" s="51"/>
      <c r="W295" s="51"/>
      <c r="X295" s="51"/>
      <c r="Y295" s="51"/>
      <c r="Z295" s="51"/>
      <c r="AA295" s="51"/>
      <c r="AB295" s="51"/>
      <c r="AC295" s="51"/>
      <c r="AD295" s="51"/>
      <c r="AE295" s="51"/>
      <c r="AF295" s="51"/>
      <c r="AG295" s="51"/>
    </row>
    <row r="296" ht="13.5" customHeight="1">
      <c r="A296" s="5"/>
      <c r="B296" s="51"/>
      <c r="C296" s="51"/>
      <c r="D296" s="51"/>
      <c r="E296" s="51"/>
      <c r="F296" s="51"/>
      <c r="G296" s="78"/>
      <c r="H296" s="193"/>
      <c r="I296" s="51"/>
      <c r="J296" s="51"/>
      <c r="K296" s="51"/>
      <c r="L296" s="99"/>
      <c r="M296" s="51"/>
      <c r="N296" s="51"/>
      <c r="O296" s="51"/>
      <c r="P296" s="51"/>
      <c r="Q296" s="51"/>
      <c r="R296" s="51"/>
      <c r="S296" s="51"/>
      <c r="T296" s="51"/>
      <c r="U296" s="51"/>
      <c r="V296" s="51"/>
      <c r="W296" s="51"/>
      <c r="X296" s="51"/>
      <c r="Y296" s="51"/>
      <c r="Z296" s="51"/>
      <c r="AA296" s="51"/>
      <c r="AB296" s="51"/>
      <c r="AC296" s="51"/>
      <c r="AD296" s="51"/>
      <c r="AE296" s="51"/>
      <c r="AF296" s="51"/>
      <c r="AG296" s="51"/>
    </row>
    <row r="297" ht="13.5" customHeight="1">
      <c r="A297" s="5"/>
      <c r="B297" s="51"/>
      <c r="C297" s="51"/>
      <c r="D297" s="51"/>
      <c r="E297" s="51"/>
      <c r="F297" s="51"/>
      <c r="G297" s="78"/>
      <c r="H297" s="193"/>
      <c r="I297" s="51"/>
      <c r="J297" s="51"/>
      <c r="K297" s="51"/>
      <c r="L297" s="99"/>
      <c r="M297" s="51"/>
      <c r="N297" s="51"/>
      <c r="O297" s="51"/>
      <c r="P297" s="51"/>
      <c r="Q297" s="51"/>
      <c r="R297" s="51"/>
      <c r="S297" s="51"/>
      <c r="T297" s="51"/>
      <c r="U297" s="51"/>
      <c r="V297" s="51"/>
      <c r="W297" s="51"/>
      <c r="X297" s="51"/>
      <c r="Y297" s="51"/>
      <c r="Z297" s="51"/>
      <c r="AA297" s="51"/>
      <c r="AB297" s="51"/>
      <c r="AC297" s="51"/>
      <c r="AD297" s="51"/>
      <c r="AE297" s="51"/>
      <c r="AF297" s="51"/>
      <c r="AG297" s="51"/>
    </row>
    <row r="298" ht="13.5" customHeight="1">
      <c r="A298" s="5"/>
      <c r="B298" s="51"/>
      <c r="C298" s="51"/>
      <c r="D298" s="51"/>
      <c r="E298" s="51"/>
      <c r="F298" s="51"/>
      <c r="G298" s="78"/>
      <c r="H298" s="193"/>
      <c r="I298" s="51"/>
      <c r="J298" s="51"/>
      <c r="K298" s="51"/>
      <c r="L298" s="99"/>
      <c r="M298" s="51"/>
      <c r="N298" s="51"/>
      <c r="O298" s="51"/>
      <c r="P298" s="51"/>
      <c r="Q298" s="51"/>
      <c r="R298" s="51"/>
      <c r="S298" s="51"/>
      <c r="T298" s="51"/>
      <c r="U298" s="51"/>
      <c r="V298" s="51"/>
      <c r="W298" s="51"/>
      <c r="X298" s="51"/>
      <c r="Y298" s="51"/>
      <c r="Z298" s="51"/>
      <c r="AA298" s="51"/>
      <c r="AB298" s="51"/>
      <c r="AC298" s="51"/>
      <c r="AD298" s="51"/>
      <c r="AE298" s="51"/>
      <c r="AF298" s="51"/>
      <c r="AG298" s="51"/>
    </row>
    <row r="299" ht="13.5" customHeight="1">
      <c r="A299" s="5"/>
      <c r="B299" s="51"/>
      <c r="C299" s="51"/>
      <c r="D299" s="51"/>
      <c r="E299" s="51"/>
      <c r="F299" s="51"/>
      <c r="G299" s="78"/>
      <c r="H299" s="193"/>
      <c r="I299" s="51"/>
      <c r="J299" s="51"/>
      <c r="K299" s="51"/>
      <c r="L299" s="99"/>
      <c r="M299" s="51"/>
      <c r="N299" s="51"/>
      <c r="O299" s="51"/>
      <c r="P299" s="51"/>
      <c r="Q299" s="51"/>
      <c r="R299" s="51"/>
      <c r="S299" s="51"/>
      <c r="T299" s="51"/>
      <c r="U299" s="51"/>
      <c r="V299" s="51"/>
      <c r="W299" s="51"/>
      <c r="X299" s="51"/>
      <c r="Y299" s="51"/>
      <c r="Z299" s="51"/>
      <c r="AA299" s="51"/>
      <c r="AB299" s="51"/>
      <c r="AC299" s="51"/>
      <c r="AD299" s="51"/>
      <c r="AE299" s="51"/>
      <c r="AF299" s="51"/>
      <c r="AG299" s="51"/>
    </row>
    <row r="300" ht="13.5" customHeight="1">
      <c r="A300" s="5"/>
      <c r="B300" s="51"/>
      <c r="C300" s="51"/>
      <c r="D300" s="51"/>
      <c r="E300" s="51"/>
      <c r="F300" s="51"/>
      <c r="G300" s="78"/>
      <c r="H300" s="193"/>
      <c r="I300" s="51"/>
      <c r="J300" s="51"/>
      <c r="K300" s="51"/>
      <c r="L300" s="99"/>
      <c r="M300" s="51"/>
      <c r="N300" s="51"/>
      <c r="O300" s="51"/>
      <c r="P300" s="51"/>
      <c r="Q300" s="51"/>
      <c r="R300" s="51"/>
      <c r="S300" s="51"/>
      <c r="T300" s="51"/>
      <c r="U300" s="51"/>
      <c r="V300" s="51"/>
      <c r="W300" s="51"/>
      <c r="X300" s="51"/>
      <c r="Y300" s="51"/>
      <c r="Z300" s="51"/>
      <c r="AA300" s="51"/>
      <c r="AB300" s="51"/>
      <c r="AC300" s="51"/>
      <c r="AD300" s="51"/>
      <c r="AE300" s="51"/>
      <c r="AF300" s="51"/>
      <c r="AG300" s="51"/>
    </row>
    <row r="301" ht="13.5" customHeight="1">
      <c r="A301" s="5"/>
      <c r="B301" s="51"/>
      <c r="C301" s="51"/>
      <c r="D301" s="51"/>
      <c r="E301" s="51"/>
      <c r="F301" s="51"/>
      <c r="G301" s="78"/>
      <c r="H301" s="193"/>
      <c r="I301" s="51"/>
      <c r="J301" s="51"/>
      <c r="K301" s="51"/>
      <c r="L301" s="99"/>
      <c r="M301" s="51"/>
      <c r="N301" s="51"/>
      <c r="O301" s="51"/>
      <c r="P301" s="51"/>
      <c r="Q301" s="51"/>
      <c r="R301" s="51"/>
      <c r="S301" s="51"/>
      <c r="T301" s="51"/>
      <c r="U301" s="51"/>
      <c r="V301" s="51"/>
      <c r="W301" s="51"/>
      <c r="X301" s="51"/>
      <c r="Y301" s="51"/>
      <c r="Z301" s="51"/>
      <c r="AA301" s="51"/>
      <c r="AB301" s="51"/>
      <c r="AC301" s="51"/>
      <c r="AD301" s="51"/>
      <c r="AE301" s="51"/>
      <c r="AF301" s="51"/>
      <c r="AG301" s="51"/>
    </row>
    <row r="302" ht="13.5" customHeight="1">
      <c r="A302" s="5"/>
      <c r="B302" s="51"/>
      <c r="C302" s="51"/>
      <c r="D302" s="51"/>
      <c r="E302" s="51"/>
      <c r="F302" s="51"/>
      <c r="G302" s="78"/>
      <c r="H302" s="193"/>
      <c r="I302" s="51"/>
      <c r="J302" s="51"/>
      <c r="K302" s="51"/>
      <c r="L302" s="99"/>
      <c r="M302" s="51"/>
      <c r="N302" s="51"/>
      <c r="O302" s="51"/>
      <c r="P302" s="51"/>
      <c r="Q302" s="51"/>
      <c r="R302" s="51"/>
      <c r="S302" s="51"/>
      <c r="T302" s="51"/>
      <c r="U302" s="51"/>
      <c r="V302" s="51"/>
      <c r="W302" s="51"/>
      <c r="X302" s="51"/>
      <c r="Y302" s="51"/>
      <c r="Z302" s="51"/>
      <c r="AA302" s="51"/>
      <c r="AB302" s="51"/>
      <c r="AC302" s="51"/>
      <c r="AD302" s="51"/>
      <c r="AE302" s="51"/>
      <c r="AF302" s="51"/>
      <c r="AG302" s="51"/>
    </row>
    <row r="303" ht="13.5" customHeight="1">
      <c r="A303" s="5"/>
      <c r="B303" s="51"/>
      <c r="C303" s="51"/>
      <c r="D303" s="51"/>
      <c r="E303" s="51"/>
      <c r="F303" s="51"/>
      <c r="G303" s="78"/>
      <c r="H303" s="193"/>
      <c r="I303" s="51"/>
      <c r="J303" s="51"/>
      <c r="K303" s="51"/>
      <c r="L303" s="99"/>
      <c r="M303" s="51"/>
      <c r="N303" s="51"/>
      <c r="O303" s="51"/>
      <c r="P303" s="51"/>
      <c r="Q303" s="51"/>
      <c r="R303" s="51"/>
      <c r="S303" s="51"/>
      <c r="T303" s="51"/>
      <c r="U303" s="51"/>
      <c r="V303" s="51"/>
      <c r="W303" s="51"/>
      <c r="X303" s="51"/>
      <c r="Y303" s="51"/>
      <c r="Z303" s="51"/>
      <c r="AA303" s="51"/>
      <c r="AB303" s="51"/>
      <c r="AC303" s="51"/>
      <c r="AD303" s="51"/>
      <c r="AE303" s="51"/>
      <c r="AF303" s="51"/>
      <c r="AG303" s="51"/>
    </row>
    <row r="304" ht="13.5" customHeight="1">
      <c r="A304" s="5"/>
      <c r="B304" s="51"/>
      <c r="C304" s="51"/>
      <c r="D304" s="51"/>
      <c r="E304" s="51"/>
      <c r="F304" s="51"/>
      <c r="G304" s="78"/>
      <c r="H304" s="193"/>
      <c r="I304" s="51"/>
      <c r="J304" s="51"/>
      <c r="K304" s="51"/>
      <c r="L304" s="99"/>
      <c r="M304" s="51"/>
      <c r="N304" s="51"/>
      <c r="O304" s="51"/>
      <c r="P304" s="51"/>
      <c r="Q304" s="51"/>
      <c r="R304" s="51"/>
      <c r="S304" s="51"/>
      <c r="T304" s="51"/>
      <c r="U304" s="51"/>
      <c r="V304" s="51"/>
      <c r="W304" s="51"/>
      <c r="X304" s="51"/>
      <c r="Y304" s="51"/>
      <c r="Z304" s="51"/>
      <c r="AA304" s="51"/>
      <c r="AB304" s="51"/>
      <c r="AC304" s="51"/>
      <c r="AD304" s="51"/>
      <c r="AE304" s="51"/>
      <c r="AF304" s="51"/>
      <c r="AG304" s="51"/>
    </row>
    <row r="305" ht="13.5" customHeight="1">
      <c r="A305" s="5"/>
      <c r="B305" s="51"/>
      <c r="C305" s="51"/>
      <c r="D305" s="51"/>
      <c r="E305" s="51"/>
      <c r="F305" s="51"/>
      <c r="G305" s="78"/>
      <c r="H305" s="193"/>
      <c r="I305" s="51"/>
      <c r="J305" s="51"/>
      <c r="K305" s="51"/>
      <c r="L305" s="99"/>
      <c r="M305" s="51"/>
      <c r="N305" s="51"/>
      <c r="O305" s="51"/>
      <c r="P305" s="51"/>
      <c r="Q305" s="51"/>
      <c r="R305" s="51"/>
      <c r="S305" s="51"/>
      <c r="T305" s="51"/>
      <c r="U305" s="51"/>
      <c r="V305" s="51"/>
      <c r="W305" s="51"/>
      <c r="X305" s="51"/>
      <c r="Y305" s="51"/>
      <c r="Z305" s="51"/>
      <c r="AA305" s="51"/>
      <c r="AB305" s="51"/>
      <c r="AC305" s="51"/>
      <c r="AD305" s="51"/>
      <c r="AE305" s="51"/>
      <c r="AF305" s="51"/>
      <c r="AG305" s="51"/>
    </row>
    <row r="306" ht="13.5" customHeight="1">
      <c r="A306" s="5"/>
      <c r="B306" s="51"/>
      <c r="C306" s="51"/>
      <c r="D306" s="51"/>
      <c r="E306" s="51"/>
      <c r="F306" s="51"/>
      <c r="G306" s="78"/>
      <c r="H306" s="193"/>
      <c r="I306" s="51"/>
      <c r="J306" s="51"/>
      <c r="K306" s="51"/>
      <c r="L306" s="99"/>
      <c r="M306" s="51"/>
      <c r="N306" s="51"/>
      <c r="O306" s="51"/>
      <c r="P306" s="51"/>
      <c r="Q306" s="51"/>
      <c r="R306" s="51"/>
      <c r="S306" s="51"/>
      <c r="T306" s="51"/>
      <c r="U306" s="51"/>
      <c r="V306" s="51"/>
      <c r="W306" s="51"/>
      <c r="X306" s="51"/>
      <c r="Y306" s="51"/>
      <c r="Z306" s="51"/>
      <c r="AA306" s="51"/>
      <c r="AB306" s="51"/>
      <c r="AC306" s="51"/>
      <c r="AD306" s="51"/>
      <c r="AE306" s="51"/>
      <c r="AF306" s="51"/>
      <c r="AG306" s="51"/>
    </row>
    <row r="307" ht="13.5" customHeight="1">
      <c r="A307" s="5"/>
      <c r="B307" s="51"/>
      <c r="C307" s="51"/>
      <c r="D307" s="51"/>
      <c r="E307" s="51"/>
      <c r="F307" s="51"/>
      <c r="G307" s="78"/>
      <c r="H307" s="193"/>
      <c r="I307" s="51"/>
      <c r="J307" s="51"/>
      <c r="K307" s="51"/>
      <c r="L307" s="99"/>
      <c r="M307" s="51"/>
      <c r="N307" s="51"/>
      <c r="O307" s="51"/>
      <c r="P307" s="51"/>
      <c r="Q307" s="51"/>
      <c r="R307" s="51"/>
      <c r="S307" s="51"/>
      <c r="T307" s="51"/>
      <c r="U307" s="51"/>
      <c r="V307" s="51"/>
      <c r="W307" s="51"/>
      <c r="X307" s="51"/>
      <c r="Y307" s="51"/>
      <c r="Z307" s="51"/>
      <c r="AA307" s="51"/>
      <c r="AB307" s="51"/>
      <c r="AC307" s="51"/>
      <c r="AD307" s="51"/>
      <c r="AE307" s="51"/>
      <c r="AF307" s="51"/>
      <c r="AG307" s="51"/>
    </row>
    <row r="308" ht="13.5" customHeight="1">
      <c r="A308" s="5"/>
      <c r="B308" s="51"/>
      <c r="C308" s="51"/>
      <c r="D308" s="51"/>
      <c r="E308" s="51"/>
      <c r="F308" s="51"/>
      <c r="G308" s="78"/>
      <c r="H308" s="193"/>
      <c r="I308" s="51"/>
      <c r="J308" s="51"/>
      <c r="K308" s="51"/>
      <c r="L308" s="99"/>
      <c r="M308" s="51"/>
      <c r="N308" s="51"/>
      <c r="O308" s="51"/>
      <c r="P308" s="51"/>
      <c r="Q308" s="51"/>
      <c r="R308" s="51"/>
      <c r="S308" s="51"/>
      <c r="T308" s="51"/>
      <c r="U308" s="51"/>
      <c r="V308" s="51"/>
      <c r="W308" s="51"/>
      <c r="X308" s="51"/>
      <c r="Y308" s="51"/>
      <c r="Z308" s="51"/>
      <c r="AA308" s="51"/>
      <c r="AB308" s="51"/>
      <c r="AC308" s="51"/>
      <c r="AD308" s="51"/>
      <c r="AE308" s="51"/>
      <c r="AF308" s="51"/>
      <c r="AG308" s="51"/>
    </row>
    <row r="309" ht="13.5" customHeight="1">
      <c r="A309" s="5"/>
      <c r="B309" s="51"/>
      <c r="C309" s="51"/>
      <c r="D309" s="51"/>
      <c r="E309" s="51"/>
      <c r="F309" s="51"/>
      <c r="G309" s="78"/>
      <c r="H309" s="193"/>
      <c r="I309" s="51"/>
      <c r="J309" s="51"/>
      <c r="K309" s="51"/>
      <c r="L309" s="99"/>
      <c r="M309" s="51"/>
      <c r="N309" s="51"/>
      <c r="O309" s="51"/>
      <c r="P309" s="51"/>
      <c r="Q309" s="51"/>
      <c r="R309" s="51"/>
      <c r="S309" s="51"/>
      <c r="T309" s="51"/>
      <c r="U309" s="51"/>
      <c r="V309" s="51"/>
      <c r="W309" s="51"/>
      <c r="X309" s="51"/>
      <c r="Y309" s="51"/>
      <c r="Z309" s="51"/>
      <c r="AA309" s="51"/>
      <c r="AB309" s="51"/>
      <c r="AC309" s="51"/>
      <c r="AD309" s="51"/>
      <c r="AE309" s="51"/>
      <c r="AF309" s="51"/>
      <c r="AG309" s="51"/>
    </row>
    <row r="310" ht="13.5" customHeight="1">
      <c r="A310" s="5"/>
      <c r="B310" s="51"/>
      <c r="C310" s="51"/>
      <c r="D310" s="51"/>
      <c r="E310" s="51"/>
      <c r="F310" s="51"/>
      <c r="G310" s="78"/>
      <c r="H310" s="193"/>
      <c r="I310" s="51"/>
      <c r="J310" s="51"/>
      <c r="K310" s="51"/>
      <c r="L310" s="99"/>
      <c r="M310" s="51"/>
      <c r="N310" s="51"/>
      <c r="O310" s="51"/>
      <c r="P310" s="51"/>
      <c r="Q310" s="51"/>
      <c r="R310" s="51"/>
      <c r="S310" s="51"/>
      <c r="T310" s="51"/>
      <c r="U310" s="51"/>
      <c r="V310" s="51"/>
      <c r="W310" s="51"/>
      <c r="X310" s="51"/>
      <c r="Y310" s="51"/>
      <c r="Z310" s="51"/>
      <c r="AA310" s="51"/>
      <c r="AB310" s="51"/>
      <c r="AC310" s="51"/>
      <c r="AD310" s="51"/>
      <c r="AE310" s="51"/>
      <c r="AF310" s="51"/>
      <c r="AG310" s="51"/>
    </row>
    <row r="311" ht="13.5" customHeight="1">
      <c r="A311" s="5"/>
      <c r="B311" s="51"/>
      <c r="C311" s="51"/>
      <c r="D311" s="51"/>
      <c r="E311" s="51"/>
      <c r="F311" s="51"/>
      <c r="G311" s="78"/>
      <c r="H311" s="193"/>
      <c r="I311" s="51"/>
      <c r="J311" s="51"/>
      <c r="K311" s="51"/>
      <c r="L311" s="99"/>
      <c r="M311" s="51"/>
      <c r="N311" s="51"/>
      <c r="O311" s="51"/>
      <c r="P311" s="51"/>
      <c r="Q311" s="51"/>
      <c r="R311" s="51"/>
      <c r="S311" s="51"/>
      <c r="T311" s="51"/>
      <c r="U311" s="51"/>
      <c r="V311" s="51"/>
      <c r="W311" s="51"/>
      <c r="X311" s="51"/>
      <c r="Y311" s="51"/>
      <c r="Z311" s="51"/>
      <c r="AA311" s="51"/>
      <c r="AB311" s="51"/>
      <c r="AC311" s="51"/>
      <c r="AD311" s="51"/>
      <c r="AE311" s="51"/>
      <c r="AF311" s="51"/>
      <c r="AG311" s="51"/>
    </row>
    <row r="312" ht="13.5" customHeight="1">
      <c r="A312" s="5"/>
      <c r="B312" s="51"/>
      <c r="C312" s="51"/>
      <c r="D312" s="51"/>
      <c r="E312" s="51"/>
      <c r="F312" s="51"/>
      <c r="G312" s="78"/>
      <c r="H312" s="193"/>
      <c r="I312" s="51"/>
      <c r="J312" s="51"/>
      <c r="K312" s="51"/>
      <c r="L312" s="99"/>
      <c r="M312" s="51"/>
      <c r="N312" s="51"/>
      <c r="O312" s="51"/>
      <c r="P312" s="51"/>
      <c r="Q312" s="51"/>
      <c r="R312" s="51"/>
      <c r="S312" s="51"/>
      <c r="T312" s="51"/>
      <c r="U312" s="51"/>
      <c r="V312" s="51"/>
      <c r="W312" s="51"/>
      <c r="X312" s="51"/>
      <c r="Y312" s="51"/>
      <c r="Z312" s="51"/>
      <c r="AA312" s="51"/>
      <c r="AB312" s="51"/>
      <c r="AC312" s="51"/>
      <c r="AD312" s="51"/>
      <c r="AE312" s="51"/>
      <c r="AF312" s="51"/>
      <c r="AG312" s="51"/>
    </row>
    <row r="313" ht="13.5" customHeight="1">
      <c r="A313" s="5"/>
      <c r="B313" s="51"/>
      <c r="C313" s="51"/>
      <c r="D313" s="51"/>
      <c r="E313" s="51"/>
      <c r="F313" s="51"/>
      <c r="G313" s="78"/>
      <c r="H313" s="193"/>
      <c r="I313" s="51"/>
      <c r="J313" s="51"/>
      <c r="K313" s="51"/>
      <c r="L313" s="99"/>
      <c r="M313" s="51"/>
      <c r="N313" s="51"/>
      <c r="O313" s="51"/>
      <c r="P313" s="51"/>
      <c r="Q313" s="51"/>
      <c r="R313" s="51"/>
      <c r="S313" s="51"/>
      <c r="T313" s="51"/>
      <c r="U313" s="51"/>
      <c r="V313" s="51"/>
      <c r="W313" s="51"/>
      <c r="X313" s="51"/>
      <c r="Y313" s="51"/>
      <c r="Z313" s="51"/>
      <c r="AA313" s="51"/>
      <c r="AB313" s="51"/>
      <c r="AC313" s="51"/>
      <c r="AD313" s="51"/>
      <c r="AE313" s="51"/>
      <c r="AF313" s="51"/>
      <c r="AG313" s="51"/>
    </row>
    <row r="314" ht="13.5" customHeight="1">
      <c r="A314" s="5"/>
      <c r="B314" s="51"/>
      <c r="C314" s="51"/>
      <c r="D314" s="51"/>
      <c r="E314" s="51"/>
      <c r="F314" s="51"/>
      <c r="G314" s="78"/>
      <c r="H314" s="193"/>
      <c r="I314" s="51"/>
      <c r="J314" s="51"/>
      <c r="K314" s="51"/>
      <c r="L314" s="99"/>
      <c r="M314" s="51"/>
      <c r="N314" s="51"/>
      <c r="O314" s="51"/>
      <c r="P314" s="51"/>
      <c r="Q314" s="51"/>
      <c r="R314" s="51"/>
      <c r="S314" s="51"/>
      <c r="T314" s="51"/>
      <c r="U314" s="51"/>
      <c r="V314" s="51"/>
      <c r="W314" s="51"/>
      <c r="X314" s="51"/>
      <c r="Y314" s="51"/>
      <c r="Z314" s="51"/>
      <c r="AA314" s="51"/>
      <c r="AB314" s="51"/>
      <c r="AC314" s="51"/>
      <c r="AD314" s="51"/>
      <c r="AE314" s="51"/>
      <c r="AF314" s="51"/>
      <c r="AG314" s="51"/>
    </row>
    <row r="315" ht="13.5" customHeight="1">
      <c r="A315" s="5"/>
      <c r="B315" s="51"/>
      <c r="C315" s="51"/>
      <c r="D315" s="51"/>
      <c r="E315" s="51"/>
      <c r="F315" s="51"/>
      <c r="G315" s="78"/>
      <c r="H315" s="193"/>
      <c r="I315" s="51"/>
      <c r="J315" s="51"/>
      <c r="K315" s="51"/>
      <c r="L315" s="99"/>
      <c r="M315" s="51"/>
      <c r="N315" s="51"/>
      <c r="O315" s="51"/>
      <c r="P315" s="51"/>
      <c r="Q315" s="51"/>
      <c r="R315" s="51"/>
      <c r="S315" s="51"/>
      <c r="T315" s="51"/>
      <c r="U315" s="51"/>
      <c r="V315" s="51"/>
      <c r="W315" s="51"/>
      <c r="X315" s="51"/>
      <c r="Y315" s="51"/>
      <c r="Z315" s="51"/>
      <c r="AA315" s="51"/>
      <c r="AB315" s="51"/>
      <c r="AC315" s="51"/>
      <c r="AD315" s="51"/>
      <c r="AE315" s="51"/>
      <c r="AF315" s="51"/>
      <c r="AG315" s="51"/>
    </row>
    <row r="316" ht="13.5" customHeight="1">
      <c r="A316" s="5"/>
      <c r="B316" s="51"/>
      <c r="C316" s="51"/>
      <c r="D316" s="51"/>
      <c r="E316" s="51"/>
      <c r="F316" s="51"/>
      <c r="G316" s="78"/>
      <c r="H316" s="193"/>
      <c r="I316" s="51"/>
      <c r="J316" s="51"/>
      <c r="K316" s="51"/>
      <c r="L316" s="99"/>
      <c r="M316" s="51"/>
      <c r="N316" s="51"/>
      <c r="O316" s="51"/>
      <c r="P316" s="51"/>
      <c r="Q316" s="51"/>
      <c r="R316" s="51"/>
      <c r="S316" s="51"/>
      <c r="T316" s="51"/>
      <c r="U316" s="51"/>
      <c r="V316" s="51"/>
      <c r="W316" s="51"/>
      <c r="X316" s="51"/>
      <c r="Y316" s="51"/>
      <c r="Z316" s="51"/>
      <c r="AA316" s="51"/>
      <c r="AB316" s="51"/>
      <c r="AC316" s="51"/>
      <c r="AD316" s="51"/>
      <c r="AE316" s="51"/>
      <c r="AF316" s="51"/>
      <c r="AG316" s="51"/>
    </row>
    <row r="317" ht="13.5" customHeight="1">
      <c r="A317" s="5"/>
      <c r="B317" s="51"/>
      <c r="C317" s="51"/>
      <c r="D317" s="51"/>
      <c r="E317" s="51"/>
      <c r="F317" s="51"/>
      <c r="G317" s="78"/>
      <c r="H317" s="193"/>
      <c r="I317" s="51"/>
      <c r="J317" s="51"/>
      <c r="K317" s="51"/>
      <c r="L317" s="99"/>
      <c r="M317" s="51"/>
      <c r="N317" s="51"/>
      <c r="O317" s="51"/>
      <c r="P317" s="51"/>
      <c r="Q317" s="51"/>
      <c r="R317" s="51"/>
      <c r="S317" s="51"/>
      <c r="T317" s="51"/>
      <c r="U317" s="51"/>
      <c r="V317" s="51"/>
      <c r="W317" s="51"/>
      <c r="X317" s="51"/>
      <c r="Y317" s="51"/>
      <c r="Z317" s="51"/>
      <c r="AA317" s="51"/>
      <c r="AB317" s="51"/>
      <c r="AC317" s="51"/>
      <c r="AD317" s="51"/>
      <c r="AE317" s="51"/>
      <c r="AF317" s="51"/>
      <c r="AG317" s="51"/>
    </row>
    <row r="318" ht="13.5" customHeight="1">
      <c r="A318" s="5"/>
      <c r="B318" s="51"/>
      <c r="C318" s="51"/>
      <c r="D318" s="51"/>
      <c r="E318" s="51"/>
      <c r="F318" s="51"/>
      <c r="G318" s="78"/>
      <c r="H318" s="193"/>
      <c r="I318" s="51"/>
      <c r="J318" s="51"/>
      <c r="K318" s="51"/>
      <c r="L318" s="99"/>
      <c r="M318" s="51"/>
      <c r="N318" s="51"/>
      <c r="O318" s="51"/>
      <c r="P318" s="51"/>
      <c r="Q318" s="51"/>
      <c r="R318" s="51"/>
      <c r="S318" s="51"/>
      <c r="T318" s="51"/>
      <c r="U318" s="51"/>
      <c r="V318" s="51"/>
      <c r="W318" s="51"/>
      <c r="X318" s="51"/>
      <c r="Y318" s="51"/>
      <c r="Z318" s="51"/>
      <c r="AA318" s="51"/>
      <c r="AB318" s="51"/>
      <c r="AC318" s="51"/>
      <c r="AD318" s="51"/>
      <c r="AE318" s="51"/>
      <c r="AF318" s="51"/>
      <c r="AG318" s="51"/>
    </row>
    <row r="319" ht="13.5" customHeight="1">
      <c r="A319" s="5"/>
      <c r="B319" s="51"/>
      <c r="C319" s="51"/>
      <c r="D319" s="51"/>
      <c r="E319" s="51"/>
      <c r="F319" s="51"/>
      <c r="G319" s="78"/>
      <c r="H319" s="193"/>
      <c r="I319" s="51"/>
      <c r="J319" s="51"/>
      <c r="K319" s="51"/>
      <c r="L319" s="99"/>
      <c r="M319" s="51"/>
      <c r="N319" s="51"/>
      <c r="O319" s="51"/>
      <c r="P319" s="51"/>
      <c r="Q319" s="51"/>
      <c r="R319" s="51"/>
      <c r="S319" s="51"/>
      <c r="T319" s="51"/>
      <c r="U319" s="51"/>
      <c r="V319" s="51"/>
      <c r="W319" s="51"/>
      <c r="X319" s="51"/>
      <c r="Y319" s="51"/>
      <c r="Z319" s="51"/>
      <c r="AA319" s="51"/>
      <c r="AB319" s="51"/>
      <c r="AC319" s="51"/>
      <c r="AD319" s="51"/>
      <c r="AE319" s="51"/>
      <c r="AF319" s="51"/>
      <c r="AG319" s="51"/>
    </row>
    <row r="320" ht="13.5" customHeight="1">
      <c r="A320" s="5"/>
      <c r="B320" s="51"/>
      <c r="C320" s="51"/>
      <c r="D320" s="51"/>
      <c r="E320" s="51"/>
      <c r="F320" s="51"/>
      <c r="G320" s="78"/>
      <c r="H320" s="193"/>
      <c r="I320" s="51"/>
      <c r="J320" s="51"/>
      <c r="K320" s="51"/>
      <c r="L320" s="99"/>
      <c r="M320" s="51"/>
      <c r="N320" s="51"/>
      <c r="O320" s="51"/>
      <c r="P320" s="51"/>
      <c r="Q320" s="51"/>
      <c r="R320" s="51"/>
      <c r="S320" s="51"/>
      <c r="T320" s="51"/>
      <c r="U320" s="51"/>
      <c r="V320" s="51"/>
      <c r="W320" s="51"/>
      <c r="X320" s="51"/>
      <c r="Y320" s="51"/>
      <c r="Z320" s="51"/>
      <c r="AA320" s="51"/>
      <c r="AB320" s="51"/>
      <c r="AC320" s="51"/>
      <c r="AD320" s="51"/>
      <c r="AE320" s="51"/>
      <c r="AF320" s="51"/>
      <c r="AG320" s="51"/>
    </row>
    <row r="321" ht="13.5" customHeight="1">
      <c r="A321" s="5"/>
      <c r="B321" s="51"/>
      <c r="C321" s="51"/>
      <c r="D321" s="51"/>
      <c r="E321" s="51"/>
      <c r="F321" s="51"/>
      <c r="G321" s="78"/>
      <c r="H321" s="193"/>
      <c r="I321" s="51"/>
      <c r="J321" s="51"/>
      <c r="K321" s="51"/>
      <c r="L321" s="99"/>
      <c r="M321" s="51"/>
      <c r="N321" s="51"/>
      <c r="O321" s="51"/>
      <c r="P321" s="51"/>
      <c r="Q321" s="51"/>
      <c r="R321" s="51"/>
      <c r="S321" s="51"/>
      <c r="T321" s="51"/>
      <c r="U321" s="51"/>
      <c r="V321" s="51"/>
      <c r="W321" s="51"/>
      <c r="X321" s="51"/>
      <c r="Y321" s="51"/>
      <c r="Z321" s="51"/>
      <c r="AA321" s="51"/>
      <c r="AB321" s="51"/>
      <c r="AC321" s="51"/>
      <c r="AD321" s="51"/>
      <c r="AE321" s="51"/>
      <c r="AF321" s="51"/>
      <c r="AG321" s="51"/>
    </row>
    <row r="322" ht="13.5" customHeight="1">
      <c r="A322" s="5"/>
      <c r="B322" s="51"/>
      <c r="C322" s="51"/>
      <c r="D322" s="51"/>
      <c r="E322" s="51"/>
      <c r="F322" s="51"/>
      <c r="G322" s="78"/>
      <c r="H322" s="193"/>
      <c r="I322" s="51"/>
      <c r="J322" s="51"/>
      <c r="K322" s="51"/>
      <c r="L322" s="99"/>
      <c r="M322" s="51"/>
      <c r="N322" s="51"/>
      <c r="O322" s="51"/>
      <c r="P322" s="51"/>
      <c r="Q322" s="51"/>
      <c r="R322" s="51"/>
      <c r="S322" s="51"/>
      <c r="T322" s="51"/>
      <c r="U322" s="51"/>
      <c r="V322" s="51"/>
      <c r="W322" s="51"/>
      <c r="X322" s="51"/>
      <c r="Y322" s="51"/>
      <c r="Z322" s="51"/>
      <c r="AA322" s="51"/>
      <c r="AB322" s="51"/>
      <c r="AC322" s="51"/>
      <c r="AD322" s="51"/>
      <c r="AE322" s="51"/>
      <c r="AF322" s="51"/>
      <c r="AG322" s="51"/>
    </row>
    <row r="323" ht="13.5" customHeight="1">
      <c r="A323" s="5"/>
      <c r="B323" s="51"/>
      <c r="C323" s="51"/>
      <c r="D323" s="51"/>
      <c r="E323" s="51"/>
      <c r="F323" s="51"/>
      <c r="G323" s="78"/>
      <c r="H323" s="193"/>
      <c r="I323" s="51"/>
      <c r="J323" s="51"/>
      <c r="K323" s="51"/>
      <c r="L323" s="99"/>
      <c r="M323" s="51"/>
      <c r="N323" s="51"/>
      <c r="O323" s="51"/>
      <c r="P323" s="51"/>
      <c r="Q323" s="51"/>
      <c r="R323" s="51"/>
      <c r="S323" s="51"/>
      <c r="T323" s="51"/>
      <c r="U323" s="51"/>
      <c r="V323" s="51"/>
      <c r="W323" s="51"/>
      <c r="X323" s="51"/>
      <c r="Y323" s="51"/>
      <c r="Z323" s="51"/>
      <c r="AA323" s="51"/>
      <c r="AB323" s="51"/>
      <c r="AC323" s="51"/>
      <c r="AD323" s="51"/>
      <c r="AE323" s="51"/>
      <c r="AF323" s="51"/>
      <c r="AG323" s="51"/>
    </row>
    <row r="324" ht="13.5" customHeight="1">
      <c r="A324" s="5"/>
      <c r="B324" s="51"/>
      <c r="C324" s="51"/>
      <c r="D324" s="51"/>
      <c r="E324" s="51"/>
      <c r="F324" s="51"/>
      <c r="G324" s="78"/>
      <c r="H324" s="193"/>
      <c r="I324" s="51"/>
      <c r="J324" s="51"/>
      <c r="K324" s="51"/>
      <c r="L324" s="99"/>
      <c r="M324" s="51"/>
      <c r="N324" s="51"/>
      <c r="O324" s="51"/>
      <c r="P324" s="51"/>
      <c r="Q324" s="51"/>
      <c r="R324" s="51"/>
      <c r="S324" s="51"/>
      <c r="T324" s="51"/>
      <c r="U324" s="51"/>
      <c r="V324" s="51"/>
      <c r="W324" s="51"/>
      <c r="X324" s="51"/>
      <c r="Y324" s="51"/>
      <c r="Z324" s="51"/>
      <c r="AA324" s="51"/>
      <c r="AB324" s="51"/>
      <c r="AC324" s="51"/>
      <c r="AD324" s="51"/>
      <c r="AE324" s="51"/>
      <c r="AF324" s="51"/>
      <c r="AG324" s="51"/>
    </row>
    <row r="325" ht="13.5" customHeight="1">
      <c r="A325" s="5"/>
      <c r="B325" s="51"/>
      <c r="C325" s="51"/>
      <c r="D325" s="51"/>
      <c r="E325" s="51"/>
      <c r="F325" s="51"/>
      <c r="G325" s="78"/>
      <c r="H325" s="193"/>
      <c r="I325" s="51"/>
      <c r="J325" s="51"/>
      <c r="K325" s="51"/>
      <c r="L325" s="99"/>
      <c r="M325" s="51"/>
      <c r="N325" s="51"/>
      <c r="O325" s="51"/>
      <c r="P325" s="51"/>
      <c r="Q325" s="51"/>
      <c r="R325" s="51"/>
      <c r="S325" s="51"/>
      <c r="T325" s="51"/>
      <c r="U325" s="51"/>
      <c r="V325" s="51"/>
      <c r="W325" s="51"/>
      <c r="X325" s="51"/>
      <c r="Y325" s="51"/>
      <c r="Z325" s="51"/>
      <c r="AA325" s="51"/>
      <c r="AB325" s="51"/>
      <c r="AC325" s="51"/>
      <c r="AD325" s="51"/>
      <c r="AE325" s="51"/>
      <c r="AF325" s="51"/>
      <c r="AG325" s="51"/>
    </row>
    <row r="326" ht="13.5" customHeight="1">
      <c r="A326" s="5"/>
      <c r="B326" s="51"/>
      <c r="C326" s="51"/>
      <c r="D326" s="51"/>
      <c r="E326" s="51"/>
      <c r="F326" s="51"/>
      <c r="G326" s="78"/>
      <c r="H326" s="193"/>
      <c r="I326" s="51"/>
      <c r="J326" s="51"/>
      <c r="K326" s="51"/>
      <c r="L326" s="99"/>
      <c r="M326" s="51"/>
      <c r="N326" s="51"/>
      <c r="O326" s="51"/>
      <c r="P326" s="51"/>
      <c r="Q326" s="51"/>
      <c r="R326" s="51"/>
      <c r="S326" s="51"/>
      <c r="T326" s="51"/>
      <c r="U326" s="51"/>
      <c r="V326" s="51"/>
      <c r="W326" s="51"/>
      <c r="X326" s="51"/>
      <c r="Y326" s="51"/>
      <c r="Z326" s="51"/>
      <c r="AA326" s="51"/>
      <c r="AB326" s="51"/>
      <c r="AC326" s="51"/>
      <c r="AD326" s="51"/>
      <c r="AE326" s="51"/>
      <c r="AF326" s="51"/>
      <c r="AG326" s="51"/>
    </row>
    <row r="327" ht="13.5" customHeight="1">
      <c r="A327" s="5"/>
      <c r="B327" s="51"/>
      <c r="C327" s="51"/>
      <c r="D327" s="51"/>
      <c r="E327" s="51"/>
      <c r="F327" s="51"/>
      <c r="G327" s="78"/>
      <c r="H327" s="193"/>
      <c r="I327" s="51"/>
      <c r="J327" s="51"/>
      <c r="K327" s="51"/>
      <c r="L327" s="99"/>
      <c r="M327" s="51"/>
      <c r="N327" s="51"/>
      <c r="O327" s="51"/>
      <c r="P327" s="51"/>
      <c r="Q327" s="51"/>
      <c r="R327" s="51"/>
      <c r="S327" s="51"/>
      <c r="T327" s="51"/>
      <c r="U327" s="51"/>
      <c r="V327" s="51"/>
      <c r="W327" s="51"/>
      <c r="X327" s="51"/>
      <c r="Y327" s="51"/>
      <c r="Z327" s="51"/>
      <c r="AA327" s="51"/>
      <c r="AB327" s="51"/>
      <c r="AC327" s="51"/>
      <c r="AD327" s="51"/>
      <c r="AE327" s="51"/>
      <c r="AF327" s="51"/>
      <c r="AG327" s="51"/>
    </row>
    <row r="328" ht="13.5" customHeight="1">
      <c r="A328" s="5"/>
      <c r="B328" s="51"/>
      <c r="C328" s="51"/>
      <c r="D328" s="51"/>
      <c r="E328" s="51"/>
      <c r="F328" s="51"/>
      <c r="G328" s="78"/>
      <c r="H328" s="193"/>
      <c r="I328" s="51"/>
      <c r="J328" s="51"/>
      <c r="K328" s="51"/>
      <c r="L328" s="99"/>
      <c r="M328" s="51"/>
      <c r="N328" s="51"/>
      <c r="O328" s="51"/>
      <c r="P328" s="51"/>
      <c r="Q328" s="51"/>
      <c r="R328" s="51"/>
      <c r="S328" s="51"/>
      <c r="T328" s="51"/>
      <c r="U328" s="51"/>
      <c r="V328" s="51"/>
      <c r="W328" s="51"/>
      <c r="X328" s="51"/>
      <c r="Y328" s="51"/>
      <c r="Z328" s="51"/>
      <c r="AA328" s="51"/>
      <c r="AB328" s="51"/>
      <c r="AC328" s="51"/>
      <c r="AD328" s="51"/>
      <c r="AE328" s="51"/>
      <c r="AF328" s="51"/>
      <c r="AG328" s="51"/>
    </row>
    <row r="329" ht="13.5" customHeight="1">
      <c r="A329" s="5"/>
      <c r="B329" s="51"/>
      <c r="C329" s="51"/>
      <c r="D329" s="51"/>
      <c r="E329" s="51"/>
      <c r="F329" s="51"/>
      <c r="G329" s="78"/>
      <c r="H329" s="193"/>
      <c r="I329" s="51"/>
      <c r="J329" s="51"/>
      <c r="K329" s="51"/>
      <c r="L329" s="99"/>
      <c r="M329" s="51"/>
      <c r="N329" s="51"/>
      <c r="O329" s="51"/>
      <c r="P329" s="51"/>
      <c r="Q329" s="51"/>
      <c r="R329" s="51"/>
      <c r="S329" s="51"/>
      <c r="T329" s="51"/>
      <c r="U329" s="51"/>
      <c r="V329" s="51"/>
      <c r="W329" s="51"/>
      <c r="X329" s="51"/>
      <c r="Y329" s="51"/>
      <c r="Z329" s="51"/>
      <c r="AA329" s="51"/>
      <c r="AB329" s="51"/>
      <c r="AC329" s="51"/>
      <c r="AD329" s="51"/>
      <c r="AE329" s="51"/>
      <c r="AF329" s="51"/>
      <c r="AG329" s="51"/>
    </row>
    <row r="330" ht="13.5" customHeight="1">
      <c r="A330" s="5"/>
      <c r="B330" s="51"/>
      <c r="C330" s="51"/>
      <c r="D330" s="51"/>
      <c r="E330" s="51"/>
      <c r="F330" s="51"/>
      <c r="G330" s="78"/>
      <c r="H330" s="193"/>
      <c r="I330" s="51"/>
      <c r="J330" s="51"/>
      <c r="K330" s="51"/>
      <c r="L330" s="99"/>
      <c r="M330" s="51"/>
      <c r="N330" s="51"/>
      <c r="O330" s="51"/>
      <c r="P330" s="51"/>
      <c r="Q330" s="51"/>
      <c r="R330" s="51"/>
      <c r="S330" s="51"/>
      <c r="T330" s="51"/>
      <c r="U330" s="51"/>
      <c r="V330" s="51"/>
      <c r="W330" s="51"/>
      <c r="X330" s="51"/>
      <c r="Y330" s="51"/>
      <c r="Z330" s="51"/>
      <c r="AA330" s="51"/>
      <c r="AB330" s="51"/>
      <c r="AC330" s="51"/>
      <c r="AD330" s="51"/>
      <c r="AE330" s="51"/>
      <c r="AF330" s="51"/>
      <c r="AG330" s="51"/>
    </row>
    <row r="331" ht="13.5" customHeight="1">
      <c r="A331" s="5"/>
      <c r="B331" s="51"/>
      <c r="C331" s="51"/>
      <c r="D331" s="51"/>
      <c r="E331" s="51"/>
      <c r="F331" s="51"/>
      <c r="G331" s="78"/>
      <c r="H331" s="193"/>
      <c r="I331" s="51"/>
      <c r="J331" s="51"/>
      <c r="K331" s="51"/>
      <c r="L331" s="99"/>
      <c r="M331" s="51"/>
      <c r="N331" s="51"/>
      <c r="O331" s="51"/>
      <c r="P331" s="51"/>
      <c r="Q331" s="51"/>
      <c r="R331" s="51"/>
      <c r="S331" s="51"/>
      <c r="T331" s="51"/>
      <c r="U331" s="51"/>
      <c r="V331" s="51"/>
      <c r="W331" s="51"/>
      <c r="X331" s="51"/>
      <c r="Y331" s="51"/>
      <c r="Z331" s="51"/>
      <c r="AA331" s="51"/>
      <c r="AB331" s="51"/>
      <c r="AC331" s="51"/>
      <c r="AD331" s="51"/>
      <c r="AE331" s="51"/>
      <c r="AF331" s="51"/>
      <c r="AG331" s="51"/>
    </row>
    <row r="332" ht="13.5" customHeight="1">
      <c r="A332" s="5"/>
      <c r="B332" s="51"/>
      <c r="C332" s="51"/>
      <c r="D332" s="51"/>
      <c r="E332" s="51"/>
      <c r="F332" s="51"/>
      <c r="G332" s="78"/>
      <c r="H332" s="193"/>
      <c r="I332" s="51"/>
      <c r="J332" s="51"/>
      <c r="K332" s="51"/>
      <c r="L332" s="99"/>
      <c r="M332" s="51"/>
      <c r="N332" s="51"/>
      <c r="O332" s="51"/>
      <c r="P332" s="51"/>
      <c r="Q332" s="51"/>
      <c r="R332" s="51"/>
      <c r="S332" s="51"/>
      <c r="T332" s="51"/>
      <c r="U332" s="51"/>
      <c r="V332" s="51"/>
      <c r="W332" s="51"/>
      <c r="X332" s="51"/>
      <c r="Y332" s="51"/>
      <c r="Z332" s="51"/>
      <c r="AA332" s="51"/>
      <c r="AB332" s="51"/>
      <c r="AC332" s="51"/>
      <c r="AD332" s="51"/>
      <c r="AE332" s="51"/>
      <c r="AF332" s="51"/>
      <c r="AG332" s="51"/>
    </row>
    <row r="333" ht="13.5" customHeight="1">
      <c r="A333" s="5"/>
      <c r="B333" s="51"/>
      <c r="C333" s="51"/>
      <c r="D333" s="51"/>
      <c r="E333" s="51"/>
      <c r="F333" s="51"/>
      <c r="G333" s="78"/>
      <c r="H333" s="193"/>
      <c r="I333" s="51"/>
      <c r="J333" s="51"/>
      <c r="K333" s="51"/>
      <c r="L333" s="99"/>
      <c r="M333" s="51"/>
      <c r="N333" s="51"/>
      <c r="O333" s="51"/>
      <c r="P333" s="51"/>
      <c r="Q333" s="51"/>
      <c r="R333" s="51"/>
      <c r="S333" s="51"/>
      <c r="T333" s="51"/>
      <c r="U333" s="51"/>
      <c r="V333" s="51"/>
      <c r="W333" s="51"/>
      <c r="X333" s="51"/>
      <c r="Y333" s="51"/>
      <c r="Z333" s="51"/>
      <c r="AA333" s="51"/>
      <c r="AB333" s="51"/>
      <c r="AC333" s="51"/>
      <c r="AD333" s="51"/>
      <c r="AE333" s="51"/>
      <c r="AF333" s="51"/>
      <c r="AG333" s="51"/>
    </row>
    <row r="334" ht="13.5" customHeight="1">
      <c r="A334" s="5"/>
      <c r="B334" s="51"/>
      <c r="C334" s="51"/>
      <c r="D334" s="51"/>
      <c r="E334" s="51"/>
      <c r="F334" s="51"/>
      <c r="G334" s="78"/>
      <c r="H334" s="193"/>
      <c r="I334" s="51"/>
      <c r="J334" s="51"/>
      <c r="K334" s="51"/>
      <c r="L334" s="99"/>
      <c r="M334" s="51"/>
      <c r="N334" s="51"/>
      <c r="O334" s="51"/>
      <c r="P334" s="51"/>
      <c r="Q334" s="51"/>
      <c r="R334" s="51"/>
      <c r="S334" s="51"/>
      <c r="T334" s="51"/>
      <c r="U334" s="51"/>
      <c r="V334" s="51"/>
      <c r="W334" s="51"/>
      <c r="X334" s="51"/>
      <c r="Y334" s="51"/>
      <c r="Z334" s="51"/>
      <c r="AA334" s="51"/>
      <c r="AB334" s="51"/>
      <c r="AC334" s="51"/>
      <c r="AD334" s="51"/>
      <c r="AE334" s="51"/>
      <c r="AF334" s="51"/>
      <c r="AG334" s="51"/>
    </row>
    <row r="335" ht="13.5" customHeight="1">
      <c r="A335" s="5"/>
      <c r="B335" s="51"/>
      <c r="C335" s="51"/>
      <c r="D335" s="51"/>
      <c r="E335" s="51"/>
      <c r="F335" s="51"/>
      <c r="G335" s="78"/>
      <c r="H335" s="193"/>
      <c r="I335" s="51"/>
      <c r="J335" s="51"/>
      <c r="K335" s="51"/>
      <c r="L335" s="99"/>
      <c r="M335" s="51"/>
      <c r="N335" s="51"/>
      <c r="O335" s="51"/>
      <c r="P335" s="51"/>
      <c r="Q335" s="51"/>
      <c r="R335" s="51"/>
      <c r="S335" s="51"/>
      <c r="T335" s="51"/>
      <c r="U335" s="51"/>
      <c r="V335" s="51"/>
      <c r="W335" s="51"/>
      <c r="X335" s="51"/>
      <c r="Y335" s="51"/>
      <c r="Z335" s="51"/>
      <c r="AA335" s="51"/>
      <c r="AB335" s="51"/>
      <c r="AC335" s="51"/>
      <c r="AD335" s="51"/>
      <c r="AE335" s="51"/>
      <c r="AF335" s="51"/>
      <c r="AG335" s="51"/>
    </row>
    <row r="336" ht="13.5" customHeight="1">
      <c r="A336" s="5"/>
      <c r="B336" s="51"/>
      <c r="C336" s="51"/>
      <c r="D336" s="51"/>
      <c r="E336" s="51"/>
      <c r="F336" s="51"/>
      <c r="G336" s="78"/>
      <c r="H336" s="193"/>
      <c r="I336" s="51"/>
      <c r="J336" s="51"/>
      <c r="K336" s="51"/>
      <c r="L336" s="99"/>
      <c r="M336" s="51"/>
      <c r="N336" s="51"/>
      <c r="O336" s="51"/>
      <c r="P336" s="51"/>
      <c r="Q336" s="51"/>
      <c r="R336" s="51"/>
      <c r="S336" s="51"/>
      <c r="T336" s="51"/>
      <c r="U336" s="51"/>
      <c r="V336" s="51"/>
      <c r="W336" s="51"/>
      <c r="X336" s="51"/>
      <c r="Y336" s="51"/>
      <c r="Z336" s="51"/>
      <c r="AA336" s="51"/>
      <c r="AB336" s="51"/>
      <c r="AC336" s="51"/>
      <c r="AD336" s="51"/>
      <c r="AE336" s="51"/>
      <c r="AF336" s="51"/>
      <c r="AG336" s="51"/>
    </row>
    <row r="337" ht="13.5" customHeight="1">
      <c r="A337" s="5"/>
      <c r="B337" s="51"/>
      <c r="C337" s="51"/>
      <c r="D337" s="51"/>
      <c r="E337" s="51"/>
      <c r="F337" s="51"/>
      <c r="G337" s="78"/>
      <c r="H337" s="193"/>
      <c r="I337" s="51"/>
      <c r="J337" s="51"/>
      <c r="K337" s="51"/>
      <c r="L337" s="99"/>
      <c r="M337" s="51"/>
      <c r="N337" s="51"/>
      <c r="O337" s="51"/>
      <c r="P337" s="51"/>
      <c r="Q337" s="51"/>
      <c r="R337" s="51"/>
      <c r="S337" s="51"/>
      <c r="T337" s="51"/>
      <c r="U337" s="51"/>
      <c r="V337" s="51"/>
      <c r="W337" s="51"/>
      <c r="X337" s="51"/>
      <c r="Y337" s="51"/>
      <c r="Z337" s="51"/>
      <c r="AA337" s="51"/>
      <c r="AB337" s="51"/>
      <c r="AC337" s="51"/>
      <c r="AD337" s="51"/>
      <c r="AE337" s="51"/>
      <c r="AF337" s="51"/>
      <c r="AG337" s="51"/>
    </row>
    <row r="338" ht="13.5" customHeight="1">
      <c r="A338" s="5"/>
      <c r="B338" s="51"/>
      <c r="C338" s="51"/>
      <c r="D338" s="51"/>
      <c r="E338" s="51"/>
      <c r="F338" s="51"/>
      <c r="G338" s="78"/>
      <c r="H338" s="193"/>
      <c r="I338" s="51"/>
      <c r="J338" s="51"/>
      <c r="K338" s="51"/>
      <c r="L338" s="99"/>
      <c r="M338" s="51"/>
      <c r="N338" s="51"/>
      <c r="O338" s="51"/>
      <c r="P338" s="51"/>
      <c r="Q338" s="51"/>
      <c r="R338" s="51"/>
      <c r="S338" s="51"/>
      <c r="T338" s="51"/>
      <c r="U338" s="51"/>
      <c r="V338" s="51"/>
      <c r="W338" s="51"/>
      <c r="X338" s="51"/>
      <c r="Y338" s="51"/>
      <c r="Z338" s="51"/>
      <c r="AA338" s="51"/>
      <c r="AB338" s="51"/>
      <c r="AC338" s="51"/>
      <c r="AD338" s="51"/>
      <c r="AE338" s="51"/>
      <c r="AF338" s="51"/>
      <c r="AG338" s="51"/>
    </row>
    <row r="339" ht="13.5" customHeight="1">
      <c r="A339" s="5"/>
      <c r="B339" s="51"/>
      <c r="C339" s="51"/>
      <c r="D339" s="51"/>
      <c r="E339" s="51"/>
      <c r="F339" s="51"/>
      <c r="G339" s="78"/>
      <c r="H339" s="193"/>
      <c r="I339" s="51"/>
      <c r="J339" s="51"/>
      <c r="K339" s="51"/>
      <c r="L339" s="99"/>
      <c r="M339" s="51"/>
      <c r="N339" s="51"/>
      <c r="O339" s="51"/>
      <c r="P339" s="51"/>
      <c r="Q339" s="51"/>
      <c r="R339" s="51"/>
      <c r="S339" s="51"/>
      <c r="T339" s="51"/>
      <c r="U339" s="51"/>
      <c r="V339" s="51"/>
      <c r="W339" s="51"/>
      <c r="X339" s="51"/>
      <c r="Y339" s="51"/>
      <c r="Z339" s="51"/>
      <c r="AA339" s="51"/>
      <c r="AB339" s="51"/>
      <c r="AC339" s="51"/>
      <c r="AD339" s="51"/>
      <c r="AE339" s="51"/>
      <c r="AF339" s="51"/>
      <c r="AG339" s="51"/>
    </row>
    <row r="340" ht="13.5" customHeight="1">
      <c r="A340" s="5"/>
      <c r="B340" s="51"/>
      <c r="C340" s="51"/>
      <c r="D340" s="51"/>
      <c r="E340" s="51"/>
      <c r="F340" s="51"/>
      <c r="G340" s="78"/>
      <c r="H340" s="193"/>
      <c r="I340" s="51"/>
      <c r="J340" s="51"/>
      <c r="K340" s="51"/>
      <c r="L340" s="99"/>
      <c r="M340" s="51"/>
      <c r="N340" s="51"/>
      <c r="O340" s="51"/>
      <c r="P340" s="51"/>
      <c r="Q340" s="51"/>
      <c r="R340" s="51"/>
      <c r="S340" s="51"/>
      <c r="T340" s="51"/>
      <c r="U340" s="51"/>
      <c r="V340" s="51"/>
      <c r="W340" s="51"/>
      <c r="X340" s="51"/>
      <c r="Y340" s="51"/>
      <c r="Z340" s="51"/>
      <c r="AA340" s="51"/>
      <c r="AB340" s="51"/>
      <c r="AC340" s="51"/>
      <c r="AD340" s="51"/>
      <c r="AE340" s="51"/>
      <c r="AF340" s="51"/>
      <c r="AG340" s="51"/>
    </row>
    <row r="341" ht="13.5" customHeight="1">
      <c r="A341" s="5"/>
      <c r="B341" s="51"/>
      <c r="C341" s="51"/>
      <c r="D341" s="51"/>
      <c r="E341" s="51"/>
      <c r="F341" s="51"/>
      <c r="G341" s="78"/>
      <c r="H341" s="193"/>
      <c r="I341" s="51"/>
      <c r="J341" s="51"/>
      <c r="K341" s="51"/>
      <c r="L341" s="99"/>
      <c r="M341" s="51"/>
      <c r="N341" s="51"/>
      <c r="O341" s="51"/>
      <c r="P341" s="51"/>
      <c r="Q341" s="51"/>
      <c r="R341" s="51"/>
      <c r="S341" s="51"/>
      <c r="T341" s="51"/>
      <c r="U341" s="51"/>
      <c r="V341" s="51"/>
      <c r="W341" s="51"/>
      <c r="X341" s="51"/>
      <c r="Y341" s="51"/>
      <c r="Z341" s="51"/>
      <c r="AA341" s="51"/>
      <c r="AB341" s="51"/>
      <c r="AC341" s="51"/>
      <c r="AD341" s="51"/>
      <c r="AE341" s="51"/>
      <c r="AF341" s="51"/>
      <c r="AG341" s="51"/>
    </row>
    <row r="342" ht="13.5" customHeight="1">
      <c r="A342" s="5"/>
      <c r="B342" s="51"/>
      <c r="C342" s="51"/>
      <c r="D342" s="51"/>
      <c r="E342" s="51"/>
      <c r="F342" s="51"/>
      <c r="G342" s="78"/>
      <c r="H342" s="193"/>
      <c r="I342" s="51"/>
      <c r="J342" s="51"/>
      <c r="K342" s="51"/>
      <c r="L342" s="99"/>
      <c r="M342" s="51"/>
      <c r="N342" s="51"/>
      <c r="O342" s="51"/>
      <c r="P342" s="51"/>
      <c r="Q342" s="51"/>
      <c r="R342" s="51"/>
      <c r="S342" s="51"/>
      <c r="T342" s="51"/>
      <c r="U342" s="51"/>
      <c r="V342" s="51"/>
      <c r="W342" s="51"/>
      <c r="X342" s="51"/>
      <c r="Y342" s="51"/>
      <c r="Z342" s="51"/>
      <c r="AA342" s="51"/>
      <c r="AB342" s="51"/>
      <c r="AC342" s="51"/>
      <c r="AD342" s="51"/>
      <c r="AE342" s="51"/>
      <c r="AF342" s="51"/>
      <c r="AG342" s="51"/>
    </row>
    <row r="343" ht="13.5" customHeight="1">
      <c r="A343" s="5"/>
      <c r="B343" s="51"/>
      <c r="C343" s="51"/>
      <c r="D343" s="51"/>
      <c r="E343" s="51"/>
      <c r="F343" s="51"/>
      <c r="G343" s="78"/>
      <c r="H343" s="193"/>
      <c r="I343" s="51"/>
      <c r="J343" s="51"/>
      <c r="K343" s="51"/>
      <c r="L343" s="99"/>
      <c r="M343" s="51"/>
      <c r="N343" s="51"/>
      <c r="O343" s="51"/>
      <c r="P343" s="51"/>
      <c r="Q343" s="51"/>
      <c r="R343" s="51"/>
      <c r="S343" s="51"/>
      <c r="T343" s="51"/>
      <c r="U343" s="51"/>
      <c r="V343" s="51"/>
      <c r="W343" s="51"/>
      <c r="X343" s="51"/>
      <c r="Y343" s="51"/>
      <c r="Z343" s="51"/>
      <c r="AA343" s="51"/>
      <c r="AB343" s="51"/>
      <c r="AC343" s="51"/>
      <c r="AD343" s="51"/>
      <c r="AE343" s="51"/>
      <c r="AF343" s="51"/>
      <c r="AG343" s="51"/>
    </row>
    <row r="344" ht="13.5" customHeight="1">
      <c r="A344" s="5"/>
      <c r="B344" s="51"/>
      <c r="C344" s="51"/>
      <c r="D344" s="51"/>
      <c r="E344" s="51"/>
      <c r="F344" s="51"/>
      <c r="G344" s="78"/>
      <c r="H344" s="193"/>
      <c r="I344" s="51"/>
      <c r="J344" s="51"/>
      <c r="K344" s="51"/>
      <c r="L344" s="99"/>
      <c r="M344" s="51"/>
      <c r="N344" s="51"/>
      <c r="O344" s="51"/>
      <c r="P344" s="51"/>
      <c r="Q344" s="51"/>
      <c r="R344" s="51"/>
      <c r="S344" s="51"/>
      <c r="T344" s="51"/>
      <c r="U344" s="51"/>
      <c r="V344" s="51"/>
      <c r="W344" s="51"/>
      <c r="X344" s="51"/>
      <c r="Y344" s="51"/>
      <c r="Z344" s="51"/>
      <c r="AA344" s="51"/>
      <c r="AB344" s="51"/>
      <c r="AC344" s="51"/>
      <c r="AD344" s="51"/>
      <c r="AE344" s="51"/>
      <c r="AF344" s="51"/>
      <c r="AG344" s="51"/>
    </row>
    <row r="345" ht="13.5" customHeight="1">
      <c r="A345" s="5"/>
      <c r="B345" s="51"/>
      <c r="C345" s="51"/>
      <c r="D345" s="51"/>
      <c r="E345" s="51"/>
      <c r="F345" s="51"/>
      <c r="G345" s="78"/>
      <c r="H345" s="193"/>
      <c r="I345" s="51"/>
      <c r="J345" s="51"/>
      <c r="K345" s="51"/>
      <c r="L345" s="99"/>
      <c r="M345" s="51"/>
      <c r="N345" s="51"/>
      <c r="O345" s="51"/>
      <c r="P345" s="51"/>
      <c r="Q345" s="51"/>
      <c r="R345" s="51"/>
      <c r="S345" s="51"/>
      <c r="T345" s="51"/>
      <c r="U345" s="51"/>
      <c r="V345" s="51"/>
      <c r="W345" s="51"/>
      <c r="X345" s="51"/>
      <c r="Y345" s="51"/>
      <c r="Z345" s="51"/>
      <c r="AA345" s="51"/>
      <c r="AB345" s="51"/>
      <c r="AC345" s="51"/>
      <c r="AD345" s="51"/>
      <c r="AE345" s="51"/>
      <c r="AF345" s="51"/>
      <c r="AG345" s="51"/>
    </row>
    <row r="346" ht="13.5" customHeight="1">
      <c r="A346" s="5"/>
      <c r="B346" s="51"/>
      <c r="C346" s="51"/>
      <c r="D346" s="51"/>
      <c r="E346" s="51"/>
      <c r="F346" s="51"/>
      <c r="G346" s="78"/>
      <c r="H346" s="193"/>
      <c r="I346" s="51"/>
      <c r="J346" s="51"/>
      <c r="K346" s="51"/>
      <c r="L346" s="99"/>
      <c r="M346" s="51"/>
      <c r="N346" s="51"/>
      <c r="O346" s="51"/>
      <c r="P346" s="51"/>
      <c r="Q346" s="51"/>
      <c r="R346" s="51"/>
      <c r="S346" s="51"/>
      <c r="T346" s="51"/>
      <c r="U346" s="51"/>
      <c r="V346" s="51"/>
      <c r="W346" s="51"/>
      <c r="X346" s="51"/>
      <c r="Y346" s="51"/>
      <c r="Z346" s="51"/>
      <c r="AA346" s="51"/>
      <c r="AB346" s="51"/>
      <c r="AC346" s="51"/>
      <c r="AD346" s="51"/>
      <c r="AE346" s="51"/>
      <c r="AF346" s="51"/>
      <c r="AG346" s="51"/>
    </row>
    <row r="347" ht="13.5" customHeight="1">
      <c r="A347" s="5"/>
      <c r="B347" s="51"/>
      <c r="C347" s="51"/>
      <c r="D347" s="51"/>
      <c r="E347" s="51"/>
      <c r="F347" s="51"/>
      <c r="G347" s="78"/>
      <c r="H347" s="193"/>
      <c r="I347" s="51"/>
      <c r="J347" s="51"/>
      <c r="K347" s="51"/>
      <c r="L347" s="99"/>
      <c r="M347" s="51"/>
      <c r="N347" s="51"/>
      <c r="O347" s="51"/>
      <c r="P347" s="51"/>
      <c r="Q347" s="51"/>
      <c r="R347" s="51"/>
      <c r="S347" s="51"/>
      <c r="T347" s="51"/>
      <c r="U347" s="51"/>
      <c r="V347" s="51"/>
      <c r="W347" s="51"/>
      <c r="X347" s="51"/>
      <c r="Y347" s="51"/>
      <c r="Z347" s="51"/>
      <c r="AA347" s="51"/>
      <c r="AB347" s="51"/>
      <c r="AC347" s="51"/>
      <c r="AD347" s="51"/>
      <c r="AE347" s="51"/>
      <c r="AF347" s="51"/>
      <c r="AG347" s="51"/>
    </row>
    <row r="348" ht="13.5" customHeight="1">
      <c r="A348" s="5"/>
      <c r="B348" s="51"/>
      <c r="C348" s="51"/>
      <c r="D348" s="51"/>
      <c r="E348" s="51"/>
      <c r="F348" s="51"/>
      <c r="G348" s="78"/>
      <c r="H348" s="193"/>
      <c r="I348" s="51"/>
      <c r="J348" s="51"/>
      <c r="K348" s="51"/>
      <c r="L348" s="99"/>
      <c r="M348" s="51"/>
      <c r="N348" s="51"/>
      <c r="O348" s="51"/>
      <c r="P348" s="51"/>
      <c r="Q348" s="51"/>
      <c r="R348" s="51"/>
      <c r="S348" s="51"/>
      <c r="T348" s="51"/>
      <c r="U348" s="51"/>
      <c r="V348" s="51"/>
      <c r="W348" s="51"/>
      <c r="X348" s="51"/>
      <c r="Y348" s="51"/>
      <c r="Z348" s="51"/>
      <c r="AA348" s="51"/>
      <c r="AB348" s="51"/>
      <c r="AC348" s="51"/>
      <c r="AD348" s="51"/>
      <c r="AE348" s="51"/>
      <c r="AF348" s="51"/>
      <c r="AG348" s="51"/>
    </row>
    <row r="349" ht="13.5" customHeight="1">
      <c r="A349" s="5"/>
      <c r="B349" s="51"/>
      <c r="C349" s="51"/>
      <c r="D349" s="51"/>
      <c r="E349" s="51"/>
      <c r="F349" s="51"/>
      <c r="G349" s="78"/>
      <c r="H349" s="193"/>
      <c r="I349" s="51"/>
      <c r="J349" s="51"/>
      <c r="K349" s="51"/>
      <c r="L349" s="99"/>
      <c r="M349" s="51"/>
      <c r="N349" s="51"/>
      <c r="O349" s="51"/>
      <c r="P349" s="51"/>
      <c r="Q349" s="51"/>
      <c r="R349" s="51"/>
      <c r="S349" s="51"/>
      <c r="T349" s="51"/>
      <c r="U349" s="51"/>
      <c r="V349" s="51"/>
      <c r="W349" s="51"/>
      <c r="X349" s="51"/>
      <c r="Y349" s="51"/>
      <c r="Z349" s="51"/>
      <c r="AA349" s="51"/>
      <c r="AB349" s="51"/>
      <c r="AC349" s="51"/>
      <c r="AD349" s="51"/>
      <c r="AE349" s="51"/>
      <c r="AF349" s="51"/>
      <c r="AG349" s="51"/>
    </row>
    <row r="350" ht="13.5" customHeight="1">
      <c r="A350" s="5"/>
      <c r="B350" s="51"/>
      <c r="C350" s="51"/>
      <c r="D350" s="51"/>
      <c r="E350" s="51"/>
      <c r="F350" s="51"/>
      <c r="G350" s="78"/>
      <c r="H350" s="193"/>
      <c r="I350" s="51"/>
      <c r="J350" s="51"/>
      <c r="K350" s="51"/>
      <c r="L350" s="99"/>
      <c r="M350" s="51"/>
      <c r="N350" s="51"/>
      <c r="O350" s="51"/>
      <c r="P350" s="51"/>
      <c r="Q350" s="51"/>
      <c r="R350" s="51"/>
      <c r="S350" s="51"/>
      <c r="T350" s="51"/>
      <c r="U350" s="51"/>
      <c r="V350" s="51"/>
      <c r="W350" s="51"/>
      <c r="X350" s="51"/>
      <c r="Y350" s="51"/>
      <c r="Z350" s="51"/>
      <c r="AA350" s="51"/>
      <c r="AB350" s="51"/>
      <c r="AC350" s="51"/>
      <c r="AD350" s="51"/>
      <c r="AE350" s="51"/>
      <c r="AF350" s="51"/>
      <c r="AG350" s="51"/>
    </row>
    <row r="351" ht="13.5" customHeight="1">
      <c r="A351" s="5"/>
      <c r="B351" s="51"/>
      <c r="C351" s="51"/>
      <c r="D351" s="51"/>
      <c r="E351" s="51"/>
      <c r="F351" s="51"/>
      <c r="G351" s="78"/>
      <c r="H351" s="193"/>
      <c r="I351" s="51"/>
      <c r="J351" s="51"/>
      <c r="K351" s="51"/>
      <c r="L351" s="99"/>
      <c r="M351" s="51"/>
      <c r="N351" s="51"/>
      <c r="O351" s="51"/>
      <c r="P351" s="51"/>
      <c r="Q351" s="51"/>
      <c r="R351" s="51"/>
      <c r="S351" s="51"/>
      <c r="T351" s="51"/>
      <c r="U351" s="51"/>
      <c r="V351" s="51"/>
      <c r="W351" s="51"/>
      <c r="X351" s="51"/>
      <c r="Y351" s="51"/>
      <c r="Z351" s="51"/>
      <c r="AA351" s="51"/>
      <c r="AB351" s="51"/>
      <c r="AC351" s="51"/>
      <c r="AD351" s="51"/>
      <c r="AE351" s="51"/>
      <c r="AF351" s="51"/>
      <c r="AG351" s="51"/>
    </row>
    <row r="352" ht="13.5" customHeight="1">
      <c r="A352" s="5"/>
      <c r="B352" s="51"/>
      <c r="C352" s="51"/>
      <c r="D352" s="51"/>
      <c r="E352" s="51"/>
      <c r="F352" s="51"/>
      <c r="G352" s="78"/>
      <c r="H352" s="193"/>
      <c r="I352" s="51"/>
      <c r="J352" s="51"/>
      <c r="K352" s="51"/>
      <c r="L352" s="99"/>
      <c r="M352" s="51"/>
      <c r="N352" s="51"/>
      <c r="O352" s="51"/>
      <c r="P352" s="51"/>
      <c r="Q352" s="51"/>
      <c r="R352" s="51"/>
      <c r="S352" s="51"/>
      <c r="T352" s="51"/>
      <c r="U352" s="51"/>
      <c r="V352" s="51"/>
      <c r="W352" s="51"/>
      <c r="X352" s="51"/>
      <c r="Y352" s="51"/>
      <c r="Z352" s="51"/>
      <c r="AA352" s="51"/>
      <c r="AB352" s="51"/>
      <c r="AC352" s="51"/>
      <c r="AD352" s="51"/>
      <c r="AE352" s="51"/>
      <c r="AF352" s="51"/>
      <c r="AG352" s="51"/>
    </row>
    <row r="353" ht="13.5" customHeight="1">
      <c r="A353" s="5"/>
      <c r="B353" s="51"/>
      <c r="C353" s="51"/>
      <c r="D353" s="51"/>
      <c r="E353" s="51"/>
      <c r="F353" s="51"/>
      <c r="G353" s="78"/>
      <c r="H353" s="193"/>
      <c r="I353" s="51"/>
      <c r="J353" s="51"/>
      <c r="K353" s="51"/>
      <c r="L353" s="99"/>
      <c r="M353" s="51"/>
      <c r="N353" s="51"/>
      <c r="O353" s="51"/>
      <c r="P353" s="51"/>
      <c r="Q353" s="51"/>
      <c r="R353" s="51"/>
      <c r="S353" s="51"/>
      <c r="T353" s="51"/>
      <c r="U353" s="51"/>
      <c r="V353" s="51"/>
      <c r="W353" s="51"/>
      <c r="X353" s="51"/>
      <c r="Y353" s="51"/>
      <c r="Z353" s="51"/>
      <c r="AA353" s="51"/>
      <c r="AB353" s="51"/>
      <c r="AC353" s="51"/>
      <c r="AD353" s="51"/>
      <c r="AE353" s="51"/>
      <c r="AF353" s="51"/>
      <c r="AG353" s="51"/>
    </row>
    <row r="354" ht="13.5" customHeight="1">
      <c r="A354" s="5"/>
      <c r="B354" s="51"/>
      <c r="C354" s="51"/>
      <c r="D354" s="51"/>
      <c r="E354" s="51"/>
      <c r="F354" s="51"/>
      <c r="G354" s="78"/>
      <c r="H354" s="193"/>
      <c r="I354" s="51"/>
      <c r="J354" s="51"/>
      <c r="K354" s="51"/>
      <c r="L354" s="99"/>
      <c r="M354" s="51"/>
      <c r="N354" s="51"/>
      <c r="O354" s="51"/>
      <c r="P354" s="51"/>
      <c r="Q354" s="51"/>
      <c r="R354" s="51"/>
      <c r="S354" s="51"/>
      <c r="T354" s="51"/>
      <c r="U354" s="51"/>
      <c r="V354" s="51"/>
      <c r="W354" s="51"/>
      <c r="X354" s="51"/>
      <c r="Y354" s="51"/>
      <c r="Z354" s="51"/>
      <c r="AA354" s="51"/>
      <c r="AB354" s="51"/>
      <c r="AC354" s="51"/>
      <c r="AD354" s="51"/>
      <c r="AE354" s="51"/>
      <c r="AF354" s="51"/>
      <c r="AG354" s="51"/>
    </row>
    <row r="355" ht="13.5" customHeight="1">
      <c r="A355" s="5"/>
      <c r="B355" s="51"/>
      <c r="C355" s="51"/>
      <c r="D355" s="51"/>
      <c r="E355" s="51"/>
      <c r="F355" s="51"/>
      <c r="G355" s="78"/>
      <c r="H355" s="193"/>
      <c r="I355" s="51"/>
      <c r="J355" s="51"/>
      <c r="K355" s="51"/>
      <c r="L355" s="99"/>
      <c r="M355" s="51"/>
      <c r="N355" s="51"/>
      <c r="O355" s="51"/>
      <c r="P355" s="51"/>
      <c r="Q355" s="51"/>
      <c r="R355" s="51"/>
      <c r="S355" s="51"/>
      <c r="T355" s="51"/>
      <c r="U355" s="51"/>
      <c r="V355" s="51"/>
      <c r="W355" s="51"/>
      <c r="X355" s="51"/>
      <c r="Y355" s="51"/>
      <c r="Z355" s="51"/>
      <c r="AA355" s="51"/>
      <c r="AB355" s="51"/>
      <c r="AC355" s="51"/>
      <c r="AD355" s="51"/>
      <c r="AE355" s="51"/>
      <c r="AF355" s="51"/>
      <c r="AG355" s="51"/>
    </row>
    <row r="356" ht="13.5" customHeight="1">
      <c r="A356" s="5"/>
      <c r="B356" s="51"/>
      <c r="C356" s="51"/>
      <c r="D356" s="51"/>
      <c r="E356" s="51"/>
      <c r="F356" s="51"/>
      <c r="G356" s="78"/>
      <c r="H356" s="193"/>
      <c r="I356" s="51"/>
      <c r="J356" s="51"/>
      <c r="K356" s="51"/>
      <c r="L356" s="99"/>
      <c r="M356" s="51"/>
      <c r="N356" s="51"/>
      <c r="O356" s="51"/>
      <c r="P356" s="51"/>
      <c r="Q356" s="51"/>
      <c r="R356" s="51"/>
      <c r="S356" s="51"/>
      <c r="T356" s="51"/>
      <c r="U356" s="51"/>
      <c r="V356" s="51"/>
      <c r="W356" s="51"/>
      <c r="X356" s="51"/>
      <c r="Y356" s="51"/>
      <c r="Z356" s="51"/>
      <c r="AA356" s="51"/>
      <c r="AB356" s="51"/>
      <c r="AC356" s="51"/>
      <c r="AD356" s="51"/>
      <c r="AE356" s="51"/>
      <c r="AF356" s="51"/>
      <c r="AG356" s="51"/>
    </row>
    <row r="357" ht="13.5" customHeight="1">
      <c r="A357" s="5"/>
      <c r="B357" s="51"/>
      <c r="C357" s="51"/>
      <c r="D357" s="51"/>
      <c r="E357" s="51"/>
      <c r="F357" s="51"/>
      <c r="G357" s="78"/>
      <c r="H357" s="193"/>
      <c r="I357" s="51"/>
      <c r="J357" s="51"/>
      <c r="K357" s="51"/>
      <c r="L357" s="99"/>
      <c r="M357" s="51"/>
      <c r="N357" s="51"/>
      <c r="O357" s="51"/>
      <c r="P357" s="51"/>
      <c r="Q357" s="51"/>
      <c r="R357" s="51"/>
      <c r="S357" s="51"/>
      <c r="T357" s="51"/>
      <c r="U357" s="51"/>
      <c r="V357" s="51"/>
      <c r="W357" s="51"/>
      <c r="X357" s="51"/>
      <c r="Y357" s="51"/>
      <c r="Z357" s="51"/>
      <c r="AA357" s="51"/>
      <c r="AB357" s="51"/>
      <c r="AC357" s="51"/>
      <c r="AD357" s="51"/>
      <c r="AE357" s="51"/>
      <c r="AF357" s="51"/>
      <c r="AG357" s="51"/>
    </row>
    <row r="358" ht="13.5" customHeight="1">
      <c r="A358" s="5"/>
      <c r="B358" s="51"/>
      <c r="C358" s="51"/>
      <c r="D358" s="51"/>
      <c r="E358" s="51"/>
      <c r="F358" s="51"/>
      <c r="G358" s="78"/>
      <c r="H358" s="193"/>
      <c r="I358" s="51"/>
      <c r="J358" s="51"/>
      <c r="K358" s="51"/>
      <c r="L358" s="99"/>
      <c r="M358" s="51"/>
      <c r="N358" s="51"/>
      <c r="O358" s="51"/>
      <c r="P358" s="51"/>
      <c r="Q358" s="51"/>
      <c r="R358" s="51"/>
      <c r="S358" s="51"/>
      <c r="T358" s="51"/>
      <c r="U358" s="51"/>
      <c r="V358" s="51"/>
      <c r="W358" s="51"/>
      <c r="X358" s="51"/>
      <c r="Y358" s="51"/>
      <c r="Z358" s="51"/>
      <c r="AA358" s="51"/>
      <c r="AB358" s="51"/>
      <c r="AC358" s="51"/>
      <c r="AD358" s="51"/>
      <c r="AE358" s="51"/>
      <c r="AF358" s="51"/>
      <c r="AG358" s="51"/>
    </row>
    <row r="359" ht="13.5" customHeight="1">
      <c r="A359" s="5"/>
      <c r="B359" s="51"/>
      <c r="C359" s="51"/>
      <c r="D359" s="51"/>
      <c r="E359" s="51"/>
      <c r="F359" s="51"/>
      <c r="G359" s="78"/>
      <c r="H359" s="193"/>
      <c r="I359" s="51"/>
      <c r="J359" s="51"/>
      <c r="K359" s="51"/>
      <c r="L359" s="99"/>
      <c r="M359" s="51"/>
      <c r="N359" s="51"/>
      <c r="O359" s="51"/>
      <c r="P359" s="51"/>
      <c r="Q359" s="51"/>
      <c r="R359" s="51"/>
      <c r="S359" s="51"/>
      <c r="T359" s="51"/>
      <c r="U359" s="51"/>
      <c r="V359" s="51"/>
      <c r="W359" s="51"/>
      <c r="X359" s="51"/>
      <c r="Y359" s="51"/>
      <c r="Z359" s="51"/>
      <c r="AA359" s="51"/>
      <c r="AB359" s="51"/>
      <c r="AC359" s="51"/>
      <c r="AD359" s="51"/>
      <c r="AE359" s="51"/>
      <c r="AF359" s="51"/>
      <c r="AG359" s="51"/>
    </row>
    <row r="360" ht="13.5" customHeight="1">
      <c r="A360" s="5"/>
      <c r="B360" s="51"/>
      <c r="C360" s="51"/>
      <c r="D360" s="51"/>
      <c r="E360" s="51"/>
      <c r="F360" s="51"/>
      <c r="G360" s="78"/>
      <c r="H360" s="193"/>
      <c r="I360" s="51"/>
      <c r="J360" s="51"/>
      <c r="K360" s="51"/>
      <c r="L360" s="99"/>
      <c r="M360" s="51"/>
      <c r="N360" s="51"/>
      <c r="O360" s="51"/>
      <c r="P360" s="51"/>
      <c r="Q360" s="51"/>
      <c r="R360" s="51"/>
      <c r="S360" s="51"/>
      <c r="T360" s="51"/>
      <c r="U360" s="51"/>
      <c r="V360" s="51"/>
      <c r="W360" s="51"/>
      <c r="X360" s="51"/>
      <c r="Y360" s="51"/>
      <c r="Z360" s="51"/>
      <c r="AA360" s="51"/>
      <c r="AB360" s="51"/>
      <c r="AC360" s="51"/>
      <c r="AD360" s="51"/>
      <c r="AE360" s="51"/>
      <c r="AF360" s="51"/>
      <c r="AG360" s="51"/>
    </row>
    <row r="361" ht="13.5" customHeight="1">
      <c r="A361" s="5"/>
      <c r="B361" s="51"/>
      <c r="C361" s="51"/>
      <c r="D361" s="51"/>
      <c r="E361" s="51"/>
      <c r="F361" s="51"/>
      <c r="G361" s="78"/>
      <c r="H361" s="193"/>
      <c r="I361" s="51"/>
      <c r="J361" s="51"/>
      <c r="K361" s="51"/>
      <c r="L361" s="99"/>
      <c r="M361" s="51"/>
      <c r="N361" s="51"/>
      <c r="O361" s="51"/>
      <c r="P361" s="51"/>
      <c r="Q361" s="51"/>
      <c r="R361" s="51"/>
      <c r="S361" s="51"/>
      <c r="T361" s="51"/>
      <c r="U361" s="51"/>
      <c r="V361" s="51"/>
      <c r="W361" s="51"/>
      <c r="X361" s="51"/>
      <c r="Y361" s="51"/>
      <c r="Z361" s="51"/>
      <c r="AA361" s="51"/>
      <c r="AB361" s="51"/>
      <c r="AC361" s="51"/>
      <c r="AD361" s="51"/>
      <c r="AE361" s="51"/>
      <c r="AF361" s="51"/>
      <c r="AG361" s="51"/>
    </row>
    <row r="362" ht="13.5" customHeight="1">
      <c r="A362" s="5"/>
      <c r="B362" s="51"/>
      <c r="C362" s="51"/>
      <c r="D362" s="51"/>
      <c r="E362" s="51"/>
      <c r="F362" s="51"/>
      <c r="G362" s="78"/>
      <c r="H362" s="193"/>
      <c r="I362" s="51"/>
      <c r="J362" s="51"/>
      <c r="K362" s="51"/>
      <c r="L362" s="99"/>
      <c r="M362" s="51"/>
      <c r="N362" s="51"/>
      <c r="O362" s="51"/>
      <c r="P362" s="51"/>
      <c r="Q362" s="51"/>
      <c r="R362" s="51"/>
      <c r="S362" s="51"/>
      <c r="T362" s="51"/>
      <c r="U362" s="51"/>
      <c r="V362" s="51"/>
      <c r="W362" s="51"/>
      <c r="X362" s="51"/>
      <c r="Y362" s="51"/>
      <c r="Z362" s="51"/>
      <c r="AA362" s="51"/>
      <c r="AB362" s="51"/>
      <c r="AC362" s="51"/>
      <c r="AD362" s="51"/>
      <c r="AE362" s="51"/>
      <c r="AF362" s="51"/>
      <c r="AG362" s="51"/>
    </row>
    <row r="363" ht="13.5" customHeight="1">
      <c r="A363" s="5"/>
      <c r="B363" s="51"/>
      <c r="C363" s="51"/>
      <c r="D363" s="51"/>
      <c r="E363" s="51"/>
      <c r="F363" s="51"/>
      <c r="G363" s="78"/>
      <c r="H363" s="193"/>
      <c r="I363" s="51"/>
      <c r="J363" s="51"/>
      <c r="K363" s="51"/>
      <c r="L363" s="99"/>
      <c r="M363" s="51"/>
      <c r="N363" s="51"/>
      <c r="O363" s="51"/>
      <c r="P363" s="51"/>
      <c r="Q363" s="51"/>
      <c r="R363" s="51"/>
      <c r="S363" s="51"/>
      <c r="T363" s="51"/>
      <c r="U363" s="51"/>
      <c r="V363" s="51"/>
      <c r="W363" s="51"/>
      <c r="X363" s="51"/>
      <c r="Y363" s="51"/>
      <c r="Z363" s="51"/>
      <c r="AA363" s="51"/>
      <c r="AB363" s="51"/>
      <c r="AC363" s="51"/>
      <c r="AD363" s="51"/>
      <c r="AE363" s="51"/>
      <c r="AF363" s="51"/>
      <c r="AG363" s="51"/>
    </row>
    <row r="364" ht="13.5" customHeight="1">
      <c r="A364" s="5"/>
      <c r="B364" s="51"/>
      <c r="C364" s="51"/>
      <c r="D364" s="51"/>
      <c r="E364" s="51"/>
      <c r="F364" s="51"/>
      <c r="G364" s="78"/>
      <c r="H364" s="193"/>
      <c r="I364" s="51"/>
      <c r="J364" s="51"/>
      <c r="K364" s="51"/>
      <c r="L364" s="99"/>
      <c r="M364" s="51"/>
      <c r="N364" s="51"/>
      <c r="O364" s="51"/>
      <c r="P364" s="51"/>
      <c r="Q364" s="51"/>
      <c r="R364" s="51"/>
      <c r="S364" s="51"/>
      <c r="T364" s="51"/>
      <c r="U364" s="51"/>
      <c r="V364" s="51"/>
      <c r="W364" s="51"/>
      <c r="X364" s="51"/>
      <c r="Y364" s="51"/>
      <c r="Z364" s="51"/>
      <c r="AA364" s="51"/>
      <c r="AB364" s="51"/>
      <c r="AC364" s="51"/>
      <c r="AD364" s="51"/>
      <c r="AE364" s="51"/>
      <c r="AF364" s="51"/>
      <c r="AG364" s="51"/>
    </row>
    <row r="365" ht="13.5" customHeight="1">
      <c r="A365" s="5"/>
      <c r="B365" s="51"/>
      <c r="C365" s="51"/>
      <c r="D365" s="51"/>
      <c r="E365" s="51"/>
      <c r="F365" s="51"/>
      <c r="G365" s="78"/>
      <c r="H365" s="193"/>
      <c r="I365" s="51"/>
      <c r="J365" s="51"/>
      <c r="K365" s="51"/>
      <c r="L365" s="99"/>
      <c r="M365" s="51"/>
      <c r="N365" s="51"/>
      <c r="O365" s="51"/>
      <c r="P365" s="51"/>
      <c r="Q365" s="51"/>
      <c r="R365" s="51"/>
      <c r="S365" s="51"/>
      <c r="T365" s="51"/>
      <c r="U365" s="51"/>
      <c r="V365" s="51"/>
      <c r="W365" s="51"/>
      <c r="X365" s="51"/>
      <c r="Y365" s="51"/>
      <c r="Z365" s="51"/>
      <c r="AA365" s="51"/>
      <c r="AB365" s="51"/>
      <c r="AC365" s="51"/>
      <c r="AD365" s="51"/>
      <c r="AE365" s="51"/>
      <c r="AF365" s="51"/>
      <c r="AG365" s="51"/>
    </row>
    <row r="366" ht="13.5" customHeight="1">
      <c r="A366" s="5"/>
      <c r="B366" s="51"/>
      <c r="C366" s="51"/>
      <c r="D366" s="51"/>
      <c r="E366" s="51"/>
      <c r="F366" s="51"/>
      <c r="G366" s="78"/>
      <c r="H366" s="193"/>
      <c r="I366" s="51"/>
      <c r="J366" s="51"/>
      <c r="K366" s="51"/>
      <c r="L366" s="99"/>
      <c r="M366" s="51"/>
      <c r="N366" s="51"/>
      <c r="O366" s="51"/>
      <c r="P366" s="51"/>
      <c r="Q366" s="51"/>
      <c r="R366" s="51"/>
      <c r="S366" s="51"/>
      <c r="T366" s="51"/>
      <c r="U366" s="51"/>
      <c r="V366" s="51"/>
      <c r="W366" s="51"/>
      <c r="X366" s="51"/>
      <c r="Y366" s="51"/>
      <c r="Z366" s="51"/>
      <c r="AA366" s="51"/>
      <c r="AB366" s="51"/>
      <c r="AC366" s="51"/>
      <c r="AD366" s="51"/>
      <c r="AE366" s="51"/>
      <c r="AF366" s="51"/>
      <c r="AG366" s="51"/>
    </row>
    <row r="367" ht="13.5" customHeight="1">
      <c r="A367" s="5"/>
      <c r="B367" s="51"/>
      <c r="C367" s="51"/>
      <c r="D367" s="51"/>
      <c r="E367" s="51"/>
      <c r="F367" s="51"/>
      <c r="G367" s="78"/>
      <c r="H367" s="193"/>
      <c r="I367" s="51"/>
      <c r="J367" s="51"/>
      <c r="K367" s="51"/>
      <c r="L367" s="99"/>
      <c r="M367" s="51"/>
      <c r="N367" s="51"/>
      <c r="O367" s="51"/>
      <c r="P367" s="51"/>
      <c r="Q367" s="51"/>
      <c r="R367" s="51"/>
      <c r="S367" s="51"/>
      <c r="T367" s="51"/>
      <c r="U367" s="51"/>
      <c r="V367" s="51"/>
      <c r="W367" s="51"/>
      <c r="X367" s="51"/>
      <c r="Y367" s="51"/>
      <c r="Z367" s="51"/>
      <c r="AA367" s="51"/>
      <c r="AB367" s="51"/>
      <c r="AC367" s="51"/>
      <c r="AD367" s="51"/>
      <c r="AE367" s="51"/>
      <c r="AF367" s="51"/>
      <c r="AG367" s="51"/>
    </row>
    <row r="368" ht="13.5" customHeight="1">
      <c r="A368" s="5"/>
      <c r="B368" s="51"/>
      <c r="C368" s="51"/>
      <c r="D368" s="51"/>
      <c r="E368" s="51"/>
      <c r="F368" s="51"/>
      <c r="G368" s="78"/>
      <c r="H368" s="193"/>
      <c r="I368" s="51"/>
      <c r="J368" s="51"/>
      <c r="K368" s="51"/>
      <c r="L368" s="99"/>
      <c r="M368" s="51"/>
      <c r="N368" s="51"/>
      <c r="O368" s="51"/>
      <c r="P368" s="51"/>
      <c r="Q368" s="51"/>
      <c r="R368" s="51"/>
      <c r="S368" s="51"/>
      <c r="T368" s="51"/>
      <c r="U368" s="51"/>
      <c r="V368" s="51"/>
      <c r="W368" s="51"/>
      <c r="X368" s="51"/>
      <c r="Y368" s="51"/>
      <c r="Z368" s="51"/>
      <c r="AA368" s="51"/>
      <c r="AB368" s="51"/>
      <c r="AC368" s="51"/>
      <c r="AD368" s="51"/>
      <c r="AE368" s="51"/>
      <c r="AF368" s="51"/>
      <c r="AG368" s="51"/>
    </row>
    <row r="369" ht="13.5" customHeight="1">
      <c r="A369" s="5"/>
      <c r="B369" s="51"/>
      <c r="C369" s="51"/>
      <c r="D369" s="51"/>
      <c r="E369" s="51"/>
      <c r="F369" s="51"/>
      <c r="G369" s="78"/>
      <c r="H369" s="193"/>
      <c r="I369" s="51"/>
      <c r="J369" s="51"/>
      <c r="K369" s="51"/>
      <c r="L369" s="99"/>
      <c r="M369" s="51"/>
      <c r="N369" s="51"/>
      <c r="O369" s="51"/>
      <c r="P369" s="51"/>
      <c r="Q369" s="51"/>
      <c r="R369" s="51"/>
      <c r="S369" s="51"/>
      <c r="T369" s="51"/>
      <c r="U369" s="51"/>
      <c r="V369" s="51"/>
      <c r="W369" s="51"/>
      <c r="X369" s="51"/>
      <c r="Y369" s="51"/>
      <c r="Z369" s="51"/>
      <c r="AA369" s="51"/>
      <c r="AB369" s="51"/>
      <c r="AC369" s="51"/>
      <c r="AD369" s="51"/>
      <c r="AE369" s="51"/>
      <c r="AF369" s="51"/>
      <c r="AG369" s="51"/>
    </row>
    <row r="370" ht="13.5" customHeight="1">
      <c r="A370" s="5"/>
      <c r="B370" s="51"/>
      <c r="C370" s="51"/>
      <c r="D370" s="51"/>
      <c r="E370" s="51"/>
      <c r="F370" s="51"/>
      <c r="G370" s="78"/>
      <c r="H370" s="193"/>
      <c r="I370" s="51"/>
      <c r="J370" s="51"/>
      <c r="K370" s="51"/>
      <c r="L370" s="99"/>
      <c r="M370" s="51"/>
      <c r="N370" s="51"/>
      <c r="O370" s="51"/>
      <c r="P370" s="51"/>
      <c r="Q370" s="51"/>
      <c r="R370" s="51"/>
      <c r="S370" s="51"/>
      <c r="T370" s="51"/>
      <c r="U370" s="51"/>
      <c r="V370" s="51"/>
      <c r="W370" s="51"/>
      <c r="X370" s="51"/>
      <c r="Y370" s="51"/>
      <c r="Z370" s="51"/>
      <c r="AA370" s="51"/>
      <c r="AB370" s="51"/>
      <c r="AC370" s="51"/>
      <c r="AD370" s="51"/>
      <c r="AE370" s="51"/>
      <c r="AF370" s="51"/>
      <c r="AG370" s="51"/>
    </row>
    <row r="371" ht="13.5" customHeight="1">
      <c r="A371" s="5"/>
      <c r="B371" s="51"/>
      <c r="C371" s="51"/>
      <c r="D371" s="51"/>
      <c r="E371" s="51"/>
      <c r="F371" s="51"/>
      <c r="G371" s="78"/>
      <c r="H371" s="193"/>
      <c r="I371" s="51"/>
      <c r="J371" s="51"/>
      <c r="K371" s="51"/>
      <c r="L371" s="99"/>
      <c r="M371" s="51"/>
      <c r="N371" s="51"/>
      <c r="O371" s="51"/>
      <c r="P371" s="51"/>
      <c r="Q371" s="51"/>
      <c r="R371" s="51"/>
      <c r="S371" s="51"/>
      <c r="T371" s="51"/>
      <c r="U371" s="51"/>
      <c r="V371" s="51"/>
      <c r="W371" s="51"/>
      <c r="X371" s="51"/>
      <c r="Y371" s="51"/>
      <c r="Z371" s="51"/>
      <c r="AA371" s="51"/>
      <c r="AB371" s="51"/>
      <c r="AC371" s="51"/>
      <c r="AD371" s="51"/>
      <c r="AE371" s="51"/>
      <c r="AF371" s="51"/>
      <c r="AG371" s="51"/>
    </row>
    <row r="372" ht="13.5" customHeight="1">
      <c r="A372" s="5"/>
      <c r="B372" s="51"/>
      <c r="C372" s="51"/>
      <c r="D372" s="51"/>
      <c r="E372" s="51"/>
      <c r="F372" s="51"/>
      <c r="G372" s="78"/>
      <c r="H372" s="193"/>
      <c r="I372" s="51"/>
      <c r="J372" s="51"/>
      <c r="K372" s="51"/>
      <c r="L372" s="99"/>
      <c r="M372" s="51"/>
      <c r="N372" s="51"/>
      <c r="O372" s="51"/>
      <c r="P372" s="51"/>
      <c r="Q372" s="51"/>
      <c r="R372" s="51"/>
      <c r="S372" s="51"/>
      <c r="T372" s="51"/>
      <c r="U372" s="51"/>
      <c r="V372" s="51"/>
      <c r="W372" s="51"/>
      <c r="X372" s="51"/>
      <c r="Y372" s="51"/>
      <c r="Z372" s="51"/>
      <c r="AA372" s="51"/>
      <c r="AB372" s="51"/>
      <c r="AC372" s="51"/>
      <c r="AD372" s="51"/>
      <c r="AE372" s="51"/>
      <c r="AF372" s="51"/>
      <c r="AG372" s="51"/>
    </row>
    <row r="373" ht="13.5" customHeight="1">
      <c r="A373" s="5"/>
      <c r="B373" s="51"/>
      <c r="C373" s="51"/>
      <c r="D373" s="51"/>
      <c r="E373" s="51"/>
      <c r="F373" s="51"/>
      <c r="G373" s="78"/>
      <c r="H373" s="193"/>
      <c r="I373" s="51"/>
      <c r="J373" s="51"/>
      <c r="K373" s="51"/>
      <c r="L373" s="99"/>
      <c r="M373" s="51"/>
      <c r="N373" s="51"/>
      <c r="O373" s="51"/>
      <c r="P373" s="51"/>
      <c r="Q373" s="51"/>
      <c r="R373" s="51"/>
      <c r="S373" s="51"/>
      <c r="T373" s="51"/>
      <c r="U373" s="51"/>
      <c r="V373" s="51"/>
      <c r="W373" s="51"/>
      <c r="X373" s="51"/>
      <c r="Y373" s="51"/>
      <c r="Z373" s="51"/>
      <c r="AA373" s="51"/>
      <c r="AB373" s="51"/>
      <c r="AC373" s="51"/>
      <c r="AD373" s="51"/>
      <c r="AE373" s="51"/>
      <c r="AF373" s="51"/>
      <c r="AG373" s="51"/>
    </row>
    <row r="374" ht="13.5" customHeight="1">
      <c r="A374" s="5"/>
      <c r="B374" s="51"/>
      <c r="C374" s="51"/>
      <c r="D374" s="51"/>
      <c r="E374" s="51"/>
      <c r="F374" s="51"/>
      <c r="G374" s="78"/>
      <c r="H374" s="193"/>
      <c r="I374" s="51"/>
      <c r="J374" s="51"/>
      <c r="K374" s="51"/>
      <c r="L374" s="99"/>
      <c r="M374" s="51"/>
      <c r="N374" s="51"/>
      <c r="O374" s="51"/>
      <c r="P374" s="51"/>
      <c r="Q374" s="51"/>
      <c r="R374" s="51"/>
      <c r="S374" s="51"/>
      <c r="T374" s="51"/>
      <c r="U374" s="51"/>
      <c r="V374" s="51"/>
      <c r="W374" s="51"/>
      <c r="X374" s="51"/>
      <c r="Y374" s="51"/>
      <c r="Z374" s="51"/>
      <c r="AA374" s="51"/>
      <c r="AB374" s="51"/>
      <c r="AC374" s="51"/>
      <c r="AD374" s="51"/>
      <c r="AE374" s="51"/>
      <c r="AF374" s="51"/>
      <c r="AG374" s="51"/>
    </row>
    <row r="375" ht="13.5" customHeight="1">
      <c r="A375" s="5"/>
      <c r="B375" s="51"/>
      <c r="C375" s="51"/>
      <c r="D375" s="51"/>
      <c r="E375" s="51"/>
      <c r="F375" s="51"/>
      <c r="G375" s="78"/>
      <c r="H375" s="193"/>
      <c r="I375" s="51"/>
      <c r="J375" s="51"/>
      <c r="K375" s="51"/>
      <c r="L375" s="99"/>
      <c r="M375" s="51"/>
      <c r="N375" s="51"/>
      <c r="O375" s="51"/>
      <c r="P375" s="51"/>
      <c r="Q375" s="51"/>
      <c r="R375" s="51"/>
      <c r="S375" s="51"/>
      <c r="T375" s="51"/>
      <c r="U375" s="51"/>
      <c r="V375" s="51"/>
      <c r="W375" s="51"/>
      <c r="X375" s="51"/>
      <c r="Y375" s="51"/>
      <c r="Z375" s="51"/>
      <c r="AA375" s="51"/>
      <c r="AB375" s="51"/>
      <c r="AC375" s="51"/>
      <c r="AD375" s="51"/>
      <c r="AE375" s="51"/>
      <c r="AF375" s="51"/>
      <c r="AG375" s="51"/>
    </row>
    <row r="376" ht="13.5" customHeight="1">
      <c r="A376" s="5"/>
      <c r="B376" s="51"/>
      <c r="C376" s="51"/>
      <c r="D376" s="51"/>
      <c r="E376" s="51"/>
      <c r="F376" s="51"/>
      <c r="G376" s="78"/>
      <c r="H376" s="193"/>
      <c r="I376" s="51"/>
      <c r="J376" s="51"/>
      <c r="K376" s="51"/>
      <c r="L376" s="99"/>
      <c r="M376" s="51"/>
      <c r="N376" s="51"/>
      <c r="O376" s="51"/>
      <c r="P376" s="51"/>
      <c r="Q376" s="51"/>
      <c r="R376" s="51"/>
      <c r="S376" s="51"/>
      <c r="T376" s="51"/>
      <c r="U376" s="51"/>
      <c r="V376" s="51"/>
      <c r="W376" s="51"/>
      <c r="X376" s="51"/>
      <c r="Y376" s="51"/>
      <c r="Z376" s="51"/>
      <c r="AA376" s="51"/>
      <c r="AB376" s="51"/>
      <c r="AC376" s="51"/>
      <c r="AD376" s="51"/>
      <c r="AE376" s="51"/>
      <c r="AF376" s="51"/>
      <c r="AG376" s="51"/>
    </row>
    <row r="377" ht="13.5" customHeight="1">
      <c r="A377" s="5"/>
      <c r="B377" s="51"/>
      <c r="C377" s="51"/>
      <c r="D377" s="51"/>
      <c r="E377" s="51"/>
      <c r="F377" s="51"/>
      <c r="G377" s="78"/>
      <c r="H377" s="193"/>
      <c r="I377" s="51"/>
      <c r="J377" s="51"/>
      <c r="K377" s="51"/>
      <c r="L377" s="99"/>
      <c r="M377" s="51"/>
      <c r="N377" s="51"/>
      <c r="O377" s="51"/>
      <c r="P377" s="51"/>
      <c r="Q377" s="51"/>
      <c r="R377" s="51"/>
      <c r="S377" s="51"/>
      <c r="T377" s="51"/>
      <c r="U377" s="51"/>
      <c r="V377" s="51"/>
      <c r="W377" s="51"/>
      <c r="X377" s="51"/>
      <c r="Y377" s="51"/>
      <c r="Z377" s="51"/>
      <c r="AA377" s="51"/>
      <c r="AB377" s="51"/>
      <c r="AC377" s="51"/>
      <c r="AD377" s="51"/>
      <c r="AE377" s="51"/>
      <c r="AF377" s="51"/>
      <c r="AG377" s="51"/>
    </row>
    <row r="378" ht="13.5" customHeight="1">
      <c r="A378" s="5"/>
      <c r="B378" s="51"/>
      <c r="C378" s="51"/>
      <c r="D378" s="51"/>
      <c r="E378" s="51"/>
      <c r="F378" s="51"/>
      <c r="G378" s="78"/>
      <c r="H378" s="193"/>
      <c r="I378" s="51"/>
      <c r="J378" s="51"/>
      <c r="K378" s="51"/>
      <c r="L378" s="99"/>
      <c r="M378" s="51"/>
      <c r="N378" s="51"/>
      <c r="O378" s="51"/>
      <c r="P378" s="51"/>
      <c r="Q378" s="51"/>
      <c r="R378" s="51"/>
      <c r="S378" s="51"/>
      <c r="T378" s="51"/>
      <c r="U378" s="51"/>
      <c r="V378" s="51"/>
      <c r="W378" s="51"/>
      <c r="X378" s="51"/>
      <c r="Y378" s="51"/>
      <c r="Z378" s="51"/>
      <c r="AA378" s="51"/>
      <c r="AB378" s="51"/>
      <c r="AC378" s="51"/>
      <c r="AD378" s="51"/>
      <c r="AE378" s="51"/>
      <c r="AF378" s="51"/>
      <c r="AG378" s="51"/>
    </row>
    <row r="379" ht="13.5" customHeight="1">
      <c r="A379" s="5"/>
      <c r="B379" s="51"/>
      <c r="C379" s="51"/>
      <c r="D379" s="51"/>
      <c r="E379" s="51"/>
      <c r="F379" s="51"/>
      <c r="G379" s="78"/>
      <c r="H379" s="193"/>
      <c r="I379" s="51"/>
      <c r="J379" s="51"/>
      <c r="K379" s="51"/>
      <c r="L379" s="99"/>
      <c r="M379" s="51"/>
      <c r="N379" s="51"/>
      <c r="O379" s="51"/>
      <c r="P379" s="51"/>
      <c r="Q379" s="51"/>
      <c r="R379" s="51"/>
      <c r="S379" s="51"/>
      <c r="T379" s="51"/>
      <c r="U379" s="51"/>
      <c r="V379" s="51"/>
      <c r="W379" s="51"/>
      <c r="X379" s="51"/>
      <c r="Y379" s="51"/>
      <c r="Z379" s="51"/>
      <c r="AA379" s="51"/>
      <c r="AB379" s="51"/>
      <c r="AC379" s="51"/>
      <c r="AD379" s="51"/>
      <c r="AE379" s="51"/>
      <c r="AF379" s="51"/>
      <c r="AG379" s="51"/>
    </row>
    <row r="380" ht="13.5" customHeight="1">
      <c r="A380" s="5"/>
      <c r="B380" s="51"/>
      <c r="C380" s="51"/>
      <c r="D380" s="51"/>
      <c r="E380" s="51"/>
      <c r="F380" s="51"/>
      <c r="G380" s="78"/>
      <c r="H380" s="193"/>
      <c r="I380" s="51"/>
      <c r="J380" s="51"/>
      <c r="K380" s="51"/>
      <c r="L380" s="99"/>
      <c r="M380" s="51"/>
      <c r="N380" s="51"/>
      <c r="O380" s="51"/>
      <c r="P380" s="51"/>
      <c r="Q380" s="51"/>
      <c r="R380" s="51"/>
      <c r="S380" s="51"/>
      <c r="T380" s="51"/>
      <c r="U380" s="51"/>
      <c r="V380" s="51"/>
      <c r="W380" s="51"/>
      <c r="X380" s="51"/>
      <c r="Y380" s="51"/>
      <c r="Z380" s="51"/>
      <c r="AA380" s="51"/>
      <c r="AB380" s="51"/>
      <c r="AC380" s="51"/>
      <c r="AD380" s="51"/>
      <c r="AE380" s="51"/>
      <c r="AF380" s="51"/>
      <c r="AG380" s="51"/>
    </row>
    <row r="381" ht="13.5" customHeight="1">
      <c r="A381" s="5"/>
      <c r="B381" s="51"/>
      <c r="C381" s="51"/>
      <c r="D381" s="51"/>
      <c r="E381" s="51"/>
      <c r="F381" s="51"/>
      <c r="G381" s="78"/>
      <c r="H381" s="193"/>
      <c r="I381" s="51"/>
      <c r="J381" s="51"/>
      <c r="K381" s="51"/>
      <c r="L381" s="99"/>
      <c r="M381" s="51"/>
      <c r="N381" s="51"/>
      <c r="O381" s="51"/>
      <c r="P381" s="51"/>
      <c r="Q381" s="51"/>
      <c r="R381" s="51"/>
      <c r="S381" s="51"/>
      <c r="T381" s="51"/>
      <c r="U381" s="51"/>
      <c r="V381" s="51"/>
      <c r="W381" s="51"/>
      <c r="X381" s="51"/>
      <c r="Y381" s="51"/>
      <c r="Z381" s="51"/>
      <c r="AA381" s="51"/>
      <c r="AB381" s="51"/>
      <c r="AC381" s="51"/>
      <c r="AD381" s="51"/>
      <c r="AE381" s="51"/>
      <c r="AF381" s="51"/>
      <c r="AG381" s="51"/>
    </row>
    <row r="382" ht="13.5" customHeight="1">
      <c r="A382" s="5"/>
      <c r="B382" s="51"/>
      <c r="C382" s="51"/>
      <c r="D382" s="51"/>
      <c r="E382" s="51"/>
      <c r="F382" s="51"/>
      <c r="G382" s="78"/>
      <c r="H382" s="193"/>
      <c r="I382" s="51"/>
      <c r="J382" s="51"/>
      <c r="K382" s="51"/>
      <c r="L382" s="99"/>
      <c r="M382" s="51"/>
      <c r="N382" s="51"/>
      <c r="O382" s="51"/>
      <c r="P382" s="51"/>
      <c r="Q382" s="51"/>
      <c r="R382" s="51"/>
      <c r="S382" s="51"/>
      <c r="T382" s="51"/>
      <c r="U382" s="51"/>
      <c r="V382" s="51"/>
      <c r="W382" s="51"/>
      <c r="X382" s="51"/>
      <c r="Y382" s="51"/>
      <c r="Z382" s="51"/>
      <c r="AA382" s="51"/>
      <c r="AB382" s="51"/>
      <c r="AC382" s="51"/>
      <c r="AD382" s="51"/>
      <c r="AE382" s="51"/>
      <c r="AF382" s="51"/>
      <c r="AG382" s="51"/>
    </row>
    <row r="383" ht="13.5" customHeight="1">
      <c r="A383" s="5"/>
      <c r="B383" s="51"/>
      <c r="C383" s="51"/>
      <c r="D383" s="51"/>
      <c r="E383" s="51"/>
      <c r="F383" s="51"/>
      <c r="G383" s="78"/>
      <c r="H383" s="193"/>
      <c r="I383" s="51"/>
      <c r="J383" s="51"/>
      <c r="K383" s="51"/>
      <c r="L383" s="99"/>
      <c r="M383" s="51"/>
      <c r="N383" s="51"/>
      <c r="O383" s="51"/>
      <c r="P383" s="51"/>
      <c r="Q383" s="51"/>
      <c r="R383" s="51"/>
      <c r="S383" s="51"/>
      <c r="T383" s="51"/>
      <c r="U383" s="51"/>
      <c r="V383" s="51"/>
      <c r="W383" s="51"/>
      <c r="X383" s="51"/>
      <c r="Y383" s="51"/>
      <c r="Z383" s="51"/>
      <c r="AA383" s="51"/>
      <c r="AB383" s="51"/>
      <c r="AC383" s="51"/>
      <c r="AD383" s="51"/>
      <c r="AE383" s="51"/>
      <c r="AF383" s="51"/>
      <c r="AG383" s="51"/>
    </row>
    <row r="384" ht="13.5" customHeight="1">
      <c r="A384" s="5"/>
      <c r="B384" s="51"/>
      <c r="C384" s="51"/>
      <c r="D384" s="51"/>
      <c r="E384" s="51"/>
      <c r="F384" s="51"/>
      <c r="G384" s="78"/>
      <c r="H384" s="193"/>
      <c r="I384" s="51"/>
      <c r="J384" s="51"/>
      <c r="K384" s="51"/>
      <c r="L384" s="99"/>
      <c r="M384" s="51"/>
      <c r="N384" s="51"/>
      <c r="O384" s="51"/>
      <c r="P384" s="51"/>
      <c r="Q384" s="51"/>
      <c r="R384" s="51"/>
      <c r="S384" s="51"/>
      <c r="T384" s="51"/>
      <c r="U384" s="51"/>
      <c r="V384" s="51"/>
      <c r="W384" s="51"/>
      <c r="X384" s="51"/>
      <c r="Y384" s="51"/>
      <c r="Z384" s="51"/>
      <c r="AA384" s="51"/>
      <c r="AB384" s="51"/>
      <c r="AC384" s="51"/>
      <c r="AD384" s="51"/>
      <c r="AE384" s="51"/>
      <c r="AF384" s="51"/>
      <c r="AG384" s="51"/>
    </row>
    <row r="385" ht="13.5" customHeight="1">
      <c r="A385" s="5"/>
      <c r="B385" s="51"/>
      <c r="C385" s="51"/>
      <c r="D385" s="51"/>
      <c r="E385" s="51"/>
      <c r="F385" s="51"/>
      <c r="G385" s="78"/>
      <c r="H385" s="193"/>
      <c r="I385" s="51"/>
      <c r="J385" s="51"/>
      <c r="K385" s="51"/>
      <c r="L385" s="99"/>
      <c r="M385" s="51"/>
      <c r="N385" s="51"/>
      <c r="O385" s="51"/>
      <c r="P385" s="51"/>
      <c r="Q385" s="51"/>
      <c r="R385" s="51"/>
      <c r="S385" s="51"/>
      <c r="T385" s="51"/>
      <c r="U385" s="51"/>
      <c r="V385" s="51"/>
      <c r="W385" s="51"/>
      <c r="X385" s="51"/>
      <c r="Y385" s="51"/>
      <c r="Z385" s="51"/>
      <c r="AA385" s="51"/>
      <c r="AB385" s="51"/>
      <c r="AC385" s="51"/>
      <c r="AD385" s="51"/>
      <c r="AE385" s="51"/>
      <c r="AF385" s="51"/>
      <c r="AG385" s="51"/>
    </row>
    <row r="386" ht="13.5" customHeight="1">
      <c r="A386" s="5"/>
      <c r="B386" s="51"/>
      <c r="C386" s="51"/>
      <c r="D386" s="51"/>
      <c r="E386" s="51"/>
      <c r="F386" s="51"/>
      <c r="G386" s="78"/>
      <c r="H386" s="193"/>
      <c r="I386" s="51"/>
      <c r="J386" s="51"/>
      <c r="K386" s="51"/>
      <c r="L386" s="99"/>
      <c r="M386" s="51"/>
      <c r="N386" s="51"/>
      <c r="O386" s="51"/>
      <c r="P386" s="51"/>
      <c r="Q386" s="51"/>
      <c r="R386" s="51"/>
      <c r="S386" s="51"/>
      <c r="T386" s="51"/>
      <c r="U386" s="51"/>
      <c r="V386" s="51"/>
      <c r="W386" s="51"/>
      <c r="X386" s="51"/>
      <c r="Y386" s="51"/>
      <c r="Z386" s="51"/>
      <c r="AA386" s="51"/>
      <c r="AB386" s="51"/>
      <c r="AC386" s="51"/>
      <c r="AD386" s="51"/>
      <c r="AE386" s="51"/>
      <c r="AF386" s="51"/>
      <c r="AG386" s="51"/>
    </row>
    <row r="387" ht="13.5" customHeight="1">
      <c r="A387" s="5"/>
      <c r="B387" s="51"/>
      <c r="C387" s="51"/>
      <c r="D387" s="51"/>
      <c r="E387" s="51"/>
      <c r="F387" s="51"/>
      <c r="G387" s="78"/>
      <c r="H387" s="193"/>
      <c r="I387" s="51"/>
      <c r="J387" s="51"/>
      <c r="K387" s="51"/>
      <c r="L387" s="99"/>
      <c r="M387" s="51"/>
      <c r="N387" s="51"/>
      <c r="O387" s="51"/>
      <c r="P387" s="51"/>
      <c r="Q387" s="51"/>
      <c r="R387" s="51"/>
      <c r="S387" s="51"/>
      <c r="T387" s="51"/>
      <c r="U387" s="51"/>
      <c r="V387" s="51"/>
      <c r="W387" s="51"/>
      <c r="X387" s="51"/>
      <c r="Y387" s="51"/>
      <c r="Z387" s="51"/>
      <c r="AA387" s="51"/>
      <c r="AB387" s="51"/>
      <c r="AC387" s="51"/>
      <c r="AD387" s="51"/>
      <c r="AE387" s="51"/>
      <c r="AF387" s="51"/>
      <c r="AG387" s="51"/>
    </row>
    <row r="388" ht="13.5" customHeight="1">
      <c r="A388" s="5"/>
      <c r="B388" s="51"/>
      <c r="C388" s="51"/>
      <c r="D388" s="51"/>
      <c r="E388" s="51"/>
      <c r="F388" s="51"/>
      <c r="G388" s="78"/>
      <c r="H388" s="193"/>
      <c r="I388" s="51"/>
      <c r="J388" s="51"/>
      <c r="K388" s="51"/>
      <c r="L388" s="99"/>
      <c r="M388" s="51"/>
      <c r="N388" s="51"/>
      <c r="O388" s="51"/>
      <c r="P388" s="51"/>
      <c r="Q388" s="51"/>
      <c r="R388" s="51"/>
      <c r="S388" s="51"/>
      <c r="T388" s="51"/>
      <c r="U388" s="51"/>
      <c r="V388" s="51"/>
      <c r="W388" s="51"/>
      <c r="X388" s="51"/>
      <c r="Y388" s="51"/>
      <c r="Z388" s="51"/>
      <c r="AA388" s="51"/>
      <c r="AB388" s="51"/>
      <c r="AC388" s="51"/>
      <c r="AD388" s="51"/>
      <c r="AE388" s="51"/>
      <c r="AF388" s="51"/>
      <c r="AG388" s="51"/>
    </row>
    <row r="389" ht="13.5" customHeight="1">
      <c r="A389" s="5"/>
      <c r="B389" s="51"/>
      <c r="C389" s="51"/>
      <c r="D389" s="51"/>
      <c r="E389" s="51"/>
      <c r="F389" s="51"/>
      <c r="G389" s="78"/>
      <c r="H389" s="193"/>
      <c r="I389" s="51"/>
      <c r="J389" s="51"/>
      <c r="K389" s="51"/>
      <c r="L389" s="99"/>
      <c r="M389" s="51"/>
      <c r="N389" s="51"/>
      <c r="O389" s="51"/>
      <c r="P389" s="51"/>
      <c r="Q389" s="51"/>
      <c r="R389" s="51"/>
      <c r="S389" s="51"/>
      <c r="T389" s="51"/>
      <c r="U389" s="51"/>
      <c r="V389" s="51"/>
      <c r="W389" s="51"/>
      <c r="X389" s="51"/>
      <c r="Y389" s="51"/>
      <c r="Z389" s="51"/>
      <c r="AA389" s="51"/>
      <c r="AB389" s="51"/>
      <c r="AC389" s="51"/>
      <c r="AD389" s="51"/>
      <c r="AE389" s="51"/>
      <c r="AF389" s="51"/>
      <c r="AG389" s="51"/>
    </row>
    <row r="390" ht="13.5" customHeight="1">
      <c r="A390" s="5"/>
      <c r="B390" s="51"/>
      <c r="C390" s="51"/>
      <c r="D390" s="51"/>
      <c r="E390" s="51"/>
      <c r="F390" s="51"/>
      <c r="G390" s="78"/>
      <c r="H390" s="193"/>
      <c r="I390" s="51"/>
      <c r="J390" s="51"/>
      <c r="K390" s="51"/>
      <c r="L390" s="99"/>
      <c r="M390" s="51"/>
      <c r="N390" s="51"/>
      <c r="O390" s="51"/>
      <c r="P390" s="51"/>
      <c r="Q390" s="51"/>
      <c r="R390" s="51"/>
      <c r="S390" s="51"/>
      <c r="T390" s="51"/>
      <c r="U390" s="51"/>
      <c r="V390" s="51"/>
      <c r="W390" s="51"/>
      <c r="X390" s="51"/>
      <c r="Y390" s="51"/>
      <c r="Z390" s="51"/>
      <c r="AA390" s="51"/>
      <c r="AB390" s="51"/>
      <c r="AC390" s="51"/>
      <c r="AD390" s="51"/>
      <c r="AE390" s="51"/>
      <c r="AF390" s="51"/>
      <c r="AG390" s="51"/>
    </row>
    <row r="391" ht="13.5" customHeight="1">
      <c r="A391" s="5"/>
      <c r="B391" s="51"/>
      <c r="C391" s="51"/>
      <c r="D391" s="51"/>
      <c r="E391" s="51"/>
      <c r="F391" s="51"/>
      <c r="G391" s="78"/>
      <c r="H391" s="193"/>
      <c r="I391" s="51"/>
      <c r="J391" s="51"/>
      <c r="K391" s="51"/>
      <c r="L391" s="99"/>
      <c r="M391" s="51"/>
      <c r="N391" s="51"/>
      <c r="O391" s="51"/>
      <c r="P391" s="51"/>
      <c r="Q391" s="51"/>
      <c r="R391" s="51"/>
      <c r="S391" s="51"/>
      <c r="T391" s="51"/>
      <c r="U391" s="51"/>
      <c r="V391" s="51"/>
      <c r="W391" s="51"/>
      <c r="X391" s="51"/>
      <c r="Y391" s="51"/>
      <c r="Z391" s="51"/>
      <c r="AA391" s="51"/>
      <c r="AB391" s="51"/>
      <c r="AC391" s="51"/>
      <c r="AD391" s="51"/>
      <c r="AE391" s="51"/>
      <c r="AF391" s="51"/>
      <c r="AG391" s="51"/>
    </row>
    <row r="392" ht="13.5" customHeight="1">
      <c r="A392" s="5"/>
      <c r="B392" s="51"/>
      <c r="C392" s="51"/>
      <c r="D392" s="51"/>
      <c r="E392" s="51"/>
      <c r="F392" s="51"/>
      <c r="G392" s="78"/>
      <c r="H392" s="193"/>
      <c r="I392" s="51"/>
      <c r="J392" s="51"/>
      <c r="K392" s="51"/>
      <c r="L392" s="99"/>
      <c r="M392" s="51"/>
      <c r="N392" s="51"/>
      <c r="O392" s="51"/>
      <c r="P392" s="51"/>
      <c r="Q392" s="51"/>
      <c r="R392" s="51"/>
      <c r="S392" s="51"/>
      <c r="T392" s="51"/>
      <c r="U392" s="51"/>
      <c r="V392" s="51"/>
      <c r="W392" s="51"/>
      <c r="X392" s="51"/>
      <c r="Y392" s="51"/>
      <c r="Z392" s="51"/>
      <c r="AA392" s="51"/>
      <c r="AB392" s="51"/>
      <c r="AC392" s="51"/>
      <c r="AD392" s="51"/>
      <c r="AE392" s="51"/>
      <c r="AF392" s="51"/>
      <c r="AG392" s="51"/>
    </row>
    <row r="393" ht="13.5" customHeight="1">
      <c r="A393" s="5"/>
      <c r="B393" s="51"/>
      <c r="C393" s="51"/>
      <c r="D393" s="51"/>
      <c r="E393" s="51"/>
      <c r="F393" s="51"/>
      <c r="G393" s="78"/>
      <c r="H393" s="193"/>
      <c r="I393" s="51"/>
      <c r="J393" s="51"/>
      <c r="K393" s="51"/>
      <c r="L393" s="99"/>
      <c r="M393" s="51"/>
      <c r="N393" s="51"/>
      <c r="O393" s="51"/>
      <c r="P393" s="51"/>
      <c r="Q393" s="51"/>
      <c r="R393" s="51"/>
      <c r="S393" s="51"/>
      <c r="T393" s="51"/>
      <c r="U393" s="51"/>
      <c r="V393" s="51"/>
      <c r="W393" s="51"/>
      <c r="X393" s="51"/>
      <c r="Y393" s="51"/>
      <c r="Z393" s="51"/>
      <c r="AA393" s="51"/>
      <c r="AB393" s="51"/>
      <c r="AC393" s="51"/>
      <c r="AD393" s="51"/>
      <c r="AE393" s="51"/>
      <c r="AF393" s="51"/>
      <c r="AG393" s="51"/>
    </row>
    <row r="394" ht="13.5" customHeight="1">
      <c r="A394" s="5"/>
      <c r="B394" s="51"/>
      <c r="C394" s="51"/>
      <c r="D394" s="51"/>
      <c r="E394" s="51"/>
      <c r="F394" s="51"/>
      <c r="G394" s="78"/>
      <c r="H394" s="193"/>
      <c r="I394" s="51"/>
      <c r="J394" s="51"/>
      <c r="K394" s="51"/>
      <c r="L394" s="99"/>
      <c r="M394" s="51"/>
      <c r="N394" s="51"/>
      <c r="O394" s="51"/>
      <c r="P394" s="51"/>
      <c r="Q394" s="51"/>
      <c r="R394" s="51"/>
      <c r="S394" s="51"/>
      <c r="T394" s="51"/>
      <c r="U394" s="51"/>
      <c r="V394" s="51"/>
      <c r="W394" s="51"/>
      <c r="X394" s="51"/>
      <c r="Y394" s="51"/>
      <c r="Z394" s="51"/>
      <c r="AA394" s="51"/>
      <c r="AB394" s="51"/>
      <c r="AC394" s="51"/>
      <c r="AD394" s="51"/>
      <c r="AE394" s="51"/>
      <c r="AF394" s="51"/>
      <c r="AG394" s="51"/>
    </row>
    <row r="395" ht="13.5" customHeight="1">
      <c r="A395" s="5"/>
      <c r="B395" s="51"/>
      <c r="C395" s="51"/>
      <c r="D395" s="51"/>
      <c r="E395" s="51"/>
      <c r="F395" s="51"/>
      <c r="G395" s="78"/>
      <c r="H395" s="193"/>
      <c r="I395" s="51"/>
      <c r="J395" s="51"/>
      <c r="K395" s="51"/>
      <c r="L395" s="99"/>
      <c r="M395" s="51"/>
      <c r="N395" s="51"/>
      <c r="O395" s="51"/>
      <c r="P395" s="51"/>
      <c r="Q395" s="51"/>
      <c r="R395" s="51"/>
      <c r="S395" s="51"/>
      <c r="T395" s="51"/>
      <c r="U395" s="51"/>
      <c r="V395" s="51"/>
      <c r="W395" s="51"/>
      <c r="X395" s="51"/>
      <c r="Y395" s="51"/>
      <c r="Z395" s="51"/>
      <c r="AA395" s="51"/>
      <c r="AB395" s="51"/>
      <c r="AC395" s="51"/>
      <c r="AD395" s="51"/>
      <c r="AE395" s="51"/>
      <c r="AF395" s="51"/>
      <c r="AG395" s="51"/>
    </row>
    <row r="396" ht="13.5" customHeight="1">
      <c r="A396" s="5"/>
      <c r="B396" s="51"/>
      <c r="C396" s="51"/>
      <c r="D396" s="51"/>
      <c r="E396" s="51"/>
      <c r="F396" s="51"/>
      <c r="G396" s="78"/>
      <c r="H396" s="193"/>
      <c r="I396" s="51"/>
      <c r="J396" s="51"/>
      <c r="K396" s="51"/>
      <c r="L396" s="99"/>
      <c r="M396" s="51"/>
      <c r="N396" s="51"/>
      <c r="O396" s="51"/>
      <c r="P396" s="51"/>
      <c r="Q396" s="51"/>
      <c r="R396" s="51"/>
      <c r="S396" s="51"/>
      <c r="T396" s="51"/>
      <c r="U396" s="51"/>
      <c r="V396" s="51"/>
      <c r="W396" s="51"/>
      <c r="X396" s="51"/>
      <c r="Y396" s="51"/>
      <c r="Z396" s="51"/>
      <c r="AA396" s="51"/>
      <c r="AB396" s="51"/>
      <c r="AC396" s="51"/>
      <c r="AD396" s="51"/>
      <c r="AE396" s="51"/>
      <c r="AF396" s="51"/>
      <c r="AG396" s="51"/>
    </row>
    <row r="397" ht="13.5" customHeight="1">
      <c r="A397" s="5"/>
      <c r="B397" s="51"/>
      <c r="C397" s="51"/>
      <c r="D397" s="51"/>
      <c r="E397" s="51"/>
      <c r="F397" s="51"/>
      <c r="G397" s="78"/>
      <c r="H397" s="193"/>
      <c r="I397" s="51"/>
      <c r="J397" s="51"/>
      <c r="K397" s="51"/>
      <c r="L397" s="99"/>
      <c r="M397" s="51"/>
      <c r="N397" s="51"/>
      <c r="O397" s="51"/>
      <c r="P397" s="51"/>
      <c r="Q397" s="51"/>
      <c r="R397" s="51"/>
      <c r="S397" s="51"/>
      <c r="T397" s="51"/>
      <c r="U397" s="51"/>
      <c r="V397" s="51"/>
      <c r="W397" s="51"/>
      <c r="X397" s="51"/>
      <c r="Y397" s="51"/>
      <c r="Z397" s="51"/>
      <c r="AA397" s="51"/>
      <c r="AB397" s="51"/>
      <c r="AC397" s="51"/>
      <c r="AD397" s="51"/>
      <c r="AE397" s="51"/>
      <c r="AF397" s="51"/>
      <c r="AG397" s="51"/>
    </row>
    <row r="398" ht="13.5" customHeight="1">
      <c r="A398" s="5"/>
      <c r="B398" s="51"/>
      <c r="C398" s="51"/>
      <c r="D398" s="51"/>
      <c r="E398" s="51"/>
      <c r="F398" s="51"/>
      <c r="G398" s="78"/>
      <c r="H398" s="193"/>
      <c r="I398" s="51"/>
      <c r="J398" s="51"/>
      <c r="K398" s="51"/>
      <c r="L398" s="99"/>
      <c r="M398" s="51"/>
      <c r="N398" s="51"/>
      <c r="O398" s="51"/>
      <c r="P398" s="51"/>
      <c r="Q398" s="51"/>
      <c r="R398" s="51"/>
      <c r="S398" s="51"/>
      <c r="T398" s="51"/>
      <c r="U398" s="51"/>
      <c r="V398" s="51"/>
      <c r="W398" s="51"/>
      <c r="X398" s="51"/>
      <c r="Y398" s="51"/>
      <c r="Z398" s="51"/>
      <c r="AA398" s="51"/>
      <c r="AB398" s="51"/>
      <c r="AC398" s="51"/>
      <c r="AD398" s="51"/>
      <c r="AE398" s="51"/>
      <c r="AF398" s="51"/>
      <c r="AG398" s="51"/>
    </row>
    <row r="399" ht="13.5" customHeight="1">
      <c r="A399" s="5"/>
      <c r="B399" s="51"/>
      <c r="C399" s="51"/>
      <c r="D399" s="51"/>
      <c r="E399" s="51"/>
      <c r="F399" s="51"/>
      <c r="G399" s="78"/>
      <c r="H399" s="193"/>
      <c r="I399" s="51"/>
      <c r="J399" s="51"/>
      <c r="K399" s="51"/>
      <c r="L399" s="99"/>
      <c r="M399" s="51"/>
      <c r="N399" s="51"/>
      <c r="O399" s="51"/>
      <c r="P399" s="51"/>
      <c r="Q399" s="51"/>
      <c r="R399" s="51"/>
      <c r="S399" s="51"/>
      <c r="T399" s="51"/>
      <c r="U399" s="51"/>
      <c r="V399" s="51"/>
      <c r="W399" s="51"/>
      <c r="X399" s="51"/>
      <c r="Y399" s="51"/>
      <c r="Z399" s="51"/>
      <c r="AA399" s="51"/>
      <c r="AB399" s="51"/>
      <c r="AC399" s="51"/>
      <c r="AD399" s="51"/>
      <c r="AE399" s="51"/>
      <c r="AF399" s="51"/>
      <c r="AG399" s="51"/>
    </row>
    <row r="400" ht="13.5" customHeight="1">
      <c r="A400" s="5"/>
      <c r="B400" s="51"/>
      <c r="C400" s="51"/>
      <c r="D400" s="51"/>
      <c r="E400" s="51"/>
      <c r="F400" s="51"/>
      <c r="G400" s="78"/>
      <c r="H400" s="193"/>
      <c r="I400" s="51"/>
      <c r="J400" s="51"/>
      <c r="K400" s="51"/>
      <c r="L400" s="99"/>
      <c r="M400" s="51"/>
      <c r="N400" s="51"/>
      <c r="O400" s="51"/>
      <c r="P400" s="51"/>
      <c r="Q400" s="51"/>
      <c r="R400" s="51"/>
      <c r="S400" s="51"/>
      <c r="T400" s="51"/>
      <c r="U400" s="51"/>
      <c r="V400" s="51"/>
      <c r="W400" s="51"/>
      <c r="X400" s="51"/>
      <c r="Y400" s="51"/>
      <c r="Z400" s="51"/>
      <c r="AA400" s="51"/>
      <c r="AB400" s="51"/>
      <c r="AC400" s="51"/>
      <c r="AD400" s="51"/>
      <c r="AE400" s="51"/>
      <c r="AF400" s="51"/>
      <c r="AG400" s="51"/>
    </row>
    <row r="401" ht="13.5" customHeight="1">
      <c r="A401" s="5"/>
      <c r="B401" s="51"/>
      <c r="C401" s="51"/>
      <c r="D401" s="51"/>
      <c r="E401" s="51"/>
      <c r="F401" s="51"/>
      <c r="G401" s="78"/>
      <c r="H401" s="193"/>
      <c r="I401" s="51"/>
      <c r="J401" s="51"/>
      <c r="K401" s="51"/>
      <c r="L401" s="99"/>
      <c r="M401" s="51"/>
      <c r="N401" s="51"/>
      <c r="O401" s="51"/>
      <c r="P401" s="51"/>
      <c r="Q401" s="51"/>
      <c r="R401" s="51"/>
      <c r="S401" s="51"/>
      <c r="T401" s="51"/>
      <c r="U401" s="51"/>
      <c r="V401" s="51"/>
      <c r="W401" s="51"/>
      <c r="X401" s="51"/>
      <c r="Y401" s="51"/>
      <c r="Z401" s="51"/>
      <c r="AA401" s="51"/>
      <c r="AB401" s="51"/>
      <c r="AC401" s="51"/>
      <c r="AD401" s="51"/>
      <c r="AE401" s="51"/>
      <c r="AF401" s="51"/>
      <c r="AG401" s="51"/>
    </row>
    <row r="402" ht="13.5" customHeight="1">
      <c r="A402" s="5"/>
      <c r="B402" s="51"/>
      <c r="C402" s="51"/>
      <c r="D402" s="51"/>
      <c r="E402" s="51"/>
      <c r="F402" s="51"/>
      <c r="G402" s="78"/>
      <c r="H402" s="193"/>
      <c r="I402" s="51"/>
      <c r="J402" s="51"/>
      <c r="K402" s="51"/>
      <c r="L402" s="99"/>
      <c r="M402" s="51"/>
      <c r="N402" s="51"/>
      <c r="O402" s="51"/>
      <c r="P402" s="51"/>
      <c r="Q402" s="51"/>
      <c r="R402" s="51"/>
      <c r="S402" s="51"/>
      <c r="T402" s="51"/>
      <c r="U402" s="51"/>
      <c r="V402" s="51"/>
      <c r="W402" s="51"/>
      <c r="X402" s="51"/>
      <c r="Y402" s="51"/>
      <c r="Z402" s="51"/>
      <c r="AA402" s="51"/>
      <c r="AB402" s="51"/>
      <c r="AC402" s="51"/>
      <c r="AD402" s="51"/>
      <c r="AE402" s="51"/>
      <c r="AF402" s="51"/>
      <c r="AG402" s="51"/>
    </row>
    <row r="403" ht="13.5" customHeight="1">
      <c r="A403" s="5"/>
      <c r="B403" s="51"/>
      <c r="C403" s="51"/>
      <c r="D403" s="51"/>
      <c r="E403" s="51"/>
      <c r="F403" s="51"/>
      <c r="G403" s="78"/>
      <c r="H403" s="193"/>
      <c r="I403" s="51"/>
      <c r="J403" s="51"/>
      <c r="K403" s="51"/>
      <c r="L403" s="99"/>
      <c r="M403" s="51"/>
      <c r="N403" s="51"/>
      <c r="O403" s="51"/>
      <c r="P403" s="51"/>
      <c r="Q403" s="51"/>
      <c r="R403" s="51"/>
      <c r="S403" s="51"/>
      <c r="T403" s="51"/>
      <c r="U403" s="51"/>
      <c r="V403" s="51"/>
      <c r="W403" s="51"/>
      <c r="X403" s="51"/>
      <c r="Y403" s="51"/>
      <c r="Z403" s="51"/>
      <c r="AA403" s="51"/>
      <c r="AB403" s="51"/>
      <c r="AC403" s="51"/>
      <c r="AD403" s="51"/>
      <c r="AE403" s="51"/>
      <c r="AF403" s="51"/>
      <c r="AG403" s="51"/>
    </row>
    <row r="404" ht="13.5" customHeight="1">
      <c r="A404" s="5"/>
      <c r="B404" s="51"/>
      <c r="C404" s="51"/>
      <c r="D404" s="51"/>
      <c r="E404" s="51"/>
      <c r="F404" s="51"/>
      <c r="G404" s="78"/>
      <c r="H404" s="193"/>
      <c r="I404" s="51"/>
      <c r="J404" s="51"/>
      <c r="K404" s="51"/>
      <c r="L404" s="99"/>
      <c r="M404" s="51"/>
      <c r="N404" s="51"/>
      <c r="O404" s="51"/>
      <c r="P404" s="51"/>
      <c r="Q404" s="51"/>
      <c r="R404" s="51"/>
      <c r="S404" s="51"/>
      <c r="T404" s="51"/>
      <c r="U404" s="51"/>
      <c r="V404" s="51"/>
      <c r="W404" s="51"/>
      <c r="X404" s="51"/>
      <c r="Y404" s="51"/>
      <c r="Z404" s="51"/>
      <c r="AA404" s="51"/>
      <c r="AB404" s="51"/>
      <c r="AC404" s="51"/>
      <c r="AD404" s="51"/>
      <c r="AE404" s="51"/>
      <c r="AF404" s="51"/>
      <c r="AG404" s="51"/>
    </row>
    <row r="405" ht="13.5" customHeight="1">
      <c r="A405" s="5"/>
      <c r="B405" s="51"/>
      <c r="C405" s="51"/>
      <c r="D405" s="51"/>
      <c r="E405" s="51"/>
      <c r="F405" s="51"/>
      <c r="G405" s="78"/>
      <c r="H405" s="193"/>
      <c r="I405" s="51"/>
      <c r="J405" s="51"/>
      <c r="K405" s="51"/>
      <c r="L405" s="99"/>
      <c r="M405" s="51"/>
      <c r="N405" s="51"/>
      <c r="O405" s="51"/>
      <c r="P405" s="51"/>
      <c r="Q405" s="51"/>
      <c r="R405" s="51"/>
      <c r="S405" s="51"/>
      <c r="T405" s="51"/>
      <c r="U405" s="51"/>
      <c r="V405" s="51"/>
      <c r="W405" s="51"/>
      <c r="X405" s="51"/>
      <c r="Y405" s="51"/>
      <c r="Z405" s="51"/>
      <c r="AA405" s="51"/>
      <c r="AB405" s="51"/>
      <c r="AC405" s="51"/>
      <c r="AD405" s="51"/>
      <c r="AE405" s="51"/>
      <c r="AF405" s="51"/>
      <c r="AG405" s="51"/>
    </row>
    <row r="406" ht="13.5" customHeight="1">
      <c r="A406" s="5"/>
      <c r="B406" s="51"/>
      <c r="C406" s="51"/>
      <c r="D406" s="51"/>
      <c r="E406" s="51"/>
      <c r="F406" s="51"/>
      <c r="G406" s="78"/>
      <c r="H406" s="193"/>
      <c r="I406" s="51"/>
      <c r="J406" s="51"/>
      <c r="K406" s="51"/>
      <c r="L406" s="99"/>
      <c r="M406" s="51"/>
      <c r="N406" s="51"/>
      <c r="O406" s="51"/>
      <c r="P406" s="51"/>
      <c r="Q406" s="51"/>
      <c r="R406" s="51"/>
      <c r="S406" s="51"/>
      <c r="T406" s="51"/>
      <c r="U406" s="51"/>
      <c r="V406" s="51"/>
      <c r="W406" s="51"/>
      <c r="X406" s="51"/>
      <c r="Y406" s="51"/>
      <c r="Z406" s="51"/>
      <c r="AA406" s="51"/>
      <c r="AB406" s="51"/>
      <c r="AC406" s="51"/>
      <c r="AD406" s="51"/>
      <c r="AE406" s="51"/>
      <c r="AF406" s="51"/>
      <c r="AG406" s="51"/>
    </row>
    <row r="407" ht="13.5" customHeight="1">
      <c r="A407" s="5"/>
      <c r="B407" s="51"/>
      <c r="C407" s="51"/>
      <c r="D407" s="51"/>
      <c r="E407" s="51"/>
      <c r="F407" s="51"/>
      <c r="G407" s="78"/>
      <c r="H407" s="193"/>
      <c r="I407" s="51"/>
      <c r="J407" s="51"/>
      <c r="K407" s="51"/>
      <c r="L407" s="99"/>
      <c r="M407" s="51"/>
      <c r="N407" s="51"/>
      <c r="O407" s="51"/>
      <c r="P407" s="51"/>
      <c r="Q407" s="51"/>
      <c r="R407" s="51"/>
      <c r="S407" s="51"/>
      <c r="T407" s="51"/>
      <c r="U407" s="51"/>
      <c r="V407" s="51"/>
      <c r="W407" s="51"/>
      <c r="X407" s="51"/>
      <c r="Y407" s="51"/>
      <c r="Z407" s="51"/>
      <c r="AA407" s="51"/>
      <c r="AB407" s="51"/>
      <c r="AC407" s="51"/>
      <c r="AD407" s="51"/>
      <c r="AE407" s="51"/>
      <c r="AF407" s="51"/>
      <c r="AG407" s="51"/>
    </row>
    <row r="408" ht="13.5" customHeight="1">
      <c r="A408" s="5"/>
      <c r="B408" s="51"/>
      <c r="C408" s="51"/>
      <c r="D408" s="51"/>
      <c r="E408" s="51"/>
      <c r="F408" s="51"/>
      <c r="G408" s="78"/>
      <c r="H408" s="193"/>
      <c r="I408" s="51"/>
      <c r="J408" s="51"/>
      <c r="K408" s="51"/>
      <c r="L408" s="99"/>
      <c r="M408" s="51"/>
      <c r="N408" s="51"/>
      <c r="O408" s="51"/>
      <c r="P408" s="51"/>
      <c r="Q408" s="51"/>
      <c r="R408" s="51"/>
      <c r="S408" s="51"/>
      <c r="T408" s="51"/>
      <c r="U408" s="51"/>
      <c r="V408" s="51"/>
      <c r="W408" s="51"/>
      <c r="X408" s="51"/>
      <c r="Y408" s="51"/>
      <c r="Z408" s="51"/>
      <c r="AA408" s="51"/>
      <c r="AB408" s="51"/>
      <c r="AC408" s="51"/>
      <c r="AD408" s="51"/>
      <c r="AE408" s="51"/>
      <c r="AF408" s="51"/>
      <c r="AG408" s="51"/>
    </row>
    <row r="409" ht="13.5" customHeight="1">
      <c r="A409" s="5"/>
      <c r="B409" s="51"/>
      <c r="C409" s="51"/>
      <c r="D409" s="51"/>
      <c r="E409" s="51"/>
      <c r="F409" s="51"/>
      <c r="G409" s="78"/>
      <c r="H409" s="193"/>
      <c r="I409" s="51"/>
      <c r="J409" s="51"/>
      <c r="K409" s="51"/>
      <c r="L409" s="99"/>
      <c r="M409" s="51"/>
      <c r="N409" s="51"/>
      <c r="O409" s="51"/>
      <c r="P409" s="51"/>
      <c r="Q409" s="51"/>
      <c r="R409" s="51"/>
      <c r="S409" s="51"/>
      <c r="T409" s="51"/>
      <c r="U409" s="51"/>
      <c r="V409" s="51"/>
      <c r="W409" s="51"/>
      <c r="X409" s="51"/>
      <c r="Y409" s="51"/>
      <c r="Z409" s="51"/>
      <c r="AA409" s="51"/>
      <c r="AB409" s="51"/>
      <c r="AC409" s="51"/>
      <c r="AD409" s="51"/>
      <c r="AE409" s="51"/>
      <c r="AF409" s="51"/>
      <c r="AG409" s="51"/>
    </row>
    <row r="410" ht="13.5" customHeight="1">
      <c r="A410" s="5"/>
      <c r="B410" s="51"/>
      <c r="C410" s="51"/>
      <c r="D410" s="51"/>
      <c r="E410" s="51"/>
      <c r="F410" s="51"/>
      <c r="G410" s="78"/>
      <c r="H410" s="193"/>
      <c r="I410" s="51"/>
      <c r="J410" s="51"/>
      <c r="K410" s="51"/>
      <c r="L410" s="99"/>
      <c r="M410" s="51"/>
      <c r="N410" s="51"/>
      <c r="O410" s="51"/>
      <c r="P410" s="51"/>
      <c r="Q410" s="51"/>
      <c r="R410" s="51"/>
      <c r="S410" s="51"/>
      <c r="T410" s="51"/>
      <c r="U410" s="51"/>
      <c r="V410" s="51"/>
      <c r="W410" s="51"/>
      <c r="X410" s="51"/>
      <c r="Y410" s="51"/>
      <c r="Z410" s="51"/>
      <c r="AA410" s="51"/>
      <c r="AB410" s="51"/>
      <c r="AC410" s="51"/>
      <c r="AD410" s="51"/>
      <c r="AE410" s="51"/>
      <c r="AF410" s="51"/>
      <c r="AG410" s="51"/>
    </row>
    <row r="411" ht="13.5" customHeight="1">
      <c r="A411" s="5"/>
      <c r="B411" s="51"/>
      <c r="C411" s="51"/>
      <c r="D411" s="51"/>
      <c r="E411" s="51"/>
      <c r="F411" s="51"/>
      <c r="G411" s="78"/>
      <c r="H411" s="193"/>
      <c r="I411" s="51"/>
      <c r="J411" s="51"/>
      <c r="K411" s="51"/>
      <c r="L411" s="99"/>
      <c r="M411" s="51"/>
      <c r="N411" s="51"/>
      <c r="O411" s="51"/>
      <c r="P411" s="51"/>
      <c r="Q411" s="51"/>
      <c r="R411" s="51"/>
      <c r="S411" s="51"/>
      <c r="T411" s="51"/>
      <c r="U411" s="51"/>
      <c r="V411" s="51"/>
      <c r="W411" s="51"/>
      <c r="X411" s="51"/>
      <c r="Y411" s="51"/>
      <c r="Z411" s="51"/>
      <c r="AA411" s="51"/>
      <c r="AB411" s="51"/>
      <c r="AC411" s="51"/>
      <c r="AD411" s="51"/>
      <c r="AE411" s="51"/>
      <c r="AF411" s="51"/>
      <c r="AG411" s="51"/>
    </row>
    <row r="412" ht="13.5" customHeight="1">
      <c r="A412" s="5"/>
      <c r="B412" s="51"/>
      <c r="C412" s="51"/>
      <c r="D412" s="51"/>
      <c r="E412" s="51"/>
      <c r="F412" s="51"/>
      <c r="G412" s="78"/>
      <c r="H412" s="193"/>
      <c r="I412" s="51"/>
      <c r="J412" s="51"/>
      <c r="K412" s="51"/>
      <c r="L412" s="99"/>
      <c r="M412" s="51"/>
      <c r="N412" s="51"/>
      <c r="O412" s="51"/>
      <c r="P412" s="51"/>
      <c r="Q412" s="51"/>
      <c r="R412" s="51"/>
      <c r="S412" s="51"/>
      <c r="T412" s="51"/>
      <c r="U412" s="51"/>
      <c r="V412" s="51"/>
      <c r="W412" s="51"/>
      <c r="X412" s="51"/>
      <c r="Y412" s="51"/>
      <c r="Z412" s="51"/>
      <c r="AA412" s="51"/>
      <c r="AB412" s="51"/>
      <c r="AC412" s="51"/>
      <c r="AD412" s="51"/>
      <c r="AE412" s="51"/>
      <c r="AF412" s="51"/>
      <c r="AG412" s="51"/>
    </row>
    <row r="413" ht="13.5" customHeight="1">
      <c r="A413" s="5"/>
      <c r="B413" s="51"/>
      <c r="C413" s="51"/>
      <c r="D413" s="51"/>
      <c r="E413" s="51"/>
      <c r="F413" s="51"/>
      <c r="G413" s="78"/>
      <c r="H413" s="193"/>
      <c r="I413" s="51"/>
      <c r="J413" s="51"/>
      <c r="K413" s="51"/>
      <c r="L413" s="99"/>
      <c r="M413" s="51"/>
      <c r="N413" s="51"/>
      <c r="O413" s="51"/>
      <c r="P413" s="51"/>
      <c r="Q413" s="51"/>
      <c r="R413" s="51"/>
      <c r="S413" s="51"/>
      <c r="T413" s="51"/>
      <c r="U413" s="51"/>
      <c r="V413" s="51"/>
      <c r="W413" s="51"/>
      <c r="X413" s="51"/>
      <c r="Y413" s="51"/>
      <c r="Z413" s="51"/>
      <c r="AA413" s="51"/>
      <c r="AB413" s="51"/>
      <c r="AC413" s="51"/>
      <c r="AD413" s="51"/>
      <c r="AE413" s="51"/>
      <c r="AF413" s="51"/>
      <c r="AG413" s="51"/>
    </row>
    <row r="414" ht="13.5" customHeight="1">
      <c r="A414" s="5"/>
      <c r="B414" s="51"/>
      <c r="C414" s="51"/>
      <c r="D414" s="51"/>
      <c r="E414" s="51"/>
      <c r="F414" s="51"/>
      <c r="G414" s="78"/>
      <c r="H414" s="193"/>
      <c r="I414" s="51"/>
      <c r="J414" s="51"/>
      <c r="K414" s="51"/>
      <c r="L414" s="99"/>
      <c r="M414" s="51"/>
      <c r="N414" s="51"/>
      <c r="O414" s="51"/>
      <c r="P414" s="51"/>
      <c r="Q414" s="51"/>
      <c r="R414" s="51"/>
      <c r="S414" s="51"/>
      <c r="T414" s="51"/>
      <c r="U414" s="51"/>
      <c r="V414" s="51"/>
      <c r="W414" s="51"/>
      <c r="X414" s="51"/>
      <c r="Y414" s="51"/>
      <c r="Z414" s="51"/>
      <c r="AA414" s="51"/>
      <c r="AB414" s="51"/>
      <c r="AC414" s="51"/>
      <c r="AD414" s="51"/>
      <c r="AE414" s="51"/>
      <c r="AF414" s="51"/>
      <c r="AG414" s="51"/>
    </row>
    <row r="415" ht="13.5" customHeight="1">
      <c r="A415" s="5"/>
      <c r="B415" s="51"/>
      <c r="C415" s="51"/>
      <c r="D415" s="51"/>
      <c r="E415" s="51"/>
      <c r="F415" s="51"/>
      <c r="G415" s="78"/>
      <c r="H415" s="193"/>
      <c r="I415" s="51"/>
      <c r="J415" s="51"/>
      <c r="K415" s="51"/>
      <c r="L415" s="99"/>
      <c r="M415" s="51"/>
      <c r="N415" s="51"/>
      <c r="O415" s="51"/>
      <c r="P415" s="51"/>
      <c r="Q415" s="51"/>
      <c r="R415" s="51"/>
      <c r="S415" s="51"/>
      <c r="T415" s="51"/>
      <c r="U415" s="51"/>
      <c r="V415" s="51"/>
      <c r="W415" s="51"/>
      <c r="X415" s="51"/>
      <c r="Y415" s="51"/>
      <c r="Z415" s="51"/>
      <c r="AA415" s="51"/>
      <c r="AB415" s="51"/>
      <c r="AC415" s="51"/>
      <c r="AD415" s="51"/>
      <c r="AE415" s="51"/>
      <c r="AF415" s="51"/>
      <c r="AG415" s="51"/>
    </row>
    <row r="416" ht="13.5" customHeight="1">
      <c r="A416" s="5"/>
      <c r="B416" s="51"/>
      <c r="C416" s="51"/>
      <c r="D416" s="51"/>
      <c r="E416" s="51"/>
      <c r="F416" s="51"/>
      <c r="G416" s="78"/>
      <c r="H416" s="193"/>
      <c r="I416" s="51"/>
      <c r="J416" s="51"/>
      <c r="K416" s="51"/>
      <c r="L416" s="99"/>
      <c r="M416" s="51"/>
      <c r="N416" s="51"/>
      <c r="O416" s="51"/>
      <c r="P416" s="51"/>
      <c r="Q416" s="51"/>
      <c r="R416" s="51"/>
      <c r="S416" s="51"/>
      <c r="T416" s="51"/>
      <c r="U416" s="51"/>
      <c r="V416" s="51"/>
      <c r="W416" s="51"/>
      <c r="X416" s="51"/>
      <c r="Y416" s="51"/>
      <c r="Z416" s="51"/>
      <c r="AA416" s="51"/>
      <c r="AB416" s="51"/>
      <c r="AC416" s="51"/>
      <c r="AD416" s="51"/>
      <c r="AE416" s="51"/>
      <c r="AF416" s="51"/>
      <c r="AG416" s="51"/>
    </row>
    <row r="417" ht="13.5" customHeight="1">
      <c r="A417" s="5"/>
      <c r="B417" s="51"/>
      <c r="C417" s="51"/>
      <c r="D417" s="51"/>
      <c r="E417" s="51"/>
      <c r="F417" s="51"/>
      <c r="G417" s="78"/>
      <c r="H417" s="193"/>
      <c r="I417" s="51"/>
      <c r="J417" s="51"/>
      <c r="K417" s="51"/>
      <c r="L417" s="99"/>
      <c r="M417" s="51"/>
      <c r="N417" s="51"/>
      <c r="O417" s="51"/>
      <c r="P417" s="51"/>
      <c r="Q417" s="51"/>
      <c r="R417" s="51"/>
      <c r="S417" s="51"/>
      <c r="T417" s="51"/>
      <c r="U417" s="51"/>
      <c r="V417" s="51"/>
      <c r="W417" s="51"/>
      <c r="X417" s="51"/>
      <c r="Y417" s="51"/>
      <c r="Z417" s="51"/>
      <c r="AA417" s="51"/>
      <c r="AB417" s="51"/>
      <c r="AC417" s="51"/>
      <c r="AD417" s="51"/>
      <c r="AE417" s="51"/>
      <c r="AF417" s="51"/>
      <c r="AG417" s="51"/>
    </row>
    <row r="418" ht="13.5" customHeight="1">
      <c r="A418" s="5"/>
      <c r="B418" s="51"/>
      <c r="C418" s="51"/>
      <c r="D418" s="51"/>
      <c r="E418" s="51"/>
      <c r="F418" s="51"/>
      <c r="G418" s="78"/>
      <c r="H418" s="193"/>
      <c r="I418" s="51"/>
      <c r="J418" s="51"/>
      <c r="K418" s="51"/>
      <c r="L418" s="99"/>
      <c r="M418" s="51"/>
      <c r="N418" s="51"/>
      <c r="O418" s="51"/>
      <c r="P418" s="51"/>
      <c r="Q418" s="51"/>
      <c r="R418" s="51"/>
      <c r="S418" s="51"/>
      <c r="T418" s="51"/>
      <c r="U418" s="51"/>
      <c r="V418" s="51"/>
      <c r="W418" s="51"/>
      <c r="X418" s="51"/>
      <c r="Y418" s="51"/>
      <c r="Z418" s="51"/>
      <c r="AA418" s="51"/>
      <c r="AB418" s="51"/>
      <c r="AC418" s="51"/>
      <c r="AD418" s="51"/>
      <c r="AE418" s="51"/>
      <c r="AF418" s="51"/>
      <c r="AG418" s="51"/>
    </row>
    <row r="419" ht="13.5" customHeight="1">
      <c r="A419" s="5"/>
      <c r="B419" s="51"/>
      <c r="C419" s="51"/>
      <c r="D419" s="51"/>
      <c r="E419" s="51"/>
      <c r="F419" s="51"/>
      <c r="G419" s="78"/>
      <c r="H419" s="193"/>
      <c r="I419" s="51"/>
      <c r="J419" s="51"/>
      <c r="K419" s="51"/>
      <c r="L419" s="99"/>
      <c r="M419" s="51"/>
      <c r="N419" s="51"/>
      <c r="O419" s="51"/>
      <c r="P419" s="51"/>
      <c r="Q419" s="51"/>
      <c r="R419" s="51"/>
      <c r="S419" s="51"/>
      <c r="T419" s="51"/>
      <c r="U419" s="51"/>
      <c r="V419" s="51"/>
      <c r="W419" s="51"/>
      <c r="X419" s="51"/>
      <c r="Y419" s="51"/>
      <c r="Z419" s="51"/>
      <c r="AA419" s="51"/>
      <c r="AB419" s="51"/>
      <c r="AC419" s="51"/>
      <c r="AD419" s="51"/>
      <c r="AE419" s="51"/>
      <c r="AF419" s="51"/>
      <c r="AG419" s="51"/>
    </row>
    <row r="420" ht="13.5" customHeight="1">
      <c r="A420" s="5"/>
      <c r="B420" s="51"/>
      <c r="C420" s="51"/>
      <c r="D420" s="51"/>
      <c r="E420" s="51"/>
      <c r="F420" s="51"/>
      <c r="G420" s="78"/>
      <c r="H420" s="193"/>
      <c r="I420" s="51"/>
      <c r="J420" s="51"/>
      <c r="K420" s="51"/>
      <c r="L420" s="99"/>
      <c r="M420" s="51"/>
      <c r="N420" s="51"/>
      <c r="O420" s="51"/>
      <c r="P420" s="51"/>
      <c r="Q420" s="51"/>
      <c r="R420" s="51"/>
      <c r="S420" s="51"/>
      <c r="T420" s="51"/>
      <c r="U420" s="51"/>
      <c r="V420" s="51"/>
      <c r="W420" s="51"/>
      <c r="X420" s="51"/>
      <c r="Y420" s="51"/>
      <c r="Z420" s="51"/>
      <c r="AA420" s="51"/>
      <c r="AB420" s="51"/>
      <c r="AC420" s="51"/>
      <c r="AD420" s="51"/>
      <c r="AE420" s="51"/>
      <c r="AF420" s="51"/>
      <c r="AG420" s="51"/>
    </row>
    <row r="421" ht="13.5" customHeight="1">
      <c r="A421" s="5"/>
      <c r="B421" s="51"/>
      <c r="C421" s="51"/>
      <c r="D421" s="51"/>
      <c r="E421" s="51"/>
      <c r="F421" s="51"/>
      <c r="G421" s="78"/>
      <c r="H421" s="193"/>
      <c r="I421" s="51"/>
      <c r="J421" s="51"/>
      <c r="K421" s="51"/>
      <c r="L421" s="99"/>
      <c r="M421" s="51"/>
      <c r="N421" s="51"/>
      <c r="O421" s="51"/>
      <c r="P421" s="51"/>
      <c r="Q421" s="51"/>
      <c r="R421" s="51"/>
      <c r="S421" s="51"/>
      <c r="T421" s="51"/>
      <c r="U421" s="51"/>
      <c r="V421" s="51"/>
      <c r="W421" s="51"/>
      <c r="X421" s="51"/>
      <c r="Y421" s="51"/>
      <c r="Z421" s="51"/>
      <c r="AA421" s="51"/>
      <c r="AB421" s="51"/>
      <c r="AC421" s="51"/>
      <c r="AD421" s="51"/>
      <c r="AE421" s="51"/>
      <c r="AF421" s="51"/>
      <c r="AG421" s="51"/>
    </row>
    <row r="422" ht="13.5" customHeight="1">
      <c r="A422" s="5"/>
      <c r="B422" s="51"/>
      <c r="C422" s="51"/>
      <c r="D422" s="51"/>
      <c r="E422" s="51"/>
      <c r="F422" s="51"/>
      <c r="G422" s="78"/>
      <c r="H422" s="193"/>
      <c r="I422" s="51"/>
      <c r="J422" s="51"/>
      <c r="K422" s="51"/>
      <c r="L422" s="99"/>
      <c r="M422" s="51"/>
      <c r="N422" s="51"/>
      <c r="O422" s="51"/>
      <c r="P422" s="51"/>
      <c r="Q422" s="51"/>
      <c r="R422" s="51"/>
      <c r="S422" s="51"/>
      <c r="T422" s="51"/>
      <c r="U422" s="51"/>
      <c r="V422" s="51"/>
      <c r="W422" s="51"/>
      <c r="X422" s="51"/>
      <c r="Y422" s="51"/>
      <c r="Z422" s="51"/>
      <c r="AA422" s="51"/>
      <c r="AB422" s="51"/>
      <c r="AC422" s="51"/>
      <c r="AD422" s="51"/>
      <c r="AE422" s="51"/>
      <c r="AF422" s="51"/>
      <c r="AG422" s="51"/>
    </row>
    <row r="423" ht="13.5" customHeight="1">
      <c r="A423" s="5"/>
      <c r="B423" s="51"/>
      <c r="C423" s="51"/>
      <c r="D423" s="51"/>
      <c r="E423" s="51"/>
      <c r="F423" s="51"/>
      <c r="G423" s="78"/>
      <c r="H423" s="193"/>
      <c r="I423" s="51"/>
      <c r="J423" s="51"/>
      <c r="K423" s="51"/>
      <c r="L423" s="99"/>
      <c r="M423" s="51"/>
      <c r="N423" s="51"/>
      <c r="O423" s="51"/>
      <c r="P423" s="51"/>
      <c r="Q423" s="51"/>
      <c r="R423" s="51"/>
      <c r="S423" s="51"/>
      <c r="T423" s="51"/>
      <c r="U423" s="51"/>
      <c r="V423" s="51"/>
      <c r="W423" s="51"/>
      <c r="X423" s="51"/>
      <c r="Y423" s="51"/>
      <c r="Z423" s="51"/>
      <c r="AA423" s="51"/>
      <c r="AB423" s="51"/>
      <c r="AC423" s="51"/>
      <c r="AD423" s="51"/>
      <c r="AE423" s="51"/>
      <c r="AF423" s="51"/>
      <c r="AG423" s="51"/>
    </row>
    <row r="424" ht="13.5" customHeight="1">
      <c r="A424" s="5"/>
      <c r="B424" s="51"/>
      <c r="C424" s="51"/>
      <c r="D424" s="51"/>
      <c r="E424" s="51"/>
      <c r="F424" s="51"/>
      <c r="G424" s="78"/>
      <c r="H424" s="193"/>
      <c r="I424" s="51"/>
      <c r="J424" s="51"/>
      <c r="K424" s="51"/>
      <c r="L424" s="99"/>
      <c r="M424" s="51"/>
      <c r="N424" s="51"/>
      <c r="O424" s="51"/>
      <c r="P424" s="51"/>
      <c r="Q424" s="51"/>
      <c r="R424" s="51"/>
      <c r="S424" s="51"/>
      <c r="T424" s="51"/>
      <c r="U424" s="51"/>
      <c r="V424" s="51"/>
      <c r="W424" s="51"/>
      <c r="X424" s="51"/>
      <c r="Y424" s="51"/>
      <c r="Z424" s="51"/>
      <c r="AA424" s="51"/>
      <c r="AB424" s="51"/>
      <c r="AC424" s="51"/>
      <c r="AD424" s="51"/>
      <c r="AE424" s="51"/>
      <c r="AF424" s="51"/>
      <c r="AG424" s="51"/>
    </row>
    <row r="425" ht="13.5" customHeight="1">
      <c r="A425" s="5"/>
      <c r="B425" s="51"/>
      <c r="C425" s="51"/>
      <c r="D425" s="51"/>
      <c r="E425" s="51"/>
      <c r="F425" s="51"/>
      <c r="G425" s="78"/>
      <c r="H425" s="193"/>
      <c r="I425" s="51"/>
      <c r="J425" s="51"/>
      <c r="K425" s="51"/>
      <c r="L425" s="99"/>
      <c r="M425" s="51"/>
      <c r="N425" s="51"/>
      <c r="O425" s="51"/>
      <c r="P425" s="51"/>
      <c r="Q425" s="51"/>
      <c r="R425" s="51"/>
      <c r="S425" s="51"/>
      <c r="T425" s="51"/>
      <c r="U425" s="51"/>
      <c r="V425" s="51"/>
      <c r="W425" s="51"/>
      <c r="X425" s="51"/>
      <c r="Y425" s="51"/>
      <c r="Z425" s="51"/>
      <c r="AA425" s="51"/>
      <c r="AB425" s="51"/>
      <c r="AC425" s="51"/>
      <c r="AD425" s="51"/>
      <c r="AE425" s="51"/>
      <c r="AF425" s="51"/>
      <c r="AG425" s="51"/>
    </row>
    <row r="426" ht="13.5" customHeight="1">
      <c r="A426" s="5"/>
      <c r="B426" s="51"/>
      <c r="C426" s="51"/>
      <c r="D426" s="51"/>
      <c r="E426" s="51"/>
      <c r="F426" s="51"/>
      <c r="G426" s="78"/>
      <c r="H426" s="193"/>
      <c r="I426" s="51"/>
      <c r="J426" s="51"/>
      <c r="K426" s="51"/>
      <c r="L426" s="99"/>
      <c r="M426" s="51"/>
      <c r="N426" s="51"/>
      <c r="O426" s="51"/>
      <c r="P426" s="51"/>
      <c r="Q426" s="51"/>
      <c r="R426" s="51"/>
      <c r="S426" s="51"/>
      <c r="T426" s="51"/>
      <c r="U426" s="51"/>
      <c r="V426" s="51"/>
      <c r="W426" s="51"/>
      <c r="X426" s="51"/>
      <c r="Y426" s="51"/>
      <c r="Z426" s="51"/>
      <c r="AA426" s="51"/>
      <c r="AB426" s="51"/>
      <c r="AC426" s="51"/>
      <c r="AD426" s="51"/>
      <c r="AE426" s="51"/>
      <c r="AF426" s="51"/>
      <c r="AG426" s="51"/>
    </row>
    <row r="427" ht="13.5" customHeight="1">
      <c r="A427" s="5"/>
      <c r="B427" s="51"/>
      <c r="C427" s="51"/>
      <c r="D427" s="51"/>
      <c r="E427" s="51"/>
      <c r="F427" s="51"/>
      <c r="G427" s="78"/>
      <c r="H427" s="193"/>
      <c r="I427" s="51"/>
      <c r="J427" s="51"/>
      <c r="K427" s="51"/>
      <c r="L427" s="99"/>
      <c r="M427" s="51"/>
      <c r="N427" s="51"/>
      <c r="O427" s="51"/>
      <c r="P427" s="51"/>
      <c r="Q427" s="51"/>
      <c r="R427" s="51"/>
      <c r="S427" s="51"/>
      <c r="T427" s="51"/>
      <c r="U427" s="51"/>
      <c r="V427" s="51"/>
      <c r="W427" s="51"/>
      <c r="X427" s="51"/>
      <c r="Y427" s="51"/>
      <c r="Z427" s="51"/>
      <c r="AA427" s="51"/>
      <c r="AB427" s="51"/>
      <c r="AC427" s="51"/>
      <c r="AD427" s="51"/>
      <c r="AE427" s="51"/>
      <c r="AF427" s="51"/>
      <c r="AG427" s="51"/>
    </row>
    <row r="428" ht="13.5" customHeight="1">
      <c r="A428" s="5"/>
      <c r="B428" s="51"/>
      <c r="C428" s="51"/>
      <c r="D428" s="51"/>
      <c r="E428" s="51"/>
      <c r="F428" s="51"/>
      <c r="G428" s="78"/>
      <c r="H428" s="193"/>
      <c r="I428" s="51"/>
      <c r="J428" s="51"/>
      <c r="K428" s="51"/>
      <c r="L428" s="99"/>
      <c r="M428" s="51"/>
      <c r="N428" s="51"/>
      <c r="O428" s="51"/>
      <c r="P428" s="51"/>
      <c r="Q428" s="51"/>
      <c r="R428" s="51"/>
      <c r="S428" s="51"/>
      <c r="T428" s="51"/>
      <c r="U428" s="51"/>
      <c r="V428" s="51"/>
      <c r="W428" s="51"/>
      <c r="X428" s="51"/>
      <c r="Y428" s="51"/>
      <c r="Z428" s="51"/>
      <c r="AA428" s="51"/>
      <c r="AB428" s="51"/>
      <c r="AC428" s="51"/>
      <c r="AD428" s="51"/>
      <c r="AE428" s="51"/>
      <c r="AF428" s="51"/>
      <c r="AG428" s="51"/>
    </row>
    <row r="429" ht="13.5" customHeight="1">
      <c r="A429" s="5"/>
      <c r="B429" s="51"/>
      <c r="C429" s="51"/>
      <c r="D429" s="51"/>
      <c r="E429" s="51"/>
      <c r="F429" s="51"/>
      <c r="G429" s="78"/>
      <c r="H429" s="193"/>
      <c r="I429" s="51"/>
      <c r="J429" s="51"/>
      <c r="K429" s="51"/>
      <c r="L429" s="99"/>
      <c r="M429" s="51"/>
      <c r="N429" s="51"/>
      <c r="O429" s="51"/>
      <c r="P429" s="51"/>
      <c r="Q429" s="51"/>
      <c r="R429" s="51"/>
      <c r="S429" s="51"/>
      <c r="T429" s="51"/>
      <c r="U429" s="51"/>
      <c r="V429" s="51"/>
      <c r="W429" s="51"/>
      <c r="X429" s="51"/>
      <c r="Y429" s="51"/>
      <c r="Z429" s="51"/>
      <c r="AA429" s="51"/>
      <c r="AB429" s="51"/>
      <c r="AC429" s="51"/>
      <c r="AD429" s="51"/>
      <c r="AE429" s="51"/>
      <c r="AF429" s="51"/>
      <c r="AG429" s="51"/>
    </row>
    <row r="430" ht="13.5" customHeight="1">
      <c r="A430" s="5"/>
      <c r="B430" s="51"/>
      <c r="C430" s="51"/>
      <c r="D430" s="51"/>
      <c r="E430" s="51"/>
      <c r="F430" s="51"/>
      <c r="G430" s="78"/>
      <c r="H430" s="193"/>
      <c r="I430" s="51"/>
      <c r="J430" s="51"/>
      <c r="K430" s="51"/>
      <c r="L430" s="99"/>
      <c r="M430" s="51"/>
      <c r="N430" s="51"/>
      <c r="O430" s="51"/>
      <c r="P430" s="51"/>
      <c r="Q430" s="51"/>
      <c r="R430" s="51"/>
      <c r="S430" s="51"/>
      <c r="T430" s="51"/>
      <c r="U430" s="51"/>
      <c r="V430" s="51"/>
      <c r="W430" s="51"/>
      <c r="X430" s="51"/>
      <c r="Y430" s="51"/>
      <c r="Z430" s="51"/>
      <c r="AA430" s="51"/>
      <c r="AB430" s="51"/>
      <c r="AC430" s="51"/>
      <c r="AD430" s="51"/>
      <c r="AE430" s="51"/>
      <c r="AF430" s="51"/>
      <c r="AG430" s="51"/>
    </row>
    <row r="431" ht="13.5" customHeight="1">
      <c r="A431" s="5"/>
      <c r="B431" s="51"/>
      <c r="C431" s="51"/>
      <c r="D431" s="51"/>
      <c r="E431" s="51"/>
      <c r="F431" s="51"/>
      <c r="G431" s="78"/>
      <c r="H431" s="193"/>
      <c r="I431" s="51"/>
      <c r="J431" s="51"/>
      <c r="K431" s="51"/>
      <c r="L431" s="99"/>
      <c r="M431" s="51"/>
      <c r="N431" s="51"/>
      <c r="O431" s="51"/>
      <c r="P431" s="51"/>
      <c r="Q431" s="51"/>
      <c r="R431" s="51"/>
      <c r="S431" s="51"/>
      <c r="T431" s="51"/>
      <c r="U431" s="51"/>
      <c r="V431" s="51"/>
      <c r="W431" s="51"/>
      <c r="X431" s="51"/>
      <c r="Y431" s="51"/>
      <c r="Z431" s="51"/>
      <c r="AA431" s="51"/>
      <c r="AB431" s="51"/>
      <c r="AC431" s="51"/>
      <c r="AD431" s="51"/>
      <c r="AE431" s="51"/>
      <c r="AF431" s="51"/>
      <c r="AG431" s="51"/>
    </row>
    <row r="432" ht="13.5" customHeight="1">
      <c r="A432" s="5"/>
      <c r="B432" s="51"/>
      <c r="C432" s="51"/>
      <c r="D432" s="51"/>
      <c r="E432" s="51"/>
      <c r="F432" s="51"/>
      <c r="G432" s="78"/>
      <c r="H432" s="193"/>
      <c r="I432" s="51"/>
      <c r="J432" s="51"/>
      <c r="K432" s="51"/>
      <c r="L432" s="99"/>
      <c r="M432" s="51"/>
      <c r="N432" s="51"/>
      <c r="O432" s="51"/>
      <c r="P432" s="51"/>
      <c r="Q432" s="51"/>
      <c r="R432" s="51"/>
      <c r="S432" s="51"/>
      <c r="T432" s="51"/>
      <c r="U432" s="51"/>
      <c r="V432" s="51"/>
      <c r="W432" s="51"/>
      <c r="X432" s="51"/>
      <c r="Y432" s="51"/>
      <c r="Z432" s="51"/>
      <c r="AA432" s="51"/>
      <c r="AB432" s="51"/>
      <c r="AC432" s="51"/>
      <c r="AD432" s="51"/>
      <c r="AE432" s="51"/>
      <c r="AF432" s="51"/>
      <c r="AG432" s="51"/>
    </row>
    <row r="433" ht="13.5" customHeight="1">
      <c r="A433" s="5"/>
      <c r="B433" s="51"/>
      <c r="C433" s="51"/>
      <c r="D433" s="51"/>
      <c r="E433" s="51"/>
      <c r="F433" s="51"/>
      <c r="G433" s="78"/>
      <c r="H433" s="193"/>
      <c r="I433" s="51"/>
      <c r="J433" s="51"/>
      <c r="K433" s="51"/>
      <c r="L433" s="99"/>
      <c r="M433" s="51"/>
      <c r="N433" s="51"/>
      <c r="O433" s="51"/>
      <c r="P433" s="51"/>
      <c r="Q433" s="51"/>
      <c r="R433" s="51"/>
      <c r="S433" s="51"/>
      <c r="T433" s="51"/>
      <c r="U433" s="51"/>
      <c r="V433" s="51"/>
      <c r="W433" s="51"/>
      <c r="X433" s="51"/>
      <c r="Y433" s="51"/>
      <c r="Z433" s="51"/>
      <c r="AA433" s="51"/>
      <c r="AB433" s="51"/>
      <c r="AC433" s="51"/>
      <c r="AD433" s="51"/>
      <c r="AE433" s="51"/>
      <c r="AF433" s="51"/>
      <c r="AG433" s="51"/>
    </row>
    <row r="434" ht="13.5" customHeight="1">
      <c r="A434" s="5"/>
      <c r="B434" s="51"/>
      <c r="C434" s="51"/>
      <c r="D434" s="51"/>
      <c r="E434" s="51"/>
      <c r="F434" s="51"/>
      <c r="G434" s="78"/>
      <c r="H434" s="193"/>
      <c r="I434" s="51"/>
      <c r="J434" s="51"/>
      <c r="K434" s="51"/>
      <c r="L434" s="99"/>
      <c r="M434" s="51"/>
      <c r="N434" s="51"/>
      <c r="O434" s="51"/>
      <c r="P434" s="51"/>
      <c r="Q434" s="51"/>
      <c r="R434" s="51"/>
      <c r="S434" s="51"/>
      <c r="T434" s="51"/>
      <c r="U434" s="51"/>
      <c r="V434" s="51"/>
      <c r="W434" s="51"/>
      <c r="X434" s="51"/>
      <c r="Y434" s="51"/>
      <c r="Z434" s="51"/>
      <c r="AA434" s="51"/>
      <c r="AB434" s="51"/>
      <c r="AC434" s="51"/>
      <c r="AD434" s="51"/>
      <c r="AE434" s="51"/>
      <c r="AF434" s="51"/>
      <c r="AG434" s="51"/>
    </row>
    <row r="435" ht="13.5" customHeight="1">
      <c r="A435" s="5"/>
      <c r="B435" s="51"/>
      <c r="C435" s="51"/>
      <c r="D435" s="51"/>
      <c r="E435" s="51"/>
      <c r="F435" s="51"/>
      <c r="G435" s="78"/>
      <c r="H435" s="193"/>
      <c r="I435" s="51"/>
      <c r="J435" s="51"/>
      <c r="K435" s="51"/>
      <c r="L435" s="99"/>
      <c r="M435" s="51"/>
      <c r="N435" s="51"/>
      <c r="O435" s="51"/>
      <c r="P435" s="51"/>
      <c r="Q435" s="51"/>
      <c r="R435" s="51"/>
      <c r="S435" s="51"/>
      <c r="T435" s="51"/>
      <c r="U435" s="51"/>
      <c r="V435" s="51"/>
      <c r="W435" s="51"/>
      <c r="X435" s="51"/>
      <c r="Y435" s="51"/>
      <c r="Z435" s="51"/>
      <c r="AA435" s="51"/>
      <c r="AB435" s="51"/>
      <c r="AC435" s="51"/>
      <c r="AD435" s="51"/>
      <c r="AE435" s="51"/>
      <c r="AF435" s="51"/>
      <c r="AG435" s="51"/>
    </row>
    <row r="436" ht="13.5" customHeight="1">
      <c r="A436" s="5"/>
      <c r="B436" s="51"/>
      <c r="C436" s="51"/>
      <c r="D436" s="51"/>
      <c r="E436" s="51"/>
      <c r="F436" s="51"/>
      <c r="G436" s="78"/>
      <c r="H436" s="193"/>
      <c r="I436" s="51"/>
      <c r="J436" s="51"/>
      <c r="K436" s="51"/>
      <c r="L436" s="99"/>
      <c r="M436" s="51"/>
      <c r="N436" s="51"/>
      <c r="O436" s="51"/>
      <c r="P436" s="51"/>
      <c r="Q436" s="51"/>
      <c r="R436" s="51"/>
      <c r="S436" s="51"/>
      <c r="T436" s="51"/>
      <c r="U436" s="51"/>
      <c r="V436" s="51"/>
      <c r="W436" s="51"/>
      <c r="X436" s="51"/>
      <c r="Y436" s="51"/>
      <c r="Z436" s="51"/>
      <c r="AA436" s="51"/>
      <c r="AB436" s="51"/>
      <c r="AC436" s="51"/>
      <c r="AD436" s="51"/>
      <c r="AE436" s="51"/>
      <c r="AF436" s="51"/>
      <c r="AG436" s="51"/>
    </row>
    <row r="437" ht="13.5" customHeight="1">
      <c r="A437" s="5"/>
      <c r="B437" s="51"/>
      <c r="C437" s="51"/>
      <c r="D437" s="51"/>
      <c r="E437" s="51"/>
      <c r="F437" s="51"/>
      <c r="G437" s="78"/>
      <c r="H437" s="193"/>
      <c r="I437" s="51"/>
      <c r="J437" s="51"/>
      <c r="K437" s="51"/>
      <c r="L437" s="99"/>
      <c r="M437" s="51"/>
      <c r="N437" s="51"/>
      <c r="O437" s="51"/>
      <c r="P437" s="51"/>
      <c r="Q437" s="51"/>
      <c r="R437" s="51"/>
      <c r="S437" s="51"/>
      <c r="T437" s="51"/>
      <c r="U437" s="51"/>
      <c r="V437" s="51"/>
      <c r="W437" s="51"/>
      <c r="X437" s="51"/>
      <c r="Y437" s="51"/>
      <c r="Z437" s="51"/>
      <c r="AA437" s="51"/>
      <c r="AB437" s="51"/>
      <c r="AC437" s="51"/>
      <c r="AD437" s="51"/>
      <c r="AE437" s="51"/>
      <c r="AF437" s="51"/>
      <c r="AG437" s="51"/>
    </row>
    <row r="438" ht="13.5" customHeight="1">
      <c r="A438" s="5"/>
      <c r="B438" s="51"/>
      <c r="C438" s="51"/>
      <c r="D438" s="51"/>
      <c r="E438" s="51"/>
      <c r="F438" s="51"/>
      <c r="G438" s="78"/>
      <c r="H438" s="193"/>
      <c r="I438" s="51"/>
      <c r="J438" s="51"/>
      <c r="K438" s="51"/>
      <c r="L438" s="99"/>
      <c r="M438" s="51"/>
      <c r="N438" s="51"/>
      <c r="O438" s="51"/>
      <c r="P438" s="51"/>
      <c r="Q438" s="51"/>
      <c r="R438" s="51"/>
      <c r="S438" s="51"/>
      <c r="T438" s="51"/>
      <c r="U438" s="51"/>
      <c r="V438" s="51"/>
      <c r="W438" s="51"/>
      <c r="X438" s="51"/>
      <c r="Y438" s="51"/>
      <c r="Z438" s="51"/>
      <c r="AA438" s="51"/>
      <c r="AB438" s="51"/>
      <c r="AC438" s="51"/>
      <c r="AD438" s="51"/>
      <c r="AE438" s="51"/>
      <c r="AF438" s="51"/>
      <c r="AG438" s="51"/>
    </row>
    <row r="439" ht="13.5" customHeight="1">
      <c r="A439" s="5"/>
      <c r="B439" s="51"/>
      <c r="C439" s="51"/>
      <c r="D439" s="51"/>
      <c r="E439" s="51"/>
      <c r="F439" s="51"/>
      <c r="G439" s="78"/>
      <c r="H439" s="193"/>
      <c r="I439" s="51"/>
      <c r="J439" s="51"/>
      <c r="K439" s="51"/>
      <c r="L439" s="99"/>
      <c r="M439" s="51"/>
      <c r="N439" s="51"/>
      <c r="O439" s="51"/>
      <c r="P439" s="51"/>
      <c r="Q439" s="51"/>
      <c r="R439" s="51"/>
      <c r="S439" s="51"/>
      <c r="T439" s="51"/>
      <c r="U439" s="51"/>
      <c r="V439" s="51"/>
      <c r="W439" s="51"/>
      <c r="X439" s="51"/>
      <c r="Y439" s="51"/>
      <c r="Z439" s="51"/>
      <c r="AA439" s="51"/>
      <c r="AB439" s="51"/>
      <c r="AC439" s="51"/>
      <c r="AD439" s="51"/>
      <c r="AE439" s="51"/>
      <c r="AF439" s="51"/>
      <c r="AG439" s="51"/>
    </row>
    <row r="440" ht="13.5" customHeight="1">
      <c r="A440" s="5"/>
      <c r="B440" s="51"/>
      <c r="C440" s="51"/>
      <c r="D440" s="51"/>
      <c r="E440" s="51"/>
      <c r="F440" s="51"/>
      <c r="G440" s="78"/>
      <c r="H440" s="193"/>
      <c r="I440" s="51"/>
      <c r="J440" s="51"/>
      <c r="K440" s="51"/>
      <c r="L440" s="99"/>
      <c r="M440" s="51"/>
      <c r="N440" s="51"/>
      <c r="O440" s="51"/>
      <c r="P440" s="51"/>
      <c r="Q440" s="51"/>
      <c r="R440" s="51"/>
      <c r="S440" s="51"/>
      <c r="T440" s="51"/>
      <c r="U440" s="51"/>
      <c r="V440" s="51"/>
      <c r="W440" s="51"/>
      <c r="X440" s="51"/>
      <c r="Y440" s="51"/>
      <c r="Z440" s="51"/>
      <c r="AA440" s="51"/>
      <c r="AB440" s="51"/>
      <c r="AC440" s="51"/>
      <c r="AD440" s="51"/>
      <c r="AE440" s="51"/>
      <c r="AF440" s="51"/>
      <c r="AG440" s="51"/>
    </row>
    <row r="441" ht="13.5" customHeight="1">
      <c r="A441" s="5"/>
      <c r="B441" s="51"/>
      <c r="C441" s="51"/>
      <c r="D441" s="51"/>
      <c r="E441" s="51"/>
      <c r="F441" s="51"/>
      <c r="G441" s="78"/>
      <c r="H441" s="193"/>
      <c r="I441" s="51"/>
      <c r="J441" s="51"/>
      <c r="K441" s="51"/>
      <c r="L441" s="99"/>
      <c r="M441" s="51"/>
      <c r="N441" s="51"/>
      <c r="O441" s="51"/>
      <c r="P441" s="51"/>
      <c r="Q441" s="51"/>
      <c r="R441" s="51"/>
      <c r="S441" s="51"/>
      <c r="T441" s="51"/>
      <c r="U441" s="51"/>
      <c r="V441" s="51"/>
      <c r="W441" s="51"/>
      <c r="X441" s="51"/>
      <c r="Y441" s="51"/>
      <c r="Z441" s="51"/>
      <c r="AA441" s="51"/>
      <c r="AB441" s="51"/>
      <c r="AC441" s="51"/>
      <c r="AD441" s="51"/>
      <c r="AE441" s="51"/>
      <c r="AF441" s="51"/>
      <c r="AG441" s="51"/>
    </row>
    <row r="442" ht="13.5" customHeight="1">
      <c r="A442" s="5"/>
      <c r="B442" s="51"/>
      <c r="C442" s="51"/>
      <c r="D442" s="51"/>
      <c r="E442" s="51"/>
      <c r="F442" s="51"/>
      <c r="G442" s="78"/>
      <c r="H442" s="193"/>
      <c r="I442" s="51"/>
      <c r="J442" s="51"/>
      <c r="K442" s="51"/>
      <c r="L442" s="99"/>
      <c r="M442" s="51"/>
      <c r="N442" s="51"/>
      <c r="O442" s="51"/>
      <c r="P442" s="51"/>
      <c r="Q442" s="51"/>
      <c r="R442" s="51"/>
      <c r="S442" s="51"/>
      <c r="T442" s="51"/>
      <c r="U442" s="51"/>
      <c r="V442" s="51"/>
      <c r="W442" s="51"/>
      <c r="X442" s="51"/>
      <c r="Y442" s="51"/>
      <c r="Z442" s="51"/>
      <c r="AA442" s="51"/>
      <c r="AB442" s="51"/>
      <c r="AC442" s="51"/>
      <c r="AD442" s="51"/>
      <c r="AE442" s="51"/>
      <c r="AF442" s="51"/>
      <c r="AG442" s="51"/>
    </row>
    <row r="443" ht="13.5" customHeight="1">
      <c r="A443" s="5"/>
      <c r="B443" s="51"/>
      <c r="C443" s="51"/>
      <c r="D443" s="51"/>
      <c r="E443" s="51"/>
      <c r="F443" s="51"/>
      <c r="G443" s="78"/>
      <c r="H443" s="193"/>
      <c r="I443" s="51"/>
      <c r="J443" s="51"/>
      <c r="K443" s="51"/>
      <c r="L443" s="99"/>
      <c r="M443" s="51"/>
      <c r="N443" s="51"/>
      <c r="O443" s="51"/>
      <c r="P443" s="51"/>
      <c r="Q443" s="51"/>
      <c r="R443" s="51"/>
      <c r="S443" s="51"/>
      <c r="T443" s="51"/>
      <c r="U443" s="51"/>
      <c r="V443" s="51"/>
      <c r="W443" s="51"/>
      <c r="X443" s="51"/>
      <c r="Y443" s="51"/>
      <c r="Z443" s="51"/>
      <c r="AA443" s="51"/>
      <c r="AB443" s="51"/>
      <c r="AC443" s="51"/>
      <c r="AD443" s="51"/>
      <c r="AE443" s="51"/>
      <c r="AF443" s="51"/>
      <c r="AG443" s="51"/>
    </row>
    <row r="444" ht="13.5" customHeight="1">
      <c r="A444" s="5"/>
      <c r="B444" s="51"/>
      <c r="C444" s="51"/>
      <c r="D444" s="51"/>
      <c r="E444" s="51"/>
      <c r="F444" s="51"/>
      <c r="G444" s="78"/>
      <c r="H444" s="193"/>
      <c r="I444" s="51"/>
      <c r="J444" s="51"/>
      <c r="K444" s="51"/>
      <c r="L444" s="99"/>
      <c r="M444" s="51"/>
      <c r="N444" s="51"/>
      <c r="O444" s="51"/>
      <c r="P444" s="51"/>
      <c r="Q444" s="51"/>
      <c r="R444" s="51"/>
      <c r="S444" s="51"/>
      <c r="T444" s="51"/>
      <c r="U444" s="51"/>
      <c r="V444" s="51"/>
      <c r="W444" s="51"/>
      <c r="X444" s="51"/>
      <c r="Y444" s="51"/>
      <c r="Z444" s="51"/>
      <c r="AA444" s="51"/>
      <c r="AB444" s="51"/>
      <c r="AC444" s="51"/>
      <c r="AD444" s="51"/>
      <c r="AE444" s="51"/>
      <c r="AF444" s="51"/>
      <c r="AG444" s="51"/>
    </row>
    <row r="445" ht="13.5" customHeight="1">
      <c r="A445" s="5"/>
      <c r="B445" s="51"/>
      <c r="C445" s="51"/>
      <c r="D445" s="51"/>
      <c r="E445" s="51"/>
      <c r="F445" s="51"/>
      <c r="G445" s="78"/>
      <c r="H445" s="193"/>
      <c r="I445" s="51"/>
      <c r="J445" s="51"/>
      <c r="K445" s="51"/>
      <c r="L445" s="99"/>
      <c r="M445" s="51"/>
      <c r="N445" s="51"/>
      <c r="O445" s="51"/>
      <c r="P445" s="51"/>
      <c r="Q445" s="51"/>
      <c r="R445" s="51"/>
      <c r="S445" s="51"/>
      <c r="T445" s="51"/>
      <c r="U445" s="51"/>
      <c r="V445" s="51"/>
      <c r="W445" s="51"/>
      <c r="X445" s="51"/>
      <c r="Y445" s="51"/>
      <c r="Z445" s="51"/>
      <c r="AA445" s="51"/>
      <c r="AB445" s="51"/>
      <c r="AC445" s="51"/>
      <c r="AD445" s="51"/>
      <c r="AE445" s="51"/>
      <c r="AF445" s="51"/>
      <c r="AG445" s="51"/>
    </row>
    <row r="446" ht="13.5" customHeight="1">
      <c r="A446" s="5"/>
      <c r="B446" s="51"/>
      <c r="C446" s="51"/>
      <c r="D446" s="51"/>
      <c r="E446" s="51"/>
      <c r="F446" s="51"/>
      <c r="G446" s="78"/>
      <c r="H446" s="193"/>
      <c r="I446" s="51"/>
      <c r="J446" s="51"/>
      <c r="K446" s="51"/>
      <c r="L446" s="99"/>
      <c r="M446" s="51"/>
      <c r="N446" s="51"/>
      <c r="O446" s="51"/>
      <c r="P446" s="51"/>
      <c r="Q446" s="51"/>
      <c r="R446" s="51"/>
      <c r="S446" s="51"/>
      <c r="T446" s="51"/>
      <c r="U446" s="51"/>
      <c r="V446" s="51"/>
      <c r="W446" s="51"/>
      <c r="X446" s="51"/>
      <c r="Y446" s="51"/>
      <c r="Z446" s="51"/>
      <c r="AA446" s="51"/>
      <c r="AB446" s="51"/>
      <c r="AC446" s="51"/>
      <c r="AD446" s="51"/>
      <c r="AE446" s="51"/>
      <c r="AF446" s="51"/>
      <c r="AG446" s="51"/>
    </row>
    <row r="447" ht="13.5" customHeight="1">
      <c r="A447" s="5"/>
      <c r="B447" s="51"/>
      <c r="C447" s="51"/>
      <c r="D447" s="51"/>
      <c r="E447" s="51"/>
      <c r="F447" s="51"/>
      <c r="G447" s="78"/>
      <c r="H447" s="193"/>
      <c r="I447" s="51"/>
      <c r="J447" s="51"/>
      <c r="K447" s="51"/>
      <c r="L447" s="99"/>
      <c r="M447" s="51"/>
      <c r="N447" s="51"/>
      <c r="O447" s="51"/>
      <c r="P447" s="51"/>
      <c r="Q447" s="51"/>
      <c r="R447" s="51"/>
      <c r="S447" s="51"/>
      <c r="T447" s="51"/>
      <c r="U447" s="51"/>
      <c r="V447" s="51"/>
      <c r="W447" s="51"/>
      <c r="X447" s="51"/>
      <c r="Y447" s="51"/>
      <c r="Z447" s="51"/>
      <c r="AA447" s="51"/>
      <c r="AB447" s="51"/>
      <c r="AC447" s="51"/>
      <c r="AD447" s="51"/>
      <c r="AE447" s="51"/>
      <c r="AF447" s="51"/>
      <c r="AG447" s="51"/>
    </row>
    <row r="448" ht="13.5" customHeight="1">
      <c r="A448" s="5"/>
      <c r="B448" s="51"/>
      <c r="C448" s="51"/>
      <c r="D448" s="51"/>
      <c r="E448" s="51"/>
      <c r="F448" s="51"/>
      <c r="G448" s="78"/>
      <c r="H448" s="193"/>
      <c r="I448" s="51"/>
      <c r="J448" s="51"/>
      <c r="K448" s="51"/>
      <c r="L448" s="99"/>
      <c r="M448" s="51"/>
      <c r="N448" s="51"/>
      <c r="O448" s="51"/>
      <c r="P448" s="51"/>
      <c r="Q448" s="51"/>
      <c r="R448" s="51"/>
      <c r="S448" s="51"/>
      <c r="T448" s="51"/>
      <c r="U448" s="51"/>
      <c r="V448" s="51"/>
      <c r="W448" s="51"/>
      <c r="X448" s="51"/>
      <c r="Y448" s="51"/>
      <c r="Z448" s="51"/>
      <c r="AA448" s="51"/>
      <c r="AB448" s="51"/>
      <c r="AC448" s="51"/>
      <c r="AD448" s="51"/>
      <c r="AE448" s="51"/>
      <c r="AF448" s="51"/>
      <c r="AG448" s="51"/>
    </row>
    <row r="449" ht="13.5" customHeight="1">
      <c r="A449" s="5"/>
      <c r="B449" s="51"/>
      <c r="C449" s="51"/>
      <c r="D449" s="51"/>
      <c r="E449" s="51"/>
      <c r="F449" s="51"/>
      <c r="G449" s="78"/>
      <c r="H449" s="193"/>
      <c r="I449" s="51"/>
      <c r="J449" s="51"/>
      <c r="K449" s="51"/>
      <c r="L449" s="99"/>
      <c r="M449" s="51"/>
      <c r="N449" s="51"/>
      <c r="O449" s="51"/>
      <c r="P449" s="51"/>
      <c r="Q449" s="51"/>
      <c r="R449" s="51"/>
      <c r="S449" s="51"/>
      <c r="T449" s="51"/>
      <c r="U449" s="51"/>
      <c r="V449" s="51"/>
      <c r="W449" s="51"/>
      <c r="X449" s="51"/>
      <c r="Y449" s="51"/>
      <c r="Z449" s="51"/>
      <c r="AA449" s="51"/>
      <c r="AB449" s="51"/>
      <c r="AC449" s="51"/>
      <c r="AD449" s="51"/>
      <c r="AE449" s="51"/>
      <c r="AF449" s="51"/>
      <c r="AG449" s="51"/>
    </row>
    <row r="450" ht="13.5" customHeight="1">
      <c r="A450" s="5"/>
      <c r="B450" s="51"/>
      <c r="C450" s="51"/>
      <c r="D450" s="51"/>
      <c r="E450" s="51"/>
      <c r="F450" s="51"/>
      <c r="G450" s="78"/>
      <c r="H450" s="193"/>
      <c r="I450" s="51"/>
      <c r="J450" s="51"/>
      <c r="K450" s="51"/>
      <c r="L450" s="99"/>
      <c r="M450" s="51"/>
      <c r="N450" s="51"/>
      <c r="O450" s="51"/>
      <c r="P450" s="51"/>
      <c r="Q450" s="51"/>
      <c r="R450" s="51"/>
      <c r="S450" s="51"/>
      <c r="T450" s="51"/>
      <c r="U450" s="51"/>
      <c r="V450" s="51"/>
      <c r="W450" s="51"/>
      <c r="X450" s="51"/>
      <c r="Y450" s="51"/>
      <c r="Z450" s="51"/>
      <c r="AA450" s="51"/>
      <c r="AB450" s="51"/>
      <c r="AC450" s="51"/>
      <c r="AD450" s="51"/>
      <c r="AE450" s="51"/>
      <c r="AF450" s="51"/>
      <c r="AG450" s="51"/>
    </row>
    <row r="451" ht="13.5" customHeight="1">
      <c r="A451" s="5"/>
      <c r="B451" s="51"/>
      <c r="C451" s="51"/>
      <c r="D451" s="51"/>
      <c r="E451" s="51"/>
      <c r="F451" s="51"/>
      <c r="G451" s="78"/>
      <c r="H451" s="193"/>
      <c r="I451" s="51"/>
      <c r="J451" s="51"/>
      <c r="K451" s="51"/>
      <c r="L451" s="99"/>
      <c r="M451" s="51"/>
      <c r="N451" s="51"/>
      <c r="O451" s="51"/>
      <c r="P451" s="51"/>
      <c r="Q451" s="51"/>
      <c r="R451" s="51"/>
      <c r="S451" s="51"/>
      <c r="T451" s="51"/>
      <c r="U451" s="51"/>
      <c r="V451" s="51"/>
      <c r="W451" s="51"/>
      <c r="X451" s="51"/>
      <c r="Y451" s="51"/>
      <c r="Z451" s="51"/>
      <c r="AA451" s="51"/>
      <c r="AB451" s="51"/>
      <c r="AC451" s="51"/>
      <c r="AD451" s="51"/>
      <c r="AE451" s="51"/>
      <c r="AF451" s="51"/>
      <c r="AG451" s="51"/>
    </row>
    <row r="452" ht="13.5" customHeight="1">
      <c r="A452" s="5"/>
      <c r="B452" s="51"/>
      <c r="C452" s="51"/>
      <c r="D452" s="51"/>
      <c r="E452" s="51"/>
      <c r="F452" s="51"/>
      <c r="G452" s="78"/>
      <c r="H452" s="193"/>
      <c r="I452" s="51"/>
      <c r="J452" s="51"/>
      <c r="K452" s="51"/>
      <c r="L452" s="99"/>
      <c r="M452" s="51"/>
      <c r="N452" s="51"/>
      <c r="O452" s="51"/>
      <c r="P452" s="51"/>
      <c r="Q452" s="51"/>
      <c r="R452" s="51"/>
      <c r="S452" s="51"/>
      <c r="T452" s="51"/>
      <c r="U452" s="51"/>
      <c r="V452" s="51"/>
      <c r="W452" s="51"/>
      <c r="X452" s="51"/>
      <c r="Y452" s="51"/>
      <c r="Z452" s="51"/>
      <c r="AA452" s="51"/>
      <c r="AB452" s="51"/>
      <c r="AC452" s="51"/>
      <c r="AD452" s="51"/>
      <c r="AE452" s="51"/>
      <c r="AF452" s="51"/>
      <c r="AG452" s="51"/>
    </row>
    <row r="453" ht="13.5" customHeight="1">
      <c r="A453" s="5"/>
      <c r="B453" s="51"/>
      <c r="C453" s="51"/>
      <c r="D453" s="51"/>
      <c r="E453" s="51"/>
      <c r="F453" s="51"/>
      <c r="G453" s="78"/>
      <c r="H453" s="193"/>
      <c r="I453" s="51"/>
      <c r="J453" s="51"/>
      <c r="K453" s="51"/>
      <c r="L453" s="99"/>
      <c r="M453" s="51"/>
      <c r="N453" s="51"/>
      <c r="O453" s="51"/>
      <c r="P453" s="51"/>
      <c r="Q453" s="51"/>
      <c r="R453" s="51"/>
      <c r="S453" s="51"/>
      <c r="T453" s="51"/>
      <c r="U453" s="51"/>
      <c r="V453" s="51"/>
      <c r="W453" s="51"/>
      <c r="X453" s="51"/>
      <c r="Y453" s="51"/>
      <c r="Z453" s="51"/>
      <c r="AA453" s="51"/>
      <c r="AB453" s="51"/>
      <c r="AC453" s="51"/>
      <c r="AD453" s="51"/>
      <c r="AE453" s="51"/>
      <c r="AF453" s="51"/>
      <c r="AG453" s="51"/>
    </row>
    <row r="454" ht="13.5" customHeight="1">
      <c r="A454" s="5"/>
      <c r="B454" s="51"/>
      <c r="C454" s="51"/>
      <c r="D454" s="51"/>
      <c r="E454" s="51"/>
      <c r="F454" s="51"/>
      <c r="G454" s="78"/>
      <c r="H454" s="193"/>
      <c r="I454" s="51"/>
      <c r="J454" s="51"/>
      <c r="K454" s="51"/>
      <c r="L454" s="99"/>
      <c r="M454" s="51"/>
      <c r="N454" s="51"/>
      <c r="O454" s="51"/>
      <c r="P454" s="51"/>
      <c r="Q454" s="51"/>
      <c r="R454" s="51"/>
      <c r="S454" s="51"/>
      <c r="T454" s="51"/>
      <c r="U454" s="51"/>
      <c r="V454" s="51"/>
      <c r="W454" s="51"/>
      <c r="X454" s="51"/>
      <c r="Y454" s="51"/>
      <c r="Z454" s="51"/>
      <c r="AA454" s="51"/>
      <c r="AB454" s="51"/>
      <c r="AC454" s="51"/>
      <c r="AD454" s="51"/>
      <c r="AE454" s="51"/>
      <c r="AF454" s="51"/>
      <c r="AG454" s="51"/>
    </row>
    <row r="455" ht="13.5" customHeight="1">
      <c r="A455" s="5"/>
      <c r="B455" s="51"/>
      <c r="C455" s="51"/>
      <c r="D455" s="51"/>
      <c r="E455" s="51"/>
      <c r="F455" s="51"/>
      <c r="G455" s="78"/>
      <c r="H455" s="193"/>
      <c r="I455" s="51"/>
      <c r="J455" s="51"/>
      <c r="K455" s="51"/>
      <c r="L455" s="99"/>
      <c r="M455" s="51"/>
      <c r="N455" s="51"/>
      <c r="O455" s="51"/>
      <c r="P455" s="51"/>
      <c r="Q455" s="51"/>
      <c r="R455" s="51"/>
      <c r="S455" s="51"/>
      <c r="T455" s="51"/>
      <c r="U455" s="51"/>
      <c r="V455" s="51"/>
      <c r="W455" s="51"/>
      <c r="X455" s="51"/>
      <c r="Y455" s="51"/>
      <c r="Z455" s="51"/>
      <c r="AA455" s="51"/>
      <c r="AB455" s="51"/>
      <c r="AC455" s="51"/>
      <c r="AD455" s="51"/>
      <c r="AE455" s="51"/>
      <c r="AF455" s="51"/>
      <c r="AG455" s="51"/>
    </row>
    <row r="456" ht="13.5" customHeight="1">
      <c r="A456" s="5"/>
      <c r="B456" s="51"/>
      <c r="C456" s="51"/>
      <c r="D456" s="51"/>
      <c r="E456" s="51"/>
      <c r="F456" s="51"/>
      <c r="G456" s="78"/>
      <c r="H456" s="193"/>
      <c r="I456" s="51"/>
      <c r="J456" s="51"/>
      <c r="K456" s="51"/>
      <c r="L456" s="99"/>
      <c r="M456" s="51"/>
      <c r="N456" s="51"/>
      <c r="O456" s="51"/>
      <c r="P456" s="51"/>
      <c r="Q456" s="51"/>
      <c r="R456" s="51"/>
      <c r="S456" s="51"/>
      <c r="T456" s="51"/>
      <c r="U456" s="51"/>
      <c r="V456" s="51"/>
      <c r="W456" s="51"/>
      <c r="X456" s="51"/>
      <c r="Y456" s="51"/>
      <c r="Z456" s="51"/>
      <c r="AA456" s="51"/>
      <c r="AB456" s="51"/>
      <c r="AC456" s="51"/>
      <c r="AD456" s="51"/>
      <c r="AE456" s="51"/>
      <c r="AF456" s="51"/>
      <c r="AG456" s="51"/>
    </row>
    <row r="457" ht="13.5" customHeight="1">
      <c r="A457" s="5"/>
      <c r="B457" s="51"/>
      <c r="C457" s="51"/>
      <c r="D457" s="51"/>
      <c r="E457" s="51"/>
      <c r="F457" s="51"/>
      <c r="G457" s="78"/>
      <c r="H457" s="193"/>
      <c r="I457" s="51"/>
      <c r="J457" s="51"/>
      <c r="K457" s="51"/>
      <c r="L457" s="99"/>
      <c r="M457" s="51"/>
      <c r="N457" s="51"/>
      <c r="O457" s="51"/>
      <c r="P457" s="51"/>
      <c r="Q457" s="51"/>
      <c r="R457" s="51"/>
      <c r="S457" s="51"/>
      <c r="T457" s="51"/>
      <c r="U457" s="51"/>
      <c r="V457" s="51"/>
      <c r="W457" s="51"/>
      <c r="X457" s="51"/>
      <c r="Y457" s="51"/>
      <c r="Z457" s="51"/>
      <c r="AA457" s="51"/>
      <c r="AB457" s="51"/>
      <c r="AC457" s="51"/>
      <c r="AD457" s="51"/>
      <c r="AE457" s="51"/>
      <c r="AF457" s="51"/>
      <c r="AG457" s="51"/>
    </row>
    <row r="458" ht="13.5" customHeight="1">
      <c r="A458" s="5"/>
      <c r="B458" s="51"/>
      <c r="C458" s="51"/>
      <c r="D458" s="51"/>
      <c r="E458" s="51"/>
      <c r="F458" s="51"/>
      <c r="G458" s="78"/>
      <c r="H458" s="193"/>
      <c r="I458" s="51"/>
      <c r="J458" s="51"/>
      <c r="K458" s="51"/>
      <c r="L458" s="99"/>
      <c r="M458" s="51"/>
      <c r="N458" s="51"/>
      <c r="O458" s="51"/>
      <c r="P458" s="51"/>
      <c r="Q458" s="51"/>
      <c r="R458" s="51"/>
      <c r="S458" s="51"/>
      <c r="T458" s="51"/>
      <c r="U458" s="51"/>
      <c r="V458" s="51"/>
      <c r="W458" s="51"/>
      <c r="X458" s="51"/>
      <c r="Y458" s="51"/>
      <c r="Z458" s="51"/>
      <c r="AA458" s="51"/>
      <c r="AB458" s="51"/>
      <c r="AC458" s="51"/>
      <c r="AD458" s="51"/>
      <c r="AE458" s="51"/>
      <c r="AF458" s="51"/>
      <c r="AG458" s="51"/>
    </row>
    <row r="459" ht="13.5" customHeight="1">
      <c r="A459" s="5"/>
      <c r="B459" s="51"/>
      <c r="C459" s="51"/>
      <c r="D459" s="51"/>
      <c r="E459" s="51"/>
      <c r="F459" s="51"/>
      <c r="G459" s="78"/>
      <c r="H459" s="193"/>
      <c r="I459" s="51"/>
      <c r="J459" s="51"/>
      <c r="K459" s="51"/>
      <c r="L459" s="99"/>
      <c r="M459" s="51"/>
      <c r="N459" s="51"/>
      <c r="O459" s="51"/>
      <c r="P459" s="51"/>
      <c r="Q459" s="51"/>
      <c r="R459" s="51"/>
      <c r="S459" s="51"/>
      <c r="T459" s="51"/>
      <c r="U459" s="51"/>
      <c r="V459" s="51"/>
      <c r="W459" s="51"/>
      <c r="X459" s="51"/>
      <c r="Y459" s="51"/>
      <c r="Z459" s="51"/>
      <c r="AA459" s="51"/>
      <c r="AB459" s="51"/>
      <c r="AC459" s="51"/>
      <c r="AD459" s="51"/>
      <c r="AE459" s="51"/>
      <c r="AF459" s="51"/>
      <c r="AG459" s="51"/>
    </row>
    <row r="460" ht="13.5" customHeight="1">
      <c r="A460" s="5"/>
      <c r="B460" s="51"/>
      <c r="C460" s="51"/>
      <c r="D460" s="51"/>
      <c r="E460" s="51"/>
      <c r="F460" s="51"/>
      <c r="G460" s="78"/>
      <c r="H460" s="193"/>
      <c r="I460" s="51"/>
      <c r="J460" s="51"/>
      <c r="K460" s="51"/>
      <c r="L460" s="99"/>
      <c r="M460" s="51"/>
      <c r="N460" s="51"/>
      <c r="O460" s="51"/>
      <c r="P460" s="51"/>
      <c r="Q460" s="51"/>
      <c r="R460" s="51"/>
      <c r="S460" s="51"/>
      <c r="T460" s="51"/>
      <c r="U460" s="51"/>
      <c r="V460" s="51"/>
      <c r="W460" s="51"/>
      <c r="X460" s="51"/>
      <c r="Y460" s="51"/>
      <c r="Z460" s="51"/>
      <c r="AA460" s="51"/>
      <c r="AB460" s="51"/>
      <c r="AC460" s="51"/>
      <c r="AD460" s="51"/>
      <c r="AE460" s="51"/>
      <c r="AF460" s="51"/>
      <c r="AG460" s="51"/>
    </row>
    <row r="461" ht="13.5" customHeight="1">
      <c r="A461" s="5"/>
      <c r="B461" s="51"/>
      <c r="C461" s="51"/>
      <c r="D461" s="51"/>
      <c r="E461" s="51"/>
      <c r="F461" s="51"/>
      <c r="G461" s="78"/>
      <c r="H461" s="193"/>
      <c r="I461" s="51"/>
      <c r="J461" s="51"/>
      <c r="K461" s="51"/>
      <c r="L461" s="99"/>
      <c r="M461" s="51"/>
      <c r="N461" s="51"/>
      <c r="O461" s="51"/>
      <c r="P461" s="51"/>
      <c r="Q461" s="51"/>
      <c r="R461" s="51"/>
      <c r="S461" s="51"/>
      <c r="T461" s="51"/>
      <c r="U461" s="51"/>
      <c r="V461" s="51"/>
      <c r="W461" s="51"/>
      <c r="X461" s="51"/>
      <c r="Y461" s="51"/>
      <c r="Z461" s="51"/>
      <c r="AA461" s="51"/>
      <c r="AB461" s="51"/>
      <c r="AC461" s="51"/>
      <c r="AD461" s="51"/>
      <c r="AE461" s="51"/>
      <c r="AF461" s="51"/>
      <c r="AG461" s="51"/>
    </row>
    <row r="462" ht="13.5" customHeight="1">
      <c r="A462" s="5"/>
      <c r="B462" s="51"/>
      <c r="C462" s="51"/>
      <c r="D462" s="51"/>
      <c r="E462" s="51"/>
      <c r="F462" s="51"/>
      <c r="G462" s="78"/>
      <c r="H462" s="193"/>
      <c r="I462" s="51"/>
      <c r="J462" s="51"/>
      <c r="K462" s="51"/>
      <c r="L462" s="99"/>
      <c r="M462" s="51"/>
      <c r="N462" s="51"/>
      <c r="O462" s="51"/>
      <c r="P462" s="51"/>
      <c r="Q462" s="51"/>
      <c r="R462" s="51"/>
      <c r="S462" s="51"/>
      <c r="T462" s="51"/>
      <c r="U462" s="51"/>
      <c r="V462" s="51"/>
      <c r="W462" s="51"/>
      <c r="X462" s="51"/>
      <c r="Y462" s="51"/>
      <c r="Z462" s="51"/>
      <c r="AA462" s="51"/>
      <c r="AB462" s="51"/>
      <c r="AC462" s="51"/>
      <c r="AD462" s="51"/>
      <c r="AE462" s="51"/>
      <c r="AF462" s="51"/>
      <c r="AG462" s="51"/>
    </row>
    <row r="463" ht="13.5" customHeight="1">
      <c r="A463" s="5"/>
      <c r="B463" s="51"/>
      <c r="C463" s="51"/>
      <c r="D463" s="51"/>
      <c r="E463" s="51"/>
      <c r="F463" s="51"/>
      <c r="G463" s="78"/>
      <c r="H463" s="193"/>
      <c r="I463" s="51"/>
      <c r="J463" s="51"/>
      <c r="K463" s="51"/>
      <c r="L463" s="99"/>
      <c r="M463" s="51"/>
      <c r="N463" s="51"/>
      <c r="O463" s="51"/>
      <c r="P463" s="51"/>
      <c r="Q463" s="51"/>
      <c r="R463" s="51"/>
      <c r="S463" s="51"/>
      <c r="T463" s="51"/>
      <c r="U463" s="51"/>
      <c r="V463" s="51"/>
      <c r="W463" s="51"/>
      <c r="X463" s="51"/>
      <c r="Y463" s="51"/>
      <c r="Z463" s="51"/>
      <c r="AA463" s="51"/>
      <c r="AB463" s="51"/>
      <c r="AC463" s="51"/>
      <c r="AD463" s="51"/>
      <c r="AE463" s="51"/>
      <c r="AF463" s="51"/>
      <c r="AG463" s="51"/>
    </row>
    <row r="464" ht="13.5" customHeight="1">
      <c r="A464" s="5"/>
      <c r="B464" s="51"/>
      <c r="C464" s="51"/>
      <c r="D464" s="51"/>
      <c r="E464" s="51"/>
      <c r="F464" s="51"/>
      <c r="G464" s="78"/>
      <c r="H464" s="193"/>
      <c r="I464" s="51"/>
      <c r="J464" s="51"/>
      <c r="K464" s="51"/>
      <c r="L464" s="99"/>
      <c r="M464" s="51"/>
      <c r="N464" s="51"/>
      <c r="O464" s="51"/>
      <c r="P464" s="51"/>
      <c r="Q464" s="51"/>
      <c r="R464" s="51"/>
      <c r="S464" s="51"/>
      <c r="T464" s="51"/>
      <c r="U464" s="51"/>
      <c r="V464" s="51"/>
      <c r="W464" s="51"/>
      <c r="X464" s="51"/>
      <c r="Y464" s="51"/>
      <c r="Z464" s="51"/>
      <c r="AA464" s="51"/>
      <c r="AB464" s="51"/>
      <c r="AC464" s="51"/>
      <c r="AD464" s="51"/>
      <c r="AE464" s="51"/>
      <c r="AF464" s="51"/>
      <c r="AG464" s="51"/>
    </row>
    <row r="465" ht="13.5" customHeight="1">
      <c r="A465" s="5"/>
      <c r="B465" s="51"/>
      <c r="C465" s="51"/>
      <c r="D465" s="51"/>
      <c r="E465" s="51"/>
      <c r="F465" s="51"/>
      <c r="G465" s="78"/>
      <c r="H465" s="193"/>
      <c r="I465" s="51"/>
      <c r="J465" s="51"/>
      <c r="K465" s="51"/>
      <c r="L465" s="99"/>
      <c r="M465" s="51"/>
      <c r="N465" s="51"/>
      <c r="O465" s="51"/>
      <c r="P465" s="51"/>
      <c r="Q465" s="51"/>
      <c r="R465" s="51"/>
      <c r="S465" s="51"/>
      <c r="T465" s="51"/>
      <c r="U465" s="51"/>
      <c r="V465" s="51"/>
      <c r="W465" s="51"/>
      <c r="X465" s="51"/>
      <c r="Y465" s="51"/>
      <c r="Z465" s="51"/>
      <c r="AA465" s="51"/>
      <c r="AB465" s="51"/>
      <c r="AC465" s="51"/>
      <c r="AD465" s="51"/>
      <c r="AE465" s="51"/>
      <c r="AF465" s="51"/>
      <c r="AG465" s="51"/>
    </row>
    <row r="466" ht="13.5" customHeight="1">
      <c r="A466" s="5"/>
      <c r="B466" s="51"/>
      <c r="C466" s="51"/>
      <c r="D466" s="51"/>
      <c r="E466" s="51"/>
      <c r="F466" s="51"/>
      <c r="G466" s="78"/>
      <c r="H466" s="193"/>
      <c r="I466" s="51"/>
      <c r="J466" s="51"/>
      <c r="K466" s="51"/>
      <c r="L466" s="99"/>
      <c r="M466" s="51"/>
      <c r="N466" s="51"/>
      <c r="O466" s="51"/>
      <c r="P466" s="51"/>
      <c r="Q466" s="51"/>
      <c r="R466" s="51"/>
      <c r="S466" s="51"/>
      <c r="T466" s="51"/>
      <c r="U466" s="51"/>
      <c r="V466" s="51"/>
      <c r="W466" s="51"/>
      <c r="X466" s="51"/>
      <c r="Y466" s="51"/>
      <c r="Z466" s="51"/>
      <c r="AA466" s="51"/>
      <c r="AB466" s="51"/>
      <c r="AC466" s="51"/>
      <c r="AD466" s="51"/>
      <c r="AE466" s="51"/>
      <c r="AF466" s="51"/>
      <c r="AG466" s="51"/>
    </row>
    <row r="467" ht="13.5" customHeight="1">
      <c r="A467" s="5"/>
      <c r="B467" s="51"/>
      <c r="C467" s="51"/>
      <c r="D467" s="51"/>
      <c r="E467" s="51"/>
      <c r="F467" s="51"/>
      <c r="G467" s="78"/>
      <c r="H467" s="193"/>
      <c r="I467" s="51"/>
      <c r="J467" s="51"/>
      <c r="K467" s="51"/>
      <c r="L467" s="99"/>
      <c r="M467" s="51"/>
      <c r="N467" s="51"/>
      <c r="O467" s="51"/>
      <c r="P467" s="51"/>
      <c r="Q467" s="51"/>
      <c r="R467" s="51"/>
      <c r="S467" s="51"/>
      <c r="T467" s="51"/>
      <c r="U467" s="51"/>
      <c r="V467" s="51"/>
      <c r="W467" s="51"/>
      <c r="X467" s="51"/>
      <c r="Y467" s="51"/>
      <c r="Z467" s="51"/>
      <c r="AA467" s="51"/>
      <c r="AB467" s="51"/>
      <c r="AC467" s="51"/>
      <c r="AD467" s="51"/>
      <c r="AE467" s="51"/>
      <c r="AF467" s="51"/>
      <c r="AG467" s="51"/>
    </row>
    <row r="468" ht="13.5" customHeight="1">
      <c r="A468" s="5"/>
      <c r="B468" s="51"/>
      <c r="C468" s="51"/>
      <c r="D468" s="51"/>
      <c r="E468" s="51"/>
      <c r="F468" s="51"/>
      <c r="G468" s="78"/>
      <c r="H468" s="193"/>
      <c r="I468" s="51"/>
      <c r="J468" s="51"/>
      <c r="K468" s="51"/>
      <c r="L468" s="99"/>
      <c r="M468" s="51"/>
      <c r="N468" s="51"/>
      <c r="O468" s="51"/>
      <c r="P468" s="51"/>
      <c r="Q468" s="51"/>
      <c r="R468" s="51"/>
      <c r="S468" s="51"/>
      <c r="T468" s="51"/>
      <c r="U468" s="51"/>
      <c r="V468" s="51"/>
      <c r="W468" s="51"/>
      <c r="X468" s="51"/>
      <c r="Y468" s="51"/>
      <c r="Z468" s="51"/>
      <c r="AA468" s="51"/>
      <c r="AB468" s="51"/>
      <c r="AC468" s="51"/>
      <c r="AD468" s="51"/>
      <c r="AE468" s="51"/>
      <c r="AF468" s="51"/>
      <c r="AG468" s="51"/>
    </row>
    <row r="469" ht="13.5" customHeight="1">
      <c r="A469" s="5"/>
      <c r="B469" s="51"/>
      <c r="C469" s="51"/>
      <c r="D469" s="51"/>
      <c r="E469" s="51"/>
      <c r="F469" s="51"/>
      <c r="G469" s="78"/>
      <c r="H469" s="193"/>
      <c r="I469" s="51"/>
      <c r="J469" s="51"/>
      <c r="K469" s="51"/>
      <c r="L469" s="99"/>
      <c r="M469" s="51"/>
      <c r="N469" s="51"/>
      <c r="O469" s="51"/>
      <c r="P469" s="51"/>
      <c r="Q469" s="51"/>
      <c r="R469" s="51"/>
      <c r="S469" s="51"/>
      <c r="T469" s="51"/>
      <c r="U469" s="51"/>
      <c r="V469" s="51"/>
      <c r="W469" s="51"/>
      <c r="X469" s="51"/>
      <c r="Y469" s="51"/>
      <c r="Z469" s="51"/>
      <c r="AA469" s="51"/>
      <c r="AB469" s="51"/>
      <c r="AC469" s="51"/>
      <c r="AD469" s="51"/>
      <c r="AE469" s="51"/>
      <c r="AF469" s="51"/>
      <c r="AG469" s="51"/>
    </row>
    <row r="470" ht="13.5" customHeight="1">
      <c r="A470" s="5"/>
      <c r="B470" s="51"/>
      <c r="C470" s="51"/>
      <c r="D470" s="51"/>
      <c r="E470" s="51"/>
      <c r="F470" s="51"/>
      <c r="G470" s="78"/>
      <c r="H470" s="193"/>
      <c r="I470" s="51"/>
      <c r="J470" s="51"/>
      <c r="K470" s="51"/>
      <c r="L470" s="99"/>
      <c r="M470" s="51"/>
      <c r="N470" s="51"/>
      <c r="O470" s="51"/>
      <c r="P470" s="51"/>
      <c r="Q470" s="51"/>
      <c r="R470" s="51"/>
      <c r="S470" s="51"/>
      <c r="T470" s="51"/>
      <c r="U470" s="51"/>
      <c r="V470" s="51"/>
      <c r="W470" s="51"/>
      <c r="X470" s="51"/>
      <c r="Y470" s="51"/>
      <c r="Z470" s="51"/>
      <c r="AA470" s="51"/>
      <c r="AB470" s="51"/>
      <c r="AC470" s="51"/>
      <c r="AD470" s="51"/>
      <c r="AE470" s="51"/>
      <c r="AF470" s="51"/>
      <c r="AG470" s="51"/>
    </row>
    <row r="471" ht="13.5" customHeight="1">
      <c r="A471" s="5"/>
      <c r="B471" s="51"/>
      <c r="C471" s="51"/>
      <c r="D471" s="51"/>
      <c r="E471" s="51"/>
      <c r="F471" s="51"/>
      <c r="G471" s="78"/>
      <c r="H471" s="193"/>
      <c r="I471" s="51"/>
      <c r="J471" s="51"/>
      <c r="K471" s="51"/>
      <c r="L471" s="99"/>
      <c r="M471" s="51"/>
      <c r="N471" s="51"/>
      <c r="O471" s="51"/>
      <c r="P471" s="51"/>
      <c r="Q471" s="51"/>
      <c r="R471" s="51"/>
      <c r="S471" s="51"/>
      <c r="T471" s="51"/>
      <c r="U471" s="51"/>
      <c r="V471" s="51"/>
      <c r="W471" s="51"/>
      <c r="X471" s="51"/>
      <c r="Y471" s="51"/>
      <c r="Z471" s="51"/>
      <c r="AA471" s="51"/>
      <c r="AB471" s="51"/>
      <c r="AC471" s="51"/>
      <c r="AD471" s="51"/>
      <c r="AE471" s="51"/>
      <c r="AF471" s="51"/>
      <c r="AG471" s="51"/>
    </row>
    <row r="472" ht="13.5" customHeight="1">
      <c r="A472" s="5"/>
      <c r="B472" s="51"/>
      <c r="C472" s="51"/>
      <c r="D472" s="51"/>
      <c r="E472" s="51"/>
      <c r="F472" s="51"/>
      <c r="G472" s="78"/>
      <c r="H472" s="193"/>
      <c r="I472" s="51"/>
      <c r="J472" s="51"/>
      <c r="K472" s="51"/>
      <c r="L472" s="99"/>
      <c r="M472" s="51"/>
      <c r="N472" s="51"/>
      <c r="O472" s="51"/>
      <c r="P472" s="51"/>
      <c r="Q472" s="51"/>
      <c r="R472" s="51"/>
      <c r="S472" s="51"/>
      <c r="T472" s="51"/>
      <c r="U472" s="51"/>
      <c r="V472" s="51"/>
      <c r="W472" s="51"/>
      <c r="X472" s="51"/>
      <c r="Y472" s="51"/>
      <c r="Z472" s="51"/>
      <c r="AA472" s="51"/>
      <c r="AB472" s="51"/>
      <c r="AC472" s="51"/>
      <c r="AD472" s="51"/>
      <c r="AE472" s="51"/>
      <c r="AF472" s="51"/>
      <c r="AG472" s="51"/>
    </row>
    <row r="473" ht="13.5" customHeight="1">
      <c r="A473" s="5"/>
      <c r="B473" s="51"/>
      <c r="C473" s="51"/>
      <c r="D473" s="51"/>
      <c r="E473" s="51"/>
      <c r="F473" s="51"/>
      <c r="G473" s="78"/>
      <c r="H473" s="193"/>
      <c r="I473" s="51"/>
      <c r="J473" s="51"/>
      <c r="K473" s="51"/>
      <c r="L473" s="99"/>
      <c r="M473" s="51"/>
      <c r="N473" s="51"/>
      <c r="O473" s="51"/>
      <c r="P473" s="51"/>
      <c r="Q473" s="51"/>
      <c r="R473" s="51"/>
      <c r="S473" s="51"/>
      <c r="T473" s="51"/>
      <c r="U473" s="51"/>
      <c r="V473" s="51"/>
      <c r="W473" s="51"/>
      <c r="X473" s="51"/>
      <c r="Y473" s="51"/>
      <c r="Z473" s="51"/>
      <c r="AA473" s="51"/>
      <c r="AB473" s="51"/>
      <c r="AC473" s="51"/>
      <c r="AD473" s="51"/>
      <c r="AE473" s="51"/>
      <c r="AF473" s="51"/>
      <c r="AG473" s="51"/>
    </row>
    <row r="474" ht="13.5" customHeight="1">
      <c r="A474" s="5"/>
      <c r="B474" s="51"/>
      <c r="C474" s="51"/>
      <c r="D474" s="51"/>
      <c r="E474" s="51"/>
      <c r="F474" s="51"/>
      <c r="G474" s="78"/>
      <c r="H474" s="193"/>
      <c r="I474" s="51"/>
      <c r="J474" s="51"/>
      <c r="K474" s="51"/>
      <c r="L474" s="99"/>
      <c r="M474" s="51"/>
      <c r="N474" s="51"/>
      <c r="O474" s="51"/>
      <c r="P474" s="51"/>
      <c r="Q474" s="51"/>
      <c r="R474" s="51"/>
      <c r="S474" s="51"/>
      <c r="T474" s="51"/>
      <c r="U474" s="51"/>
      <c r="V474" s="51"/>
      <c r="W474" s="51"/>
      <c r="X474" s="51"/>
      <c r="Y474" s="51"/>
      <c r="Z474" s="51"/>
      <c r="AA474" s="51"/>
      <c r="AB474" s="51"/>
      <c r="AC474" s="51"/>
      <c r="AD474" s="51"/>
      <c r="AE474" s="51"/>
      <c r="AF474" s="51"/>
      <c r="AG474" s="51"/>
    </row>
    <row r="475" ht="13.5" customHeight="1">
      <c r="A475" s="5"/>
      <c r="B475" s="51"/>
      <c r="C475" s="51"/>
      <c r="D475" s="51"/>
      <c r="E475" s="51"/>
      <c r="F475" s="51"/>
      <c r="G475" s="78"/>
      <c r="H475" s="193"/>
      <c r="I475" s="51"/>
      <c r="J475" s="51"/>
      <c r="K475" s="51"/>
      <c r="L475" s="99"/>
      <c r="M475" s="51"/>
      <c r="N475" s="51"/>
      <c r="O475" s="51"/>
      <c r="P475" s="51"/>
      <c r="Q475" s="51"/>
      <c r="R475" s="51"/>
      <c r="S475" s="51"/>
      <c r="T475" s="51"/>
      <c r="U475" s="51"/>
      <c r="V475" s="51"/>
      <c r="W475" s="51"/>
      <c r="X475" s="51"/>
      <c r="Y475" s="51"/>
      <c r="Z475" s="51"/>
      <c r="AA475" s="51"/>
      <c r="AB475" s="51"/>
      <c r="AC475" s="51"/>
      <c r="AD475" s="51"/>
      <c r="AE475" s="51"/>
      <c r="AF475" s="51"/>
      <c r="AG475" s="51"/>
    </row>
    <row r="476" ht="13.5" customHeight="1">
      <c r="A476" s="5"/>
      <c r="B476" s="51"/>
      <c r="C476" s="51"/>
      <c r="D476" s="51"/>
      <c r="E476" s="51"/>
      <c r="F476" s="51"/>
      <c r="G476" s="78"/>
      <c r="H476" s="193"/>
      <c r="I476" s="51"/>
      <c r="J476" s="51"/>
      <c r="K476" s="51"/>
      <c r="L476" s="99"/>
      <c r="M476" s="51"/>
      <c r="N476" s="51"/>
      <c r="O476" s="51"/>
      <c r="P476" s="51"/>
      <c r="Q476" s="51"/>
      <c r="R476" s="51"/>
      <c r="S476" s="51"/>
      <c r="T476" s="51"/>
      <c r="U476" s="51"/>
      <c r="V476" s="51"/>
      <c r="W476" s="51"/>
      <c r="X476" s="51"/>
      <c r="Y476" s="51"/>
      <c r="Z476" s="51"/>
      <c r="AA476" s="51"/>
      <c r="AB476" s="51"/>
      <c r="AC476" s="51"/>
      <c r="AD476" s="51"/>
      <c r="AE476" s="51"/>
      <c r="AF476" s="51"/>
      <c r="AG476" s="51"/>
    </row>
    <row r="477" ht="13.5" customHeight="1">
      <c r="A477" s="5"/>
      <c r="B477" s="51"/>
      <c r="C477" s="51"/>
      <c r="D477" s="51"/>
      <c r="E477" s="51"/>
      <c r="F477" s="51"/>
      <c r="G477" s="78"/>
      <c r="H477" s="193"/>
      <c r="I477" s="51"/>
      <c r="J477" s="51"/>
      <c r="K477" s="51"/>
      <c r="L477" s="99"/>
      <c r="M477" s="51"/>
      <c r="N477" s="51"/>
      <c r="O477" s="51"/>
      <c r="P477" s="51"/>
      <c r="Q477" s="51"/>
      <c r="R477" s="51"/>
      <c r="S477" s="51"/>
      <c r="T477" s="51"/>
      <c r="U477" s="51"/>
      <c r="V477" s="51"/>
      <c r="W477" s="51"/>
      <c r="X477" s="51"/>
      <c r="Y477" s="51"/>
      <c r="Z477" s="51"/>
      <c r="AA477" s="51"/>
      <c r="AB477" s="51"/>
      <c r="AC477" s="51"/>
      <c r="AD477" s="51"/>
      <c r="AE477" s="51"/>
      <c r="AF477" s="51"/>
      <c r="AG477" s="51"/>
    </row>
    <row r="478" ht="13.5" customHeight="1">
      <c r="A478" s="5"/>
      <c r="B478" s="51"/>
      <c r="C478" s="51"/>
      <c r="D478" s="51"/>
      <c r="E478" s="51"/>
      <c r="F478" s="51"/>
      <c r="G478" s="78"/>
      <c r="H478" s="193"/>
      <c r="I478" s="51"/>
      <c r="J478" s="51"/>
      <c r="K478" s="51"/>
      <c r="L478" s="99"/>
      <c r="M478" s="51"/>
      <c r="N478" s="51"/>
      <c r="O478" s="51"/>
      <c r="P478" s="51"/>
      <c r="Q478" s="51"/>
      <c r="R478" s="51"/>
      <c r="S478" s="51"/>
      <c r="T478" s="51"/>
      <c r="U478" s="51"/>
      <c r="V478" s="51"/>
      <c r="W478" s="51"/>
      <c r="X478" s="51"/>
      <c r="Y478" s="51"/>
      <c r="Z478" s="51"/>
      <c r="AA478" s="51"/>
      <c r="AB478" s="51"/>
      <c r="AC478" s="51"/>
      <c r="AD478" s="51"/>
      <c r="AE478" s="51"/>
      <c r="AF478" s="51"/>
      <c r="AG478" s="51"/>
    </row>
    <row r="479" ht="13.5" customHeight="1">
      <c r="A479" s="5"/>
      <c r="B479" s="51"/>
      <c r="C479" s="51"/>
      <c r="D479" s="51"/>
      <c r="E479" s="51"/>
      <c r="F479" s="51"/>
      <c r="G479" s="78"/>
      <c r="H479" s="193"/>
      <c r="I479" s="51"/>
      <c r="J479" s="51"/>
      <c r="K479" s="51"/>
      <c r="L479" s="99"/>
      <c r="M479" s="51"/>
      <c r="N479" s="51"/>
      <c r="O479" s="51"/>
      <c r="P479" s="51"/>
      <c r="Q479" s="51"/>
      <c r="R479" s="51"/>
      <c r="S479" s="51"/>
      <c r="T479" s="51"/>
      <c r="U479" s="51"/>
      <c r="V479" s="51"/>
      <c r="W479" s="51"/>
      <c r="X479" s="51"/>
      <c r="Y479" s="51"/>
      <c r="Z479" s="51"/>
      <c r="AA479" s="51"/>
      <c r="AB479" s="51"/>
      <c r="AC479" s="51"/>
      <c r="AD479" s="51"/>
      <c r="AE479" s="51"/>
      <c r="AF479" s="51"/>
      <c r="AG479" s="51"/>
    </row>
    <row r="480" ht="13.5" customHeight="1">
      <c r="A480" s="5"/>
      <c r="B480" s="51"/>
      <c r="C480" s="51"/>
      <c r="D480" s="51"/>
      <c r="E480" s="51"/>
      <c r="F480" s="51"/>
      <c r="G480" s="78"/>
      <c r="H480" s="193"/>
      <c r="I480" s="51"/>
      <c r="J480" s="51"/>
      <c r="K480" s="51"/>
      <c r="L480" s="99"/>
      <c r="M480" s="51"/>
      <c r="N480" s="51"/>
      <c r="O480" s="51"/>
      <c r="P480" s="51"/>
      <c r="Q480" s="51"/>
      <c r="R480" s="51"/>
      <c r="S480" s="51"/>
      <c r="T480" s="51"/>
      <c r="U480" s="51"/>
      <c r="V480" s="51"/>
      <c r="W480" s="51"/>
      <c r="X480" s="51"/>
      <c r="Y480" s="51"/>
      <c r="Z480" s="51"/>
      <c r="AA480" s="51"/>
      <c r="AB480" s="51"/>
      <c r="AC480" s="51"/>
      <c r="AD480" s="51"/>
      <c r="AE480" s="51"/>
      <c r="AF480" s="51"/>
      <c r="AG480" s="51"/>
    </row>
    <row r="481" ht="13.5" customHeight="1">
      <c r="A481" s="5"/>
      <c r="B481" s="51"/>
      <c r="C481" s="51"/>
      <c r="D481" s="51"/>
      <c r="E481" s="51"/>
      <c r="F481" s="51"/>
      <c r="G481" s="78"/>
      <c r="H481" s="193"/>
      <c r="I481" s="51"/>
      <c r="J481" s="51"/>
      <c r="K481" s="51"/>
      <c r="L481" s="99"/>
      <c r="M481" s="51"/>
      <c r="N481" s="51"/>
      <c r="O481" s="51"/>
      <c r="P481" s="51"/>
      <c r="Q481" s="51"/>
      <c r="R481" s="51"/>
      <c r="S481" s="51"/>
      <c r="T481" s="51"/>
      <c r="U481" s="51"/>
      <c r="V481" s="51"/>
      <c r="W481" s="51"/>
      <c r="X481" s="51"/>
      <c r="Y481" s="51"/>
      <c r="Z481" s="51"/>
      <c r="AA481" s="51"/>
      <c r="AB481" s="51"/>
      <c r="AC481" s="51"/>
      <c r="AD481" s="51"/>
      <c r="AE481" s="51"/>
      <c r="AF481" s="51"/>
      <c r="AG481" s="51"/>
    </row>
    <row r="482" ht="13.5" customHeight="1">
      <c r="A482" s="5"/>
      <c r="B482" s="51"/>
      <c r="C482" s="51"/>
      <c r="D482" s="51"/>
      <c r="E482" s="51"/>
      <c r="F482" s="51"/>
      <c r="G482" s="78"/>
      <c r="H482" s="193"/>
      <c r="I482" s="51"/>
      <c r="J482" s="51"/>
      <c r="K482" s="51"/>
      <c r="L482" s="99"/>
      <c r="M482" s="51"/>
      <c r="N482" s="51"/>
      <c r="O482" s="51"/>
      <c r="P482" s="51"/>
      <c r="Q482" s="51"/>
      <c r="R482" s="51"/>
      <c r="S482" s="51"/>
      <c r="T482" s="51"/>
      <c r="U482" s="51"/>
      <c r="V482" s="51"/>
      <c r="W482" s="51"/>
      <c r="X482" s="51"/>
      <c r="Y482" s="51"/>
      <c r="Z482" s="51"/>
      <c r="AA482" s="51"/>
      <c r="AB482" s="51"/>
      <c r="AC482" s="51"/>
      <c r="AD482" s="51"/>
      <c r="AE482" s="51"/>
      <c r="AF482" s="51"/>
      <c r="AG482" s="51"/>
    </row>
    <row r="483" ht="13.5" customHeight="1">
      <c r="A483" s="5"/>
      <c r="B483" s="51"/>
      <c r="C483" s="51"/>
      <c r="D483" s="51"/>
      <c r="E483" s="51"/>
      <c r="F483" s="51"/>
      <c r="G483" s="78"/>
      <c r="H483" s="193"/>
      <c r="I483" s="51"/>
      <c r="J483" s="51"/>
      <c r="K483" s="51"/>
      <c r="L483" s="99"/>
      <c r="M483" s="51"/>
      <c r="N483" s="51"/>
      <c r="O483" s="51"/>
      <c r="P483" s="51"/>
      <c r="Q483" s="51"/>
      <c r="R483" s="51"/>
      <c r="S483" s="51"/>
      <c r="T483" s="51"/>
      <c r="U483" s="51"/>
      <c r="V483" s="51"/>
      <c r="W483" s="51"/>
      <c r="X483" s="51"/>
      <c r="Y483" s="51"/>
      <c r="Z483" s="51"/>
      <c r="AA483" s="51"/>
      <c r="AB483" s="51"/>
      <c r="AC483" s="51"/>
      <c r="AD483" s="51"/>
      <c r="AE483" s="51"/>
      <c r="AF483" s="51"/>
      <c r="AG483" s="51"/>
    </row>
    <row r="484" ht="13.5" customHeight="1">
      <c r="A484" s="5"/>
      <c r="B484" s="51"/>
      <c r="C484" s="51"/>
      <c r="D484" s="51"/>
      <c r="E484" s="51"/>
      <c r="F484" s="51"/>
      <c r="G484" s="78"/>
      <c r="H484" s="193"/>
      <c r="I484" s="51"/>
      <c r="J484" s="51"/>
      <c r="K484" s="51"/>
      <c r="L484" s="99"/>
      <c r="M484" s="51"/>
      <c r="N484" s="51"/>
      <c r="O484" s="51"/>
      <c r="P484" s="51"/>
      <c r="Q484" s="51"/>
      <c r="R484" s="51"/>
      <c r="S484" s="51"/>
      <c r="T484" s="51"/>
      <c r="U484" s="51"/>
      <c r="V484" s="51"/>
      <c r="W484" s="51"/>
      <c r="X484" s="51"/>
      <c r="Y484" s="51"/>
      <c r="Z484" s="51"/>
      <c r="AA484" s="51"/>
      <c r="AB484" s="51"/>
      <c r="AC484" s="51"/>
      <c r="AD484" s="51"/>
      <c r="AE484" s="51"/>
      <c r="AF484" s="51"/>
      <c r="AG484" s="51"/>
    </row>
    <row r="485" ht="13.5" customHeight="1">
      <c r="A485" s="5"/>
      <c r="B485" s="51"/>
      <c r="C485" s="51"/>
      <c r="D485" s="51"/>
      <c r="E485" s="51"/>
      <c r="F485" s="51"/>
      <c r="G485" s="78"/>
      <c r="H485" s="193"/>
      <c r="I485" s="51"/>
      <c r="J485" s="51"/>
      <c r="K485" s="51"/>
      <c r="L485" s="99"/>
      <c r="M485" s="51"/>
      <c r="N485" s="51"/>
      <c r="O485" s="51"/>
      <c r="P485" s="51"/>
      <c r="Q485" s="51"/>
      <c r="R485" s="51"/>
      <c r="S485" s="51"/>
      <c r="T485" s="51"/>
      <c r="U485" s="51"/>
      <c r="V485" s="51"/>
      <c r="W485" s="51"/>
      <c r="X485" s="51"/>
      <c r="Y485" s="51"/>
      <c r="Z485" s="51"/>
      <c r="AA485" s="51"/>
      <c r="AB485" s="51"/>
      <c r="AC485" s="51"/>
      <c r="AD485" s="51"/>
      <c r="AE485" s="51"/>
      <c r="AF485" s="51"/>
      <c r="AG485" s="51"/>
    </row>
    <row r="486" ht="13.5" customHeight="1">
      <c r="A486" s="5"/>
      <c r="B486" s="51"/>
      <c r="C486" s="51"/>
      <c r="D486" s="51"/>
      <c r="E486" s="51"/>
      <c r="F486" s="51"/>
      <c r="G486" s="78"/>
      <c r="H486" s="193"/>
      <c r="I486" s="51"/>
      <c r="J486" s="51"/>
      <c r="K486" s="51"/>
      <c r="L486" s="99"/>
      <c r="M486" s="51"/>
      <c r="N486" s="51"/>
      <c r="O486" s="51"/>
      <c r="P486" s="51"/>
      <c r="Q486" s="51"/>
      <c r="R486" s="51"/>
      <c r="S486" s="51"/>
      <c r="T486" s="51"/>
      <c r="U486" s="51"/>
      <c r="V486" s="51"/>
      <c r="W486" s="51"/>
      <c r="X486" s="51"/>
      <c r="Y486" s="51"/>
      <c r="Z486" s="51"/>
      <c r="AA486" s="51"/>
      <c r="AB486" s="51"/>
      <c r="AC486" s="51"/>
      <c r="AD486" s="51"/>
      <c r="AE486" s="51"/>
      <c r="AF486" s="51"/>
      <c r="AG486" s="51"/>
    </row>
    <row r="487" ht="13.5" customHeight="1">
      <c r="A487" s="5"/>
      <c r="B487" s="51"/>
      <c r="C487" s="51"/>
      <c r="D487" s="51"/>
      <c r="E487" s="51"/>
      <c r="F487" s="51"/>
      <c r="G487" s="78"/>
      <c r="H487" s="193"/>
      <c r="I487" s="51"/>
      <c r="J487" s="51"/>
      <c r="K487" s="51"/>
      <c r="L487" s="99"/>
      <c r="M487" s="51"/>
      <c r="N487" s="51"/>
      <c r="O487" s="51"/>
      <c r="P487" s="51"/>
      <c r="Q487" s="51"/>
      <c r="R487" s="51"/>
      <c r="S487" s="51"/>
      <c r="T487" s="51"/>
      <c r="U487" s="51"/>
      <c r="V487" s="51"/>
      <c r="W487" s="51"/>
      <c r="X487" s="51"/>
      <c r="Y487" s="51"/>
      <c r="Z487" s="51"/>
      <c r="AA487" s="51"/>
      <c r="AB487" s="51"/>
      <c r="AC487" s="51"/>
      <c r="AD487" s="51"/>
      <c r="AE487" s="51"/>
      <c r="AF487" s="51"/>
      <c r="AG487" s="51"/>
    </row>
    <row r="488" ht="13.5" customHeight="1">
      <c r="A488" s="5"/>
      <c r="B488" s="51"/>
      <c r="C488" s="51"/>
      <c r="D488" s="51"/>
      <c r="E488" s="51"/>
      <c r="F488" s="51"/>
      <c r="G488" s="78"/>
      <c r="H488" s="193"/>
      <c r="I488" s="51"/>
      <c r="J488" s="51"/>
      <c r="K488" s="51"/>
      <c r="L488" s="99"/>
      <c r="M488" s="51"/>
      <c r="N488" s="51"/>
      <c r="O488" s="51"/>
      <c r="P488" s="51"/>
      <c r="Q488" s="51"/>
      <c r="R488" s="51"/>
      <c r="S488" s="51"/>
      <c r="T488" s="51"/>
      <c r="U488" s="51"/>
      <c r="V488" s="51"/>
      <c r="W488" s="51"/>
      <c r="X488" s="51"/>
      <c r="Y488" s="51"/>
      <c r="Z488" s="51"/>
      <c r="AA488" s="51"/>
      <c r="AB488" s="51"/>
      <c r="AC488" s="51"/>
      <c r="AD488" s="51"/>
      <c r="AE488" s="51"/>
      <c r="AF488" s="51"/>
      <c r="AG488" s="51"/>
    </row>
    <row r="489" ht="13.5" customHeight="1">
      <c r="A489" s="5"/>
      <c r="B489" s="51"/>
      <c r="C489" s="51"/>
      <c r="D489" s="51"/>
      <c r="E489" s="51"/>
      <c r="F489" s="51"/>
      <c r="G489" s="78"/>
      <c r="H489" s="193"/>
      <c r="I489" s="51"/>
      <c r="J489" s="51"/>
      <c r="K489" s="51"/>
      <c r="L489" s="99"/>
      <c r="M489" s="51"/>
      <c r="N489" s="51"/>
      <c r="O489" s="51"/>
      <c r="P489" s="51"/>
      <c r="Q489" s="51"/>
      <c r="R489" s="51"/>
      <c r="S489" s="51"/>
      <c r="T489" s="51"/>
      <c r="U489" s="51"/>
      <c r="V489" s="51"/>
      <c r="W489" s="51"/>
      <c r="X489" s="51"/>
      <c r="Y489" s="51"/>
      <c r="Z489" s="51"/>
      <c r="AA489" s="51"/>
      <c r="AB489" s="51"/>
      <c r="AC489" s="51"/>
      <c r="AD489" s="51"/>
      <c r="AE489" s="51"/>
      <c r="AF489" s="51"/>
      <c r="AG489" s="51"/>
    </row>
    <row r="490" ht="13.5" customHeight="1">
      <c r="A490" s="5"/>
      <c r="B490" s="51"/>
      <c r="C490" s="51"/>
      <c r="D490" s="51"/>
      <c r="E490" s="51"/>
      <c r="F490" s="51"/>
      <c r="G490" s="78"/>
      <c r="H490" s="193"/>
      <c r="I490" s="51"/>
      <c r="J490" s="51"/>
      <c r="K490" s="51"/>
      <c r="L490" s="99"/>
      <c r="M490" s="51"/>
      <c r="N490" s="51"/>
      <c r="O490" s="51"/>
      <c r="P490" s="51"/>
      <c r="Q490" s="51"/>
      <c r="R490" s="51"/>
      <c r="S490" s="51"/>
      <c r="T490" s="51"/>
      <c r="U490" s="51"/>
      <c r="V490" s="51"/>
      <c r="W490" s="51"/>
      <c r="X490" s="51"/>
      <c r="Y490" s="51"/>
      <c r="Z490" s="51"/>
      <c r="AA490" s="51"/>
      <c r="AB490" s="51"/>
      <c r="AC490" s="51"/>
      <c r="AD490" s="51"/>
      <c r="AE490" s="51"/>
      <c r="AF490" s="51"/>
      <c r="AG490" s="51"/>
    </row>
    <row r="491" ht="13.5" customHeight="1">
      <c r="A491" s="5"/>
      <c r="B491" s="51"/>
      <c r="C491" s="51"/>
      <c r="D491" s="51"/>
      <c r="E491" s="51"/>
      <c r="F491" s="51"/>
      <c r="G491" s="78"/>
      <c r="H491" s="193"/>
      <c r="I491" s="51"/>
      <c r="J491" s="51"/>
      <c r="K491" s="51"/>
      <c r="L491" s="99"/>
      <c r="M491" s="51"/>
      <c r="N491" s="51"/>
      <c r="O491" s="51"/>
      <c r="P491" s="51"/>
      <c r="Q491" s="51"/>
      <c r="R491" s="51"/>
      <c r="S491" s="51"/>
      <c r="T491" s="51"/>
      <c r="U491" s="51"/>
      <c r="V491" s="51"/>
      <c r="W491" s="51"/>
      <c r="X491" s="51"/>
      <c r="Y491" s="51"/>
      <c r="Z491" s="51"/>
      <c r="AA491" s="51"/>
      <c r="AB491" s="51"/>
      <c r="AC491" s="51"/>
      <c r="AD491" s="51"/>
      <c r="AE491" s="51"/>
      <c r="AF491" s="51"/>
      <c r="AG491" s="51"/>
    </row>
    <row r="492" ht="13.5" customHeight="1">
      <c r="A492" s="5"/>
      <c r="B492" s="51"/>
      <c r="C492" s="51"/>
      <c r="D492" s="51"/>
      <c r="E492" s="51"/>
      <c r="F492" s="51"/>
      <c r="G492" s="78"/>
      <c r="H492" s="193"/>
      <c r="I492" s="51"/>
      <c r="J492" s="51"/>
      <c r="K492" s="51"/>
      <c r="L492" s="99"/>
      <c r="M492" s="51"/>
      <c r="N492" s="51"/>
      <c r="O492" s="51"/>
      <c r="P492" s="51"/>
      <c r="Q492" s="51"/>
      <c r="R492" s="51"/>
      <c r="S492" s="51"/>
      <c r="T492" s="51"/>
      <c r="U492" s="51"/>
      <c r="V492" s="51"/>
      <c r="W492" s="51"/>
      <c r="X492" s="51"/>
      <c r="Y492" s="51"/>
      <c r="Z492" s="51"/>
      <c r="AA492" s="51"/>
      <c r="AB492" s="51"/>
      <c r="AC492" s="51"/>
      <c r="AD492" s="51"/>
      <c r="AE492" s="51"/>
      <c r="AF492" s="51"/>
      <c r="AG492" s="51"/>
    </row>
    <row r="493" ht="13.5" customHeight="1">
      <c r="A493" s="5"/>
      <c r="B493" s="51"/>
      <c r="C493" s="51"/>
      <c r="D493" s="51"/>
      <c r="E493" s="51"/>
      <c r="F493" s="51"/>
      <c r="G493" s="78"/>
      <c r="H493" s="193"/>
      <c r="I493" s="51"/>
      <c r="J493" s="51"/>
      <c r="K493" s="51"/>
      <c r="L493" s="99"/>
      <c r="M493" s="51"/>
      <c r="N493" s="51"/>
      <c r="O493" s="51"/>
      <c r="P493" s="51"/>
      <c r="Q493" s="51"/>
      <c r="R493" s="51"/>
      <c r="S493" s="51"/>
      <c r="T493" s="51"/>
      <c r="U493" s="51"/>
      <c r="V493" s="51"/>
      <c r="W493" s="51"/>
      <c r="X493" s="51"/>
      <c r="Y493" s="51"/>
      <c r="Z493" s="51"/>
      <c r="AA493" s="51"/>
      <c r="AB493" s="51"/>
      <c r="AC493" s="51"/>
      <c r="AD493" s="51"/>
      <c r="AE493" s="51"/>
      <c r="AF493" s="51"/>
      <c r="AG493" s="51"/>
    </row>
    <row r="494" ht="13.5" customHeight="1">
      <c r="A494" s="5"/>
      <c r="B494" s="51"/>
      <c r="C494" s="51"/>
      <c r="D494" s="51"/>
      <c r="E494" s="51"/>
      <c r="F494" s="51"/>
      <c r="G494" s="78"/>
      <c r="H494" s="193"/>
      <c r="I494" s="51"/>
      <c r="J494" s="51"/>
      <c r="K494" s="51"/>
      <c r="L494" s="99"/>
      <c r="M494" s="51"/>
      <c r="N494" s="51"/>
      <c r="O494" s="51"/>
      <c r="P494" s="51"/>
      <c r="Q494" s="51"/>
      <c r="R494" s="51"/>
      <c r="S494" s="51"/>
      <c r="T494" s="51"/>
      <c r="U494" s="51"/>
      <c r="V494" s="51"/>
      <c r="W494" s="51"/>
      <c r="X494" s="51"/>
      <c r="Y494" s="51"/>
      <c r="Z494" s="51"/>
      <c r="AA494" s="51"/>
      <c r="AB494" s="51"/>
      <c r="AC494" s="51"/>
      <c r="AD494" s="51"/>
      <c r="AE494" s="51"/>
      <c r="AF494" s="51"/>
      <c r="AG494" s="51"/>
    </row>
    <row r="495" ht="13.5" customHeight="1">
      <c r="A495" s="5"/>
      <c r="B495" s="51"/>
      <c r="C495" s="51"/>
      <c r="D495" s="51"/>
      <c r="E495" s="51"/>
      <c r="F495" s="51"/>
      <c r="G495" s="78"/>
      <c r="H495" s="193"/>
      <c r="I495" s="51"/>
      <c r="J495" s="51"/>
      <c r="K495" s="51"/>
      <c r="L495" s="99"/>
      <c r="M495" s="51"/>
      <c r="N495" s="51"/>
      <c r="O495" s="51"/>
      <c r="P495" s="51"/>
      <c r="Q495" s="51"/>
      <c r="R495" s="51"/>
      <c r="S495" s="51"/>
      <c r="T495" s="51"/>
      <c r="U495" s="51"/>
      <c r="V495" s="51"/>
      <c r="W495" s="51"/>
      <c r="X495" s="51"/>
      <c r="Y495" s="51"/>
      <c r="Z495" s="51"/>
      <c r="AA495" s="51"/>
      <c r="AB495" s="51"/>
      <c r="AC495" s="51"/>
      <c r="AD495" s="51"/>
      <c r="AE495" s="51"/>
      <c r="AF495" s="51"/>
      <c r="AG495" s="51"/>
    </row>
    <row r="496" ht="13.5" customHeight="1">
      <c r="A496" s="5"/>
      <c r="B496" s="51"/>
      <c r="C496" s="51"/>
      <c r="D496" s="51"/>
      <c r="E496" s="51"/>
      <c r="F496" s="51"/>
      <c r="G496" s="78"/>
      <c r="H496" s="193"/>
      <c r="I496" s="51"/>
      <c r="J496" s="51"/>
      <c r="K496" s="51"/>
      <c r="L496" s="99"/>
      <c r="M496" s="51"/>
      <c r="N496" s="51"/>
      <c r="O496" s="51"/>
      <c r="P496" s="51"/>
      <c r="Q496" s="51"/>
      <c r="R496" s="51"/>
      <c r="S496" s="51"/>
      <c r="T496" s="51"/>
      <c r="U496" s="51"/>
      <c r="V496" s="51"/>
      <c r="W496" s="51"/>
      <c r="X496" s="51"/>
      <c r="Y496" s="51"/>
      <c r="Z496" s="51"/>
      <c r="AA496" s="51"/>
      <c r="AB496" s="51"/>
      <c r="AC496" s="51"/>
      <c r="AD496" s="51"/>
      <c r="AE496" s="51"/>
      <c r="AF496" s="51"/>
      <c r="AG496" s="51"/>
    </row>
    <row r="497" ht="13.5" customHeight="1">
      <c r="A497" s="5"/>
      <c r="B497" s="51"/>
      <c r="C497" s="51"/>
      <c r="D497" s="51"/>
      <c r="E497" s="51"/>
      <c r="F497" s="51"/>
      <c r="G497" s="78"/>
      <c r="H497" s="193"/>
      <c r="I497" s="51"/>
      <c r="J497" s="51"/>
      <c r="K497" s="51"/>
      <c r="L497" s="99"/>
      <c r="M497" s="51"/>
      <c r="N497" s="51"/>
      <c r="O497" s="51"/>
      <c r="P497" s="51"/>
      <c r="Q497" s="51"/>
      <c r="R497" s="51"/>
      <c r="S497" s="51"/>
      <c r="T497" s="51"/>
      <c r="U497" s="51"/>
      <c r="V497" s="51"/>
      <c r="W497" s="51"/>
      <c r="X497" s="51"/>
      <c r="Y497" s="51"/>
      <c r="Z497" s="51"/>
      <c r="AA497" s="51"/>
      <c r="AB497" s="51"/>
      <c r="AC497" s="51"/>
      <c r="AD497" s="51"/>
      <c r="AE497" s="51"/>
      <c r="AF497" s="51"/>
      <c r="AG497" s="51"/>
    </row>
    <row r="498" ht="13.5" customHeight="1">
      <c r="A498" s="5"/>
      <c r="B498" s="51"/>
      <c r="C498" s="51"/>
      <c r="D498" s="51"/>
      <c r="E498" s="51"/>
      <c r="F498" s="51"/>
      <c r="G498" s="78"/>
      <c r="H498" s="193"/>
      <c r="I498" s="51"/>
      <c r="J498" s="51"/>
      <c r="K498" s="51"/>
      <c r="L498" s="99"/>
      <c r="M498" s="51"/>
      <c r="N498" s="51"/>
      <c r="O498" s="51"/>
      <c r="P498" s="51"/>
      <c r="Q498" s="51"/>
      <c r="R498" s="51"/>
      <c r="S498" s="51"/>
      <c r="T498" s="51"/>
      <c r="U498" s="51"/>
      <c r="V498" s="51"/>
      <c r="W498" s="51"/>
      <c r="X498" s="51"/>
      <c r="Y498" s="51"/>
      <c r="Z498" s="51"/>
      <c r="AA498" s="51"/>
      <c r="AB498" s="51"/>
      <c r="AC498" s="51"/>
      <c r="AD498" s="51"/>
      <c r="AE498" s="51"/>
      <c r="AF498" s="51"/>
      <c r="AG498" s="51"/>
    </row>
    <row r="499" ht="13.5" customHeight="1">
      <c r="A499" s="5"/>
      <c r="B499" s="51"/>
      <c r="C499" s="51"/>
      <c r="D499" s="51"/>
      <c r="E499" s="51"/>
      <c r="F499" s="51"/>
      <c r="G499" s="78"/>
      <c r="H499" s="193"/>
      <c r="I499" s="51"/>
      <c r="J499" s="51"/>
      <c r="K499" s="51"/>
      <c r="L499" s="99"/>
      <c r="M499" s="51"/>
      <c r="N499" s="51"/>
      <c r="O499" s="51"/>
      <c r="P499" s="51"/>
      <c r="Q499" s="51"/>
      <c r="R499" s="51"/>
      <c r="S499" s="51"/>
      <c r="T499" s="51"/>
      <c r="U499" s="51"/>
      <c r="V499" s="51"/>
      <c r="W499" s="51"/>
      <c r="X499" s="51"/>
      <c r="Y499" s="51"/>
      <c r="Z499" s="51"/>
      <c r="AA499" s="51"/>
      <c r="AB499" s="51"/>
      <c r="AC499" s="51"/>
      <c r="AD499" s="51"/>
      <c r="AE499" s="51"/>
      <c r="AF499" s="51"/>
      <c r="AG499" s="51"/>
    </row>
    <row r="500" ht="13.5" customHeight="1">
      <c r="A500" s="5"/>
      <c r="B500" s="51"/>
      <c r="C500" s="51"/>
      <c r="D500" s="51"/>
      <c r="E500" s="51"/>
      <c r="F500" s="51"/>
      <c r="G500" s="78"/>
      <c r="H500" s="193"/>
      <c r="I500" s="51"/>
      <c r="J500" s="51"/>
      <c r="K500" s="51"/>
      <c r="L500" s="99"/>
      <c r="M500" s="51"/>
      <c r="N500" s="51"/>
      <c r="O500" s="51"/>
      <c r="P500" s="51"/>
      <c r="Q500" s="51"/>
      <c r="R500" s="51"/>
      <c r="S500" s="51"/>
      <c r="T500" s="51"/>
      <c r="U500" s="51"/>
      <c r="V500" s="51"/>
      <c r="W500" s="51"/>
      <c r="X500" s="51"/>
      <c r="Y500" s="51"/>
      <c r="Z500" s="51"/>
      <c r="AA500" s="51"/>
      <c r="AB500" s="51"/>
      <c r="AC500" s="51"/>
      <c r="AD500" s="51"/>
      <c r="AE500" s="51"/>
      <c r="AF500" s="51"/>
      <c r="AG500" s="51"/>
    </row>
    <row r="501" ht="13.5" customHeight="1">
      <c r="A501" s="5"/>
      <c r="B501" s="51"/>
      <c r="C501" s="51"/>
      <c r="D501" s="51"/>
      <c r="E501" s="51"/>
      <c r="F501" s="51"/>
      <c r="G501" s="78"/>
      <c r="H501" s="193"/>
      <c r="I501" s="51"/>
      <c r="J501" s="51"/>
      <c r="K501" s="51"/>
      <c r="L501" s="99"/>
      <c r="M501" s="51"/>
      <c r="N501" s="51"/>
      <c r="O501" s="51"/>
      <c r="P501" s="51"/>
      <c r="Q501" s="51"/>
      <c r="R501" s="51"/>
      <c r="S501" s="51"/>
      <c r="T501" s="51"/>
      <c r="U501" s="51"/>
      <c r="V501" s="51"/>
      <c r="W501" s="51"/>
      <c r="X501" s="51"/>
      <c r="Y501" s="51"/>
      <c r="Z501" s="51"/>
      <c r="AA501" s="51"/>
      <c r="AB501" s="51"/>
      <c r="AC501" s="51"/>
      <c r="AD501" s="51"/>
      <c r="AE501" s="51"/>
      <c r="AF501" s="51"/>
      <c r="AG501" s="51"/>
    </row>
    <row r="502" ht="13.5" customHeight="1">
      <c r="A502" s="5"/>
      <c r="B502" s="51"/>
      <c r="C502" s="51"/>
      <c r="D502" s="51"/>
      <c r="E502" s="51"/>
      <c r="F502" s="51"/>
      <c r="G502" s="78"/>
      <c r="H502" s="193"/>
      <c r="I502" s="51"/>
      <c r="J502" s="51"/>
      <c r="K502" s="51"/>
      <c r="L502" s="99"/>
      <c r="M502" s="51"/>
      <c r="N502" s="51"/>
      <c r="O502" s="51"/>
      <c r="P502" s="51"/>
      <c r="Q502" s="51"/>
      <c r="R502" s="51"/>
      <c r="S502" s="51"/>
      <c r="T502" s="51"/>
      <c r="U502" s="51"/>
      <c r="V502" s="51"/>
      <c r="W502" s="51"/>
      <c r="X502" s="51"/>
      <c r="Y502" s="51"/>
      <c r="Z502" s="51"/>
      <c r="AA502" s="51"/>
      <c r="AB502" s="51"/>
      <c r="AC502" s="51"/>
      <c r="AD502" s="51"/>
      <c r="AE502" s="51"/>
      <c r="AF502" s="51"/>
      <c r="AG502" s="51"/>
    </row>
    <row r="503" ht="13.5" customHeight="1">
      <c r="A503" s="5"/>
      <c r="B503" s="51"/>
      <c r="C503" s="51"/>
      <c r="D503" s="51"/>
      <c r="E503" s="51"/>
      <c r="F503" s="51"/>
      <c r="G503" s="78"/>
      <c r="H503" s="193"/>
      <c r="I503" s="51"/>
      <c r="J503" s="51"/>
      <c r="K503" s="51"/>
      <c r="L503" s="99"/>
      <c r="M503" s="51"/>
      <c r="N503" s="51"/>
      <c r="O503" s="51"/>
      <c r="P503" s="51"/>
      <c r="Q503" s="51"/>
      <c r="R503" s="51"/>
      <c r="S503" s="51"/>
      <c r="T503" s="51"/>
      <c r="U503" s="51"/>
      <c r="V503" s="51"/>
      <c r="W503" s="51"/>
      <c r="X503" s="51"/>
      <c r="Y503" s="51"/>
      <c r="Z503" s="51"/>
      <c r="AA503" s="51"/>
      <c r="AB503" s="51"/>
      <c r="AC503" s="51"/>
      <c r="AD503" s="51"/>
      <c r="AE503" s="51"/>
      <c r="AF503" s="51"/>
      <c r="AG503" s="51"/>
    </row>
    <row r="504" ht="13.5" customHeight="1">
      <c r="A504" s="5"/>
      <c r="B504" s="51"/>
      <c r="C504" s="51"/>
      <c r="D504" s="51"/>
      <c r="E504" s="51"/>
      <c r="F504" s="51"/>
      <c r="G504" s="78"/>
      <c r="H504" s="193"/>
      <c r="I504" s="51"/>
      <c r="J504" s="51"/>
      <c r="K504" s="51"/>
      <c r="L504" s="99"/>
      <c r="M504" s="51"/>
      <c r="N504" s="51"/>
      <c r="O504" s="51"/>
      <c r="P504" s="51"/>
      <c r="Q504" s="51"/>
      <c r="R504" s="51"/>
      <c r="S504" s="51"/>
      <c r="T504" s="51"/>
      <c r="U504" s="51"/>
      <c r="V504" s="51"/>
      <c r="W504" s="51"/>
      <c r="X504" s="51"/>
      <c r="Y504" s="51"/>
      <c r="Z504" s="51"/>
      <c r="AA504" s="51"/>
      <c r="AB504" s="51"/>
      <c r="AC504" s="51"/>
      <c r="AD504" s="51"/>
      <c r="AE504" s="51"/>
      <c r="AF504" s="51"/>
      <c r="AG504" s="51"/>
    </row>
    <row r="505" ht="13.5" customHeight="1">
      <c r="A505" s="5"/>
      <c r="B505" s="51"/>
      <c r="C505" s="51"/>
      <c r="D505" s="51"/>
      <c r="E505" s="51"/>
      <c r="F505" s="51"/>
      <c r="G505" s="78"/>
      <c r="H505" s="193"/>
      <c r="I505" s="51"/>
      <c r="J505" s="51"/>
      <c r="K505" s="51"/>
      <c r="L505" s="99"/>
      <c r="M505" s="51"/>
      <c r="N505" s="51"/>
      <c r="O505" s="51"/>
      <c r="P505" s="51"/>
      <c r="Q505" s="51"/>
      <c r="R505" s="51"/>
      <c r="S505" s="51"/>
      <c r="T505" s="51"/>
      <c r="U505" s="51"/>
      <c r="V505" s="51"/>
      <c r="W505" s="51"/>
      <c r="X505" s="51"/>
      <c r="Y505" s="51"/>
      <c r="Z505" s="51"/>
      <c r="AA505" s="51"/>
      <c r="AB505" s="51"/>
      <c r="AC505" s="51"/>
      <c r="AD505" s="51"/>
      <c r="AE505" s="51"/>
      <c r="AF505" s="51"/>
      <c r="AG505" s="51"/>
    </row>
    <row r="506" ht="13.5" customHeight="1">
      <c r="A506" s="5"/>
      <c r="B506" s="51"/>
      <c r="C506" s="51"/>
      <c r="D506" s="51"/>
      <c r="E506" s="51"/>
      <c r="F506" s="51"/>
      <c r="G506" s="78"/>
      <c r="H506" s="193"/>
      <c r="I506" s="51"/>
      <c r="J506" s="51"/>
      <c r="K506" s="51"/>
      <c r="L506" s="99"/>
      <c r="M506" s="51"/>
      <c r="N506" s="51"/>
      <c r="O506" s="51"/>
      <c r="P506" s="51"/>
      <c r="Q506" s="51"/>
      <c r="R506" s="51"/>
      <c r="S506" s="51"/>
      <c r="T506" s="51"/>
      <c r="U506" s="51"/>
      <c r="V506" s="51"/>
      <c r="W506" s="51"/>
      <c r="X506" s="51"/>
      <c r="Y506" s="51"/>
      <c r="Z506" s="51"/>
      <c r="AA506" s="51"/>
      <c r="AB506" s="51"/>
      <c r="AC506" s="51"/>
      <c r="AD506" s="51"/>
      <c r="AE506" s="51"/>
      <c r="AF506" s="51"/>
      <c r="AG506" s="51"/>
    </row>
    <row r="507" ht="13.5" customHeight="1">
      <c r="A507" s="5"/>
      <c r="B507" s="51"/>
      <c r="C507" s="51"/>
      <c r="D507" s="51"/>
      <c r="E507" s="51"/>
      <c r="F507" s="51"/>
      <c r="G507" s="78"/>
      <c r="H507" s="193"/>
      <c r="I507" s="51"/>
      <c r="J507" s="51"/>
      <c r="K507" s="51"/>
      <c r="L507" s="99"/>
      <c r="M507" s="51"/>
      <c r="N507" s="51"/>
      <c r="O507" s="51"/>
      <c r="P507" s="51"/>
      <c r="Q507" s="51"/>
      <c r="R507" s="51"/>
      <c r="S507" s="51"/>
      <c r="T507" s="51"/>
      <c r="U507" s="51"/>
      <c r="V507" s="51"/>
      <c r="W507" s="51"/>
      <c r="X507" s="51"/>
      <c r="Y507" s="51"/>
      <c r="Z507" s="51"/>
      <c r="AA507" s="51"/>
      <c r="AB507" s="51"/>
      <c r="AC507" s="51"/>
      <c r="AD507" s="51"/>
      <c r="AE507" s="51"/>
      <c r="AF507" s="51"/>
      <c r="AG507" s="51"/>
    </row>
    <row r="508" ht="13.5" customHeight="1">
      <c r="A508" s="5"/>
      <c r="B508" s="51"/>
      <c r="C508" s="51"/>
      <c r="D508" s="51"/>
      <c r="E508" s="51"/>
      <c r="F508" s="51"/>
      <c r="G508" s="78"/>
      <c r="H508" s="193"/>
      <c r="I508" s="51"/>
      <c r="J508" s="51"/>
      <c r="K508" s="51"/>
      <c r="L508" s="99"/>
      <c r="M508" s="51"/>
      <c r="N508" s="51"/>
      <c r="O508" s="51"/>
      <c r="P508" s="51"/>
      <c r="Q508" s="51"/>
      <c r="R508" s="51"/>
      <c r="S508" s="51"/>
      <c r="T508" s="51"/>
      <c r="U508" s="51"/>
      <c r="V508" s="51"/>
      <c r="W508" s="51"/>
      <c r="X508" s="51"/>
      <c r="Y508" s="51"/>
      <c r="Z508" s="51"/>
      <c r="AA508" s="51"/>
      <c r="AB508" s="51"/>
      <c r="AC508" s="51"/>
      <c r="AD508" s="51"/>
      <c r="AE508" s="51"/>
      <c r="AF508" s="51"/>
      <c r="AG508" s="51"/>
    </row>
    <row r="509" ht="13.5" customHeight="1">
      <c r="A509" s="5"/>
      <c r="B509" s="51"/>
      <c r="C509" s="51"/>
      <c r="D509" s="51"/>
      <c r="E509" s="51"/>
      <c r="F509" s="51"/>
      <c r="G509" s="78"/>
      <c r="H509" s="193"/>
      <c r="I509" s="51"/>
      <c r="J509" s="51"/>
      <c r="K509" s="51"/>
      <c r="L509" s="99"/>
      <c r="M509" s="51"/>
      <c r="N509" s="51"/>
      <c r="O509" s="51"/>
      <c r="P509" s="51"/>
      <c r="Q509" s="51"/>
      <c r="R509" s="51"/>
      <c r="S509" s="51"/>
      <c r="T509" s="51"/>
      <c r="U509" s="51"/>
      <c r="V509" s="51"/>
      <c r="W509" s="51"/>
      <c r="X509" s="51"/>
      <c r="Y509" s="51"/>
      <c r="Z509" s="51"/>
      <c r="AA509" s="51"/>
      <c r="AB509" s="51"/>
      <c r="AC509" s="51"/>
      <c r="AD509" s="51"/>
      <c r="AE509" s="51"/>
      <c r="AF509" s="51"/>
      <c r="AG509" s="51"/>
    </row>
    <row r="510" ht="13.5" customHeight="1">
      <c r="A510" s="5"/>
      <c r="B510" s="51"/>
      <c r="C510" s="51"/>
      <c r="D510" s="51"/>
      <c r="E510" s="51"/>
      <c r="F510" s="51"/>
      <c r="G510" s="78"/>
      <c r="H510" s="193"/>
      <c r="I510" s="51"/>
      <c r="J510" s="51"/>
      <c r="K510" s="51"/>
      <c r="L510" s="99"/>
      <c r="M510" s="51"/>
      <c r="N510" s="51"/>
      <c r="O510" s="51"/>
      <c r="P510" s="51"/>
      <c r="Q510" s="51"/>
      <c r="R510" s="51"/>
      <c r="S510" s="51"/>
      <c r="T510" s="51"/>
      <c r="U510" s="51"/>
      <c r="V510" s="51"/>
      <c r="W510" s="51"/>
      <c r="X510" s="51"/>
      <c r="Y510" s="51"/>
      <c r="Z510" s="51"/>
      <c r="AA510" s="51"/>
      <c r="AB510" s="51"/>
      <c r="AC510" s="51"/>
      <c r="AD510" s="51"/>
      <c r="AE510" s="51"/>
      <c r="AF510" s="51"/>
      <c r="AG510" s="51"/>
    </row>
    <row r="511" ht="13.5" customHeight="1">
      <c r="A511" s="5"/>
      <c r="B511" s="51"/>
      <c r="C511" s="51"/>
      <c r="D511" s="51"/>
      <c r="E511" s="51"/>
      <c r="F511" s="51"/>
      <c r="G511" s="78"/>
      <c r="H511" s="193"/>
      <c r="I511" s="51"/>
      <c r="J511" s="51"/>
      <c r="K511" s="51"/>
      <c r="L511" s="99"/>
      <c r="M511" s="51"/>
      <c r="N511" s="51"/>
      <c r="O511" s="51"/>
      <c r="P511" s="51"/>
      <c r="Q511" s="51"/>
      <c r="R511" s="51"/>
      <c r="S511" s="51"/>
      <c r="T511" s="51"/>
      <c r="U511" s="51"/>
      <c r="V511" s="51"/>
      <c r="W511" s="51"/>
      <c r="X511" s="51"/>
      <c r="Y511" s="51"/>
      <c r="Z511" s="51"/>
      <c r="AA511" s="51"/>
      <c r="AB511" s="51"/>
      <c r="AC511" s="51"/>
      <c r="AD511" s="51"/>
      <c r="AE511" s="51"/>
      <c r="AF511" s="51"/>
      <c r="AG511" s="51"/>
    </row>
    <row r="512" ht="13.5" customHeight="1">
      <c r="A512" s="5"/>
      <c r="B512" s="51"/>
      <c r="C512" s="51"/>
      <c r="D512" s="51"/>
      <c r="E512" s="51"/>
      <c r="F512" s="51"/>
      <c r="G512" s="78"/>
      <c r="H512" s="193"/>
      <c r="I512" s="51"/>
      <c r="J512" s="51"/>
      <c r="K512" s="51"/>
      <c r="L512" s="99"/>
      <c r="M512" s="51"/>
      <c r="N512" s="51"/>
      <c r="O512" s="51"/>
      <c r="P512" s="51"/>
      <c r="Q512" s="51"/>
      <c r="R512" s="51"/>
      <c r="S512" s="51"/>
      <c r="T512" s="51"/>
      <c r="U512" s="51"/>
      <c r="V512" s="51"/>
      <c r="W512" s="51"/>
      <c r="X512" s="51"/>
      <c r="Y512" s="51"/>
      <c r="Z512" s="51"/>
      <c r="AA512" s="51"/>
      <c r="AB512" s="51"/>
      <c r="AC512" s="51"/>
      <c r="AD512" s="51"/>
      <c r="AE512" s="51"/>
      <c r="AF512" s="51"/>
      <c r="AG512" s="51"/>
    </row>
    <row r="513" ht="13.5" customHeight="1">
      <c r="A513" s="5"/>
      <c r="B513" s="51"/>
      <c r="C513" s="51"/>
      <c r="D513" s="51"/>
      <c r="E513" s="51"/>
      <c r="F513" s="51"/>
      <c r="G513" s="78"/>
      <c r="H513" s="193"/>
      <c r="I513" s="51"/>
      <c r="J513" s="51"/>
      <c r="K513" s="51"/>
      <c r="L513" s="99"/>
      <c r="M513" s="51"/>
      <c r="N513" s="51"/>
      <c r="O513" s="51"/>
      <c r="P513" s="51"/>
      <c r="Q513" s="51"/>
      <c r="R513" s="51"/>
      <c r="S513" s="51"/>
      <c r="T513" s="51"/>
      <c r="U513" s="51"/>
      <c r="V513" s="51"/>
      <c r="W513" s="51"/>
      <c r="X513" s="51"/>
      <c r="Y513" s="51"/>
      <c r="Z513" s="51"/>
      <c r="AA513" s="51"/>
      <c r="AB513" s="51"/>
      <c r="AC513" s="51"/>
      <c r="AD513" s="51"/>
      <c r="AE513" s="51"/>
      <c r="AF513" s="51"/>
      <c r="AG513" s="51"/>
    </row>
    <row r="514" ht="13.5" customHeight="1">
      <c r="A514" s="5"/>
      <c r="B514" s="51"/>
      <c r="C514" s="51"/>
      <c r="D514" s="51"/>
      <c r="E514" s="51"/>
      <c r="F514" s="51"/>
      <c r="G514" s="78"/>
      <c r="H514" s="193"/>
      <c r="I514" s="51"/>
      <c r="J514" s="51"/>
      <c r="K514" s="51"/>
      <c r="L514" s="99"/>
      <c r="M514" s="51"/>
      <c r="N514" s="51"/>
      <c r="O514" s="51"/>
      <c r="P514" s="51"/>
      <c r="Q514" s="51"/>
      <c r="R514" s="51"/>
      <c r="S514" s="51"/>
      <c r="T514" s="51"/>
      <c r="U514" s="51"/>
      <c r="V514" s="51"/>
      <c r="W514" s="51"/>
      <c r="X514" s="51"/>
      <c r="Y514" s="51"/>
      <c r="Z514" s="51"/>
      <c r="AA514" s="51"/>
      <c r="AB514" s="51"/>
      <c r="AC514" s="51"/>
      <c r="AD514" s="51"/>
      <c r="AE514" s="51"/>
      <c r="AF514" s="51"/>
      <c r="AG514" s="51"/>
    </row>
    <row r="515" ht="13.5" customHeight="1">
      <c r="A515" s="5"/>
      <c r="B515" s="51"/>
      <c r="C515" s="51"/>
      <c r="D515" s="51"/>
      <c r="E515" s="51"/>
      <c r="F515" s="51"/>
      <c r="G515" s="78"/>
      <c r="H515" s="193"/>
      <c r="I515" s="51"/>
      <c r="J515" s="51"/>
      <c r="K515" s="51"/>
      <c r="L515" s="99"/>
      <c r="M515" s="51"/>
      <c r="N515" s="51"/>
      <c r="O515" s="51"/>
      <c r="P515" s="51"/>
      <c r="Q515" s="51"/>
      <c r="R515" s="51"/>
      <c r="S515" s="51"/>
      <c r="T515" s="51"/>
      <c r="U515" s="51"/>
      <c r="V515" s="51"/>
      <c r="W515" s="51"/>
      <c r="X515" s="51"/>
      <c r="Y515" s="51"/>
      <c r="Z515" s="51"/>
      <c r="AA515" s="51"/>
      <c r="AB515" s="51"/>
      <c r="AC515" s="51"/>
      <c r="AD515" s="51"/>
      <c r="AE515" s="51"/>
      <c r="AF515" s="51"/>
      <c r="AG515" s="51"/>
    </row>
    <row r="516" ht="13.5" customHeight="1">
      <c r="A516" s="5"/>
      <c r="B516" s="51"/>
      <c r="C516" s="51"/>
      <c r="D516" s="51"/>
      <c r="E516" s="51"/>
      <c r="F516" s="51"/>
      <c r="G516" s="78"/>
      <c r="H516" s="193"/>
      <c r="I516" s="51"/>
      <c r="J516" s="51"/>
      <c r="K516" s="51"/>
      <c r="L516" s="99"/>
      <c r="M516" s="51"/>
      <c r="N516" s="51"/>
      <c r="O516" s="51"/>
      <c r="P516" s="51"/>
      <c r="Q516" s="51"/>
      <c r="R516" s="51"/>
      <c r="S516" s="51"/>
      <c r="T516" s="51"/>
      <c r="U516" s="51"/>
      <c r="V516" s="51"/>
      <c r="W516" s="51"/>
      <c r="X516" s="51"/>
      <c r="Y516" s="51"/>
      <c r="Z516" s="51"/>
      <c r="AA516" s="51"/>
      <c r="AB516" s="51"/>
      <c r="AC516" s="51"/>
      <c r="AD516" s="51"/>
      <c r="AE516" s="51"/>
      <c r="AF516" s="51"/>
      <c r="AG516" s="51"/>
    </row>
    <row r="517" ht="13.5" customHeight="1">
      <c r="A517" s="5"/>
      <c r="B517" s="51"/>
      <c r="C517" s="51"/>
      <c r="D517" s="51"/>
      <c r="E517" s="51"/>
      <c r="F517" s="51"/>
      <c r="G517" s="78"/>
      <c r="H517" s="193"/>
      <c r="I517" s="51"/>
      <c r="J517" s="51"/>
      <c r="K517" s="51"/>
      <c r="L517" s="99"/>
      <c r="M517" s="51"/>
      <c r="N517" s="51"/>
      <c r="O517" s="51"/>
      <c r="P517" s="51"/>
      <c r="Q517" s="51"/>
      <c r="R517" s="51"/>
      <c r="S517" s="51"/>
      <c r="T517" s="51"/>
      <c r="U517" s="51"/>
      <c r="V517" s="51"/>
      <c r="W517" s="51"/>
      <c r="X517" s="51"/>
      <c r="Y517" s="51"/>
      <c r="Z517" s="51"/>
      <c r="AA517" s="51"/>
      <c r="AB517" s="51"/>
      <c r="AC517" s="51"/>
      <c r="AD517" s="51"/>
      <c r="AE517" s="51"/>
      <c r="AF517" s="51"/>
      <c r="AG517" s="51"/>
    </row>
    <row r="518" ht="13.5" customHeight="1">
      <c r="A518" s="5"/>
      <c r="B518" s="51"/>
      <c r="C518" s="51"/>
      <c r="D518" s="51"/>
      <c r="E518" s="51"/>
      <c r="F518" s="51"/>
      <c r="G518" s="78"/>
      <c r="H518" s="193"/>
      <c r="I518" s="51"/>
      <c r="J518" s="51"/>
      <c r="K518" s="51"/>
      <c r="L518" s="99"/>
      <c r="M518" s="51"/>
      <c r="N518" s="51"/>
      <c r="O518" s="51"/>
      <c r="P518" s="51"/>
      <c r="Q518" s="51"/>
      <c r="R518" s="51"/>
      <c r="S518" s="51"/>
      <c r="T518" s="51"/>
      <c r="U518" s="51"/>
      <c r="V518" s="51"/>
      <c r="W518" s="51"/>
      <c r="X518" s="51"/>
      <c r="Y518" s="51"/>
      <c r="Z518" s="51"/>
      <c r="AA518" s="51"/>
      <c r="AB518" s="51"/>
      <c r="AC518" s="51"/>
      <c r="AD518" s="51"/>
      <c r="AE518" s="51"/>
      <c r="AF518" s="51"/>
      <c r="AG518" s="51"/>
    </row>
    <row r="519" ht="13.5" customHeight="1">
      <c r="A519" s="5"/>
      <c r="B519" s="51"/>
      <c r="C519" s="51"/>
      <c r="D519" s="51"/>
      <c r="E519" s="51"/>
      <c r="F519" s="51"/>
      <c r="G519" s="78"/>
      <c r="H519" s="193"/>
      <c r="I519" s="51"/>
      <c r="J519" s="51"/>
      <c r="K519" s="51"/>
      <c r="L519" s="99"/>
      <c r="M519" s="51"/>
      <c r="N519" s="51"/>
      <c r="O519" s="51"/>
      <c r="P519" s="51"/>
      <c r="Q519" s="51"/>
      <c r="R519" s="51"/>
      <c r="S519" s="51"/>
      <c r="T519" s="51"/>
      <c r="U519" s="51"/>
      <c r="V519" s="51"/>
      <c r="W519" s="51"/>
      <c r="X519" s="51"/>
      <c r="Y519" s="51"/>
      <c r="Z519" s="51"/>
      <c r="AA519" s="51"/>
      <c r="AB519" s="51"/>
      <c r="AC519" s="51"/>
      <c r="AD519" s="51"/>
      <c r="AE519" s="51"/>
      <c r="AF519" s="51"/>
      <c r="AG519" s="51"/>
    </row>
    <row r="520" ht="13.5" customHeight="1">
      <c r="A520" s="5"/>
      <c r="B520" s="51"/>
      <c r="C520" s="51"/>
      <c r="D520" s="51"/>
      <c r="E520" s="51"/>
      <c r="F520" s="51"/>
      <c r="G520" s="78"/>
      <c r="H520" s="193"/>
      <c r="I520" s="51"/>
      <c r="J520" s="51"/>
      <c r="K520" s="51"/>
      <c r="L520" s="99"/>
      <c r="M520" s="51"/>
      <c r="N520" s="51"/>
      <c r="O520" s="51"/>
      <c r="P520" s="51"/>
      <c r="Q520" s="51"/>
      <c r="R520" s="51"/>
      <c r="S520" s="51"/>
      <c r="T520" s="51"/>
      <c r="U520" s="51"/>
      <c r="V520" s="51"/>
      <c r="W520" s="51"/>
      <c r="X520" s="51"/>
      <c r="Y520" s="51"/>
      <c r="Z520" s="51"/>
      <c r="AA520" s="51"/>
      <c r="AB520" s="51"/>
      <c r="AC520" s="51"/>
      <c r="AD520" s="51"/>
      <c r="AE520" s="51"/>
      <c r="AF520" s="51"/>
      <c r="AG520" s="51"/>
    </row>
    <row r="521" ht="13.5" customHeight="1">
      <c r="A521" s="5"/>
      <c r="B521" s="51"/>
      <c r="C521" s="51"/>
      <c r="D521" s="51"/>
      <c r="E521" s="51"/>
      <c r="F521" s="51"/>
      <c r="G521" s="78"/>
      <c r="H521" s="193"/>
      <c r="I521" s="51"/>
      <c r="J521" s="51"/>
      <c r="K521" s="51"/>
      <c r="L521" s="99"/>
      <c r="M521" s="51"/>
      <c r="N521" s="51"/>
      <c r="O521" s="51"/>
      <c r="P521" s="51"/>
      <c r="Q521" s="51"/>
      <c r="R521" s="51"/>
      <c r="S521" s="51"/>
      <c r="T521" s="51"/>
      <c r="U521" s="51"/>
      <c r="V521" s="51"/>
      <c r="W521" s="51"/>
      <c r="X521" s="51"/>
      <c r="Y521" s="51"/>
      <c r="Z521" s="51"/>
      <c r="AA521" s="51"/>
      <c r="AB521" s="51"/>
      <c r="AC521" s="51"/>
      <c r="AD521" s="51"/>
      <c r="AE521" s="51"/>
      <c r="AF521" s="51"/>
      <c r="AG521" s="51"/>
    </row>
    <row r="522" ht="13.5" customHeight="1">
      <c r="A522" s="5"/>
      <c r="B522" s="51"/>
      <c r="C522" s="51"/>
      <c r="D522" s="51"/>
      <c r="E522" s="51"/>
      <c r="F522" s="51"/>
      <c r="G522" s="78"/>
      <c r="H522" s="193"/>
      <c r="I522" s="51"/>
      <c r="J522" s="51"/>
      <c r="K522" s="51"/>
      <c r="L522" s="99"/>
      <c r="M522" s="51"/>
      <c r="N522" s="51"/>
      <c r="O522" s="51"/>
      <c r="P522" s="51"/>
      <c r="Q522" s="51"/>
      <c r="R522" s="51"/>
      <c r="S522" s="51"/>
      <c r="T522" s="51"/>
      <c r="U522" s="51"/>
      <c r="V522" s="51"/>
      <c r="W522" s="51"/>
      <c r="X522" s="51"/>
      <c r="Y522" s="51"/>
      <c r="Z522" s="51"/>
      <c r="AA522" s="51"/>
      <c r="AB522" s="51"/>
      <c r="AC522" s="51"/>
      <c r="AD522" s="51"/>
      <c r="AE522" s="51"/>
      <c r="AF522" s="51"/>
      <c r="AG522" s="51"/>
    </row>
    <row r="523" ht="13.5" customHeight="1">
      <c r="A523" s="5"/>
      <c r="B523" s="51"/>
      <c r="C523" s="51"/>
      <c r="D523" s="51"/>
      <c r="E523" s="51"/>
      <c r="F523" s="51"/>
      <c r="G523" s="78"/>
      <c r="H523" s="193"/>
      <c r="I523" s="51"/>
      <c r="J523" s="51"/>
      <c r="K523" s="51"/>
      <c r="L523" s="99"/>
      <c r="M523" s="51"/>
      <c r="N523" s="51"/>
      <c r="O523" s="51"/>
      <c r="P523" s="51"/>
      <c r="Q523" s="51"/>
      <c r="R523" s="51"/>
      <c r="S523" s="51"/>
      <c r="T523" s="51"/>
      <c r="U523" s="51"/>
      <c r="V523" s="51"/>
      <c r="W523" s="51"/>
      <c r="X523" s="51"/>
      <c r="Y523" s="51"/>
      <c r="Z523" s="51"/>
      <c r="AA523" s="51"/>
      <c r="AB523" s="51"/>
      <c r="AC523" s="51"/>
      <c r="AD523" s="51"/>
      <c r="AE523" s="51"/>
      <c r="AF523" s="51"/>
      <c r="AG523" s="51"/>
    </row>
    <row r="524" ht="13.5" customHeight="1">
      <c r="A524" s="5"/>
      <c r="B524" s="51"/>
      <c r="C524" s="51"/>
      <c r="D524" s="51"/>
      <c r="E524" s="51"/>
      <c r="F524" s="51"/>
      <c r="G524" s="78"/>
      <c r="H524" s="193"/>
      <c r="I524" s="51"/>
      <c r="J524" s="51"/>
      <c r="K524" s="51"/>
      <c r="L524" s="99"/>
      <c r="M524" s="51"/>
      <c r="N524" s="51"/>
      <c r="O524" s="51"/>
      <c r="P524" s="51"/>
      <c r="Q524" s="51"/>
      <c r="R524" s="51"/>
      <c r="S524" s="51"/>
      <c r="T524" s="51"/>
      <c r="U524" s="51"/>
      <c r="V524" s="51"/>
      <c r="W524" s="51"/>
      <c r="X524" s="51"/>
      <c r="Y524" s="51"/>
      <c r="Z524" s="51"/>
      <c r="AA524" s="51"/>
      <c r="AB524" s="51"/>
      <c r="AC524" s="51"/>
      <c r="AD524" s="51"/>
      <c r="AE524" s="51"/>
      <c r="AF524" s="51"/>
      <c r="AG524" s="51"/>
    </row>
    <row r="525" ht="13.5" customHeight="1">
      <c r="A525" s="5"/>
      <c r="B525" s="51"/>
      <c r="C525" s="51"/>
      <c r="D525" s="51"/>
      <c r="E525" s="51"/>
      <c r="F525" s="51"/>
      <c r="G525" s="78"/>
      <c r="H525" s="193"/>
      <c r="I525" s="51"/>
      <c r="J525" s="51"/>
      <c r="K525" s="51"/>
      <c r="L525" s="99"/>
      <c r="M525" s="51"/>
      <c r="N525" s="51"/>
      <c r="O525" s="51"/>
      <c r="P525" s="51"/>
      <c r="Q525" s="51"/>
      <c r="R525" s="51"/>
      <c r="S525" s="51"/>
      <c r="T525" s="51"/>
      <c r="U525" s="51"/>
      <c r="V525" s="51"/>
      <c r="W525" s="51"/>
      <c r="X525" s="51"/>
      <c r="Y525" s="51"/>
      <c r="Z525" s="51"/>
      <c r="AA525" s="51"/>
      <c r="AB525" s="51"/>
      <c r="AC525" s="51"/>
      <c r="AD525" s="51"/>
      <c r="AE525" s="51"/>
      <c r="AF525" s="51"/>
      <c r="AG525" s="51"/>
    </row>
    <row r="526" ht="13.5" customHeight="1">
      <c r="A526" s="5"/>
      <c r="B526" s="51"/>
      <c r="C526" s="51"/>
      <c r="D526" s="51"/>
      <c r="E526" s="51"/>
      <c r="F526" s="51"/>
      <c r="G526" s="78"/>
      <c r="H526" s="193"/>
      <c r="I526" s="51"/>
      <c r="J526" s="51"/>
      <c r="K526" s="51"/>
      <c r="L526" s="99"/>
      <c r="M526" s="51"/>
      <c r="N526" s="51"/>
      <c r="O526" s="51"/>
      <c r="P526" s="51"/>
      <c r="Q526" s="51"/>
      <c r="R526" s="51"/>
      <c r="S526" s="51"/>
      <c r="T526" s="51"/>
      <c r="U526" s="51"/>
      <c r="V526" s="51"/>
      <c r="W526" s="51"/>
      <c r="X526" s="51"/>
      <c r="Y526" s="51"/>
      <c r="Z526" s="51"/>
      <c r="AA526" s="51"/>
      <c r="AB526" s="51"/>
      <c r="AC526" s="51"/>
      <c r="AD526" s="51"/>
      <c r="AE526" s="51"/>
      <c r="AF526" s="51"/>
      <c r="AG526" s="51"/>
    </row>
    <row r="527" ht="13.5" customHeight="1">
      <c r="A527" s="5"/>
      <c r="B527" s="51"/>
      <c r="C527" s="51"/>
      <c r="D527" s="51"/>
      <c r="E527" s="51"/>
      <c r="F527" s="51"/>
      <c r="G527" s="78"/>
      <c r="H527" s="193"/>
      <c r="I527" s="51"/>
      <c r="J527" s="51"/>
      <c r="K527" s="51"/>
      <c r="L527" s="99"/>
      <c r="M527" s="51"/>
      <c r="N527" s="51"/>
      <c r="O527" s="51"/>
      <c r="P527" s="51"/>
      <c r="Q527" s="51"/>
      <c r="R527" s="51"/>
      <c r="S527" s="51"/>
      <c r="T527" s="51"/>
      <c r="U527" s="51"/>
      <c r="V527" s="51"/>
      <c r="W527" s="51"/>
      <c r="X527" s="51"/>
      <c r="Y527" s="51"/>
      <c r="Z527" s="51"/>
      <c r="AA527" s="51"/>
      <c r="AB527" s="51"/>
      <c r="AC527" s="51"/>
      <c r="AD527" s="51"/>
      <c r="AE527" s="51"/>
      <c r="AF527" s="51"/>
      <c r="AG527" s="51"/>
    </row>
    <row r="528" ht="13.5" customHeight="1">
      <c r="A528" s="5"/>
      <c r="B528" s="51"/>
      <c r="C528" s="51"/>
      <c r="D528" s="51"/>
      <c r="E528" s="51"/>
      <c r="F528" s="51"/>
      <c r="G528" s="78"/>
      <c r="H528" s="193"/>
      <c r="I528" s="51"/>
      <c r="J528" s="51"/>
      <c r="K528" s="51"/>
      <c r="L528" s="99"/>
      <c r="M528" s="51"/>
      <c r="N528" s="51"/>
      <c r="O528" s="51"/>
      <c r="P528" s="51"/>
      <c r="Q528" s="51"/>
      <c r="R528" s="51"/>
      <c r="S528" s="51"/>
      <c r="T528" s="51"/>
      <c r="U528" s="51"/>
      <c r="V528" s="51"/>
      <c r="W528" s="51"/>
      <c r="X528" s="51"/>
      <c r="Y528" s="51"/>
      <c r="Z528" s="51"/>
      <c r="AA528" s="51"/>
      <c r="AB528" s="51"/>
      <c r="AC528" s="51"/>
      <c r="AD528" s="51"/>
      <c r="AE528" s="51"/>
      <c r="AF528" s="51"/>
      <c r="AG528" s="51"/>
    </row>
    <row r="529" ht="13.5" customHeight="1">
      <c r="A529" s="5"/>
      <c r="B529" s="51"/>
      <c r="C529" s="51"/>
      <c r="D529" s="51"/>
      <c r="E529" s="51"/>
      <c r="F529" s="51"/>
      <c r="G529" s="78"/>
      <c r="H529" s="193"/>
      <c r="I529" s="51"/>
      <c r="J529" s="51"/>
      <c r="K529" s="51"/>
      <c r="L529" s="99"/>
      <c r="M529" s="51"/>
      <c r="N529" s="51"/>
      <c r="O529" s="51"/>
      <c r="P529" s="51"/>
      <c r="Q529" s="51"/>
      <c r="R529" s="51"/>
      <c r="S529" s="51"/>
      <c r="T529" s="51"/>
      <c r="U529" s="51"/>
      <c r="V529" s="51"/>
      <c r="W529" s="51"/>
      <c r="X529" s="51"/>
      <c r="Y529" s="51"/>
      <c r="Z529" s="51"/>
      <c r="AA529" s="51"/>
      <c r="AB529" s="51"/>
      <c r="AC529" s="51"/>
      <c r="AD529" s="51"/>
      <c r="AE529" s="51"/>
      <c r="AF529" s="51"/>
      <c r="AG529" s="51"/>
    </row>
    <row r="530" ht="13.5" customHeight="1">
      <c r="A530" s="5"/>
      <c r="B530" s="51"/>
      <c r="C530" s="51"/>
      <c r="D530" s="51"/>
      <c r="E530" s="51"/>
      <c r="F530" s="51"/>
      <c r="G530" s="78"/>
      <c r="H530" s="193"/>
      <c r="I530" s="51"/>
      <c r="J530" s="51"/>
      <c r="K530" s="51"/>
      <c r="L530" s="99"/>
      <c r="M530" s="51"/>
      <c r="N530" s="51"/>
      <c r="O530" s="51"/>
      <c r="P530" s="51"/>
      <c r="Q530" s="51"/>
      <c r="R530" s="51"/>
      <c r="S530" s="51"/>
      <c r="T530" s="51"/>
      <c r="U530" s="51"/>
      <c r="V530" s="51"/>
      <c r="W530" s="51"/>
      <c r="X530" s="51"/>
      <c r="Y530" s="51"/>
      <c r="Z530" s="51"/>
      <c r="AA530" s="51"/>
      <c r="AB530" s="51"/>
      <c r="AC530" s="51"/>
      <c r="AD530" s="51"/>
      <c r="AE530" s="51"/>
      <c r="AF530" s="51"/>
      <c r="AG530" s="51"/>
    </row>
    <row r="531" ht="13.5" customHeight="1">
      <c r="A531" s="5"/>
      <c r="B531" s="51"/>
      <c r="C531" s="51"/>
      <c r="D531" s="51"/>
      <c r="E531" s="51"/>
      <c r="F531" s="51"/>
      <c r="G531" s="78"/>
      <c r="H531" s="193"/>
      <c r="I531" s="51"/>
      <c r="J531" s="51"/>
      <c r="K531" s="51"/>
      <c r="L531" s="99"/>
      <c r="M531" s="51"/>
      <c r="N531" s="51"/>
      <c r="O531" s="51"/>
      <c r="P531" s="51"/>
      <c r="Q531" s="51"/>
      <c r="R531" s="51"/>
      <c r="S531" s="51"/>
      <c r="T531" s="51"/>
      <c r="U531" s="51"/>
      <c r="V531" s="51"/>
      <c r="W531" s="51"/>
      <c r="X531" s="51"/>
      <c r="Y531" s="51"/>
      <c r="Z531" s="51"/>
      <c r="AA531" s="51"/>
      <c r="AB531" s="51"/>
      <c r="AC531" s="51"/>
      <c r="AD531" s="51"/>
      <c r="AE531" s="51"/>
      <c r="AF531" s="51"/>
      <c r="AG531" s="51"/>
    </row>
    <row r="532" ht="13.5" customHeight="1">
      <c r="A532" s="5"/>
      <c r="B532" s="51"/>
      <c r="C532" s="51"/>
      <c r="D532" s="51"/>
      <c r="E532" s="51"/>
      <c r="F532" s="51"/>
      <c r="G532" s="78"/>
      <c r="H532" s="193"/>
      <c r="I532" s="51"/>
      <c r="J532" s="51"/>
      <c r="K532" s="51"/>
      <c r="L532" s="99"/>
      <c r="M532" s="51"/>
      <c r="N532" s="51"/>
      <c r="O532" s="51"/>
      <c r="P532" s="51"/>
      <c r="Q532" s="51"/>
      <c r="R532" s="51"/>
      <c r="S532" s="51"/>
      <c r="T532" s="51"/>
      <c r="U532" s="51"/>
      <c r="V532" s="51"/>
      <c r="W532" s="51"/>
      <c r="X532" s="51"/>
      <c r="Y532" s="51"/>
      <c r="Z532" s="51"/>
      <c r="AA532" s="51"/>
      <c r="AB532" s="51"/>
      <c r="AC532" s="51"/>
      <c r="AD532" s="51"/>
      <c r="AE532" s="51"/>
      <c r="AF532" s="51"/>
      <c r="AG532" s="51"/>
    </row>
    <row r="533" ht="13.5" customHeight="1">
      <c r="A533" s="5"/>
      <c r="B533" s="51"/>
      <c r="C533" s="51"/>
      <c r="D533" s="51"/>
      <c r="E533" s="51"/>
      <c r="F533" s="51"/>
      <c r="G533" s="78"/>
      <c r="H533" s="193"/>
      <c r="I533" s="51"/>
      <c r="J533" s="51"/>
      <c r="K533" s="51"/>
      <c r="L533" s="99"/>
      <c r="M533" s="51"/>
      <c r="N533" s="51"/>
      <c r="O533" s="51"/>
      <c r="P533" s="51"/>
      <c r="Q533" s="51"/>
      <c r="R533" s="51"/>
      <c r="S533" s="51"/>
      <c r="T533" s="51"/>
      <c r="U533" s="51"/>
      <c r="V533" s="51"/>
      <c r="W533" s="51"/>
      <c r="X533" s="51"/>
      <c r="Y533" s="51"/>
      <c r="Z533" s="51"/>
      <c r="AA533" s="51"/>
      <c r="AB533" s="51"/>
      <c r="AC533" s="51"/>
      <c r="AD533" s="51"/>
      <c r="AE533" s="51"/>
      <c r="AF533" s="51"/>
      <c r="AG533" s="51"/>
    </row>
    <row r="534" ht="13.5" customHeight="1">
      <c r="A534" s="5"/>
      <c r="B534" s="51"/>
      <c r="C534" s="51"/>
      <c r="D534" s="51"/>
      <c r="E534" s="51"/>
      <c r="F534" s="51"/>
      <c r="G534" s="78"/>
      <c r="H534" s="193"/>
      <c r="I534" s="51"/>
      <c r="J534" s="51"/>
      <c r="K534" s="51"/>
      <c r="L534" s="99"/>
      <c r="M534" s="51"/>
      <c r="N534" s="51"/>
      <c r="O534" s="51"/>
      <c r="P534" s="51"/>
      <c r="Q534" s="51"/>
      <c r="R534" s="51"/>
      <c r="S534" s="51"/>
      <c r="T534" s="51"/>
      <c r="U534" s="51"/>
      <c r="V534" s="51"/>
      <c r="W534" s="51"/>
      <c r="X534" s="51"/>
      <c r="Y534" s="51"/>
      <c r="Z534" s="51"/>
      <c r="AA534" s="51"/>
      <c r="AB534" s="51"/>
      <c r="AC534" s="51"/>
      <c r="AD534" s="51"/>
      <c r="AE534" s="51"/>
      <c r="AF534" s="51"/>
      <c r="AG534" s="51"/>
    </row>
    <row r="535" ht="13.5" customHeight="1">
      <c r="A535" s="5"/>
      <c r="B535" s="51"/>
      <c r="C535" s="51"/>
      <c r="D535" s="51"/>
      <c r="E535" s="51"/>
      <c r="F535" s="51"/>
      <c r="G535" s="78"/>
      <c r="H535" s="193"/>
      <c r="I535" s="51"/>
      <c r="J535" s="51"/>
      <c r="K535" s="51"/>
      <c r="L535" s="99"/>
      <c r="M535" s="51"/>
      <c r="N535" s="51"/>
      <c r="O535" s="51"/>
      <c r="P535" s="51"/>
      <c r="Q535" s="51"/>
      <c r="R535" s="51"/>
      <c r="S535" s="51"/>
      <c r="T535" s="51"/>
      <c r="U535" s="51"/>
      <c r="V535" s="51"/>
      <c r="W535" s="51"/>
      <c r="X535" s="51"/>
      <c r="Y535" s="51"/>
      <c r="Z535" s="51"/>
      <c r="AA535" s="51"/>
      <c r="AB535" s="51"/>
      <c r="AC535" s="51"/>
      <c r="AD535" s="51"/>
      <c r="AE535" s="51"/>
      <c r="AF535" s="51"/>
      <c r="AG535" s="51"/>
    </row>
    <row r="536" ht="13.5" customHeight="1">
      <c r="A536" s="5"/>
      <c r="B536" s="51"/>
      <c r="C536" s="51"/>
      <c r="D536" s="51"/>
      <c r="E536" s="51"/>
      <c r="F536" s="51"/>
      <c r="G536" s="78"/>
      <c r="H536" s="193"/>
      <c r="I536" s="51"/>
      <c r="J536" s="51"/>
      <c r="K536" s="51"/>
      <c r="L536" s="99"/>
      <c r="M536" s="51"/>
      <c r="N536" s="51"/>
      <c r="O536" s="51"/>
      <c r="P536" s="51"/>
      <c r="Q536" s="51"/>
      <c r="R536" s="51"/>
      <c r="S536" s="51"/>
      <c r="T536" s="51"/>
      <c r="U536" s="51"/>
      <c r="V536" s="51"/>
      <c r="W536" s="51"/>
      <c r="X536" s="51"/>
      <c r="Y536" s="51"/>
      <c r="Z536" s="51"/>
      <c r="AA536" s="51"/>
      <c r="AB536" s="51"/>
      <c r="AC536" s="51"/>
      <c r="AD536" s="51"/>
      <c r="AE536" s="51"/>
      <c r="AF536" s="51"/>
      <c r="AG536" s="51"/>
    </row>
    <row r="537" ht="13.5" customHeight="1">
      <c r="A537" s="5"/>
      <c r="B537" s="51"/>
      <c r="C537" s="51"/>
      <c r="D537" s="51"/>
      <c r="E537" s="51"/>
      <c r="F537" s="51"/>
      <c r="G537" s="78"/>
      <c r="H537" s="193"/>
      <c r="I537" s="51"/>
      <c r="J537" s="51"/>
      <c r="K537" s="51"/>
      <c r="L537" s="99"/>
      <c r="M537" s="51"/>
      <c r="N537" s="51"/>
      <c r="O537" s="51"/>
      <c r="P537" s="51"/>
      <c r="Q537" s="51"/>
      <c r="R537" s="51"/>
      <c r="S537" s="51"/>
      <c r="T537" s="51"/>
      <c r="U537" s="51"/>
      <c r="V537" s="51"/>
      <c r="W537" s="51"/>
      <c r="X537" s="51"/>
      <c r="Y537" s="51"/>
      <c r="Z537" s="51"/>
      <c r="AA537" s="51"/>
      <c r="AB537" s="51"/>
      <c r="AC537" s="51"/>
      <c r="AD537" s="51"/>
      <c r="AE537" s="51"/>
      <c r="AF537" s="51"/>
      <c r="AG537" s="51"/>
    </row>
    <row r="538" ht="13.5" customHeight="1">
      <c r="A538" s="5"/>
      <c r="B538" s="51"/>
      <c r="C538" s="51"/>
      <c r="D538" s="51"/>
      <c r="E538" s="51"/>
      <c r="F538" s="51"/>
      <c r="G538" s="78"/>
      <c r="H538" s="193"/>
      <c r="I538" s="51"/>
      <c r="J538" s="51"/>
      <c r="K538" s="51"/>
      <c r="L538" s="99"/>
      <c r="M538" s="51"/>
      <c r="N538" s="51"/>
      <c r="O538" s="51"/>
      <c r="P538" s="51"/>
      <c r="Q538" s="51"/>
      <c r="R538" s="51"/>
      <c r="S538" s="51"/>
      <c r="T538" s="51"/>
      <c r="U538" s="51"/>
      <c r="V538" s="51"/>
      <c r="W538" s="51"/>
      <c r="X538" s="51"/>
      <c r="Y538" s="51"/>
      <c r="Z538" s="51"/>
      <c r="AA538" s="51"/>
      <c r="AB538" s="51"/>
      <c r="AC538" s="51"/>
      <c r="AD538" s="51"/>
      <c r="AE538" s="51"/>
      <c r="AF538" s="51"/>
      <c r="AG538" s="51"/>
    </row>
    <row r="539" ht="13.5" customHeight="1">
      <c r="A539" s="5"/>
      <c r="B539" s="51"/>
      <c r="C539" s="51"/>
      <c r="D539" s="51"/>
      <c r="E539" s="51"/>
      <c r="F539" s="51"/>
      <c r="G539" s="78"/>
      <c r="H539" s="193"/>
      <c r="I539" s="51"/>
      <c r="J539" s="51"/>
      <c r="K539" s="51"/>
      <c r="L539" s="99"/>
      <c r="M539" s="51"/>
      <c r="N539" s="51"/>
      <c r="O539" s="51"/>
      <c r="P539" s="51"/>
      <c r="Q539" s="51"/>
      <c r="R539" s="51"/>
      <c r="S539" s="51"/>
      <c r="T539" s="51"/>
      <c r="U539" s="51"/>
      <c r="V539" s="51"/>
      <c r="W539" s="51"/>
      <c r="X539" s="51"/>
      <c r="Y539" s="51"/>
      <c r="Z539" s="51"/>
      <c r="AA539" s="51"/>
      <c r="AB539" s="51"/>
      <c r="AC539" s="51"/>
      <c r="AD539" s="51"/>
      <c r="AE539" s="51"/>
      <c r="AF539" s="51"/>
      <c r="AG539" s="51"/>
    </row>
    <row r="540" ht="13.5" customHeight="1">
      <c r="A540" s="5"/>
      <c r="B540" s="51"/>
      <c r="C540" s="51"/>
      <c r="D540" s="51"/>
      <c r="E540" s="51"/>
      <c r="F540" s="51"/>
      <c r="G540" s="78"/>
      <c r="H540" s="193"/>
      <c r="I540" s="51"/>
      <c r="J540" s="51"/>
      <c r="K540" s="51"/>
      <c r="L540" s="99"/>
      <c r="M540" s="51"/>
      <c r="N540" s="51"/>
      <c r="O540" s="51"/>
      <c r="P540" s="51"/>
      <c r="Q540" s="51"/>
      <c r="R540" s="51"/>
      <c r="S540" s="51"/>
      <c r="T540" s="51"/>
      <c r="U540" s="51"/>
      <c r="V540" s="51"/>
      <c r="W540" s="51"/>
      <c r="X540" s="51"/>
      <c r="Y540" s="51"/>
      <c r="Z540" s="51"/>
      <c r="AA540" s="51"/>
      <c r="AB540" s="51"/>
      <c r="AC540" s="51"/>
      <c r="AD540" s="51"/>
      <c r="AE540" s="51"/>
      <c r="AF540" s="51"/>
      <c r="AG540" s="51"/>
    </row>
    <row r="541" ht="13.5" customHeight="1">
      <c r="A541" s="5"/>
      <c r="B541" s="51"/>
      <c r="C541" s="51"/>
      <c r="D541" s="51"/>
      <c r="E541" s="51"/>
      <c r="F541" s="51"/>
      <c r="G541" s="78"/>
      <c r="H541" s="193"/>
      <c r="I541" s="51"/>
      <c r="J541" s="51"/>
      <c r="K541" s="51"/>
      <c r="L541" s="99"/>
      <c r="M541" s="51"/>
      <c r="N541" s="51"/>
      <c r="O541" s="51"/>
      <c r="P541" s="51"/>
      <c r="Q541" s="51"/>
      <c r="R541" s="51"/>
      <c r="S541" s="51"/>
      <c r="T541" s="51"/>
      <c r="U541" s="51"/>
      <c r="V541" s="51"/>
      <c r="W541" s="51"/>
      <c r="X541" s="51"/>
      <c r="Y541" s="51"/>
      <c r="Z541" s="51"/>
      <c r="AA541" s="51"/>
      <c r="AB541" s="51"/>
      <c r="AC541" s="51"/>
      <c r="AD541" s="51"/>
      <c r="AE541" s="51"/>
      <c r="AF541" s="51"/>
      <c r="AG541" s="51"/>
    </row>
    <row r="542" ht="13.5" customHeight="1">
      <c r="A542" s="5"/>
      <c r="B542" s="51"/>
      <c r="C542" s="51"/>
      <c r="D542" s="51"/>
      <c r="E542" s="51"/>
      <c r="F542" s="51"/>
      <c r="G542" s="78"/>
      <c r="H542" s="193"/>
      <c r="I542" s="51"/>
      <c r="J542" s="51"/>
      <c r="K542" s="51"/>
      <c r="L542" s="99"/>
      <c r="M542" s="51"/>
      <c r="N542" s="51"/>
      <c r="O542" s="51"/>
      <c r="P542" s="51"/>
      <c r="Q542" s="51"/>
      <c r="R542" s="51"/>
      <c r="S542" s="51"/>
      <c r="T542" s="51"/>
      <c r="U542" s="51"/>
      <c r="V542" s="51"/>
      <c r="W542" s="51"/>
      <c r="X542" s="51"/>
      <c r="Y542" s="51"/>
      <c r="Z542" s="51"/>
      <c r="AA542" s="51"/>
      <c r="AB542" s="51"/>
      <c r="AC542" s="51"/>
      <c r="AD542" s="51"/>
      <c r="AE542" s="51"/>
      <c r="AF542" s="51"/>
      <c r="AG542" s="51"/>
    </row>
    <row r="543" ht="13.5" customHeight="1">
      <c r="A543" s="5"/>
      <c r="B543" s="51"/>
      <c r="C543" s="51"/>
      <c r="D543" s="51"/>
      <c r="E543" s="51"/>
      <c r="F543" s="51"/>
      <c r="G543" s="78"/>
      <c r="H543" s="193"/>
      <c r="I543" s="51"/>
      <c r="J543" s="51"/>
      <c r="K543" s="51"/>
      <c r="L543" s="99"/>
      <c r="M543" s="51"/>
      <c r="N543" s="51"/>
      <c r="O543" s="51"/>
      <c r="P543" s="51"/>
      <c r="Q543" s="51"/>
      <c r="R543" s="51"/>
      <c r="S543" s="51"/>
      <c r="T543" s="51"/>
      <c r="U543" s="51"/>
      <c r="V543" s="51"/>
      <c r="W543" s="51"/>
      <c r="X543" s="51"/>
      <c r="Y543" s="51"/>
      <c r="Z543" s="51"/>
      <c r="AA543" s="51"/>
      <c r="AB543" s="51"/>
      <c r="AC543" s="51"/>
      <c r="AD543" s="51"/>
      <c r="AE543" s="51"/>
      <c r="AF543" s="51"/>
      <c r="AG543" s="51"/>
    </row>
    <row r="544" ht="13.5" customHeight="1">
      <c r="A544" s="5"/>
      <c r="B544" s="51"/>
      <c r="C544" s="51"/>
      <c r="D544" s="51"/>
      <c r="E544" s="51"/>
      <c r="F544" s="51"/>
      <c r="G544" s="78"/>
      <c r="H544" s="193"/>
      <c r="I544" s="51"/>
      <c r="J544" s="51"/>
      <c r="K544" s="51"/>
      <c r="L544" s="99"/>
      <c r="M544" s="51"/>
      <c r="N544" s="51"/>
      <c r="O544" s="51"/>
      <c r="P544" s="51"/>
      <c r="Q544" s="51"/>
      <c r="R544" s="51"/>
      <c r="S544" s="51"/>
      <c r="T544" s="51"/>
      <c r="U544" s="51"/>
      <c r="V544" s="51"/>
      <c r="W544" s="51"/>
      <c r="X544" s="51"/>
      <c r="Y544" s="51"/>
      <c r="Z544" s="51"/>
      <c r="AA544" s="51"/>
      <c r="AB544" s="51"/>
      <c r="AC544" s="51"/>
      <c r="AD544" s="51"/>
      <c r="AE544" s="51"/>
      <c r="AF544" s="51"/>
      <c r="AG544" s="51"/>
    </row>
    <row r="545" ht="13.5" customHeight="1">
      <c r="A545" s="5"/>
      <c r="B545" s="51"/>
      <c r="C545" s="51"/>
      <c r="D545" s="51"/>
      <c r="E545" s="51"/>
      <c r="F545" s="51"/>
      <c r="G545" s="78"/>
      <c r="H545" s="193"/>
      <c r="I545" s="51"/>
      <c r="J545" s="51"/>
      <c r="K545" s="51"/>
      <c r="L545" s="99"/>
      <c r="M545" s="51"/>
      <c r="N545" s="51"/>
      <c r="O545" s="51"/>
      <c r="P545" s="51"/>
      <c r="Q545" s="51"/>
      <c r="R545" s="51"/>
      <c r="S545" s="51"/>
      <c r="T545" s="51"/>
      <c r="U545" s="51"/>
      <c r="V545" s="51"/>
      <c r="W545" s="51"/>
      <c r="X545" s="51"/>
      <c r="Y545" s="51"/>
      <c r="Z545" s="51"/>
      <c r="AA545" s="51"/>
      <c r="AB545" s="51"/>
      <c r="AC545" s="51"/>
      <c r="AD545" s="51"/>
      <c r="AE545" s="51"/>
      <c r="AF545" s="51"/>
      <c r="AG545" s="51"/>
    </row>
    <row r="546" ht="13.5" customHeight="1">
      <c r="A546" s="5"/>
      <c r="B546" s="51"/>
      <c r="C546" s="51"/>
      <c r="D546" s="51"/>
      <c r="E546" s="51"/>
      <c r="F546" s="51"/>
      <c r="G546" s="78"/>
      <c r="H546" s="193"/>
      <c r="I546" s="51"/>
      <c r="J546" s="51"/>
      <c r="K546" s="51"/>
      <c r="L546" s="99"/>
      <c r="M546" s="51"/>
      <c r="N546" s="51"/>
      <c r="O546" s="51"/>
      <c r="P546" s="51"/>
      <c r="Q546" s="51"/>
      <c r="R546" s="51"/>
      <c r="S546" s="51"/>
      <c r="T546" s="51"/>
      <c r="U546" s="51"/>
      <c r="V546" s="51"/>
      <c r="W546" s="51"/>
      <c r="X546" s="51"/>
      <c r="Y546" s="51"/>
      <c r="Z546" s="51"/>
      <c r="AA546" s="51"/>
      <c r="AB546" s="51"/>
      <c r="AC546" s="51"/>
      <c r="AD546" s="51"/>
      <c r="AE546" s="51"/>
      <c r="AF546" s="51"/>
      <c r="AG546" s="51"/>
    </row>
    <row r="547" ht="13.5" customHeight="1">
      <c r="A547" s="5"/>
      <c r="B547" s="51"/>
      <c r="C547" s="51"/>
      <c r="D547" s="51"/>
      <c r="E547" s="51"/>
      <c r="F547" s="51"/>
      <c r="G547" s="78"/>
      <c r="H547" s="193"/>
      <c r="I547" s="51"/>
      <c r="J547" s="51"/>
      <c r="K547" s="51"/>
      <c r="L547" s="99"/>
      <c r="M547" s="51"/>
      <c r="N547" s="51"/>
      <c r="O547" s="51"/>
      <c r="P547" s="51"/>
      <c r="Q547" s="51"/>
      <c r="R547" s="51"/>
      <c r="S547" s="51"/>
      <c r="T547" s="51"/>
      <c r="U547" s="51"/>
      <c r="V547" s="51"/>
      <c r="W547" s="51"/>
      <c r="X547" s="51"/>
      <c r="Y547" s="51"/>
      <c r="Z547" s="51"/>
      <c r="AA547" s="51"/>
      <c r="AB547" s="51"/>
      <c r="AC547" s="51"/>
      <c r="AD547" s="51"/>
      <c r="AE547" s="51"/>
      <c r="AF547" s="51"/>
      <c r="AG547" s="51"/>
    </row>
    <row r="548" ht="13.5" customHeight="1">
      <c r="A548" s="5"/>
      <c r="B548" s="51"/>
      <c r="C548" s="51"/>
      <c r="D548" s="51"/>
      <c r="E548" s="51"/>
      <c r="F548" s="51"/>
      <c r="G548" s="78"/>
      <c r="H548" s="193"/>
      <c r="I548" s="51"/>
      <c r="J548" s="51"/>
      <c r="K548" s="51"/>
      <c r="L548" s="99"/>
      <c r="M548" s="51"/>
      <c r="N548" s="51"/>
      <c r="O548" s="51"/>
      <c r="P548" s="51"/>
      <c r="Q548" s="51"/>
      <c r="R548" s="51"/>
      <c r="S548" s="51"/>
      <c r="T548" s="51"/>
      <c r="U548" s="51"/>
      <c r="V548" s="51"/>
      <c r="W548" s="51"/>
      <c r="X548" s="51"/>
      <c r="Y548" s="51"/>
      <c r="Z548" s="51"/>
      <c r="AA548" s="51"/>
      <c r="AB548" s="51"/>
      <c r="AC548" s="51"/>
      <c r="AD548" s="51"/>
      <c r="AE548" s="51"/>
      <c r="AF548" s="51"/>
      <c r="AG548" s="51"/>
    </row>
    <row r="549" ht="13.5" customHeight="1">
      <c r="A549" s="5"/>
      <c r="B549" s="51"/>
      <c r="C549" s="51"/>
      <c r="D549" s="51"/>
      <c r="E549" s="51"/>
      <c r="F549" s="51"/>
      <c r="G549" s="78"/>
      <c r="H549" s="193"/>
      <c r="I549" s="51"/>
      <c r="J549" s="51"/>
      <c r="K549" s="51"/>
      <c r="L549" s="99"/>
      <c r="M549" s="51"/>
      <c r="N549" s="51"/>
      <c r="O549" s="51"/>
      <c r="P549" s="51"/>
      <c r="Q549" s="51"/>
      <c r="R549" s="51"/>
      <c r="S549" s="51"/>
      <c r="T549" s="51"/>
      <c r="U549" s="51"/>
      <c r="V549" s="51"/>
      <c r="W549" s="51"/>
      <c r="X549" s="51"/>
      <c r="Y549" s="51"/>
      <c r="Z549" s="51"/>
      <c r="AA549" s="51"/>
      <c r="AB549" s="51"/>
      <c r="AC549" s="51"/>
      <c r="AD549" s="51"/>
      <c r="AE549" s="51"/>
      <c r="AF549" s="51"/>
      <c r="AG549" s="51"/>
    </row>
    <row r="550" ht="13.5" customHeight="1">
      <c r="A550" s="5"/>
      <c r="B550" s="51"/>
      <c r="C550" s="51"/>
      <c r="D550" s="51"/>
      <c r="E550" s="51"/>
      <c r="F550" s="51"/>
      <c r="G550" s="78"/>
      <c r="H550" s="193"/>
      <c r="I550" s="51"/>
      <c r="J550" s="51"/>
      <c r="K550" s="51"/>
      <c r="L550" s="99"/>
      <c r="M550" s="51"/>
      <c r="N550" s="51"/>
      <c r="O550" s="51"/>
      <c r="P550" s="51"/>
      <c r="Q550" s="51"/>
      <c r="R550" s="51"/>
      <c r="S550" s="51"/>
      <c r="T550" s="51"/>
      <c r="U550" s="51"/>
      <c r="V550" s="51"/>
      <c r="W550" s="51"/>
      <c r="X550" s="51"/>
      <c r="Y550" s="51"/>
      <c r="Z550" s="51"/>
      <c r="AA550" s="51"/>
      <c r="AB550" s="51"/>
      <c r="AC550" s="51"/>
      <c r="AD550" s="51"/>
      <c r="AE550" s="51"/>
      <c r="AF550" s="51"/>
      <c r="AG550" s="51"/>
    </row>
    <row r="551" ht="13.5" customHeight="1">
      <c r="A551" s="5"/>
      <c r="B551" s="51"/>
      <c r="C551" s="51"/>
      <c r="D551" s="51"/>
      <c r="E551" s="51"/>
      <c r="F551" s="51"/>
      <c r="G551" s="78"/>
      <c r="H551" s="193"/>
      <c r="I551" s="51"/>
      <c r="J551" s="51"/>
      <c r="K551" s="51"/>
      <c r="L551" s="99"/>
      <c r="M551" s="51"/>
      <c r="N551" s="51"/>
      <c r="O551" s="51"/>
      <c r="P551" s="51"/>
      <c r="Q551" s="51"/>
      <c r="R551" s="51"/>
      <c r="S551" s="51"/>
      <c r="T551" s="51"/>
      <c r="U551" s="51"/>
      <c r="V551" s="51"/>
      <c r="W551" s="51"/>
      <c r="X551" s="51"/>
      <c r="Y551" s="51"/>
      <c r="Z551" s="51"/>
      <c r="AA551" s="51"/>
      <c r="AB551" s="51"/>
      <c r="AC551" s="51"/>
      <c r="AD551" s="51"/>
      <c r="AE551" s="51"/>
      <c r="AF551" s="51"/>
      <c r="AG551" s="51"/>
    </row>
    <row r="552" ht="13.5" customHeight="1">
      <c r="A552" s="5"/>
      <c r="B552" s="51"/>
      <c r="C552" s="51"/>
      <c r="D552" s="51"/>
      <c r="E552" s="51"/>
      <c r="F552" s="51"/>
      <c r="G552" s="78"/>
      <c r="H552" s="193"/>
      <c r="I552" s="51"/>
      <c r="J552" s="51"/>
      <c r="K552" s="51"/>
      <c r="L552" s="99"/>
      <c r="M552" s="51"/>
      <c r="N552" s="51"/>
      <c r="O552" s="51"/>
      <c r="P552" s="51"/>
      <c r="Q552" s="51"/>
      <c r="R552" s="51"/>
      <c r="S552" s="51"/>
      <c r="T552" s="51"/>
      <c r="U552" s="51"/>
      <c r="V552" s="51"/>
      <c r="W552" s="51"/>
      <c r="X552" s="51"/>
      <c r="Y552" s="51"/>
      <c r="Z552" s="51"/>
      <c r="AA552" s="51"/>
      <c r="AB552" s="51"/>
      <c r="AC552" s="51"/>
      <c r="AD552" s="51"/>
      <c r="AE552" s="51"/>
      <c r="AF552" s="51"/>
      <c r="AG552" s="51"/>
    </row>
    <row r="553" ht="13.5" customHeight="1">
      <c r="A553" s="5"/>
      <c r="B553" s="51"/>
      <c r="C553" s="51"/>
      <c r="D553" s="51"/>
      <c r="E553" s="51"/>
      <c r="F553" s="51"/>
      <c r="G553" s="78"/>
      <c r="H553" s="193"/>
      <c r="I553" s="51"/>
      <c r="J553" s="51"/>
      <c r="K553" s="51"/>
      <c r="L553" s="99"/>
      <c r="M553" s="51"/>
      <c r="N553" s="51"/>
      <c r="O553" s="51"/>
      <c r="P553" s="51"/>
      <c r="Q553" s="51"/>
      <c r="R553" s="51"/>
      <c r="S553" s="51"/>
      <c r="T553" s="51"/>
      <c r="U553" s="51"/>
      <c r="V553" s="51"/>
      <c r="W553" s="51"/>
      <c r="X553" s="51"/>
      <c r="Y553" s="51"/>
      <c r="Z553" s="51"/>
      <c r="AA553" s="51"/>
      <c r="AB553" s="51"/>
      <c r="AC553" s="51"/>
      <c r="AD553" s="51"/>
      <c r="AE553" s="51"/>
      <c r="AF553" s="51"/>
      <c r="AG553" s="51"/>
    </row>
    <row r="554" ht="13.5" customHeight="1">
      <c r="A554" s="5"/>
      <c r="B554" s="51"/>
      <c r="C554" s="51"/>
      <c r="D554" s="51"/>
      <c r="E554" s="51"/>
      <c r="F554" s="51"/>
      <c r="G554" s="78"/>
      <c r="H554" s="193"/>
      <c r="I554" s="51"/>
      <c r="J554" s="51"/>
      <c r="K554" s="51"/>
      <c r="L554" s="99"/>
      <c r="M554" s="51"/>
      <c r="N554" s="51"/>
      <c r="O554" s="51"/>
      <c r="P554" s="51"/>
      <c r="Q554" s="51"/>
      <c r="R554" s="51"/>
      <c r="S554" s="51"/>
      <c r="T554" s="51"/>
      <c r="U554" s="51"/>
      <c r="V554" s="51"/>
      <c r="W554" s="51"/>
      <c r="X554" s="51"/>
      <c r="Y554" s="51"/>
      <c r="Z554" s="51"/>
      <c r="AA554" s="51"/>
      <c r="AB554" s="51"/>
      <c r="AC554" s="51"/>
      <c r="AD554" s="51"/>
      <c r="AE554" s="51"/>
      <c r="AF554" s="51"/>
      <c r="AG554" s="51"/>
    </row>
    <row r="555" ht="13.5" customHeight="1">
      <c r="A555" s="5"/>
      <c r="B555" s="51"/>
      <c r="C555" s="51"/>
      <c r="D555" s="51"/>
      <c r="E555" s="51"/>
      <c r="F555" s="51"/>
      <c r="G555" s="78"/>
      <c r="H555" s="193"/>
      <c r="I555" s="51"/>
      <c r="J555" s="51"/>
      <c r="K555" s="51"/>
      <c r="L555" s="99"/>
      <c r="M555" s="51"/>
      <c r="N555" s="51"/>
      <c r="O555" s="51"/>
      <c r="P555" s="51"/>
      <c r="Q555" s="51"/>
      <c r="R555" s="51"/>
      <c r="S555" s="51"/>
      <c r="T555" s="51"/>
      <c r="U555" s="51"/>
      <c r="V555" s="51"/>
      <c r="W555" s="51"/>
      <c r="X555" s="51"/>
      <c r="Y555" s="51"/>
      <c r="Z555" s="51"/>
      <c r="AA555" s="51"/>
      <c r="AB555" s="51"/>
      <c r="AC555" s="51"/>
      <c r="AD555" s="51"/>
      <c r="AE555" s="51"/>
      <c r="AF555" s="51"/>
      <c r="AG555" s="51"/>
    </row>
    <row r="556" ht="13.5" customHeight="1">
      <c r="A556" s="5"/>
      <c r="B556" s="51"/>
      <c r="C556" s="51"/>
      <c r="D556" s="51"/>
      <c r="E556" s="51"/>
      <c r="F556" s="51"/>
      <c r="G556" s="78"/>
      <c r="H556" s="193"/>
      <c r="I556" s="51"/>
      <c r="J556" s="51"/>
      <c r="K556" s="51"/>
      <c r="L556" s="99"/>
      <c r="M556" s="51"/>
      <c r="N556" s="51"/>
      <c r="O556" s="51"/>
      <c r="P556" s="51"/>
      <c r="Q556" s="51"/>
      <c r="R556" s="51"/>
      <c r="S556" s="51"/>
      <c r="T556" s="51"/>
      <c r="U556" s="51"/>
      <c r="V556" s="51"/>
      <c r="W556" s="51"/>
      <c r="X556" s="51"/>
      <c r="Y556" s="51"/>
      <c r="Z556" s="51"/>
      <c r="AA556" s="51"/>
      <c r="AB556" s="51"/>
      <c r="AC556" s="51"/>
      <c r="AD556" s="51"/>
      <c r="AE556" s="51"/>
      <c r="AF556" s="51"/>
      <c r="AG556" s="51"/>
    </row>
    <row r="557" ht="13.5" customHeight="1">
      <c r="A557" s="5"/>
      <c r="B557" s="51"/>
      <c r="C557" s="51"/>
      <c r="D557" s="51"/>
      <c r="E557" s="51"/>
      <c r="F557" s="51"/>
      <c r="G557" s="78"/>
      <c r="H557" s="193"/>
      <c r="I557" s="51"/>
      <c r="J557" s="51"/>
      <c r="K557" s="51"/>
      <c r="L557" s="99"/>
      <c r="M557" s="51"/>
      <c r="N557" s="51"/>
      <c r="O557" s="51"/>
      <c r="P557" s="51"/>
      <c r="Q557" s="51"/>
      <c r="R557" s="51"/>
      <c r="S557" s="51"/>
      <c r="T557" s="51"/>
      <c r="U557" s="51"/>
      <c r="V557" s="51"/>
      <c r="W557" s="51"/>
      <c r="X557" s="51"/>
      <c r="Y557" s="51"/>
      <c r="Z557" s="51"/>
      <c r="AA557" s="51"/>
      <c r="AB557" s="51"/>
      <c r="AC557" s="51"/>
      <c r="AD557" s="51"/>
      <c r="AE557" s="51"/>
      <c r="AF557" s="51"/>
      <c r="AG557" s="51"/>
    </row>
    <row r="558" ht="13.5" customHeight="1">
      <c r="A558" s="5"/>
      <c r="B558" s="51"/>
      <c r="C558" s="51"/>
      <c r="D558" s="51"/>
      <c r="E558" s="51"/>
      <c r="F558" s="51"/>
      <c r="G558" s="78"/>
      <c r="H558" s="193"/>
      <c r="I558" s="51"/>
      <c r="J558" s="51"/>
      <c r="K558" s="51"/>
      <c r="L558" s="99"/>
      <c r="M558" s="51"/>
      <c r="N558" s="51"/>
      <c r="O558" s="51"/>
      <c r="P558" s="51"/>
      <c r="Q558" s="51"/>
      <c r="R558" s="51"/>
      <c r="S558" s="51"/>
      <c r="T558" s="51"/>
      <c r="U558" s="51"/>
      <c r="V558" s="51"/>
      <c r="W558" s="51"/>
      <c r="X558" s="51"/>
      <c r="Y558" s="51"/>
      <c r="Z558" s="51"/>
      <c r="AA558" s="51"/>
      <c r="AB558" s="51"/>
      <c r="AC558" s="51"/>
      <c r="AD558" s="51"/>
      <c r="AE558" s="51"/>
      <c r="AF558" s="51"/>
      <c r="AG558" s="51"/>
    </row>
    <row r="559" ht="13.5" customHeight="1">
      <c r="A559" s="5"/>
      <c r="B559" s="51"/>
      <c r="C559" s="51"/>
      <c r="D559" s="51"/>
      <c r="E559" s="51"/>
      <c r="F559" s="51"/>
      <c r="G559" s="78"/>
      <c r="H559" s="193"/>
      <c r="I559" s="51"/>
      <c r="J559" s="51"/>
      <c r="K559" s="51"/>
      <c r="L559" s="99"/>
      <c r="M559" s="51"/>
      <c r="N559" s="51"/>
      <c r="O559" s="51"/>
      <c r="P559" s="51"/>
      <c r="Q559" s="51"/>
      <c r="R559" s="51"/>
      <c r="S559" s="51"/>
      <c r="T559" s="51"/>
      <c r="U559" s="51"/>
      <c r="V559" s="51"/>
      <c r="W559" s="51"/>
      <c r="X559" s="51"/>
      <c r="Y559" s="51"/>
      <c r="Z559" s="51"/>
      <c r="AA559" s="51"/>
      <c r="AB559" s="51"/>
      <c r="AC559" s="51"/>
      <c r="AD559" s="51"/>
      <c r="AE559" s="51"/>
      <c r="AF559" s="51"/>
      <c r="AG559" s="51"/>
    </row>
    <row r="560" ht="13.5" customHeight="1">
      <c r="A560" s="5"/>
      <c r="B560" s="51"/>
      <c r="C560" s="51"/>
      <c r="D560" s="51"/>
      <c r="E560" s="51"/>
      <c r="F560" s="51"/>
      <c r="G560" s="78"/>
      <c r="H560" s="193"/>
      <c r="I560" s="51"/>
      <c r="J560" s="51"/>
      <c r="K560" s="51"/>
      <c r="L560" s="99"/>
      <c r="M560" s="51"/>
      <c r="N560" s="51"/>
      <c r="O560" s="51"/>
      <c r="P560" s="51"/>
      <c r="Q560" s="51"/>
      <c r="R560" s="51"/>
      <c r="S560" s="51"/>
      <c r="T560" s="51"/>
      <c r="U560" s="51"/>
      <c r="V560" s="51"/>
      <c r="W560" s="51"/>
      <c r="X560" s="51"/>
      <c r="Y560" s="51"/>
      <c r="Z560" s="51"/>
      <c r="AA560" s="51"/>
      <c r="AB560" s="51"/>
      <c r="AC560" s="51"/>
      <c r="AD560" s="51"/>
      <c r="AE560" s="51"/>
      <c r="AF560" s="51"/>
      <c r="AG560" s="51"/>
    </row>
    <row r="561" ht="13.5" customHeight="1">
      <c r="A561" s="5"/>
      <c r="B561" s="51"/>
      <c r="C561" s="51"/>
      <c r="D561" s="51"/>
      <c r="E561" s="51"/>
      <c r="F561" s="51"/>
      <c r="G561" s="78"/>
      <c r="H561" s="193"/>
      <c r="I561" s="51"/>
      <c r="J561" s="51"/>
      <c r="K561" s="51"/>
      <c r="L561" s="99"/>
      <c r="M561" s="51"/>
      <c r="N561" s="51"/>
      <c r="O561" s="51"/>
      <c r="P561" s="51"/>
      <c r="Q561" s="51"/>
      <c r="R561" s="51"/>
      <c r="S561" s="51"/>
      <c r="T561" s="51"/>
      <c r="U561" s="51"/>
      <c r="V561" s="51"/>
      <c r="W561" s="51"/>
      <c r="X561" s="51"/>
      <c r="Y561" s="51"/>
      <c r="Z561" s="51"/>
      <c r="AA561" s="51"/>
      <c r="AB561" s="51"/>
      <c r="AC561" s="51"/>
      <c r="AD561" s="51"/>
      <c r="AE561" s="51"/>
      <c r="AF561" s="51"/>
      <c r="AG561" s="51"/>
    </row>
    <row r="562" ht="13.5" customHeight="1">
      <c r="A562" s="5"/>
      <c r="B562" s="51"/>
      <c r="C562" s="51"/>
      <c r="D562" s="51"/>
      <c r="E562" s="51"/>
      <c r="F562" s="51"/>
      <c r="G562" s="78"/>
      <c r="H562" s="193"/>
      <c r="I562" s="51"/>
      <c r="J562" s="51"/>
      <c r="K562" s="51"/>
      <c r="L562" s="99"/>
      <c r="M562" s="51"/>
      <c r="N562" s="51"/>
      <c r="O562" s="51"/>
      <c r="P562" s="51"/>
      <c r="Q562" s="51"/>
      <c r="R562" s="51"/>
      <c r="S562" s="51"/>
      <c r="T562" s="51"/>
      <c r="U562" s="51"/>
      <c r="V562" s="51"/>
      <c r="W562" s="51"/>
      <c r="X562" s="51"/>
      <c r="Y562" s="51"/>
      <c r="Z562" s="51"/>
      <c r="AA562" s="51"/>
      <c r="AB562" s="51"/>
      <c r="AC562" s="51"/>
      <c r="AD562" s="51"/>
      <c r="AE562" s="51"/>
      <c r="AF562" s="51"/>
      <c r="AG562" s="51"/>
    </row>
    <row r="563" ht="13.5" customHeight="1">
      <c r="A563" s="5"/>
      <c r="B563" s="51"/>
      <c r="C563" s="51"/>
      <c r="D563" s="51"/>
      <c r="E563" s="51"/>
      <c r="F563" s="51"/>
      <c r="G563" s="78"/>
      <c r="H563" s="193"/>
      <c r="I563" s="51"/>
      <c r="J563" s="51"/>
      <c r="K563" s="51"/>
      <c r="L563" s="99"/>
      <c r="M563" s="51"/>
      <c r="N563" s="51"/>
      <c r="O563" s="51"/>
      <c r="P563" s="51"/>
      <c r="Q563" s="51"/>
      <c r="R563" s="51"/>
      <c r="S563" s="51"/>
      <c r="T563" s="51"/>
      <c r="U563" s="51"/>
      <c r="V563" s="51"/>
      <c r="W563" s="51"/>
      <c r="X563" s="51"/>
      <c r="Y563" s="51"/>
      <c r="Z563" s="51"/>
      <c r="AA563" s="51"/>
      <c r="AB563" s="51"/>
      <c r="AC563" s="51"/>
      <c r="AD563" s="51"/>
      <c r="AE563" s="51"/>
      <c r="AF563" s="51"/>
      <c r="AG563" s="51"/>
    </row>
    <row r="564" ht="13.5" customHeight="1">
      <c r="A564" s="5"/>
      <c r="B564" s="51"/>
      <c r="C564" s="51"/>
      <c r="D564" s="51"/>
      <c r="E564" s="51"/>
      <c r="F564" s="51"/>
      <c r="G564" s="78"/>
      <c r="H564" s="193"/>
      <c r="I564" s="51"/>
      <c r="J564" s="51"/>
      <c r="K564" s="51"/>
      <c r="L564" s="99"/>
      <c r="M564" s="51"/>
      <c r="N564" s="51"/>
      <c r="O564" s="51"/>
      <c r="P564" s="51"/>
      <c r="Q564" s="51"/>
      <c r="R564" s="51"/>
      <c r="S564" s="51"/>
      <c r="T564" s="51"/>
      <c r="U564" s="51"/>
      <c r="V564" s="51"/>
      <c r="W564" s="51"/>
      <c r="X564" s="51"/>
      <c r="Y564" s="51"/>
      <c r="Z564" s="51"/>
      <c r="AA564" s="51"/>
      <c r="AB564" s="51"/>
      <c r="AC564" s="51"/>
      <c r="AD564" s="51"/>
      <c r="AE564" s="51"/>
      <c r="AF564" s="51"/>
      <c r="AG564" s="51"/>
    </row>
    <row r="565" ht="13.5" customHeight="1">
      <c r="A565" s="5"/>
      <c r="B565" s="51"/>
      <c r="C565" s="51"/>
      <c r="D565" s="51"/>
      <c r="E565" s="51"/>
      <c r="F565" s="51"/>
      <c r="G565" s="78"/>
      <c r="H565" s="193"/>
      <c r="I565" s="51"/>
      <c r="J565" s="51"/>
      <c r="K565" s="51"/>
      <c r="L565" s="99"/>
      <c r="M565" s="51"/>
      <c r="N565" s="51"/>
      <c r="O565" s="51"/>
      <c r="P565" s="51"/>
      <c r="Q565" s="51"/>
      <c r="R565" s="51"/>
      <c r="S565" s="51"/>
      <c r="T565" s="51"/>
      <c r="U565" s="51"/>
      <c r="V565" s="51"/>
      <c r="W565" s="51"/>
      <c r="X565" s="51"/>
      <c r="Y565" s="51"/>
      <c r="Z565" s="51"/>
      <c r="AA565" s="51"/>
      <c r="AB565" s="51"/>
      <c r="AC565" s="51"/>
      <c r="AD565" s="51"/>
      <c r="AE565" s="51"/>
      <c r="AF565" s="51"/>
      <c r="AG565" s="51"/>
    </row>
    <row r="566" ht="13.5" customHeight="1">
      <c r="A566" s="5"/>
      <c r="B566" s="51"/>
      <c r="C566" s="51"/>
      <c r="D566" s="51"/>
      <c r="E566" s="51"/>
      <c r="F566" s="51"/>
      <c r="G566" s="78"/>
      <c r="H566" s="193"/>
      <c r="I566" s="51"/>
      <c r="J566" s="51"/>
      <c r="K566" s="51"/>
      <c r="L566" s="99"/>
      <c r="M566" s="51"/>
      <c r="N566" s="51"/>
      <c r="O566" s="51"/>
      <c r="P566" s="51"/>
      <c r="Q566" s="51"/>
      <c r="R566" s="51"/>
      <c r="S566" s="51"/>
      <c r="T566" s="51"/>
      <c r="U566" s="51"/>
      <c r="V566" s="51"/>
      <c r="W566" s="51"/>
      <c r="X566" s="51"/>
      <c r="Y566" s="51"/>
      <c r="Z566" s="51"/>
      <c r="AA566" s="51"/>
      <c r="AB566" s="51"/>
      <c r="AC566" s="51"/>
      <c r="AD566" s="51"/>
      <c r="AE566" s="51"/>
      <c r="AF566" s="51"/>
      <c r="AG566" s="51"/>
    </row>
    <row r="567" ht="13.5" customHeight="1">
      <c r="A567" s="5"/>
      <c r="B567" s="51"/>
      <c r="C567" s="51"/>
      <c r="D567" s="51"/>
      <c r="E567" s="51"/>
      <c r="F567" s="51"/>
      <c r="G567" s="78"/>
      <c r="H567" s="193"/>
      <c r="I567" s="51"/>
      <c r="J567" s="51"/>
      <c r="K567" s="51"/>
      <c r="L567" s="99"/>
      <c r="M567" s="51"/>
      <c r="N567" s="51"/>
      <c r="O567" s="51"/>
      <c r="P567" s="51"/>
      <c r="Q567" s="51"/>
      <c r="R567" s="51"/>
      <c r="S567" s="51"/>
      <c r="T567" s="51"/>
      <c r="U567" s="51"/>
      <c r="V567" s="51"/>
      <c r="W567" s="51"/>
      <c r="X567" s="51"/>
      <c r="Y567" s="51"/>
      <c r="Z567" s="51"/>
      <c r="AA567" s="51"/>
      <c r="AB567" s="51"/>
      <c r="AC567" s="51"/>
      <c r="AD567" s="51"/>
      <c r="AE567" s="51"/>
      <c r="AF567" s="51"/>
      <c r="AG567" s="51"/>
    </row>
    <row r="568" ht="13.5" customHeight="1">
      <c r="A568" s="5"/>
      <c r="B568" s="51"/>
      <c r="C568" s="51"/>
      <c r="D568" s="51"/>
      <c r="E568" s="51"/>
      <c r="F568" s="51"/>
      <c r="G568" s="78"/>
      <c r="H568" s="193"/>
      <c r="I568" s="51"/>
      <c r="J568" s="51"/>
      <c r="K568" s="51"/>
      <c r="L568" s="99"/>
      <c r="M568" s="51"/>
      <c r="N568" s="51"/>
      <c r="O568" s="51"/>
      <c r="P568" s="51"/>
      <c r="Q568" s="51"/>
      <c r="R568" s="51"/>
      <c r="S568" s="51"/>
      <c r="T568" s="51"/>
      <c r="U568" s="51"/>
      <c r="V568" s="51"/>
      <c r="W568" s="51"/>
      <c r="X568" s="51"/>
      <c r="Y568" s="51"/>
      <c r="Z568" s="51"/>
      <c r="AA568" s="51"/>
      <c r="AB568" s="51"/>
      <c r="AC568" s="51"/>
      <c r="AD568" s="51"/>
      <c r="AE568" s="51"/>
      <c r="AF568" s="51"/>
      <c r="AG568" s="51"/>
    </row>
    <row r="569" ht="13.5" customHeight="1">
      <c r="A569" s="5"/>
      <c r="B569" s="51"/>
      <c r="C569" s="51"/>
      <c r="D569" s="51"/>
      <c r="E569" s="51"/>
      <c r="F569" s="51"/>
      <c r="G569" s="78"/>
      <c r="H569" s="193"/>
      <c r="I569" s="51"/>
      <c r="J569" s="51"/>
      <c r="K569" s="51"/>
      <c r="L569" s="99"/>
      <c r="M569" s="51"/>
      <c r="N569" s="51"/>
      <c r="O569" s="51"/>
      <c r="P569" s="51"/>
      <c r="Q569" s="51"/>
      <c r="R569" s="51"/>
      <c r="S569" s="51"/>
      <c r="T569" s="51"/>
      <c r="U569" s="51"/>
      <c r="V569" s="51"/>
      <c r="W569" s="51"/>
      <c r="X569" s="51"/>
      <c r="Y569" s="51"/>
      <c r="Z569" s="51"/>
      <c r="AA569" s="51"/>
      <c r="AB569" s="51"/>
      <c r="AC569" s="51"/>
      <c r="AD569" s="51"/>
      <c r="AE569" s="51"/>
      <c r="AF569" s="51"/>
      <c r="AG569" s="51"/>
    </row>
    <row r="570" ht="13.5" customHeight="1">
      <c r="A570" s="5"/>
      <c r="B570" s="51"/>
      <c r="C570" s="51"/>
      <c r="D570" s="51"/>
      <c r="E570" s="51"/>
      <c r="F570" s="51"/>
      <c r="G570" s="78"/>
      <c r="H570" s="193"/>
      <c r="I570" s="51"/>
      <c r="J570" s="51"/>
      <c r="K570" s="51"/>
      <c r="L570" s="99"/>
      <c r="M570" s="51"/>
      <c r="N570" s="51"/>
      <c r="O570" s="51"/>
      <c r="P570" s="51"/>
      <c r="Q570" s="51"/>
      <c r="R570" s="51"/>
      <c r="S570" s="51"/>
      <c r="T570" s="51"/>
      <c r="U570" s="51"/>
      <c r="V570" s="51"/>
      <c r="W570" s="51"/>
      <c r="X570" s="51"/>
      <c r="Y570" s="51"/>
      <c r="Z570" s="51"/>
      <c r="AA570" s="51"/>
      <c r="AB570" s="51"/>
      <c r="AC570" s="51"/>
      <c r="AD570" s="51"/>
      <c r="AE570" s="51"/>
      <c r="AF570" s="51"/>
      <c r="AG570" s="51"/>
    </row>
    <row r="571" ht="13.5" customHeight="1">
      <c r="A571" s="5"/>
      <c r="B571" s="51"/>
      <c r="C571" s="51"/>
      <c r="D571" s="51"/>
      <c r="E571" s="51"/>
      <c r="F571" s="51"/>
      <c r="G571" s="78"/>
      <c r="H571" s="193"/>
      <c r="I571" s="51"/>
      <c r="J571" s="51"/>
      <c r="K571" s="51"/>
      <c r="L571" s="99"/>
      <c r="M571" s="51"/>
      <c r="N571" s="51"/>
      <c r="O571" s="51"/>
      <c r="P571" s="51"/>
      <c r="Q571" s="51"/>
      <c r="R571" s="51"/>
      <c r="S571" s="51"/>
      <c r="T571" s="51"/>
      <c r="U571" s="51"/>
      <c r="V571" s="51"/>
      <c r="W571" s="51"/>
      <c r="X571" s="51"/>
      <c r="Y571" s="51"/>
      <c r="Z571" s="51"/>
      <c r="AA571" s="51"/>
      <c r="AB571" s="51"/>
      <c r="AC571" s="51"/>
      <c r="AD571" s="51"/>
      <c r="AE571" s="51"/>
      <c r="AF571" s="51"/>
      <c r="AG571" s="51"/>
    </row>
    <row r="572" ht="13.5" customHeight="1">
      <c r="A572" s="5"/>
      <c r="B572" s="51"/>
      <c r="C572" s="51"/>
      <c r="D572" s="51"/>
      <c r="E572" s="51"/>
      <c r="F572" s="51"/>
      <c r="G572" s="78"/>
      <c r="H572" s="193"/>
      <c r="I572" s="51"/>
      <c r="J572" s="51"/>
      <c r="K572" s="51"/>
      <c r="L572" s="99"/>
      <c r="M572" s="51"/>
      <c r="N572" s="51"/>
      <c r="O572" s="51"/>
      <c r="P572" s="51"/>
      <c r="Q572" s="51"/>
      <c r="R572" s="51"/>
      <c r="S572" s="51"/>
      <c r="T572" s="51"/>
      <c r="U572" s="51"/>
      <c r="V572" s="51"/>
      <c r="W572" s="51"/>
      <c r="X572" s="51"/>
      <c r="Y572" s="51"/>
      <c r="Z572" s="51"/>
      <c r="AA572" s="51"/>
      <c r="AB572" s="51"/>
      <c r="AC572" s="51"/>
      <c r="AD572" s="51"/>
      <c r="AE572" s="51"/>
      <c r="AF572" s="51"/>
      <c r="AG572" s="51"/>
    </row>
    <row r="573" ht="13.5" customHeight="1">
      <c r="A573" s="5"/>
      <c r="B573" s="51"/>
      <c r="C573" s="51"/>
      <c r="D573" s="51"/>
      <c r="E573" s="51"/>
      <c r="F573" s="51"/>
      <c r="G573" s="78"/>
      <c r="H573" s="193"/>
      <c r="I573" s="51"/>
      <c r="J573" s="51"/>
      <c r="K573" s="51"/>
      <c r="L573" s="99"/>
      <c r="M573" s="51"/>
      <c r="N573" s="51"/>
      <c r="O573" s="51"/>
      <c r="P573" s="51"/>
      <c r="Q573" s="51"/>
      <c r="R573" s="51"/>
      <c r="S573" s="51"/>
      <c r="T573" s="51"/>
      <c r="U573" s="51"/>
      <c r="V573" s="51"/>
      <c r="W573" s="51"/>
      <c r="X573" s="51"/>
      <c r="Y573" s="51"/>
      <c r="Z573" s="51"/>
      <c r="AA573" s="51"/>
      <c r="AB573" s="51"/>
      <c r="AC573" s="51"/>
      <c r="AD573" s="51"/>
      <c r="AE573" s="51"/>
      <c r="AF573" s="51"/>
      <c r="AG573" s="51"/>
    </row>
    <row r="574" ht="13.5" customHeight="1">
      <c r="A574" s="5"/>
      <c r="B574" s="51"/>
      <c r="C574" s="51"/>
      <c r="D574" s="51"/>
      <c r="E574" s="51"/>
      <c r="F574" s="51"/>
      <c r="G574" s="78"/>
      <c r="H574" s="193"/>
      <c r="I574" s="51"/>
      <c r="J574" s="51"/>
      <c r="K574" s="51"/>
      <c r="L574" s="99"/>
      <c r="M574" s="51"/>
      <c r="N574" s="51"/>
      <c r="O574" s="51"/>
      <c r="P574" s="51"/>
      <c r="Q574" s="51"/>
      <c r="R574" s="51"/>
      <c r="S574" s="51"/>
      <c r="T574" s="51"/>
      <c r="U574" s="51"/>
      <c r="V574" s="51"/>
      <c r="W574" s="51"/>
      <c r="X574" s="51"/>
      <c r="Y574" s="51"/>
      <c r="Z574" s="51"/>
      <c r="AA574" s="51"/>
      <c r="AB574" s="51"/>
      <c r="AC574" s="51"/>
      <c r="AD574" s="51"/>
      <c r="AE574" s="51"/>
      <c r="AF574" s="51"/>
      <c r="AG574" s="51"/>
    </row>
    <row r="575" ht="13.5" customHeight="1">
      <c r="A575" s="5"/>
      <c r="B575" s="51"/>
      <c r="C575" s="51"/>
      <c r="D575" s="51"/>
      <c r="E575" s="51"/>
      <c r="F575" s="51"/>
      <c r="G575" s="78"/>
      <c r="H575" s="193"/>
      <c r="I575" s="51"/>
      <c r="J575" s="51"/>
      <c r="K575" s="51"/>
      <c r="L575" s="99"/>
      <c r="M575" s="51"/>
      <c r="N575" s="51"/>
      <c r="O575" s="51"/>
      <c r="P575" s="51"/>
      <c r="Q575" s="51"/>
      <c r="R575" s="51"/>
      <c r="S575" s="51"/>
      <c r="T575" s="51"/>
      <c r="U575" s="51"/>
      <c r="V575" s="51"/>
      <c r="W575" s="51"/>
      <c r="X575" s="51"/>
      <c r="Y575" s="51"/>
      <c r="Z575" s="51"/>
      <c r="AA575" s="51"/>
      <c r="AB575" s="51"/>
      <c r="AC575" s="51"/>
      <c r="AD575" s="51"/>
      <c r="AE575" s="51"/>
      <c r="AF575" s="51"/>
      <c r="AG575" s="51"/>
    </row>
    <row r="576" ht="13.5" customHeight="1">
      <c r="A576" s="5"/>
      <c r="B576" s="51"/>
      <c r="C576" s="51"/>
      <c r="D576" s="51"/>
      <c r="E576" s="51"/>
      <c r="F576" s="51"/>
      <c r="G576" s="78"/>
      <c r="H576" s="193"/>
      <c r="I576" s="51"/>
      <c r="J576" s="51"/>
      <c r="K576" s="51"/>
      <c r="L576" s="99"/>
      <c r="M576" s="51"/>
      <c r="N576" s="51"/>
      <c r="O576" s="51"/>
      <c r="P576" s="51"/>
      <c r="Q576" s="51"/>
      <c r="R576" s="51"/>
      <c r="S576" s="51"/>
      <c r="T576" s="51"/>
      <c r="U576" s="51"/>
      <c r="V576" s="51"/>
      <c r="W576" s="51"/>
      <c r="X576" s="51"/>
      <c r="Y576" s="51"/>
      <c r="Z576" s="51"/>
      <c r="AA576" s="51"/>
      <c r="AB576" s="51"/>
      <c r="AC576" s="51"/>
      <c r="AD576" s="51"/>
      <c r="AE576" s="51"/>
      <c r="AF576" s="51"/>
      <c r="AG576" s="51"/>
    </row>
    <row r="577" ht="13.5" customHeight="1">
      <c r="A577" s="5"/>
      <c r="B577" s="51"/>
      <c r="C577" s="51"/>
      <c r="D577" s="51"/>
      <c r="E577" s="51"/>
      <c r="F577" s="51"/>
      <c r="G577" s="78"/>
      <c r="H577" s="193"/>
      <c r="I577" s="51"/>
      <c r="J577" s="51"/>
      <c r="K577" s="51"/>
      <c r="L577" s="99"/>
      <c r="M577" s="51"/>
      <c r="N577" s="51"/>
      <c r="O577" s="51"/>
      <c r="P577" s="51"/>
      <c r="Q577" s="51"/>
      <c r="R577" s="51"/>
      <c r="S577" s="51"/>
      <c r="T577" s="51"/>
      <c r="U577" s="51"/>
      <c r="V577" s="51"/>
      <c r="W577" s="51"/>
      <c r="X577" s="51"/>
      <c r="Y577" s="51"/>
      <c r="Z577" s="51"/>
      <c r="AA577" s="51"/>
      <c r="AB577" s="51"/>
      <c r="AC577" s="51"/>
      <c r="AD577" s="51"/>
      <c r="AE577" s="51"/>
      <c r="AF577" s="51"/>
      <c r="AG577" s="51"/>
    </row>
    <row r="578" ht="13.5" customHeight="1">
      <c r="A578" s="5"/>
      <c r="B578" s="51"/>
      <c r="C578" s="51"/>
      <c r="D578" s="51"/>
      <c r="E578" s="51"/>
      <c r="F578" s="51"/>
      <c r="G578" s="78"/>
      <c r="H578" s="193"/>
      <c r="I578" s="51"/>
      <c r="J578" s="51"/>
      <c r="K578" s="51"/>
      <c r="L578" s="99"/>
      <c r="M578" s="51"/>
      <c r="N578" s="51"/>
      <c r="O578" s="51"/>
      <c r="P578" s="51"/>
      <c r="Q578" s="51"/>
      <c r="R578" s="51"/>
      <c r="S578" s="51"/>
      <c r="T578" s="51"/>
      <c r="U578" s="51"/>
      <c r="V578" s="51"/>
      <c r="W578" s="51"/>
      <c r="X578" s="51"/>
      <c r="Y578" s="51"/>
      <c r="Z578" s="51"/>
      <c r="AA578" s="51"/>
      <c r="AB578" s="51"/>
      <c r="AC578" s="51"/>
      <c r="AD578" s="51"/>
      <c r="AE578" s="51"/>
      <c r="AF578" s="51"/>
      <c r="AG578" s="51"/>
    </row>
    <row r="579" ht="13.5" customHeight="1">
      <c r="A579" s="5"/>
      <c r="B579" s="51"/>
      <c r="C579" s="51"/>
      <c r="D579" s="51"/>
      <c r="E579" s="51"/>
      <c r="F579" s="51"/>
      <c r="G579" s="78"/>
      <c r="H579" s="193"/>
      <c r="I579" s="51"/>
      <c r="J579" s="51"/>
      <c r="K579" s="51"/>
      <c r="L579" s="99"/>
      <c r="M579" s="51"/>
      <c r="N579" s="51"/>
      <c r="O579" s="51"/>
      <c r="P579" s="51"/>
      <c r="Q579" s="51"/>
      <c r="R579" s="51"/>
      <c r="S579" s="51"/>
      <c r="T579" s="51"/>
      <c r="U579" s="51"/>
      <c r="V579" s="51"/>
      <c r="W579" s="51"/>
      <c r="X579" s="51"/>
      <c r="Y579" s="51"/>
      <c r="Z579" s="51"/>
      <c r="AA579" s="51"/>
      <c r="AB579" s="51"/>
      <c r="AC579" s="51"/>
      <c r="AD579" s="51"/>
      <c r="AE579" s="51"/>
      <c r="AF579" s="51"/>
      <c r="AG579" s="51"/>
    </row>
    <row r="580" ht="13.5" customHeight="1">
      <c r="A580" s="5"/>
      <c r="B580" s="51"/>
      <c r="C580" s="51"/>
      <c r="D580" s="51"/>
      <c r="E580" s="51"/>
      <c r="F580" s="51"/>
      <c r="G580" s="78"/>
      <c r="H580" s="193"/>
      <c r="I580" s="51"/>
      <c r="J580" s="51"/>
      <c r="K580" s="51"/>
      <c r="L580" s="99"/>
      <c r="M580" s="51"/>
      <c r="N580" s="51"/>
      <c r="O580" s="51"/>
      <c r="P580" s="51"/>
      <c r="Q580" s="51"/>
      <c r="R580" s="51"/>
      <c r="S580" s="51"/>
      <c r="T580" s="51"/>
      <c r="U580" s="51"/>
      <c r="V580" s="51"/>
      <c r="W580" s="51"/>
      <c r="X580" s="51"/>
      <c r="Y580" s="51"/>
      <c r="Z580" s="51"/>
      <c r="AA580" s="51"/>
      <c r="AB580" s="51"/>
      <c r="AC580" s="51"/>
      <c r="AD580" s="51"/>
      <c r="AE580" s="51"/>
      <c r="AF580" s="51"/>
      <c r="AG580" s="51"/>
    </row>
    <row r="581" ht="13.5" customHeight="1">
      <c r="A581" s="5"/>
      <c r="B581" s="51"/>
      <c r="C581" s="51"/>
      <c r="D581" s="51"/>
      <c r="E581" s="51"/>
      <c r="F581" s="51"/>
      <c r="G581" s="78"/>
      <c r="H581" s="193"/>
      <c r="I581" s="51"/>
      <c r="J581" s="51"/>
      <c r="K581" s="51"/>
      <c r="L581" s="99"/>
      <c r="M581" s="51"/>
      <c r="N581" s="51"/>
      <c r="O581" s="51"/>
      <c r="P581" s="51"/>
      <c r="Q581" s="51"/>
      <c r="R581" s="51"/>
      <c r="S581" s="51"/>
      <c r="T581" s="51"/>
      <c r="U581" s="51"/>
      <c r="V581" s="51"/>
      <c r="W581" s="51"/>
      <c r="X581" s="51"/>
      <c r="Y581" s="51"/>
      <c r="Z581" s="51"/>
      <c r="AA581" s="51"/>
      <c r="AB581" s="51"/>
      <c r="AC581" s="51"/>
      <c r="AD581" s="51"/>
      <c r="AE581" s="51"/>
      <c r="AF581" s="51"/>
      <c r="AG581" s="51"/>
    </row>
    <row r="582" ht="13.5" customHeight="1">
      <c r="A582" s="5"/>
      <c r="B582" s="51"/>
      <c r="C582" s="51"/>
      <c r="D582" s="51"/>
      <c r="E582" s="51"/>
      <c r="F582" s="51"/>
      <c r="G582" s="78"/>
      <c r="H582" s="193"/>
      <c r="I582" s="51"/>
      <c r="J582" s="51"/>
      <c r="K582" s="51"/>
      <c r="L582" s="99"/>
      <c r="M582" s="51"/>
      <c r="N582" s="51"/>
      <c r="O582" s="51"/>
      <c r="P582" s="51"/>
      <c r="Q582" s="51"/>
      <c r="R582" s="51"/>
      <c r="S582" s="51"/>
      <c r="T582" s="51"/>
      <c r="U582" s="51"/>
      <c r="V582" s="51"/>
      <c r="W582" s="51"/>
      <c r="X582" s="51"/>
      <c r="Y582" s="51"/>
      <c r="Z582" s="51"/>
      <c r="AA582" s="51"/>
      <c r="AB582" s="51"/>
      <c r="AC582" s="51"/>
      <c r="AD582" s="51"/>
      <c r="AE582" s="51"/>
      <c r="AF582" s="51"/>
      <c r="AG582" s="51"/>
    </row>
    <row r="583" ht="13.5" customHeight="1">
      <c r="A583" s="5"/>
      <c r="B583" s="51"/>
      <c r="C583" s="51"/>
      <c r="D583" s="51"/>
      <c r="E583" s="51"/>
      <c r="F583" s="51"/>
      <c r="G583" s="78"/>
      <c r="H583" s="193"/>
      <c r="I583" s="51"/>
      <c r="J583" s="51"/>
      <c r="K583" s="51"/>
      <c r="L583" s="99"/>
      <c r="M583" s="51"/>
      <c r="N583" s="51"/>
      <c r="O583" s="51"/>
      <c r="P583" s="51"/>
      <c r="Q583" s="51"/>
      <c r="R583" s="51"/>
      <c r="S583" s="51"/>
      <c r="T583" s="51"/>
      <c r="U583" s="51"/>
      <c r="V583" s="51"/>
      <c r="W583" s="51"/>
      <c r="X583" s="51"/>
      <c r="Y583" s="51"/>
      <c r="Z583" s="51"/>
      <c r="AA583" s="51"/>
      <c r="AB583" s="51"/>
      <c r="AC583" s="51"/>
      <c r="AD583" s="51"/>
      <c r="AE583" s="51"/>
      <c r="AF583" s="51"/>
      <c r="AG583" s="51"/>
    </row>
    <row r="584" ht="13.5" customHeight="1">
      <c r="A584" s="5"/>
      <c r="B584" s="51"/>
      <c r="C584" s="51"/>
      <c r="D584" s="51"/>
      <c r="E584" s="51"/>
      <c r="F584" s="51"/>
      <c r="G584" s="78"/>
      <c r="H584" s="193"/>
      <c r="I584" s="51"/>
      <c r="J584" s="51"/>
      <c r="K584" s="51"/>
      <c r="L584" s="99"/>
      <c r="M584" s="51"/>
      <c r="N584" s="51"/>
      <c r="O584" s="51"/>
      <c r="P584" s="51"/>
      <c r="Q584" s="51"/>
      <c r="R584" s="51"/>
      <c r="S584" s="51"/>
      <c r="T584" s="51"/>
      <c r="U584" s="51"/>
      <c r="V584" s="51"/>
      <c r="W584" s="51"/>
      <c r="X584" s="51"/>
      <c r="Y584" s="51"/>
      <c r="Z584" s="51"/>
      <c r="AA584" s="51"/>
      <c r="AB584" s="51"/>
      <c r="AC584" s="51"/>
      <c r="AD584" s="51"/>
      <c r="AE584" s="51"/>
      <c r="AF584" s="51"/>
      <c r="AG584" s="51"/>
    </row>
    <row r="585" ht="13.5" customHeight="1">
      <c r="A585" s="5"/>
      <c r="B585" s="51"/>
      <c r="C585" s="51"/>
      <c r="D585" s="51"/>
      <c r="E585" s="51"/>
      <c r="F585" s="51"/>
      <c r="G585" s="78"/>
      <c r="H585" s="193"/>
      <c r="I585" s="51"/>
      <c r="J585" s="51"/>
      <c r="K585" s="51"/>
      <c r="L585" s="99"/>
      <c r="M585" s="51"/>
      <c r="N585" s="51"/>
      <c r="O585" s="51"/>
      <c r="P585" s="51"/>
      <c r="Q585" s="51"/>
      <c r="R585" s="51"/>
      <c r="S585" s="51"/>
      <c r="T585" s="51"/>
      <c r="U585" s="51"/>
      <c r="V585" s="51"/>
      <c r="W585" s="51"/>
      <c r="X585" s="51"/>
      <c r="Y585" s="51"/>
      <c r="Z585" s="51"/>
      <c r="AA585" s="51"/>
      <c r="AB585" s="51"/>
      <c r="AC585" s="51"/>
      <c r="AD585" s="51"/>
      <c r="AE585" s="51"/>
      <c r="AF585" s="51"/>
      <c r="AG585" s="51"/>
    </row>
    <row r="586" ht="13.5" customHeight="1">
      <c r="A586" s="5"/>
      <c r="B586" s="51"/>
      <c r="C586" s="51"/>
      <c r="D586" s="51"/>
      <c r="E586" s="51"/>
      <c r="F586" s="51"/>
      <c r="G586" s="78"/>
      <c r="H586" s="193"/>
      <c r="I586" s="51"/>
      <c r="J586" s="51"/>
      <c r="K586" s="51"/>
      <c r="L586" s="99"/>
      <c r="M586" s="51"/>
      <c r="N586" s="51"/>
      <c r="O586" s="51"/>
      <c r="P586" s="51"/>
      <c r="Q586" s="51"/>
      <c r="R586" s="51"/>
      <c r="S586" s="51"/>
      <c r="T586" s="51"/>
      <c r="U586" s="51"/>
      <c r="V586" s="51"/>
      <c r="W586" s="51"/>
      <c r="X586" s="51"/>
      <c r="Y586" s="51"/>
      <c r="Z586" s="51"/>
      <c r="AA586" s="51"/>
      <c r="AB586" s="51"/>
      <c r="AC586" s="51"/>
      <c r="AD586" s="51"/>
      <c r="AE586" s="51"/>
      <c r="AF586" s="51"/>
      <c r="AG586" s="51"/>
    </row>
    <row r="587" ht="13.5" customHeight="1">
      <c r="A587" s="5"/>
      <c r="B587" s="51"/>
      <c r="C587" s="51"/>
      <c r="D587" s="51"/>
      <c r="E587" s="51"/>
      <c r="F587" s="51"/>
      <c r="G587" s="78"/>
      <c r="H587" s="193"/>
      <c r="I587" s="51"/>
      <c r="J587" s="51"/>
      <c r="K587" s="51"/>
      <c r="L587" s="99"/>
      <c r="M587" s="51"/>
      <c r="N587" s="51"/>
      <c r="O587" s="51"/>
      <c r="P587" s="51"/>
      <c r="Q587" s="51"/>
      <c r="R587" s="51"/>
      <c r="S587" s="51"/>
      <c r="T587" s="51"/>
      <c r="U587" s="51"/>
      <c r="V587" s="51"/>
      <c r="W587" s="51"/>
      <c r="X587" s="51"/>
      <c r="Y587" s="51"/>
      <c r="Z587" s="51"/>
      <c r="AA587" s="51"/>
      <c r="AB587" s="51"/>
      <c r="AC587" s="51"/>
      <c r="AD587" s="51"/>
      <c r="AE587" s="51"/>
      <c r="AF587" s="51"/>
      <c r="AG587" s="51"/>
    </row>
    <row r="588" ht="13.5" customHeight="1">
      <c r="A588" s="5"/>
      <c r="B588" s="51"/>
      <c r="C588" s="51"/>
      <c r="D588" s="51"/>
      <c r="E588" s="51"/>
      <c r="F588" s="51"/>
      <c r="G588" s="78"/>
      <c r="H588" s="193"/>
      <c r="I588" s="51"/>
      <c r="J588" s="51"/>
      <c r="K588" s="51"/>
      <c r="L588" s="99"/>
      <c r="M588" s="51"/>
      <c r="N588" s="51"/>
      <c r="O588" s="51"/>
      <c r="P588" s="51"/>
      <c r="Q588" s="51"/>
      <c r="R588" s="51"/>
      <c r="S588" s="51"/>
      <c r="T588" s="51"/>
      <c r="U588" s="51"/>
      <c r="V588" s="51"/>
      <c r="W588" s="51"/>
      <c r="X588" s="51"/>
      <c r="Y588" s="51"/>
      <c r="Z588" s="51"/>
      <c r="AA588" s="51"/>
      <c r="AB588" s="51"/>
      <c r="AC588" s="51"/>
      <c r="AD588" s="51"/>
      <c r="AE588" s="51"/>
      <c r="AF588" s="51"/>
      <c r="AG588" s="51"/>
    </row>
    <row r="589" ht="13.5" customHeight="1">
      <c r="A589" s="5"/>
      <c r="B589" s="51"/>
      <c r="C589" s="51"/>
      <c r="D589" s="51"/>
      <c r="E589" s="51"/>
      <c r="F589" s="51"/>
      <c r="G589" s="78"/>
      <c r="H589" s="193"/>
      <c r="I589" s="51"/>
      <c r="J589" s="51"/>
      <c r="K589" s="51"/>
      <c r="L589" s="99"/>
      <c r="M589" s="51"/>
      <c r="N589" s="51"/>
      <c r="O589" s="51"/>
      <c r="P589" s="51"/>
      <c r="Q589" s="51"/>
      <c r="R589" s="51"/>
      <c r="S589" s="51"/>
      <c r="T589" s="51"/>
      <c r="U589" s="51"/>
      <c r="V589" s="51"/>
      <c r="W589" s="51"/>
      <c r="X589" s="51"/>
      <c r="Y589" s="51"/>
      <c r="Z589" s="51"/>
      <c r="AA589" s="51"/>
      <c r="AB589" s="51"/>
      <c r="AC589" s="51"/>
      <c r="AD589" s="51"/>
      <c r="AE589" s="51"/>
      <c r="AF589" s="51"/>
      <c r="AG589" s="51"/>
    </row>
    <row r="590" ht="13.5" customHeight="1">
      <c r="A590" s="5"/>
      <c r="B590" s="51"/>
      <c r="C590" s="51"/>
      <c r="D590" s="51"/>
      <c r="E590" s="51"/>
      <c r="F590" s="51"/>
      <c r="G590" s="78"/>
      <c r="H590" s="193"/>
      <c r="I590" s="51"/>
      <c r="J590" s="51"/>
      <c r="K590" s="51"/>
      <c r="L590" s="99"/>
      <c r="M590" s="51"/>
      <c r="N590" s="51"/>
      <c r="O590" s="51"/>
      <c r="P590" s="51"/>
      <c r="Q590" s="51"/>
      <c r="R590" s="51"/>
      <c r="S590" s="51"/>
      <c r="T590" s="51"/>
      <c r="U590" s="51"/>
      <c r="V590" s="51"/>
      <c r="W590" s="51"/>
      <c r="X590" s="51"/>
      <c r="Y590" s="51"/>
      <c r="Z590" s="51"/>
      <c r="AA590" s="51"/>
      <c r="AB590" s="51"/>
      <c r="AC590" s="51"/>
      <c r="AD590" s="51"/>
      <c r="AE590" s="51"/>
      <c r="AF590" s="51"/>
      <c r="AG590" s="51"/>
    </row>
    <row r="591" ht="13.5" customHeight="1">
      <c r="A591" s="5"/>
      <c r="B591" s="51"/>
      <c r="C591" s="51"/>
      <c r="D591" s="51"/>
      <c r="E591" s="51"/>
      <c r="F591" s="51"/>
      <c r="G591" s="78"/>
      <c r="H591" s="193"/>
      <c r="I591" s="51"/>
      <c r="J591" s="51"/>
      <c r="K591" s="51"/>
      <c r="L591" s="99"/>
      <c r="M591" s="51"/>
      <c r="N591" s="51"/>
      <c r="O591" s="51"/>
      <c r="P591" s="51"/>
      <c r="Q591" s="51"/>
      <c r="R591" s="51"/>
      <c r="S591" s="51"/>
      <c r="T591" s="51"/>
      <c r="U591" s="51"/>
      <c r="V591" s="51"/>
      <c r="W591" s="51"/>
      <c r="X591" s="51"/>
      <c r="Y591" s="51"/>
      <c r="Z591" s="51"/>
      <c r="AA591" s="51"/>
      <c r="AB591" s="51"/>
      <c r="AC591" s="51"/>
      <c r="AD591" s="51"/>
      <c r="AE591" s="51"/>
      <c r="AF591" s="51"/>
      <c r="AG591" s="51"/>
    </row>
    <row r="592" ht="13.5" customHeight="1">
      <c r="A592" s="5"/>
      <c r="B592" s="51"/>
      <c r="C592" s="51"/>
      <c r="D592" s="51"/>
      <c r="E592" s="51"/>
      <c r="F592" s="51"/>
      <c r="G592" s="78"/>
      <c r="H592" s="193"/>
      <c r="I592" s="51"/>
      <c r="J592" s="51"/>
      <c r="K592" s="51"/>
      <c r="L592" s="99"/>
      <c r="M592" s="51"/>
      <c r="N592" s="51"/>
      <c r="O592" s="51"/>
      <c r="P592" s="51"/>
      <c r="Q592" s="51"/>
      <c r="R592" s="51"/>
      <c r="S592" s="51"/>
      <c r="T592" s="51"/>
      <c r="U592" s="51"/>
      <c r="V592" s="51"/>
      <c r="W592" s="51"/>
      <c r="X592" s="51"/>
      <c r="Y592" s="51"/>
      <c r="Z592" s="51"/>
      <c r="AA592" s="51"/>
      <c r="AB592" s="51"/>
      <c r="AC592" s="51"/>
      <c r="AD592" s="51"/>
      <c r="AE592" s="51"/>
      <c r="AF592" s="51"/>
      <c r="AG592" s="51"/>
    </row>
    <row r="593" ht="13.5" customHeight="1">
      <c r="A593" s="5"/>
      <c r="B593" s="51"/>
      <c r="C593" s="51"/>
      <c r="D593" s="51"/>
      <c r="E593" s="51"/>
      <c r="F593" s="51"/>
      <c r="G593" s="78"/>
      <c r="H593" s="193"/>
      <c r="I593" s="51"/>
      <c r="J593" s="51"/>
      <c r="K593" s="51"/>
      <c r="L593" s="99"/>
      <c r="M593" s="51"/>
      <c r="N593" s="51"/>
      <c r="O593" s="51"/>
      <c r="P593" s="51"/>
      <c r="Q593" s="51"/>
      <c r="R593" s="51"/>
      <c r="S593" s="51"/>
      <c r="T593" s="51"/>
      <c r="U593" s="51"/>
      <c r="V593" s="51"/>
      <c r="W593" s="51"/>
      <c r="X593" s="51"/>
      <c r="Y593" s="51"/>
      <c r="Z593" s="51"/>
      <c r="AA593" s="51"/>
      <c r="AB593" s="51"/>
      <c r="AC593" s="51"/>
      <c r="AD593" s="51"/>
      <c r="AE593" s="51"/>
      <c r="AF593" s="51"/>
      <c r="AG593" s="51"/>
    </row>
    <row r="594" ht="13.5" customHeight="1">
      <c r="A594" s="5"/>
      <c r="B594" s="51"/>
      <c r="C594" s="51"/>
      <c r="D594" s="51"/>
      <c r="E594" s="51"/>
      <c r="F594" s="51"/>
      <c r="G594" s="78"/>
      <c r="H594" s="193"/>
      <c r="I594" s="51"/>
      <c r="J594" s="51"/>
      <c r="K594" s="51"/>
      <c r="L594" s="99"/>
      <c r="M594" s="51"/>
      <c r="N594" s="51"/>
      <c r="O594" s="51"/>
      <c r="P594" s="51"/>
      <c r="Q594" s="51"/>
      <c r="R594" s="51"/>
      <c r="S594" s="51"/>
      <c r="T594" s="51"/>
      <c r="U594" s="51"/>
      <c r="V594" s="51"/>
      <c r="W594" s="51"/>
      <c r="X594" s="51"/>
      <c r="Y594" s="51"/>
      <c r="Z594" s="51"/>
      <c r="AA594" s="51"/>
      <c r="AB594" s="51"/>
      <c r="AC594" s="51"/>
      <c r="AD594" s="51"/>
      <c r="AE594" s="51"/>
      <c r="AF594" s="51"/>
      <c r="AG594" s="51"/>
    </row>
    <row r="595" ht="13.5" customHeight="1">
      <c r="A595" s="5"/>
      <c r="B595" s="51"/>
      <c r="C595" s="51"/>
      <c r="D595" s="51"/>
      <c r="E595" s="51"/>
      <c r="F595" s="51"/>
      <c r="G595" s="78"/>
      <c r="H595" s="193"/>
      <c r="I595" s="51"/>
      <c r="J595" s="51"/>
      <c r="K595" s="51"/>
      <c r="L595" s="99"/>
      <c r="M595" s="51"/>
      <c r="N595" s="51"/>
      <c r="O595" s="51"/>
      <c r="P595" s="51"/>
      <c r="Q595" s="51"/>
      <c r="R595" s="51"/>
      <c r="S595" s="51"/>
      <c r="T595" s="51"/>
      <c r="U595" s="51"/>
      <c r="V595" s="51"/>
      <c r="W595" s="51"/>
      <c r="X595" s="51"/>
      <c r="Y595" s="51"/>
      <c r="Z595" s="51"/>
      <c r="AA595" s="51"/>
      <c r="AB595" s="51"/>
      <c r="AC595" s="51"/>
      <c r="AD595" s="51"/>
      <c r="AE595" s="51"/>
      <c r="AF595" s="51"/>
      <c r="AG595" s="51"/>
    </row>
    <row r="596" ht="13.5" customHeight="1">
      <c r="A596" s="5"/>
      <c r="B596" s="51"/>
      <c r="C596" s="51"/>
      <c r="D596" s="51"/>
      <c r="E596" s="51"/>
      <c r="F596" s="51"/>
      <c r="G596" s="78"/>
      <c r="H596" s="193"/>
      <c r="I596" s="51"/>
      <c r="J596" s="51"/>
      <c r="K596" s="51"/>
      <c r="L596" s="99"/>
      <c r="M596" s="51"/>
      <c r="N596" s="51"/>
      <c r="O596" s="51"/>
      <c r="P596" s="51"/>
      <c r="Q596" s="51"/>
      <c r="R596" s="51"/>
      <c r="S596" s="51"/>
      <c r="T596" s="51"/>
      <c r="U596" s="51"/>
      <c r="V596" s="51"/>
      <c r="W596" s="51"/>
      <c r="X596" s="51"/>
      <c r="Y596" s="51"/>
      <c r="Z596" s="51"/>
      <c r="AA596" s="51"/>
      <c r="AB596" s="51"/>
      <c r="AC596" s="51"/>
      <c r="AD596" s="51"/>
      <c r="AE596" s="51"/>
      <c r="AF596" s="51"/>
      <c r="AG596" s="51"/>
    </row>
    <row r="597" ht="13.5" customHeight="1">
      <c r="A597" s="5"/>
      <c r="B597" s="51"/>
      <c r="C597" s="51"/>
      <c r="D597" s="51"/>
      <c r="E597" s="51"/>
      <c r="F597" s="51"/>
      <c r="G597" s="78"/>
      <c r="H597" s="193"/>
      <c r="I597" s="51"/>
      <c r="J597" s="51"/>
      <c r="K597" s="51"/>
      <c r="L597" s="99"/>
      <c r="M597" s="51"/>
      <c r="N597" s="51"/>
      <c r="O597" s="51"/>
      <c r="P597" s="51"/>
      <c r="Q597" s="51"/>
      <c r="R597" s="51"/>
      <c r="S597" s="51"/>
      <c r="T597" s="51"/>
      <c r="U597" s="51"/>
      <c r="V597" s="51"/>
      <c r="W597" s="51"/>
      <c r="X597" s="51"/>
      <c r="Y597" s="51"/>
      <c r="Z597" s="51"/>
      <c r="AA597" s="51"/>
      <c r="AB597" s="51"/>
      <c r="AC597" s="51"/>
      <c r="AD597" s="51"/>
      <c r="AE597" s="51"/>
      <c r="AF597" s="51"/>
      <c r="AG597" s="51"/>
    </row>
    <row r="598" ht="13.5" customHeight="1">
      <c r="A598" s="5"/>
      <c r="B598" s="51"/>
      <c r="C598" s="51"/>
      <c r="D598" s="51"/>
      <c r="E598" s="51"/>
      <c r="F598" s="51"/>
      <c r="G598" s="78"/>
      <c r="H598" s="193"/>
      <c r="I598" s="51"/>
      <c r="J598" s="51"/>
      <c r="K598" s="51"/>
      <c r="L598" s="99"/>
      <c r="M598" s="51"/>
      <c r="N598" s="51"/>
      <c r="O598" s="51"/>
      <c r="P598" s="51"/>
      <c r="Q598" s="51"/>
      <c r="R598" s="51"/>
      <c r="S598" s="51"/>
      <c r="T598" s="51"/>
      <c r="U598" s="51"/>
      <c r="V598" s="51"/>
      <c r="W598" s="51"/>
      <c r="X598" s="51"/>
      <c r="Y598" s="51"/>
      <c r="Z598" s="51"/>
      <c r="AA598" s="51"/>
      <c r="AB598" s="51"/>
      <c r="AC598" s="51"/>
      <c r="AD598" s="51"/>
      <c r="AE598" s="51"/>
      <c r="AF598" s="51"/>
      <c r="AG598" s="51"/>
    </row>
    <row r="599" ht="13.5" customHeight="1">
      <c r="A599" s="5"/>
      <c r="B599" s="51"/>
      <c r="C599" s="51"/>
      <c r="D599" s="51"/>
      <c r="E599" s="51"/>
      <c r="F599" s="51"/>
      <c r="G599" s="78"/>
      <c r="H599" s="193"/>
      <c r="I599" s="51"/>
      <c r="J599" s="51"/>
      <c r="K599" s="51"/>
      <c r="L599" s="99"/>
      <c r="M599" s="51"/>
      <c r="N599" s="51"/>
      <c r="O599" s="51"/>
      <c r="P599" s="51"/>
      <c r="Q599" s="51"/>
      <c r="R599" s="51"/>
      <c r="S599" s="51"/>
      <c r="T599" s="51"/>
      <c r="U599" s="51"/>
      <c r="V599" s="51"/>
      <c r="W599" s="51"/>
      <c r="X599" s="51"/>
      <c r="Y599" s="51"/>
      <c r="Z599" s="51"/>
      <c r="AA599" s="51"/>
      <c r="AB599" s="51"/>
      <c r="AC599" s="51"/>
      <c r="AD599" s="51"/>
      <c r="AE599" s="51"/>
      <c r="AF599" s="51"/>
      <c r="AG599" s="51"/>
    </row>
    <row r="600" ht="13.5" customHeight="1">
      <c r="A600" s="5"/>
      <c r="B600" s="51"/>
      <c r="C600" s="51"/>
      <c r="D600" s="51"/>
      <c r="E600" s="51"/>
      <c r="F600" s="51"/>
      <c r="G600" s="78"/>
      <c r="H600" s="193"/>
      <c r="I600" s="51"/>
      <c r="J600" s="51"/>
      <c r="K600" s="51"/>
      <c r="L600" s="99"/>
      <c r="M600" s="51"/>
      <c r="N600" s="51"/>
      <c r="O600" s="51"/>
      <c r="P600" s="51"/>
      <c r="Q600" s="51"/>
      <c r="R600" s="51"/>
      <c r="S600" s="51"/>
      <c r="T600" s="51"/>
      <c r="U600" s="51"/>
      <c r="V600" s="51"/>
      <c r="W600" s="51"/>
      <c r="X600" s="51"/>
      <c r="Y600" s="51"/>
      <c r="Z600" s="51"/>
      <c r="AA600" s="51"/>
      <c r="AB600" s="51"/>
      <c r="AC600" s="51"/>
      <c r="AD600" s="51"/>
      <c r="AE600" s="51"/>
      <c r="AF600" s="51"/>
      <c r="AG600" s="51"/>
    </row>
    <row r="601" ht="13.5" customHeight="1">
      <c r="A601" s="5"/>
      <c r="B601" s="51"/>
      <c r="C601" s="51"/>
      <c r="D601" s="51"/>
      <c r="E601" s="51"/>
      <c r="F601" s="51"/>
      <c r="G601" s="78"/>
      <c r="H601" s="193"/>
      <c r="I601" s="51"/>
      <c r="J601" s="51"/>
      <c r="K601" s="51"/>
      <c r="L601" s="99"/>
      <c r="M601" s="51"/>
      <c r="N601" s="51"/>
      <c r="O601" s="51"/>
      <c r="P601" s="51"/>
      <c r="Q601" s="51"/>
      <c r="R601" s="51"/>
      <c r="S601" s="51"/>
      <c r="T601" s="51"/>
      <c r="U601" s="51"/>
      <c r="V601" s="51"/>
      <c r="W601" s="51"/>
      <c r="X601" s="51"/>
      <c r="Y601" s="51"/>
      <c r="Z601" s="51"/>
      <c r="AA601" s="51"/>
      <c r="AB601" s="51"/>
      <c r="AC601" s="51"/>
      <c r="AD601" s="51"/>
      <c r="AE601" s="51"/>
      <c r="AF601" s="51"/>
      <c r="AG601" s="51"/>
    </row>
    <row r="602" ht="13.5" customHeight="1">
      <c r="A602" s="5"/>
      <c r="B602" s="51"/>
      <c r="C602" s="51"/>
      <c r="D602" s="51"/>
      <c r="E602" s="51"/>
      <c r="F602" s="51"/>
      <c r="G602" s="78"/>
      <c r="H602" s="193"/>
      <c r="I602" s="51"/>
      <c r="J602" s="51"/>
      <c r="K602" s="51"/>
      <c r="L602" s="99"/>
      <c r="M602" s="51"/>
      <c r="N602" s="51"/>
      <c r="O602" s="51"/>
      <c r="P602" s="51"/>
      <c r="Q602" s="51"/>
      <c r="R602" s="51"/>
      <c r="S602" s="51"/>
      <c r="T602" s="51"/>
      <c r="U602" s="51"/>
      <c r="V602" s="51"/>
      <c r="W602" s="51"/>
      <c r="X602" s="51"/>
      <c r="Y602" s="51"/>
      <c r="Z602" s="51"/>
      <c r="AA602" s="51"/>
      <c r="AB602" s="51"/>
      <c r="AC602" s="51"/>
      <c r="AD602" s="51"/>
      <c r="AE602" s="51"/>
      <c r="AF602" s="51"/>
      <c r="AG602" s="51"/>
    </row>
    <row r="603" ht="13.5" customHeight="1">
      <c r="A603" s="5"/>
      <c r="B603" s="51"/>
      <c r="C603" s="51"/>
      <c r="D603" s="51"/>
      <c r="E603" s="51"/>
      <c r="F603" s="51"/>
      <c r="G603" s="78"/>
      <c r="H603" s="193"/>
      <c r="I603" s="51"/>
      <c r="J603" s="51"/>
      <c r="K603" s="51"/>
      <c r="L603" s="99"/>
      <c r="M603" s="51"/>
      <c r="N603" s="51"/>
      <c r="O603" s="51"/>
      <c r="P603" s="51"/>
      <c r="Q603" s="51"/>
      <c r="R603" s="51"/>
      <c r="S603" s="51"/>
      <c r="T603" s="51"/>
      <c r="U603" s="51"/>
      <c r="V603" s="51"/>
      <c r="W603" s="51"/>
      <c r="X603" s="51"/>
      <c r="Y603" s="51"/>
      <c r="Z603" s="51"/>
      <c r="AA603" s="51"/>
      <c r="AB603" s="51"/>
      <c r="AC603" s="51"/>
      <c r="AD603" s="51"/>
      <c r="AE603" s="51"/>
      <c r="AF603" s="51"/>
      <c r="AG603" s="51"/>
    </row>
    <row r="604" ht="13.5" customHeight="1">
      <c r="A604" s="5"/>
      <c r="B604" s="51"/>
      <c r="C604" s="51"/>
      <c r="D604" s="51"/>
      <c r="E604" s="51"/>
      <c r="F604" s="51"/>
      <c r="G604" s="78"/>
      <c r="H604" s="193"/>
      <c r="I604" s="51"/>
      <c r="J604" s="51"/>
      <c r="K604" s="51"/>
      <c r="L604" s="99"/>
      <c r="M604" s="51"/>
      <c r="N604" s="51"/>
      <c r="O604" s="51"/>
      <c r="P604" s="51"/>
      <c r="Q604" s="51"/>
      <c r="R604" s="51"/>
      <c r="S604" s="51"/>
      <c r="T604" s="51"/>
      <c r="U604" s="51"/>
      <c r="V604" s="51"/>
      <c r="W604" s="51"/>
      <c r="X604" s="51"/>
      <c r="Y604" s="51"/>
      <c r="Z604" s="51"/>
      <c r="AA604" s="51"/>
      <c r="AB604" s="51"/>
      <c r="AC604" s="51"/>
      <c r="AD604" s="51"/>
      <c r="AE604" s="51"/>
      <c r="AF604" s="51"/>
      <c r="AG604" s="51"/>
    </row>
    <row r="605" ht="13.5" customHeight="1">
      <c r="A605" s="5"/>
      <c r="B605" s="51"/>
      <c r="C605" s="51"/>
      <c r="D605" s="51"/>
      <c r="E605" s="51"/>
      <c r="F605" s="51"/>
      <c r="G605" s="78"/>
      <c r="H605" s="193"/>
      <c r="I605" s="51"/>
      <c r="J605" s="51"/>
      <c r="K605" s="51"/>
      <c r="L605" s="99"/>
      <c r="M605" s="51"/>
      <c r="N605" s="51"/>
      <c r="O605" s="51"/>
      <c r="P605" s="51"/>
      <c r="Q605" s="51"/>
      <c r="R605" s="51"/>
      <c r="S605" s="51"/>
      <c r="T605" s="51"/>
      <c r="U605" s="51"/>
      <c r="V605" s="51"/>
      <c r="W605" s="51"/>
      <c r="X605" s="51"/>
      <c r="Y605" s="51"/>
      <c r="Z605" s="51"/>
      <c r="AA605" s="51"/>
      <c r="AB605" s="51"/>
      <c r="AC605" s="51"/>
      <c r="AD605" s="51"/>
      <c r="AE605" s="51"/>
      <c r="AF605" s="51"/>
      <c r="AG605" s="51"/>
    </row>
    <row r="606" ht="13.5" customHeight="1">
      <c r="A606" s="5"/>
      <c r="B606" s="51"/>
      <c r="C606" s="51"/>
      <c r="D606" s="51"/>
      <c r="E606" s="51"/>
      <c r="F606" s="51"/>
      <c r="G606" s="78"/>
      <c r="H606" s="193"/>
      <c r="I606" s="51"/>
      <c r="J606" s="51"/>
      <c r="K606" s="51"/>
      <c r="L606" s="99"/>
      <c r="M606" s="51"/>
      <c r="N606" s="51"/>
      <c r="O606" s="51"/>
      <c r="P606" s="51"/>
      <c r="Q606" s="51"/>
      <c r="R606" s="51"/>
      <c r="S606" s="51"/>
      <c r="T606" s="51"/>
      <c r="U606" s="51"/>
      <c r="V606" s="51"/>
      <c r="W606" s="51"/>
      <c r="X606" s="51"/>
      <c r="Y606" s="51"/>
      <c r="Z606" s="51"/>
      <c r="AA606" s="51"/>
      <c r="AB606" s="51"/>
      <c r="AC606" s="51"/>
      <c r="AD606" s="51"/>
      <c r="AE606" s="51"/>
      <c r="AF606" s="51"/>
      <c r="AG606" s="51"/>
    </row>
    <row r="607" ht="13.5" customHeight="1">
      <c r="A607" s="5"/>
      <c r="B607" s="51"/>
      <c r="C607" s="51"/>
      <c r="D607" s="51"/>
      <c r="E607" s="51"/>
      <c r="F607" s="51"/>
      <c r="G607" s="78"/>
      <c r="H607" s="193"/>
      <c r="I607" s="51"/>
      <c r="J607" s="51"/>
      <c r="K607" s="51"/>
      <c r="L607" s="99"/>
      <c r="M607" s="51"/>
      <c r="N607" s="51"/>
      <c r="O607" s="51"/>
      <c r="P607" s="51"/>
      <c r="Q607" s="51"/>
      <c r="R607" s="51"/>
      <c r="S607" s="51"/>
      <c r="T607" s="51"/>
      <c r="U607" s="51"/>
      <c r="V607" s="51"/>
      <c r="W607" s="51"/>
      <c r="X607" s="51"/>
      <c r="Y607" s="51"/>
      <c r="Z607" s="51"/>
      <c r="AA607" s="51"/>
      <c r="AB607" s="51"/>
      <c r="AC607" s="51"/>
      <c r="AD607" s="51"/>
      <c r="AE607" s="51"/>
      <c r="AF607" s="51"/>
      <c r="AG607" s="51"/>
    </row>
    <row r="608" ht="13.5" customHeight="1">
      <c r="A608" s="5"/>
      <c r="B608" s="51"/>
      <c r="C608" s="51"/>
      <c r="D608" s="51"/>
      <c r="E608" s="51"/>
      <c r="F608" s="51"/>
      <c r="G608" s="78"/>
      <c r="H608" s="193"/>
      <c r="I608" s="51"/>
      <c r="J608" s="51"/>
      <c r="K608" s="51"/>
      <c r="L608" s="99"/>
      <c r="M608" s="51"/>
      <c r="N608" s="51"/>
      <c r="O608" s="51"/>
      <c r="P608" s="51"/>
      <c r="Q608" s="51"/>
      <c r="R608" s="51"/>
      <c r="S608" s="51"/>
      <c r="T608" s="51"/>
      <c r="U608" s="51"/>
      <c r="V608" s="51"/>
      <c r="W608" s="51"/>
      <c r="X608" s="51"/>
      <c r="Y608" s="51"/>
      <c r="Z608" s="51"/>
      <c r="AA608" s="51"/>
      <c r="AB608" s="51"/>
      <c r="AC608" s="51"/>
      <c r="AD608" s="51"/>
      <c r="AE608" s="51"/>
      <c r="AF608" s="51"/>
      <c r="AG608" s="51"/>
    </row>
    <row r="609" ht="13.5" customHeight="1">
      <c r="A609" s="5"/>
      <c r="B609" s="51"/>
      <c r="C609" s="51"/>
      <c r="D609" s="51"/>
      <c r="E609" s="51"/>
      <c r="F609" s="51"/>
      <c r="G609" s="78"/>
      <c r="H609" s="193"/>
      <c r="I609" s="51"/>
      <c r="J609" s="51"/>
      <c r="K609" s="51"/>
      <c r="L609" s="99"/>
      <c r="M609" s="51"/>
      <c r="N609" s="51"/>
      <c r="O609" s="51"/>
      <c r="P609" s="51"/>
      <c r="Q609" s="51"/>
      <c r="R609" s="51"/>
      <c r="S609" s="51"/>
      <c r="T609" s="51"/>
      <c r="U609" s="51"/>
      <c r="V609" s="51"/>
      <c r="W609" s="51"/>
      <c r="X609" s="51"/>
      <c r="Y609" s="51"/>
      <c r="Z609" s="51"/>
      <c r="AA609" s="51"/>
      <c r="AB609" s="51"/>
      <c r="AC609" s="51"/>
      <c r="AD609" s="51"/>
      <c r="AE609" s="51"/>
      <c r="AF609" s="51"/>
      <c r="AG609" s="51"/>
    </row>
    <row r="610" ht="13.5" customHeight="1">
      <c r="A610" s="5"/>
      <c r="B610" s="51"/>
      <c r="C610" s="51"/>
      <c r="D610" s="51"/>
      <c r="E610" s="51"/>
      <c r="F610" s="51"/>
      <c r="G610" s="78"/>
      <c r="H610" s="193"/>
      <c r="I610" s="51"/>
      <c r="J610" s="51"/>
      <c r="K610" s="51"/>
      <c r="L610" s="99"/>
      <c r="M610" s="51"/>
      <c r="N610" s="51"/>
      <c r="O610" s="51"/>
      <c r="P610" s="51"/>
      <c r="Q610" s="51"/>
      <c r="R610" s="51"/>
      <c r="S610" s="51"/>
      <c r="T610" s="51"/>
      <c r="U610" s="51"/>
      <c r="V610" s="51"/>
      <c r="W610" s="51"/>
      <c r="X610" s="51"/>
      <c r="Y610" s="51"/>
      <c r="Z610" s="51"/>
      <c r="AA610" s="51"/>
      <c r="AB610" s="51"/>
      <c r="AC610" s="51"/>
      <c r="AD610" s="51"/>
      <c r="AE610" s="51"/>
      <c r="AF610" s="51"/>
      <c r="AG610" s="51"/>
    </row>
    <row r="611" ht="13.5" customHeight="1">
      <c r="A611" s="5"/>
      <c r="B611" s="51"/>
      <c r="C611" s="51"/>
      <c r="D611" s="51"/>
      <c r="E611" s="51"/>
      <c r="F611" s="51"/>
      <c r="G611" s="78"/>
      <c r="H611" s="193"/>
      <c r="I611" s="51"/>
      <c r="J611" s="51"/>
      <c r="K611" s="51"/>
      <c r="L611" s="99"/>
      <c r="M611" s="51"/>
      <c r="N611" s="51"/>
      <c r="O611" s="51"/>
      <c r="P611" s="51"/>
      <c r="Q611" s="51"/>
      <c r="R611" s="51"/>
      <c r="S611" s="51"/>
      <c r="T611" s="51"/>
      <c r="U611" s="51"/>
      <c r="V611" s="51"/>
      <c r="W611" s="51"/>
      <c r="X611" s="51"/>
      <c r="Y611" s="51"/>
      <c r="Z611" s="51"/>
      <c r="AA611" s="51"/>
      <c r="AB611" s="51"/>
      <c r="AC611" s="51"/>
      <c r="AD611" s="51"/>
      <c r="AE611" s="51"/>
      <c r="AF611" s="51"/>
      <c r="AG611" s="51"/>
    </row>
    <row r="612" ht="13.5" customHeight="1">
      <c r="A612" s="5"/>
      <c r="B612" s="51"/>
      <c r="C612" s="51"/>
      <c r="D612" s="51"/>
      <c r="E612" s="51"/>
      <c r="F612" s="51"/>
      <c r="G612" s="78"/>
      <c r="H612" s="193"/>
      <c r="I612" s="51"/>
      <c r="J612" s="51"/>
      <c r="K612" s="51"/>
      <c r="L612" s="99"/>
      <c r="M612" s="51"/>
      <c r="N612" s="51"/>
      <c r="O612" s="51"/>
      <c r="P612" s="51"/>
      <c r="Q612" s="51"/>
      <c r="R612" s="51"/>
      <c r="S612" s="51"/>
      <c r="T612" s="51"/>
      <c r="U612" s="51"/>
      <c r="V612" s="51"/>
      <c r="W612" s="51"/>
      <c r="X612" s="51"/>
      <c r="Y612" s="51"/>
      <c r="Z612" s="51"/>
      <c r="AA612" s="51"/>
      <c r="AB612" s="51"/>
      <c r="AC612" s="51"/>
      <c r="AD612" s="51"/>
      <c r="AE612" s="51"/>
      <c r="AF612" s="51"/>
      <c r="AG612" s="51"/>
    </row>
    <row r="613" ht="13.5" customHeight="1">
      <c r="A613" s="5"/>
      <c r="B613" s="51"/>
      <c r="C613" s="51"/>
      <c r="D613" s="51"/>
      <c r="E613" s="51"/>
      <c r="F613" s="51"/>
      <c r="G613" s="78"/>
      <c r="H613" s="193"/>
      <c r="I613" s="51"/>
      <c r="J613" s="51"/>
      <c r="K613" s="51"/>
      <c r="L613" s="99"/>
      <c r="M613" s="51"/>
      <c r="N613" s="51"/>
      <c r="O613" s="51"/>
      <c r="P613" s="51"/>
      <c r="Q613" s="51"/>
      <c r="R613" s="51"/>
      <c r="S613" s="51"/>
      <c r="T613" s="51"/>
      <c r="U613" s="51"/>
      <c r="V613" s="51"/>
      <c r="W613" s="51"/>
      <c r="X613" s="51"/>
      <c r="Y613" s="51"/>
      <c r="Z613" s="51"/>
      <c r="AA613" s="51"/>
      <c r="AB613" s="51"/>
      <c r="AC613" s="51"/>
      <c r="AD613" s="51"/>
      <c r="AE613" s="51"/>
      <c r="AF613" s="51"/>
      <c r="AG613" s="51"/>
    </row>
    <row r="614" ht="13.5" customHeight="1">
      <c r="A614" s="5"/>
      <c r="B614" s="51"/>
      <c r="C614" s="51"/>
      <c r="D614" s="51"/>
      <c r="E614" s="51"/>
      <c r="F614" s="51"/>
      <c r="G614" s="78"/>
      <c r="H614" s="193"/>
      <c r="I614" s="51"/>
      <c r="J614" s="51"/>
      <c r="K614" s="51"/>
      <c r="L614" s="99"/>
      <c r="M614" s="51"/>
      <c r="N614" s="51"/>
      <c r="O614" s="51"/>
      <c r="P614" s="51"/>
      <c r="Q614" s="51"/>
      <c r="R614" s="51"/>
      <c r="S614" s="51"/>
      <c r="T614" s="51"/>
      <c r="U614" s="51"/>
      <c r="V614" s="51"/>
      <c r="W614" s="51"/>
      <c r="X614" s="51"/>
      <c r="Y614" s="51"/>
      <c r="Z614" s="51"/>
      <c r="AA614" s="51"/>
      <c r="AB614" s="51"/>
      <c r="AC614" s="51"/>
      <c r="AD614" s="51"/>
      <c r="AE614" s="51"/>
      <c r="AF614" s="51"/>
      <c r="AG614" s="51"/>
    </row>
    <row r="615" ht="13.5" customHeight="1">
      <c r="A615" s="5"/>
      <c r="B615" s="51"/>
      <c r="C615" s="51"/>
      <c r="D615" s="51"/>
      <c r="E615" s="51"/>
      <c r="F615" s="51"/>
      <c r="G615" s="78"/>
      <c r="H615" s="193"/>
      <c r="I615" s="51"/>
      <c r="J615" s="51"/>
      <c r="K615" s="51"/>
      <c r="L615" s="99"/>
      <c r="M615" s="51"/>
      <c r="N615" s="51"/>
      <c r="O615" s="51"/>
      <c r="P615" s="51"/>
      <c r="Q615" s="51"/>
      <c r="R615" s="51"/>
      <c r="S615" s="51"/>
      <c r="T615" s="51"/>
      <c r="U615" s="51"/>
      <c r="V615" s="51"/>
      <c r="W615" s="51"/>
      <c r="X615" s="51"/>
      <c r="Y615" s="51"/>
      <c r="Z615" s="51"/>
      <c r="AA615" s="51"/>
      <c r="AB615" s="51"/>
      <c r="AC615" s="51"/>
      <c r="AD615" s="51"/>
      <c r="AE615" s="51"/>
      <c r="AF615" s="51"/>
      <c r="AG615" s="51"/>
    </row>
    <row r="616" ht="13.5" customHeight="1">
      <c r="A616" s="5"/>
      <c r="B616" s="51"/>
      <c r="C616" s="51"/>
      <c r="D616" s="51"/>
      <c r="E616" s="51"/>
      <c r="F616" s="51"/>
      <c r="G616" s="78"/>
      <c r="H616" s="193"/>
      <c r="I616" s="51"/>
      <c r="J616" s="51"/>
      <c r="K616" s="51"/>
      <c r="L616" s="99"/>
      <c r="M616" s="51"/>
      <c r="N616" s="51"/>
      <c r="O616" s="51"/>
      <c r="P616" s="51"/>
      <c r="Q616" s="51"/>
      <c r="R616" s="51"/>
      <c r="S616" s="51"/>
      <c r="T616" s="51"/>
      <c r="U616" s="51"/>
      <c r="V616" s="51"/>
      <c r="W616" s="51"/>
      <c r="X616" s="51"/>
      <c r="Y616" s="51"/>
      <c r="Z616" s="51"/>
      <c r="AA616" s="51"/>
      <c r="AB616" s="51"/>
      <c r="AC616" s="51"/>
      <c r="AD616" s="51"/>
      <c r="AE616" s="51"/>
      <c r="AF616" s="51"/>
      <c r="AG616" s="51"/>
    </row>
    <row r="617" ht="13.5" customHeight="1">
      <c r="A617" s="5"/>
      <c r="B617" s="51"/>
      <c r="C617" s="51"/>
      <c r="D617" s="51"/>
      <c r="E617" s="51"/>
      <c r="F617" s="51"/>
      <c r="G617" s="78"/>
      <c r="H617" s="193"/>
      <c r="I617" s="51"/>
      <c r="J617" s="51"/>
      <c r="K617" s="51"/>
      <c r="L617" s="99"/>
      <c r="M617" s="51"/>
      <c r="N617" s="51"/>
      <c r="O617" s="51"/>
      <c r="P617" s="51"/>
      <c r="Q617" s="51"/>
      <c r="R617" s="51"/>
      <c r="S617" s="51"/>
      <c r="T617" s="51"/>
      <c r="U617" s="51"/>
      <c r="V617" s="51"/>
      <c r="W617" s="51"/>
      <c r="X617" s="51"/>
      <c r="Y617" s="51"/>
      <c r="Z617" s="51"/>
      <c r="AA617" s="51"/>
      <c r="AB617" s="51"/>
      <c r="AC617" s="51"/>
      <c r="AD617" s="51"/>
      <c r="AE617" s="51"/>
      <c r="AF617" s="51"/>
      <c r="AG617" s="51"/>
    </row>
    <row r="618" ht="13.5" customHeight="1">
      <c r="A618" s="5"/>
      <c r="B618" s="51"/>
      <c r="C618" s="51"/>
      <c r="D618" s="51"/>
      <c r="E618" s="51"/>
      <c r="F618" s="51"/>
      <c r="G618" s="78"/>
      <c r="H618" s="193"/>
      <c r="I618" s="51"/>
      <c r="J618" s="51"/>
      <c r="K618" s="51"/>
      <c r="L618" s="99"/>
      <c r="M618" s="51"/>
      <c r="N618" s="51"/>
      <c r="O618" s="51"/>
      <c r="P618" s="51"/>
      <c r="Q618" s="51"/>
      <c r="R618" s="51"/>
      <c r="S618" s="51"/>
      <c r="T618" s="51"/>
      <c r="U618" s="51"/>
      <c r="V618" s="51"/>
      <c r="W618" s="51"/>
      <c r="X618" s="51"/>
      <c r="Y618" s="51"/>
      <c r="Z618" s="51"/>
      <c r="AA618" s="51"/>
      <c r="AB618" s="51"/>
      <c r="AC618" s="51"/>
      <c r="AD618" s="51"/>
      <c r="AE618" s="51"/>
      <c r="AF618" s="51"/>
      <c r="AG618" s="51"/>
    </row>
    <row r="619" ht="13.5" customHeight="1">
      <c r="A619" s="5"/>
      <c r="B619" s="51"/>
      <c r="C619" s="51"/>
      <c r="D619" s="51"/>
      <c r="E619" s="51"/>
      <c r="F619" s="51"/>
      <c r="G619" s="78"/>
      <c r="H619" s="193"/>
      <c r="I619" s="51"/>
      <c r="J619" s="51"/>
      <c r="K619" s="51"/>
      <c r="L619" s="99"/>
      <c r="M619" s="51"/>
      <c r="N619" s="51"/>
      <c r="O619" s="51"/>
      <c r="P619" s="51"/>
      <c r="Q619" s="51"/>
      <c r="R619" s="51"/>
      <c r="S619" s="51"/>
      <c r="T619" s="51"/>
      <c r="U619" s="51"/>
      <c r="V619" s="51"/>
      <c r="W619" s="51"/>
      <c r="X619" s="51"/>
      <c r="Y619" s="51"/>
      <c r="Z619" s="51"/>
      <c r="AA619" s="51"/>
      <c r="AB619" s="51"/>
      <c r="AC619" s="51"/>
      <c r="AD619" s="51"/>
      <c r="AE619" s="51"/>
      <c r="AF619" s="51"/>
      <c r="AG619" s="51"/>
    </row>
    <row r="620" ht="13.5" customHeight="1">
      <c r="A620" s="5"/>
      <c r="B620" s="51"/>
      <c r="C620" s="51"/>
      <c r="D620" s="51"/>
      <c r="E620" s="51"/>
      <c r="F620" s="51"/>
      <c r="G620" s="78"/>
      <c r="H620" s="193"/>
      <c r="I620" s="51"/>
      <c r="J620" s="51"/>
      <c r="K620" s="51"/>
      <c r="L620" s="99"/>
      <c r="M620" s="51"/>
      <c r="N620" s="51"/>
      <c r="O620" s="51"/>
      <c r="P620" s="51"/>
      <c r="Q620" s="51"/>
      <c r="R620" s="51"/>
      <c r="S620" s="51"/>
      <c r="T620" s="51"/>
      <c r="U620" s="51"/>
      <c r="V620" s="51"/>
      <c r="W620" s="51"/>
      <c r="X620" s="51"/>
      <c r="Y620" s="51"/>
      <c r="Z620" s="51"/>
      <c r="AA620" s="51"/>
      <c r="AB620" s="51"/>
      <c r="AC620" s="51"/>
      <c r="AD620" s="51"/>
      <c r="AE620" s="51"/>
      <c r="AF620" s="51"/>
      <c r="AG620" s="51"/>
    </row>
    <row r="621" ht="13.5" customHeight="1">
      <c r="A621" s="5"/>
      <c r="B621" s="51"/>
      <c r="C621" s="51"/>
      <c r="D621" s="51"/>
      <c r="E621" s="51"/>
      <c r="F621" s="51"/>
      <c r="G621" s="78"/>
      <c r="H621" s="193"/>
      <c r="I621" s="51"/>
      <c r="J621" s="51"/>
      <c r="K621" s="51"/>
      <c r="L621" s="99"/>
      <c r="M621" s="51"/>
      <c r="N621" s="51"/>
      <c r="O621" s="51"/>
      <c r="P621" s="51"/>
      <c r="Q621" s="51"/>
      <c r="R621" s="51"/>
      <c r="S621" s="51"/>
      <c r="T621" s="51"/>
      <c r="U621" s="51"/>
      <c r="V621" s="51"/>
      <c r="W621" s="51"/>
      <c r="X621" s="51"/>
      <c r="Y621" s="51"/>
      <c r="Z621" s="51"/>
      <c r="AA621" s="51"/>
      <c r="AB621" s="51"/>
      <c r="AC621" s="51"/>
      <c r="AD621" s="51"/>
      <c r="AE621" s="51"/>
      <c r="AF621" s="51"/>
      <c r="AG621" s="51"/>
    </row>
    <row r="622" ht="13.5" customHeight="1">
      <c r="A622" s="5"/>
      <c r="B622" s="51"/>
      <c r="C622" s="51"/>
      <c r="D622" s="51"/>
      <c r="E622" s="51"/>
      <c r="F622" s="51"/>
      <c r="G622" s="78"/>
      <c r="H622" s="193"/>
      <c r="I622" s="51"/>
      <c r="J622" s="51"/>
      <c r="K622" s="51"/>
      <c r="L622" s="99"/>
      <c r="M622" s="51"/>
      <c r="N622" s="51"/>
      <c r="O622" s="51"/>
      <c r="P622" s="51"/>
      <c r="Q622" s="51"/>
      <c r="R622" s="51"/>
      <c r="S622" s="51"/>
      <c r="T622" s="51"/>
      <c r="U622" s="51"/>
      <c r="V622" s="51"/>
      <c r="W622" s="51"/>
      <c r="X622" s="51"/>
      <c r="Y622" s="51"/>
      <c r="Z622" s="51"/>
      <c r="AA622" s="51"/>
      <c r="AB622" s="51"/>
      <c r="AC622" s="51"/>
      <c r="AD622" s="51"/>
      <c r="AE622" s="51"/>
      <c r="AF622" s="51"/>
      <c r="AG622" s="51"/>
    </row>
    <row r="623" ht="13.5" customHeight="1">
      <c r="A623" s="5"/>
      <c r="B623" s="51"/>
      <c r="C623" s="51"/>
      <c r="D623" s="51"/>
      <c r="E623" s="51"/>
      <c r="F623" s="51"/>
      <c r="G623" s="78"/>
      <c r="H623" s="193"/>
      <c r="I623" s="51"/>
      <c r="J623" s="51"/>
      <c r="K623" s="51"/>
      <c r="L623" s="99"/>
      <c r="M623" s="51"/>
      <c r="N623" s="51"/>
      <c r="O623" s="51"/>
      <c r="P623" s="51"/>
      <c r="Q623" s="51"/>
      <c r="R623" s="51"/>
      <c r="S623" s="51"/>
      <c r="T623" s="51"/>
      <c r="U623" s="51"/>
      <c r="V623" s="51"/>
      <c r="W623" s="51"/>
      <c r="X623" s="51"/>
      <c r="Y623" s="51"/>
      <c r="Z623" s="51"/>
      <c r="AA623" s="51"/>
      <c r="AB623" s="51"/>
      <c r="AC623" s="51"/>
      <c r="AD623" s="51"/>
      <c r="AE623" s="51"/>
      <c r="AF623" s="51"/>
      <c r="AG623" s="51"/>
    </row>
    <row r="624" ht="13.5" customHeight="1">
      <c r="A624" s="5"/>
      <c r="B624" s="51"/>
      <c r="C624" s="51"/>
      <c r="D624" s="51"/>
      <c r="E624" s="51"/>
      <c r="F624" s="51"/>
      <c r="G624" s="78"/>
      <c r="H624" s="193"/>
      <c r="I624" s="51"/>
      <c r="J624" s="51"/>
      <c r="K624" s="51"/>
      <c r="L624" s="99"/>
      <c r="M624" s="51"/>
      <c r="N624" s="51"/>
      <c r="O624" s="51"/>
      <c r="P624" s="51"/>
      <c r="Q624" s="51"/>
      <c r="R624" s="51"/>
      <c r="S624" s="51"/>
      <c r="T624" s="51"/>
      <c r="U624" s="51"/>
      <c r="V624" s="51"/>
      <c r="W624" s="51"/>
      <c r="X624" s="51"/>
      <c r="Y624" s="51"/>
      <c r="Z624" s="51"/>
      <c r="AA624" s="51"/>
      <c r="AB624" s="51"/>
      <c r="AC624" s="51"/>
      <c r="AD624" s="51"/>
      <c r="AE624" s="51"/>
      <c r="AF624" s="51"/>
      <c r="AG624" s="51"/>
    </row>
    <row r="625" ht="13.5" customHeight="1">
      <c r="A625" s="5"/>
      <c r="B625" s="51"/>
      <c r="C625" s="51"/>
      <c r="D625" s="51"/>
      <c r="E625" s="51"/>
      <c r="F625" s="51"/>
      <c r="G625" s="78"/>
      <c r="H625" s="193"/>
      <c r="I625" s="51"/>
      <c r="J625" s="51"/>
      <c r="K625" s="51"/>
      <c r="L625" s="99"/>
      <c r="M625" s="51"/>
      <c r="N625" s="51"/>
      <c r="O625" s="51"/>
      <c r="P625" s="51"/>
      <c r="Q625" s="51"/>
      <c r="R625" s="51"/>
      <c r="S625" s="51"/>
      <c r="T625" s="51"/>
      <c r="U625" s="51"/>
      <c r="V625" s="51"/>
      <c r="W625" s="51"/>
      <c r="X625" s="51"/>
      <c r="Y625" s="51"/>
      <c r="Z625" s="51"/>
      <c r="AA625" s="51"/>
      <c r="AB625" s="51"/>
      <c r="AC625" s="51"/>
      <c r="AD625" s="51"/>
      <c r="AE625" s="51"/>
      <c r="AF625" s="51"/>
      <c r="AG625" s="51"/>
    </row>
    <row r="626" ht="13.5" customHeight="1">
      <c r="A626" s="5"/>
      <c r="B626" s="51"/>
      <c r="C626" s="51"/>
      <c r="D626" s="51"/>
      <c r="E626" s="51"/>
      <c r="F626" s="51"/>
      <c r="G626" s="78"/>
      <c r="H626" s="193"/>
      <c r="I626" s="51"/>
      <c r="J626" s="51"/>
      <c r="K626" s="51"/>
      <c r="L626" s="99"/>
      <c r="M626" s="51"/>
      <c r="N626" s="51"/>
      <c r="O626" s="51"/>
      <c r="P626" s="51"/>
      <c r="Q626" s="51"/>
      <c r="R626" s="51"/>
      <c r="S626" s="51"/>
      <c r="T626" s="51"/>
      <c r="U626" s="51"/>
      <c r="V626" s="51"/>
      <c r="W626" s="51"/>
      <c r="X626" s="51"/>
      <c r="Y626" s="51"/>
      <c r="Z626" s="51"/>
      <c r="AA626" s="51"/>
      <c r="AB626" s="51"/>
      <c r="AC626" s="51"/>
      <c r="AD626" s="51"/>
      <c r="AE626" s="51"/>
      <c r="AF626" s="51"/>
      <c r="AG626" s="51"/>
    </row>
    <row r="627" ht="13.5" customHeight="1">
      <c r="A627" s="5"/>
      <c r="B627" s="51"/>
      <c r="C627" s="51"/>
      <c r="D627" s="51"/>
      <c r="E627" s="51"/>
      <c r="F627" s="51"/>
      <c r="G627" s="78"/>
      <c r="H627" s="193"/>
      <c r="I627" s="51"/>
      <c r="J627" s="51"/>
      <c r="K627" s="51"/>
      <c r="L627" s="99"/>
      <c r="M627" s="51"/>
      <c r="N627" s="51"/>
      <c r="O627" s="51"/>
      <c r="P627" s="51"/>
      <c r="Q627" s="51"/>
      <c r="R627" s="51"/>
      <c r="S627" s="51"/>
      <c r="T627" s="51"/>
      <c r="U627" s="51"/>
      <c r="V627" s="51"/>
      <c r="W627" s="51"/>
      <c r="X627" s="51"/>
      <c r="Y627" s="51"/>
      <c r="Z627" s="51"/>
      <c r="AA627" s="51"/>
      <c r="AB627" s="51"/>
      <c r="AC627" s="51"/>
      <c r="AD627" s="51"/>
      <c r="AE627" s="51"/>
      <c r="AF627" s="51"/>
      <c r="AG627" s="51"/>
    </row>
    <row r="628" ht="13.5" customHeight="1">
      <c r="A628" s="5"/>
      <c r="B628" s="51"/>
      <c r="C628" s="51"/>
      <c r="D628" s="51"/>
      <c r="E628" s="51"/>
      <c r="F628" s="51"/>
      <c r="G628" s="78"/>
      <c r="H628" s="193"/>
      <c r="I628" s="51"/>
      <c r="J628" s="51"/>
      <c r="K628" s="51"/>
      <c r="L628" s="99"/>
      <c r="M628" s="51"/>
      <c r="N628" s="51"/>
      <c r="O628" s="51"/>
      <c r="P628" s="51"/>
      <c r="Q628" s="51"/>
      <c r="R628" s="51"/>
      <c r="S628" s="51"/>
      <c r="T628" s="51"/>
      <c r="U628" s="51"/>
      <c r="V628" s="51"/>
      <c r="W628" s="51"/>
      <c r="X628" s="51"/>
      <c r="Y628" s="51"/>
      <c r="Z628" s="51"/>
      <c r="AA628" s="51"/>
      <c r="AB628" s="51"/>
      <c r="AC628" s="51"/>
      <c r="AD628" s="51"/>
      <c r="AE628" s="51"/>
      <c r="AF628" s="51"/>
      <c r="AG628" s="51"/>
    </row>
    <row r="629" ht="13.5" customHeight="1">
      <c r="A629" s="5"/>
      <c r="B629" s="51"/>
      <c r="C629" s="51"/>
      <c r="D629" s="51"/>
      <c r="E629" s="51"/>
      <c r="F629" s="51"/>
      <c r="G629" s="78"/>
      <c r="H629" s="193"/>
      <c r="I629" s="51"/>
      <c r="J629" s="51"/>
      <c r="K629" s="51"/>
      <c r="L629" s="99"/>
      <c r="M629" s="51"/>
      <c r="N629" s="51"/>
      <c r="O629" s="51"/>
      <c r="P629" s="51"/>
      <c r="Q629" s="51"/>
      <c r="R629" s="51"/>
      <c r="S629" s="51"/>
      <c r="T629" s="51"/>
      <c r="U629" s="51"/>
      <c r="V629" s="51"/>
      <c r="W629" s="51"/>
      <c r="X629" s="51"/>
      <c r="Y629" s="51"/>
      <c r="Z629" s="51"/>
      <c r="AA629" s="51"/>
      <c r="AB629" s="51"/>
      <c r="AC629" s="51"/>
      <c r="AD629" s="51"/>
      <c r="AE629" s="51"/>
      <c r="AF629" s="51"/>
      <c r="AG629" s="51"/>
    </row>
    <row r="630" ht="13.5" customHeight="1">
      <c r="A630" s="5"/>
      <c r="B630" s="51"/>
      <c r="C630" s="51"/>
      <c r="D630" s="51"/>
      <c r="E630" s="51"/>
      <c r="F630" s="51"/>
      <c r="G630" s="78"/>
      <c r="H630" s="193"/>
      <c r="I630" s="51"/>
      <c r="J630" s="51"/>
      <c r="K630" s="51"/>
      <c r="L630" s="99"/>
      <c r="M630" s="51"/>
      <c r="N630" s="51"/>
      <c r="O630" s="51"/>
      <c r="P630" s="51"/>
      <c r="Q630" s="51"/>
      <c r="R630" s="51"/>
      <c r="S630" s="51"/>
      <c r="T630" s="51"/>
      <c r="U630" s="51"/>
      <c r="V630" s="51"/>
      <c r="W630" s="51"/>
      <c r="X630" s="51"/>
      <c r="Y630" s="51"/>
      <c r="Z630" s="51"/>
      <c r="AA630" s="51"/>
      <c r="AB630" s="51"/>
      <c r="AC630" s="51"/>
      <c r="AD630" s="51"/>
      <c r="AE630" s="51"/>
      <c r="AF630" s="51"/>
      <c r="AG630" s="51"/>
    </row>
    <row r="631" ht="13.5" customHeight="1">
      <c r="A631" s="5"/>
      <c r="B631" s="51"/>
      <c r="C631" s="51"/>
      <c r="D631" s="51"/>
      <c r="E631" s="51"/>
      <c r="F631" s="51"/>
      <c r="G631" s="78"/>
      <c r="H631" s="193"/>
      <c r="I631" s="51"/>
      <c r="J631" s="51"/>
      <c r="K631" s="51"/>
      <c r="L631" s="99"/>
      <c r="M631" s="51"/>
      <c r="N631" s="51"/>
      <c r="O631" s="51"/>
      <c r="P631" s="51"/>
      <c r="Q631" s="51"/>
      <c r="R631" s="51"/>
      <c r="S631" s="51"/>
      <c r="T631" s="51"/>
      <c r="U631" s="51"/>
      <c r="V631" s="51"/>
      <c r="W631" s="51"/>
      <c r="X631" s="51"/>
      <c r="Y631" s="51"/>
      <c r="Z631" s="51"/>
      <c r="AA631" s="51"/>
      <c r="AB631" s="51"/>
      <c r="AC631" s="51"/>
      <c r="AD631" s="51"/>
      <c r="AE631" s="51"/>
      <c r="AF631" s="51"/>
      <c r="AG631" s="51"/>
    </row>
    <row r="632" ht="13.5" customHeight="1">
      <c r="A632" s="5"/>
      <c r="B632" s="51"/>
      <c r="C632" s="51"/>
      <c r="D632" s="51"/>
      <c r="E632" s="51"/>
      <c r="F632" s="51"/>
      <c r="G632" s="78"/>
      <c r="H632" s="193"/>
      <c r="I632" s="51"/>
      <c r="J632" s="51"/>
      <c r="K632" s="51"/>
      <c r="L632" s="99"/>
      <c r="M632" s="51"/>
      <c r="N632" s="51"/>
      <c r="O632" s="51"/>
      <c r="P632" s="51"/>
      <c r="Q632" s="51"/>
      <c r="R632" s="51"/>
      <c r="S632" s="51"/>
      <c r="T632" s="51"/>
      <c r="U632" s="51"/>
      <c r="V632" s="51"/>
      <c r="W632" s="51"/>
      <c r="X632" s="51"/>
      <c r="Y632" s="51"/>
      <c r="Z632" s="51"/>
      <c r="AA632" s="51"/>
      <c r="AB632" s="51"/>
      <c r="AC632" s="51"/>
      <c r="AD632" s="51"/>
      <c r="AE632" s="51"/>
      <c r="AF632" s="51"/>
      <c r="AG632" s="51"/>
    </row>
    <row r="633" ht="13.5" customHeight="1">
      <c r="A633" s="5"/>
      <c r="B633" s="51"/>
      <c r="C633" s="51"/>
      <c r="D633" s="51"/>
      <c r="E633" s="51"/>
      <c r="F633" s="51"/>
      <c r="G633" s="78"/>
      <c r="H633" s="193"/>
      <c r="I633" s="51"/>
      <c r="J633" s="51"/>
      <c r="K633" s="51"/>
      <c r="L633" s="99"/>
      <c r="M633" s="51"/>
      <c r="N633" s="51"/>
      <c r="O633" s="51"/>
      <c r="P633" s="51"/>
      <c r="Q633" s="51"/>
      <c r="R633" s="51"/>
      <c r="S633" s="51"/>
      <c r="T633" s="51"/>
      <c r="U633" s="51"/>
      <c r="V633" s="51"/>
      <c r="W633" s="51"/>
      <c r="X633" s="51"/>
      <c r="Y633" s="51"/>
      <c r="Z633" s="51"/>
      <c r="AA633" s="51"/>
      <c r="AB633" s="51"/>
      <c r="AC633" s="51"/>
      <c r="AD633" s="51"/>
      <c r="AE633" s="51"/>
      <c r="AF633" s="51"/>
      <c r="AG633" s="51"/>
    </row>
    <row r="634" ht="13.5" customHeight="1">
      <c r="A634" s="5"/>
      <c r="B634" s="51"/>
      <c r="C634" s="51"/>
      <c r="D634" s="51"/>
      <c r="E634" s="51"/>
      <c r="F634" s="51"/>
      <c r="G634" s="78"/>
      <c r="H634" s="193"/>
      <c r="I634" s="51"/>
      <c r="J634" s="51"/>
      <c r="K634" s="51"/>
      <c r="L634" s="99"/>
      <c r="M634" s="51"/>
      <c r="N634" s="51"/>
      <c r="O634" s="51"/>
      <c r="P634" s="51"/>
      <c r="Q634" s="51"/>
      <c r="R634" s="51"/>
      <c r="S634" s="51"/>
      <c r="T634" s="51"/>
      <c r="U634" s="51"/>
      <c r="V634" s="51"/>
      <c r="W634" s="51"/>
      <c r="X634" s="51"/>
      <c r="Y634" s="51"/>
      <c r="Z634" s="51"/>
      <c r="AA634" s="51"/>
      <c r="AB634" s="51"/>
      <c r="AC634" s="51"/>
      <c r="AD634" s="51"/>
      <c r="AE634" s="51"/>
      <c r="AF634" s="51"/>
      <c r="AG634" s="51"/>
    </row>
    <row r="635" ht="13.5" customHeight="1">
      <c r="A635" s="5"/>
      <c r="B635" s="51"/>
      <c r="C635" s="51"/>
      <c r="D635" s="51"/>
      <c r="E635" s="51"/>
      <c r="F635" s="51"/>
      <c r="G635" s="78"/>
      <c r="H635" s="193"/>
      <c r="I635" s="51"/>
      <c r="J635" s="51"/>
      <c r="K635" s="51"/>
      <c r="L635" s="99"/>
      <c r="M635" s="51"/>
      <c r="N635" s="51"/>
      <c r="O635" s="51"/>
      <c r="P635" s="51"/>
      <c r="Q635" s="51"/>
      <c r="R635" s="51"/>
      <c r="S635" s="51"/>
      <c r="T635" s="51"/>
      <c r="U635" s="51"/>
      <c r="V635" s="51"/>
      <c r="W635" s="51"/>
      <c r="X635" s="51"/>
      <c r="Y635" s="51"/>
      <c r="Z635" s="51"/>
      <c r="AA635" s="51"/>
      <c r="AB635" s="51"/>
      <c r="AC635" s="51"/>
      <c r="AD635" s="51"/>
      <c r="AE635" s="51"/>
      <c r="AF635" s="51"/>
      <c r="AG635" s="51"/>
    </row>
    <row r="636" ht="13.5" customHeight="1">
      <c r="A636" s="5"/>
      <c r="B636" s="51"/>
      <c r="C636" s="51"/>
      <c r="D636" s="51"/>
      <c r="E636" s="51"/>
      <c r="F636" s="51"/>
      <c r="G636" s="78"/>
      <c r="H636" s="193"/>
      <c r="I636" s="51"/>
      <c r="J636" s="51"/>
      <c r="K636" s="51"/>
      <c r="L636" s="99"/>
      <c r="M636" s="51"/>
      <c r="N636" s="51"/>
      <c r="O636" s="51"/>
      <c r="P636" s="51"/>
      <c r="Q636" s="51"/>
      <c r="R636" s="51"/>
      <c r="S636" s="51"/>
      <c r="T636" s="51"/>
      <c r="U636" s="51"/>
      <c r="V636" s="51"/>
      <c r="W636" s="51"/>
      <c r="X636" s="51"/>
      <c r="Y636" s="51"/>
      <c r="Z636" s="51"/>
      <c r="AA636" s="51"/>
      <c r="AB636" s="51"/>
      <c r="AC636" s="51"/>
      <c r="AD636" s="51"/>
      <c r="AE636" s="51"/>
      <c r="AF636" s="51"/>
      <c r="AG636" s="51"/>
    </row>
    <row r="637" ht="13.5" customHeight="1">
      <c r="A637" s="5"/>
      <c r="B637" s="51"/>
      <c r="C637" s="51"/>
      <c r="D637" s="51"/>
      <c r="E637" s="51"/>
      <c r="F637" s="51"/>
      <c r="G637" s="78"/>
      <c r="H637" s="193"/>
      <c r="I637" s="51"/>
      <c r="J637" s="51"/>
      <c r="K637" s="51"/>
      <c r="L637" s="99"/>
      <c r="M637" s="51"/>
      <c r="N637" s="51"/>
      <c r="O637" s="51"/>
      <c r="P637" s="51"/>
      <c r="Q637" s="51"/>
      <c r="R637" s="51"/>
      <c r="S637" s="51"/>
      <c r="T637" s="51"/>
      <c r="U637" s="51"/>
      <c r="V637" s="51"/>
      <c r="W637" s="51"/>
      <c r="X637" s="51"/>
      <c r="Y637" s="51"/>
      <c r="Z637" s="51"/>
      <c r="AA637" s="51"/>
      <c r="AB637" s="51"/>
      <c r="AC637" s="51"/>
      <c r="AD637" s="51"/>
      <c r="AE637" s="51"/>
      <c r="AF637" s="51"/>
      <c r="AG637" s="51"/>
    </row>
    <row r="638" ht="13.5" customHeight="1">
      <c r="A638" s="5"/>
      <c r="B638" s="51"/>
      <c r="C638" s="51"/>
      <c r="D638" s="51"/>
      <c r="E638" s="51"/>
      <c r="F638" s="51"/>
      <c r="G638" s="78"/>
      <c r="H638" s="193"/>
      <c r="I638" s="51"/>
      <c r="J638" s="51"/>
      <c r="K638" s="51"/>
      <c r="L638" s="99"/>
      <c r="M638" s="51"/>
      <c r="N638" s="51"/>
      <c r="O638" s="51"/>
      <c r="P638" s="51"/>
      <c r="Q638" s="51"/>
      <c r="R638" s="51"/>
      <c r="S638" s="51"/>
      <c r="T638" s="51"/>
      <c r="U638" s="51"/>
      <c r="V638" s="51"/>
      <c r="W638" s="51"/>
      <c r="X638" s="51"/>
      <c r="Y638" s="51"/>
      <c r="Z638" s="51"/>
      <c r="AA638" s="51"/>
      <c r="AB638" s="51"/>
      <c r="AC638" s="51"/>
      <c r="AD638" s="51"/>
      <c r="AE638" s="51"/>
      <c r="AF638" s="51"/>
      <c r="AG638" s="51"/>
    </row>
    <row r="639" ht="13.5" customHeight="1">
      <c r="A639" s="5"/>
      <c r="B639" s="51"/>
      <c r="C639" s="51"/>
      <c r="D639" s="51"/>
      <c r="E639" s="51"/>
      <c r="F639" s="51"/>
      <c r="G639" s="78"/>
      <c r="H639" s="193"/>
      <c r="I639" s="51"/>
      <c r="J639" s="51"/>
      <c r="K639" s="51"/>
      <c r="L639" s="99"/>
      <c r="M639" s="51"/>
      <c r="N639" s="51"/>
      <c r="O639" s="51"/>
      <c r="P639" s="51"/>
      <c r="Q639" s="51"/>
      <c r="R639" s="51"/>
      <c r="S639" s="51"/>
      <c r="T639" s="51"/>
      <c r="U639" s="51"/>
      <c r="V639" s="51"/>
      <c r="W639" s="51"/>
      <c r="X639" s="51"/>
      <c r="Y639" s="51"/>
      <c r="Z639" s="51"/>
      <c r="AA639" s="51"/>
      <c r="AB639" s="51"/>
      <c r="AC639" s="51"/>
      <c r="AD639" s="51"/>
      <c r="AE639" s="51"/>
      <c r="AF639" s="51"/>
      <c r="AG639" s="51"/>
    </row>
    <row r="640" ht="13.5" customHeight="1">
      <c r="A640" s="5"/>
      <c r="B640" s="51"/>
      <c r="C640" s="51"/>
      <c r="D640" s="51"/>
      <c r="E640" s="51"/>
      <c r="F640" s="51"/>
      <c r="G640" s="78"/>
      <c r="H640" s="193"/>
      <c r="I640" s="51"/>
      <c r="J640" s="51"/>
      <c r="K640" s="51"/>
      <c r="L640" s="99"/>
      <c r="M640" s="51"/>
      <c r="N640" s="51"/>
      <c r="O640" s="51"/>
      <c r="P640" s="51"/>
      <c r="Q640" s="51"/>
      <c r="R640" s="51"/>
      <c r="S640" s="51"/>
      <c r="T640" s="51"/>
      <c r="U640" s="51"/>
      <c r="V640" s="51"/>
      <c r="W640" s="51"/>
      <c r="X640" s="51"/>
      <c r="Y640" s="51"/>
      <c r="Z640" s="51"/>
      <c r="AA640" s="51"/>
      <c r="AB640" s="51"/>
      <c r="AC640" s="51"/>
      <c r="AD640" s="51"/>
      <c r="AE640" s="51"/>
      <c r="AF640" s="51"/>
      <c r="AG640" s="51"/>
    </row>
    <row r="641" ht="13.5" customHeight="1">
      <c r="A641" s="5"/>
      <c r="B641" s="51"/>
      <c r="C641" s="51"/>
      <c r="D641" s="51"/>
      <c r="E641" s="51"/>
      <c r="F641" s="51"/>
      <c r="G641" s="78"/>
      <c r="H641" s="193"/>
      <c r="I641" s="51"/>
      <c r="J641" s="51"/>
      <c r="K641" s="51"/>
      <c r="L641" s="99"/>
      <c r="M641" s="51"/>
      <c r="N641" s="51"/>
      <c r="O641" s="51"/>
      <c r="P641" s="51"/>
      <c r="Q641" s="51"/>
      <c r="R641" s="51"/>
      <c r="S641" s="51"/>
      <c r="T641" s="51"/>
      <c r="U641" s="51"/>
      <c r="V641" s="51"/>
      <c r="W641" s="51"/>
      <c r="X641" s="51"/>
      <c r="Y641" s="51"/>
      <c r="Z641" s="51"/>
      <c r="AA641" s="51"/>
      <c r="AB641" s="51"/>
      <c r="AC641" s="51"/>
      <c r="AD641" s="51"/>
      <c r="AE641" s="51"/>
      <c r="AF641" s="51"/>
      <c r="AG641" s="51"/>
    </row>
    <row r="642" ht="13.5" customHeight="1">
      <c r="A642" s="5"/>
      <c r="B642" s="51"/>
      <c r="C642" s="51"/>
      <c r="D642" s="51"/>
      <c r="E642" s="51"/>
      <c r="F642" s="51"/>
      <c r="G642" s="78"/>
      <c r="H642" s="193"/>
      <c r="I642" s="51"/>
      <c r="J642" s="51"/>
      <c r="K642" s="51"/>
      <c r="L642" s="99"/>
      <c r="M642" s="51"/>
      <c r="N642" s="51"/>
      <c r="O642" s="51"/>
      <c r="P642" s="51"/>
      <c r="Q642" s="51"/>
      <c r="R642" s="51"/>
      <c r="S642" s="51"/>
      <c r="T642" s="51"/>
      <c r="U642" s="51"/>
      <c r="V642" s="51"/>
      <c r="W642" s="51"/>
      <c r="X642" s="51"/>
      <c r="Y642" s="51"/>
      <c r="Z642" s="51"/>
      <c r="AA642" s="51"/>
      <c r="AB642" s="51"/>
      <c r="AC642" s="51"/>
      <c r="AD642" s="51"/>
      <c r="AE642" s="51"/>
      <c r="AF642" s="51"/>
      <c r="AG642" s="51"/>
    </row>
    <row r="643" ht="13.5" customHeight="1">
      <c r="A643" s="5"/>
      <c r="B643" s="51"/>
      <c r="C643" s="51"/>
      <c r="D643" s="51"/>
      <c r="E643" s="51"/>
      <c r="F643" s="51"/>
      <c r="G643" s="78"/>
      <c r="H643" s="193"/>
      <c r="I643" s="51"/>
      <c r="J643" s="51"/>
      <c r="K643" s="51"/>
      <c r="L643" s="99"/>
      <c r="M643" s="51"/>
      <c r="N643" s="51"/>
      <c r="O643" s="51"/>
      <c r="P643" s="51"/>
      <c r="Q643" s="51"/>
      <c r="R643" s="51"/>
      <c r="S643" s="51"/>
      <c r="T643" s="51"/>
      <c r="U643" s="51"/>
      <c r="V643" s="51"/>
      <c r="W643" s="51"/>
      <c r="X643" s="51"/>
      <c r="Y643" s="51"/>
      <c r="Z643" s="51"/>
      <c r="AA643" s="51"/>
      <c r="AB643" s="51"/>
      <c r="AC643" s="51"/>
      <c r="AD643" s="51"/>
      <c r="AE643" s="51"/>
      <c r="AF643" s="51"/>
      <c r="AG643" s="51"/>
    </row>
    <row r="644" ht="13.5" customHeight="1">
      <c r="A644" s="5"/>
      <c r="B644" s="51"/>
      <c r="C644" s="51"/>
      <c r="D644" s="51"/>
      <c r="E644" s="51"/>
      <c r="F644" s="51"/>
      <c r="G644" s="78"/>
      <c r="H644" s="193"/>
      <c r="I644" s="51"/>
      <c r="J644" s="51"/>
      <c r="K644" s="51"/>
      <c r="L644" s="99"/>
      <c r="M644" s="51"/>
      <c r="N644" s="51"/>
      <c r="O644" s="51"/>
      <c r="P644" s="51"/>
      <c r="Q644" s="51"/>
      <c r="R644" s="51"/>
      <c r="S644" s="51"/>
      <c r="T644" s="51"/>
      <c r="U644" s="51"/>
      <c r="V644" s="51"/>
      <c r="W644" s="51"/>
      <c r="X644" s="51"/>
      <c r="Y644" s="51"/>
      <c r="Z644" s="51"/>
      <c r="AA644" s="51"/>
      <c r="AB644" s="51"/>
      <c r="AC644" s="51"/>
      <c r="AD644" s="51"/>
      <c r="AE644" s="51"/>
      <c r="AF644" s="51"/>
      <c r="AG644" s="51"/>
    </row>
    <row r="645" ht="13.5" customHeight="1">
      <c r="A645" s="5"/>
      <c r="B645" s="51"/>
      <c r="C645" s="51"/>
      <c r="D645" s="51"/>
      <c r="E645" s="51"/>
      <c r="F645" s="51"/>
      <c r="G645" s="78"/>
      <c r="H645" s="193"/>
      <c r="I645" s="51"/>
      <c r="J645" s="51"/>
      <c r="K645" s="51"/>
      <c r="L645" s="99"/>
      <c r="M645" s="51"/>
      <c r="N645" s="51"/>
      <c r="O645" s="51"/>
      <c r="P645" s="51"/>
      <c r="Q645" s="51"/>
      <c r="R645" s="51"/>
      <c r="S645" s="51"/>
      <c r="T645" s="51"/>
      <c r="U645" s="51"/>
      <c r="V645" s="51"/>
      <c r="W645" s="51"/>
      <c r="X645" s="51"/>
      <c r="Y645" s="51"/>
      <c r="Z645" s="51"/>
      <c r="AA645" s="51"/>
      <c r="AB645" s="51"/>
      <c r="AC645" s="51"/>
      <c r="AD645" s="51"/>
      <c r="AE645" s="51"/>
      <c r="AF645" s="51"/>
      <c r="AG645" s="51"/>
    </row>
    <row r="646" ht="13.5" customHeight="1">
      <c r="A646" s="5"/>
      <c r="B646" s="51"/>
      <c r="C646" s="51"/>
      <c r="D646" s="51"/>
      <c r="E646" s="51"/>
      <c r="F646" s="51"/>
      <c r="G646" s="78"/>
      <c r="H646" s="193"/>
      <c r="I646" s="51"/>
      <c r="J646" s="51"/>
      <c r="K646" s="51"/>
      <c r="L646" s="99"/>
      <c r="M646" s="51"/>
      <c r="N646" s="51"/>
      <c r="O646" s="51"/>
      <c r="P646" s="51"/>
      <c r="Q646" s="51"/>
      <c r="R646" s="51"/>
      <c r="S646" s="51"/>
      <c r="T646" s="51"/>
      <c r="U646" s="51"/>
      <c r="V646" s="51"/>
      <c r="W646" s="51"/>
      <c r="X646" s="51"/>
      <c r="Y646" s="51"/>
      <c r="Z646" s="51"/>
      <c r="AA646" s="51"/>
      <c r="AB646" s="51"/>
      <c r="AC646" s="51"/>
      <c r="AD646" s="51"/>
      <c r="AE646" s="51"/>
      <c r="AF646" s="51"/>
      <c r="AG646" s="51"/>
    </row>
    <row r="647" ht="13.5" customHeight="1">
      <c r="A647" s="5"/>
      <c r="B647" s="51"/>
      <c r="C647" s="51"/>
      <c r="D647" s="51"/>
      <c r="E647" s="51"/>
      <c r="F647" s="51"/>
      <c r="G647" s="78"/>
      <c r="H647" s="193"/>
      <c r="I647" s="51"/>
      <c r="J647" s="51"/>
      <c r="K647" s="51"/>
      <c r="L647" s="99"/>
      <c r="M647" s="51"/>
      <c r="N647" s="51"/>
      <c r="O647" s="51"/>
      <c r="P647" s="51"/>
      <c r="Q647" s="51"/>
      <c r="R647" s="51"/>
      <c r="S647" s="51"/>
      <c r="T647" s="51"/>
      <c r="U647" s="51"/>
      <c r="V647" s="51"/>
      <c r="W647" s="51"/>
      <c r="X647" s="51"/>
      <c r="Y647" s="51"/>
      <c r="Z647" s="51"/>
      <c r="AA647" s="51"/>
      <c r="AB647" s="51"/>
      <c r="AC647" s="51"/>
      <c r="AD647" s="51"/>
      <c r="AE647" s="51"/>
      <c r="AF647" s="51"/>
      <c r="AG647" s="51"/>
    </row>
    <row r="648" ht="13.5" customHeight="1">
      <c r="A648" s="5"/>
      <c r="B648" s="51"/>
      <c r="C648" s="51"/>
      <c r="D648" s="51"/>
      <c r="E648" s="51"/>
      <c r="F648" s="51"/>
      <c r="G648" s="78"/>
      <c r="H648" s="193"/>
      <c r="I648" s="51"/>
      <c r="J648" s="51"/>
      <c r="K648" s="51"/>
      <c r="L648" s="99"/>
      <c r="M648" s="51"/>
      <c r="N648" s="51"/>
      <c r="O648" s="51"/>
      <c r="P648" s="51"/>
      <c r="Q648" s="51"/>
      <c r="R648" s="51"/>
      <c r="S648" s="51"/>
      <c r="T648" s="51"/>
      <c r="U648" s="51"/>
      <c r="V648" s="51"/>
      <c r="W648" s="51"/>
      <c r="X648" s="51"/>
      <c r="Y648" s="51"/>
      <c r="Z648" s="51"/>
      <c r="AA648" s="51"/>
      <c r="AB648" s="51"/>
      <c r="AC648" s="51"/>
      <c r="AD648" s="51"/>
      <c r="AE648" s="51"/>
      <c r="AF648" s="51"/>
      <c r="AG648" s="51"/>
    </row>
    <row r="649" ht="13.5" customHeight="1">
      <c r="A649" s="5"/>
      <c r="B649" s="51"/>
      <c r="C649" s="51"/>
      <c r="D649" s="51"/>
      <c r="E649" s="51"/>
      <c r="F649" s="51"/>
      <c r="G649" s="78"/>
      <c r="H649" s="193"/>
      <c r="I649" s="51"/>
      <c r="J649" s="51"/>
      <c r="K649" s="51"/>
      <c r="L649" s="99"/>
      <c r="M649" s="51"/>
      <c r="N649" s="51"/>
      <c r="O649" s="51"/>
      <c r="P649" s="51"/>
      <c r="Q649" s="51"/>
      <c r="R649" s="51"/>
      <c r="S649" s="51"/>
      <c r="T649" s="51"/>
      <c r="U649" s="51"/>
      <c r="V649" s="51"/>
      <c r="W649" s="51"/>
      <c r="X649" s="51"/>
      <c r="Y649" s="51"/>
      <c r="Z649" s="51"/>
      <c r="AA649" s="51"/>
      <c r="AB649" s="51"/>
      <c r="AC649" s="51"/>
      <c r="AD649" s="51"/>
      <c r="AE649" s="51"/>
      <c r="AF649" s="51"/>
      <c r="AG649" s="51"/>
    </row>
    <row r="650" ht="13.5" customHeight="1">
      <c r="A650" s="5"/>
      <c r="B650" s="51"/>
      <c r="C650" s="51"/>
      <c r="D650" s="51"/>
      <c r="E650" s="51"/>
      <c r="F650" s="51"/>
      <c r="G650" s="78"/>
      <c r="H650" s="193"/>
      <c r="I650" s="51"/>
      <c r="J650" s="51"/>
      <c r="K650" s="51"/>
      <c r="L650" s="99"/>
      <c r="M650" s="51"/>
      <c r="N650" s="51"/>
      <c r="O650" s="51"/>
      <c r="P650" s="51"/>
      <c r="Q650" s="51"/>
      <c r="R650" s="51"/>
      <c r="S650" s="51"/>
      <c r="T650" s="51"/>
      <c r="U650" s="51"/>
      <c r="V650" s="51"/>
      <c r="W650" s="51"/>
      <c r="X650" s="51"/>
      <c r="Y650" s="51"/>
      <c r="Z650" s="51"/>
      <c r="AA650" s="51"/>
      <c r="AB650" s="51"/>
      <c r="AC650" s="51"/>
      <c r="AD650" s="51"/>
      <c r="AE650" s="51"/>
      <c r="AF650" s="51"/>
      <c r="AG650" s="51"/>
    </row>
    <row r="651" ht="13.5" customHeight="1">
      <c r="A651" s="5"/>
      <c r="B651" s="51"/>
      <c r="C651" s="51"/>
      <c r="D651" s="51"/>
      <c r="E651" s="51"/>
      <c r="F651" s="51"/>
      <c r="G651" s="78"/>
      <c r="H651" s="193"/>
      <c r="I651" s="51"/>
      <c r="J651" s="51"/>
      <c r="K651" s="51"/>
      <c r="L651" s="99"/>
      <c r="M651" s="51"/>
      <c r="N651" s="51"/>
      <c r="O651" s="51"/>
      <c r="P651" s="51"/>
      <c r="Q651" s="51"/>
      <c r="R651" s="51"/>
      <c r="S651" s="51"/>
      <c r="T651" s="51"/>
      <c r="U651" s="51"/>
      <c r="V651" s="51"/>
      <c r="W651" s="51"/>
      <c r="X651" s="51"/>
      <c r="Y651" s="51"/>
      <c r="Z651" s="51"/>
      <c r="AA651" s="51"/>
      <c r="AB651" s="51"/>
      <c r="AC651" s="51"/>
      <c r="AD651" s="51"/>
      <c r="AE651" s="51"/>
      <c r="AF651" s="51"/>
      <c r="AG651" s="51"/>
    </row>
    <row r="652" ht="13.5" customHeight="1">
      <c r="A652" s="5"/>
      <c r="B652" s="51"/>
      <c r="C652" s="51"/>
      <c r="D652" s="51"/>
      <c r="E652" s="51"/>
      <c r="F652" s="51"/>
      <c r="G652" s="78"/>
      <c r="H652" s="193"/>
      <c r="I652" s="51"/>
      <c r="J652" s="51"/>
      <c r="K652" s="51"/>
      <c r="L652" s="99"/>
      <c r="M652" s="51"/>
      <c r="N652" s="51"/>
      <c r="O652" s="51"/>
      <c r="P652" s="51"/>
      <c r="Q652" s="51"/>
      <c r="R652" s="51"/>
      <c r="S652" s="51"/>
      <c r="T652" s="51"/>
      <c r="U652" s="51"/>
      <c r="V652" s="51"/>
      <c r="W652" s="51"/>
      <c r="X652" s="51"/>
      <c r="Y652" s="51"/>
      <c r="Z652" s="51"/>
      <c r="AA652" s="51"/>
      <c r="AB652" s="51"/>
      <c r="AC652" s="51"/>
      <c r="AD652" s="51"/>
      <c r="AE652" s="51"/>
      <c r="AF652" s="51"/>
      <c r="AG652" s="51"/>
    </row>
    <row r="653" ht="13.5" customHeight="1">
      <c r="A653" s="5"/>
      <c r="B653" s="51"/>
      <c r="C653" s="51"/>
      <c r="D653" s="51"/>
      <c r="E653" s="51"/>
      <c r="F653" s="51"/>
      <c r="G653" s="78"/>
      <c r="H653" s="193"/>
      <c r="I653" s="51"/>
      <c r="J653" s="51"/>
      <c r="K653" s="51"/>
      <c r="L653" s="99"/>
      <c r="M653" s="51"/>
      <c r="N653" s="51"/>
      <c r="O653" s="51"/>
      <c r="P653" s="51"/>
      <c r="Q653" s="51"/>
      <c r="R653" s="51"/>
      <c r="S653" s="51"/>
      <c r="T653" s="51"/>
      <c r="U653" s="51"/>
      <c r="V653" s="51"/>
      <c r="W653" s="51"/>
      <c r="X653" s="51"/>
      <c r="Y653" s="51"/>
      <c r="Z653" s="51"/>
      <c r="AA653" s="51"/>
      <c r="AB653" s="51"/>
      <c r="AC653" s="51"/>
      <c r="AD653" s="51"/>
      <c r="AE653" s="51"/>
      <c r="AF653" s="51"/>
      <c r="AG653" s="51"/>
    </row>
    <row r="654" ht="13.5" customHeight="1">
      <c r="A654" s="5"/>
      <c r="B654" s="51"/>
      <c r="C654" s="51"/>
      <c r="D654" s="51"/>
      <c r="E654" s="51"/>
      <c r="F654" s="51"/>
      <c r="G654" s="78"/>
      <c r="H654" s="193"/>
      <c r="I654" s="51"/>
      <c r="J654" s="51"/>
      <c r="K654" s="51"/>
      <c r="L654" s="99"/>
      <c r="M654" s="51"/>
      <c r="N654" s="51"/>
      <c r="O654" s="51"/>
      <c r="P654" s="51"/>
      <c r="Q654" s="51"/>
      <c r="R654" s="51"/>
      <c r="S654" s="51"/>
      <c r="T654" s="51"/>
      <c r="U654" s="51"/>
      <c r="V654" s="51"/>
      <c r="W654" s="51"/>
      <c r="X654" s="51"/>
      <c r="Y654" s="51"/>
      <c r="Z654" s="51"/>
      <c r="AA654" s="51"/>
      <c r="AB654" s="51"/>
      <c r="AC654" s="51"/>
      <c r="AD654" s="51"/>
      <c r="AE654" s="51"/>
      <c r="AF654" s="51"/>
      <c r="AG654" s="51"/>
    </row>
    <row r="655" ht="13.5" customHeight="1">
      <c r="A655" s="5"/>
      <c r="B655" s="51"/>
      <c r="C655" s="51"/>
      <c r="D655" s="51"/>
      <c r="E655" s="51"/>
      <c r="F655" s="51"/>
      <c r="G655" s="78"/>
      <c r="H655" s="193"/>
      <c r="I655" s="51"/>
      <c r="J655" s="51"/>
      <c r="K655" s="51"/>
      <c r="L655" s="99"/>
      <c r="M655" s="51"/>
      <c r="N655" s="51"/>
      <c r="O655" s="51"/>
      <c r="P655" s="51"/>
      <c r="Q655" s="51"/>
      <c r="R655" s="51"/>
      <c r="S655" s="51"/>
      <c r="T655" s="51"/>
      <c r="U655" s="51"/>
      <c r="V655" s="51"/>
      <c r="W655" s="51"/>
      <c r="X655" s="51"/>
      <c r="Y655" s="51"/>
      <c r="Z655" s="51"/>
      <c r="AA655" s="51"/>
      <c r="AB655" s="51"/>
      <c r="AC655" s="51"/>
      <c r="AD655" s="51"/>
      <c r="AE655" s="51"/>
      <c r="AF655" s="51"/>
      <c r="AG655" s="51"/>
    </row>
    <row r="656" ht="13.5" customHeight="1">
      <c r="A656" s="5"/>
      <c r="B656" s="51"/>
      <c r="C656" s="51"/>
      <c r="D656" s="51"/>
      <c r="E656" s="51"/>
      <c r="F656" s="51"/>
      <c r="G656" s="78"/>
      <c r="H656" s="193"/>
      <c r="I656" s="51"/>
      <c r="J656" s="51"/>
      <c r="K656" s="51"/>
      <c r="L656" s="99"/>
      <c r="M656" s="51"/>
      <c r="N656" s="51"/>
      <c r="O656" s="51"/>
      <c r="P656" s="51"/>
      <c r="Q656" s="51"/>
      <c r="R656" s="51"/>
      <c r="S656" s="51"/>
      <c r="T656" s="51"/>
      <c r="U656" s="51"/>
      <c r="V656" s="51"/>
      <c r="W656" s="51"/>
      <c r="X656" s="51"/>
      <c r="Y656" s="51"/>
      <c r="Z656" s="51"/>
      <c r="AA656" s="51"/>
      <c r="AB656" s="51"/>
      <c r="AC656" s="51"/>
      <c r="AD656" s="51"/>
      <c r="AE656" s="51"/>
      <c r="AF656" s="51"/>
      <c r="AG656" s="51"/>
    </row>
    <row r="657" ht="13.5" customHeight="1">
      <c r="A657" s="5"/>
      <c r="B657" s="51"/>
      <c r="C657" s="51"/>
      <c r="D657" s="51"/>
      <c r="E657" s="51"/>
      <c r="F657" s="51"/>
      <c r="G657" s="78"/>
      <c r="H657" s="193"/>
      <c r="I657" s="51"/>
      <c r="J657" s="51"/>
      <c r="K657" s="51"/>
      <c r="L657" s="99"/>
      <c r="M657" s="51"/>
      <c r="N657" s="51"/>
      <c r="O657" s="51"/>
      <c r="P657" s="51"/>
      <c r="Q657" s="51"/>
      <c r="R657" s="51"/>
      <c r="S657" s="51"/>
      <c r="T657" s="51"/>
      <c r="U657" s="51"/>
      <c r="V657" s="51"/>
      <c r="W657" s="51"/>
      <c r="X657" s="51"/>
      <c r="Y657" s="51"/>
      <c r="Z657" s="51"/>
      <c r="AA657" s="51"/>
      <c r="AB657" s="51"/>
      <c r="AC657" s="51"/>
      <c r="AD657" s="51"/>
      <c r="AE657" s="51"/>
      <c r="AF657" s="51"/>
      <c r="AG657" s="51"/>
    </row>
    <row r="658" ht="13.5" customHeight="1">
      <c r="A658" s="5"/>
      <c r="B658" s="51"/>
      <c r="C658" s="51"/>
      <c r="D658" s="51"/>
      <c r="E658" s="51"/>
      <c r="F658" s="51"/>
      <c r="G658" s="78"/>
      <c r="H658" s="193"/>
      <c r="I658" s="51"/>
      <c r="J658" s="51"/>
      <c r="K658" s="51"/>
      <c r="L658" s="99"/>
      <c r="M658" s="51"/>
      <c r="N658" s="51"/>
      <c r="O658" s="51"/>
      <c r="P658" s="51"/>
      <c r="Q658" s="51"/>
      <c r="R658" s="51"/>
      <c r="S658" s="51"/>
      <c r="T658" s="51"/>
      <c r="U658" s="51"/>
      <c r="V658" s="51"/>
      <c r="W658" s="51"/>
      <c r="X658" s="51"/>
      <c r="Y658" s="51"/>
      <c r="Z658" s="51"/>
      <c r="AA658" s="51"/>
      <c r="AB658" s="51"/>
      <c r="AC658" s="51"/>
      <c r="AD658" s="51"/>
      <c r="AE658" s="51"/>
      <c r="AF658" s="51"/>
      <c r="AG658" s="51"/>
    </row>
    <row r="659" ht="13.5" customHeight="1">
      <c r="A659" s="5"/>
      <c r="B659" s="51"/>
      <c r="C659" s="51"/>
      <c r="D659" s="51"/>
      <c r="E659" s="51"/>
      <c r="F659" s="51"/>
      <c r="G659" s="78"/>
      <c r="H659" s="193"/>
      <c r="I659" s="51"/>
      <c r="J659" s="51"/>
      <c r="K659" s="51"/>
      <c r="L659" s="99"/>
      <c r="M659" s="51"/>
      <c r="N659" s="51"/>
      <c r="O659" s="51"/>
      <c r="P659" s="51"/>
      <c r="Q659" s="51"/>
      <c r="R659" s="51"/>
      <c r="S659" s="51"/>
      <c r="T659" s="51"/>
      <c r="U659" s="51"/>
      <c r="V659" s="51"/>
      <c r="W659" s="51"/>
      <c r="X659" s="51"/>
      <c r="Y659" s="51"/>
      <c r="Z659" s="51"/>
      <c r="AA659" s="51"/>
      <c r="AB659" s="51"/>
      <c r="AC659" s="51"/>
      <c r="AD659" s="51"/>
      <c r="AE659" s="51"/>
      <c r="AF659" s="51"/>
      <c r="AG659" s="51"/>
    </row>
    <row r="660" ht="13.5" customHeight="1">
      <c r="A660" s="5"/>
      <c r="B660" s="51"/>
      <c r="C660" s="51"/>
      <c r="D660" s="51"/>
      <c r="E660" s="51"/>
      <c r="F660" s="51"/>
      <c r="G660" s="78"/>
      <c r="H660" s="193"/>
      <c r="I660" s="51"/>
      <c r="J660" s="51"/>
      <c r="K660" s="51"/>
      <c r="L660" s="99"/>
      <c r="M660" s="51"/>
      <c r="N660" s="51"/>
      <c r="O660" s="51"/>
      <c r="P660" s="51"/>
      <c r="Q660" s="51"/>
      <c r="R660" s="51"/>
      <c r="S660" s="51"/>
      <c r="T660" s="51"/>
      <c r="U660" s="51"/>
      <c r="V660" s="51"/>
      <c r="W660" s="51"/>
      <c r="X660" s="51"/>
      <c r="Y660" s="51"/>
      <c r="Z660" s="51"/>
      <c r="AA660" s="51"/>
      <c r="AB660" s="51"/>
      <c r="AC660" s="51"/>
      <c r="AD660" s="51"/>
      <c r="AE660" s="51"/>
      <c r="AF660" s="51"/>
      <c r="AG660" s="51"/>
    </row>
    <row r="661" ht="13.5" customHeight="1">
      <c r="A661" s="5"/>
      <c r="B661" s="51"/>
      <c r="C661" s="51"/>
      <c r="D661" s="51"/>
      <c r="E661" s="51"/>
      <c r="F661" s="51"/>
      <c r="G661" s="78"/>
      <c r="H661" s="193"/>
      <c r="I661" s="51"/>
      <c r="J661" s="51"/>
      <c r="K661" s="51"/>
      <c r="L661" s="99"/>
      <c r="M661" s="51"/>
      <c r="N661" s="51"/>
      <c r="O661" s="51"/>
      <c r="P661" s="51"/>
      <c r="Q661" s="51"/>
      <c r="R661" s="51"/>
      <c r="S661" s="51"/>
      <c r="T661" s="51"/>
      <c r="U661" s="51"/>
      <c r="V661" s="51"/>
      <c r="W661" s="51"/>
      <c r="X661" s="51"/>
      <c r="Y661" s="51"/>
      <c r="Z661" s="51"/>
      <c r="AA661" s="51"/>
      <c r="AB661" s="51"/>
      <c r="AC661" s="51"/>
      <c r="AD661" s="51"/>
      <c r="AE661" s="51"/>
      <c r="AF661" s="51"/>
      <c r="AG661" s="51"/>
    </row>
    <row r="662" ht="13.5" customHeight="1">
      <c r="A662" s="5"/>
      <c r="B662" s="51"/>
      <c r="C662" s="51"/>
      <c r="D662" s="51"/>
      <c r="E662" s="51"/>
      <c r="F662" s="51"/>
      <c r="G662" s="78"/>
      <c r="H662" s="193"/>
      <c r="I662" s="51"/>
      <c r="J662" s="51"/>
      <c r="K662" s="51"/>
      <c r="L662" s="99"/>
      <c r="M662" s="51"/>
      <c r="N662" s="51"/>
      <c r="O662" s="51"/>
      <c r="P662" s="51"/>
      <c r="Q662" s="51"/>
      <c r="R662" s="51"/>
      <c r="S662" s="51"/>
      <c r="T662" s="51"/>
      <c r="U662" s="51"/>
      <c r="V662" s="51"/>
      <c r="W662" s="51"/>
      <c r="X662" s="51"/>
      <c r="Y662" s="51"/>
      <c r="Z662" s="51"/>
      <c r="AA662" s="51"/>
      <c r="AB662" s="51"/>
      <c r="AC662" s="51"/>
      <c r="AD662" s="51"/>
      <c r="AE662" s="51"/>
      <c r="AF662" s="51"/>
      <c r="AG662" s="51"/>
    </row>
    <row r="663" ht="13.5" customHeight="1">
      <c r="A663" s="5"/>
      <c r="B663" s="51"/>
      <c r="C663" s="51"/>
      <c r="D663" s="51"/>
      <c r="E663" s="51"/>
      <c r="F663" s="51"/>
      <c r="G663" s="78"/>
      <c r="H663" s="193"/>
      <c r="I663" s="51"/>
      <c r="J663" s="51"/>
      <c r="K663" s="51"/>
      <c r="L663" s="99"/>
      <c r="M663" s="51"/>
      <c r="N663" s="51"/>
      <c r="O663" s="51"/>
      <c r="P663" s="51"/>
      <c r="Q663" s="51"/>
      <c r="R663" s="51"/>
      <c r="S663" s="51"/>
      <c r="T663" s="51"/>
      <c r="U663" s="51"/>
      <c r="V663" s="51"/>
      <c r="W663" s="51"/>
      <c r="X663" s="51"/>
      <c r="Y663" s="51"/>
      <c r="Z663" s="51"/>
      <c r="AA663" s="51"/>
      <c r="AB663" s="51"/>
      <c r="AC663" s="51"/>
      <c r="AD663" s="51"/>
      <c r="AE663" s="51"/>
      <c r="AF663" s="51"/>
      <c r="AG663" s="51"/>
    </row>
    <row r="664" ht="13.5" customHeight="1">
      <c r="A664" s="5"/>
      <c r="B664" s="51"/>
      <c r="C664" s="51"/>
      <c r="D664" s="51"/>
      <c r="E664" s="51"/>
      <c r="F664" s="51"/>
      <c r="G664" s="78"/>
      <c r="H664" s="193"/>
      <c r="I664" s="51"/>
      <c r="J664" s="51"/>
      <c r="K664" s="51"/>
      <c r="L664" s="99"/>
      <c r="M664" s="51"/>
      <c r="N664" s="51"/>
      <c r="O664" s="51"/>
      <c r="P664" s="51"/>
      <c r="Q664" s="51"/>
      <c r="R664" s="51"/>
      <c r="S664" s="51"/>
      <c r="T664" s="51"/>
      <c r="U664" s="51"/>
      <c r="V664" s="51"/>
      <c r="W664" s="51"/>
      <c r="X664" s="51"/>
      <c r="Y664" s="51"/>
      <c r="Z664" s="51"/>
      <c r="AA664" s="51"/>
      <c r="AB664" s="51"/>
      <c r="AC664" s="51"/>
      <c r="AD664" s="51"/>
      <c r="AE664" s="51"/>
      <c r="AF664" s="51"/>
      <c r="AG664" s="51"/>
    </row>
    <row r="665" ht="13.5" customHeight="1">
      <c r="A665" s="5"/>
      <c r="B665" s="51"/>
      <c r="C665" s="51"/>
      <c r="D665" s="51"/>
      <c r="E665" s="51"/>
      <c r="F665" s="51"/>
      <c r="G665" s="78"/>
      <c r="H665" s="193"/>
      <c r="I665" s="51"/>
      <c r="J665" s="51"/>
      <c r="K665" s="51"/>
      <c r="L665" s="99"/>
      <c r="M665" s="51"/>
      <c r="N665" s="51"/>
      <c r="O665" s="51"/>
      <c r="P665" s="51"/>
      <c r="Q665" s="51"/>
      <c r="R665" s="51"/>
      <c r="S665" s="51"/>
      <c r="T665" s="51"/>
      <c r="U665" s="51"/>
      <c r="V665" s="51"/>
      <c r="W665" s="51"/>
      <c r="X665" s="51"/>
      <c r="Y665" s="51"/>
      <c r="Z665" s="51"/>
      <c r="AA665" s="51"/>
      <c r="AB665" s="51"/>
      <c r="AC665" s="51"/>
      <c r="AD665" s="51"/>
      <c r="AE665" s="51"/>
      <c r="AF665" s="51"/>
      <c r="AG665" s="51"/>
    </row>
    <row r="666" ht="13.5" customHeight="1">
      <c r="A666" s="5"/>
      <c r="B666" s="51"/>
      <c r="C666" s="51"/>
      <c r="D666" s="51"/>
      <c r="E666" s="51"/>
      <c r="F666" s="51"/>
      <c r="G666" s="78"/>
      <c r="H666" s="193"/>
      <c r="I666" s="51"/>
      <c r="J666" s="51"/>
      <c r="K666" s="51"/>
      <c r="L666" s="99"/>
      <c r="M666" s="51"/>
      <c r="N666" s="51"/>
      <c r="O666" s="51"/>
      <c r="P666" s="51"/>
      <c r="Q666" s="51"/>
      <c r="R666" s="51"/>
      <c r="S666" s="51"/>
      <c r="T666" s="51"/>
      <c r="U666" s="51"/>
      <c r="V666" s="51"/>
      <c r="W666" s="51"/>
      <c r="X666" s="51"/>
      <c r="Y666" s="51"/>
      <c r="Z666" s="51"/>
      <c r="AA666" s="51"/>
      <c r="AB666" s="51"/>
      <c r="AC666" s="51"/>
      <c r="AD666" s="51"/>
      <c r="AE666" s="51"/>
      <c r="AF666" s="51"/>
      <c r="AG666" s="51"/>
    </row>
    <row r="667" ht="13.5" customHeight="1">
      <c r="A667" s="5"/>
      <c r="B667" s="51"/>
      <c r="C667" s="51"/>
      <c r="D667" s="51"/>
      <c r="E667" s="51"/>
      <c r="F667" s="51"/>
      <c r="G667" s="78"/>
      <c r="H667" s="193"/>
      <c r="I667" s="51"/>
      <c r="J667" s="51"/>
      <c r="K667" s="51"/>
      <c r="L667" s="99"/>
      <c r="M667" s="51"/>
      <c r="N667" s="51"/>
      <c r="O667" s="51"/>
      <c r="P667" s="51"/>
      <c r="Q667" s="51"/>
      <c r="R667" s="51"/>
      <c r="S667" s="51"/>
      <c r="T667" s="51"/>
      <c r="U667" s="51"/>
      <c r="V667" s="51"/>
      <c r="W667" s="51"/>
      <c r="X667" s="51"/>
      <c r="Y667" s="51"/>
      <c r="Z667" s="51"/>
      <c r="AA667" s="51"/>
      <c r="AB667" s="51"/>
      <c r="AC667" s="51"/>
      <c r="AD667" s="51"/>
      <c r="AE667" s="51"/>
      <c r="AF667" s="51"/>
      <c r="AG667" s="51"/>
    </row>
    <row r="668" ht="13.5" customHeight="1">
      <c r="A668" s="5"/>
      <c r="B668" s="51"/>
      <c r="C668" s="51"/>
      <c r="D668" s="51"/>
      <c r="E668" s="51"/>
      <c r="F668" s="51"/>
      <c r="G668" s="78"/>
      <c r="H668" s="193"/>
      <c r="I668" s="51"/>
      <c r="J668" s="51"/>
      <c r="K668" s="51"/>
      <c r="L668" s="99"/>
      <c r="M668" s="51"/>
      <c r="N668" s="51"/>
      <c r="O668" s="51"/>
      <c r="P668" s="51"/>
      <c r="Q668" s="51"/>
      <c r="R668" s="51"/>
      <c r="S668" s="51"/>
      <c r="T668" s="51"/>
      <c r="U668" s="51"/>
      <c r="V668" s="51"/>
      <c r="W668" s="51"/>
      <c r="X668" s="51"/>
      <c r="Y668" s="51"/>
      <c r="Z668" s="51"/>
      <c r="AA668" s="51"/>
      <c r="AB668" s="51"/>
      <c r="AC668" s="51"/>
      <c r="AD668" s="51"/>
      <c r="AE668" s="51"/>
      <c r="AF668" s="51"/>
      <c r="AG668" s="51"/>
    </row>
    <row r="669" ht="13.5" customHeight="1">
      <c r="A669" s="5"/>
      <c r="B669" s="51"/>
      <c r="C669" s="51"/>
      <c r="D669" s="51"/>
      <c r="E669" s="51"/>
      <c r="F669" s="51"/>
      <c r="G669" s="78"/>
      <c r="H669" s="193"/>
      <c r="I669" s="51"/>
      <c r="J669" s="51"/>
      <c r="K669" s="51"/>
      <c r="L669" s="99"/>
      <c r="M669" s="51"/>
      <c r="N669" s="51"/>
      <c r="O669" s="51"/>
      <c r="P669" s="51"/>
      <c r="Q669" s="51"/>
      <c r="R669" s="51"/>
      <c r="S669" s="51"/>
      <c r="T669" s="51"/>
      <c r="U669" s="51"/>
      <c r="V669" s="51"/>
      <c r="W669" s="51"/>
      <c r="X669" s="51"/>
      <c r="Y669" s="51"/>
      <c r="Z669" s="51"/>
      <c r="AA669" s="51"/>
      <c r="AB669" s="51"/>
      <c r="AC669" s="51"/>
      <c r="AD669" s="51"/>
      <c r="AE669" s="51"/>
      <c r="AF669" s="51"/>
      <c r="AG669" s="51"/>
    </row>
    <row r="670" ht="13.5" customHeight="1">
      <c r="A670" s="5"/>
      <c r="B670" s="51"/>
      <c r="C670" s="51"/>
      <c r="D670" s="51"/>
      <c r="E670" s="51"/>
      <c r="F670" s="51"/>
      <c r="G670" s="78"/>
      <c r="H670" s="193"/>
      <c r="I670" s="51"/>
      <c r="J670" s="51"/>
      <c r="K670" s="51"/>
      <c r="L670" s="99"/>
      <c r="M670" s="51"/>
      <c r="N670" s="51"/>
      <c r="O670" s="51"/>
      <c r="P670" s="51"/>
      <c r="Q670" s="51"/>
      <c r="R670" s="51"/>
      <c r="S670" s="51"/>
      <c r="T670" s="51"/>
      <c r="U670" s="51"/>
      <c r="V670" s="51"/>
      <c r="W670" s="51"/>
      <c r="X670" s="51"/>
      <c r="Y670" s="51"/>
      <c r="Z670" s="51"/>
      <c r="AA670" s="51"/>
      <c r="AB670" s="51"/>
      <c r="AC670" s="51"/>
      <c r="AD670" s="51"/>
      <c r="AE670" s="51"/>
      <c r="AF670" s="51"/>
      <c r="AG670" s="51"/>
    </row>
    <row r="671" ht="13.5" customHeight="1">
      <c r="A671" s="5"/>
      <c r="B671" s="51"/>
      <c r="C671" s="51"/>
      <c r="D671" s="51"/>
      <c r="E671" s="51"/>
      <c r="F671" s="51"/>
      <c r="G671" s="78"/>
      <c r="H671" s="193"/>
      <c r="I671" s="51"/>
      <c r="J671" s="51"/>
      <c r="K671" s="51"/>
      <c r="L671" s="99"/>
      <c r="M671" s="51"/>
      <c r="N671" s="51"/>
      <c r="O671" s="51"/>
      <c r="P671" s="51"/>
      <c r="Q671" s="51"/>
      <c r="R671" s="51"/>
      <c r="S671" s="51"/>
      <c r="T671" s="51"/>
      <c r="U671" s="51"/>
      <c r="V671" s="51"/>
      <c r="W671" s="51"/>
      <c r="X671" s="51"/>
      <c r="Y671" s="51"/>
      <c r="Z671" s="51"/>
      <c r="AA671" s="51"/>
      <c r="AB671" s="51"/>
      <c r="AC671" s="51"/>
      <c r="AD671" s="51"/>
      <c r="AE671" s="51"/>
      <c r="AF671" s="51"/>
      <c r="AG671" s="51"/>
    </row>
    <row r="672" ht="13.5" customHeight="1">
      <c r="A672" s="5"/>
      <c r="B672" s="51"/>
      <c r="C672" s="51"/>
      <c r="D672" s="51"/>
      <c r="E672" s="51"/>
      <c r="F672" s="51"/>
      <c r="G672" s="78"/>
      <c r="H672" s="193"/>
      <c r="I672" s="51"/>
      <c r="J672" s="51"/>
      <c r="K672" s="51"/>
      <c r="L672" s="99"/>
      <c r="M672" s="51"/>
      <c r="N672" s="51"/>
      <c r="O672" s="51"/>
      <c r="P672" s="51"/>
      <c r="Q672" s="51"/>
      <c r="R672" s="51"/>
      <c r="S672" s="51"/>
      <c r="T672" s="51"/>
      <c r="U672" s="51"/>
      <c r="V672" s="51"/>
      <c r="W672" s="51"/>
      <c r="X672" s="51"/>
      <c r="Y672" s="51"/>
      <c r="Z672" s="51"/>
      <c r="AA672" s="51"/>
      <c r="AB672" s="51"/>
      <c r="AC672" s="51"/>
      <c r="AD672" s="51"/>
      <c r="AE672" s="51"/>
      <c r="AF672" s="51"/>
      <c r="AG672" s="51"/>
    </row>
    <row r="673" ht="13.5" customHeight="1">
      <c r="A673" s="5"/>
      <c r="B673" s="51"/>
      <c r="C673" s="51"/>
      <c r="D673" s="51"/>
      <c r="E673" s="51"/>
      <c r="F673" s="51"/>
      <c r="G673" s="78"/>
      <c r="H673" s="193"/>
      <c r="I673" s="51"/>
      <c r="J673" s="51"/>
      <c r="K673" s="51"/>
      <c r="L673" s="99"/>
      <c r="M673" s="51"/>
      <c r="N673" s="51"/>
      <c r="O673" s="51"/>
      <c r="P673" s="51"/>
      <c r="Q673" s="51"/>
      <c r="R673" s="51"/>
      <c r="S673" s="51"/>
      <c r="T673" s="51"/>
      <c r="U673" s="51"/>
      <c r="V673" s="51"/>
      <c r="W673" s="51"/>
      <c r="X673" s="51"/>
      <c r="Y673" s="51"/>
      <c r="Z673" s="51"/>
      <c r="AA673" s="51"/>
      <c r="AB673" s="51"/>
      <c r="AC673" s="51"/>
      <c r="AD673" s="51"/>
      <c r="AE673" s="51"/>
      <c r="AF673" s="51"/>
      <c r="AG673" s="51"/>
    </row>
    <row r="674" ht="13.5" customHeight="1">
      <c r="A674" s="5"/>
      <c r="B674" s="51"/>
      <c r="C674" s="51"/>
      <c r="D674" s="51"/>
      <c r="E674" s="51"/>
      <c r="F674" s="51"/>
      <c r="G674" s="78"/>
      <c r="H674" s="193"/>
      <c r="I674" s="51"/>
      <c r="J674" s="51"/>
      <c r="K674" s="51"/>
      <c r="L674" s="99"/>
      <c r="M674" s="51"/>
      <c r="N674" s="51"/>
      <c r="O674" s="51"/>
      <c r="P674" s="51"/>
      <c r="Q674" s="51"/>
      <c r="R674" s="51"/>
      <c r="S674" s="51"/>
      <c r="T674" s="51"/>
      <c r="U674" s="51"/>
      <c r="V674" s="51"/>
      <c r="W674" s="51"/>
      <c r="X674" s="51"/>
      <c r="Y674" s="51"/>
      <c r="Z674" s="51"/>
      <c r="AA674" s="51"/>
      <c r="AB674" s="51"/>
      <c r="AC674" s="51"/>
      <c r="AD674" s="51"/>
      <c r="AE674" s="51"/>
      <c r="AF674" s="51"/>
      <c r="AG674" s="51"/>
    </row>
    <row r="675" ht="13.5" customHeight="1">
      <c r="A675" s="5"/>
      <c r="B675" s="51"/>
      <c r="C675" s="51"/>
      <c r="D675" s="51"/>
      <c r="E675" s="51"/>
      <c r="F675" s="51"/>
      <c r="G675" s="78"/>
      <c r="H675" s="193"/>
      <c r="I675" s="51"/>
      <c r="J675" s="51"/>
      <c r="K675" s="51"/>
      <c r="L675" s="99"/>
      <c r="M675" s="51"/>
      <c r="N675" s="51"/>
      <c r="O675" s="51"/>
      <c r="P675" s="51"/>
      <c r="Q675" s="51"/>
      <c r="R675" s="51"/>
      <c r="S675" s="51"/>
      <c r="T675" s="51"/>
      <c r="U675" s="51"/>
      <c r="V675" s="51"/>
      <c r="W675" s="51"/>
      <c r="X675" s="51"/>
      <c r="Y675" s="51"/>
      <c r="Z675" s="51"/>
      <c r="AA675" s="51"/>
      <c r="AB675" s="51"/>
      <c r="AC675" s="51"/>
      <c r="AD675" s="51"/>
      <c r="AE675" s="51"/>
      <c r="AF675" s="51"/>
      <c r="AG675" s="51"/>
    </row>
    <row r="676" ht="13.5" customHeight="1">
      <c r="A676" s="5"/>
      <c r="B676" s="51"/>
      <c r="C676" s="51"/>
      <c r="D676" s="51"/>
      <c r="E676" s="51"/>
      <c r="F676" s="51"/>
      <c r="G676" s="78"/>
      <c r="H676" s="193"/>
      <c r="I676" s="51"/>
      <c r="J676" s="51"/>
      <c r="K676" s="51"/>
      <c r="L676" s="99"/>
      <c r="M676" s="51"/>
      <c r="N676" s="51"/>
      <c r="O676" s="51"/>
      <c r="P676" s="51"/>
      <c r="Q676" s="51"/>
      <c r="R676" s="51"/>
      <c r="S676" s="51"/>
      <c r="T676" s="51"/>
      <c r="U676" s="51"/>
      <c r="V676" s="51"/>
      <c r="W676" s="51"/>
      <c r="X676" s="51"/>
      <c r="Y676" s="51"/>
      <c r="Z676" s="51"/>
      <c r="AA676" s="51"/>
      <c r="AB676" s="51"/>
      <c r="AC676" s="51"/>
      <c r="AD676" s="51"/>
      <c r="AE676" s="51"/>
      <c r="AF676" s="51"/>
      <c r="AG676" s="51"/>
    </row>
    <row r="677" ht="13.5" customHeight="1">
      <c r="A677" s="5"/>
      <c r="B677" s="51"/>
      <c r="C677" s="51"/>
      <c r="D677" s="51"/>
      <c r="E677" s="51"/>
      <c r="F677" s="51"/>
      <c r="G677" s="78"/>
      <c r="H677" s="193"/>
      <c r="I677" s="51"/>
      <c r="J677" s="51"/>
      <c r="K677" s="51"/>
      <c r="L677" s="99"/>
      <c r="M677" s="51"/>
      <c r="N677" s="51"/>
      <c r="O677" s="51"/>
      <c r="P677" s="51"/>
      <c r="Q677" s="51"/>
      <c r="R677" s="51"/>
      <c r="S677" s="51"/>
      <c r="T677" s="51"/>
      <c r="U677" s="51"/>
      <c r="V677" s="51"/>
      <c r="W677" s="51"/>
      <c r="X677" s="51"/>
      <c r="Y677" s="51"/>
      <c r="Z677" s="51"/>
      <c r="AA677" s="51"/>
      <c r="AB677" s="51"/>
      <c r="AC677" s="51"/>
      <c r="AD677" s="51"/>
      <c r="AE677" s="51"/>
      <c r="AF677" s="51"/>
      <c r="AG677" s="51"/>
    </row>
    <row r="678" ht="13.5" customHeight="1">
      <c r="A678" s="5"/>
      <c r="B678" s="51"/>
      <c r="C678" s="51"/>
      <c r="D678" s="51"/>
      <c r="E678" s="51"/>
      <c r="F678" s="51"/>
      <c r="G678" s="78"/>
      <c r="H678" s="193"/>
      <c r="I678" s="51"/>
      <c r="J678" s="51"/>
      <c r="K678" s="51"/>
      <c r="L678" s="99"/>
      <c r="M678" s="51"/>
      <c r="N678" s="51"/>
      <c r="O678" s="51"/>
      <c r="P678" s="51"/>
      <c r="Q678" s="51"/>
      <c r="R678" s="51"/>
      <c r="S678" s="51"/>
      <c r="T678" s="51"/>
      <c r="U678" s="51"/>
      <c r="V678" s="51"/>
      <c r="W678" s="51"/>
      <c r="X678" s="51"/>
      <c r="Y678" s="51"/>
      <c r="Z678" s="51"/>
      <c r="AA678" s="51"/>
      <c r="AB678" s="51"/>
      <c r="AC678" s="51"/>
      <c r="AD678" s="51"/>
      <c r="AE678" s="51"/>
      <c r="AF678" s="51"/>
      <c r="AG678" s="51"/>
    </row>
    <row r="679" ht="13.5" customHeight="1">
      <c r="A679" s="5"/>
      <c r="B679" s="51"/>
      <c r="C679" s="51"/>
      <c r="D679" s="51"/>
      <c r="E679" s="51"/>
      <c r="F679" s="51"/>
      <c r="G679" s="78"/>
      <c r="H679" s="193"/>
      <c r="I679" s="51"/>
      <c r="J679" s="51"/>
      <c r="K679" s="51"/>
      <c r="L679" s="99"/>
      <c r="M679" s="51"/>
      <c r="N679" s="51"/>
      <c r="O679" s="51"/>
      <c r="P679" s="51"/>
      <c r="Q679" s="51"/>
      <c r="R679" s="51"/>
      <c r="S679" s="51"/>
      <c r="T679" s="51"/>
      <c r="U679" s="51"/>
      <c r="V679" s="51"/>
      <c r="W679" s="51"/>
      <c r="X679" s="51"/>
      <c r="Y679" s="51"/>
      <c r="Z679" s="51"/>
      <c r="AA679" s="51"/>
      <c r="AB679" s="51"/>
      <c r="AC679" s="51"/>
      <c r="AD679" s="51"/>
      <c r="AE679" s="51"/>
      <c r="AF679" s="51"/>
      <c r="AG679" s="51"/>
    </row>
    <row r="680" ht="13.5" customHeight="1">
      <c r="A680" s="5"/>
      <c r="B680" s="51"/>
      <c r="C680" s="51"/>
      <c r="D680" s="51"/>
      <c r="E680" s="51"/>
      <c r="F680" s="51"/>
      <c r="G680" s="78"/>
      <c r="H680" s="193"/>
      <c r="I680" s="51"/>
      <c r="J680" s="51"/>
      <c r="K680" s="51"/>
      <c r="L680" s="99"/>
      <c r="M680" s="51"/>
      <c r="N680" s="51"/>
      <c r="O680" s="51"/>
      <c r="P680" s="51"/>
      <c r="Q680" s="51"/>
      <c r="R680" s="51"/>
      <c r="S680" s="51"/>
      <c r="T680" s="51"/>
      <c r="U680" s="51"/>
      <c r="V680" s="51"/>
      <c r="W680" s="51"/>
      <c r="X680" s="51"/>
      <c r="Y680" s="51"/>
      <c r="Z680" s="51"/>
      <c r="AA680" s="51"/>
      <c r="AB680" s="51"/>
      <c r="AC680" s="51"/>
      <c r="AD680" s="51"/>
      <c r="AE680" s="51"/>
      <c r="AF680" s="51"/>
      <c r="AG680" s="51"/>
    </row>
    <row r="681" ht="13.5" customHeight="1">
      <c r="A681" s="5"/>
      <c r="B681" s="51"/>
      <c r="C681" s="51"/>
      <c r="D681" s="51"/>
      <c r="E681" s="51"/>
      <c r="F681" s="51"/>
      <c r="G681" s="78"/>
      <c r="H681" s="193"/>
      <c r="I681" s="51"/>
      <c r="J681" s="51"/>
      <c r="K681" s="51"/>
      <c r="L681" s="99"/>
      <c r="M681" s="51"/>
      <c r="N681" s="51"/>
      <c r="O681" s="51"/>
      <c r="P681" s="51"/>
      <c r="Q681" s="51"/>
      <c r="R681" s="51"/>
      <c r="S681" s="51"/>
      <c r="T681" s="51"/>
      <c r="U681" s="51"/>
      <c r="V681" s="51"/>
      <c r="W681" s="51"/>
      <c r="X681" s="51"/>
      <c r="Y681" s="51"/>
      <c r="Z681" s="51"/>
      <c r="AA681" s="51"/>
      <c r="AB681" s="51"/>
      <c r="AC681" s="51"/>
      <c r="AD681" s="51"/>
      <c r="AE681" s="51"/>
      <c r="AF681" s="51"/>
      <c r="AG681" s="51"/>
    </row>
    <row r="682" ht="13.5" customHeight="1">
      <c r="A682" s="5"/>
      <c r="B682" s="51"/>
      <c r="C682" s="51"/>
      <c r="D682" s="51"/>
      <c r="E682" s="51"/>
      <c r="F682" s="51"/>
      <c r="G682" s="78"/>
      <c r="H682" s="193"/>
      <c r="I682" s="51"/>
      <c r="J682" s="51"/>
      <c r="K682" s="51"/>
      <c r="L682" s="99"/>
      <c r="M682" s="51"/>
      <c r="N682" s="51"/>
      <c r="O682" s="51"/>
      <c r="P682" s="51"/>
      <c r="Q682" s="51"/>
      <c r="R682" s="51"/>
      <c r="S682" s="51"/>
      <c r="T682" s="51"/>
      <c r="U682" s="51"/>
      <c r="V682" s="51"/>
      <c r="W682" s="51"/>
      <c r="X682" s="51"/>
      <c r="Y682" s="51"/>
      <c r="Z682" s="51"/>
      <c r="AA682" s="51"/>
      <c r="AB682" s="51"/>
      <c r="AC682" s="51"/>
      <c r="AD682" s="51"/>
      <c r="AE682" s="51"/>
      <c r="AF682" s="51"/>
      <c r="AG682" s="51"/>
    </row>
    <row r="683" ht="13.5" customHeight="1">
      <c r="A683" s="5"/>
      <c r="B683" s="51"/>
      <c r="C683" s="51"/>
      <c r="D683" s="51"/>
      <c r="E683" s="51"/>
      <c r="F683" s="51"/>
      <c r="G683" s="78"/>
      <c r="H683" s="193"/>
      <c r="I683" s="51"/>
      <c r="J683" s="51"/>
      <c r="K683" s="51"/>
      <c r="L683" s="99"/>
      <c r="M683" s="51"/>
      <c r="N683" s="51"/>
      <c r="O683" s="51"/>
      <c r="P683" s="51"/>
      <c r="Q683" s="51"/>
      <c r="R683" s="51"/>
      <c r="S683" s="51"/>
      <c r="T683" s="51"/>
      <c r="U683" s="51"/>
      <c r="V683" s="51"/>
      <c r="W683" s="51"/>
      <c r="X683" s="51"/>
      <c r="Y683" s="51"/>
      <c r="Z683" s="51"/>
      <c r="AA683" s="51"/>
      <c r="AB683" s="51"/>
      <c r="AC683" s="51"/>
      <c r="AD683" s="51"/>
      <c r="AE683" s="51"/>
      <c r="AF683" s="51"/>
      <c r="AG683" s="51"/>
    </row>
    <row r="684" ht="13.5" customHeight="1">
      <c r="A684" s="5"/>
      <c r="B684" s="51"/>
      <c r="C684" s="51"/>
      <c r="D684" s="51"/>
      <c r="E684" s="51"/>
      <c r="F684" s="51"/>
      <c r="G684" s="78"/>
      <c r="H684" s="193"/>
      <c r="I684" s="51"/>
      <c r="J684" s="51"/>
      <c r="K684" s="51"/>
      <c r="L684" s="99"/>
      <c r="M684" s="51"/>
      <c r="N684" s="51"/>
      <c r="O684" s="51"/>
      <c r="P684" s="51"/>
      <c r="Q684" s="51"/>
      <c r="R684" s="51"/>
      <c r="S684" s="51"/>
      <c r="T684" s="51"/>
      <c r="U684" s="51"/>
      <c r="V684" s="51"/>
      <c r="W684" s="51"/>
      <c r="X684" s="51"/>
      <c r="Y684" s="51"/>
      <c r="Z684" s="51"/>
      <c r="AA684" s="51"/>
      <c r="AB684" s="51"/>
      <c r="AC684" s="51"/>
      <c r="AD684" s="51"/>
      <c r="AE684" s="51"/>
      <c r="AF684" s="51"/>
      <c r="AG684" s="51"/>
    </row>
    <row r="685" ht="13.5" customHeight="1">
      <c r="A685" s="5"/>
      <c r="B685" s="51"/>
      <c r="C685" s="51"/>
      <c r="D685" s="51"/>
      <c r="E685" s="51"/>
      <c r="F685" s="51"/>
      <c r="G685" s="78"/>
      <c r="H685" s="193"/>
      <c r="I685" s="51"/>
      <c r="J685" s="51"/>
      <c r="K685" s="51"/>
      <c r="L685" s="99"/>
      <c r="M685" s="51"/>
      <c r="N685" s="51"/>
      <c r="O685" s="51"/>
      <c r="P685" s="51"/>
      <c r="Q685" s="51"/>
      <c r="R685" s="51"/>
      <c r="S685" s="51"/>
      <c r="T685" s="51"/>
      <c r="U685" s="51"/>
      <c r="V685" s="51"/>
      <c r="W685" s="51"/>
      <c r="X685" s="51"/>
      <c r="Y685" s="51"/>
      <c r="Z685" s="51"/>
      <c r="AA685" s="51"/>
      <c r="AB685" s="51"/>
      <c r="AC685" s="51"/>
      <c r="AD685" s="51"/>
      <c r="AE685" s="51"/>
      <c r="AF685" s="51"/>
      <c r="AG685" s="51"/>
    </row>
    <row r="686" ht="13.5" customHeight="1">
      <c r="A686" s="5"/>
      <c r="B686" s="51"/>
      <c r="C686" s="51"/>
      <c r="D686" s="51"/>
      <c r="E686" s="51"/>
      <c r="F686" s="51"/>
      <c r="G686" s="78"/>
      <c r="H686" s="193"/>
      <c r="I686" s="51"/>
      <c r="J686" s="51"/>
      <c r="K686" s="51"/>
      <c r="L686" s="99"/>
      <c r="M686" s="51"/>
      <c r="N686" s="51"/>
      <c r="O686" s="51"/>
      <c r="P686" s="51"/>
      <c r="Q686" s="51"/>
      <c r="R686" s="51"/>
      <c r="S686" s="51"/>
      <c r="T686" s="51"/>
      <c r="U686" s="51"/>
      <c r="V686" s="51"/>
      <c r="W686" s="51"/>
      <c r="X686" s="51"/>
      <c r="Y686" s="51"/>
      <c r="Z686" s="51"/>
      <c r="AA686" s="51"/>
      <c r="AB686" s="51"/>
      <c r="AC686" s="51"/>
      <c r="AD686" s="51"/>
      <c r="AE686" s="51"/>
      <c r="AF686" s="51"/>
      <c r="AG686" s="51"/>
    </row>
    <row r="687" ht="13.5" customHeight="1">
      <c r="A687" s="5"/>
      <c r="B687" s="51"/>
      <c r="C687" s="51"/>
      <c r="D687" s="51"/>
      <c r="E687" s="51"/>
      <c r="F687" s="51"/>
      <c r="G687" s="78"/>
      <c r="H687" s="193"/>
      <c r="I687" s="51"/>
      <c r="J687" s="51"/>
      <c r="K687" s="51"/>
      <c r="L687" s="99"/>
      <c r="M687" s="51"/>
      <c r="N687" s="51"/>
      <c r="O687" s="51"/>
      <c r="P687" s="51"/>
      <c r="Q687" s="51"/>
      <c r="R687" s="51"/>
      <c r="S687" s="51"/>
      <c r="T687" s="51"/>
      <c r="U687" s="51"/>
      <c r="V687" s="51"/>
      <c r="W687" s="51"/>
      <c r="X687" s="51"/>
      <c r="Y687" s="51"/>
      <c r="Z687" s="51"/>
      <c r="AA687" s="51"/>
      <c r="AB687" s="51"/>
      <c r="AC687" s="51"/>
      <c r="AD687" s="51"/>
      <c r="AE687" s="51"/>
      <c r="AF687" s="51"/>
      <c r="AG687" s="51"/>
    </row>
    <row r="688" ht="13.5" customHeight="1">
      <c r="A688" s="5"/>
      <c r="B688" s="51"/>
      <c r="C688" s="51"/>
      <c r="D688" s="51"/>
      <c r="E688" s="51"/>
      <c r="F688" s="51"/>
      <c r="G688" s="78"/>
      <c r="H688" s="193"/>
      <c r="I688" s="51"/>
      <c r="J688" s="51"/>
      <c r="K688" s="51"/>
      <c r="L688" s="99"/>
      <c r="M688" s="51"/>
      <c r="N688" s="51"/>
      <c r="O688" s="51"/>
      <c r="P688" s="51"/>
      <c r="Q688" s="51"/>
      <c r="R688" s="51"/>
      <c r="S688" s="51"/>
      <c r="T688" s="51"/>
      <c r="U688" s="51"/>
      <c r="V688" s="51"/>
      <c r="W688" s="51"/>
      <c r="X688" s="51"/>
      <c r="Y688" s="51"/>
      <c r="Z688" s="51"/>
      <c r="AA688" s="51"/>
      <c r="AB688" s="51"/>
      <c r="AC688" s="51"/>
      <c r="AD688" s="51"/>
      <c r="AE688" s="51"/>
      <c r="AF688" s="51"/>
      <c r="AG688" s="51"/>
    </row>
    <row r="689" ht="13.5" customHeight="1">
      <c r="A689" s="5"/>
      <c r="B689" s="51"/>
      <c r="C689" s="51"/>
      <c r="D689" s="51"/>
      <c r="E689" s="51"/>
      <c r="F689" s="51"/>
      <c r="G689" s="78"/>
      <c r="H689" s="193"/>
      <c r="I689" s="51"/>
      <c r="J689" s="51"/>
      <c r="K689" s="51"/>
      <c r="L689" s="99"/>
      <c r="M689" s="51"/>
      <c r="N689" s="51"/>
      <c r="O689" s="51"/>
      <c r="P689" s="51"/>
      <c r="Q689" s="51"/>
      <c r="R689" s="51"/>
      <c r="S689" s="51"/>
      <c r="T689" s="51"/>
      <c r="U689" s="51"/>
      <c r="V689" s="51"/>
      <c r="W689" s="51"/>
      <c r="X689" s="51"/>
      <c r="Y689" s="51"/>
      <c r="Z689" s="51"/>
      <c r="AA689" s="51"/>
      <c r="AB689" s="51"/>
      <c r="AC689" s="51"/>
      <c r="AD689" s="51"/>
      <c r="AE689" s="51"/>
      <c r="AF689" s="51"/>
      <c r="AG689" s="51"/>
    </row>
    <row r="690" ht="13.5" customHeight="1">
      <c r="A690" s="5"/>
      <c r="B690" s="51"/>
      <c r="C690" s="51"/>
      <c r="D690" s="51"/>
      <c r="E690" s="51"/>
      <c r="F690" s="51"/>
      <c r="G690" s="78"/>
      <c r="H690" s="193"/>
      <c r="I690" s="51"/>
      <c r="J690" s="51"/>
      <c r="K690" s="51"/>
      <c r="L690" s="99"/>
      <c r="M690" s="51"/>
      <c r="N690" s="51"/>
      <c r="O690" s="51"/>
      <c r="P690" s="51"/>
      <c r="Q690" s="51"/>
      <c r="R690" s="51"/>
      <c r="S690" s="51"/>
      <c r="T690" s="51"/>
      <c r="U690" s="51"/>
      <c r="V690" s="51"/>
      <c r="W690" s="51"/>
      <c r="X690" s="51"/>
      <c r="Y690" s="51"/>
      <c r="Z690" s="51"/>
      <c r="AA690" s="51"/>
      <c r="AB690" s="51"/>
      <c r="AC690" s="51"/>
      <c r="AD690" s="51"/>
      <c r="AE690" s="51"/>
      <c r="AF690" s="51"/>
      <c r="AG690" s="51"/>
    </row>
    <row r="691" ht="13.5" customHeight="1">
      <c r="A691" s="5"/>
      <c r="B691" s="51"/>
      <c r="C691" s="51"/>
      <c r="D691" s="51"/>
      <c r="E691" s="51"/>
      <c r="F691" s="51"/>
      <c r="G691" s="78"/>
      <c r="H691" s="193"/>
      <c r="I691" s="51"/>
      <c r="J691" s="51"/>
      <c r="K691" s="51"/>
      <c r="L691" s="99"/>
      <c r="M691" s="51"/>
      <c r="N691" s="51"/>
      <c r="O691" s="51"/>
      <c r="P691" s="51"/>
      <c r="Q691" s="51"/>
      <c r="R691" s="51"/>
      <c r="S691" s="51"/>
      <c r="T691" s="51"/>
      <c r="U691" s="51"/>
      <c r="V691" s="51"/>
      <c r="W691" s="51"/>
      <c r="X691" s="51"/>
      <c r="Y691" s="51"/>
      <c r="Z691" s="51"/>
      <c r="AA691" s="51"/>
      <c r="AB691" s="51"/>
      <c r="AC691" s="51"/>
      <c r="AD691" s="51"/>
      <c r="AE691" s="51"/>
      <c r="AF691" s="51"/>
      <c r="AG691" s="51"/>
    </row>
    <row r="692" ht="13.5" customHeight="1">
      <c r="A692" s="5"/>
      <c r="B692" s="51"/>
      <c r="C692" s="51"/>
      <c r="D692" s="51"/>
      <c r="E692" s="51"/>
      <c r="F692" s="51"/>
      <c r="G692" s="78"/>
      <c r="H692" s="193"/>
      <c r="I692" s="51"/>
      <c r="J692" s="51"/>
      <c r="K692" s="51"/>
      <c r="L692" s="99"/>
      <c r="M692" s="51"/>
      <c r="N692" s="51"/>
      <c r="O692" s="51"/>
      <c r="P692" s="51"/>
      <c r="Q692" s="51"/>
      <c r="R692" s="51"/>
      <c r="S692" s="51"/>
      <c r="T692" s="51"/>
      <c r="U692" s="51"/>
      <c r="V692" s="51"/>
      <c r="W692" s="51"/>
      <c r="X692" s="51"/>
      <c r="Y692" s="51"/>
      <c r="Z692" s="51"/>
      <c r="AA692" s="51"/>
      <c r="AB692" s="51"/>
      <c r="AC692" s="51"/>
      <c r="AD692" s="51"/>
      <c r="AE692" s="51"/>
      <c r="AF692" s="51"/>
      <c r="AG692" s="51"/>
    </row>
    <row r="693" ht="13.5" customHeight="1">
      <c r="A693" s="5"/>
      <c r="B693" s="51"/>
      <c r="C693" s="51"/>
      <c r="D693" s="51"/>
      <c r="E693" s="51"/>
      <c r="F693" s="51"/>
      <c r="G693" s="78"/>
      <c r="H693" s="193"/>
      <c r="I693" s="51"/>
      <c r="J693" s="51"/>
      <c r="K693" s="51"/>
      <c r="L693" s="99"/>
      <c r="M693" s="51"/>
      <c r="N693" s="51"/>
      <c r="O693" s="51"/>
      <c r="P693" s="51"/>
      <c r="Q693" s="51"/>
      <c r="R693" s="51"/>
      <c r="S693" s="51"/>
      <c r="T693" s="51"/>
      <c r="U693" s="51"/>
      <c r="V693" s="51"/>
      <c r="W693" s="51"/>
      <c r="X693" s="51"/>
      <c r="Y693" s="51"/>
      <c r="Z693" s="51"/>
      <c r="AA693" s="51"/>
      <c r="AB693" s="51"/>
      <c r="AC693" s="51"/>
      <c r="AD693" s="51"/>
      <c r="AE693" s="51"/>
      <c r="AF693" s="51"/>
      <c r="AG693" s="51"/>
    </row>
    <row r="694" ht="13.5" customHeight="1">
      <c r="A694" s="5"/>
      <c r="B694" s="51"/>
      <c r="C694" s="51"/>
      <c r="D694" s="51"/>
      <c r="E694" s="51"/>
      <c r="F694" s="51"/>
      <c r="G694" s="78"/>
      <c r="H694" s="193"/>
      <c r="I694" s="51"/>
      <c r="J694" s="51"/>
      <c r="K694" s="51"/>
      <c r="L694" s="99"/>
      <c r="M694" s="51"/>
      <c r="N694" s="51"/>
      <c r="O694" s="51"/>
      <c r="P694" s="51"/>
      <c r="Q694" s="51"/>
      <c r="R694" s="51"/>
      <c r="S694" s="51"/>
      <c r="T694" s="51"/>
      <c r="U694" s="51"/>
      <c r="V694" s="51"/>
      <c r="W694" s="51"/>
      <c r="X694" s="51"/>
      <c r="Y694" s="51"/>
      <c r="Z694" s="51"/>
      <c r="AA694" s="51"/>
      <c r="AB694" s="51"/>
      <c r="AC694" s="51"/>
      <c r="AD694" s="51"/>
      <c r="AE694" s="51"/>
      <c r="AF694" s="51"/>
      <c r="AG694" s="51"/>
    </row>
    <row r="695" ht="13.5" customHeight="1">
      <c r="A695" s="5"/>
      <c r="B695" s="51"/>
      <c r="C695" s="51"/>
      <c r="D695" s="51"/>
      <c r="E695" s="51"/>
      <c r="F695" s="51"/>
      <c r="G695" s="78"/>
      <c r="H695" s="193"/>
      <c r="I695" s="51"/>
      <c r="J695" s="51"/>
      <c r="K695" s="51"/>
      <c r="L695" s="99"/>
      <c r="M695" s="51"/>
      <c r="N695" s="51"/>
      <c r="O695" s="51"/>
      <c r="P695" s="51"/>
      <c r="Q695" s="51"/>
      <c r="R695" s="51"/>
      <c r="S695" s="51"/>
      <c r="T695" s="51"/>
      <c r="U695" s="51"/>
      <c r="V695" s="51"/>
      <c r="W695" s="51"/>
      <c r="X695" s="51"/>
      <c r="Y695" s="51"/>
      <c r="Z695" s="51"/>
      <c r="AA695" s="51"/>
      <c r="AB695" s="51"/>
      <c r="AC695" s="51"/>
      <c r="AD695" s="51"/>
      <c r="AE695" s="51"/>
      <c r="AF695" s="51"/>
      <c r="AG695" s="51"/>
    </row>
    <row r="696" ht="13.5" customHeight="1">
      <c r="A696" s="5"/>
      <c r="B696" s="51"/>
      <c r="C696" s="51"/>
      <c r="D696" s="51"/>
      <c r="E696" s="51"/>
      <c r="F696" s="51"/>
      <c r="G696" s="78"/>
      <c r="H696" s="193"/>
      <c r="I696" s="51"/>
      <c r="J696" s="51"/>
      <c r="K696" s="51"/>
      <c r="L696" s="99"/>
      <c r="M696" s="51"/>
      <c r="N696" s="51"/>
      <c r="O696" s="51"/>
      <c r="P696" s="51"/>
      <c r="Q696" s="51"/>
      <c r="R696" s="51"/>
      <c r="S696" s="51"/>
      <c r="T696" s="51"/>
      <c r="U696" s="51"/>
      <c r="V696" s="51"/>
      <c r="W696" s="51"/>
      <c r="X696" s="51"/>
      <c r="Y696" s="51"/>
      <c r="Z696" s="51"/>
      <c r="AA696" s="51"/>
      <c r="AB696" s="51"/>
      <c r="AC696" s="51"/>
      <c r="AD696" s="51"/>
      <c r="AE696" s="51"/>
      <c r="AF696" s="51"/>
      <c r="AG696" s="51"/>
    </row>
    <row r="697" ht="13.5" customHeight="1">
      <c r="A697" s="5"/>
      <c r="B697" s="51"/>
      <c r="C697" s="51"/>
      <c r="D697" s="51"/>
      <c r="E697" s="51"/>
      <c r="F697" s="51"/>
      <c r="G697" s="78"/>
      <c r="H697" s="193"/>
      <c r="I697" s="51"/>
      <c r="J697" s="51"/>
      <c r="K697" s="51"/>
      <c r="L697" s="99"/>
      <c r="M697" s="51"/>
      <c r="N697" s="51"/>
      <c r="O697" s="51"/>
      <c r="P697" s="51"/>
      <c r="Q697" s="51"/>
      <c r="R697" s="51"/>
      <c r="S697" s="51"/>
      <c r="T697" s="51"/>
      <c r="U697" s="51"/>
      <c r="V697" s="51"/>
      <c r="W697" s="51"/>
      <c r="X697" s="51"/>
      <c r="Y697" s="51"/>
      <c r="Z697" s="51"/>
      <c r="AA697" s="51"/>
      <c r="AB697" s="51"/>
      <c r="AC697" s="51"/>
      <c r="AD697" s="51"/>
      <c r="AE697" s="51"/>
      <c r="AF697" s="51"/>
      <c r="AG697" s="51"/>
    </row>
    <row r="698" ht="13.5" customHeight="1">
      <c r="A698" s="5"/>
      <c r="B698" s="51"/>
      <c r="C698" s="51"/>
      <c r="D698" s="51"/>
      <c r="E698" s="51"/>
      <c r="F698" s="51"/>
      <c r="G698" s="78"/>
      <c r="H698" s="193"/>
      <c r="I698" s="51"/>
      <c r="J698" s="51"/>
      <c r="K698" s="51"/>
      <c r="L698" s="99"/>
      <c r="M698" s="51"/>
      <c r="N698" s="51"/>
      <c r="O698" s="51"/>
      <c r="P698" s="51"/>
      <c r="Q698" s="51"/>
      <c r="R698" s="51"/>
      <c r="S698" s="51"/>
      <c r="T698" s="51"/>
      <c r="U698" s="51"/>
      <c r="V698" s="51"/>
      <c r="W698" s="51"/>
      <c r="X698" s="51"/>
      <c r="Y698" s="51"/>
      <c r="Z698" s="51"/>
      <c r="AA698" s="51"/>
      <c r="AB698" s="51"/>
      <c r="AC698" s="51"/>
      <c r="AD698" s="51"/>
      <c r="AE698" s="51"/>
      <c r="AF698" s="51"/>
      <c r="AG698" s="51"/>
    </row>
    <row r="699" ht="13.5" customHeight="1">
      <c r="A699" s="5"/>
      <c r="B699" s="51"/>
      <c r="C699" s="51"/>
      <c r="D699" s="51"/>
      <c r="E699" s="51"/>
      <c r="F699" s="51"/>
      <c r="G699" s="78"/>
      <c r="H699" s="193"/>
      <c r="I699" s="51"/>
      <c r="J699" s="51"/>
      <c r="K699" s="51"/>
      <c r="L699" s="99"/>
      <c r="M699" s="51"/>
      <c r="N699" s="51"/>
      <c r="O699" s="51"/>
      <c r="P699" s="51"/>
      <c r="Q699" s="51"/>
      <c r="R699" s="51"/>
      <c r="S699" s="51"/>
      <c r="T699" s="51"/>
      <c r="U699" s="51"/>
      <c r="V699" s="51"/>
      <c r="W699" s="51"/>
      <c r="X699" s="51"/>
      <c r="Y699" s="51"/>
      <c r="Z699" s="51"/>
      <c r="AA699" s="51"/>
      <c r="AB699" s="51"/>
      <c r="AC699" s="51"/>
      <c r="AD699" s="51"/>
      <c r="AE699" s="51"/>
      <c r="AF699" s="51"/>
      <c r="AG699" s="51"/>
    </row>
    <row r="700" ht="13.5" customHeight="1">
      <c r="A700" s="5"/>
      <c r="B700" s="51"/>
      <c r="C700" s="51"/>
      <c r="D700" s="51"/>
      <c r="E700" s="51"/>
      <c r="F700" s="51"/>
      <c r="G700" s="78"/>
      <c r="H700" s="193"/>
      <c r="I700" s="51"/>
      <c r="J700" s="51"/>
      <c r="K700" s="51"/>
      <c r="L700" s="99"/>
      <c r="M700" s="51"/>
      <c r="N700" s="51"/>
      <c r="O700" s="51"/>
      <c r="P700" s="51"/>
      <c r="Q700" s="51"/>
      <c r="R700" s="51"/>
      <c r="S700" s="51"/>
      <c r="T700" s="51"/>
      <c r="U700" s="51"/>
      <c r="V700" s="51"/>
      <c r="W700" s="51"/>
      <c r="X700" s="51"/>
      <c r="Y700" s="51"/>
      <c r="Z700" s="51"/>
      <c r="AA700" s="51"/>
      <c r="AB700" s="51"/>
      <c r="AC700" s="51"/>
      <c r="AD700" s="51"/>
      <c r="AE700" s="51"/>
      <c r="AF700" s="51"/>
      <c r="AG700" s="51"/>
    </row>
    <row r="701" ht="13.5" customHeight="1">
      <c r="A701" s="5"/>
      <c r="B701" s="51"/>
      <c r="C701" s="51"/>
      <c r="D701" s="51"/>
      <c r="E701" s="51"/>
      <c r="F701" s="51"/>
      <c r="G701" s="78"/>
      <c r="H701" s="193"/>
      <c r="I701" s="51"/>
      <c r="J701" s="51"/>
      <c r="K701" s="51"/>
      <c r="L701" s="99"/>
      <c r="M701" s="51"/>
      <c r="N701" s="51"/>
      <c r="O701" s="51"/>
      <c r="P701" s="51"/>
      <c r="Q701" s="51"/>
      <c r="R701" s="51"/>
      <c r="S701" s="51"/>
      <c r="T701" s="51"/>
      <c r="U701" s="51"/>
      <c r="V701" s="51"/>
      <c r="W701" s="51"/>
      <c r="X701" s="51"/>
      <c r="Y701" s="51"/>
      <c r="Z701" s="51"/>
      <c r="AA701" s="51"/>
      <c r="AB701" s="51"/>
      <c r="AC701" s="51"/>
      <c r="AD701" s="51"/>
      <c r="AE701" s="51"/>
      <c r="AF701" s="51"/>
      <c r="AG701" s="51"/>
    </row>
    <row r="702" ht="13.5" customHeight="1">
      <c r="A702" s="5"/>
      <c r="B702" s="51"/>
      <c r="C702" s="51"/>
      <c r="D702" s="51"/>
      <c r="E702" s="51"/>
      <c r="F702" s="51"/>
      <c r="G702" s="78"/>
      <c r="H702" s="193"/>
      <c r="I702" s="51"/>
      <c r="J702" s="51"/>
      <c r="K702" s="51"/>
      <c r="L702" s="99"/>
      <c r="M702" s="51"/>
      <c r="N702" s="51"/>
      <c r="O702" s="51"/>
      <c r="P702" s="51"/>
      <c r="Q702" s="51"/>
      <c r="R702" s="51"/>
      <c r="S702" s="51"/>
      <c r="T702" s="51"/>
      <c r="U702" s="51"/>
      <c r="V702" s="51"/>
      <c r="W702" s="51"/>
      <c r="X702" s="51"/>
      <c r="Y702" s="51"/>
      <c r="Z702" s="51"/>
      <c r="AA702" s="51"/>
      <c r="AB702" s="51"/>
      <c r="AC702" s="51"/>
      <c r="AD702" s="51"/>
      <c r="AE702" s="51"/>
      <c r="AF702" s="51"/>
      <c r="AG702" s="51"/>
    </row>
    <row r="703" ht="13.5" customHeight="1">
      <c r="A703" s="5"/>
      <c r="B703" s="51"/>
      <c r="C703" s="51"/>
      <c r="D703" s="51"/>
      <c r="E703" s="51"/>
      <c r="F703" s="51"/>
      <c r="G703" s="78"/>
      <c r="H703" s="193"/>
      <c r="I703" s="51"/>
      <c r="J703" s="51"/>
      <c r="K703" s="51"/>
      <c r="L703" s="99"/>
      <c r="M703" s="51"/>
      <c r="N703" s="51"/>
      <c r="O703" s="51"/>
      <c r="P703" s="51"/>
      <c r="Q703" s="51"/>
      <c r="R703" s="51"/>
      <c r="S703" s="51"/>
      <c r="T703" s="51"/>
      <c r="U703" s="51"/>
      <c r="V703" s="51"/>
      <c r="W703" s="51"/>
      <c r="X703" s="51"/>
      <c r="Y703" s="51"/>
      <c r="Z703" s="51"/>
      <c r="AA703" s="51"/>
      <c r="AB703" s="51"/>
      <c r="AC703" s="51"/>
      <c r="AD703" s="51"/>
      <c r="AE703" s="51"/>
      <c r="AF703" s="51"/>
      <c r="AG703" s="51"/>
    </row>
    <row r="704" ht="13.5" customHeight="1">
      <c r="A704" s="5"/>
      <c r="B704" s="51"/>
      <c r="C704" s="51"/>
      <c r="D704" s="51"/>
      <c r="E704" s="51"/>
      <c r="F704" s="51"/>
      <c r="G704" s="78"/>
      <c r="H704" s="193"/>
      <c r="I704" s="51"/>
      <c r="J704" s="51"/>
      <c r="K704" s="51"/>
      <c r="L704" s="99"/>
      <c r="M704" s="51"/>
      <c r="N704" s="51"/>
      <c r="O704" s="51"/>
      <c r="P704" s="51"/>
      <c r="Q704" s="51"/>
      <c r="R704" s="51"/>
      <c r="S704" s="51"/>
      <c r="T704" s="51"/>
      <c r="U704" s="51"/>
      <c r="V704" s="51"/>
      <c r="W704" s="51"/>
      <c r="X704" s="51"/>
      <c r="Y704" s="51"/>
      <c r="Z704" s="51"/>
      <c r="AA704" s="51"/>
      <c r="AB704" s="51"/>
      <c r="AC704" s="51"/>
      <c r="AD704" s="51"/>
      <c r="AE704" s="51"/>
      <c r="AF704" s="51"/>
      <c r="AG704" s="51"/>
    </row>
    <row r="705" ht="13.5" customHeight="1">
      <c r="A705" s="5"/>
      <c r="B705" s="51"/>
      <c r="C705" s="51"/>
      <c r="D705" s="51"/>
      <c r="E705" s="51"/>
      <c r="F705" s="51"/>
      <c r="G705" s="78"/>
      <c r="H705" s="193"/>
      <c r="I705" s="51"/>
      <c r="J705" s="51"/>
      <c r="K705" s="51"/>
      <c r="L705" s="99"/>
      <c r="M705" s="51"/>
      <c r="N705" s="51"/>
      <c r="O705" s="51"/>
      <c r="P705" s="51"/>
      <c r="Q705" s="51"/>
      <c r="R705" s="51"/>
      <c r="S705" s="51"/>
      <c r="T705" s="51"/>
      <c r="U705" s="51"/>
      <c r="V705" s="51"/>
      <c r="W705" s="51"/>
      <c r="X705" s="51"/>
      <c r="Y705" s="51"/>
      <c r="Z705" s="51"/>
      <c r="AA705" s="51"/>
      <c r="AB705" s="51"/>
      <c r="AC705" s="51"/>
      <c r="AD705" s="51"/>
      <c r="AE705" s="51"/>
      <c r="AF705" s="51"/>
      <c r="AG705" s="51"/>
    </row>
    <row r="706" ht="13.5" customHeight="1">
      <c r="A706" s="5"/>
      <c r="B706" s="51"/>
      <c r="C706" s="51"/>
      <c r="D706" s="51"/>
      <c r="E706" s="51"/>
      <c r="F706" s="51"/>
      <c r="G706" s="78"/>
      <c r="H706" s="193"/>
      <c r="I706" s="51"/>
      <c r="J706" s="51"/>
      <c r="K706" s="51"/>
      <c r="L706" s="99"/>
      <c r="M706" s="51"/>
      <c r="N706" s="51"/>
      <c r="O706" s="51"/>
      <c r="P706" s="51"/>
      <c r="Q706" s="51"/>
      <c r="R706" s="51"/>
      <c r="S706" s="51"/>
      <c r="T706" s="51"/>
      <c r="U706" s="51"/>
      <c r="V706" s="51"/>
      <c r="W706" s="51"/>
      <c r="X706" s="51"/>
      <c r="Y706" s="51"/>
      <c r="Z706" s="51"/>
      <c r="AA706" s="51"/>
      <c r="AB706" s="51"/>
      <c r="AC706" s="51"/>
      <c r="AD706" s="51"/>
      <c r="AE706" s="51"/>
      <c r="AF706" s="51"/>
      <c r="AG706" s="51"/>
    </row>
    <row r="707" ht="13.5" customHeight="1">
      <c r="A707" s="5"/>
      <c r="B707" s="51"/>
      <c r="C707" s="51"/>
      <c r="D707" s="51"/>
      <c r="E707" s="51"/>
      <c r="F707" s="51"/>
      <c r="G707" s="78"/>
      <c r="H707" s="193"/>
      <c r="I707" s="51"/>
      <c r="J707" s="51"/>
      <c r="K707" s="51"/>
      <c r="L707" s="99"/>
      <c r="M707" s="51"/>
      <c r="N707" s="51"/>
      <c r="O707" s="51"/>
      <c r="P707" s="51"/>
      <c r="Q707" s="51"/>
      <c r="R707" s="51"/>
      <c r="S707" s="51"/>
      <c r="T707" s="51"/>
      <c r="U707" s="51"/>
      <c r="V707" s="51"/>
      <c r="W707" s="51"/>
      <c r="X707" s="51"/>
      <c r="Y707" s="51"/>
      <c r="Z707" s="51"/>
      <c r="AA707" s="51"/>
      <c r="AB707" s="51"/>
      <c r="AC707" s="51"/>
      <c r="AD707" s="51"/>
      <c r="AE707" s="51"/>
      <c r="AF707" s="51"/>
      <c r="AG707" s="51"/>
    </row>
    <row r="708" ht="13.5" customHeight="1">
      <c r="A708" s="5"/>
      <c r="B708" s="51"/>
      <c r="C708" s="51"/>
      <c r="D708" s="51"/>
      <c r="E708" s="51"/>
      <c r="F708" s="51"/>
      <c r="G708" s="78"/>
      <c r="H708" s="193"/>
      <c r="I708" s="51"/>
      <c r="J708" s="51"/>
      <c r="K708" s="51"/>
      <c r="L708" s="99"/>
      <c r="M708" s="51"/>
      <c r="N708" s="51"/>
      <c r="O708" s="51"/>
      <c r="P708" s="51"/>
      <c r="Q708" s="51"/>
      <c r="R708" s="51"/>
      <c r="S708" s="51"/>
      <c r="T708" s="51"/>
      <c r="U708" s="51"/>
      <c r="V708" s="51"/>
      <c r="W708" s="51"/>
      <c r="X708" s="51"/>
      <c r="Y708" s="51"/>
      <c r="Z708" s="51"/>
      <c r="AA708" s="51"/>
      <c r="AB708" s="51"/>
      <c r="AC708" s="51"/>
      <c r="AD708" s="51"/>
      <c r="AE708" s="51"/>
      <c r="AF708" s="51"/>
      <c r="AG708" s="51"/>
    </row>
    <row r="709" ht="13.5" customHeight="1">
      <c r="A709" s="5"/>
      <c r="B709" s="51"/>
      <c r="C709" s="51"/>
      <c r="D709" s="51"/>
      <c r="E709" s="51"/>
      <c r="F709" s="51"/>
      <c r="G709" s="78"/>
      <c r="H709" s="193"/>
      <c r="I709" s="51"/>
      <c r="J709" s="51"/>
      <c r="K709" s="51"/>
      <c r="L709" s="99"/>
      <c r="M709" s="51"/>
      <c r="N709" s="51"/>
      <c r="O709" s="51"/>
      <c r="P709" s="51"/>
      <c r="Q709" s="51"/>
      <c r="R709" s="51"/>
      <c r="S709" s="51"/>
      <c r="T709" s="51"/>
      <c r="U709" s="51"/>
      <c r="V709" s="51"/>
      <c r="W709" s="51"/>
      <c r="X709" s="51"/>
      <c r="Y709" s="51"/>
      <c r="Z709" s="51"/>
      <c r="AA709" s="51"/>
      <c r="AB709" s="51"/>
      <c r="AC709" s="51"/>
      <c r="AD709" s="51"/>
      <c r="AE709" s="51"/>
      <c r="AF709" s="51"/>
      <c r="AG709" s="51"/>
    </row>
    <row r="710" ht="13.5" customHeight="1">
      <c r="A710" s="5"/>
      <c r="B710" s="51"/>
      <c r="C710" s="51"/>
      <c r="D710" s="51"/>
      <c r="E710" s="51"/>
      <c r="F710" s="51"/>
      <c r="G710" s="78"/>
      <c r="H710" s="193"/>
      <c r="I710" s="51"/>
      <c r="J710" s="51"/>
      <c r="K710" s="51"/>
      <c r="L710" s="99"/>
      <c r="M710" s="51"/>
      <c r="N710" s="51"/>
      <c r="O710" s="51"/>
      <c r="P710" s="51"/>
      <c r="Q710" s="51"/>
      <c r="R710" s="51"/>
      <c r="S710" s="51"/>
      <c r="T710" s="51"/>
      <c r="U710" s="51"/>
      <c r="V710" s="51"/>
      <c r="W710" s="51"/>
      <c r="X710" s="51"/>
      <c r="Y710" s="51"/>
      <c r="Z710" s="51"/>
      <c r="AA710" s="51"/>
      <c r="AB710" s="51"/>
      <c r="AC710" s="51"/>
      <c r="AD710" s="51"/>
      <c r="AE710" s="51"/>
      <c r="AF710" s="51"/>
      <c r="AG710" s="51"/>
    </row>
    <row r="711" ht="13.5" customHeight="1">
      <c r="A711" s="5"/>
      <c r="B711" s="51"/>
      <c r="C711" s="51"/>
      <c r="D711" s="51"/>
      <c r="E711" s="51"/>
      <c r="F711" s="51"/>
      <c r="G711" s="78"/>
      <c r="H711" s="193"/>
      <c r="I711" s="51"/>
      <c r="J711" s="51"/>
      <c r="K711" s="51"/>
      <c r="L711" s="99"/>
      <c r="M711" s="51"/>
      <c r="N711" s="51"/>
      <c r="O711" s="51"/>
      <c r="P711" s="51"/>
      <c r="Q711" s="51"/>
      <c r="R711" s="51"/>
      <c r="S711" s="51"/>
      <c r="T711" s="51"/>
      <c r="U711" s="51"/>
      <c r="V711" s="51"/>
      <c r="W711" s="51"/>
      <c r="X711" s="51"/>
      <c r="Y711" s="51"/>
      <c r="Z711" s="51"/>
      <c r="AA711" s="51"/>
      <c r="AB711" s="51"/>
      <c r="AC711" s="51"/>
      <c r="AD711" s="51"/>
      <c r="AE711" s="51"/>
      <c r="AF711" s="51"/>
      <c r="AG711" s="51"/>
    </row>
    <row r="712" ht="13.5" customHeight="1">
      <c r="A712" s="5"/>
      <c r="B712" s="51"/>
      <c r="C712" s="51"/>
      <c r="D712" s="51"/>
      <c r="E712" s="51"/>
      <c r="F712" s="51"/>
      <c r="G712" s="78"/>
      <c r="H712" s="193"/>
      <c r="I712" s="51"/>
      <c r="J712" s="51"/>
      <c r="K712" s="51"/>
      <c r="L712" s="99"/>
      <c r="M712" s="51"/>
      <c r="N712" s="51"/>
      <c r="O712" s="51"/>
      <c r="P712" s="51"/>
      <c r="Q712" s="51"/>
      <c r="R712" s="51"/>
      <c r="S712" s="51"/>
      <c r="T712" s="51"/>
      <c r="U712" s="51"/>
      <c r="V712" s="51"/>
      <c r="W712" s="51"/>
      <c r="X712" s="51"/>
      <c r="Y712" s="51"/>
      <c r="Z712" s="51"/>
      <c r="AA712" s="51"/>
      <c r="AB712" s="51"/>
      <c r="AC712" s="51"/>
      <c r="AD712" s="51"/>
      <c r="AE712" s="51"/>
      <c r="AF712" s="51"/>
      <c r="AG712" s="51"/>
    </row>
    <row r="713" ht="13.5" customHeight="1">
      <c r="A713" s="5"/>
      <c r="B713" s="51"/>
      <c r="C713" s="51"/>
      <c r="D713" s="51"/>
      <c r="E713" s="51"/>
      <c r="F713" s="51"/>
      <c r="G713" s="78"/>
      <c r="H713" s="193"/>
      <c r="I713" s="51"/>
      <c r="J713" s="51"/>
      <c r="K713" s="51"/>
      <c r="L713" s="99"/>
      <c r="M713" s="51"/>
      <c r="N713" s="51"/>
      <c r="O713" s="51"/>
      <c r="P713" s="51"/>
      <c r="Q713" s="51"/>
      <c r="R713" s="51"/>
      <c r="S713" s="51"/>
      <c r="T713" s="51"/>
      <c r="U713" s="51"/>
      <c r="V713" s="51"/>
      <c r="W713" s="51"/>
      <c r="X713" s="51"/>
      <c r="Y713" s="51"/>
      <c r="Z713" s="51"/>
      <c r="AA713" s="51"/>
      <c r="AB713" s="51"/>
      <c r="AC713" s="51"/>
      <c r="AD713" s="51"/>
      <c r="AE713" s="51"/>
      <c r="AF713" s="51"/>
      <c r="AG713" s="51"/>
    </row>
    <row r="714" ht="13.5" customHeight="1">
      <c r="A714" s="5"/>
      <c r="B714" s="51"/>
      <c r="C714" s="51"/>
      <c r="D714" s="51"/>
      <c r="E714" s="51"/>
      <c r="F714" s="51"/>
      <c r="G714" s="78"/>
      <c r="H714" s="193"/>
      <c r="I714" s="51"/>
      <c r="J714" s="51"/>
      <c r="K714" s="51"/>
      <c r="L714" s="99"/>
      <c r="M714" s="51"/>
      <c r="N714" s="51"/>
      <c r="O714" s="51"/>
      <c r="P714" s="51"/>
      <c r="Q714" s="51"/>
      <c r="R714" s="51"/>
      <c r="S714" s="51"/>
      <c r="T714" s="51"/>
      <c r="U714" s="51"/>
      <c r="V714" s="51"/>
      <c r="W714" s="51"/>
      <c r="X714" s="51"/>
      <c r="Y714" s="51"/>
      <c r="Z714" s="51"/>
      <c r="AA714" s="51"/>
      <c r="AB714" s="51"/>
      <c r="AC714" s="51"/>
      <c r="AD714" s="51"/>
      <c r="AE714" s="51"/>
      <c r="AF714" s="51"/>
      <c r="AG714" s="51"/>
    </row>
    <row r="715" ht="13.5" customHeight="1">
      <c r="A715" s="5"/>
      <c r="B715" s="51"/>
      <c r="C715" s="51"/>
      <c r="D715" s="51"/>
      <c r="E715" s="51"/>
      <c r="F715" s="51"/>
      <c r="G715" s="78"/>
      <c r="H715" s="193"/>
      <c r="I715" s="51"/>
      <c r="J715" s="51"/>
      <c r="K715" s="51"/>
      <c r="L715" s="99"/>
      <c r="M715" s="51"/>
      <c r="N715" s="51"/>
      <c r="O715" s="51"/>
      <c r="P715" s="51"/>
      <c r="Q715" s="51"/>
      <c r="R715" s="51"/>
      <c r="S715" s="51"/>
      <c r="T715" s="51"/>
      <c r="U715" s="51"/>
      <c r="V715" s="51"/>
      <c r="W715" s="51"/>
      <c r="X715" s="51"/>
      <c r="Y715" s="51"/>
      <c r="Z715" s="51"/>
      <c r="AA715" s="51"/>
      <c r="AB715" s="51"/>
      <c r="AC715" s="51"/>
      <c r="AD715" s="51"/>
      <c r="AE715" s="51"/>
      <c r="AF715" s="51"/>
      <c r="AG715" s="51"/>
    </row>
    <row r="716" ht="13.5" customHeight="1">
      <c r="A716" s="5"/>
      <c r="B716" s="51"/>
      <c r="C716" s="51"/>
      <c r="D716" s="51"/>
      <c r="E716" s="51"/>
      <c r="F716" s="51"/>
      <c r="G716" s="78"/>
      <c r="H716" s="193"/>
      <c r="I716" s="51"/>
      <c r="J716" s="51"/>
      <c r="K716" s="51"/>
      <c r="L716" s="99"/>
      <c r="M716" s="51"/>
      <c r="N716" s="51"/>
      <c r="O716" s="51"/>
      <c r="P716" s="51"/>
      <c r="Q716" s="51"/>
      <c r="R716" s="51"/>
      <c r="S716" s="51"/>
      <c r="T716" s="51"/>
      <c r="U716" s="51"/>
      <c r="V716" s="51"/>
      <c r="W716" s="51"/>
      <c r="X716" s="51"/>
      <c r="Y716" s="51"/>
      <c r="Z716" s="51"/>
      <c r="AA716" s="51"/>
      <c r="AB716" s="51"/>
      <c r="AC716" s="51"/>
      <c r="AD716" s="51"/>
      <c r="AE716" s="51"/>
      <c r="AF716" s="51"/>
      <c r="AG716" s="51"/>
    </row>
    <row r="717" ht="13.5" customHeight="1">
      <c r="A717" s="5"/>
      <c r="B717" s="51"/>
      <c r="C717" s="51"/>
      <c r="D717" s="51"/>
      <c r="E717" s="51"/>
      <c r="F717" s="51"/>
      <c r="G717" s="78"/>
      <c r="H717" s="193"/>
      <c r="I717" s="51"/>
      <c r="J717" s="51"/>
      <c r="K717" s="51"/>
      <c r="L717" s="99"/>
      <c r="M717" s="51"/>
      <c r="N717" s="51"/>
      <c r="O717" s="51"/>
      <c r="P717" s="51"/>
      <c r="Q717" s="51"/>
      <c r="R717" s="51"/>
      <c r="S717" s="51"/>
      <c r="T717" s="51"/>
      <c r="U717" s="51"/>
      <c r="V717" s="51"/>
      <c r="W717" s="51"/>
      <c r="X717" s="51"/>
      <c r="Y717" s="51"/>
      <c r="Z717" s="51"/>
      <c r="AA717" s="51"/>
      <c r="AB717" s="51"/>
      <c r="AC717" s="51"/>
      <c r="AD717" s="51"/>
      <c r="AE717" s="51"/>
      <c r="AF717" s="51"/>
      <c r="AG717" s="51"/>
    </row>
    <row r="718" ht="13.5" customHeight="1">
      <c r="A718" s="5"/>
      <c r="B718" s="51"/>
      <c r="C718" s="51"/>
      <c r="D718" s="51"/>
      <c r="E718" s="51"/>
      <c r="F718" s="51"/>
      <c r="G718" s="78"/>
      <c r="H718" s="193"/>
      <c r="I718" s="51"/>
      <c r="J718" s="51"/>
      <c r="K718" s="51"/>
      <c r="L718" s="99"/>
      <c r="M718" s="51"/>
      <c r="N718" s="51"/>
      <c r="O718" s="51"/>
      <c r="P718" s="51"/>
      <c r="Q718" s="51"/>
      <c r="R718" s="51"/>
      <c r="S718" s="51"/>
      <c r="T718" s="51"/>
      <c r="U718" s="51"/>
      <c r="V718" s="51"/>
      <c r="W718" s="51"/>
      <c r="X718" s="51"/>
      <c r="Y718" s="51"/>
      <c r="Z718" s="51"/>
      <c r="AA718" s="51"/>
      <c r="AB718" s="51"/>
      <c r="AC718" s="51"/>
      <c r="AD718" s="51"/>
      <c r="AE718" s="51"/>
      <c r="AF718" s="51"/>
      <c r="AG718" s="51"/>
    </row>
    <row r="719" ht="13.5" customHeight="1">
      <c r="A719" s="5"/>
      <c r="B719" s="51"/>
      <c r="C719" s="51"/>
      <c r="D719" s="51"/>
      <c r="E719" s="51"/>
      <c r="F719" s="51"/>
      <c r="G719" s="78"/>
      <c r="H719" s="193"/>
      <c r="I719" s="51"/>
      <c r="J719" s="51"/>
      <c r="K719" s="51"/>
      <c r="L719" s="99"/>
      <c r="M719" s="51"/>
      <c r="N719" s="51"/>
      <c r="O719" s="51"/>
      <c r="P719" s="51"/>
      <c r="Q719" s="51"/>
      <c r="R719" s="51"/>
      <c r="S719" s="51"/>
      <c r="T719" s="51"/>
      <c r="U719" s="51"/>
      <c r="V719" s="51"/>
      <c r="W719" s="51"/>
      <c r="X719" s="51"/>
      <c r="Y719" s="51"/>
      <c r="Z719" s="51"/>
      <c r="AA719" s="51"/>
      <c r="AB719" s="51"/>
      <c r="AC719" s="51"/>
      <c r="AD719" s="51"/>
      <c r="AE719" s="51"/>
      <c r="AF719" s="51"/>
      <c r="AG719" s="51"/>
    </row>
    <row r="720" ht="13.5" customHeight="1">
      <c r="A720" s="5"/>
      <c r="B720" s="51"/>
      <c r="C720" s="51"/>
      <c r="D720" s="51"/>
      <c r="E720" s="51"/>
      <c r="F720" s="51"/>
      <c r="G720" s="78"/>
      <c r="H720" s="193"/>
      <c r="I720" s="51"/>
      <c r="J720" s="51"/>
      <c r="K720" s="51"/>
      <c r="L720" s="99"/>
      <c r="M720" s="51"/>
      <c r="N720" s="51"/>
      <c r="O720" s="51"/>
      <c r="P720" s="51"/>
      <c r="Q720" s="51"/>
      <c r="R720" s="51"/>
      <c r="S720" s="51"/>
      <c r="T720" s="51"/>
      <c r="U720" s="51"/>
      <c r="V720" s="51"/>
      <c r="W720" s="51"/>
      <c r="X720" s="51"/>
      <c r="Y720" s="51"/>
      <c r="Z720" s="51"/>
      <c r="AA720" s="51"/>
      <c r="AB720" s="51"/>
      <c r="AC720" s="51"/>
      <c r="AD720" s="51"/>
      <c r="AE720" s="51"/>
      <c r="AF720" s="51"/>
      <c r="AG720" s="51"/>
    </row>
    <row r="721" ht="13.5" customHeight="1">
      <c r="A721" s="5"/>
      <c r="B721" s="51"/>
      <c r="C721" s="51"/>
      <c r="D721" s="51"/>
      <c r="E721" s="51"/>
      <c r="F721" s="51"/>
      <c r="G721" s="78"/>
      <c r="H721" s="193"/>
      <c r="I721" s="51"/>
      <c r="J721" s="51"/>
      <c r="K721" s="51"/>
      <c r="L721" s="99"/>
      <c r="M721" s="51"/>
      <c r="N721" s="51"/>
      <c r="O721" s="51"/>
      <c r="P721" s="51"/>
      <c r="Q721" s="51"/>
      <c r="R721" s="51"/>
      <c r="S721" s="51"/>
      <c r="T721" s="51"/>
      <c r="U721" s="51"/>
      <c r="V721" s="51"/>
      <c r="W721" s="51"/>
      <c r="X721" s="51"/>
      <c r="Y721" s="51"/>
      <c r="Z721" s="51"/>
      <c r="AA721" s="51"/>
      <c r="AB721" s="51"/>
      <c r="AC721" s="51"/>
      <c r="AD721" s="51"/>
      <c r="AE721" s="51"/>
      <c r="AF721" s="51"/>
      <c r="AG721" s="51"/>
    </row>
    <row r="722" ht="13.5" customHeight="1">
      <c r="A722" s="5"/>
      <c r="B722" s="51"/>
      <c r="C722" s="51"/>
      <c r="D722" s="51"/>
      <c r="E722" s="51"/>
      <c r="F722" s="51"/>
      <c r="G722" s="78"/>
      <c r="H722" s="193"/>
      <c r="I722" s="51"/>
      <c r="J722" s="51"/>
      <c r="K722" s="51"/>
      <c r="L722" s="99"/>
      <c r="M722" s="51"/>
      <c r="N722" s="51"/>
      <c r="O722" s="51"/>
      <c r="P722" s="51"/>
      <c r="Q722" s="51"/>
      <c r="R722" s="51"/>
      <c r="S722" s="51"/>
      <c r="T722" s="51"/>
      <c r="U722" s="51"/>
      <c r="V722" s="51"/>
      <c r="W722" s="51"/>
      <c r="X722" s="51"/>
      <c r="Y722" s="51"/>
      <c r="Z722" s="51"/>
      <c r="AA722" s="51"/>
      <c r="AB722" s="51"/>
      <c r="AC722" s="51"/>
      <c r="AD722" s="51"/>
      <c r="AE722" s="51"/>
      <c r="AF722" s="51"/>
      <c r="AG722" s="51"/>
    </row>
    <row r="723" ht="13.5" customHeight="1">
      <c r="A723" s="5"/>
      <c r="B723" s="51"/>
      <c r="C723" s="51"/>
      <c r="D723" s="51"/>
      <c r="E723" s="51"/>
      <c r="F723" s="51"/>
      <c r="G723" s="78"/>
      <c r="H723" s="193"/>
      <c r="I723" s="51"/>
      <c r="J723" s="51"/>
      <c r="K723" s="51"/>
      <c r="L723" s="99"/>
      <c r="M723" s="51"/>
      <c r="N723" s="51"/>
      <c r="O723" s="51"/>
      <c r="P723" s="51"/>
      <c r="Q723" s="51"/>
      <c r="R723" s="51"/>
      <c r="S723" s="51"/>
      <c r="T723" s="51"/>
      <c r="U723" s="51"/>
      <c r="V723" s="51"/>
      <c r="W723" s="51"/>
      <c r="X723" s="51"/>
      <c r="Y723" s="51"/>
      <c r="Z723" s="51"/>
      <c r="AA723" s="51"/>
      <c r="AB723" s="51"/>
      <c r="AC723" s="51"/>
      <c r="AD723" s="51"/>
      <c r="AE723" s="51"/>
      <c r="AF723" s="51"/>
      <c r="AG723" s="51"/>
    </row>
    <row r="724" ht="13.5" customHeight="1">
      <c r="A724" s="5"/>
      <c r="B724" s="51"/>
      <c r="C724" s="51"/>
      <c r="D724" s="51"/>
      <c r="E724" s="51"/>
      <c r="F724" s="51"/>
      <c r="G724" s="78"/>
      <c r="H724" s="193"/>
      <c r="I724" s="51"/>
      <c r="J724" s="51"/>
      <c r="K724" s="51"/>
      <c r="L724" s="99"/>
      <c r="M724" s="51"/>
      <c r="N724" s="51"/>
      <c r="O724" s="51"/>
      <c r="P724" s="51"/>
      <c r="Q724" s="51"/>
      <c r="R724" s="51"/>
      <c r="S724" s="51"/>
      <c r="T724" s="51"/>
      <c r="U724" s="51"/>
      <c r="V724" s="51"/>
      <c r="W724" s="51"/>
      <c r="X724" s="51"/>
      <c r="Y724" s="51"/>
      <c r="Z724" s="51"/>
      <c r="AA724" s="51"/>
      <c r="AB724" s="51"/>
      <c r="AC724" s="51"/>
      <c r="AD724" s="51"/>
      <c r="AE724" s="51"/>
      <c r="AF724" s="51"/>
      <c r="AG724" s="51"/>
    </row>
    <row r="725" ht="13.5" customHeight="1">
      <c r="A725" s="5"/>
      <c r="B725" s="51"/>
      <c r="C725" s="51"/>
      <c r="D725" s="51"/>
      <c r="E725" s="51"/>
      <c r="F725" s="51"/>
      <c r="G725" s="78"/>
      <c r="H725" s="193"/>
      <c r="I725" s="51"/>
      <c r="J725" s="51"/>
      <c r="K725" s="51"/>
      <c r="L725" s="99"/>
      <c r="M725" s="51"/>
      <c r="N725" s="51"/>
      <c r="O725" s="51"/>
      <c r="P725" s="51"/>
      <c r="Q725" s="51"/>
      <c r="R725" s="51"/>
      <c r="S725" s="51"/>
      <c r="T725" s="51"/>
      <c r="U725" s="51"/>
      <c r="V725" s="51"/>
      <c r="W725" s="51"/>
      <c r="X725" s="51"/>
      <c r="Y725" s="51"/>
      <c r="Z725" s="51"/>
      <c r="AA725" s="51"/>
      <c r="AB725" s="51"/>
      <c r="AC725" s="51"/>
      <c r="AD725" s="51"/>
      <c r="AE725" s="51"/>
      <c r="AF725" s="51"/>
      <c r="AG725" s="51"/>
    </row>
    <row r="726" ht="13.5" customHeight="1">
      <c r="A726" s="5"/>
      <c r="B726" s="51"/>
      <c r="C726" s="51"/>
      <c r="D726" s="51"/>
      <c r="E726" s="51"/>
      <c r="F726" s="51"/>
      <c r="G726" s="78"/>
      <c r="H726" s="193"/>
      <c r="I726" s="51"/>
      <c r="J726" s="51"/>
      <c r="K726" s="51"/>
      <c r="L726" s="99"/>
      <c r="M726" s="51"/>
      <c r="N726" s="51"/>
      <c r="O726" s="51"/>
      <c r="P726" s="51"/>
      <c r="Q726" s="51"/>
      <c r="R726" s="51"/>
      <c r="S726" s="51"/>
      <c r="T726" s="51"/>
      <c r="U726" s="51"/>
      <c r="V726" s="51"/>
      <c r="W726" s="51"/>
      <c r="X726" s="51"/>
      <c r="Y726" s="51"/>
      <c r="Z726" s="51"/>
      <c r="AA726" s="51"/>
      <c r="AB726" s="51"/>
      <c r="AC726" s="51"/>
      <c r="AD726" s="51"/>
      <c r="AE726" s="51"/>
      <c r="AF726" s="51"/>
      <c r="AG726" s="51"/>
    </row>
    <row r="727" ht="13.5" customHeight="1">
      <c r="A727" s="5"/>
      <c r="B727" s="51"/>
      <c r="C727" s="51"/>
      <c r="D727" s="51"/>
      <c r="E727" s="51"/>
      <c r="F727" s="51"/>
      <c r="G727" s="78"/>
      <c r="H727" s="193"/>
      <c r="I727" s="51"/>
      <c r="J727" s="51"/>
      <c r="K727" s="51"/>
      <c r="L727" s="99"/>
      <c r="M727" s="51"/>
      <c r="N727" s="51"/>
      <c r="O727" s="51"/>
      <c r="P727" s="51"/>
      <c r="Q727" s="51"/>
      <c r="R727" s="51"/>
      <c r="S727" s="51"/>
      <c r="T727" s="51"/>
      <c r="U727" s="51"/>
      <c r="V727" s="51"/>
      <c r="W727" s="51"/>
      <c r="X727" s="51"/>
      <c r="Y727" s="51"/>
      <c r="Z727" s="51"/>
      <c r="AA727" s="51"/>
      <c r="AB727" s="51"/>
      <c r="AC727" s="51"/>
      <c r="AD727" s="51"/>
      <c r="AE727" s="51"/>
      <c r="AF727" s="51"/>
      <c r="AG727" s="51"/>
    </row>
    <row r="728" ht="13.5" customHeight="1">
      <c r="A728" s="5"/>
      <c r="B728" s="51"/>
      <c r="C728" s="51"/>
      <c r="D728" s="51"/>
      <c r="E728" s="51"/>
      <c r="F728" s="51"/>
      <c r="G728" s="78"/>
      <c r="H728" s="193"/>
      <c r="I728" s="51"/>
      <c r="J728" s="51"/>
      <c r="K728" s="51"/>
      <c r="L728" s="99"/>
      <c r="M728" s="51"/>
      <c r="N728" s="51"/>
      <c r="O728" s="51"/>
      <c r="P728" s="51"/>
      <c r="Q728" s="51"/>
      <c r="R728" s="51"/>
      <c r="S728" s="51"/>
      <c r="T728" s="51"/>
      <c r="U728" s="51"/>
      <c r="V728" s="51"/>
      <c r="W728" s="51"/>
      <c r="X728" s="51"/>
      <c r="Y728" s="51"/>
      <c r="Z728" s="51"/>
      <c r="AA728" s="51"/>
      <c r="AB728" s="51"/>
      <c r="AC728" s="51"/>
      <c r="AD728" s="51"/>
      <c r="AE728" s="51"/>
      <c r="AF728" s="51"/>
      <c r="AG728" s="51"/>
    </row>
    <row r="729" ht="13.5" customHeight="1">
      <c r="A729" s="5"/>
      <c r="B729" s="51"/>
      <c r="C729" s="51"/>
      <c r="D729" s="51"/>
      <c r="E729" s="51"/>
      <c r="F729" s="51"/>
      <c r="G729" s="78"/>
      <c r="H729" s="193"/>
      <c r="I729" s="51"/>
      <c r="J729" s="51"/>
      <c r="K729" s="51"/>
      <c r="L729" s="99"/>
      <c r="M729" s="51"/>
      <c r="N729" s="51"/>
      <c r="O729" s="51"/>
      <c r="P729" s="51"/>
      <c r="Q729" s="51"/>
      <c r="R729" s="51"/>
      <c r="S729" s="51"/>
      <c r="T729" s="51"/>
      <c r="U729" s="51"/>
      <c r="V729" s="51"/>
      <c r="W729" s="51"/>
      <c r="X729" s="51"/>
      <c r="Y729" s="51"/>
      <c r="Z729" s="51"/>
      <c r="AA729" s="51"/>
      <c r="AB729" s="51"/>
      <c r="AC729" s="51"/>
      <c r="AD729" s="51"/>
      <c r="AE729" s="51"/>
      <c r="AF729" s="51"/>
      <c r="AG729" s="51"/>
    </row>
    <row r="730" ht="13.5" customHeight="1">
      <c r="A730" s="5"/>
      <c r="B730" s="51"/>
      <c r="C730" s="51"/>
      <c r="D730" s="51"/>
      <c r="E730" s="51"/>
      <c r="F730" s="51"/>
      <c r="G730" s="78"/>
      <c r="H730" s="193"/>
      <c r="I730" s="51"/>
      <c r="J730" s="51"/>
      <c r="K730" s="51"/>
      <c r="L730" s="99"/>
      <c r="M730" s="51"/>
      <c r="N730" s="51"/>
      <c r="O730" s="51"/>
      <c r="P730" s="51"/>
      <c r="Q730" s="51"/>
      <c r="R730" s="51"/>
      <c r="S730" s="51"/>
      <c r="T730" s="51"/>
      <c r="U730" s="51"/>
      <c r="V730" s="51"/>
      <c r="W730" s="51"/>
      <c r="X730" s="51"/>
      <c r="Y730" s="51"/>
      <c r="Z730" s="51"/>
      <c r="AA730" s="51"/>
      <c r="AB730" s="51"/>
      <c r="AC730" s="51"/>
      <c r="AD730" s="51"/>
      <c r="AE730" s="51"/>
      <c r="AF730" s="51"/>
      <c r="AG730" s="51"/>
    </row>
    <row r="731" ht="13.5" customHeight="1">
      <c r="A731" s="5"/>
      <c r="B731" s="51"/>
      <c r="C731" s="51"/>
      <c r="D731" s="51"/>
      <c r="E731" s="51"/>
      <c r="F731" s="51"/>
      <c r="G731" s="78"/>
      <c r="H731" s="193"/>
      <c r="I731" s="51"/>
      <c r="J731" s="51"/>
      <c r="K731" s="51"/>
      <c r="L731" s="99"/>
      <c r="M731" s="51"/>
      <c r="N731" s="51"/>
      <c r="O731" s="51"/>
      <c r="P731" s="51"/>
      <c r="Q731" s="51"/>
      <c r="R731" s="51"/>
      <c r="S731" s="51"/>
      <c r="T731" s="51"/>
      <c r="U731" s="51"/>
      <c r="V731" s="51"/>
      <c r="W731" s="51"/>
      <c r="X731" s="51"/>
      <c r="Y731" s="51"/>
      <c r="Z731" s="51"/>
      <c r="AA731" s="51"/>
      <c r="AB731" s="51"/>
      <c r="AC731" s="51"/>
      <c r="AD731" s="51"/>
      <c r="AE731" s="51"/>
      <c r="AF731" s="51"/>
      <c r="AG731" s="51"/>
    </row>
    <row r="732" ht="13.5" customHeight="1">
      <c r="A732" s="5"/>
      <c r="B732" s="51"/>
      <c r="C732" s="51"/>
      <c r="D732" s="51"/>
      <c r="E732" s="51"/>
      <c r="F732" s="51"/>
      <c r="G732" s="78"/>
      <c r="H732" s="193"/>
      <c r="I732" s="51"/>
      <c r="J732" s="51"/>
      <c r="K732" s="51"/>
      <c r="L732" s="99"/>
      <c r="M732" s="51"/>
      <c r="N732" s="51"/>
      <c r="O732" s="51"/>
      <c r="P732" s="51"/>
      <c r="Q732" s="51"/>
      <c r="R732" s="51"/>
      <c r="S732" s="51"/>
      <c r="T732" s="51"/>
      <c r="U732" s="51"/>
      <c r="V732" s="51"/>
      <c r="W732" s="51"/>
      <c r="X732" s="51"/>
      <c r="Y732" s="51"/>
      <c r="Z732" s="51"/>
      <c r="AA732" s="51"/>
      <c r="AB732" s="51"/>
      <c r="AC732" s="51"/>
      <c r="AD732" s="51"/>
      <c r="AE732" s="51"/>
      <c r="AF732" s="51"/>
      <c r="AG732" s="51"/>
    </row>
    <row r="733" ht="13.5" customHeight="1">
      <c r="A733" s="5"/>
      <c r="B733" s="51"/>
      <c r="C733" s="51"/>
      <c r="D733" s="51"/>
      <c r="E733" s="51"/>
      <c r="F733" s="51"/>
      <c r="G733" s="78"/>
      <c r="H733" s="193"/>
      <c r="I733" s="51"/>
      <c r="J733" s="51"/>
      <c r="K733" s="51"/>
      <c r="L733" s="99"/>
      <c r="M733" s="51"/>
      <c r="N733" s="51"/>
      <c r="O733" s="51"/>
      <c r="P733" s="51"/>
      <c r="Q733" s="51"/>
      <c r="R733" s="51"/>
      <c r="S733" s="51"/>
      <c r="T733" s="51"/>
      <c r="U733" s="51"/>
      <c r="V733" s="51"/>
      <c r="W733" s="51"/>
      <c r="X733" s="51"/>
      <c r="Y733" s="51"/>
      <c r="Z733" s="51"/>
      <c r="AA733" s="51"/>
      <c r="AB733" s="51"/>
      <c r="AC733" s="51"/>
      <c r="AD733" s="51"/>
      <c r="AE733" s="51"/>
      <c r="AF733" s="51"/>
      <c r="AG733" s="51"/>
    </row>
    <row r="734" ht="13.5" customHeight="1">
      <c r="A734" s="5"/>
      <c r="B734" s="51"/>
      <c r="C734" s="51"/>
      <c r="D734" s="51"/>
      <c r="E734" s="51"/>
      <c r="F734" s="51"/>
      <c r="G734" s="78"/>
      <c r="H734" s="193"/>
      <c r="I734" s="51"/>
      <c r="J734" s="51"/>
      <c r="K734" s="51"/>
      <c r="L734" s="99"/>
      <c r="M734" s="51"/>
      <c r="N734" s="51"/>
      <c r="O734" s="51"/>
      <c r="P734" s="51"/>
      <c r="Q734" s="51"/>
      <c r="R734" s="51"/>
      <c r="S734" s="51"/>
      <c r="T734" s="51"/>
      <c r="U734" s="51"/>
      <c r="V734" s="51"/>
      <c r="W734" s="51"/>
      <c r="X734" s="51"/>
      <c r="Y734" s="51"/>
      <c r="Z734" s="51"/>
      <c r="AA734" s="51"/>
      <c r="AB734" s="51"/>
      <c r="AC734" s="51"/>
      <c r="AD734" s="51"/>
      <c r="AE734" s="51"/>
      <c r="AF734" s="51"/>
      <c r="AG734" s="51"/>
    </row>
    <row r="735" ht="13.5" customHeight="1">
      <c r="A735" s="5"/>
      <c r="B735" s="51"/>
      <c r="C735" s="51"/>
      <c r="D735" s="51"/>
      <c r="E735" s="51"/>
      <c r="F735" s="51"/>
      <c r="G735" s="78"/>
      <c r="H735" s="193"/>
      <c r="I735" s="51"/>
      <c r="J735" s="51"/>
      <c r="K735" s="51"/>
      <c r="L735" s="99"/>
      <c r="M735" s="51"/>
      <c r="N735" s="51"/>
      <c r="O735" s="51"/>
      <c r="P735" s="51"/>
      <c r="Q735" s="51"/>
      <c r="R735" s="51"/>
      <c r="S735" s="51"/>
      <c r="T735" s="51"/>
      <c r="U735" s="51"/>
      <c r="V735" s="51"/>
      <c r="W735" s="51"/>
      <c r="X735" s="51"/>
      <c r="Y735" s="51"/>
      <c r="Z735" s="51"/>
      <c r="AA735" s="51"/>
      <c r="AB735" s="51"/>
      <c r="AC735" s="51"/>
      <c r="AD735" s="51"/>
      <c r="AE735" s="51"/>
      <c r="AF735" s="51"/>
      <c r="AG735" s="51"/>
    </row>
    <row r="736" ht="13.5" customHeight="1">
      <c r="A736" s="5"/>
      <c r="B736" s="51"/>
      <c r="C736" s="51"/>
      <c r="D736" s="51"/>
      <c r="E736" s="51"/>
      <c r="F736" s="51"/>
      <c r="G736" s="78"/>
      <c r="H736" s="193"/>
      <c r="I736" s="51"/>
      <c r="J736" s="51"/>
      <c r="K736" s="51"/>
      <c r="L736" s="99"/>
      <c r="M736" s="51"/>
      <c r="N736" s="51"/>
      <c r="O736" s="51"/>
      <c r="P736" s="51"/>
      <c r="Q736" s="51"/>
      <c r="R736" s="51"/>
      <c r="S736" s="51"/>
      <c r="T736" s="51"/>
      <c r="U736" s="51"/>
      <c r="V736" s="51"/>
      <c r="W736" s="51"/>
      <c r="X736" s="51"/>
      <c r="Y736" s="51"/>
      <c r="Z736" s="51"/>
      <c r="AA736" s="51"/>
      <c r="AB736" s="51"/>
      <c r="AC736" s="51"/>
      <c r="AD736" s="51"/>
      <c r="AE736" s="51"/>
      <c r="AF736" s="51"/>
      <c r="AG736" s="51"/>
    </row>
    <row r="737" ht="13.5" customHeight="1">
      <c r="A737" s="5"/>
      <c r="B737" s="51"/>
      <c r="C737" s="51"/>
      <c r="D737" s="51"/>
      <c r="E737" s="51"/>
      <c r="F737" s="51"/>
      <c r="G737" s="78"/>
      <c r="H737" s="193"/>
      <c r="I737" s="51"/>
      <c r="J737" s="51"/>
      <c r="K737" s="51"/>
      <c r="L737" s="99"/>
      <c r="M737" s="51"/>
      <c r="N737" s="51"/>
      <c r="O737" s="51"/>
      <c r="P737" s="51"/>
      <c r="Q737" s="51"/>
      <c r="R737" s="51"/>
      <c r="S737" s="51"/>
      <c r="T737" s="51"/>
      <c r="U737" s="51"/>
      <c r="V737" s="51"/>
      <c r="W737" s="51"/>
      <c r="X737" s="51"/>
      <c r="Y737" s="51"/>
      <c r="Z737" s="51"/>
      <c r="AA737" s="51"/>
      <c r="AB737" s="51"/>
      <c r="AC737" s="51"/>
      <c r="AD737" s="51"/>
      <c r="AE737" s="51"/>
      <c r="AF737" s="51"/>
      <c r="AG737" s="51"/>
    </row>
    <row r="738" ht="13.5" customHeight="1">
      <c r="A738" s="5"/>
      <c r="B738" s="51"/>
      <c r="C738" s="51"/>
      <c r="D738" s="51"/>
      <c r="E738" s="51"/>
      <c r="F738" s="51"/>
      <c r="G738" s="78"/>
      <c r="H738" s="193"/>
      <c r="I738" s="51"/>
      <c r="J738" s="51"/>
      <c r="K738" s="51"/>
      <c r="L738" s="99"/>
      <c r="M738" s="51"/>
      <c r="N738" s="51"/>
      <c r="O738" s="51"/>
      <c r="P738" s="51"/>
      <c r="Q738" s="51"/>
      <c r="R738" s="51"/>
      <c r="S738" s="51"/>
      <c r="T738" s="51"/>
      <c r="U738" s="51"/>
      <c r="V738" s="51"/>
      <c r="W738" s="51"/>
      <c r="X738" s="51"/>
      <c r="Y738" s="51"/>
      <c r="Z738" s="51"/>
      <c r="AA738" s="51"/>
      <c r="AB738" s="51"/>
      <c r="AC738" s="51"/>
      <c r="AD738" s="51"/>
      <c r="AE738" s="51"/>
      <c r="AF738" s="51"/>
      <c r="AG738" s="51"/>
    </row>
    <row r="739" ht="13.5" customHeight="1">
      <c r="A739" s="5"/>
      <c r="B739" s="51"/>
      <c r="C739" s="51"/>
      <c r="D739" s="51"/>
      <c r="E739" s="51"/>
      <c r="F739" s="51"/>
      <c r="G739" s="78"/>
      <c r="H739" s="193"/>
      <c r="I739" s="51"/>
      <c r="J739" s="51"/>
      <c r="K739" s="51"/>
      <c r="L739" s="99"/>
      <c r="M739" s="51"/>
      <c r="N739" s="51"/>
      <c r="O739" s="51"/>
      <c r="P739" s="51"/>
      <c r="Q739" s="51"/>
      <c r="R739" s="51"/>
      <c r="S739" s="51"/>
      <c r="T739" s="51"/>
      <c r="U739" s="51"/>
      <c r="V739" s="51"/>
      <c r="W739" s="51"/>
      <c r="X739" s="51"/>
      <c r="Y739" s="51"/>
      <c r="Z739" s="51"/>
      <c r="AA739" s="51"/>
      <c r="AB739" s="51"/>
      <c r="AC739" s="51"/>
      <c r="AD739" s="51"/>
      <c r="AE739" s="51"/>
      <c r="AF739" s="51"/>
      <c r="AG739" s="51"/>
    </row>
    <row r="740" ht="13.5" customHeight="1">
      <c r="A740" s="5"/>
      <c r="B740" s="51"/>
      <c r="C740" s="51"/>
      <c r="D740" s="51"/>
      <c r="E740" s="51"/>
      <c r="F740" s="51"/>
      <c r="G740" s="78"/>
      <c r="H740" s="193"/>
      <c r="I740" s="51"/>
      <c r="J740" s="51"/>
      <c r="K740" s="51"/>
      <c r="L740" s="99"/>
      <c r="M740" s="51"/>
      <c r="N740" s="51"/>
      <c r="O740" s="51"/>
      <c r="P740" s="51"/>
      <c r="Q740" s="51"/>
      <c r="R740" s="51"/>
      <c r="S740" s="51"/>
      <c r="T740" s="51"/>
      <c r="U740" s="51"/>
      <c r="V740" s="51"/>
      <c r="W740" s="51"/>
      <c r="X740" s="51"/>
      <c r="Y740" s="51"/>
      <c r="Z740" s="51"/>
      <c r="AA740" s="51"/>
      <c r="AB740" s="51"/>
      <c r="AC740" s="51"/>
      <c r="AD740" s="51"/>
      <c r="AE740" s="51"/>
      <c r="AF740" s="51"/>
      <c r="AG740" s="51"/>
    </row>
    <row r="741" ht="13.5" customHeight="1">
      <c r="A741" s="5"/>
      <c r="B741" s="51"/>
      <c r="C741" s="51"/>
      <c r="D741" s="51"/>
      <c r="E741" s="51"/>
      <c r="F741" s="51"/>
      <c r="G741" s="78"/>
      <c r="H741" s="193"/>
      <c r="I741" s="51"/>
      <c r="J741" s="51"/>
      <c r="K741" s="51"/>
      <c r="L741" s="99"/>
      <c r="M741" s="51"/>
      <c r="N741" s="51"/>
      <c r="O741" s="51"/>
      <c r="P741" s="51"/>
      <c r="Q741" s="51"/>
      <c r="R741" s="51"/>
      <c r="S741" s="51"/>
      <c r="T741" s="51"/>
      <c r="U741" s="51"/>
      <c r="V741" s="51"/>
      <c r="W741" s="51"/>
      <c r="X741" s="51"/>
      <c r="Y741" s="51"/>
      <c r="Z741" s="51"/>
      <c r="AA741" s="51"/>
      <c r="AB741" s="51"/>
      <c r="AC741" s="51"/>
      <c r="AD741" s="51"/>
      <c r="AE741" s="51"/>
      <c r="AF741" s="51"/>
      <c r="AG741" s="51"/>
    </row>
    <row r="742" ht="13.5" customHeight="1">
      <c r="A742" s="5"/>
      <c r="B742" s="51"/>
      <c r="C742" s="51"/>
      <c r="D742" s="51"/>
      <c r="E742" s="51"/>
      <c r="F742" s="51"/>
      <c r="G742" s="78"/>
      <c r="H742" s="193"/>
      <c r="I742" s="51"/>
      <c r="J742" s="51"/>
      <c r="K742" s="51"/>
      <c r="L742" s="99"/>
      <c r="M742" s="51"/>
      <c r="N742" s="51"/>
      <c r="O742" s="51"/>
      <c r="P742" s="51"/>
      <c r="Q742" s="51"/>
      <c r="R742" s="51"/>
      <c r="S742" s="51"/>
      <c r="T742" s="51"/>
      <c r="U742" s="51"/>
      <c r="V742" s="51"/>
      <c r="W742" s="51"/>
      <c r="X742" s="51"/>
      <c r="Y742" s="51"/>
      <c r="Z742" s="51"/>
      <c r="AA742" s="51"/>
      <c r="AB742" s="51"/>
      <c r="AC742" s="51"/>
      <c r="AD742" s="51"/>
      <c r="AE742" s="51"/>
      <c r="AF742" s="51"/>
      <c r="AG742" s="51"/>
    </row>
    <row r="743" ht="13.5" customHeight="1">
      <c r="A743" s="5"/>
      <c r="B743" s="51"/>
      <c r="C743" s="51"/>
      <c r="D743" s="51"/>
      <c r="E743" s="51"/>
      <c r="F743" s="51"/>
      <c r="G743" s="78"/>
      <c r="H743" s="193"/>
      <c r="I743" s="51"/>
      <c r="J743" s="51"/>
      <c r="K743" s="51"/>
      <c r="L743" s="99"/>
      <c r="M743" s="51"/>
      <c r="N743" s="51"/>
      <c r="O743" s="51"/>
      <c r="P743" s="51"/>
      <c r="Q743" s="51"/>
      <c r="R743" s="51"/>
      <c r="S743" s="51"/>
      <c r="T743" s="51"/>
      <c r="U743" s="51"/>
      <c r="V743" s="51"/>
      <c r="W743" s="51"/>
      <c r="X743" s="51"/>
      <c r="Y743" s="51"/>
      <c r="Z743" s="51"/>
      <c r="AA743" s="51"/>
      <c r="AB743" s="51"/>
      <c r="AC743" s="51"/>
      <c r="AD743" s="51"/>
      <c r="AE743" s="51"/>
      <c r="AF743" s="51"/>
      <c r="AG743" s="51"/>
    </row>
    <row r="744" ht="13.5" customHeight="1">
      <c r="A744" s="5"/>
      <c r="B744" s="51"/>
      <c r="C744" s="51"/>
      <c r="D744" s="51"/>
      <c r="E744" s="51"/>
      <c r="F744" s="51"/>
      <c r="G744" s="78"/>
      <c r="H744" s="193"/>
      <c r="I744" s="51"/>
      <c r="J744" s="51"/>
      <c r="K744" s="51"/>
      <c r="L744" s="99"/>
      <c r="M744" s="51"/>
      <c r="N744" s="51"/>
      <c r="O744" s="51"/>
      <c r="P744" s="51"/>
      <c r="Q744" s="51"/>
      <c r="R744" s="51"/>
      <c r="S744" s="51"/>
      <c r="T744" s="51"/>
      <c r="U744" s="51"/>
      <c r="V744" s="51"/>
      <c r="W744" s="51"/>
      <c r="X744" s="51"/>
      <c r="Y744" s="51"/>
      <c r="Z744" s="51"/>
      <c r="AA744" s="51"/>
      <c r="AB744" s="51"/>
      <c r="AC744" s="51"/>
      <c r="AD744" s="51"/>
      <c r="AE744" s="51"/>
      <c r="AF744" s="51"/>
      <c r="AG744" s="51"/>
    </row>
    <row r="745" ht="13.5" customHeight="1">
      <c r="A745" s="5"/>
      <c r="B745" s="51"/>
      <c r="C745" s="51"/>
      <c r="D745" s="51"/>
      <c r="E745" s="51"/>
      <c r="F745" s="51"/>
      <c r="G745" s="78"/>
      <c r="H745" s="193"/>
      <c r="I745" s="51"/>
      <c r="J745" s="51"/>
      <c r="K745" s="51"/>
      <c r="L745" s="99"/>
      <c r="M745" s="51"/>
      <c r="N745" s="51"/>
      <c r="O745" s="51"/>
      <c r="P745" s="51"/>
      <c r="Q745" s="51"/>
      <c r="R745" s="51"/>
      <c r="S745" s="51"/>
      <c r="T745" s="51"/>
      <c r="U745" s="51"/>
      <c r="V745" s="51"/>
      <c r="W745" s="51"/>
      <c r="X745" s="51"/>
      <c r="Y745" s="51"/>
      <c r="Z745" s="51"/>
      <c r="AA745" s="51"/>
      <c r="AB745" s="51"/>
      <c r="AC745" s="51"/>
      <c r="AD745" s="51"/>
      <c r="AE745" s="51"/>
      <c r="AF745" s="51"/>
      <c r="AG745" s="51"/>
    </row>
    <row r="746" ht="13.5" customHeight="1">
      <c r="A746" s="5"/>
      <c r="B746" s="51"/>
      <c r="C746" s="51"/>
      <c r="D746" s="51"/>
      <c r="E746" s="51"/>
      <c r="F746" s="51"/>
      <c r="G746" s="78"/>
      <c r="H746" s="193"/>
      <c r="I746" s="51"/>
      <c r="J746" s="51"/>
      <c r="K746" s="51"/>
      <c r="L746" s="99"/>
      <c r="M746" s="51"/>
      <c r="N746" s="51"/>
      <c r="O746" s="51"/>
      <c r="P746" s="51"/>
      <c r="Q746" s="51"/>
      <c r="R746" s="51"/>
      <c r="S746" s="51"/>
      <c r="T746" s="51"/>
      <c r="U746" s="51"/>
      <c r="V746" s="51"/>
      <c r="W746" s="51"/>
      <c r="X746" s="51"/>
      <c r="Y746" s="51"/>
      <c r="Z746" s="51"/>
      <c r="AA746" s="51"/>
      <c r="AB746" s="51"/>
      <c r="AC746" s="51"/>
      <c r="AD746" s="51"/>
      <c r="AE746" s="51"/>
      <c r="AF746" s="51"/>
      <c r="AG746" s="51"/>
    </row>
    <row r="747" ht="13.5" customHeight="1">
      <c r="A747" s="5"/>
      <c r="B747" s="51"/>
      <c r="C747" s="51"/>
      <c r="D747" s="51"/>
      <c r="E747" s="51"/>
      <c r="F747" s="51"/>
      <c r="G747" s="78"/>
      <c r="H747" s="193"/>
      <c r="I747" s="51"/>
      <c r="J747" s="51"/>
      <c r="K747" s="51"/>
      <c r="L747" s="99"/>
      <c r="M747" s="51"/>
      <c r="N747" s="51"/>
      <c r="O747" s="51"/>
      <c r="P747" s="51"/>
      <c r="Q747" s="51"/>
      <c r="R747" s="51"/>
      <c r="S747" s="51"/>
      <c r="T747" s="51"/>
      <c r="U747" s="51"/>
      <c r="V747" s="51"/>
      <c r="W747" s="51"/>
      <c r="X747" s="51"/>
      <c r="Y747" s="51"/>
      <c r="Z747" s="51"/>
      <c r="AA747" s="51"/>
      <c r="AB747" s="51"/>
      <c r="AC747" s="51"/>
      <c r="AD747" s="51"/>
      <c r="AE747" s="51"/>
      <c r="AF747" s="51"/>
      <c r="AG747" s="51"/>
    </row>
    <row r="748" ht="13.5" customHeight="1">
      <c r="A748" s="5"/>
      <c r="B748" s="51"/>
      <c r="C748" s="51"/>
      <c r="D748" s="51"/>
      <c r="E748" s="51"/>
      <c r="F748" s="51"/>
      <c r="G748" s="78"/>
      <c r="H748" s="193"/>
      <c r="I748" s="51"/>
      <c r="J748" s="51"/>
      <c r="K748" s="51"/>
      <c r="L748" s="99"/>
      <c r="M748" s="51"/>
      <c r="N748" s="51"/>
      <c r="O748" s="51"/>
      <c r="P748" s="51"/>
      <c r="Q748" s="51"/>
      <c r="R748" s="51"/>
      <c r="S748" s="51"/>
      <c r="T748" s="51"/>
      <c r="U748" s="51"/>
      <c r="V748" s="51"/>
      <c r="W748" s="51"/>
      <c r="X748" s="51"/>
      <c r="Y748" s="51"/>
      <c r="Z748" s="51"/>
      <c r="AA748" s="51"/>
      <c r="AB748" s="51"/>
      <c r="AC748" s="51"/>
      <c r="AD748" s="51"/>
      <c r="AE748" s="51"/>
      <c r="AF748" s="51"/>
      <c r="AG748" s="51"/>
    </row>
    <row r="749" ht="13.5" customHeight="1">
      <c r="A749" s="5"/>
      <c r="B749" s="51"/>
      <c r="C749" s="51"/>
      <c r="D749" s="51"/>
      <c r="E749" s="51"/>
      <c r="F749" s="51"/>
      <c r="G749" s="78"/>
      <c r="H749" s="193"/>
      <c r="I749" s="51"/>
      <c r="J749" s="51"/>
      <c r="K749" s="51"/>
      <c r="L749" s="99"/>
      <c r="M749" s="51"/>
      <c r="N749" s="51"/>
      <c r="O749" s="51"/>
      <c r="P749" s="51"/>
      <c r="Q749" s="51"/>
      <c r="R749" s="51"/>
      <c r="S749" s="51"/>
      <c r="T749" s="51"/>
      <c r="U749" s="51"/>
      <c r="V749" s="51"/>
      <c r="W749" s="51"/>
      <c r="X749" s="51"/>
      <c r="Y749" s="51"/>
      <c r="Z749" s="51"/>
      <c r="AA749" s="51"/>
      <c r="AB749" s="51"/>
      <c r="AC749" s="51"/>
      <c r="AD749" s="51"/>
      <c r="AE749" s="51"/>
      <c r="AF749" s="51"/>
      <c r="AG749" s="51"/>
    </row>
    <row r="750" ht="13.5" customHeight="1">
      <c r="A750" s="5"/>
      <c r="B750" s="51"/>
      <c r="C750" s="51"/>
      <c r="D750" s="51"/>
      <c r="E750" s="51"/>
      <c r="F750" s="51"/>
      <c r="G750" s="78"/>
      <c r="H750" s="193"/>
      <c r="I750" s="51"/>
      <c r="J750" s="51"/>
      <c r="K750" s="51"/>
      <c r="L750" s="99"/>
      <c r="M750" s="51"/>
      <c r="N750" s="51"/>
      <c r="O750" s="51"/>
      <c r="P750" s="51"/>
      <c r="Q750" s="51"/>
      <c r="R750" s="51"/>
      <c r="S750" s="51"/>
      <c r="T750" s="51"/>
      <c r="U750" s="51"/>
      <c r="V750" s="51"/>
      <c r="W750" s="51"/>
      <c r="X750" s="51"/>
      <c r="Y750" s="51"/>
      <c r="Z750" s="51"/>
      <c r="AA750" s="51"/>
      <c r="AB750" s="51"/>
      <c r="AC750" s="51"/>
      <c r="AD750" s="51"/>
      <c r="AE750" s="51"/>
      <c r="AF750" s="51"/>
      <c r="AG750" s="51"/>
    </row>
    <row r="751" ht="13.5" customHeight="1">
      <c r="A751" s="5"/>
      <c r="B751" s="51"/>
      <c r="C751" s="51"/>
      <c r="D751" s="51"/>
      <c r="E751" s="51"/>
      <c r="F751" s="51"/>
      <c r="G751" s="78"/>
      <c r="H751" s="193"/>
      <c r="I751" s="51"/>
      <c r="J751" s="51"/>
      <c r="K751" s="51"/>
      <c r="L751" s="99"/>
      <c r="M751" s="51"/>
      <c r="N751" s="51"/>
      <c r="O751" s="51"/>
      <c r="P751" s="51"/>
      <c r="Q751" s="51"/>
      <c r="R751" s="51"/>
      <c r="S751" s="51"/>
      <c r="T751" s="51"/>
      <c r="U751" s="51"/>
      <c r="V751" s="51"/>
      <c r="W751" s="51"/>
      <c r="X751" s="51"/>
      <c r="Y751" s="51"/>
      <c r="Z751" s="51"/>
      <c r="AA751" s="51"/>
      <c r="AB751" s="51"/>
      <c r="AC751" s="51"/>
      <c r="AD751" s="51"/>
      <c r="AE751" s="51"/>
      <c r="AF751" s="51"/>
      <c r="AG751" s="51"/>
    </row>
    <row r="752" ht="13.5" customHeight="1">
      <c r="A752" s="5"/>
      <c r="B752" s="51"/>
      <c r="C752" s="51"/>
      <c r="D752" s="51"/>
      <c r="E752" s="51"/>
      <c r="F752" s="51"/>
      <c r="G752" s="78"/>
      <c r="H752" s="193"/>
      <c r="I752" s="51"/>
      <c r="J752" s="51"/>
      <c r="K752" s="51"/>
      <c r="L752" s="99"/>
      <c r="M752" s="51"/>
      <c r="N752" s="51"/>
      <c r="O752" s="51"/>
      <c r="P752" s="51"/>
      <c r="Q752" s="51"/>
      <c r="R752" s="51"/>
      <c r="S752" s="51"/>
      <c r="T752" s="51"/>
      <c r="U752" s="51"/>
      <c r="V752" s="51"/>
      <c r="W752" s="51"/>
      <c r="X752" s="51"/>
      <c r="Y752" s="51"/>
      <c r="Z752" s="51"/>
      <c r="AA752" s="51"/>
      <c r="AB752" s="51"/>
      <c r="AC752" s="51"/>
      <c r="AD752" s="51"/>
      <c r="AE752" s="51"/>
      <c r="AF752" s="51"/>
      <c r="AG752" s="51"/>
    </row>
    <row r="753" ht="13.5" customHeight="1">
      <c r="A753" s="5"/>
      <c r="B753" s="51"/>
      <c r="C753" s="51"/>
      <c r="D753" s="51"/>
      <c r="E753" s="51"/>
      <c r="F753" s="51"/>
      <c r="G753" s="78"/>
      <c r="H753" s="193"/>
      <c r="I753" s="51"/>
      <c r="J753" s="51"/>
      <c r="K753" s="51"/>
      <c r="L753" s="99"/>
      <c r="M753" s="51"/>
      <c r="N753" s="51"/>
      <c r="O753" s="51"/>
      <c r="P753" s="51"/>
      <c r="Q753" s="51"/>
      <c r="R753" s="51"/>
      <c r="S753" s="51"/>
      <c r="T753" s="51"/>
      <c r="U753" s="51"/>
      <c r="V753" s="51"/>
      <c r="W753" s="51"/>
      <c r="X753" s="51"/>
      <c r="Y753" s="51"/>
      <c r="Z753" s="51"/>
      <c r="AA753" s="51"/>
      <c r="AB753" s="51"/>
      <c r="AC753" s="51"/>
      <c r="AD753" s="51"/>
      <c r="AE753" s="51"/>
      <c r="AF753" s="51"/>
      <c r="AG753" s="51"/>
    </row>
    <row r="754" ht="13.5" customHeight="1">
      <c r="A754" s="5"/>
      <c r="B754" s="51"/>
      <c r="C754" s="51"/>
      <c r="D754" s="51"/>
      <c r="E754" s="51"/>
      <c r="F754" s="51"/>
      <c r="G754" s="78"/>
      <c r="H754" s="193"/>
      <c r="I754" s="51"/>
      <c r="J754" s="51"/>
      <c r="K754" s="51"/>
      <c r="L754" s="99"/>
      <c r="M754" s="51"/>
      <c r="N754" s="51"/>
      <c r="O754" s="51"/>
      <c r="P754" s="51"/>
      <c r="Q754" s="51"/>
      <c r="R754" s="51"/>
      <c r="S754" s="51"/>
      <c r="T754" s="51"/>
      <c r="U754" s="51"/>
      <c r="V754" s="51"/>
      <c r="W754" s="51"/>
      <c r="X754" s="51"/>
      <c r="Y754" s="51"/>
      <c r="Z754" s="51"/>
      <c r="AA754" s="51"/>
      <c r="AB754" s="51"/>
      <c r="AC754" s="51"/>
      <c r="AD754" s="51"/>
      <c r="AE754" s="51"/>
      <c r="AF754" s="51"/>
      <c r="AG754" s="51"/>
    </row>
    <row r="755" ht="13.5" customHeight="1">
      <c r="A755" s="5"/>
      <c r="B755" s="51"/>
      <c r="C755" s="51"/>
      <c r="D755" s="51"/>
      <c r="E755" s="51"/>
      <c r="F755" s="51"/>
      <c r="G755" s="78"/>
      <c r="H755" s="193"/>
      <c r="I755" s="51"/>
      <c r="J755" s="51"/>
      <c r="K755" s="51"/>
      <c r="L755" s="99"/>
      <c r="M755" s="51"/>
      <c r="N755" s="51"/>
      <c r="O755" s="51"/>
      <c r="P755" s="51"/>
      <c r="Q755" s="51"/>
      <c r="R755" s="51"/>
      <c r="S755" s="51"/>
      <c r="T755" s="51"/>
      <c r="U755" s="51"/>
      <c r="V755" s="51"/>
      <c r="W755" s="51"/>
      <c r="X755" s="51"/>
      <c r="Y755" s="51"/>
      <c r="Z755" s="51"/>
      <c r="AA755" s="51"/>
      <c r="AB755" s="51"/>
      <c r="AC755" s="51"/>
      <c r="AD755" s="51"/>
      <c r="AE755" s="51"/>
      <c r="AF755" s="51"/>
      <c r="AG755" s="51"/>
    </row>
    <row r="756" ht="13.5" customHeight="1">
      <c r="A756" s="5"/>
      <c r="B756" s="51"/>
      <c r="C756" s="51"/>
      <c r="D756" s="51"/>
      <c r="E756" s="51"/>
      <c r="F756" s="51"/>
      <c r="G756" s="78"/>
      <c r="H756" s="193"/>
      <c r="I756" s="51"/>
      <c r="J756" s="51"/>
      <c r="K756" s="51"/>
      <c r="L756" s="99"/>
      <c r="M756" s="51"/>
      <c r="N756" s="51"/>
      <c r="O756" s="51"/>
      <c r="P756" s="51"/>
      <c r="Q756" s="51"/>
      <c r="R756" s="51"/>
      <c r="S756" s="51"/>
      <c r="T756" s="51"/>
      <c r="U756" s="51"/>
      <c r="V756" s="51"/>
      <c r="W756" s="51"/>
      <c r="X756" s="51"/>
      <c r="Y756" s="51"/>
      <c r="Z756" s="51"/>
      <c r="AA756" s="51"/>
      <c r="AB756" s="51"/>
      <c r="AC756" s="51"/>
      <c r="AD756" s="51"/>
      <c r="AE756" s="51"/>
      <c r="AF756" s="51"/>
      <c r="AG756" s="51"/>
    </row>
    <row r="757" ht="13.5" customHeight="1">
      <c r="A757" s="5"/>
      <c r="B757" s="51"/>
      <c r="C757" s="51"/>
      <c r="D757" s="51"/>
      <c r="E757" s="51"/>
      <c r="F757" s="51"/>
      <c r="G757" s="78"/>
      <c r="H757" s="193"/>
      <c r="I757" s="51"/>
      <c r="J757" s="51"/>
      <c r="K757" s="51"/>
      <c r="L757" s="99"/>
      <c r="M757" s="51"/>
      <c r="N757" s="51"/>
      <c r="O757" s="51"/>
      <c r="P757" s="51"/>
      <c r="Q757" s="51"/>
      <c r="R757" s="51"/>
      <c r="S757" s="51"/>
      <c r="T757" s="51"/>
      <c r="U757" s="51"/>
      <c r="V757" s="51"/>
      <c r="W757" s="51"/>
      <c r="X757" s="51"/>
      <c r="Y757" s="51"/>
      <c r="Z757" s="51"/>
      <c r="AA757" s="51"/>
      <c r="AB757" s="51"/>
      <c r="AC757" s="51"/>
      <c r="AD757" s="51"/>
      <c r="AE757" s="51"/>
      <c r="AF757" s="51"/>
      <c r="AG757" s="51"/>
    </row>
    <row r="758" ht="13.5" customHeight="1">
      <c r="A758" s="5"/>
      <c r="B758" s="51"/>
      <c r="C758" s="51"/>
      <c r="D758" s="51"/>
      <c r="E758" s="51"/>
      <c r="F758" s="51"/>
      <c r="G758" s="78"/>
      <c r="H758" s="193"/>
      <c r="I758" s="51"/>
      <c r="J758" s="51"/>
      <c r="K758" s="51"/>
      <c r="L758" s="99"/>
      <c r="M758" s="51"/>
      <c r="N758" s="51"/>
      <c r="O758" s="51"/>
      <c r="P758" s="51"/>
      <c r="Q758" s="51"/>
      <c r="R758" s="51"/>
      <c r="S758" s="51"/>
      <c r="T758" s="51"/>
      <c r="U758" s="51"/>
      <c r="V758" s="51"/>
      <c r="W758" s="51"/>
      <c r="X758" s="51"/>
      <c r="Y758" s="51"/>
      <c r="Z758" s="51"/>
      <c r="AA758" s="51"/>
      <c r="AB758" s="51"/>
      <c r="AC758" s="51"/>
      <c r="AD758" s="51"/>
      <c r="AE758" s="51"/>
      <c r="AF758" s="51"/>
      <c r="AG758" s="51"/>
    </row>
    <row r="759" ht="13.5" customHeight="1">
      <c r="A759" s="5"/>
      <c r="B759" s="51"/>
      <c r="C759" s="51"/>
      <c r="D759" s="51"/>
      <c r="E759" s="51"/>
      <c r="F759" s="51"/>
      <c r="G759" s="78"/>
      <c r="H759" s="193"/>
      <c r="I759" s="51"/>
      <c r="J759" s="51"/>
      <c r="K759" s="51"/>
      <c r="L759" s="99"/>
      <c r="M759" s="51"/>
      <c r="N759" s="51"/>
      <c r="O759" s="51"/>
      <c r="P759" s="51"/>
      <c r="Q759" s="51"/>
      <c r="R759" s="51"/>
      <c r="S759" s="51"/>
      <c r="T759" s="51"/>
      <c r="U759" s="51"/>
      <c r="V759" s="51"/>
      <c r="W759" s="51"/>
      <c r="X759" s="51"/>
      <c r="Y759" s="51"/>
      <c r="Z759" s="51"/>
      <c r="AA759" s="51"/>
      <c r="AB759" s="51"/>
      <c r="AC759" s="51"/>
      <c r="AD759" s="51"/>
      <c r="AE759" s="51"/>
      <c r="AF759" s="51"/>
      <c r="AG759" s="51"/>
    </row>
    <row r="760" ht="13.5" customHeight="1">
      <c r="A760" s="5"/>
      <c r="B760" s="51"/>
      <c r="C760" s="51"/>
      <c r="D760" s="51"/>
      <c r="E760" s="51"/>
      <c r="F760" s="51"/>
      <c r="G760" s="78"/>
      <c r="H760" s="193"/>
      <c r="I760" s="51"/>
      <c r="J760" s="51"/>
      <c r="K760" s="51"/>
      <c r="L760" s="99"/>
      <c r="M760" s="51"/>
      <c r="N760" s="51"/>
      <c r="O760" s="51"/>
      <c r="P760" s="51"/>
      <c r="Q760" s="51"/>
      <c r="R760" s="51"/>
      <c r="S760" s="51"/>
      <c r="T760" s="51"/>
      <c r="U760" s="51"/>
      <c r="V760" s="51"/>
      <c r="W760" s="51"/>
      <c r="X760" s="51"/>
      <c r="Y760" s="51"/>
      <c r="Z760" s="51"/>
      <c r="AA760" s="51"/>
      <c r="AB760" s="51"/>
      <c r="AC760" s="51"/>
      <c r="AD760" s="51"/>
      <c r="AE760" s="51"/>
      <c r="AF760" s="51"/>
      <c r="AG760" s="51"/>
    </row>
    <row r="761" ht="13.5" customHeight="1">
      <c r="A761" s="5"/>
      <c r="B761" s="51"/>
      <c r="C761" s="51"/>
      <c r="D761" s="51"/>
      <c r="E761" s="51"/>
      <c r="F761" s="51"/>
      <c r="G761" s="78"/>
      <c r="H761" s="193"/>
      <c r="I761" s="51"/>
      <c r="J761" s="51"/>
      <c r="K761" s="51"/>
      <c r="L761" s="99"/>
      <c r="M761" s="51"/>
      <c r="N761" s="51"/>
      <c r="O761" s="51"/>
      <c r="P761" s="51"/>
      <c r="Q761" s="51"/>
      <c r="R761" s="51"/>
      <c r="S761" s="51"/>
      <c r="T761" s="51"/>
      <c r="U761" s="51"/>
      <c r="V761" s="51"/>
      <c r="W761" s="51"/>
      <c r="X761" s="51"/>
      <c r="Y761" s="51"/>
      <c r="Z761" s="51"/>
      <c r="AA761" s="51"/>
      <c r="AB761" s="51"/>
      <c r="AC761" s="51"/>
      <c r="AD761" s="51"/>
      <c r="AE761" s="51"/>
      <c r="AF761" s="51"/>
      <c r="AG761" s="51"/>
    </row>
    <row r="762" ht="13.5" customHeight="1">
      <c r="A762" s="5"/>
      <c r="B762" s="51"/>
      <c r="C762" s="51"/>
      <c r="D762" s="51"/>
      <c r="E762" s="51"/>
      <c r="F762" s="51"/>
      <c r="G762" s="78"/>
      <c r="H762" s="193"/>
      <c r="I762" s="51"/>
      <c r="J762" s="51"/>
      <c r="K762" s="51"/>
      <c r="L762" s="99"/>
      <c r="M762" s="51"/>
      <c r="N762" s="51"/>
      <c r="O762" s="51"/>
      <c r="P762" s="51"/>
      <c r="Q762" s="51"/>
      <c r="R762" s="51"/>
      <c r="S762" s="51"/>
      <c r="T762" s="51"/>
      <c r="U762" s="51"/>
      <c r="V762" s="51"/>
      <c r="W762" s="51"/>
      <c r="X762" s="51"/>
      <c r="Y762" s="51"/>
      <c r="Z762" s="51"/>
      <c r="AA762" s="51"/>
      <c r="AB762" s="51"/>
      <c r="AC762" s="51"/>
      <c r="AD762" s="51"/>
      <c r="AE762" s="51"/>
      <c r="AF762" s="51"/>
      <c r="AG762" s="51"/>
    </row>
    <row r="763" ht="13.5" customHeight="1">
      <c r="A763" s="5"/>
      <c r="B763" s="51"/>
      <c r="C763" s="51"/>
      <c r="D763" s="51"/>
      <c r="E763" s="51"/>
      <c r="F763" s="51"/>
      <c r="G763" s="78"/>
      <c r="H763" s="193"/>
      <c r="I763" s="51"/>
      <c r="J763" s="51"/>
      <c r="K763" s="51"/>
      <c r="L763" s="99"/>
      <c r="M763" s="51"/>
      <c r="N763" s="51"/>
      <c r="O763" s="51"/>
      <c r="P763" s="51"/>
      <c r="Q763" s="51"/>
      <c r="R763" s="51"/>
      <c r="S763" s="51"/>
      <c r="T763" s="51"/>
      <c r="U763" s="51"/>
      <c r="V763" s="51"/>
      <c r="W763" s="51"/>
      <c r="X763" s="51"/>
      <c r="Y763" s="51"/>
      <c r="Z763" s="51"/>
      <c r="AA763" s="51"/>
      <c r="AB763" s="51"/>
      <c r="AC763" s="51"/>
      <c r="AD763" s="51"/>
      <c r="AE763" s="51"/>
      <c r="AF763" s="51"/>
      <c r="AG763" s="51"/>
    </row>
    <row r="764" ht="13.5" customHeight="1">
      <c r="A764" s="5"/>
      <c r="B764" s="51"/>
      <c r="C764" s="51"/>
      <c r="D764" s="51"/>
      <c r="E764" s="51"/>
      <c r="F764" s="51"/>
      <c r="G764" s="78"/>
      <c r="H764" s="193"/>
      <c r="I764" s="51"/>
      <c r="J764" s="51"/>
      <c r="K764" s="51"/>
      <c r="L764" s="99"/>
      <c r="M764" s="51"/>
      <c r="N764" s="51"/>
      <c r="O764" s="51"/>
      <c r="P764" s="51"/>
      <c r="Q764" s="51"/>
      <c r="R764" s="51"/>
      <c r="S764" s="51"/>
      <c r="T764" s="51"/>
      <c r="U764" s="51"/>
      <c r="V764" s="51"/>
      <c r="W764" s="51"/>
      <c r="X764" s="51"/>
      <c r="Y764" s="51"/>
      <c r="Z764" s="51"/>
      <c r="AA764" s="51"/>
      <c r="AB764" s="51"/>
      <c r="AC764" s="51"/>
      <c r="AD764" s="51"/>
      <c r="AE764" s="51"/>
      <c r="AF764" s="51"/>
      <c r="AG764" s="51"/>
    </row>
    <row r="765" ht="13.5" customHeight="1">
      <c r="A765" s="5"/>
      <c r="B765" s="51"/>
      <c r="C765" s="51"/>
      <c r="D765" s="51"/>
      <c r="E765" s="51"/>
      <c r="F765" s="51"/>
      <c r="G765" s="78"/>
      <c r="H765" s="193"/>
      <c r="I765" s="51"/>
      <c r="J765" s="51"/>
      <c r="K765" s="51"/>
      <c r="L765" s="99"/>
      <c r="M765" s="51"/>
      <c r="N765" s="51"/>
      <c r="O765" s="51"/>
      <c r="P765" s="51"/>
      <c r="Q765" s="51"/>
      <c r="R765" s="51"/>
      <c r="S765" s="51"/>
      <c r="T765" s="51"/>
      <c r="U765" s="51"/>
      <c r="V765" s="51"/>
      <c r="W765" s="51"/>
      <c r="X765" s="51"/>
      <c r="Y765" s="51"/>
      <c r="Z765" s="51"/>
      <c r="AA765" s="51"/>
      <c r="AB765" s="51"/>
      <c r="AC765" s="51"/>
      <c r="AD765" s="51"/>
      <c r="AE765" s="51"/>
      <c r="AF765" s="51"/>
      <c r="AG765" s="51"/>
    </row>
    <row r="766" ht="13.5" customHeight="1">
      <c r="A766" s="5"/>
      <c r="B766" s="51"/>
      <c r="C766" s="51"/>
      <c r="D766" s="51"/>
      <c r="E766" s="51"/>
      <c r="F766" s="51"/>
      <c r="G766" s="78"/>
      <c r="H766" s="193"/>
      <c r="I766" s="51"/>
      <c r="J766" s="51"/>
      <c r="K766" s="51"/>
      <c r="L766" s="99"/>
      <c r="M766" s="51"/>
      <c r="N766" s="51"/>
      <c r="O766" s="51"/>
      <c r="P766" s="51"/>
      <c r="Q766" s="51"/>
      <c r="R766" s="51"/>
      <c r="S766" s="51"/>
      <c r="T766" s="51"/>
      <c r="U766" s="51"/>
      <c r="V766" s="51"/>
      <c r="W766" s="51"/>
      <c r="X766" s="51"/>
      <c r="Y766" s="51"/>
      <c r="Z766" s="51"/>
      <c r="AA766" s="51"/>
      <c r="AB766" s="51"/>
      <c r="AC766" s="51"/>
      <c r="AD766" s="51"/>
      <c r="AE766" s="51"/>
      <c r="AF766" s="51"/>
      <c r="AG766" s="51"/>
    </row>
    <row r="767" ht="13.5" customHeight="1">
      <c r="A767" s="5"/>
      <c r="B767" s="51"/>
      <c r="C767" s="51"/>
      <c r="D767" s="51"/>
      <c r="E767" s="51"/>
      <c r="F767" s="51"/>
      <c r="G767" s="78"/>
      <c r="H767" s="193"/>
      <c r="I767" s="51"/>
      <c r="J767" s="51"/>
      <c r="K767" s="51"/>
      <c r="L767" s="99"/>
      <c r="M767" s="51"/>
      <c r="N767" s="51"/>
      <c r="O767" s="51"/>
      <c r="P767" s="51"/>
      <c r="Q767" s="51"/>
      <c r="R767" s="51"/>
      <c r="S767" s="51"/>
      <c r="T767" s="51"/>
      <c r="U767" s="51"/>
      <c r="V767" s="51"/>
      <c r="W767" s="51"/>
      <c r="X767" s="51"/>
      <c r="Y767" s="51"/>
      <c r="Z767" s="51"/>
      <c r="AA767" s="51"/>
      <c r="AB767" s="51"/>
      <c r="AC767" s="51"/>
      <c r="AD767" s="51"/>
      <c r="AE767" s="51"/>
      <c r="AF767" s="51"/>
      <c r="AG767" s="51"/>
    </row>
    <row r="768" ht="13.5" customHeight="1">
      <c r="A768" s="5"/>
      <c r="B768" s="51"/>
      <c r="C768" s="51"/>
      <c r="D768" s="51"/>
      <c r="E768" s="51"/>
      <c r="F768" s="51"/>
      <c r="G768" s="78"/>
      <c r="H768" s="193"/>
      <c r="I768" s="51"/>
      <c r="J768" s="51"/>
      <c r="K768" s="51"/>
      <c r="L768" s="99"/>
      <c r="M768" s="51"/>
      <c r="N768" s="51"/>
      <c r="O768" s="51"/>
      <c r="P768" s="51"/>
      <c r="Q768" s="51"/>
      <c r="R768" s="51"/>
      <c r="S768" s="51"/>
      <c r="T768" s="51"/>
      <c r="U768" s="51"/>
      <c r="V768" s="51"/>
      <c r="W768" s="51"/>
      <c r="X768" s="51"/>
      <c r="Y768" s="51"/>
      <c r="Z768" s="51"/>
      <c r="AA768" s="51"/>
      <c r="AB768" s="51"/>
      <c r="AC768" s="51"/>
      <c r="AD768" s="51"/>
      <c r="AE768" s="51"/>
      <c r="AF768" s="51"/>
      <c r="AG768" s="51"/>
    </row>
    <row r="769" ht="13.5" customHeight="1">
      <c r="A769" s="5"/>
      <c r="B769" s="51"/>
      <c r="C769" s="51"/>
      <c r="D769" s="51"/>
      <c r="E769" s="51"/>
      <c r="F769" s="51"/>
      <c r="G769" s="78"/>
      <c r="H769" s="193"/>
      <c r="I769" s="51"/>
      <c r="J769" s="51"/>
      <c r="K769" s="51"/>
      <c r="L769" s="99"/>
      <c r="M769" s="51"/>
      <c r="N769" s="51"/>
      <c r="O769" s="51"/>
      <c r="P769" s="51"/>
      <c r="Q769" s="51"/>
      <c r="R769" s="51"/>
      <c r="S769" s="51"/>
      <c r="T769" s="51"/>
      <c r="U769" s="51"/>
      <c r="V769" s="51"/>
      <c r="W769" s="51"/>
      <c r="X769" s="51"/>
      <c r="Y769" s="51"/>
      <c r="Z769" s="51"/>
      <c r="AA769" s="51"/>
      <c r="AB769" s="51"/>
      <c r="AC769" s="51"/>
      <c r="AD769" s="51"/>
      <c r="AE769" s="51"/>
      <c r="AF769" s="51"/>
      <c r="AG769" s="51"/>
    </row>
    <row r="770" ht="13.5" customHeight="1">
      <c r="A770" s="5"/>
      <c r="B770" s="51"/>
      <c r="C770" s="51"/>
      <c r="D770" s="51"/>
      <c r="E770" s="51"/>
      <c r="F770" s="51"/>
      <c r="G770" s="78"/>
      <c r="H770" s="193"/>
      <c r="I770" s="51"/>
      <c r="J770" s="51"/>
      <c r="K770" s="51"/>
      <c r="L770" s="99"/>
      <c r="M770" s="51"/>
      <c r="N770" s="51"/>
      <c r="O770" s="51"/>
      <c r="P770" s="51"/>
      <c r="Q770" s="51"/>
      <c r="R770" s="51"/>
      <c r="S770" s="51"/>
      <c r="T770" s="51"/>
      <c r="U770" s="51"/>
      <c r="V770" s="51"/>
      <c r="W770" s="51"/>
      <c r="X770" s="51"/>
      <c r="Y770" s="51"/>
      <c r="Z770" s="51"/>
      <c r="AA770" s="51"/>
      <c r="AB770" s="51"/>
      <c r="AC770" s="51"/>
      <c r="AD770" s="51"/>
      <c r="AE770" s="51"/>
      <c r="AF770" s="51"/>
      <c r="AG770" s="51"/>
    </row>
    <row r="771" ht="13.5" customHeight="1">
      <c r="A771" s="5"/>
      <c r="B771" s="51"/>
      <c r="C771" s="51"/>
      <c r="D771" s="51"/>
      <c r="E771" s="51"/>
      <c r="F771" s="51"/>
      <c r="G771" s="78"/>
      <c r="H771" s="193"/>
      <c r="I771" s="51"/>
      <c r="J771" s="51"/>
      <c r="K771" s="51"/>
      <c r="L771" s="99"/>
      <c r="M771" s="51"/>
      <c r="N771" s="51"/>
      <c r="O771" s="51"/>
      <c r="P771" s="51"/>
      <c r="Q771" s="51"/>
      <c r="R771" s="51"/>
      <c r="S771" s="51"/>
      <c r="T771" s="51"/>
      <c r="U771" s="51"/>
      <c r="V771" s="51"/>
      <c r="W771" s="51"/>
      <c r="X771" s="51"/>
      <c r="Y771" s="51"/>
      <c r="Z771" s="51"/>
      <c r="AA771" s="51"/>
      <c r="AB771" s="51"/>
      <c r="AC771" s="51"/>
      <c r="AD771" s="51"/>
      <c r="AE771" s="51"/>
      <c r="AF771" s="51"/>
      <c r="AG771" s="51"/>
    </row>
    <row r="772" ht="13.5" customHeight="1">
      <c r="A772" s="5"/>
      <c r="B772" s="51"/>
      <c r="C772" s="51"/>
      <c r="D772" s="51"/>
      <c r="E772" s="51"/>
      <c r="F772" s="51"/>
      <c r="G772" s="78"/>
      <c r="H772" s="193"/>
      <c r="I772" s="51"/>
      <c r="J772" s="51"/>
      <c r="K772" s="51"/>
      <c r="L772" s="99"/>
      <c r="M772" s="51"/>
      <c r="N772" s="51"/>
      <c r="O772" s="51"/>
      <c r="P772" s="51"/>
      <c r="Q772" s="51"/>
      <c r="R772" s="51"/>
      <c r="S772" s="51"/>
      <c r="T772" s="51"/>
      <c r="U772" s="51"/>
      <c r="V772" s="51"/>
      <c r="W772" s="51"/>
      <c r="X772" s="51"/>
      <c r="Y772" s="51"/>
      <c r="Z772" s="51"/>
      <c r="AA772" s="51"/>
      <c r="AB772" s="51"/>
      <c r="AC772" s="51"/>
      <c r="AD772" s="51"/>
      <c r="AE772" s="51"/>
      <c r="AF772" s="51"/>
      <c r="AG772" s="51"/>
    </row>
    <row r="773" ht="13.5" customHeight="1">
      <c r="A773" s="5"/>
      <c r="B773" s="51"/>
      <c r="C773" s="51"/>
      <c r="D773" s="51"/>
      <c r="E773" s="51"/>
      <c r="F773" s="51"/>
      <c r="G773" s="78"/>
      <c r="H773" s="193"/>
      <c r="I773" s="51"/>
      <c r="J773" s="51"/>
      <c r="K773" s="51"/>
      <c r="L773" s="99"/>
      <c r="M773" s="51"/>
      <c r="N773" s="51"/>
      <c r="O773" s="51"/>
      <c r="P773" s="51"/>
      <c r="Q773" s="51"/>
      <c r="R773" s="51"/>
      <c r="S773" s="51"/>
      <c r="T773" s="51"/>
      <c r="U773" s="51"/>
      <c r="V773" s="51"/>
      <c r="W773" s="51"/>
      <c r="X773" s="51"/>
      <c r="Y773" s="51"/>
      <c r="Z773" s="51"/>
      <c r="AA773" s="51"/>
      <c r="AB773" s="51"/>
      <c r="AC773" s="51"/>
      <c r="AD773" s="51"/>
      <c r="AE773" s="51"/>
      <c r="AF773" s="51"/>
      <c r="AG773" s="51"/>
    </row>
    <row r="774" ht="13.5" customHeight="1">
      <c r="A774" s="5"/>
      <c r="B774" s="51"/>
      <c r="C774" s="51"/>
      <c r="D774" s="51"/>
      <c r="E774" s="51"/>
      <c r="F774" s="51"/>
      <c r="G774" s="78"/>
      <c r="H774" s="193"/>
      <c r="I774" s="51"/>
      <c r="J774" s="51"/>
      <c r="K774" s="51"/>
      <c r="L774" s="99"/>
      <c r="M774" s="51"/>
      <c r="N774" s="51"/>
      <c r="O774" s="51"/>
      <c r="P774" s="51"/>
      <c r="Q774" s="51"/>
      <c r="R774" s="51"/>
      <c r="S774" s="51"/>
      <c r="T774" s="51"/>
      <c r="U774" s="51"/>
      <c r="V774" s="51"/>
      <c r="W774" s="51"/>
      <c r="X774" s="51"/>
      <c r="Y774" s="51"/>
      <c r="Z774" s="51"/>
      <c r="AA774" s="51"/>
      <c r="AB774" s="51"/>
      <c r="AC774" s="51"/>
      <c r="AD774" s="51"/>
      <c r="AE774" s="51"/>
      <c r="AF774" s="51"/>
      <c r="AG774" s="51"/>
    </row>
    <row r="775" ht="13.5" customHeight="1">
      <c r="A775" s="5"/>
      <c r="B775" s="51"/>
      <c r="C775" s="51"/>
      <c r="D775" s="51"/>
      <c r="E775" s="51"/>
      <c r="F775" s="51"/>
      <c r="G775" s="78"/>
      <c r="H775" s="193"/>
      <c r="I775" s="51"/>
      <c r="J775" s="51"/>
      <c r="K775" s="51"/>
      <c r="L775" s="99"/>
      <c r="M775" s="51"/>
      <c r="N775" s="51"/>
      <c r="O775" s="51"/>
      <c r="P775" s="51"/>
      <c r="Q775" s="51"/>
      <c r="R775" s="51"/>
      <c r="S775" s="51"/>
      <c r="T775" s="51"/>
      <c r="U775" s="51"/>
      <c r="V775" s="51"/>
      <c r="W775" s="51"/>
      <c r="X775" s="51"/>
      <c r="Y775" s="51"/>
      <c r="Z775" s="51"/>
      <c r="AA775" s="51"/>
      <c r="AB775" s="51"/>
      <c r="AC775" s="51"/>
      <c r="AD775" s="51"/>
      <c r="AE775" s="51"/>
      <c r="AF775" s="51"/>
      <c r="AG775" s="51"/>
    </row>
    <row r="776" ht="13.5" customHeight="1">
      <c r="A776" s="5"/>
      <c r="B776" s="51"/>
      <c r="C776" s="51"/>
      <c r="D776" s="51"/>
      <c r="E776" s="51"/>
      <c r="F776" s="51"/>
      <c r="G776" s="78"/>
      <c r="H776" s="193"/>
      <c r="I776" s="51"/>
      <c r="J776" s="51"/>
      <c r="K776" s="51"/>
      <c r="L776" s="99"/>
      <c r="M776" s="51"/>
      <c r="N776" s="51"/>
      <c r="O776" s="51"/>
      <c r="P776" s="51"/>
      <c r="Q776" s="51"/>
      <c r="R776" s="51"/>
      <c r="S776" s="51"/>
      <c r="T776" s="51"/>
      <c r="U776" s="51"/>
      <c r="V776" s="51"/>
      <c r="W776" s="51"/>
      <c r="X776" s="51"/>
      <c r="Y776" s="51"/>
      <c r="Z776" s="51"/>
      <c r="AA776" s="51"/>
      <c r="AB776" s="51"/>
      <c r="AC776" s="51"/>
      <c r="AD776" s="51"/>
      <c r="AE776" s="51"/>
      <c r="AF776" s="51"/>
      <c r="AG776" s="51"/>
    </row>
    <row r="777" ht="13.5" customHeight="1">
      <c r="A777" s="5"/>
      <c r="B777" s="51"/>
      <c r="C777" s="51"/>
      <c r="D777" s="51"/>
      <c r="E777" s="51"/>
      <c r="F777" s="51"/>
      <c r="G777" s="78"/>
      <c r="H777" s="193"/>
      <c r="I777" s="51"/>
      <c r="J777" s="51"/>
      <c r="K777" s="51"/>
      <c r="L777" s="99"/>
      <c r="M777" s="51"/>
      <c r="N777" s="51"/>
      <c r="O777" s="51"/>
      <c r="P777" s="51"/>
      <c r="Q777" s="51"/>
      <c r="R777" s="51"/>
      <c r="S777" s="51"/>
      <c r="T777" s="51"/>
      <c r="U777" s="51"/>
      <c r="V777" s="51"/>
      <c r="W777" s="51"/>
      <c r="X777" s="51"/>
      <c r="Y777" s="51"/>
      <c r="Z777" s="51"/>
      <c r="AA777" s="51"/>
      <c r="AB777" s="51"/>
      <c r="AC777" s="51"/>
      <c r="AD777" s="51"/>
      <c r="AE777" s="51"/>
      <c r="AF777" s="51"/>
      <c r="AG777" s="51"/>
    </row>
    <row r="778" ht="13.5" customHeight="1">
      <c r="A778" s="5"/>
      <c r="B778" s="51"/>
      <c r="C778" s="51"/>
      <c r="D778" s="51"/>
      <c r="E778" s="51"/>
      <c r="F778" s="51"/>
      <c r="G778" s="78"/>
      <c r="H778" s="193"/>
      <c r="I778" s="51"/>
      <c r="J778" s="51"/>
      <c r="K778" s="51"/>
      <c r="L778" s="99"/>
      <c r="M778" s="51"/>
      <c r="N778" s="51"/>
      <c r="O778" s="51"/>
      <c r="P778" s="51"/>
      <c r="Q778" s="51"/>
      <c r="R778" s="51"/>
      <c r="S778" s="51"/>
      <c r="T778" s="51"/>
      <c r="U778" s="51"/>
      <c r="V778" s="51"/>
      <c r="W778" s="51"/>
      <c r="X778" s="51"/>
      <c r="Y778" s="51"/>
      <c r="Z778" s="51"/>
      <c r="AA778" s="51"/>
      <c r="AB778" s="51"/>
      <c r="AC778" s="51"/>
      <c r="AD778" s="51"/>
      <c r="AE778" s="51"/>
      <c r="AF778" s="51"/>
      <c r="AG778" s="51"/>
    </row>
    <row r="779" ht="13.5" customHeight="1">
      <c r="A779" s="5"/>
      <c r="B779" s="51"/>
      <c r="C779" s="51"/>
      <c r="D779" s="51"/>
      <c r="E779" s="51"/>
      <c r="F779" s="51"/>
      <c r="G779" s="78"/>
      <c r="H779" s="193"/>
      <c r="I779" s="51"/>
      <c r="J779" s="51"/>
      <c r="K779" s="51"/>
      <c r="L779" s="99"/>
      <c r="M779" s="51"/>
      <c r="N779" s="51"/>
      <c r="O779" s="51"/>
      <c r="P779" s="51"/>
      <c r="Q779" s="51"/>
      <c r="R779" s="51"/>
      <c r="S779" s="51"/>
      <c r="T779" s="51"/>
      <c r="U779" s="51"/>
      <c r="V779" s="51"/>
      <c r="W779" s="51"/>
      <c r="X779" s="51"/>
      <c r="Y779" s="51"/>
      <c r="Z779" s="51"/>
      <c r="AA779" s="51"/>
      <c r="AB779" s="51"/>
      <c r="AC779" s="51"/>
      <c r="AD779" s="51"/>
      <c r="AE779" s="51"/>
      <c r="AF779" s="51"/>
      <c r="AG779" s="51"/>
    </row>
    <row r="780" ht="13.5" customHeight="1">
      <c r="A780" s="5"/>
      <c r="B780" s="51"/>
      <c r="C780" s="51"/>
      <c r="D780" s="51"/>
      <c r="E780" s="51"/>
      <c r="F780" s="51"/>
      <c r="G780" s="78"/>
      <c r="H780" s="193"/>
      <c r="I780" s="51"/>
      <c r="J780" s="51"/>
      <c r="K780" s="51"/>
      <c r="L780" s="99"/>
      <c r="M780" s="51"/>
      <c r="N780" s="51"/>
      <c r="O780" s="51"/>
      <c r="P780" s="51"/>
      <c r="Q780" s="51"/>
      <c r="R780" s="51"/>
      <c r="S780" s="51"/>
      <c r="T780" s="51"/>
      <c r="U780" s="51"/>
      <c r="V780" s="51"/>
      <c r="W780" s="51"/>
      <c r="X780" s="51"/>
      <c r="Y780" s="51"/>
      <c r="Z780" s="51"/>
      <c r="AA780" s="51"/>
      <c r="AB780" s="51"/>
      <c r="AC780" s="51"/>
      <c r="AD780" s="51"/>
      <c r="AE780" s="51"/>
      <c r="AF780" s="51"/>
      <c r="AG780" s="51"/>
    </row>
    <row r="781" ht="13.5" customHeight="1">
      <c r="A781" s="5"/>
      <c r="B781" s="51"/>
      <c r="C781" s="51"/>
      <c r="D781" s="51"/>
      <c r="E781" s="51"/>
      <c r="F781" s="51"/>
      <c r="G781" s="78"/>
      <c r="H781" s="193"/>
      <c r="I781" s="51"/>
      <c r="J781" s="51"/>
      <c r="K781" s="51"/>
      <c r="L781" s="99"/>
      <c r="M781" s="51"/>
      <c r="N781" s="51"/>
      <c r="O781" s="51"/>
      <c r="P781" s="51"/>
      <c r="Q781" s="51"/>
      <c r="R781" s="51"/>
      <c r="S781" s="51"/>
      <c r="T781" s="51"/>
      <c r="U781" s="51"/>
      <c r="V781" s="51"/>
      <c r="W781" s="51"/>
      <c r="X781" s="51"/>
      <c r="Y781" s="51"/>
      <c r="Z781" s="51"/>
      <c r="AA781" s="51"/>
      <c r="AB781" s="51"/>
      <c r="AC781" s="51"/>
      <c r="AD781" s="51"/>
      <c r="AE781" s="51"/>
      <c r="AF781" s="51"/>
      <c r="AG781" s="51"/>
    </row>
    <row r="782" ht="13.5" customHeight="1">
      <c r="A782" s="5"/>
      <c r="B782" s="51"/>
      <c r="C782" s="51"/>
      <c r="D782" s="51"/>
      <c r="E782" s="51"/>
      <c r="F782" s="51"/>
      <c r="G782" s="78"/>
      <c r="H782" s="193"/>
      <c r="I782" s="51"/>
      <c r="J782" s="51"/>
      <c r="K782" s="51"/>
      <c r="L782" s="99"/>
      <c r="M782" s="51"/>
      <c r="N782" s="51"/>
      <c r="O782" s="51"/>
      <c r="P782" s="51"/>
      <c r="Q782" s="51"/>
      <c r="R782" s="51"/>
      <c r="S782" s="51"/>
      <c r="T782" s="51"/>
      <c r="U782" s="51"/>
      <c r="V782" s="51"/>
      <c r="W782" s="51"/>
      <c r="X782" s="51"/>
      <c r="Y782" s="51"/>
      <c r="Z782" s="51"/>
      <c r="AA782" s="51"/>
      <c r="AB782" s="51"/>
      <c r="AC782" s="51"/>
      <c r="AD782" s="51"/>
      <c r="AE782" s="51"/>
      <c r="AF782" s="51"/>
      <c r="AG782" s="51"/>
    </row>
    <row r="783" ht="13.5" customHeight="1">
      <c r="A783" s="5"/>
      <c r="B783" s="51"/>
      <c r="C783" s="51"/>
      <c r="D783" s="51"/>
      <c r="E783" s="51"/>
      <c r="F783" s="51"/>
      <c r="G783" s="78"/>
      <c r="H783" s="193"/>
      <c r="I783" s="51"/>
      <c r="J783" s="51"/>
      <c r="K783" s="51"/>
      <c r="L783" s="99"/>
      <c r="M783" s="51"/>
      <c r="N783" s="51"/>
      <c r="O783" s="51"/>
      <c r="P783" s="51"/>
      <c r="Q783" s="51"/>
      <c r="R783" s="51"/>
      <c r="S783" s="51"/>
      <c r="T783" s="51"/>
      <c r="U783" s="51"/>
      <c r="V783" s="51"/>
      <c r="W783" s="51"/>
      <c r="X783" s="51"/>
      <c r="Y783" s="51"/>
      <c r="Z783" s="51"/>
      <c r="AA783" s="51"/>
      <c r="AB783" s="51"/>
      <c r="AC783" s="51"/>
      <c r="AD783" s="51"/>
      <c r="AE783" s="51"/>
      <c r="AF783" s="51"/>
      <c r="AG783" s="51"/>
    </row>
    <row r="784" ht="13.5" customHeight="1">
      <c r="A784" s="5"/>
      <c r="B784" s="51"/>
      <c r="C784" s="51"/>
      <c r="D784" s="51"/>
      <c r="E784" s="51"/>
      <c r="F784" s="51"/>
      <c r="G784" s="78"/>
      <c r="H784" s="193"/>
      <c r="I784" s="51"/>
      <c r="J784" s="51"/>
      <c r="K784" s="51"/>
      <c r="L784" s="99"/>
      <c r="M784" s="51"/>
      <c r="N784" s="51"/>
      <c r="O784" s="51"/>
      <c r="P784" s="51"/>
      <c r="Q784" s="51"/>
      <c r="R784" s="51"/>
      <c r="S784" s="51"/>
      <c r="T784" s="51"/>
      <c r="U784" s="51"/>
      <c r="V784" s="51"/>
      <c r="W784" s="51"/>
      <c r="X784" s="51"/>
      <c r="Y784" s="51"/>
      <c r="Z784" s="51"/>
      <c r="AA784" s="51"/>
      <c r="AB784" s="51"/>
      <c r="AC784" s="51"/>
      <c r="AD784" s="51"/>
      <c r="AE784" s="51"/>
      <c r="AF784" s="51"/>
      <c r="AG784" s="51"/>
    </row>
    <row r="785" ht="13.5" customHeight="1">
      <c r="A785" s="5"/>
      <c r="B785" s="51"/>
      <c r="C785" s="51"/>
      <c r="D785" s="51"/>
      <c r="E785" s="51"/>
      <c r="F785" s="51"/>
      <c r="G785" s="78"/>
      <c r="H785" s="193"/>
      <c r="I785" s="51"/>
      <c r="J785" s="51"/>
      <c r="K785" s="51"/>
      <c r="L785" s="99"/>
      <c r="M785" s="51"/>
      <c r="N785" s="51"/>
      <c r="O785" s="51"/>
      <c r="P785" s="51"/>
      <c r="Q785" s="51"/>
      <c r="R785" s="51"/>
      <c r="S785" s="51"/>
      <c r="T785" s="51"/>
      <c r="U785" s="51"/>
      <c r="V785" s="51"/>
      <c r="W785" s="51"/>
      <c r="X785" s="51"/>
      <c r="Y785" s="51"/>
      <c r="Z785" s="51"/>
      <c r="AA785" s="51"/>
      <c r="AB785" s="51"/>
      <c r="AC785" s="51"/>
      <c r="AD785" s="51"/>
      <c r="AE785" s="51"/>
      <c r="AF785" s="51"/>
      <c r="AG785" s="51"/>
    </row>
    <row r="786" ht="13.5" customHeight="1">
      <c r="A786" s="5"/>
      <c r="B786" s="51"/>
      <c r="C786" s="51"/>
      <c r="D786" s="51"/>
      <c r="E786" s="51"/>
      <c r="F786" s="51"/>
      <c r="G786" s="78"/>
      <c r="H786" s="193"/>
      <c r="I786" s="51"/>
      <c r="J786" s="51"/>
      <c r="K786" s="51"/>
      <c r="L786" s="99"/>
      <c r="M786" s="51"/>
      <c r="N786" s="51"/>
      <c r="O786" s="51"/>
      <c r="P786" s="51"/>
      <c r="Q786" s="51"/>
      <c r="R786" s="51"/>
      <c r="S786" s="51"/>
      <c r="T786" s="51"/>
      <c r="U786" s="51"/>
      <c r="V786" s="51"/>
      <c r="W786" s="51"/>
      <c r="X786" s="51"/>
      <c r="Y786" s="51"/>
      <c r="Z786" s="51"/>
      <c r="AA786" s="51"/>
      <c r="AB786" s="51"/>
      <c r="AC786" s="51"/>
      <c r="AD786" s="51"/>
      <c r="AE786" s="51"/>
      <c r="AF786" s="51"/>
      <c r="AG786" s="51"/>
    </row>
    <row r="787" ht="13.5" customHeight="1">
      <c r="A787" s="5"/>
      <c r="B787" s="51"/>
      <c r="C787" s="51"/>
      <c r="D787" s="51"/>
      <c r="E787" s="51"/>
      <c r="F787" s="51"/>
      <c r="G787" s="78"/>
      <c r="H787" s="193"/>
      <c r="I787" s="51"/>
      <c r="J787" s="51"/>
      <c r="K787" s="51"/>
      <c r="L787" s="99"/>
      <c r="M787" s="51"/>
      <c r="N787" s="51"/>
      <c r="O787" s="51"/>
      <c r="P787" s="51"/>
      <c r="Q787" s="51"/>
      <c r="R787" s="51"/>
      <c r="S787" s="51"/>
      <c r="T787" s="51"/>
      <c r="U787" s="51"/>
      <c r="V787" s="51"/>
      <c r="W787" s="51"/>
      <c r="X787" s="51"/>
      <c r="Y787" s="51"/>
      <c r="Z787" s="51"/>
      <c r="AA787" s="51"/>
      <c r="AB787" s="51"/>
      <c r="AC787" s="51"/>
      <c r="AD787" s="51"/>
      <c r="AE787" s="51"/>
      <c r="AF787" s="51"/>
      <c r="AG787" s="51"/>
    </row>
    <row r="788" ht="13.5" customHeight="1">
      <c r="A788" s="5"/>
      <c r="B788" s="51"/>
      <c r="C788" s="51"/>
      <c r="D788" s="51"/>
      <c r="E788" s="51"/>
      <c r="F788" s="51"/>
      <c r="G788" s="78"/>
      <c r="H788" s="193"/>
      <c r="I788" s="51"/>
      <c r="J788" s="51"/>
      <c r="K788" s="51"/>
      <c r="L788" s="99"/>
      <c r="M788" s="51"/>
      <c r="N788" s="51"/>
      <c r="O788" s="51"/>
      <c r="P788" s="51"/>
      <c r="Q788" s="51"/>
      <c r="R788" s="51"/>
      <c r="S788" s="51"/>
      <c r="T788" s="51"/>
      <c r="U788" s="51"/>
      <c r="V788" s="51"/>
      <c r="W788" s="51"/>
      <c r="X788" s="51"/>
      <c r="Y788" s="51"/>
      <c r="Z788" s="51"/>
      <c r="AA788" s="51"/>
      <c r="AB788" s="51"/>
      <c r="AC788" s="51"/>
      <c r="AD788" s="51"/>
      <c r="AE788" s="51"/>
      <c r="AF788" s="51"/>
      <c r="AG788" s="51"/>
    </row>
    <row r="789" ht="13.5" customHeight="1">
      <c r="A789" s="5"/>
      <c r="B789" s="51"/>
      <c r="C789" s="51"/>
      <c r="D789" s="51"/>
      <c r="E789" s="51"/>
      <c r="F789" s="51"/>
      <c r="G789" s="78"/>
      <c r="H789" s="193"/>
      <c r="I789" s="51"/>
      <c r="J789" s="51"/>
      <c r="K789" s="51"/>
      <c r="L789" s="99"/>
      <c r="M789" s="51"/>
      <c r="N789" s="51"/>
      <c r="O789" s="51"/>
      <c r="P789" s="51"/>
      <c r="Q789" s="51"/>
      <c r="R789" s="51"/>
      <c r="S789" s="51"/>
      <c r="T789" s="51"/>
      <c r="U789" s="51"/>
      <c r="V789" s="51"/>
      <c r="W789" s="51"/>
      <c r="X789" s="51"/>
      <c r="Y789" s="51"/>
      <c r="Z789" s="51"/>
      <c r="AA789" s="51"/>
      <c r="AB789" s="51"/>
      <c r="AC789" s="51"/>
      <c r="AD789" s="51"/>
      <c r="AE789" s="51"/>
      <c r="AF789" s="51"/>
      <c r="AG789" s="51"/>
    </row>
    <row r="790" ht="13.5" customHeight="1">
      <c r="A790" s="5"/>
      <c r="B790" s="51"/>
      <c r="C790" s="51"/>
      <c r="D790" s="51"/>
      <c r="E790" s="51"/>
      <c r="F790" s="51"/>
      <c r="G790" s="78"/>
      <c r="H790" s="193"/>
      <c r="I790" s="51"/>
      <c r="J790" s="51"/>
      <c r="K790" s="51"/>
      <c r="L790" s="99"/>
      <c r="M790" s="51"/>
      <c r="N790" s="51"/>
      <c r="O790" s="51"/>
      <c r="P790" s="51"/>
      <c r="Q790" s="51"/>
      <c r="R790" s="51"/>
      <c r="S790" s="51"/>
      <c r="T790" s="51"/>
      <c r="U790" s="51"/>
      <c r="V790" s="51"/>
      <c r="W790" s="51"/>
      <c r="X790" s="51"/>
      <c r="Y790" s="51"/>
      <c r="Z790" s="51"/>
      <c r="AA790" s="51"/>
      <c r="AB790" s="51"/>
      <c r="AC790" s="51"/>
      <c r="AD790" s="51"/>
      <c r="AE790" s="51"/>
      <c r="AF790" s="51"/>
      <c r="AG790" s="51"/>
    </row>
    <row r="791" ht="13.5" customHeight="1">
      <c r="A791" s="5"/>
      <c r="B791" s="51"/>
      <c r="C791" s="51"/>
      <c r="D791" s="51"/>
      <c r="E791" s="51"/>
      <c r="F791" s="51"/>
      <c r="G791" s="78"/>
      <c r="H791" s="193"/>
      <c r="I791" s="51"/>
      <c r="J791" s="51"/>
      <c r="K791" s="51"/>
      <c r="L791" s="99"/>
      <c r="M791" s="51"/>
      <c r="N791" s="51"/>
      <c r="O791" s="51"/>
      <c r="P791" s="51"/>
      <c r="Q791" s="51"/>
      <c r="R791" s="51"/>
      <c r="S791" s="51"/>
      <c r="T791" s="51"/>
      <c r="U791" s="51"/>
      <c r="V791" s="51"/>
      <c r="W791" s="51"/>
      <c r="X791" s="51"/>
      <c r="Y791" s="51"/>
      <c r="Z791" s="51"/>
      <c r="AA791" s="51"/>
      <c r="AB791" s="51"/>
      <c r="AC791" s="51"/>
      <c r="AD791" s="51"/>
      <c r="AE791" s="51"/>
      <c r="AF791" s="51"/>
      <c r="AG791" s="51"/>
    </row>
    <row r="792" ht="13.5" customHeight="1">
      <c r="A792" s="5"/>
      <c r="B792" s="51"/>
      <c r="C792" s="51"/>
      <c r="D792" s="51"/>
      <c r="E792" s="51"/>
      <c r="F792" s="51"/>
      <c r="G792" s="78"/>
      <c r="H792" s="193"/>
      <c r="I792" s="51"/>
      <c r="J792" s="51"/>
      <c r="K792" s="51"/>
      <c r="L792" s="99"/>
      <c r="M792" s="51"/>
      <c r="N792" s="51"/>
      <c r="O792" s="51"/>
      <c r="P792" s="51"/>
      <c r="Q792" s="51"/>
      <c r="R792" s="51"/>
      <c r="S792" s="51"/>
      <c r="T792" s="51"/>
      <c r="U792" s="51"/>
      <c r="V792" s="51"/>
      <c r="W792" s="51"/>
      <c r="X792" s="51"/>
      <c r="Y792" s="51"/>
      <c r="Z792" s="51"/>
      <c r="AA792" s="51"/>
      <c r="AB792" s="51"/>
      <c r="AC792" s="51"/>
      <c r="AD792" s="51"/>
      <c r="AE792" s="51"/>
      <c r="AF792" s="51"/>
      <c r="AG792" s="51"/>
    </row>
    <row r="793" ht="13.5" customHeight="1">
      <c r="A793" s="5"/>
      <c r="B793" s="51"/>
      <c r="C793" s="51"/>
      <c r="D793" s="51"/>
      <c r="E793" s="51"/>
      <c r="F793" s="51"/>
      <c r="G793" s="78"/>
      <c r="H793" s="193"/>
      <c r="I793" s="51"/>
      <c r="J793" s="51"/>
      <c r="K793" s="51"/>
      <c r="L793" s="99"/>
      <c r="M793" s="51"/>
      <c r="N793" s="51"/>
      <c r="O793" s="51"/>
      <c r="P793" s="51"/>
      <c r="Q793" s="51"/>
      <c r="R793" s="51"/>
      <c r="S793" s="51"/>
      <c r="T793" s="51"/>
      <c r="U793" s="51"/>
      <c r="V793" s="51"/>
      <c r="W793" s="51"/>
      <c r="X793" s="51"/>
      <c r="Y793" s="51"/>
      <c r="Z793" s="51"/>
      <c r="AA793" s="51"/>
      <c r="AB793" s="51"/>
      <c r="AC793" s="51"/>
      <c r="AD793" s="51"/>
      <c r="AE793" s="51"/>
      <c r="AF793" s="51"/>
      <c r="AG793" s="51"/>
    </row>
    <row r="794" ht="13.5" customHeight="1">
      <c r="A794" s="5"/>
      <c r="B794" s="51"/>
      <c r="C794" s="51"/>
      <c r="D794" s="51"/>
      <c r="E794" s="51"/>
      <c r="F794" s="51"/>
      <c r="G794" s="78"/>
      <c r="H794" s="193"/>
      <c r="I794" s="51"/>
      <c r="J794" s="51"/>
      <c r="K794" s="51"/>
      <c r="L794" s="99"/>
      <c r="M794" s="51"/>
      <c r="N794" s="51"/>
      <c r="O794" s="51"/>
      <c r="P794" s="51"/>
      <c r="Q794" s="51"/>
      <c r="R794" s="51"/>
      <c r="S794" s="51"/>
      <c r="T794" s="51"/>
      <c r="U794" s="51"/>
      <c r="V794" s="51"/>
      <c r="W794" s="51"/>
      <c r="X794" s="51"/>
      <c r="Y794" s="51"/>
      <c r="Z794" s="51"/>
      <c r="AA794" s="51"/>
      <c r="AB794" s="51"/>
      <c r="AC794" s="51"/>
      <c r="AD794" s="51"/>
      <c r="AE794" s="51"/>
      <c r="AF794" s="51"/>
      <c r="AG794" s="51"/>
    </row>
    <row r="795" ht="13.5" customHeight="1">
      <c r="A795" s="5"/>
      <c r="B795" s="51"/>
      <c r="C795" s="51"/>
      <c r="D795" s="51"/>
      <c r="E795" s="51"/>
      <c r="F795" s="51"/>
      <c r="G795" s="78"/>
      <c r="H795" s="193"/>
      <c r="I795" s="51"/>
      <c r="J795" s="51"/>
      <c r="K795" s="51"/>
      <c r="L795" s="99"/>
      <c r="M795" s="51"/>
      <c r="N795" s="51"/>
      <c r="O795" s="51"/>
      <c r="P795" s="51"/>
      <c r="Q795" s="51"/>
      <c r="R795" s="51"/>
      <c r="S795" s="51"/>
      <c r="T795" s="51"/>
      <c r="U795" s="51"/>
      <c r="V795" s="51"/>
      <c r="W795" s="51"/>
      <c r="X795" s="51"/>
      <c r="Y795" s="51"/>
      <c r="Z795" s="51"/>
      <c r="AA795" s="51"/>
      <c r="AB795" s="51"/>
      <c r="AC795" s="51"/>
      <c r="AD795" s="51"/>
      <c r="AE795" s="51"/>
      <c r="AF795" s="51"/>
      <c r="AG795" s="51"/>
    </row>
    <row r="796" ht="13.5" customHeight="1">
      <c r="A796" s="5"/>
      <c r="B796" s="51"/>
      <c r="C796" s="51"/>
      <c r="D796" s="51"/>
      <c r="E796" s="51"/>
      <c r="F796" s="51"/>
      <c r="G796" s="78"/>
      <c r="H796" s="193"/>
      <c r="I796" s="51"/>
      <c r="J796" s="51"/>
      <c r="K796" s="51"/>
      <c r="L796" s="99"/>
      <c r="M796" s="51"/>
      <c r="N796" s="51"/>
      <c r="O796" s="51"/>
      <c r="P796" s="51"/>
      <c r="Q796" s="51"/>
      <c r="R796" s="51"/>
      <c r="S796" s="51"/>
      <c r="T796" s="51"/>
      <c r="U796" s="51"/>
      <c r="V796" s="51"/>
      <c r="W796" s="51"/>
      <c r="X796" s="51"/>
      <c r="Y796" s="51"/>
      <c r="Z796" s="51"/>
      <c r="AA796" s="51"/>
      <c r="AB796" s="51"/>
      <c r="AC796" s="51"/>
      <c r="AD796" s="51"/>
      <c r="AE796" s="51"/>
      <c r="AF796" s="51"/>
      <c r="AG796" s="51"/>
    </row>
    <row r="797" ht="13.5" customHeight="1">
      <c r="A797" s="5"/>
      <c r="B797" s="51"/>
      <c r="C797" s="51"/>
      <c r="D797" s="51"/>
      <c r="E797" s="51"/>
      <c r="F797" s="51"/>
      <c r="G797" s="78"/>
      <c r="H797" s="193"/>
      <c r="I797" s="51"/>
      <c r="J797" s="51"/>
      <c r="K797" s="51"/>
      <c r="L797" s="99"/>
      <c r="M797" s="51"/>
      <c r="N797" s="51"/>
      <c r="O797" s="51"/>
      <c r="P797" s="51"/>
      <c r="Q797" s="51"/>
      <c r="R797" s="51"/>
      <c r="S797" s="51"/>
      <c r="T797" s="51"/>
      <c r="U797" s="51"/>
      <c r="V797" s="51"/>
      <c r="W797" s="51"/>
      <c r="X797" s="51"/>
      <c r="Y797" s="51"/>
      <c r="Z797" s="51"/>
      <c r="AA797" s="51"/>
      <c r="AB797" s="51"/>
      <c r="AC797" s="51"/>
      <c r="AD797" s="51"/>
      <c r="AE797" s="51"/>
      <c r="AF797" s="51"/>
      <c r="AG797" s="51"/>
    </row>
    <row r="798" ht="13.5" customHeight="1">
      <c r="A798" s="5"/>
      <c r="B798" s="51"/>
      <c r="C798" s="51"/>
      <c r="D798" s="51"/>
      <c r="E798" s="51"/>
      <c r="F798" s="51"/>
      <c r="G798" s="78"/>
      <c r="H798" s="193"/>
      <c r="I798" s="51"/>
      <c r="J798" s="51"/>
      <c r="K798" s="51"/>
      <c r="L798" s="99"/>
      <c r="M798" s="51"/>
      <c r="N798" s="51"/>
      <c r="O798" s="51"/>
      <c r="P798" s="51"/>
      <c r="Q798" s="51"/>
      <c r="R798" s="51"/>
      <c r="S798" s="51"/>
      <c r="T798" s="51"/>
      <c r="U798" s="51"/>
      <c r="V798" s="51"/>
      <c r="W798" s="51"/>
      <c r="X798" s="51"/>
      <c r="Y798" s="51"/>
      <c r="Z798" s="51"/>
      <c r="AA798" s="51"/>
      <c r="AB798" s="51"/>
      <c r="AC798" s="51"/>
      <c r="AD798" s="51"/>
      <c r="AE798" s="51"/>
      <c r="AF798" s="51"/>
      <c r="AG798" s="51"/>
    </row>
    <row r="799" ht="13.5" customHeight="1">
      <c r="A799" s="5"/>
      <c r="B799" s="51"/>
      <c r="C799" s="51"/>
      <c r="D799" s="51"/>
      <c r="E799" s="51"/>
      <c r="F799" s="51"/>
      <c r="G799" s="78"/>
      <c r="H799" s="193"/>
      <c r="I799" s="51"/>
      <c r="J799" s="51"/>
      <c r="K799" s="51"/>
      <c r="L799" s="99"/>
      <c r="M799" s="51"/>
      <c r="N799" s="51"/>
      <c r="O799" s="51"/>
      <c r="P799" s="51"/>
      <c r="Q799" s="51"/>
      <c r="R799" s="51"/>
      <c r="S799" s="51"/>
      <c r="T799" s="51"/>
      <c r="U799" s="51"/>
      <c r="V799" s="51"/>
      <c r="W799" s="51"/>
      <c r="X799" s="51"/>
      <c r="Y799" s="51"/>
      <c r="Z799" s="51"/>
      <c r="AA799" s="51"/>
      <c r="AB799" s="51"/>
      <c r="AC799" s="51"/>
      <c r="AD799" s="51"/>
      <c r="AE799" s="51"/>
      <c r="AF799" s="51"/>
      <c r="AG799" s="51"/>
    </row>
    <row r="800" ht="13.5" customHeight="1">
      <c r="A800" s="5"/>
      <c r="B800" s="51"/>
      <c r="C800" s="51"/>
      <c r="D800" s="51"/>
      <c r="E800" s="51"/>
      <c r="F800" s="51"/>
      <c r="G800" s="78"/>
      <c r="H800" s="193"/>
      <c r="I800" s="51"/>
      <c r="J800" s="51"/>
      <c r="K800" s="51"/>
      <c r="L800" s="99"/>
      <c r="M800" s="51"/>
      <c r="N800" s="51"/>
      <c r="O800" s="51"/>
      <c r="P800" s="51"/>
      <c r="Q800" s="51"/>
      <c r="R800" s="51"/>
      <c r="S800" s="51"/>
      <c r="T800" s="51"/>
      <c r="U800" s="51"/>
      <c r="V800" s="51"/>
      <c r="W800" s="51"/>
      <c r="X800" s="51"/>
      <c r="Y800" s="51"/>
      <c r="Z800" s="51"/>
      <c r="AA800" s="51"/>
      <c r="AB800" s="51"/>
      <c r="AC800" s="51"/>
      <c r="AD800" s="51"/>
      <c r="AE800" s="51"/>
      <c r="AF800" s="51"/>
      <c r="AG800" s="51"/>
    </row>
    <row r="801" ht="13.5" customHeight="1">
      <c r="A801" s="5"/>
      <c r="B801" s="51"/>
      <c r="C801" s="51"/>
      <c r="D801" s="51"/>
      <c r="E801" s="51"/>
      <c r="F801" s="51"/>
      <c r="G801" s="78"/>
      <c r="H801" s="193"/>
      <c r="I801" s="51"/>
      <c r="J801" s="51"/>
      <c r="K801" s="51"/>
      <c r="L801" s="99"/>
      <c r="M801" s="51"/>
      <c r="N801" s="51"/>
      <c r="O801" s="51"/>
      <c r="P801" s="51"/>
      <c r="Q801" s="51"/>
      <c r="R801" s="51"/>
      <c r="S801" s="51"/>
      <c r="T801" s="51"/>
      <c r="U801" s="51"/>
      <c r="V801" s="51"/>
      <c r="W801" s="51"/>
      <c r="X801" s="51"/>
      <c r="Y801" s="51"/>
      <c r="Z801" s="51"/>
      <c r="AA801" s="51"/>
      <c r="AB801" s="51"/>
      <c r="AC801" s="51"/>
      <c r="AD801" s="51"/>
      <c r="AE801" s="51"/>
      <c r="AF801" s="51"/>
      <c r="AG801" s="51"/>
    </row>
    <row r="802" ht="13.5" customHeight="1">
      <c r="A802" s="5"/>
      <c r="B802" s="51"/>
      <c r="C802" s="51"/>
      <c r="D802" s="51"/>
      <c r="E802" s="51"/>
      <c r="F802" s="51"/>
      <c r="G802" s="78"/>
      <c r="H802" s="193"/>
      <c r="I802" s="51"/>
      <c r="J802" s="51"/>
      <c r="K802" s="51"/>
      <c r="L802" s="99"/>
      <c r="M802" s="51"/>
      <c r="N802" s="51"/>
      <c r="O802" s="51"/>
      <c r="P802" s="51"/>
      <c r="Q802" s="51"/>
      <c r="R802" s="51"/>
      <c r="S802" s="51"/>
      <c r="T802" s="51"/>
      <c r="U802" s="51"/>
      <c r="V802" s="51"/>
      <c r="W802" s="51"/>
      <c r="X802" s="51"/>
      <c r="Y802" s="51"/>
      <c r="Z802" s="51"/>
      <c r="AA802" s="51"/>
      <c r="AB802" s="51"/>
      <c r="AC802" s="51"/>
      <c r="AD802" s="51"/>
      <c r="AE802" s="51"/>
      <c r="AF802" s="51"/>
      <c r="AG802" s="51"/>
    </row>
    <row r="803" ht="13.5" customHeight="1">
      <c r="A803" s="5"/>
      <c r="B803" s="51"/>
      <c r="C803" s="51"/>
      <c r="D803" s="51"/>
      <c r="E803" s="51"/>
      <c r="F803" s="51"/>
      <c r="G803" s="78"/>
      <c r="H803" s="193"/>
      <c r="I803" s="51"/>
      <c r="J803" s="51"/>
      <c r="K803" s="51"/>
      <c r="L803" s="99"/>
      <c r="M803" s="51"/>
      <c r="N803" s="51"/>
      <c r="O803" s="51"/>
      <c r="P803" s="51"/>
      <c r="Q803" s="51"/>
      <c r="R803" s="51"/>
      <c r="S803" s="51"/>
      <c r="T803" s="51"/>
      <c r="U803" s="51"/>
      <c r="V803" s="51"/>
      <c r="W803" s="51"/>
      <c r="X803" s="51"/>
      <c r="Y803" s="51"/>
      <c r="Z803" s="51"/>
      <c r="AA803" s="51"/>
      <c r="AB803" s="51"/>
      <c r="AC803" s="51"/>
      <c r="AD803" s="51"/>
      <c r="AE803" s="51"/>
      <c r="AF803" s="51"/>
      <c r="AG803" s="51"/>
    </row>
    <row r="804" ht="13.5" customHeight="1">
      <c r="A804" s="5"/>
      <c r="B804" s="51"/>
      <c r="C804" s="51"/>
      <c r="D804" s="51"/>
      <c r="E804" s="51"/>
      <c r="F804" s="51"/>
      <c r="G804" s="78"/>
      <c r="H804" s="193"/>
      <c r="I804" s="51"/>
      <c r="J804" s="51"/>
      <c r="K804" s="51"/>
      <c r="L804" s="99"/>
      <c r="M804" s="51"/>
      <c r="N804" s="51"/>
      <c r="O804" s="51"/>
      <c r="P804" s="51"/>
      <c r="Q804" s="51"/>
      <c r="R804" s="51"/>
      <c r="S804" s="51"/>
      <c r="T804" s="51"/>
      <c r="U804" s="51"/>
      <c r="V804" s="51"/>
      <c r="W804" s="51"/>
      <c r="X804" s="51"/>
      <c r="Y804" s="51"/>
      <c r="Z804" s="51"/>
      <c r="AA804" s="51"/>
      <c r="AB804" s="51"/>
      <c r="AC804" s="51"/>
      <c r="AD804" s="51"/>
      <c r="AE804" s="51"/>
      <c r="AF804" s="51"/>
      <c r="AG804" s="51"/>
    </row>
    <row r="805" ht="13.5" customHeight="1">
      <c r="A805" s="5"/>
      <c r="B805" s="51"/>
      <c r="C805" s="51"/>
      <c r="D805" s="51"/>
      <c r="E805" s="51"/>
      <c r="F805" s="51"/>
      <c r="G805" s="78"/>
      <c r="H805" s="193"/>
      <c r="I805" s="51"/>
      <c r="J805" s="51"/>
      <c r="K805" s="51"/>
      <c r="L805" s="99"/>
      <c r="M805" s="51"/>
      <c r="N805" s="51"/>
      <c r="O805" s="51"/>
      <c r="P805" s="51"/>
      <c r="Q805" s="51"/>
      <c r="R805" s="51"/>
      <c r="S805" s="51"/>
      <c r="T805" s="51"/>
      <c r="U805" s="51"/>
      <c r="V805" s="51"/>
      <c r="W805" s="51"/>
      <c r="X805" s="51"/>
      <c r="Y805" s="51"/>
      <c r="Z805" s="51"/>
      <c r="AA805" s="51"/>
      <c r="AB805" s="51"/>
      <c r="AC805" s="51"/>
      <c r="AD805" s="51"/>
      <c r="AE805" s="51"/>
      <c r="AF805" s="51"/>
      <c r="AG805" s="51"/>
    </row>
    <row r="806" ht="13.5" customHeight="1">
      <c r="A806" s="5"/>
      <c r="B806" s="51"/>
      <c r="C806" s="51"/>
      <c r="D806" s="51"/>
      <c r="E806" s="51"/>
      <c r="F806" s="51"/>
      <c r="G806" s="78"/>
      <c r="H806" s="193"/>
      <c r="I806" s="51"/>
      <c r="J806" s="51"/>
      <c r="K806" s="51"/>
      <c r="L806" s="99"/>
      <c r="M806" s="51"/>
      <c r="N806" s="51"/>
      <c r="O806" s="51"/>
      <c r="P806" s="51"/>
      <c r="Q806" s="51"/>
      <c r="R806" s="51"/>
      <c r="S806" s="51"/>
      <c r="T806" s="51"/>
      <c r="U806" s="51"/>
      <c r="V806" s="51"/>
      <c r="W806" s="51"/>
      <c r="X806" s="51"/>
      <c r="Y806" s="51"/>
      <c r="Z806" s="51"/>
      <c r="AA806" s="51"/>
      <c r="AB806" s="51"/>
      <c r="AC806" s="51"/>
      <c r="AD806" s="51"/>
      <c r="AE806" s="51"/>
      <c r="AF806" s="51"/>
      <c r="AG806" s="51"/>
    </row>
    <row r="807" ht="13.5" customHeight="1">
      <c r="A807" s="5"/>
      <c r="B807" s="51"/>
      <c r="C807" s="51"/>
      <c r="D807" s="51"/>
      <c r="E807" s="51"/>
      <c r="F807" s="51"/>
      <c r="G807" s="78"/>
      <c r="H807" s="193"/>
      <c r="I807" s="51"/>
      <c r="J807" s="51"/>
      <c r="K807" s="51"/>
      <c r="L807" s="99"/>
      <c r="M807" s="51"/>
      <c r="N807" s="51"/>
      <c r="O807" s="51"/>
      <c r="P807" s="51"/>
      <c r="Q807" s="51"/>
      <c r="R807" s="51"/>
      <c r="S807" s="51"/>
      <c r="T807" s="51"/>
      <c r="U807" s="51"/>
      <c r="V807" s="51"/>
      <c r="W807" s="51"/>
      <c r="X807" s="51"/>
      <c r="Y807" s="51"/>
      <c r="Z807" s="51"/>
      <c r="AA807" s="51"/>
      <c r="AB807" s="51"/>
      <c r="AC807" s="51"/>
      <c r="AD807" s="51"/>
      <c r="AE807" s="51"/>
      <c r="AF807" s="51"/>
      <c r="AG807" s="51"/>
    </row>
    <row r="808" ht="13.5" customHeight="1">
      <c r="A808" s="5"/>
      <c r="B808" s="51"/>
      <c r="C808" s="51"/>
      <c r="D808" s="51"/>
      <c r="E808" s="51"/>
      <c r="F808" s="51"/>
      <c r="G808" s="78"/>
      <c r="H808" s="193"/>
      <c r="I808" s="51"/>
      <c r="J808" s="51"/>
      <c r="K808" s="51"/>
      <c r="L808" s="99"/>
      <c r="M808" s="51"/>
      <c r="N808" s="51"/>
      <c r="O808" s="51"/>
      <c r="P808" s="51"/>
      <c r="Q808" s="51"/>
      <c r="R808" s="51"/>
      <c r="S808" s="51"/>
      <c r="T808" s="51"/>
      <c r="U808" s="51"/>
      <c r="V808" s="51"/>
      <c r="W808" s="51"/>
      <c r="X808" s="51"/>
      <c r="Y808" s="51"/>
      <c r="Z808" s="51"/>
      <c r="AA808" s="51"/>
      <c r="AB808" s="51"/>
      <c r="AC808" s="51"/>
      <c r="AD808" s="51"/>
      <c r="AE808" s="51"/>
      <c r="AF808" s="51"/>
      <c r="AG808" s="51"/>
    </row>
    <row r="809" ht="13.5" customHeight="1">
      <c r="A809" s="5"/>
      <c r="B809" s="51"/>
      <c r="C809" s="51"/>
      <c r="D809" s="51"/>
      <c r="E809" s="51"/>
      <c r="F809" s="51"/>
      <c r="G809" s="78"/>
      <c r="H809" s="193"/>
      <c r="I809" s="51"/>
      <c r="J809" s="51"/>
      <c r="K809" s="51"/>
      <c r="L809" s="99"/>
      <c r="M809" s="51"/>
      <c r="N809" s="51"/>
      <c r="O809" s="51"/>
      <c r="P809" s="51"/>
      <c r="Q809" s="51"/>
      <c r="R809" s="51"/>
      <c r="S809" s="51"/>
      <c r="T809" s="51"/>
      <c r="U809" s="51"/>
      <c r="V809" s="51"/>
      <c r="W809" s="51"/>
      <c r="X809" s="51"/>
      <c r="Y809" s="51"/>
      <c r="Z809" s="51"/>
      <c r="AA809" s="51"/>
      <c r="AB809" s="51"/>
      <c r="AC809" s="51"/>
      <c r="AD809" s="51"/>
      <c r="AE809" s="51"/>
      <c r="AF809" s="51"/>
      <c r="AG809" s="51"/>
    </row>
    <row r="810" ht="13.5" customHeight="1">
      <c r="A810" s="5"/>
      <c r="B810" s="51"/>
      <c r="C810" s="51"/>
      <c r="D810" s="51"/>
      <c r="E810" s="51"/>
      <c r="F810" s="51"/>
      <c r="G810" s="78"/>
      <c r="H810" s="193"/>
      <c r="I810" s="51"/>
      <c r="J810" s="51"/>
      <c r="K810" s="51"/>
      <c r="L810" s="99"/>
      <c r="M810" s="51"/>
      <c r="N810" s="51"/>
      <c r="O810" s="51"/>
      <c r="P810" s="51"/>
      <c r="Q810" s="51"/>
      <c r="R810" s="51"/>
      <c r="S810" s="51"/>
      <c r="T810" s="51"/>
      <c r="U810" s="51"/>
      <c r="V810" s="51"/>
      <c r="W810" s="51"/>
      <c r="X810" s="51"/>
      <c r="Y810" s="51"/>
      <c r="Z810" s="51"/>
      <c r="AA810" s="51"/>
      <c r="AB810" s="51"/>
      <c r="AC810" s="51"/>
      <c r="AD810" s="51"/>
      <c r="AE810" s="51"/>
      <c r="AF810" s="51"/>
      <c r="AG810" s="51"/>
    </row>
    <row r="811" ht="13.5" customHeight="1">
      <c r="A811" s="5"/>
      <c r="B811" s="51"/>
      <c r="C811" s="51"/>
      <c r="D811" s="51"/>
      <c r="E811" s="51"/>
      <c r="F811" s="51"/>
      <c r="G811" s="78"/>
      <c r="H811" s="193"/>
      <c r="I811" s="51"/>
      <c r="J811" s="51"/>
      <c r="K811" s="51"/>
      <c r="L811" s="99"/>
      <c r="M811" s="51"/>
      <c r="N811" s="51"/>
      <c r="O811" s="51"/>
      <c r="P811" s="51"/>
      <c r="Q811" s="51"/>
      <c r="R811" s="51"/>
      <c r="S811" s="51"/>
      <c r="T811" s="51"/>
      <c r="U811" s="51"/>
      <c r="V811" s="51"/>
      <c r="W811" s="51"/>
      <c r="X811" s="51"/>
      <c r="Y811" s="51"/>
      <c r="Z811" s="51"/>
      <c r="AA811" s="51"/>
      <c r="AB811" s="51"/>
      <c r="AC811" s="51"/>
      <c r="AD811" s="51"/>
      <c r="AE811" s="51"/>
      <c r="AF811" s="51"/>
      <c r="AG811" s="51"/>
    </row>
    <row r="812" ht="13.5" customHeight="1">
      <c r="A812" s="5"/>
      <c r="B812" s="51"/>
      <c r="C812" s="51"/>
      <c r="D812" s="51"/>
      <c r="E812" s="51"/>
      <c r="F812" s="51"/>
      <c r="G812" s="78"/>
      <c r="H812" s="193"/>
      <c r="I812" s="51"/>
      <c r="J812" s="51"/>
      <c r="K812" s="51"/>
      <c r="L812" s="99"/>
      <c r="M812" s="51"/>
      <c r="N812" s="51"/>
      <c r="O812" s="51"/>
      <c r="P812" s="51"/>
      <c r="Q812" s="51"/>
      <c r="R812" s="51"/>
      <c r="S812" s="51"/>
      <c r="T812" s="51"/>
      <c r="U812" s="51"/>
      <c r="V812" s="51"/>
      <c r="W812" s="51"/>
      <c r="X812" s="51"/>
      <c r="Y812" s="51"/>
      <c r="Z812" s="51"/>
      <c r="AA812" s="51"/>
      <c r="AB812" s="51"/>
      <c r="AC812" s="51"/>
      <c r="AD812" s="51"/>
      <c r="AE812" s="51"/>
      <c r="AF812" s="51"/>
      <c r="AG812" s="51"/>
    </row>
    <row r="813" ht="13.5" customHeight="1">
      <c r="A813" s="5"/>
      <c r="B813" s="51"/>
      <c r="C813" s="51"/>
      <c r="D813" s="51"/>
      <c r="E813" s="51"/>
      <c r="F813" s="51"/>
      <c r="G813" s="78"/>
      <c r="H813" s="193"/>
      <c r="I813" s="51"/>
      <c r="J813" s="51"/>
      <c r="K813" s="51"/>
      <c r="L813" s="99"/>
      <c r="M813" s="51"/>
      <c r="N813" s="51"/>
      <c r="O813" s="51"/>
      <c r="P813" s="51"/>
      <c r="Q813" s="51"/>
      <c r="R813" s="51"/>
      <c r="S813" s="51"/>
      <c r="T813" s="51"/>
      <c r="U813" s="51"/>
      <c r="V813" s="51"/>
      <c r="W813" s="51"/>
      <c r="X813" s="51"/>
      <c r="Y813" s="51"/>
      <c r="Z813" s="51"/>
      <c r="AA813" s="51"/>
      <c r="AB813" s="51"/>
      <c r="AC813" s="51"/>
      <c r="AD813" s="51"/>
      <c r="AE813" s="51"/>
      <c r="AF813" s="51"/>
      <c r="AG813" s="51"/>
    </row>
    <row r="814" ht="13.5" customHeight="1">
      <c r="A814" s="5"/>
      <c r="B814" s="51"/>
      <c r="C814" s="51"/>
      <c r="D814" s="51"/>
      <c r="E814" s="51"/>
      <c r="F814" s="51"/>
      <c r="G814" s="78"/>
      <c r="H814" s="193"/>
      <c r="I814" s="51"/>
      <c r="J814" s="51"/>
      <c r="K814" s="51"/>
      <c r="L814" s="99"/>
      <c r="M814" s="51"/>
      <c r="N814" s="51"/>
      <c r="O814" s="51"/>
      <c r="P814" s="51"/>
      <c r="Q814" s="51"/>
      <c r="R814" s="51"/>
      <c r="S814" s="51"/>
      <c r="T814" s="51"/>
      <c r="U814" s="51"/>
      <c r="V814" s="51"/>
      <c r="W814" s="51"/>
      <c r="X814" s="51"/>
      <c r="Y814" s="51"/>
      <c r="Z814" s="51"/>
      <c r="AA814" s="51"/>
      <c r="AB814" s="51"/>
      <c r="AC814" s="51"/>
      <c r="AD814" s="51"/>
      <c r="AE814" s="51"/>
      <c r="AF814" s="51"/>
      <c r="AG814" s="51"/>
    </row>
    <row r="815" ht="13.5" customHeight="1">
      <c r="A815" s="5"/>
      <c r="B815" s="51"/>
      <c r="C815" s="51"/>
      <c r="D815" s="51"/>
      <c r="E815" s="51"/>
      <c r="F815" s="51"/>
      <c r="G815" s="78"/>
      <c r="H815" s="193"/>
      <c r="I815" s="51"/>
      <c r="J815" s="51"/>
      <c r="K815" s="51"/>
      <c r="L815" s="99"/>
      <c r="M815" s="51"/>
      <c r="N815" s="51"/>
      <c r="O815" s="51"/>
      <c r="P815" s="51"/>
      <c r="Q815" s="51"/>
      <c r="R815" s="51"/>
      <c r="S815" s="51"/>
      <c r="T815" s="51"/>
      <c r="U815" s="51"/>
      <c r="V815" s="51"/>
      <c r="W815" s="51"/>
      <c r="X815" s="51"/>
      <c r="Y815" s="51"/>
      <c r="Z815" s="51"/>
      <c r="AA815" s="51"/>
      <c r="AB815" s="51"/>
      <c r="AC815" s="51"/>
      <c r="AD815" s="51"/>
      <c r="AE815" s="51"/>
      <c r="AF815" s="51"/>
      <c r="AG815" s="51"/>
    </row>
    <row r="816" ht="13.5" customHeight="1">
      <c r="A816" s="5"/>
      <c r="B816" s="51"/>
      <c r="C816" s="51"/>
      <c r="D816" s="51"/>
      <c r="E816" s="51"/>
      <c r="F816" s="51"/>
      <c r="G816" s="78"/>
      <c r="H816" s="193"/>
      <c r="I816" s="51"/>
      <c r="J816" s="51"/>
      <c r="K816" s="51"/>
      <c r="L816" s="99"/>
      <c r="M816" s="51"/>
      <c r="N816" s="51"/>
      <c r="O816" s="51"/>
      <c r="P816" s="51"/>
      <c r="Q816" s="51"/>
      <c r="R816" s="51"/>
      <c r="S816" s="51"/>
      <c r="T816" s="51"/>
      <c r="U816" s="51"/>
      <c r="V816" s="51"/>
      <c r="W816" s="51"/>
      <c r="X816" s="51"/>
      <c r="Y816" s="51"/>
      <c r="Z816" s="51"/>
      <c r="AA816" s="51"/>
      <c r="AB816" s="51"/>
      <c r="AC816" s="51"/>
      <c r="AD816" s="51"/>
      <c r="AE816" s="51"/>
      <c r="AF816" s="51"/>
      <c r="AG816" s="51"/>
    </row>
    <row r="817" ht="13.5" customHeight="1">
      <c r="A817" s="5"/>
      <c r="B817" s="51"/>
      <c r="C817" s="51"/>
      <c r="D817" s="51"/>
      <c r="E817" s="51"/>
      <c r="F817" s="51"/>
      <c r="G817" s="78"/>
      <c r="H817" s="193"/>
      <c r="I817" s="51"/>
      <c r="J817" s="51"/>
      <c r="K817" s="51"/>
      <c r="L817" s="99"/>
      <c r="M817" s="51"/>
      <c r="N817" s="51"/>
      <c r="O817" s="51"/>
      <c r="P817" s="51"/>
      <c r="Q817" s="51"/>
      <c r="R817" s="51"/>
      <c r="S817" s="51"/>
      <c r="T817" s="51"/>
      <c r="U817" s="51"/>
      <c r="V817" s="51"/>
      <c r="W817" s="51"/>
      <c r="X817" s="51"/>
      <c r="Y817" s="51"/>
      <c r="Z817" s="51"/>
      <c r="AA817" s="51"/>
      <c r="AB817" s="51"/>
      <c r="AC817" s="51"/>
      <c r="AD817" s="51"/>
      <c r="AE817" s="51"/>
      <c r="AF817" s="51"/>
      <c r="AG817" s="51"/>
    </row>
    <row r="818" ht="13.5" customHeight="1">
      <c r="A818" s="5"/>
      <c r="B818" s="51"/>
      <c r="C818" s="51"/>
      <c r="D818" s="51"/>
      <c r="E818" s="51"/>
      <c r="F818" s="51"/>
      <c r="G818" s="78"/>
      <c r="H818" s="193"/>
      <c r="I818" s="51"/>
      <c r="J818" s="51"/>
      <c r="K818" s="51"/>
      <c r="L818" s="99"/>
      <c r="M818" s="51"/>
      <c r="N818" s="51"/>
      <c r="O818" s="51"/>
      <c r="P818" s="51"/>
      <c r="Q818" s="51"/>
      <c r="R818" s="51"/>
      <c r="S818" s="51"/>
      <c r="T818" s="51"/>
      <c r="U818" s="51"/>
      <c r="V818" s="51"/>
      <c r="W818" s="51"/>
      <c r="X818" s="51"/>
      <c r="Y818" s="51"/>
      <c r="Z818" s="51"/>
      <c r="AA818" s="51"/>
      <c r="AB818" s="51"/>
      <c r="AC818" s="51"/>
      <c r="AD818" s="51"/>
      <c r="AE818" s="51"/>
      <c r="AF818" s="51"/>
      <c r="AG818" s="51"/>
    </row>
    <row r="819" ht="13.5" customHeight="1">
      <c r="A819" s="5"/>
      <c r="B819" s="51"/>
      <c r="C819" s="51"/>
      <c r="D819" s="51"/>
      <c r="E819" s="51"/>
      <c r="F819" s="51"/>
      <c r="G819" s="78"/>
      <c r="H819" s="193"/>
      <c r="I819" s="51"/>
      <c r="J819" s="51"/>
      <c r="K819" s="51"/>
      <c r="L819" s="99"/>
      <c r="M819" s="51"/>
      <c r="N819" s="51"/>
      <c r="O819" s="51"/>
      <c r="P819" s="51"/>
      <c r="Q819" s="51"/>
      <c r="R819" s="51"/>
      <c r="S819" s="51"/>
      <c r="T819" s="51"/>
      <c r="U819" s="51"/>
      <c r="V819" s="51"/>
      <c r="W819" s="51"/>
      <c r="X819" s="51"/>
      <c r="Y819" s="51"/>
      <c r="Z819" s="51"/>
      <c r="AA819" s="51"/>
      <c r="AB819" s="51"/>
      <c r="AC819" s="51"/>
      <c r="AD819" s="51"/>
      <c r="AE819" s="51"/>
      <c r="AF819" s="51"/>
      <c r="AG819" s="51"/>
    </row>
    <row r="820" ht="13.5" customHeight="1">
      <c r="A820" s="5"/>
      <c r="B820" s="51"/>
      <c r="C820" s="51"/>
      <c r="D820" s="51"/>
      <c r="E820" s="51"/>
      <c r="F820" s="51"/>
      <c r="G820" s="78"/>
      <c r="H820" s="193"/>
      <c r="I820" s="51"/>
      <c r="J820" s="51"/>
      <c r="K820" s="51"/>
      <c r="L820" s="99"/>
      <c r="M820" s="51"/>
      <c r="N820" s="51"/>
      <c r="O820" s="51"/>
      <c r="P820" s="51"/>
      <c r="Q820" s="51"/>
      <c r="R820" s="51"/>
      <c r="S820" s="51"/>
      <c r="T820" s="51"/>
      <c r="U820" s="51"/>
      <c r="V820" s="51"/>
      <c r="W820" s="51"/>
      <c r="X820" s="51"/>
      <c r="Y820" s="51"/>
      <c r="Z820" s="51"/>
      <c r="AA820" s="51"/>
      <c r="AB820" s="51"/>
      <c r="AC820" s="51"/>
      <c r="AD820" s="51"/>
      <c r="AE820" s="51"/>
      <c r="AF820" s="51"/>
      <c r="AG820" s="51"/>
    </row>
    <row r="821" ht="13.5" customHeight="1">
      <c r="A821" s="5"/>
      <c r="B821" s="51"/>
      <c r="C821" s="51"/>
      <c r="D821" s="51"/>
      <c r="E821" s="51"/>
      <c r="F821" s="51"/>
      <c r="G821" s="78"/>
      <c r="H821" s="193"/>
      <c r="I821" s="51"/>
      <c r="J821" s="51"/>
      <c r="K821" s="51"/>
      <c r="L821" s="99"/>
      <c r="M821" s="51"/>
      <c r="N821" s="51"/>
      <c r="O821" s="51"/>
      <c r="P821" s="51"/>
      <c r="Q821" s="51"/>
      <c r="R821" s="51"/>
      <c r="S821" s="51"/>
      <c r="T821" s="51"/>
      <c r="U821" s="51"/>
      <c r="V821" s="51"/>
      <c r="W821" s="51"/>
      <c r="X821" s="51"/>
      <c r="Y821" s="51"/>
      <c r="Z821" s="51"/>
      <c r="AA821" s="51"/>
      <c r="AB821" s="51"/>
      <c r="AC821" s="51"/>
      <c r="AD821" s="51"/>
      <c r="AE821" s="51"/>
      <c r="AF821" s="51"/>
      <c r="AG821" s="51"/>
    </row>
    <row r="822" ht="13.5" customHeight="1">
      <c r="A822" s="5"/>
      <c r="B822" s="51"/>
      <c r="C822" s="51"/>
      <c r="D822" s="51"/>
      <c r="E822" s="51"/>
      <c r="F822" s="51"/>
      <c r="G822" s="78"/>
      <c r="H822" s="193"/>
      <c r="I822" s="51"/>
      <c r="J822" s="51"/>
      <c r="K822" s="51"/>
      <c r="L822" s="99"/>
      <c r="M822" s="51"/>
      <c r="N822" s="51"/>
      <c r="O822" s="51"/>
      <c r="P822" s="51"/>
      <c r="Q822" s="51"/>
      <c r="R822" s="51"/>
      <c r="S822" s="51"/>
      <c r="T822" s="51"/>
      <c r="U822" s="51"/>
      <c r="V822" s="51"/>
      <c r="W822" s="51"/>
      <c r="X822" s="51"/>
      <c r="Y822" s="51"/>
      <c r="Z822" s="51"/>
      <c r="AA822" s="51"/>
      <c r="AB822" s="51"/>
      <c r="AC822" s="51"/>
      <c r="AD822" s="51"/>
      <c r="AE822" s="51"/>
      <c r="AF822" s="51"/>
      <c r="AG822" s="51"/>
    </row>
    <row r="823" ht="13.5" customHeight="1">
      <c r="A823" s="5"/>
      <c r="B823" s="51"/>
      <c r="C823" s="51"/>
      <c r="D823" s="51"/>
      <c r="E823" s="51"/>
      <c r="F823" s="51"/>
      <c r="G823" s="78"/>
      <c r="H823" s="193"/>
      <c r="I823" s="51"/>
      <c r="J823" s="51"/>
      <c r="K823" s="51"/>
      <c r="L823" s="99"/>
      <c r="M823" s="51"/>
      <c r="N823" s="51"/>
      <c r="O823" s="51"/>
      <c r="P823" s="51"/>
      <c r="Q823" s="51"/>
      <c r="R823" s="51"/>
      <c r="S823" s="51"/>
      <c r="T823" s="51"/>
      <c r="U823" s="51"/>
      <c r="V823" s="51"/>
      <c r="W823" s="51"/>
      <c r="X823" s="51"/>
      <c r="Y823" s="51"/>
      <c r="Z823" s="51"/>
      <c r="AA823" s="51"/>
      <c r="AB823" s="51"/>
      <c r="AC823" s="51"/>
      <c r="AD823" s="51"/>
      <c r="AE823" s="51"/>
      <c r="AF823" s="51"/>
      <c r="AG823" s="51"/>
    </row>
    <row r="824" ht="13.5" customHeight="1">
      <c r="A824" s="5"/>
      <c r="B824" s="51"/>
      <c r="C824" s="51"/>
      <c r="D824" s="51"/>
      <c r="E824" s="51"/>
      <c r="F824" s="51"/>
      <c r="G824" s="78"/>
      <c r="H824" s="193"/>
      <c r="I824" s="51"/>
      <c r="J824" s="51"/>
      <c r="K824" s="51"/>
      <c r="L824" s="99"/>
      <c r="M824" s="51"/>
      <c r="N824" s="51"/>
      <c r="O824" s="51"/>
      <c r="P824" s="51"/>
      <c r="Q824" s="51"/>
      <c r="R824" s="51"/>
      <c r="S824" s="51"/>
      <c r="T824" s="51"/>
      <c r="U824" s="51"/>
      <c r="V824" s="51"/>
      <c r="W824" s="51"/>
      <c r="X824" s="51"/>
      <c r="Y824" s="51"/>
      <c r="Z824" s="51"/>
      <c r="AA824" s="51"/>
      <c r="AB824" s="51"/>
      <c r="AC824" s="51"/>
      <c r="AD824" s="51"/>
      <c r="AE824" s="51"/>
      <c r="AF824" s="51"/>
      <c r="AG824" s="51"/>
    </row>
    <row r="825" ht="13.5" customHeight="1">
      <c r="A825" s="5"/>
      <c r="B825" s="51"/>
      <c r="C825" s="51"/>
      <c r="D825" s="51"/>
      <c r="E825" s="51"/>
      <c r="F825" s="51"/>
      <c r="G825" s="78"/>
      <c r="H825" s="193"/>
      <c r="I825" s="51"/>
      <c r="J825" s="51"/>
      <c r="K825" s="51"/>
      <c r="L825" s="99"/>
      <c r="M825" s="51"/>
      <c r="N825" s="51"/>
      <c r="O825" s="51"/>
      <c r="P825" s="51"/>
      <c r="Q825" s="51"/>
      <c r="R825" s="51"/>
      <c r="S825" s="51"/>
      <c r="T825" s="51"/>
      <c r="U825" s="51"/>
      <c r="V825" s="51"/>
      <c r="W825" s="51"/>
      <c r="X825" s="51"/>
      <c r="Y825" s="51"/>
      <c r="Z825" s="51"/>
      <c r="AA825" s="51"/>
      <c r="AB825" s="51"/>
      <c r="AC825" s="51"/>
      <c r="AD825" s="51"/>
      <c r="AE825" s="51"/>
      <c r="AF825" s="51"/>
      <c r="AG825" s="51"/>
    </row>
    <row r="826" ht="13.5" customHeight="1">
      <c r="A826" s="5"/>
      <c r="B826" s="51"/>
      <c r="C826" s="51"/>
      <c r="D826" s="51"/>
      <c r="E826" s="51"/>
      <c r="F826" s="51"/>
      <c r="G826" s="78"/>
      <c r="H826" s="193"/>
      <c r="I826" s="51"/>
      <c r="J826" s="51"/>
      <c r="K826" s="51"/>
      <c r="L826" s="99"/>
      <c r="M826" s="51"/>
      <c r="N826" s="51"/>
      <c r="O826" s="51"/>
      <c r="P826" s="51"/>
      <c r="Q826" s="51"/>
      <c r="R826" s="51"/>
      <c r="S826" s="51"/>
      <c r="T826" s="51"/>
      <c r="U826" s="51"/>
      <c r="V826" s="51"/>
      <c r="W826" s="51"/>
      <c r="X826" s="51"/>
      <c r="Y826" s="51"/>
      <c r="Z826" s="51"/>
      <c r="AA826" s="51"/>
      <c r="AB826" s="51"/>
      <c r="AC826" s="51"/>
      <c r="AD826" s="51"/>
      <c r="AE826" s="51"/>
      <c r="AF826" s="51"/>
      <c r="AG826" s="51"/>
    </row>
    <row r="827" ht="13.5" customHeight="1">
      <c r="A827" s="5"/>
      <c r="B827" s="51"/>
      <c r="C827" s="51"/>
      <c r="D827" s="51"/>
      <c r="E827" s="51"/>
      <c r="F827" s="51"/>
      <c r="G827" s="78"/>
      <c r="H827" s="193"/>
      <c r="I827" s="51"/>
      <c r="J827" s="51"/>
      <c r="K827" s="51"/>
      <c r="L827" s="99"/>
      <c r="M827" s="51"/>
      <c r="N827" s="51"/>
      <c r="O827" s="51"/>
      <c r="P827" s="51"/>
      <c r="Q827" s="51"/>
      <c r="R827" s="51"/>
      <c r="S827" s="51"/>
      <c r="T827" s="51"/>
      <c r="U827" s="51"/>
      <c r="V827" s="51"/>
      <c r="W827" s="51"/>
      <c r="X827" s="51"/>
      <c r="Y827" s="51"/>
      <c r="Z827" s="51"/>
      <c r="AA827" s="51"/>
      <c r="AB827" s="51"/>
      <c r="AC827" s="51"/>
      <c r="AD827" s="51"/>
      <c r="AE827" s="51"/>
      <c r="AF827" s="51"/>
      <c r="AG827" s="51"/>
    </row>
    <row r="828" ht="13.5" customHeight="1">
      <c r="A828" s="5"/>
      <c r="B828" s="51"/>
      <c r="C828" s="51"/>
      <c r="D828" s="51"/>
      <c r="E828" s="51"/>
      <c r="F828" s="51"/>
      <c r="G828" s="78"/>
      <c r="H828" s="193"/>
      <c r="I828" s="51"/>
      <c r="J828" s="51"/>
      <c r="K828" s="51"/>
      <c r="L828" s="99"/>
      <c r="M828" s="51"/>
      <c r="N828" s="51"/>
      <c r="O828" s="51"/>
      <c r="P828" s="51"/>
      <c r="Q828" s="51"/>
      <c r="R828" s="51"/>
      <c r="S828" s="51"/>
      <c r="T828" s="51"/>
      <c r="U828" s="51"/>
      <c r="V828" s="51"/>
      <c r="W828" s="51"/>
      <c r="X828" s="51"/>
      <c r="Y828" s="51"/>
      <c r="Z828" s="51"/>
      <c r="AA828" s="51"/>
      <c r="AB828" s="51"/>
      <c r="AC828" s="51"/>
      <c r="AD828" s="51"/>
      <c r="AE828" s="51"/>
      <c r="AF828" s="51"/>
      <c r="AG828" s="51"/>
    </row>
    <row r="829" ht="13.5" customHeight="1">
      <c r="A829" s="5"/>
      <c r="B829" s="51"/>
      <c r="C829" s="51"/>
      <c r="D829" s="51"/>
      <c r="E829" s="51"/>
      <c r="F829" s="51"/>
      <c r="G829" s="78"/>
      <c r="H829" s="193"/>
      <c r="I829" s="51"/>
      <c r="J829" s="51"/>
      <c r="K829" s="51"/>
      <c r="L829" s="99"/>
      <c r="M829" s="51"/>
      <c r="N829" s="51"/>
      <c r="O829" s="51"/>
      <c r="P829" s="51"/>
      <c r="Q829" s="51"/>
      <c r="R829" s="51"/>
      <c r="S829" s="51"/>
      <c r="T829" s="51"/>
      <c r="U829" s="51"/>
      <c r="V829" s="51"/>
      <c r="W829" s="51"/>
      <c r="X829" s="51"/>
      <c r="Y829" s="51"/>
      <c r="Z829" s="51"/>
      <c r="AA829" s="51"/>
      <c r="AB829" s="51"/>
      <c r="AC829" s="51"/>
      <c r="AD829" s="51"/>
      <c r="AE829" s="51"/>
      <c r="AF829" s="51"/>
      <c r="AG829" s="51"/>
    </row>
    <row r="830" ht="13.5" customHeight="1">
      <c r="A830" s="5"/>
      <c r="B830" s="51"/>
      <c r="C830" s="51"/>
      <c r="D830" s="51"/>
      <c r="E830" s="51"/>
      <c r="F830" s="51"/>
      <c r="G830" s="78"/>
      <c r="H830" s="193"/>
      <c r="I830" s="51"/>
      <c r="J830" s="51"/>
      <c r="K830" s="51"/>
      <c r="L830" s="99"/>
      <c r="M830" s="51"/>
      <c r="N830" s="51"/>
      <c r="O830" s="51"/>
      <c r="P830" s="51"/>
      <c r="Q830" s="51"/>
      <c r="R830" s="51"/>
      <c r="S830" s="51"/>
      <c r="T830" s="51"/>
      <c r="U830" s="51"/>
      <c r="V830" s="51"/>
      <c r="W830" s="51"/>
      <c r="X830" s="51"/>
      <c r="Y830" s="51"/>
      <c r="Z830" s="51"/>
      <c r="AA830" s="51"/>
      <c r="AB830" s="51"/>
      <c r="AC830" s="51"/>
      <c r="AD830" s="51"/>
      <c r="AE830" s="51"/>
      <c r="AF830" s="51"/>
      <c r="AG830" s="51"/>
    </row>
    <row r="831" ht="13.5" customHeight="1">
      <c r="A831" s="5"/>
      <c r="B831" s="51"/>
      <c r="C831" s="51"/>
      <c r="D831" s="51"/>
      <c r="E831" s="51"/>
      <c r="F831" s="51"/>
      <c r="G831" s="78"/>
      <c r="H831" s="193"/>
      <c r="I831" s="51"/>
      <c r="J831" s="51"/>
      <c r="K831" s="51"/>
      <c r="L831" s="99"/>
      <c r="M831" s="51"/>
      <c r="N831" s="51"/>
      <c r="O831" s="51"/>
      <c r="P831" s="51"/>
      <c r="Q831" s="51"/>
      <c r="R831" s="51"/>
      <c r="S831" s="51"/>
      <c r="T831" s="51"/>
      <c r="U831" s="51"/>
      <c r="V831" s="51"/>
      <c r="W831" s="51"/>
      <c r="X831" s="51"/>
      <c r="Y831" s="51"/>
      <c r="Z831" s="51"/>
      <c r="AA831" s="51"/>
      <c r="AB831" s="51"/>
      <c r="AC831" s="51"/>
      <c r="AD831" s="51"/>
      <c r="AE831" s="51"/>
      <c r="AF831" s="51"/>
      <c r="AG831" s="51"/>
    </row>
    <row r="832" ht="13.5" customHeight="1">
      <c r="A832" s="5"/>
      <c r="B832" s="51"/>
      <c r="C832" s="51"/>
      <c r="D832" s="51"/>
      <c r="E832" s="51"/>
      <c r="F832" s="51"/>
      <c r="G832" s="78"/>
      <c r="H832" s="193"/>
      <c r="I832" s="51"/>
      <c r="J832" s="51"/>
      <c r="K832" s="51"/>
      <c r="L832" s="99"/>
      <c r="M832" s="51"/>
      <c r="N832" s="51"/>
      <c r="O832" s="51"/>
      <c r="P832" s="51"/>
      <c r="Q832" s="51"/>
      <c r="R832" s="51"/>
      <c r="S832" s="51"/>
      <c r="T832" s="51"/>
      <c r="U832" s="51"/>
      <c r="V832" s="51"/>
      <c r="W832" s="51"/>
      <c r="X832" s="51"/>
      <c r="Y832" s="51"/>
      <c r="Z832" s="51"/>
      <c r="AA832" s="51"/>
      <c r="AB832" s="51"/>
      <c r="AC832" s="51"/>
      <c r="AD832" s="51"/>
      <c r="AE832" s="51"/>
      <c r="AF832" s="51"/>
      <c r="AG832" s="51"/>
    </row>
    <row r="833" ht="13.5" customHeight="1">
      <c r="A833" s="5"/>
      <c r="B833" s="51"/>
      <c r="C833" s="51"/>
      <c r="D833" s="51"/>
      <c r="E833" s="51"/>
      <c r="F833" s="51"/>
      <c r="G833" s="78"/>
      <c r="H833" s="193"/>
      <c r="I833" s="51"/>
      <c r="J833" s="51"/>
      <c r="K833" s="51"/>
      <c r="L833" s="99"/>
      <c r="M833" s="51"/>
      <c r="N833" s="51"/>
      <c r="O833" s="51"/>
      <c r="P833" s="51"/>
      <c r="Q833" s="51"/>
      <c r="R833" s="51"/>
      <c r="S833" s="51"/>
      <c r="T833" s="51"/>
      <c r="U833" s="51"/>
      <c r="V833" s="51"/>
      <c r="W833" s="51"/>
      <c r="X833" s="51"/>
      <c r="Y833" s="51"/>
      <c r="Z833" s="51"/>
      <c r="AA833" s="51"/>
      <c r="AB833" s="51"/>
      <c r="AC833" s="51"/>
      <c r="AD833" s="51"/>
      <c r="AE833" s="51"/>
      <c r="AF833" s="51"/>
      <c r="AG833" s="51"/>
    </row>
    <row r="834" ht="13.5" customHeight="1">
      <c r="A834" s="5"/>
      <c r="B834" s="51"/>
      <c r="C834" s="51"/>
      <c r="D834" s="51"/>
      <c r="E834" s="51"/>
      <c r="F834" s="51"/>
      <c r="G834" s="78"/>
      <c r="H834" s="193"/>
      <c r="I834" s="51"/>
      <c r="J834" s="51"/>
      <c r="K834" s="51"/>
      <c r="L834" s="99"/>
      <c r="M834" s="51"/>
      <c r="N834" s="51"/>
      <c r="O834" s="51"/>
      <c r="P834" s="51"/>
      <c r="Q834" s="51"/>
      <c r="R834" s="51"/>
      <c r="S834" s="51"/>
      <c r="T834" s="51"/>
      <c r="U834" s="51"/>
      <c r="V834" s="51"/>
      <c r="W834" s="51"/>
      <c r="X834" s="51"/>
      <c r="Y834" s="51"/>
      <c r="Z834" s="51"/>
      <c r="AA834" s="51"/>
      <c r="AB834" s="51"/>
      <c r="AC834" s="51"/>
      <c r="AD834" s="51"/>
      <c r="AE834" s="51"/>
      <c r="AF834" s="51"/>
      <c r="AG834" s="51"/>
    </row>
    <row r="835" ht="13.5" customHeight="1">
      <c r="A835" s="5"/>
      <c r="B835" s="51"/>
      <c r="C835" s="51"/>
      <c r="D835" s="51"/>
      <c r="E835" s="51"/>
      <c r="F835" s="51"/>
      <c r="G835" s="78"/>
      <c r="H835" s="193"/>
      <c r="I835" s="51"/>
      <c r="J835" s="51"/>
      <c r="K835" s="51"/>
      <c r="L835" s="99"/>
      <c r="M835" s="51"/>
      <c r="N835" s="51"/>
      <c r="O835" s="51"/>
      <c r="P835" s="51"/>
      <c r="Q835" s="51"/>
      <c r="R835" s="51"/>
      <c r="S835" s="51"/>
      <c r="T835" s="51"/>
      <c r="U835" s="51"/>
      <c r="V835" s="51"/>
      <c r="W835" s="51"/>
      <c r="X835" s="51"/>
      <c r="Y835" s="51"/>
      <c r="Z835" s="51"/>
      <c r="AA835" s="51"/>
      <c r="AB835" s="51"/>
      <c r="AC835" s="51"/>
      <c r="AD835" s="51"/>
      <c r="AE835" s="51"/>
      <c r="AF835" s="51"/>
      <c r="AG835" s="51"/>
    </row>
    <row r="836" ht="13.5" customHeight="1">
      <c r="A836" s="5"/>
      <c r="B836" s="51"/>
      <c r="C836" s="51"/>
      <c r="D836" s="51"/>
      <c r="E836" s="51"/>
      <c r="F836" s="51"/>
      <c r="G836" s="78"/>
      <c r="H836" s="193"/>
      <c r="I836" s="51"/>
      <c r="J836" s="51"/>
      <c r="K836" s="51"/>
      <c r="L836" s="99"/>
      <c r="M836" s="51"/>
      <c r="N836" s="51"/>
      <c r="O836" s="51"/>
      <c r="P836" s="51"/>
      <c r="Q836" s="51"/>
      <c r="R836" s="51"/>
      <c r="S836" s="51"/>
      <c r="T836" s="51"/>
      <c r="U836" s="51"/>
      <c r="V836" s="51"/>
      <c r="W836" s="51"/>
      <c r="X836" s="51"/>
      <c r="Y836" s="51"/>
      <c r="Z836" s="51"/>
      <c r="AA836" s="51"/>
      <c r="AB836" s="51"/>
      <c r="AC836" s="51"/>
      <c r="AD836" s="51"/>
      <c r="AE836" s="51"/>
      <c r="AF836" s="51"/>
      <c r="AG836" s="51"/>
    </row>
    <row r="837" ht="13.5" customHeight="1">
      <c r="A837" s="5"/>
      <c r="B837" s="51"/>
      <c r="C837" s="51"/>
      <c r="D837" s="51"/>
      <c r="E837" s="51"/>
      <c r="F837" s="51"/>
      <c r="G837" s="78"/>
      <c r="H837" s="193"/>
      <c r="I837" s="51"/>
      <c r="J837" s="51"/>
      <c r="K837" s="51"/>
      <c r="L837" s="99"/>
      <c r="M837" s="51"/>
      <c r="N837" s="51"/>
      <c r="O837" s="51"/>
      <c r="P837" s="51"/>
      <c r="Q837" s="51"/>
      <c r="R837" s="51"/>
      <c r="S837" s="51"/>
      <c r="T837" s="51"/>
      <c r="U837" s="51"/>
      <c r="V837" s="51"/>
      <c r="W837" s="51"/>
      <c r="X837" s="51"/>
      <c r="Y837" s="51"/>
      <c r="Z837" s="51"/>
      <c r="AA837" s="51"/>
      <c r="AB837" s="51"/>
      <c r="AC837" s="51"/>
      <c r="AD837" s="51"/>
      <c r="AE837" s="51"/>
      <c r="AF837" s="51"/>
      <c r="AG837" s="51"/>
    </row>
    <row r="838" ht="13.5" customHeight="1">
      <c r="A838" s="5"/>
      <c r="B838" s="51"/>
      <c r="C838" s="51"/>
      <c r="D838" s="51"/>
      <c r="E838" s="51"/>
      <c r="F838" s="51"/>
      <c r="G838" s="78"/>
      <c r="H838" s="193"/>
      <c r="I838" s="51"/>
      <c r="J838" s="51"/>
      <c r="K838" s="51"/>
      <c r="L838" s="99"/>
      <c r="M838" s="51"/>
      <c r="N838" s="51"/>
      <c r="O838" s="51"/>
      <c r="P838" s="51"/>
      <c r="Q838" s="51"/>
      <c r="R838" s="51"/>
      <c r="S838" s="51"/>
      <c r="T838" s="51"/>
      <c r="U838" s="51"/>
      <c r="V838" s="51"/>
      <c r="W838" s="51"/>
      <c r="X838" s="51"/>
      <c r="Y838" s="51"/>
      <c r="Z838" s="51"/>
      <c r="AA838" s="51"/>
      <c r="AB838" s="51"/>
      <c r="AC838" s="51"/>
      <c r="AD838" s="51"/>
      <c r="AE838" s="51"/>
      <c r="AF838" s="51"/>
      <c r="AG838" s="51"/>
    </row>
    <row r="839" ht="13.5" customHeight="1">
      <c r="A839" s="5"/>
      <c r="B839" s="51"/>
      <c r="C839" s="51"/>
      <c r="D839" s="51"/>
      <c r="E839" s="51"/>
      <c r="F839" s="51"/>
      <c r="G839" s="78"/>
      <c r="H839" s="193"/>
      <c r="I839" s="51"/>
      <c r="J839" s="51"/>
      <c r="K839" s="51"/>
      <c r="L839" s="99"/>
      <c r="M839" s="51"/>
      <c r="N839" s="51"/>
      <c r="O839" s="51"/>
      <c r="P839" s="51"/>
      <c r="Q839" s="51"/>
      <c r="R839" s="51"/>
      <c r="S839" s="51"/>
      <c r="T839" s="51"/>
      <c r="U839" s="51"/>
      <c r="V839" s="51"/>
      <c r="W839" s="51"/>
      <c r="X839" s="51"/>
      <c r="Y839" s="51"/>
      <c r="Z839" s="51"/>
      <c r="AA839" s="51"/>
      <c r="AB839" s="51"/>
      <c r="AC839" s="51"/>
      <c r="AD839" s="51"/>
      <c r="AE839" s="51"/>
      <c r="AF839" s="51"/>
      <c r="AG839" s="51"/>
    </row>
    <row r="840" ht="13.5" customHeight="1">
      <c r="A840" s="5"/>
      <c r="B840" s="51"/>
      <c r="C840" s="51"/>
      <c r="D840" s="51"/>
      <c r="E840" s="51"/>
      <c r="F840" s="51"/>
      <c r="G840" s="78"/>
      <c r="H840" s="193"/>
      <c r="I840" s="51"/>
      <c r="J840" s="51"/>
      <c r="K840" s="51"/>
      <c r="L840" s="99"/>
      <c r="M840" s="51"/>
      <c r="N840" s="51"/>
      <c r="O840" s="51"/>
      <c r="P840" s="51"/>
      <c r="Q840" s="51"/>
      <c r="R840" s="51"/>
      <c r="S840" s="51"/>
      <c r="T840" s="51"/>
      <c r="U840" s="51"/>
      <c r="V840" s="51"/>
      <c r="W840" s="51"/>
      <c r="X840" s="51"/>
      <c r="Y840" s="51"/>
      <c r="Z840" s="51"/>
      <c r="AA840" s="51"/>
      <c r="AB840" s="51"/>
      <c r="AC840" s="51"/>
      <c r="AD840" s="51"/>
      <c r="AE840" s="51"/>
      <c r="AF840" s="51"/>
      <c r="AG840" s="51"/>
    </row>
    <row r="841" ht="13.5" customHeight="1">
      <c r="A841" s="5"/>
      <c r="B841" s="51"/>
      <c r="C841" s="51"/>
      <c r="D841" s="51"/>
      <c r="E841" s="51"/>
      <c r="F841" s="51"/>
      <c r="G841" s="78"/>
      <c r="H841" s="193"/>
      <c r="I841" s="51"/>
      <c r="J841" s="51"/>
      <c r="K841" s="51"/>
      <c r="L841" s="99"/>
      <c r="M841" s="51"/>
      <c r="N841" s="51"/>
      <c r="O841" s="51"/>
      <c r="P841" s="51"/>
      <c r="Q841" s="51"/>
      <c r="R841" s="51"/>
      <c r="S841" s="51"/>
      <c r="T841" s="51"/>
      <c r="U841" s="51"/>
      <c r="V841" s="51"/>
      <c r="W841" s="51"/>
      <c r="X841" s="51"/>
      <c r="Y841" s="51"/>
      <c r="Z841" s="51"/>
      <c r="AA841" s="51"/>
      <c r="AB841" s="51"/>
      <c r="AC841" s="51"/>
      <c r="AD841" s="51"/>
      <c r="AE841" s="51"/>
      <c r="AF841" s="51"/>
      <c r="AG841" s="51"/>
    </row>
    <row r="842" ht="13.5" customHeight="1">
      <c r="A842" s="5"/>
      <c r="B842" s="51"/>
      <c r="C842" s="51"/>
      <c r="D842" s="51"/>
      <c r="E842" s="51"/>
      <c r="F842" s="51"/>
      <c r="G842" s="78"/>
      <c r="H842" s="193"/>
      <c r="I842" s="51"/>
      <c r="J842" s="51"/>
      <c r="K842" s="51"/>
      <c r="L842" s="99"/>
      <c r="M842" s="51"/>
      <c r="N842" s="51"/>
      <c r="O842" s="51"/>
      <c r="P842" s="51"/>
      <c r="Q842" s="51"/>
      <c r="R842" s="51"/>
      <c r="S842" s="51"/>
      <c r="T842" s="51"/>
      <c r="U842" s="51"/>
      <c r="V842" s="51"/>
      <c r="W842" s="51"/>
      <c r="X842" s="51"/>
      <c r="Y842" s="51"/>
      <c r="Z842" s="51"/>
      <c r="AA842" s="51"/>
      <c r="AB842" s="51"/>
      <c r="AC842" s="51"/>
      <c r="AD842" s="51"/>
      <c r="AE842" s="51"/>
      <c r="AF842" s="51"/>
      <c r="AG842" s="51"/>
    </row>
    <row r="843" ht="13.5" customHeight="1">
      <c r="A843" s="5"/>
      <c r="B843" s="51"/>
      <c r="C843" s="51"/>
      <c r="D843" s="51"/>
      <c r="E843" s="51"/>
      <c r="F843" s="51"/>
      <c r="G843" s="78"/>
      <c r="H843" s="193"/>
      <c r="I843" s="51"/>
      <c r="J843" s="51"/>
      <c r="K843" s="51"/>
      <c r="L843" s="99"/>
      <c r="M843" s="51"/>
      <c r="N843" s="51"/>
      <c r="O843" s="51"/>
      <c r="P843" s="51"/>
      <c r="Q843" s="51"/>
      <c r="R843" s="51"/>
      <c r="S843" s="51"/>
      <c r="T843" s="51"/>
      <c r="U843" s="51"/>
      <c r="V843" s="51"/>
      <c r="W843" s="51"/>
      <c r="X843" s="51"/>
      <c r="Y843" s="51"/>
      <c r="Z843" s="51"/>
      <c r="AA843" s="51"/>
      <c r="AB843" s="51"/>
      <c r="AC843" s="51"/>
      <c r="AD843" s="51"/>
      <c r="AE843" s="51"/>
      <c r="AF843" s="51"/>
      <c r="AG843" s="51"/>
    </row>
    <row r="844" ht="13.5" customHeight="1">
      <c r="A844" s="5"/>
      <c r="B844" s="51"/>
      <c r="C844" s="51"/>
      <c r="D844" s="51"/>
      <c r="E844" s="51"/>
      <c r="F844" s="51"/>
      <c r="G844" s="78"/>
      <c r="H844" s="193"/>
      <c r="I844" s="51"/>
      <c r="J844" s="51"/>
      <c r="K844" s="51"/>
      <c r="L844" s="99"/>
      <c r="M844" s="51"/>
      <c r="N844" s="51"/>
      <c r="O844" s="51"/>
      <c r="P844" s="51"/>
      <c r="Q844" s="51"/>
      <c r="R844" s="51"/>
      <c r="S844" s="51"/>
      <c r="T844" s="51"/>
      <c r="U844" s="51"/>
      <c r="V844" s="51"/>
      <c r="W844" s="51"/>
      <c r="X844" s="51"/>
      <c r="Y844" s="51"/>
      <c r="Z844" s="51"/>
      <c r="AA844" s="51"/>
      <c r="AB844" s="51"/>
      <c r="AC844" s="51"/>
      <c r="AD844" s="51"/>
      <c r="AE844" s="51"/>
      <c r="AF844" s="51"/>
      <c r="AG844" s="51"/>
    </row>
    <row r="845" ht="13.5" customHeight="1">
      <c r="A845" s="5"/>
      <c r="B845" s="51"/>
      <c r="C845" s="51"/>
      <c r="D845" s="51"/>
      <c r="E845" s="51"/>
      <c r="F845" s="51"/>
      <c r="G845" s="78"/>
      <c r="H845" s="193"/>
      <c r="I845" s="51"/>
      <c r="J845" s="51"/>
      <c r="K845" s="51"/>
      <c r="L845" s="99"/>
      <c r="M845" s="51"/>
      <c r="N845" s="51"/>
      <c r="O845" s="51"/>
      <c r="P845" s="51"/>
      <c r="Q845" s="51"/>
      <c r="R845" s="51"/>
      <c r="S845" s="51"/>
      <c r="T845" s="51"/>
      <c r="U845" s="51"/>
      <c r="V845" s="51"/>
      <c r="W845" s="51"/>
      <c r="X845" s="51"/>
      <c r="Y845" s="51"/>
      <c r="Z845" s="51"/>
      <c r="AA845" s="51"/>
      <c r="AB845" s="51"/>
      <c r="AC845" s="51"/>
      <c r="AD845" s="51"/>
      <c r="AE845" s="51"/>
      <c r="AF845" s="51"/>
      <c r="AG845" s="51"/>
    </row>
    <row r="846" ht="13.5" customHeight="1">
      <c r="A846" s="5"/>
      <c r="B846" s="51"/>
      <c r="C846" s="51"/>
      <c r="D846" s="51"/>
      <c r="E846" s="51"/>
      <c r="F846" s="51"/>
      <c r="G846" s="78"/>
      <c r="H846" s="193"/>
      <c r="I846" s="51"/>
      <c r="J846" s="51"/>
      <c r="K846" s="51"/>
      <c r="L846" s="99"/>
      <c r="M846" s="51"/>
      <c r="N846" s="51"/>
      <c r="O846" s="51"/>
      <c r="P846" s="51"/>
      <c r="Q846" s="51"/>
      <c r="R846" s="51"/>
      <c r="S846" s="51"/>
      <c r="T846" s="51"/>
      <c r="U846" s="51"/>
      <c r="V846" s="51"/>
      <c r="W846" s="51"/>
      <c r="X846" s="51"/>
      <c r="Y846" s="51"/>
      <c r="Z846" s="51"/>
      <c r="AA846" s="51"/>
      <c r="AB846" s="51"/>
      <c r="AC846" s="51"/>
      <c r="AD846" s="51"/>
      <c r="AE846" s="51"/>
      <c r="AF846" s="51"/>
      <c r="AG846" s="51"/>
    </row>
    <row r="847" ht="13.5" customHeight="1">
      <c r="A847" s="5"/>
      <c r="B847" s="51"/>
      <c r="C847" s="51"/>
      <c r="D847" s="51"/>
      <c r="E847" s="51"/>
      <c r="F847" s="51"/>
      <c r="G847" s="78"/>
      <c r="H847" s="193"/>
      <c r="I847" s="51"/>
      <c r="J847" s="51"/>
      <c r="K847" s="51"/>
      <c r="L847" s="99"/>
      <c r="M847" s="51"/>
      <c r="N847" s="51"/>
      <c r="O847" s="51"/>
      <c r="P847" s="51"/>
      <c r="Q847" s="51"/>
      <c r="R847" s="51"/>
      <c r="S847" s="51"/>
      <c r="T847" s="51"/>
      <c r="U847" s="51"/>
      <c r="V847" s="51"/>
      <c r="W847" s="51"/>
      <c r="X847" s="51"/>
      <c r="Y847" s="51"/>
      <c r="Z847" s="51"/>
      <c r="AA847" s="51"/>
      <c r="AB847" s="51"/>
      <c r="AC847" s="51"/>
      <c r="AD847" s="51"/>
      <c r="AE847" s="51"/>
      <c r="AF847" s="51"/>
      <c r="AG847" s="51"/>
    </row>
    <row r="848" ht="13.5" customHeight="1">
      <c r="A848" s="5"/>
      <c r="B848" s="51"/>
      <c r="C848" s="51"/>
      <c r="D848" s="51"/>
      <c r="E848" s="51"/>
      <c r="F848" s="51"/>
      <c r="G848" s="78"/>
      <c r="H848" s="193"/>
      <c r="I848" s="51"/>
      <c r="J848" s="51"/>
      <c r="K848" s="51"/>
      <c r="L848" s="99"/>
      <c r="M848" s="51"/>
      <c r="N848" s="51"/>
      <c r="O848" s="51"/>
      <c r="P848" s="51"/>
      <c r="Q848" s="51"/>
      <c r="R848" s="51"/>
      <c r="S848" s="51"/>
      <c r="T848" s="51"/>
      <c r="U848" s="51"/>
      <c r="V848" s="51"/>
      <c r="W848" s="51"/>
      <c r="X848" s="51"/>
      <c r="Y848" s="51"/>
      <c r="Z848" s="51"/>
      <c r="AA848" s="51"/>
      <c r="AB848" s="51"/>
      <c r="AC848" s="51"/>
      <c r="AD848" s="51"/>
      <c r="AE848" s="51"/>
      <c r="AF848" s="51"/>
      <c r="AG848" s="51"/>
    </row>
    <row r="849" ht="13.5" customHeight="1">
      <c r="A849" s="5"/>
      <c r="B849" s="51"/>
      <c r="C849" s="51"/>
      <c r="D849" s="51"/>
      <c r="E849" s="51"/>
      <c r="F849" s="51"/>
      <c r="G849" s="78"/>
      <c r="H849" s="193"/>
      <c r="I849" s="51"/>
      <c r="J849" s="51"/>
      <c r="K849" s="51"/>
      <c r="L849" s="99"/>
      <c r="M849" s="51"/>
      <c r="N849" s="51"/>
      <c r="O849" s="51"/>
      <c r="P849" s="51"/>
      <c r="Q849" s="51"/>
      <c r="R849" s="51"/>
      <c r="S849" s="51"/>
      <c r="T849" s="51"/>
      <c r="U849" s="51"/>
      <c r="V849" s="51"/>
      <c r="W849" s="51"/>
      <c r="X849" s="51"/>
      <c r="Y849" s="51"/>
      <c r="Z849" s="51"/>
      <c r="AA849" s="51"/>
      <c r="AB849" s="51"/>
      <c r="AC849" s="51"/>
      <c r="AD849" s="51"/>
      <c r="AE849" s="51"/>
      <c r="AF849" s="51"/>
      <c r="AG849" s="51"/>
    </row>
    <row r="850" ht="13.5" customHeight="1">
      <c r="A850" s="5"/>
      <c r="B850" s="51"/>
      <c r="C850" s="51"/>
      <c r="D850" s="51"/>
      <c r="E850" s="51"/>
      <c r="F850" s="51"/>
      <c r="G850" s="78"/>
      <c r="H850" s="193"/>
      <c r="I850" s="51"/>
      <c r="J850" s="51"/>
      <c r="K850" s="51"/>
      <c r="L850" s="99"/>
      <c r="M850" s="51"/>
      <c r="N850" s="51"/>
      <c r="O850" s="51"/>
      <c r="P850" s="51"/>
      <c r="Q850" s="51"/>
      <c r="R850" s="51"/>
      <c r="S850" s="51"/>
      <c r="T850" s="51"/>
      <c r="U850" s="51"/>
      <c r="V850" s="51"/>
      <c r="W850" s="51"/>
      <c r="X850" s="51"/>
      <c r="Y850" s="51"/>
      <c r="Z850" s="51"/>
      <c r="AA850" s="51"/>
      <c r="AB850" s="51"/>
      <c r="AC850" s="51"/>
      <c r="AD850" s="51"/>
      <c r="AE850" s="51"/>
      <c r="AF850" s="51"/>
      <c r="AG850" s="51"/>
    </row>
    <row r="851" ht="13.5" customHeight="1">
      <c r="A851" s="5"/>
      <c r="B851" s="51"/>
      <c r="C851" s="51"/>
      <c r="D851" s="51"/>
      <c r="E851" s="51"/>
      <c r="F851" s="51"/>
      <c r="G851" s="78"/>
      <c r="H851" s="193"/>
      <c r="I851" s="51"/>
      <c r="J851" s="51"/>
      <c r="K851" s="51"/>
      <c r="L851" s="99"/>
      <c r="M851" s="51"/>
      <c r="N851" s="51"/>
      <c r="O851" s="51"/>
      <c r="P851" s="51"/>
      <c r="Q851" s="51"/>
      <c r="R851" s="51"/>
      <c r="S851" s="51"/>
      <c r="T851" s="51"/>
      <c r="U851" s="51"/>
      <c r="V851" s="51"/>
      <c r="W851" s="51"/>
      <c r="X851" s="51"/>
      <c r="Y851" s="51"/>
      <c r="Z851" s="51"/>
      <c r="AA851" s="51"/>
      <c r="AB851" s="51"/>
      <c r="AC851" s="51"/>
      <c r="AD851" s="51"/>
      <c r="AE851" s="51"/>
      <c r="AF851" s="51"/>
      <c r="AG851" s="51"/>
    </row>
    <row r="852" ht="13.5" customHeight="1">
      <c r="A852" s="5"/>
      <c r="B852" s="51"/>
      <c r="C852" s="51"/>
      <c r="D852" s="51"/>
      <c r="E852" s="51"/>
      <c r="F852" s="51"/>
      <c r="G852" s="78"/>
      <c r="H852" s="193"/>
      <c r="I852" s="51"/>
      <c r="J852" s="51"/>
      <c r="K852" s="51"/>
      <c r="L852" s="99"/>
      <c r="M852" s="51"/>
      <c r="N852" s="51"/>
      <c r="O852" s="51"/>
      <c r="P852" s="51"/>
      <c r="Q852" s="51"/>
      <c r="R852" s="51"/>
      <c r="S852" s="51"/>
      <c r="T852" s="51"/>
      <c r="U852" s="51"/>
      <c r="V852" s="51"/>
      <c r="W852" s="51"/>
      <c r="X852" s="51"/>
      <c r="Y852" s="51"/>
      <c r="Z852" s="51"/>
      <c r="AA852" s="51"/>
      <c r="AB852" s="51"/>
      <c r="AC852" s="51"/>
      <c r="AD852" s="51"/>
      <c r="AE852" s="51"/>
      <c r="AF852" s="51"/>
      <c r="AG852" s="51"/>
    </row>
    <row r="853" ht="13.5" customHeight="1">
      <c r="A853" s="5"/>
      <c r="B853" s="51"/>
      <c r="C853" s="51"/>
      <c r="D853" s="51"/>
      <c r="E853" s="51"/>
      <c r="F853" s="51"/>
      <c r="G853" s="78"/>
      <c r="H853" s="193"/>
      <c r="I853" s="51"/>
      <c r="J853" s="51"/>
      <c r="K853" s="51"/>
      <c r="L853" s="99"/>
      <c r="M853" s="51"/>
      <c r="N853" s="51"/>
      <c r="O853" s="51"/>
      <c r="P853" s="51"/>
      <c r="Q853" s="51"/>
      <c r="R853" s="51"/>
      <c r="S853" s="51"/>
      <c r="T853" s="51"/>
      <c r="U853" s="51"/>
      <c r="V853" s="51"/>
      <c r="W853" s="51"/>
      <c r="X853" s="51"/>
      <c r="Y853" s="51"/>
      <c r="Z853" s="51"/>
      <c r="AA853" s="51"/>
      <c r="AB853" s="51"/>
      <c r="AC853" s="51"/>
      <c r="AD853" s="51"/>
      <c r="AE853" s="51"/>
      <c r="AF853" s="51"/>
      <c r="AG853" s="51"/>
    </row>
    <row r="854" ht="13.5" customHeight="1">
      <c r="A854" s="5"/>
      <c r="B854" s="51"/>
      <c r="C854" s="51"/>
      <c r="D854" s="51"/>
      <c r="E854" s="51"/>
      <c r="F854" s="51"/>
      <c r="G854" s="78"/>
      <c r="H854" s="193"/>
      <c r="I854" s="51"/>
      <c r="J854" s="51"/>
      <c r="K854" s="51"/>
      <c r="L854" s="99"/>
      <c r="M854" s="51"/>
      <c r="N854" s="51"/>
      <c r="O854" s="51"/>
      <c r="P854" s="51"/>
      <c r="Q854" s="51"/>
      <c r="R854" s="51"/>
      <c r="S854" s="51"/>
      <c r="T854" s="51"/>
      <c r="U854" s="51"/>
      <c r="V854" s="51"/>
      <c r="W854" s="51"/>
      <c r="X854" s="51"/>
      <c r="Y854" s="51"/>
      <c r="Z854" s="51"/>
      <c r="AA854" s="51"/>
      <c r="AB854" s="51"/>
      <c r="AC854" s="51"/>
      <c r="AD854" s="51"/>
      <c r="AE854" s="51"/>
      <c r="AF854" s="51"/>
      <c r="AG854" s="51"/>
    </row>
    <row r="855" ht="13.5" customHeight="1">
      <c r="A855" s="5"/>
      <c r="B855" s="51"/>
      <c r="C855" s="51"/>
      <c r="D855" s="51"/>
      <c r="E855" s="51"/>
      <c r="F855" s="51"/>
      <c r="G855" s="78"/>
      <c r="H855" s="193"/>
      <c r="I855" s="51"/>
      <c r="J855" s="51"/>
      <c r="K855" s="51"/>
      <c r="L855" s="99"/>
      <c r="M855" s="51"/>
      <c r="N855" s="51"/>
      <c r="O855" s="51"/>
      <c r="P855" s="51"/>
      <c r="Q855" s="51"/>
      <c r="R855" s="51"/>
      <c r="S855" s="51"/>
      <c r="T855" s="51"/>
      <c r="U855" s="51"/>
      <c r="V855" s="51"/>
      <c r="W855" s="51"/>
      <c r="X855" s="51"/>
      <c r="Y855" s="51"/>
      <c r="Z855" s="51"/>
      <c r="AA855" s="51"/>
      <c r="AB855" s="51"/>
      <c r="AC855" s="51"/>
      <c r="AD855" s="51"/>
      <c r="AE855" s="51"/>
      <c r="AF855" s="51"/>
      <c r="AG855" s="51"/>
    </row>
    <row r="856" ht="13.5" customHeight="1">
      <c r="A856" s="5"/>
      <c r="B856" s="51"/>
      <c r="C856" s="51"/>
      <c r="D856" s="51"/>
      <c r="E856" s="51"/>
      <c r="F856" s="51"/>
      <c r="G856" s="78"/>
      <c r="H856" s="193"/>
      <c r="I856" s="51"/>
      <c r="J856" s="51"/>
      <c r="K856" s="51"/>
      <c r="L856" s="99"/>
      <c r="M856" s="51"/>
      <c r="N856" s="51"/>
      <c r="O856" s="51"/>
      <c r="P856" s="51"/>
      <c r="Q856" s="51"/>
      <c r="R856" s="51"/>
      <c r="S856" s="51"/>
      <c r="T856" s="51"/>
      <c r="U856" s="51"/>
      <c r="V856" s="51"/>
      <c r="W856" s="51"/>
      <c r="X856" s="51"/>
      <c r="Y856" s="51"/>
      <c r="Z856" s="51"/>
      <c r="AA856" s="51"/>
      <c r="AB856" s="51"/>
      <c r="AC856" s="51"/>
      <c r="AD856" s="51"/>
      <c r="AE856" s="51"/>
      <c r="AF856" s="51"/>
      <c r="AG856" s="51"/>
    </row>
    <row r="857" ht="13.5" customHeight="1">
      <c r="A857" s="5"/>
      <c r="B857" s="51"/>
      <c r="C857" s="51"/>
      <c r="D857" s="51"/>
      <c r="E857" s="51"/>
      <c r="F857" s="51"/>
      <c r="G857" s="78"/>
      <c r="H857" s="193"/>
      <c r="I857" s="51"/>
      <c r="J857" s="51"/>
      <c r="K857" s="51"/>
      <c r="L857" s="99"/>
      <c r="M857" s="51"/>
      <c r="N857" s="51"/>
      <c r="O857" s="51"/>
      <c r="P857" s="51"/>
      <c r="Q857" s="51"/>
      <c r="R857" s="51"/>
      <c r="S857" s="51"/>
      <c r="T857" s="51"/>
      <c r="U857" s="51"/>
      <c r="V857" s="51"/>
      <c r="W857" s="51"/>
      <c r="X857" s="51"/>
      <c r="Y857" s="51"/>
      <c r="Z857" s="51"/>
      <c r="AA857" s="51"/>
      <c r="AB857" s="51"/>
      <c r="AC857" s="51"/>
      <c r="AD857" s="51"/>
      <c r="AE857" s="51"/>
      <c r="AF857" s="51"/>
      <c r="AG857" s="51"/>
    </row>
    <row r="858" ht="13.5" customHeight="1">
      <c r="A858" s="5"/>
      <c r="B858" s="51"/>
      <c r="C858" s="51"/>
      <c r="D858" s="51"/>
      <c r="E858" s="51"/>
      <c r="F858" s="51"/>
      <c r="G858" s="78"/>
      <c r="H858" s="193"/>
      <c r="I858" s="51"/>
      <c r="J858" s="51"/>
      <c r="K858" s="51"/>
      <c r="L858" s="99"/>
      <c r="M858" s="51"/>
      <c r="N858" s="51"/>
      <c r="O858" s="51"/>
      <c r="P858" s="51"/>
      <c r="Q858" s="51"/>
      <c r="R858" s="51"/>
      <c r="S858" s="51"/>
      <c r="T858" s="51"/>
      <c r="U858" s="51"/>
      <c r="V858" s="51"/>
      <c r="W858" s="51"/>
      <c r="X858" s="51"/>
      <c r="Y858" s="51"/>
      <c r="Z858" s="51"/>
      <c r="AA858" s="51"/>
      <c r="AB858" s="51"/>
      <c r="AC858" s="51"/>
      <c r="AD858" s="51"/>
      <c r="AE858" s="51"/>
      <c r="AF858" s="51"/>
      <c r="AG858" s="51"/>
    </row>
    <row r="859" ht="13.5" customHeight="1">
      <c r="A859" s="5"/>
      <c r="B859" s="51"/>
      <c r="C859" s="51"/>
      <c r="D859" s="51"/>
      <c r="E859" s="51"/>
      <c r="F859" s="51"/>
      <c r="G859" s="78"/>
      <c r="H859" s="193"/>
      <c r="I859" s="51"/>
      <c r="J859" s="51"/>
      <c r="K859" s="51"/>
      <c r="L859" s="99"/>
      <c r="M859" s="51"/>
      <c r="N859" s="51"/>
      <c r="O859" s="51"/>
      <c r="P859" s="51"/>
      <c r="Q859" s="51"/>
      <c r="R859" s="51"/>
      <c r="S859" s="51"/>
      <c r="T859" s="51"/>
      <c r="U859" s="51"/>
      <c r="V859" s="51"/>
      <c r="W859" s="51"/>
      <c r="X859" s="51"/>
      <c r="Y859" s="51"/>
      <c r="Z859" s="51"/>
      <c r="AA859" s="51"/>
      <c r="AB859" s="51"/>
      <c r="AC859" s="51"/>
      <c r="AD859" s="51"/>
      <c r="AE859" s="51"/>
      <c r="AF859" s="51"/>
      <c r="AG859" s="51"/>
    </row>
    <row r="860" ht="13.5" customHeight="1">
      <c r="A860" s="5"/>
      <c r="B860" s="51"/>
      <c r="C860" s="51"/>
      <c r="D860" s="51"/>
      <c r="E860" s="51"/>
      <c r="F860" s="51"/>
      <c r="G860" s="78"/>
      <c r="H860" s="193"/>
      <c r="I860" s="51"/>
      <c r="J860" s="51"/>
      <c r="K860" s="51"/>
      <c r="L860" s="99"/>
      <c r="M860" s="51"/>
      <c r="N860" s="51"/>
      <c r="O860" s="51"/>
      <c r="P860" s="51"/>
      <c r="Q860" s="51"/>
      <c r="R860" s="51"/>
      <c r="S860" s="51"/>
      <c r="T860" s="51"/>
      <c r="U860" s="51"/>
      <c r="V860" s="51"/>
      <c r="W860" s="51"/>
      <c r="X860" s="51"/>
      <c r="Y860" s="51"/>
      <c r="Z860" s="51"/>
      <c r="AA860" s="51"/>
      <c r="AB860" s="51"/>
      <c r="AC860" s="51"/>
      <c r="AD860" s="51"/>
      <c r="AE860" s="51"/>
      <c r="AF860" s="51"/>
      <c r="AG860" s="51"/>
    </row>
    <row r="861" ht="13.5" customHeight="1">
      <c r="A861" s="5"/>
      <c r="B861" s="51"/>
      <c r="C861" s="51"/>
      <c r="D861" s="51"/>
      <c r="E861" s="51"/>
      <c r="F861" s="51"/>
      <c r="G861" s="78"/>
      <c r="H861" s="193"/>
      <c r="I861" s="51"/>
      <c r="J861" s="51"/>
      <c r="K861" s="51"/>
      <c r="L861" s="99"/>
      <c r="M861" s="51"/>
      <c r="N861" s="51"/>
      <c r="O861" s="51"/>
      <c r="P861" s="51"/>
      <c r="Q861" s="51"/>
      <c r="R861" s="51"/>
      <c r="S861" s="51"/>
      <c r="T861" s="51"/>
      <c r="U861" s="51"/>
      <c r="V861" s="51"/>
      <c r="W861" s="51"/>
      <c r="X861" s="51"/>
      <c r="Y861" s="51"/>
      <c r="Z861" s="51"/>
      <c r="AA861" s="51"/>
      <c r="AB861" s="51"/>
      <c r="AC861" s="51"/>
      <c r="AD861" s="51"/>
      <c r="AE861" s="51"/>
      <c r="AF861" s="51"/>
      <c r="AG861" s="51"/>
    </row>
    <row r="862" ht="13.5" customHeight="1">
      <c r="A862" s="5"/>
      <c r="B862" s="51"/>
      <c r="C862" s="51"/>
      <c r="D862" s="51"/>
      <c r="E862" s="51"/>
      <c r="F862" s="51"/>
      <c r="G862" s="78"/>
      <c r="H862" s="193"/>
      <c r="I862" s="51"/>
      <c r="J862" s="51"/>
      <c r="K862" s="51"/>
      <c r="L862" s="99"/>
      <c r="M862" s="51"/>
      <c r="N862" s="51"/>
      <c r="O862" s="51"/>
      <c r="P862" s="51"/>
      <c r="Q862" s="51"/>
      <c r="R862" s="51"/>
      <c r="S862" s="51"/>
      <c r="T862" s="51"/>
      <c r="U862" s="51"/>
      <c r="V862" s="51"/>
      <c r="W862" s="51"/>
      <c r="X862" s="51"/>
      <c r="Y862" s="51"/>
      <c r="Z862" s="51"/>
      <c r="AA862" s="51"/>
      <c r="AB862" s="51"/>
      <c r="AC862" s="51"/>
      <c r="AD862" s="51"/>
      <c r="AE862" s="51"/>
      <c r="AF862" s="51"/>
      <c r="AG862" s="51"/>
    </row>
    <row r="863" ht="13.5" customHeight="1">
      <c r="A863" s="5"/>
      <c r="B863" s="51"/>
      <c r="C863" s="51"/>
      <c r="D863" s="51"/>
      <c r="E863" s="51"/>
      <c r="F863" s="51"/>
      <c r="G863" s="78"/>
      <c r="H863" s="193"/>
      <c r="I863" s="51"/>
      <c r="J863" s="51"/>
      <c r="K863" s="51"/>
      <c r="L863" s="99"/>
      <c r="M863" s="51"/>
      <c r="N863" s="51"/>
      <c r="O863" s="51"/>
      <c r="P863" s="51"/>
      <c r="Q863" s="51"/>
      <c r="R863" s="51"/>
      <c r="S863" s="51"/>
      <c r="T863" s="51"/>
      <c r="U863" s="51"/>
      <c r="V863" s="51"/>
      <c r="W863" s="51"/>
      <c r="X863" s="51"/>
      <c r="Y863" s="51"/>
      <c r="Z863" s="51"/>
      <c r="AA863" s="51"/>
      <c r="AB863" s="51"/>
      <c r="AC863" s="51"/>
      <c r="AD863" s="51"/>
      <c r="AE863" s="51"/>
      <c r="AF863" s="51"/>
      <c r="AG863" s="51"/>
    </row>
    <row r="864" ht="13.5" customHeight="1">
      <c r="A864" s="5"/>
      <c r="B864" s="51"/>
      <c r="C864" s="51"/>
      <c r="D864" s="51"/>
      <c r="E864" s="51"/>
      <c r="F864" s="51"/>
      <c r="G864" s="78"/>
      <c r="H864" s="193"/>
      <c r="I864" s="51"/>
      <c r="J864" s="51"/>
      <c r="K864" s="51"/>
      <c r="L864" s="99"/>
      <c r="M864" s="51"/>
      <c r="N864" s="51"/>
      <c r="O864" s="51"/>
      <c r="P864" s="51"/>
      <c r="Q864" s="51"/>
      <c r="R864" s="51"/>
      <c r="S864" s="51"/>
      <c r="T864" s="51"/>
      <c r="U864" s="51"/>
      <c r="V864" s="51"/>
      <c r="W864" s="51"/>
      <c r="X864" s="51"/>
      <c r="Y864" s="51"/>
      <c r="Z864" s="51"/>
      <c r="AA864" s="51"/>
      <c r="AB864" s="51"/>
      <c r="AC864" s="51"/>
      <c r="AD864" s="51"/>
      <c r="AE864" s="51"/>
      <c r="AF864" s="51"/>
      <c r="AG864" s="51"/>
    </row>
    <row r="865" ht="13.5" customHeight="1">
      <c r="A865" s="5"/>
      <c r="B865" s="51"/>
      <c r="C865" s="51"/>
      <c r="D865" s="51"/>
      <c r="E865" s="51"/>
      <c r="F865" s="51"/>
      <c r="G865" s="78"/>
      <c r="H865" s="193"/>
      <c r="I865" s="51"/>
      <c r="J865" s="51"/>
      <c r="K865" s="51"/>
      <c r="L865" s="99"/>
      <c r="M865" s="51"/>
      <c r="N865" s="51"/>
      <c r="O865" s="51"/>
      <c r="P865" s="51"/>
      <c r="Q865" s="51"/>
      <c r="R865" s="51"/>
      <c r="S865" s="51"/>
      <c r="T865" s="51"/>
      <c r="U865" s="51"/>
      <c r="V865" s="51"/>
      <c r="W865" s="51"/>
      <c r="X865" s="51"/>
      <c r="Y865" s="51"/>
      <c r="Z865" s="51"/>
      <c r="AA865" s="51"/>
      <c r="AB865" s="51"/>
      <c r="AC865" s="51"/>
      <c r="AD865" s="51"/>
      <c r="AE865" s="51"/>
      <c r="AF865" s="51"/>
      <c r="AG865" s="51"/>
    </row>
    <row r="866" ht="13.5" customHeight="1">
      <c r="A866" s="5"/>
      <c r="B866" s="51"/>
      <c r="C866" s="51"/>
      <c r="D866" s="51"/>
      <c r="E866" s="51"/>
      <c r="F866" s="51"/>
      <c r="G866" s="78"/>
      <c r="H866" s="193"/>
      <c r="I866" s="51"/>
      <c r="J866" s="51"/>
      <c r="K866" s="51"/>
      <c r="L866" s="99"/>
      <c r="M866" s="51"/>
      <c r="N866" s="51"/>
      <c r="O866" s="51"/>
      <c r="P866" s="51"/>
      <c r="Q866" s="51"/>
      <c r="R866" s="51"/>
      <c r="S866" s="51"/>
      <c r="T866" s="51"/>
      <c r="U866" s="51"/>
      <c r="V866" s="51"/>
      <c r="W866" s="51"/>
      <c r="X866" s="51"/>
      <c r="Y866" s="51"/>
      <c r="Z866" s="51"/>
      <c r="AA866" s="51"/>
      <c r="AB866" s="51"/>
      <c r="AC866" s="51"/>
      <c r="AD866" s="51"/>
      <c r="AE866" s="51"/>
      <c r="AF866" s="51"/>
      <c r="AG866" s="51"/>
    </row>
    <row r="867" ht="13.5" customHeight="1">
      <c r="A867" s="5"/>
      <c r="B867" s="51"/>
      <c r="C867" s="51"/>
      <c r="D867" s="51"/>
      <c r="E867" s="51"/>
      <c r="F867" s="51"/>
      <c r="G867" s="78"/>
      <c r="H867" s="193"/>
      <c r="I867" s="51"/>
      <c r="J867" s="51"/>
      <c r="K867" s="51"/>
      <c r="L867" s="99"/>
      <c r="M867" s="51"/>
      <c r="N867" s="51"/>
      <c r="O867" s="51"/>
      <c r="P867" s="51"/>
      <c r="Q867" s="51"/>
      <c r="R867" s="51"/>
      <c r="S867" s="51"/>
      <c r="T867" s="51"/>
      <c r="U867" s="51"/>
      <c r="V867" s="51"/>
      <c r="W867" s="51"/>
      <c r="X867" s="51"/>
      <c r="Y867" s="51"/>
      <c r="Z867" s="51"/>
      <c r="AA867" s="51"/>
      <c r="AB867" s="51"/>
      <c r="AC867" s="51"/>
      <c r="AD867" s="51"/>
      <c r="AE867" s="51"/>
      <c r="AF867" s="51"/>
      <c r="AG867" s="51"/>
    </row>
    <row r="868" ht="13.5" customHeight="1">
      <c r="A868" s="5"/>
      <c r="B868" s="51"/>
      <c r="C868" s="51"/>
      <c r="D868" s="51"/>
      <c r="E868" s="51"/>
      <c r="F868" s="51"/>
      <c r="G868" s="78"/>
      <c r="H868" s="193"/>
      <c r="I868" s="51"/>
      <c r="J868" s="51"/>
      <c r="K868" s="51"/>
      <c r="L868" s="99"/>
      <c r="M868" s="51"/>
      <c r="N868" s="51"/>
      <c r="O868" s="51"/>
      <c r="P868" s="51"/>
      <c r="Q868" s="51"/>
      <c r="R868" s="51"/>
      <c r="S868" s="51"/>
      <c r="T868" s="51"/>
      <c r="U868" s="51"/>
      <c r="V868" s="51"/>
      <c r="W868" s="51"/>
      <c r="X868" s="51"/>
      <c r="Y868" s="51"/>
      <c r="Z868" s="51"/>
      <c r="AA868" s="51"/>
      <c r="AB868" s="51"/>
      <c r="AC868" s="51"/>
      <c r="AD868" s="51"/>
      <c r="AE868" s="51"/>
      <c r="AF868" s="51"/>
      <c r="AG868" s="51"/>
    </row>
    <row r="869" ht="13.5" customHeight="1">
      <c r="A869" s="5"/>
      <c r="B869" s="51"/>
      <c r="C869" s="51"/>
      <c r="D869" s="51"/>
      <c r="E869" s="51"/>
      <c r="F869" s="51"/>
      <c r="G869" s="78"/>
      <c r="H869" s="193"/>
      <c r="I869" s="51"/>
      <c r="J869" s="51"/>
      <c r="K869" s="51"/>
      <c r="L869" s="99"/>
      <c r="M869" s="51"/>
      <c r="N869" s="51"/>
      <c r="O869" s="51"/>
      <c r="P869" s="51"/>
      <c r="Q869" s="51"/>
      <c r="R869" s="51"/>
      <c r="S869" s="51"/>
      <c r="T869" s="51"/>
      <c r="U869" s="51"/>
      <c r="V869" s="51"/>
      <c r="W869" s="51"/>
      <c r="X869" s="51"/>
      <c r="Y869" s="51"/>
      <c r="Z869" s="51"/>
      <c r="AA869" s="51"/>
      <c r="AB869" s="51"/>
      <c r="AC869" s="51"/>
      <c r="AD869" s="51"/>
      <c r="AE869" s="51"/>
      <c r="AF869" s="51"/>
      <c r="AG869" s="51"/>
    </row>
    <row r="870" ht="13.5" customHeight="1">
      <c r="A870" s="5"/>
      <c r="B870" s="51"/>
      <c r="C870" s="51"/>
      <c r="D870" s="51"/>
      <c r="E870" s="51"/>
      <c r="F870" s="51"/>
      <c r="G870" s="78"/>
      <c r="H870" s="193"/>
      <c r="I870" s="51"/>
      <c r="J870" s="51"/>
      <c r="K870" s="51"/>
      <c r="L870" s="99"/>
      <c r="M870" s="51"/>
      <c r="N870" s="51"/>
      <c r="O870" s="51"/>
      <c r="P870" s="51"/>
      <c r="Q870" s="51"/>
      <c r="R870" s="51"/>
      <c r="S870" s="51"/>
      <c r="T870" s="51"/>
      <c r="U870" s="51"/>
      <c r="V870" s="51"/>
      <c r="W870" s="51"/>
      <c r="X870" s="51"/>
      <c r="Y870" s="51"/>
      <c r="Z870" s="51"/>
      <c r="AA870" s="51"/>
      <c r="AB870" s="51"/>
      <c r="AC870" s="51"/>
      <c r="AD870" s="51"/>
      <c r="AE870" s="51"/>
      <c r="AF870" s="51"/>
      <c r="AG870" s="51"/>
    </row>
    <row r="871" ht="13.5" customHeight="1">
      <c r="A871" s="5"/>
      <c r="B871" s="51"/>
      <c r="C871" s="51"/>
      <c r="D871" s="51"/>
      <c r="E871" s="51"/>
      <c r="F871" s="51"/>
      <c r="G871" s="78"/>
      <c r="H871" s="193"/>
      <c r="I871" s="51"/>
      <c r="J871" s="51"/>
      <c r="K871" s="51"/>
      <c r="L871" s="99"/>
      <c r="M871" s="51"/>
      <c r="N871" s="51"/>
      <c r="O871" s="51"/>
      <c r="P871" s="51"/>
      <c r="Q871" s="51"/>
      <c r="R871" s="51"/>
      <c r="S871" s="51"/>
      <c r="T871" s="51"/>
      <c r="U871" s="51"/>
      <c r="V871" s="51"/>
      <c r="W871" s="51"/>
      <c r="X871" s="51"/>
      <c r="Y871" s="51"/>
      <c r="Z871" s="51"/>
      <c r="AA871" s="51"/>
      <c r="AB871" s="51"/>
      <c r="AC871" s="51"/>
      <c r="AD871" s="51"/>
      <c r="AE871" s="51"/>
      <c r="AF871" s="51"/>
      <c r="AG871" s="51"/>
    </row>
    <row r="872" ht="13.5" customHeight="1">
      <c r="A872" s="5"/>
      <c r="B872" s="51"/>
      <c r="C872" s="51"/>
      <c r="D872" s="51"/>
      <c r="E872" s="51"/>
      <c r="F872" s="51"/>
      <c r="G872" s="78"/>
      <c r="H872" s="193"/>
      <c r="I872" s="51"/>
      <c r="J872" s="51"/>
      <c r="K872" s="51"/>
      <c r="L872" s="99"/>
      <c r="M872" s="51"/>
      <c r="N872" s="51"/>
      <c r="O872" s="51"/>
      <c r="P872" s="51"/>
      <c r="Q872" s="51"/>
      <c r="R872" s="51"/>
      <c r="S872" s="51"/>
      <c r="T872" s="51"/>
      <c r="U872" s="51"/>
      <c r="V872" s="51"/>
      <c r="W872" s="51"/>
      <c r="X872" s="51"/>
      <c r="Y872" s="51"/>
      <c r="Z872" s="51"/>
      <c r="AA872" s="51"/>
      <c r="AB872" s="51"/>
      <c r="AC872" s="51"/>
      <c r="AD872" s="51"/>
      <c r="AE872" s="51"/>
      <c r="AF872" s="51"/>
      <c r="AG872" s="51"/>
    </row>
    <row r="873" ht="13.5" customHeight="1">
      <c r="A873" s="5"/>
      <c r="B873" s="51"/>
      <c r="C873" s="51"/>
      <c r="D873" s="51"/>
      <c r="E873" s="51"/>
      <c r="F873" s="51"/>
      <c r="G873" s="78"/>
      <c r="H873" s="193"/>
      <c r="I873" s="51"/>
      <c r="J873" s="51"/>
      <c r="K873" s="51"/>
      <c r="L873" s="99"/>
      <c r="M873" s="51"/>
      <c r="N873" s="51"/>
      <c r="O873" s="51"/>
      <c r="P873" s="51"/>
      <c r="Q873" s="51"/>
      <c r="R873" s="51"/>
      <c r="S873" s="51"/>
      <c r="T873" s="51"/>
      <c r="U873" s="51"/>
      <c r="V873" s="51"/>
      <c r="W873" s="51"/>
      <c r="X873" s="51"/>
      <c r="Y873" s="51"/>
      <c r="Z873" s="51"/>
      <c r="AA873" s="51"/>
      <c r="AB873" s="51"/>
      <c r="AC873" s="51"/>
      <c r="AD873" s="51"/>
      <c r="AE873" s="51"/>
      <c r="AF873" s="51"/>
      <c r="AG873" s="51"/>
    </row>
    <row r="874" ht="13.5" customHeight="1">
      <c r="A874" s="5"/>
      <c r="B874" s="51"/>
      <c r="C874" s="51"/>
      <c r="D874" s="51"/>
      <c r="E874" s="51"/>
      <c r="F874" s="51"/>
      <c r="G874" s="78"/>
      <c r="H874" s="193"/>
      <c r="I874" s="51"/>
      <c r="J874" s="51"/>
      <c r="K874" s="51"/>
      <c r="L874" s="99"/>
      <c r="M874" s="51"/>
      <c r="N874" s="51"/>
      <c r="O874" s="51"/>
      <c r="P874" s="51"/>
      <c r="Q874" s="51"/>
      <c r="R874" s="51"/>
      <c r="S874" s="51"/>
      <c r="T874" s="51"/>
      <c r="U874" s="51"/>
      <c r="V874" s="51"/>
      <c r="W874" s="51"/>
      <c r="X874" s="51"/>
      <c r="Y874" s="51"/>
      <c r="Z874" s="51"/>
      <c r="AA874" s="51"/>
      <c r="AB874" s="51"/>
      <c r="AC874" s="51"/>
      <c r="AD874" s="51"/>
      <c r="AE874" s="51"/>
      <c r="AF874" s="51"/>
      <c r="AG874" s="51"/>
    </row>
    <row r="875" ht="13.5" customHeight="1">
      <c r="A875" s="5"/>
      <c r="B875" s="51"/>
      <c r="C875" s="51"/>
      <c r="D875" s="51"/>
      <c r="E875" s="51"/>
      <c r="F875" s="51"/>
      <c r="G875" s="78"/>
      <c r="H875" s="193"/>
      <c r="I875" s="51"/>
      <c r="J875" s="51"/>
      <c r="K875" s="51"/>
      <c r="L875" s="99"/>
      <c r="M875" s="51"/>
      <c r="N875" s="51"/>
      <c r="O875" s="51"/>
      <c r="P875" s="51"/>
      <c r="Q875" s="51"/>
      <c r="R875" s="51"/>
      <c r="S875" s="51"/>
      <c r="T875" s="51"/>
      <c r="U875" s="51"/>
      <c r="V875" s="51"/>
      <c r="W875" s="51"/>
      <c r="X875" s="51"/>
      <c r="Y875" s="51"/>
      <c r="Z875" s="51"/>
      <c r="AA875" s="51"/>
      <c r="AB875" s="51"/>
      <c r="AC875" s="51"/>
      <c r="AD875" s="51"/>
      <c r="AE875" s="51"/>
      <c r="AF875" s="51"/>
      <c r="AG875" s="51"/>
    </row>
    <row r="876" ht="13.5" customHeight="1">
      <c r="A876" s="5"/>
      <c r="B876" s="51"/>
      <c r="C876" s="51"/>
      <c r="D876" s="51"/>
      <c r="E876" s="51"/>
      <c r="F876" s="51"/>
      <c r="G876" s="78"/>
      <c r="H876" s="193"/>
      <c r="I876" s="51"/>
      <c r="J876" s="51"/>
      <c r="K876" s="51"/>
      <c r="L876" s="99"/>
      <c r="M876" s="51"/>
      <c r="N876" s="51"/>
      <c r="O876" s="51"/>
      <c r="P876" s="51"/>
      <c r="Q876" s="51"/>
      <c r="R876" s="51"/>
      <c r="S876" s="51"/>
      <c r="T876" s="51"/>
      <c r="U876" s="51"/>
      <c r="V876" s="51"/>
      <c r="W876" s="51"/>
      <c r="X876" s="51"/>
      <c r="Y876" s="51"/>
      <c r="Z876" s="51"/>
      <c r="AA876" s="51"/>
      <c r="AB876" s="51"/>
      <c r="AC876" s="51"/>
      <c r="AD876" s="51"/>
      <c r="AE876" s="51"/>
      <c r="AF876" s="51"/>
      <c r="AG876" s="51"/>
    </row>
    <row r="877" ht="13.5" customHeight="1">
      <c r="A877" s="5"/>
      <c r="B877" s="51"/>
      <c r="C877" s="51"/>
      <c r="D877" s="51"/>
      <c r="E877" s="51"/>
      <c r="F877" s="51"/>
      <c r="G877" s="78"/>
      <c r="H877" s="193"/>
      <c r="I877" s="51"/>
      <c r="J877" s="51"/>
      <c r="K877" s="51"/>
      <c r="L877" s="99"/>
      <c r="M877" s="51"/>
      <c r="N877" s="51"/>
      <c r="O877" s="51"/>
      <c r="P877" s="51"/>
      <c r="Q877" s="51"/>
      <c r="R877" s="51"/>
      <c r="S877" s="51"/>
      <c r="T877" s="51"/>
      <c r="U877" s="51"/>
      <c r="V877" s="51"/>
      <c r="W877" s="51"/>
      <c r="X877" s="51"/>
      <c r="Y877" s="51"/>
      <c r="Z877" s="51"/>
      <c r="AA877" s="51"/>
      <c r="AB877" s="51"/>
      <c r="AC877" s="51"/>
      <c r="AD877" s="51"/>
      <c r="AE877" s="51"/>
      <c r="AF877" s="51"/>
      <c r="AG877" s="51"/>
    </row>
    <row r="878" ht="13.5" customHeight="1">
      <c r="A878" s="5"/>
      <c r="B878" s="51"/>
      <c r="C878" s="51"/>
      <c r="D878" s="51"/>
      <c r="E878" s="51"/>
      <c r="F878" s="51"/>
      <c r="G878" s="78"/>
      <c r="H878" s="193"/>
      <c r="I878" s="51"/>
      <c r="J878" s="51"/>
      <c r="K878" s="51"/>
      <c r="L878" s="99"/>
      <c r="M878" s="51"/>
      <c r="N878" s="51"/>
      <c r="O878" s="51"/>
      <c r="P878" s="51"/>
      <c r="Q878" s="51"/>
      <c r="R878" s="51"/>
      <c r="S878" s="51"/>
      <c r="T878" s="51"/>
      <c r="U878" s="51"/>
      <c r="V878" s="51"/>
      <c r="W878" s="51"/>
      <c r="X878" s="51"/>
      <c r="Y878" s="51"/>
      <c r="Z878" s="51"/>
      <c r="AA878" s="51"/>
      <c r="AB878" s="51"/>
      <c r="AC878" s="51"/>
      <c r="AD878" s="51"/>
      <c r="AE878" s="51"/>
      <c r="AF878" s="51"/>
      <c r="AG878" s="51"/>
    </row>
    <row r="879" ht="13.5" customHeight="1">
      <c r="A879" s="5"/>
      <c r="B879" s="51"/>
      <c r="C879" s="51"/>
      <c r="D879" s="51"/>
      <c r="E879" s="51"/>
      <c r="F879" s="51"/>
      <c r="G879" s="78"/>
      <c r="H879" s="193"/>
      <c r="I879" s="51"/>
      <c r="J879" s="51"/>
      <c r="K879" s="51"/>
      <c r="L879" s="99"/>
      <c r="M879" s="51"/>
      <c r="N879" s="51"/>
      <c r="O879" s="51"/>
      <c r="P879" s="51"/>
      <c r="Q879" s="51"/>
      <c r="R879" s="51"/>
      <c r="S879" s="51"/>
      <c r="T879" s="51"/>
      <c r="U879" s="51"/>
      <c r="V879" s="51"/>
      <c r="W879" s="51"/>
      <c r="X879" s="51"/>
      <c r="Y879" s="51"/>
      <c r="Z879" s="51"/>
      <c r="AA879" s="51"/>
      <c r="AB879" s="51"/>
      <c r="AC879" s="51"/>
      <c r="AD879" s="51"/>
      <c r="AE879" s="51"/>
      <c r="AF879" s="51"/>
      <c r="AG879" s="51"/>
    </row>
    <row r="880" ht="13.5" customHeight="1">
      <c r="A880" s="5"/>
      <c r="B880" s="51"/>
      <c r="C880" s="51"/>
      <c r="D880" s="51"/>
      <c r="E880" s="51"/>
      <c r="F880" s="51"/>
      <c r="G880" s="78"/>
      <c r="H880" s="193"/>
      <c r="I880" s="51"/>
      <c r="J880" s="51"/>
      <c r="K880" s="51"/>
      <c r="L880" s="99"/>
      <c r="M880" s="51"/>
      <c r="N880" s="51"/>
      <c r="O880" s="51"/>
      <c r="P880" s="51"/>
      <c r="Q880" s="51"/>
      <c r="R880" s="51"/>
      <c r="S880" s="51"/>
      <c r="T880" s="51"/>
      <c r="U880" s="51"/>
      <c r="V880" s="51"/>
      <c r="W880" s="51"/>
      <c r="X880" s="51"/>
      <c r="Y880" s="51"/>
      <c r="Z880" s="51"/>
      <c r="AA880" s="51"/>
      <c r="AB880" s="51"/>
      <c r="AC880" s="51"/>
      <c r="AD880" s="51"/>
      <c r="AE880" s="51"/>
      <c r="AF880" s="51"/>
      <c r="AG880" s="51"/>
    </row>
    <row r="881" ht="13.5" customHeight="1">
      <c r="A881" s="5"/>
      <c r="B881" s="51"/>
      <c r="C881" s="51"/>
      <c r="D881" s="51"/>
      <c r="E881" s="51"/>
      <c r="F881" s="51"/>
      <c r="G881" s="78"/>
      <c r="H881" s="193"/>
      <c r="I881" s="51"/>
      <c r="J881" s="51"/>
      <c r="K881" s="51"/>
      <c r="L881" s="99"/>
      <c r="M881" s="51"/>
      <c r="N881" s="51"/>
      <c r="O881" s="51"/>
      <c r="P881" s="51"/>
      <c r="Q881" s="51"/>
      <c r="R881" s="51"/>
      <c r="S881" s="51"/>
      <c r="T881" s="51"/>
      <c r="U881" s="51"/>
      <c r="V881" s="51"/>
      <c r="W881" s="51"/>
      <c r="X881" s="51"/>
      <c r="Y881" s="51"/>
      <c r="Z881" s="51"/>
      <c r="AA881" s="51"/>
      <c r="AB881" s="51"/>
      <c r="AC881" s="51"/>
      <c r="AD881" s="51"/>
      <c r="AE881" s="51"/>
      <c r="AF881" s="51"/>
      <c r="AG881" s="51"/>
    </row>
    <row r="882" ht="13.5" customHeight="1">
      <c r="A882" s="5"/>
      <c r="B882" s="51"/>
      <c r="C882" s="51"/>
      <c r="D882" s="51"/>
      <c r="E882" s="51"/>
      <c r="F882" s="51"/>
      <c r="G882" s="78"/>
      <c r="H882" s="193"/>
      <c r="I882" s="51"/>
      <c r="J882" s="51"/>
      <c r="K882" s="51"/>
      <c r="L882" s="99"/>
      <c r="M882" s="51"/>
      <c r="N882" s="51"/>
      <c r="O882" s="51"/>
      <c r="P882" s="51"/>
      <c r="Q882" s="51"/>
      <c r="R882" s="51"/>
      <c r="S882" s="51"/>
      <c r="T882" s="51"/>
      <c r="U882" s="51"/>
      <c r="V882" s="51"/>
      <c r="W882" s="51"/>
      <c r="X882" s="51"/>
      <c r="Y882" s="51"/>
      <c r="Z882" s="51"/>
      <c r="AA882" s="51"/>
      <c r="AB882" s="51"/>
      <c r="AC882" s="51"/>
      <c r="AD882" s="51"/>
      <c r="AE882" s="51"/>
      <c r="AF882" s="51"/>
      <c r="AG882" s="51"/>
    </row>
    <row r="883" ht="13.5" customHeight="1">
      <c r="A883" s="5"/>
      <c r="B883" s="51"/>
      <c r="C883" s="51"/>
      <c r="D883" s="51"/>
      <c r="E883" s="51"/>
      <c r="F883" s="51"/>
      <c r="G883" s="78"/>
      <c r="H883" s="193"/>
      <c r="I883" s="51"/>
      <c r="J883" s="51"/>
      <c r="K883" s="51"/>
      <c r="L883" s="99"/>
      <c r="M883" s="51"/>
      <c r="N883" s="51"/>
      <c r="O883" s="51"/>
      <c r="P883" s="51"/>
      <c r="Q883" s="51"/>
      <c r="R883" s="51"/>
      <c r="S883" s="51"/>
      <c r="T883" s="51"/>
      <c r="U883" s="51"/>
      <c r="V883" s="51"/>
      <c r="W883" s="51"/>
      <c r="X883" s="51"/>
      <c r="Y883" s="51"/>
      <c r="Z883" s="51"/>
      <c r="AA883" s="51"/>
      <c r="AB883" s="51"/>
      <c r="AC883" s="51"/>
      <c r="AD883" s="51"/>
      <c r="AE883" s="51"/>
      <c r="AF883" s="51"/>
      <c r="AG883" s="51"/>
    </row>
    <row r="884" ht="13.5" customHeight="1">
      <c r="A884" s="5"/>
      <c r="B884" s="51"/>
      <c r="C884" s="51"/>
      <c r="D884" s="51"/>
      <c r="E884" s="51"/>
      <c r="F884" s="51"/>
      <c r="G884" s="78"/>
      <c r="H884" s="193"/>
      <c r="I884" s="51"/>
      <c r="J884" s="51"/>
      <c r="K884" s="51"/>
      <c r="L884" s="99"/>
      <c r="M884" s="51"/>
      <c r="N884" s="51"/>
      <c r="O884" s="51"/>
      <c r="P884" s="51"/>
      <c r="Q884" s="51"/>
      <c r="R884" s="51"/>
      <c r="S884" s="51"/>
      <c r="T884" s="51"/>
      <c r="U884" s="51"/>
      <c r="V884" s="51"/>
      <c r="W884" s="51"/>
      <c r="X884" s="51"/>
      <c r="Y884" s="51"/>
      <c r="Z884" s="51"/>
      <c r="AA884" s="51"/>
      <c r="AB884" s="51"/>
      <c r="AC884" s="51"/>
      <c r="AD884" s="51"/>
      <c r="AE884" s="51"/>
      <c r="AF884" s="51"/>
      <c r="AG884" s="51"/>
    </row>
    <row r="885" ht="13.5" customHeight="1">
      <c r="A885" s="5"/>
      <c r="B885" s="51"/>
      <c r="C885" s="51"/>
      <c r="D885" s="51"/>
      <c r="E885" s="51"/>
      <c r="F885" s="51"/>
      <c r="G885" s="78"/>
      <c r="H885" s="193"/>
      <c r="I885" s="51"/>
      <c r="J885" s="51"/>
      <c r="K885" s="51"/>
      <c r="L885" s="99"/>
      <c r="M885" s="51"/>
      <c r="N885" s="51"/>
      <c r="O885" s="51"/>
      <c r="P885" s="51"/>
      <c r="Q885" s="51"/>
      <c r="R885" s="51"/>
      <c r="S885" s="51"/>
      <c r="T885" s="51"/>
      <c r="U885" s="51"/>
      <c r="V885" s="51"/>
      <c r="W885" s="51"/>
      <c r="X885" s="51"/>
      <c r="Y885" s="51"/>
      <c r="Z885" s="51"/>
      <c r="AA885" s="51"/>
      <c r="AB885" s="51"/>
      <c r="AC885" s="51"/>
      <c r="AD885" s="51"/>
      <c r="AE885" s="51"/>
      <c r="AF885" s="51"/>
      <c r="AG885" s="51"/>
    </row>
    <row r="886" ht="13.5" customHeight="1">
      <c r="A886" s="5"/>
      <c r="B886" s="51"/>
      <c r="C886" s="51"/>
      <c r="D886" s="51"/>
      <c r="E886" s="51"/>
      <c r="F886" s="51"/>
      <c r="G886" s="78"/>
      <c r="H886" s="193"/>
      <c r="I886" s="51"/>
      <c r="J886" s="51"/>
      <c r="K886" s="51"/>
      <c r="L886" s="99"/>
      <c r="M886" s="51"/>
      <c r="N886" s="51"/>
      <c r="O886" s="51"/>
      <c r="P886" s="51"/>
      <c r="Q886" s="51"/>
      <c r="R886" s="51"/>
      <c r="S886" s="51"/>
      <c r="T886" s="51"/>
      <c r="U886" s="51"/>
      <c r="V886" s="51"/>
      <c r="W886" s="51"/>
      <c r="X886" s="51"/>
      <c r="Y886" s="51"/>
      <c r="Z886" s="51"/>
      <c r="AA886" s="51"/>
      <c r="AB886" s="51"/>
      <c r="AC886" s="51"/>
      <c r="AD886" s="51"/>
      <c r="AE886" s="51"/>
      <c r="AF886" s="51"/>
      <c r="AG886" s="51"/>
    </row>
    <row r="887" ht="13.5" customHeight="1">
      <c r="A887" s="5"/>
      <c r="B887" s="51"/>
      <c r="C887" s="51"/>
      <c r="D887" s="51"/>
      <c r="E887" s="51"/>
      <c r="F887" s="51"/>
      <c r="G887" s="78"/>
      <c r="H887" s="193"/>
      <c r="I887" s="51"/>
      <c r="J887" s="51"/>
      <c r="K887" s="51"/>
      <c r="L887" s="99"/>
      <c r="M887" s="51"/>
      <c r="N887" s="51"/>
      <c r="O887" s="51"/>
      <c r="P887" s="51"/>
      <c r="Q887" s="51"/>
      <c r="R887" s="51"/>
      <c r="S887" s="51"/>
      <c r="T887" s="51"/>
      <c r="U887" s="51"/>
      <c r="V887" s="51"/>
      <c r="W887" s="51"/>
      <c r="X887" s="51"/>
      <c r="Y887" s="51"/>
      <c r="Z887" s="51"/>
      <c r="AA887" s="51"/>
      <c r="AB887" s="51"/>
      <c r="AC887" s="51"/>
      <c r="AD887" s="51"/>
      <c r="AE887" s="51"/>
      <c r="AF887" s="51"/>
      <c r="AG887" s="51"/>
    </row>
    <row r="888" ht="13.5" customHeight="1">
      <c r="A888" s="5"/>
      <c r="B888" s="51"/>
      <c r="C888" s="51"/>
      <c r="D888" s="51"/>
      <c r="E888" s="51"/>
      <c r="F888" s="51"/>
      <c r="G888" s="78"/>
      <c r="H888" s="193"/>
      <c r="I888" s="51"/>
      <c r="J888" s="51"/>
      <c r="K888" s="51"/>
      <c r="L888" s="99"/>
      <c r="M888" s="51"/>
      <c r="N888" s="51"/>
      <c r="O888" s="51"/>
      <c r="P888" s="51"/>
      <c r="Q888" s="51"/>
      <c r="R888" s="51"/>
      <c r="S888" s="51"/>
      <c r="T888" s="51"/>
      <c r="U888" s="51"/>
      <c r="V888" s="51"/>
      <c r="W888" s="51"/>
      <c r="X888" s="51"/>
      <c r="Y888" s="51"/>
      <c r="Z888" s="51"/>
      <c r="AA888" s="51"/>
      <c r="AB888" s="51"/>
      <c r="AC888" s="51"/>
      <c r="AD888" s="51"/>
      <c r="AE888" s="51"/>
      <c r="AF888" s="51"/>
      <c r="AG888" s="51"/>
    </row>
    <row r="889" ht="13.5" customHeight="1">
      <c r="A889" s="5"/>
      <c r="B889" s="51"/>
      <c r="C889" s="51"/>
      <c r="D889" s="51"/>
      <c r="E889" s="51"/>
      <c r="F889" s="51"/>
      <c r="G889" s="78"/>
      <c r="H889" s="193"/>
      <c r="I889" s="51"/>
      <c r="J889" s="51"/>
      <c r="K889" s="51"/>
      <c r="L889" s="99"/>
      <c r="M889" s="51"/>
      <c r="N889" s="51"/>
      <c r="O889" s="51"/>
      <c r="P889" s="51"/>
      <c r="Q889" s="51"/>
      <c r="R889" s="51"/>
      <c r="S889" s="51"/>
      <c r="T889" s="51"/>
      <c r="U889" s="51"/>
      <c r="V889" s="51"/>
      <c r="W889" s="51"/>
      <c r="X889" s="51"/>
      <c r="Y889" s="51"/>
      <c r="Z889" s="51"/>
      <c r="AA889" s="51"/>
      <c r="AB889" s="51"/>
      <c r="AC889" s="51"/>
      <c r="AD889" s="51"/>
      <c r="AE889" s="51"/>
      <c r="AF889" s="51"/>
      <c r="AG889" s="51"/>
    </row>
    <row r="890" ht="13.5" customHeight="1">
      <c r="A890" s="5"/>
      <c r="B890" s="51"/>
      <c r="C890" s="51"/>
      <c r="D890" s="51"/>
      <c r="E890" s="51"/>
      <c r="F890" s="51"/>
      <c r="G890" s="78"/>
      <c r="H890" s="193"/>
      <c r="I890" s="51"/>
      <c r="J890" s="51"/>
      <c r="K890" s="51"/>
      <c r="L890" s="99"/>
      <c r="M890" s="51"/>
      <c r="N890" s="51"/>
      <c r="O890" s="51"/>
      <c r="P890" s="51"/>
      <c r="Q890" s="51"/>
      <c r="R890" s="51"/>
      <c r="S890" s="51"/>
      <c r="T890" s="51"/>
      <c r="U890" s="51"/>
      <c r="V890" s="51"/>
      <c r="W890" s="51"/>
      <c r="X890" s="51"/>
      <c r="Y890" s="51"/>
      <c r="Z890" s="51"/>
      <c r="AA890" s="51"/>
      <c r="AB890" s="51"/>
      <c r="AC890" s="51"/>
      <c r="AD890" s="51"/>
      <c r="AE890" s="51"/>
      <c r="AF890" s="51"/>
      <c r="AG890" s="51"/>
    </row>
    <row r="891" ht="13.5" customHeight="1">
      <c r="A891" s="5"/>
      <c r="B891" s="51"/>
      <c r="C891" s="51"/>
      <c r="D891" s="51"/>
      <c r="E891" s="51"/>
      <c r="F891" s="51"/>
      <c r="G891" s="78"/>
      <c r="H891" s="193"/>
      <c r="I891" s="51"/>
      <c r="J891" s="51"/>
      <c r="K891" s="51"/>
      <c r="L891" s="99"/>
      <c r="M891" s="51"/>
      <c r="N891" s="51"/>
      <c r="O891" s="51"/>
      <c r="P891" s="51"/>
      <c r="Q891" s="51"/>
      <c r="R891" s="51"/>
      <c r="S891" s="51"/>
      <c r="T891" s="51"/>
      <c r="U891" s="51"/>
      <c r="V891" s="51"/>
      <c r="W891" s="51"/>
      <c r="X891" s="51"/>
      <c r="Y891" s="51"/>
      <c r="Z891" s="51"/>
      <c r="AA891" s="51"/>
      <c r="AB891" s="51"/>
      <c r="AC891" s="51"/>
      <c r="AD891" s="51"/>
      <c r="AE891" s="51"/>
      <c r="AF891" s="51"/>
      <c r="AG891" s="51"/>
    </row>
    <row r="892" ht="13.5" customHeight="1">
      <c r="A892" s="5"/>
      <c r="B892" s="51"/>
      <c r="C892" s="51"/>
      <c r="D892" s="51"/>
      <c r="E892" s="51"/>
      <c r="F892" s="51"/>
      <c r="G892" s="78"/>
      <c r="H892" s="193"/>
      <c r="I892" s="51"/>
      <c r="J892" s="51"/>
      <c r="K892" s="51"/>
      <c r="L892" s="99"/>
      <c r="M892" s="51"/>
      <c r="N892" s="51"/>
      <c r="O892" s="51"/>
      <c r="P892" s="51"/>
      <c r="Q892" s="51"/>
      <c r="R892" s="51"/>
      <c r="S892" s="51"/>
      <c r="T892" s="51"/>
      <c r="U892" s="51"/>
      <c r="V892" s="51"/>
      <c r="W892" s="51"/>
      <c r="X892" s="51"/>
      <c r="Y892" s="51"/>
      <c r="Z892" s="51"/>
      <c r="AA892" s="51"/>
      <c r="AB892" s="51"/>
      <c r="AC892" s="51"/>
      <c r="AD892" s="51"/>
      <c r="AE892" s="51"/>
      <c r="AF892" s="51"/>
      <c r="AG892" s="51"/>
    </row>
    <row r="893" ht="13.5" customHeight="1">
      <c r="A893" s="5"/>
      <c r="B893" s="51"/>
      <c r="C893" s="51"/>
      <c r="D893" s="51"/>
      <c r="E893" s="51"/>
      <c r="F893" s="51"/>
      <c r="G893" s="78"/>
      <c r="H893" s="193"/>
      <c r="I893" s="51"/>
      <c r="J893" s="51"/>
      <c r="K893" s="51"/>
      <c r="L893" s="99"/>
      <c r="M893" s="51"/>
      <c r="N893" s="51"/>
      <c r="O893" s="51"/>
      <c r="P893" s="51"/>
      <c r="Q893" s="51"/>
      <c r="R893" s="51"/>
      <c r="S893" s="51"/>
      <c r="T893" s="51"/>
      <c r="U893" s="51"/>
      <c r="V893" s="51"/>
      <c r="W893" s="51"/>
      <c r="X893" s="51"/>
      <c r="Y893" s="51"/>
      <c r="Z893" s="51"/>
      <c r="AA893" s="51"/>
      <c r="AB893" s="51"/>
      <c r="AC893" s="51"/>
      <c r="AD893" s="51"/>
      <c r="AE893" s="51"/>
      <c r="AF893" s="51"/>
      <c r="AG893" s="51"/>
    </row>
    <row r="894" ht="13.5" customHeight="1">
      <c r="A894" s="5"/>
      <c r="B894" s="51"/>
      <c r="C894" s="51"/>
      <c r="D894" s="51"/>
      <c r="E894" s="51"/>
      <c r="F894" s="51"/>
      <c r="G894" s="78"/>
      <c r="H894" s="193"/>
      <c r="I894" s="51"/>
      <c r="J894" s="51"/>
      <c r="K894" s="51"/>
      <c r="L894" s="99"/>
      <c r="M894" s="51"/>
      <c r="N894" s="51"/>
      <c r="O894" s="51"/>
      <c r="P894" s="51"/>
      <c r="Q894" s="51"/>
      <c r="R894" s="51"/>
      <c r="S894" s="51"/>
      <c r="T894" s="51"/>
      <c r="U894" s="51"/>
      <c r="V894" s="51"/>
      <c r="W894" s="51"/>
      <c r="X894" s="51"/>
      <c r="Y894" s="51"/>
      <c r="Z894" s="51"/>
      <c r="AA894" s="51"/>
      <c r="AB894" s="51"/>
      <c r="AC894" s="51"/>
      <c r="AD894" s="51"/>
      <c r="AE894" s="51"/>
      <c r="AF894" s="51"/>
      <c r="AG894" s="51"/>
    </row>
    <row r="895" ht="13.5" customHeight="1">
      <c r="A895" s="5"/>
      <c r="B895" s="51"/>
      <c r="C895" s="51"/>
      <c r="D895" s="51"/>
      <c r="E895" s="51"/>
      <c r="F895" s="51"/>
      <c r="G895" s="78"/>
      <c r="H895" s="193"/>
      <c r="I895" s="51"/>
      <c r="J895" s="51"/>
      <c r="K895" s="51"/>
      <c r="L895" s="99"/>
      <c r="M895" s="51"/>
      <c r="N895" s="51"/>
      <c r="O895" s="51"/>
      <c r="P895" s="51"/>
      <c r="Q895" s="51"/>
      <c r="R895" s="51"/>
      <c r="S895" s="51"/>
      <c r="T895" s="51"/>
      <c r="U895" s="51"/>
      <c r="V895" s="51"/>
      <c r="W895" s="51"/>
      <c r="X895" s="51"/>
      <c r="Y895" s="51"/>
      <c r="Z895" s="51"/>
      <c r="AA895" s="51"/>
      <c r="AB895" s="51"/>
      <c r="AC895" s="51"/>
      <c r="AD895" s="51"/>
      <c r="AE895" s="51"/>
      <c r="AF895" s="51"/>
      <c r="AG895" s="51"/>
    </row>
    <row r="896" ht="13.5" customHeight="1">
      <c r="A896" s="5"/>
      <c r="B896" s="51"/>
      <c r="C896" s="51"/>
      <c r="D896" s="51"/>
      <c r="E896" s="51"/>
      <c r="F896" s="51"/>
      <c r="G896" s="78"/>
      <c r="H896" s="193"/>
      <c r="I896" s="51"/>
      <c r="J896" s="51"/>
      <c r="K896" s="51"/>
      <c r="L896" s="99"/>
      <c r="M896" s="51"/>
      <c r="N896" s="51"/>
      <c r="O896" s="51"/>
      <c r="P896" s="51"/>
      <c r="Q896" s="51"/>
      <c r="R896" s="51"/>
      <c r="S896" s="51"/>
      <c r="T896" s="51"/>
      <c r="U896" s="51"/>
      <c r="V896" s="51"/>
      <c r="W896" s="51"/>
      <c r="X896" s="51"/>
      <c r="Y896" s="51"/>
      <c r="Z896" s="51"/>
      <c r="AA896" s="51"/>
      <c r="AB896" s="51"/>
      <c r="AC896" s="51"/>
      <c r="AD896" s="51"/>
      <c r="AE896" s="51"/>
      <c r="AF896" s="51"/>
      <c r="AG896" s="51"/>
    </row>
    <row r="897" ht="13.5" customHeight="1">
      <c r="A897" s="5"/>
      <c r="B897" s="51"/>
      <c r="C897" s="51"/>
      <c r="D897" s="51"/>
      <c r="E897" s="51"/>
      <c r="F897" s="51"/>
      <c r="G897" s="78"/>
      <c r="H897" s="193"/>
      <c r="I897" s="51"/>
      <c r="J897" s="51"/>
      <c r="K897" s="51"/>
      <c r="L897" s="99"/>
      <c r="M897" s="51"/>
      <c r="N897" s="51"/>
      <c r="O897" s="51"/>
      <c r="P897" s="51"/>
      <c r="Q897" s="51"/>
      <c r="R897" s="51"/>
      <c r="S897" s="51"/>
      <c r="T897" s="51"/>
      <c r="U897" s="51"/>
      <c r="V897" s="51"/>
      <c r="W897" s="51"/>
      <c r="X897" s="51"/>
      <c r="Y897" s="51"/>
      <c r="Z897" s="51"/>
      <c r="AA897" s="51"/>
      <c r="AB897" s="51"/>
      <c r="AC897" s="51"/>
      <c r="AD897" s="51"/>
      <c r="AE897" s="51"/>
      <c r="AF897" s="51"/>
      <c r="AG897" s="51"/>
    </row>
    <row r="898" ht="13.5" customHeight="1">
      <c r="A898" s="5"/>
      <c r="B898" s="51"/>
      <c r="C898" s="51"/>
      <c r="D898" s="51"/>
      <c r="E898" s="51"/>
      <c r="F898" s="51"/>
      <c r="G898" s="78"/>
      <c r="H898" s="193"/>
      <c r="I898" s="51"/>
      <c r="J898" s="51"/>
      <c r="K898" s="51"/>
      <c r="L898" s="99"/>
      <c r="M898" s="51"/>
      <c r="N898" s="51"/>
      <c r="O898" s="51"/>
      <c r="P898" s="51"/>
      <c r="Q898" s="51"/>
      <c r="R898" s="51"/>
      <c r="S898" s="51"/>
      <c r="T898" s="51"/>
      <c r="U898" s="51"/>
      <c r="V898" s="51"/>
      <c r="W898" s="51"/>
      <c r="X898" s="51"/>
      <c r="Y898" s="51"/>
      <c r="Z898" s="51"/>
      <c r="AA898" s="51"/>
      <c r="AB898" s="51"/>
      <c r="AC898" s="51"/>
      <c r="AD898" s="51"/>
      <c r="AE898" s="51"/>
      <c r="AF898" s="51"/>
      <c r="AG898" s="51"/>
    </row>
    <row r="899" ht="13.5" customHeight="1">
      <c r="A899" s="5"/>
      <c r="B899" s="51"/>
      <c r="C899" s="51"/>
      <c r="D899" s="51"/>
      <c r="E899" s="51"/>
      <c r="F899" s="51"/>
      <c r="G899" s="78"/>
      <c r="H899" s="193"/>
      <c r="I899" s="51"/>
      <c r="J899" s="51"/>
      <c r="K899" s="51"/>
      <c r="L899" s="99"/>
      <c r="M899" s="51"/>
      <c r="N899" s="51"/>
      <c r="O899" s="51"/>
      <c r="P899" s="51"/>
      <c r="Q899" s="51"/>
      <c r="R899" s="51"/>
      <c r="S899" s="51"/>
      <c r="T899" s="51"/>
      <c r="U899" s="51"/>
      <c r="V899" s="51"/>
      <c r="W899" s="51"/>
      <c r="X899" s="51"/>
      <c r="Y899" s="51"/>
      <c r="Z899" s="51"/>
      <c r="AA899" s="51"/>
      <c r="AB899" s="51"/>
      <c r="AC899" s="51"/>
      <c r="AD899" s="51"/>
      <c r="AE899" s="51"/>
      <c r="AF899" s="51"/>
      <c r="AG899" s="51"/>
    </row>
    <row r="900" ht="13.5" customHeight="1">
      <c r="A900" s="5"/>
      <c r="B900" s="51"/>
      <c r="C900" s="51"/>
      <c r="D900" s="51"/>
      <c r="E900" s="51"/>
      <c r="F900" s="51"/>
      <c r="G900" s="78"/>
      <c r="H900" s="193"/>
      <c r="I900" s="51"/>
      <c r="J900" s="51"/>
      <c r="K900" s="51"/>
      <c r="L900" s="99"/>
      <c r="M900" s="51"/>
      <c r="N900" s="51"/>
      <c r="O900" s="51"/>
      <c r="P900" s="51"/>
      <c r="Q900" s="51"/>
      <c r="R900" s="51"/>
      <c r="S900" s="51"/>
      <c r="T900" s="51"/>
      <c r="U900" s="51"/>
      <c r="V900" s="51"/>
      <c r="W900" s="51"/>
      <c r="X900" s="51"/>
      <c r="Y900" s="51"/>
      <c r="Z900" s="51"/>
      <c r="AA900" s="51"/>
      <c r="AB900" s="51"/>
      <c r="AC900" s="51"/>
      <c r="AD900" s="51"/>
      <c r="AE900" s="51"/>
      <c r="AF900" s="51"/>
      <c r="AG900" s="51"/>
    </row>
    <row r="901" ht="13.5" customHeight="1">
      <c r="A901" s="5"/>
      <c r="B901" s="51"/>
      <c r="C901" s="51"/>
      <c r="D901" s="51"/>
      <c r="E901" s="51"/>
      <c r="F901" s="51"/>
      <c r="G901" s="78"/>
      <c r="H901" s="193"/>
      <c r="I901" s="51"/>
      <c r="J901" s="51"/>
      <c r="K901" s="51"/>
      <c r="L901" s="99"/>
      <c r="M901" s="51"/>
      <c r="N901" s="51"/>
      <c r="O901" s="51"/>
      <c r="P901" s="51"/>
      <c r="Q901" s="51"/>
      <c r="R901" s="51"/>
      <c r="S901" s="51"/>
      <c r="T901" s="51"/>
      <c r="U901" s="51"/>
      <c r="V901" s="51"/>
      <c r="W901" s="51"/>
      <c r="X901" s="51"/>
      <c r="Y901" s="51"/>
      <c r="Z901" s="51"/>
      <c r="AA901" s="51"/>
      <c r="AB901" s="51"/>
      <c r="AC901" s="51"/>
      <c r="AD901" s="51"/>
      <c r="AE901" s="51"/>
      <c r="AF901" s="51"/>
      <c r="AG901" s="51"/>
    </row>
    <row r="902" ht="13.5" customHeight="1">
      <c r="A902" s="5"/>
      <c r="B902" s="51"/>
      <c r="C902" s="51"/>
      <c r="D902" s="51"/>
      <c r="E902" s="51"/>
      <c r="F902" s="51"/>
      <c r="G902" s="78"/>
      <c r="H902" s="193"/>
      <c r="I902" s="51"/>
      <c r="J902" s="51"/>
      <c r="K902" s="51"/>
      <c r="L902" s="99"/>
      <c r="M902" s="51"/>
      <c r="N902" s="51"/>
      <c r="O902" s="51"/>
      <c r="P902" s="51"/>
      <c r="Q902" s="51"/>
      <c r="R902" s="51"/>
      <c r="S902" s="51"/>
      <c r="T902" s="51"/>
      <c r="U902" s="51"/>
      <c r="V902" s="51"/>
      <c r="W902" s="51"/>
      <c r="X902" s="51"/>
      <c r="Y902" s="51"/>
      <c r="Z902" s="51"/>
      <c r="AA902" s="51"/>
      <c r="AB902" s="51"/>
      <c r="AC902" s="51"/>
      <c r="AD902" s="51"/>
      <c r="AE902" s="51"/>
      <c r="AF902" s="51"/>
      <c r="AG902" s="51"/>
    </row>
    <row r="903" ht="13.5" customHeight="1">
      <c r="A903" s="5"/>
      <c r="B903" s="51"/>
      <c r="C903" s="51"/>
      <c r="D903" s="51"/>
      <c r="E903" s="51"/>
      <c r="F903" s="51"/>
      <c r="G903" s="78"/>
      <c r="H903" s="193"/>
      <c r="I903" s="51"/>
      <c r="J903" s="51"/>
      <c r="K903" s="51"/>
      <c r="L903" s="99"/>
      <c r="M903" s="51"/>
      <c r="N903" s="51"/>
      <c r="O903" s="51"/>
      <c r="P903" s="51"/>
      <c r="Q903" s="51"/>
      <c r="R903" s="51"/>
      <c r="S903" s="51"/>
      <c r="T903" s="51"/>
      <c r="U903" s="51"/>
      <c r="V903" s="51"/>
      <c r="W903" s="51"/>
      <c r="X903" s="51"/>
      <c r="Y903" s="51"/>
      <c r="Z903" s="51"/>
      <c r="AA903" s="51"/>
      <c r="AB903" s="51"/>
      <c r="AC903" s="51"/>
      <c r="AD903" s="51"/>
      <c r="AE903" s="51"/>
      <c r="AF903" s="51"/>
      <c r="AG903" s="51"/>
    </row>
    <row r="904" ht="13.5" customHeight="1">
      <c r="A904" s="5"/>
      <c r="B904" s="51"/>
      <c r="C904" s="51"/>
      <c r="D904" s="51"/>
      <c r="E904" s="51"/>
      <c r="F904" s="51"/>
      <c r="G904" s="78"/>
      <c r="H904" s="193"/>
      <c r="I904" s="51"/>
      <c r="J904" s="51"/>
      <c r="K904" s="51"/>
      <c r="L904" s="99"/>
      <c r="M904" s="51"/>
      <c r="N904" s="51"/>
      <c r="O904" s="51"/>
      <c r="P904" s="51"/>
      <c r="Q904" s="51"/>
      <c r="R904" s="51"/>
      <c r="S904" s="51"/>
      <c r="T904" s="51"/>
      <c r="U904" s="51"/>
      <c r="V904" s="51"/>
      <c r="W904" s="51"/>
      <c r="X904" s="51"/>
      <c r="Y904" s="51"/>
      <c r="Z904" s="51"/>
      <c r="AA904" s="51"/>
      <c r="AB904" s="51"/>
      <c r="AC904" s="51"/>
      <c r="AD904" s="51"/>
      <c r="AE904" s="51"/>
      <c r="AF904" s="51"/>
      <c r="AG904" s="51"/>
    </row>
    <row r="905" ht="13.5" customHeight="1">
      <c r="A905" s="5"/>
      <c r="B905" s="51"/>
      <c r="C905" s="51"/>
      <c r="D905" s="51"/>
      <c r="E905" s="51"/>
      <c r="F905" s="51"/>
      <c r="G905" s="78"/>
      <c r="H905" s="193"/>
      <c r="I905" s="51"/>
      <c r="J905" s="51"/>
      <c r="K905" s="51"/>
      <c r="L905" s="99"/>
      <c r="M905" s="51"/>
      <c r="N905" s="51"/>
      <c r="O905" s="51"/>
      <c r="P905" s="51"/>
      <c r="Q905" s="51"/>
      <c r="R905" s="51"/>
      <c r="S905" s="51"/>
      <c r="T905" s="51"/>
      <c r="U905" s="51"/>
      <c r="V905" s="51"/>
      <c r="W905" s="51"/>
      <c r="X905" s="51"/>
      <c r="Y905" s="51"/>
      <c r="Z905" s="51"/>
      <c r="AA905" s="51"/>
      <c r="AB905" s="51"/>
      <c r="AC905" s="51"/>
      <c r="AD905" s="51"/>
      <c r="AE905" s="51"/>
      <c r="AF905" s="51"/>
      <c r="AG905" s="51"/>
    </row>
    <row r="906" ht="13.5" customHeight="1">
      <c r="A906" s="5"/>
      <c r="B906" s="51"/>
      <c r="C906" s="51"/>
      <c r="D906" s="51"/>
      <c r="E906" s="51"/>
      <c r="F906" s="51"/>
      <c r="G906" s="78"/>
      <c r="H906" s="193"/>
      <c r="I906" s="51"/>
      <c r="J906" s="51"/>
      <c r="K906" s="51"/>
      <c r="L906" s="99"/>
      <c r="M906" s="51"/>
      <c r="N906" s="51"/>
      <c r="O906" s="51"/>
      <c r="P906" s="51"/>
      <c r="Q906" s="51"/>
      <c r="R906" s="51"/>
      <c r="S906" s="51"/>
      <c r="T906" s="51"/>
      <c r="U906" s="51"/>
      <c r="V906" s="51"/>
      <c r="W906" s="51"/>
      <c r="X906" s="51"/>
      <c r="Y906" s="51"/>
      <c r="Z906" s="51"/>
      <c r="AA906" s="51"/>
      <c r="AB906" s="51"/>
      <c r="AC906" s="51"/>
      <c r="AD906" s="51"/>
      <c r="AE906" s="51"/>
      <c r="AF906" s="51"/>
      <c r="AG906" s="51"/>
    </row>
    <row r="907" ht="13.5" customHeight="1">
      <c r="A907" s="5"/>
      <c r="B907" s="51"/>
      <c r="C907" s="51"/>
      <c r="D907" s="51"/>
      <c r="E907" s="51"/>
      <c r="F907" s="51"/>
      <c r="G907" s="78"/>
      <c r="H907" s="193"/>
      <c r="I907" s="51"/>
      <c r="J907" s="51"/>
      <c r="K907" s="51"/>
      <c r="L907" s="99"/>
      <c r="M907" s="51"/>
      <c r="N907" s="51"/>
      <c r="O907" s="51"/>
      <c r="P907" s="51"/>
      <c r="Q907" s="51"/>
      <c r="R907" s="51"/>
      <c r="S907" s="51"/>
      <c r="T907" s="51"/>
      <c r="U907" s="51"/>
      <c r="V907" s="51"/>
      <c r="W907" s="51"/>
      <c r="X907" s="51"/>
      <c r="Y907" s="51"/>
      <c r="Z907" s="51"/>
      <c r="AA907" s="51"/>
      <c r="AB907" s="51"/>
      <c r="AC907" s="51"/>
      <c r="AD907" s="51"/>
      <c r="AE907" s="51"/>
      <c r="AF907" s="51"/>
      <c r="AG907" s="51"/>
    </row>
    <row r="908" ht="13.5" customHeight="1">
      <c r="A908" s="5"/>
      <c r="B908" s="51"/>
      <c r="C908" s="51"/>
      <c r="D908" s="51"/>
      <c r="E908" s="51"/>
      <c r="F908" s="51"/>
      <c r="G908" s="78"/>
      <c r="H908" s="193"/>
      <c r="I908" s="51"/>
      <c r="J908" s="51"/>
      <c r="K908" s="51"/>
      <c r="L908" s="99"/>
      <c r="M908" s="51"/>
      <c r="N908" s="51"/>
      <c r="O908" s="51"/>
      <c r="P908" s="51"/>
      <c r="Q908" s="51"/>
      <c r="R908" s="51"/>
      <c r="S908" s="51"/>
      <c r="T908" s="51"/>
      <c r="U908" s="51"/>
      <c r="V908" s="51"/>
      <c r="W908" s="51"/>
      <c r="X908" s="51"/>
      <c r="Y908" s="51"/>
      <c r="Z908" s="51"/>
      <c r="AA908" s="51"/>
      <c r="AB908" s="51"/>
      <c r="AC908" s="51"/>
      <c r="AD908" s="51"/>
      <c r="AE908" s="51"/>
      <c r="AF908" s="51"/>
      <c r="AG908" s="51"/>
    </row>
    <row r="909" ht="13.5" customHeight="1">
      <c r="A909" s="5"/>
      <c r="B909" s="51"/>
      <c r="C909" s="51"/>
      <c r="D909" s="51"/>
      <c r="E909" s="51"/>
      <c r="F909" s="51"/>
      <c r="G909" s="78"/>
      <c r="H909" s="193"/>
      <c r="I909" s="51"/>
      <c r="J909" s="51"/>
      <c r="K909" s="51"/>
      <c r="L909" s="99"/>
      <c r="M909" s="51"/>
      <c r="N909" s="51"/>
      <c r="O909" s="51"/>
      <c r="P909" s="51"/>
      <c r="Q909" s="51"/>
      <c r="R909" s="51"/>
      <c r="S909" s="51"/>
      <c r="T909" s="51"/>
      <c r="U909" s="51"/>
      <c r="V909" s="51"/>
      <c r="W909" s="51"/>
      <c r="X909" s="51"/>
      <c r="Y909" s="51"/>
      <c r="Z909" s="51"/>
      <c r="AA909" s="51"/>
      <c r="AB909" s="51"/>
      <c r="AC909" s="51"/>
      <c r="AD909" s="51"/>
      <c r="AE909" s="51"/>
      <c r="AF909" s="51"/>
      <c r="AG909" s="51"/>
    </row>
    <row r="910" ht="13.5" customHeight="1">
      <c r="A910" s="5"/>
      <c r="B910" s="51"/>
      <c r="C910" s="51"/>
      <c r="D910" s="51"/>
      <c r="E910" s="51"/>
      <c r="F910" s="51"/>
      <c r="G910" s="78"/>
      <c r="H910" s="193"/>
      <c r="I910" s="51"/>
      <c r="J910" s="51"/>
      <c r="K910" s="51"/>
      <c r="L910" s="99"/>
      <c r="M910" s="51"/>
      <c r="N910" s="51"/>
      <c r="O910" s="51"/>
      <c r="P910" s="51"/>
      <c r="Q910" s="51"/>
      <c r="R910" s="51"/>
      <c r="S910" s="51"/>
      <c r="T910" s="51"/>
      <c r="U910" s="51"/>
      <c r="V910" s="51"/>
      <c r="W910" s="51"/>
      <c r="X910" s="51"/>
      <c r="Y910" s="51"/>
      <c r="Z910" s="51"/>
      <c r="AA910" s="51"/>
      <c r="AB910" s="51"/>
      <c r="AC910" s="51"/>
      <c r="AD910" s="51"/>
      <c r="AE910" s="51"/>
      <c r="AF910" s="51"/>
      <c r="AG910" s="51"/>
    </row>
    <row r="911" ht="13.5" customHeight="1">
      <c r="A911" s="5"/>
      <c r="B911" s="51"/>
      <c r="C911" s="51"/>
      <c r="D911" s="51"/>
      <c r="E911" s="51"/>
      <c r="F911" s="51"/>
      <c r="G911" s="78"/>
      <c r="H911" s="193"/>
      <c r="I911" s="51"/>
      <c r="J911" s="51"/>
      <c r="K911" s="51"/>
      <c r="L911" s="99"/>
      <c r="M911" s="51"/>
      <c r="N911" s="51"/>
      <c r="O911" s="51"/>
      <c r="P911" s="51"/>
      <c r="Q911" s="51"/>
      <c r="R911" s="51"/>
      <c r="S911" s="51"/>
      <c r="T911" s="51"/>
      <c r="U911" s="51"/>
      <c r="V911" s="51"/>
      <c r="W911" s="51"/>
      <c r="X911" s="51"/>
      <c r="Y911" s="51"/>
      <c r="Z911" s="51"/>
      <c r="AA911" s="51"/>
      <c r="AB911" s="51"/>
      <c r="AC911" s="51"/>
      <c r="AD911" s="51"/>
      <c r="AE911" s="51"/>
      <c r="AF911" s="51"/>
      <c r="AG911" s="51"/>
    </row>
    <row r="912" ht="13.5" customHeight="1">
      <c r="A912" s="5"/>
      <c r="B912" s="51"/>
      <c r="C912" s="51"/>
      <c r="D912" s="51"/>
      <c r="E912" s="51"/>
      <c r="F912" s="51"/>
      <c r="G912" s="78"/>
      <c r="H912" s="193"/>
      <c r="I912" s="51"/>
      <c r="J912" s="51"/>
      <c r="K912" s="51"/>
      <c r="L912" s="99"/>
      <c r="M912" s="51"/>
      <c r="N912" s="51"/>
      <c r="O912" s="51"/>
      <c r="P912" s="51"/>
      <c r="Q912" s="51"/>
      <c r="R912" s="51"/>
      <c r="S912" s="51"/>
      <c r="T912" s="51"/>
      <c r="U912" s="51"/>
      <c r="V912" s="51"/>
      <c r="W912" s="51"/>
      <c r="X912" s="51"/>
      <c r="Y912" s="51"/>
      <c r="Z912" s="51"/>
      <c r="AA912" s="51"/>
      <c r="AB912" s="51"/>
      <c r="AC912" s="51"/>
      <c r="AD912" s="51"/>
      <c r="AE912" s="51"/>
      <c r="AF912" s="51"/>
      <c r="AG912" s="51"/>
    </row>
    <row r="913" ht="13.5" customHeight="1">
      <c r="A913" s="5"/>
      <c r="B913" s="51"/>
      <c r="C913" s="51"/>
      <c r="D913" s="51"/>
      <c r="E913" s="51"/>
      <c r="F913" s="51"/>
      <c r="G913" s="78"/>
      <c r="H913" s="193"/>
      <c r="I913" s="51"/>
      <c r="J913" s="51"/>
      <c r="K913" s="51"/>
      <c r="L913" s="99"/>
      <c r="M913" s="51"/>
      <c r="N913" s="51"/>
      <c r="O913" s="51"/>
      <c r="P913" s="51"/>
      <c r="Q913" s="51"/>
      <c r="R913" s="51"/>
      <c r="S913" s="51"/>
      <c r="T913" s="51"/>
      <c r="U913" s="51"/>
      <c r="V913" s="51"/>
      <c r="W913" s="51"/>
      <c r="X913" s="51"/>
      <c r="Y913" s="51"/>
      <c r="Z913" s="51"/>
      <c r="AA913" s="51"/>
      <c r="AB913" s="51"/>
      <c r="AC913" s="51"/>
      <c r="AD913" s="51"/>
      <c r="AE913" s="51"/>
      <c r="AF913" s="51"/>
      <c r="AG913" s="51"/>
    </row>
    <row r="914" ht="13.5" customHeight="1">
      <c r="A914" s="5"/>
      <c r="B914" s="51"/>
      <c r="C914" s="51"/>
      <c r="D914" s="51"/>
      <c r="E914" s="51"/>
      <c r="F914" s="51"/>
      <c r="G914" s="78"/>
      <c r="H914" s="193"/>
      <c r="I914" s="51"/>
      <c r="J914" s="51"/>
      <c r="K914" s="51"/>
      <c r="L914" s="99"/>
      <c r="M914" s="51"/>
      <c r="N914" s="51"/>
      <c r="O914" s="51"/>
      <c r="P914" s="51"/>
      <c r="Q914" s="51"/>
      <c r="R914" s="51"/>
      <c r="S914" s="51"/>
      <c r="T914" s="51"/>
      <c r="U914" s="51"/>
      <c r="V914" s="51"/>
      <c r="W914" s="51"/>
      <c r="X914" s="51"/>
      <c r="Y914" s="51"/>
      <c r="Z914" s="51"/>
      <c r="AA914" s="51"/>
      <c r="AB914" s="51"/>
      <c r="AC914" s="51"/>
      <c r="AD914" s="51"/>
      <c r="AE914" s="51"/>
      <c r="AF914" s="51"/>
      <c r="AG914" s="51"/>
    </row>
    <row r="915" ht="13.5" customHeight="1">
      <c r="A915" s="5"/>
      <c r="B915" s="51"/>
      <c r="C915" s="51"/>
      <c r="D915" s="51"/>
      <c r="E915" s="51"/>
      <c r="F915" s="51"/>
      <c r="G915" s="78"/>
      <c r="H915" s="193"/>
      <c r="I915" s="51"/>
      <c r="J915" s="51"/>
      <c r="K915" s="51"/>
      <c r="L915" s="99"/>
      <c r="M915" s="51"/>
      <c r="N915" s="51"/>
      <c r="O915" s="51"/>
      <c r="P915" s="51"/>
      <c r="Q915" s="51"/>
      <c r="R915" s="51"/>
      <c r="S915" s="51"/>
      <c r="T915" s="51"/>
      <c r="U915" s="51"/>
      <c r="V915" s="51"/>
      <c r="W915" s="51"/>
      <c r="X915" s="51"/>
      <c r="Y915" s="51"/>
      <c r="Z915" s="51"/>
      <c r="AA915" s="51"/>
      <c r="AB915" s="51"/>
      <c r="AC915" s="51"/>
      <c r="AD915" s="51"/>
      <c r="AE915" s="51"/>
      <c r="AF915" s="51"/>
      <c r="AG915" s="51"/>
    </row>
    <row r="916" ht="13.5" customHeight="1">
      <c r="A916" s="5"/>
      <c r="B916" s="51"/>
      <c r="C916" s="51"/>
      <c r="D916" s="51"/>
      <c r="E916" s="51"/>
      <c r="F916" s="51"/>
      <c r="G916" s="78"/>
      <c r="H916" s="193"/>
      <c r="I916" s="51"/>
      <c r="J916" s="51"/>
      <c r="K916" s="51"/>
      <c r="L916" s="99"/>
      <c r="M916" s="51"/>
      <c r="N916" s="51"/>
      <c r="O916" s="51"/>
      <c r="P916" s="51"/>
      <c r="Q916" s="51"/>
      <c r="R916" s="51"/>
      <c r="S916" s="51"/>
      <c r="T916" s="51"/>
      <c r="U916" s="51"/>
      <c r="V916" s="51"/>
      <c r="W916" s="51"/>
      <c r="X916" s="51"/>
      <c r="Y916" s="51"/>
      <c r="Z916" s="51"/>
      <c r="AA916" s="51"/>
      <c r="AB916" s="51"/>
      <c r="AC916" s="51"/>
      <c r="AD916" s="51"/>
      <c r="AE916" s="51"/>
      <c r="AF916" s="51"/>
      <c r="AG916" s="51"/>
    </row>
    <row r="917" ht="13.5" customHeight="1">
      <c r="A917" s="5"/>
      <c r="B917" s="51"/>
      <c r="C917" s="51"/>
      <c r="D917" s="51"/>
      <c r="E917" s="51"/>
      <c r="F917" s="51"/>
      <c r="G917" s="78"/>
      <c r="H917" s="193"/>
      <c r="I917" s="51"/>
      <c r="J917" s="51"/>
      <c r="K917" s="51"/>
      <c r="L917" s="99"/>
      <c r="M917" s="51"/>
      <c r="N917" s="51"/>
      <c r="O917" s="51"/>
      <c r="P917" s="51"/>
      <c r="Q917" s="51"/>
      <c r="R917" s="51"/>
      <c r="S917" s="51"/>
      <c r="T917" s="51"/>
      <c r="U917" s="51"/>
      <c r="V917" s="51"/>
      <c r="W917" s="51"/>
      <c r="X917" s="51"/>
      <c r="Y917" s="51"/>
      <c r="Z917" s="51"/>
      <c r="AA917" s="51"/>
      <c r="AB917" s="51"/>
      <c r="AC917" s="51"/>
      <c r="AD917" s="51"/>
      <c r="AE917" s="51"/>
      <c r="AF917" s="51"/>
      <c r="AG917" s="51"/>
    </row>
    <row r="918" ht="13.5" customHeight="1">
      <c r="A918" s="5"/>
      <c r="B918" s="51"/>
      <c r="C918" s="51"/>
      <c r="D918" s="51"/>
      <c r="E918" s="51"/>
      <c r="F918" s="51"/>
      <c r="G918" s="78"/>
      <c r="H918" s="193"/>
      <c r="I918" s="51"/>
      <c r="J918" s="51"/>
      <c r="K918" s="51"/>
      <c r="L918" s="99"/>
      <c r="M918" s="51"/>
      <c r="N918" s="51"/>
      <c r="O918" s="51"/>
      <c r="P918" s="51"/>
      <c r="Q918" s="51"/>
      <c r="R918" s="51"/>
      <c r="S918" s="51"/>
      <c r="T918" s="51"/>
      <c r="U918" s="51"/>
      <c r="V918" s="51"/>
      <c r="W918" s="51"/>
      <c r="X918" s="51"/>
      <c r="Y918" s="51"/>
      <c r="Z918" s="51"/>
      <c r="AA918" s="51"/>
      <c r="AB918" s="51"/>
      <c r="AC918" s="51"/>
      <c r="AD918" s="51"/>
      <c r="AE918" s="51"/>
      <c r="AF918" s="51"/>
      <c r="AG918" s="51"/>
    </row>
    <row r="919" ht="13.5" customHeight="1">
      <c r="A919" s="5"/>
      <c r="B919" s="51"/>
      <c r="C919" s="51"/>
      <c r="D919" s="51"/>
      <c r="E919" s="51"/>
      <c r="F919" s="51"/>
      <c r="G919" s="78"/>
      <c r="H919" s="193"/>
      <c r="I919" s="51"/>
      <c r="J919" s="51"/>
      <c r="K919" s="51"/>
      <c r="L919" s="99"/>
      <c r="M919" s="51"/>
      <c r="N919" s="51"/>
      <c r="O919" s="51"/>
      <c r="P919" s="51"/>
      <c r="Q919" s="51"/>
      <c r="R919" s="51"/>
      <c r="S919" s="51"/>
      <c r="T919" s="51"/>
      <c r="U919" s="51"/>
      <c r="V919" s="51"/>
      <c r="W919" s="51"/>
      <c r="X919" s="51"/>
      <c r="Y919" s="51"/>
      <c r="Z919" s="51"/>
      <c r="AA919" s="51"/>
      <c r="AB919" s="51"/>
      <c r="AC919" s="51"/>
      <c r="AD919" s="51"/>
      <c r="AE919" s="51"/>
      <c r="AF919" s="51"/>
      <c r="AG919" s="51"/>
    </row>
    <row r="920" ht="13.5" customHeight="1">
      <c r="A920" s="5"/>
      <c r="B920" s="51"/>
      <c r="C920" s="51"/>
      <c r="D920" s="51"/>
      <c r="E920" s="51"/>
      <c r="F920" s="51"/>
      <c r="G920" s="78"/>
      <c r="H920" s="193"/>
      <c r="I920" s="51"/>
      <c r="J920" s="51"/>
      <c r="K920" s="51"/>
      <c r="L920" s="99"/>
      <c r="M920" s="51"/>
      <c r="N920" s="51"/>
      <c r="O920" s="51"/>
      <c r="P920" s="51"/>
      <c r="Q920" s="51"/>
      <c r="R920" s="51"/>
      <c r="S920" s="51"/>
      <c r="T920" s="51"/>
      <c r="U920" s="51"/>
      <c r="V920" s="51"/>
      <c r="W920" s="51"/>
      <c r="X920" s="51"/>
      <c r="Y920" s="51"/>
      <c r="Z920" s="51"/>
      <c r="AA920" s="51"/>
      <c r="AB920" s="51"/>
      <c r="AC920" s="51"/>
      <c r="AD920" s="51"/>
      <c r="AE920" s="51"/>
      <c r="AF920" s="51"/>
      <c r="AG920" s="51"/>
    </row>
    <row r="921" ht="13.5" customHeight="1">
      <c r="A921" s="5"/>
      <c r="B921" s="51"/>
      <c r="C921" s="51"/>
      <c r="D921" s="51"/>
      <c r="E921" s="51"/>
      <c r="F921" s="51"/>
      <c r="G921" s="78"/>
      <c r="H921" s="193"/>
      <c r="I921" s="51"/>
      <c r="J921" s="51"/>
      <c r="K921" s="51"/>
      <c r="L921" s="99"/>
      <c r="M921" s="51"/>
      <c r="N921" s="51"/>
      <c r="O921" s="51"/>
      <c r="P921" s="51"/>
      <c r="Q921" s="51"/>
      <c r="R921" s="51"/>
      <c r="S921" s="51"/>
      <c r="T921" s="51"/>
      <c r="U921" s="51"/>
      <c r="V921" s="51"/>
      <c r="W921" s="51"/>
      <c r="X921" s="51"/>
      <c r="Y921" s="51"/>
      <c r="Z921" s="51"/>
      <c r="AA921" s="51"/>
      <c r="AB921" s="51"/>
      <c r="AC921" s="51"/>
      <c r="AD921" s="51"/>
      <c r="AE921" s="51"/>
      <c r="AF921" s="51"/>
      <c r="AG921" s="51"/>
    </row>
    <row r="922" ht="13.5" customHeight="1">
      <c r="A922" s="5"/>
      <c r="B922" s="51"/>
      <c r="C922" s="51"/>
      <c r="D922" s="51"/>
      <c r="E922" s="51"/>
      <c r="F922" s="51"/>
      <c r="G922" s="78"/>
      <c r="H922" s="193"/>
      <c r="I922" s="51"/>
      <c r="J922" s="51"/>
      <c r="K922" s="51"/>
      <c r="L922" s="99"/>
      <c r="M922" s="51"/>
      <c r="N922" s="51"/>
      <c r="O922" s="51"/>
      <c r="P922" s="51"/>
      <c r="Q922" s="51"/>
      <c r="R922" s="51"/>
      <c r="S922" s="51"/>
      <c r="T922" s="51"/>
      <c r="U922" s="51"/>
      <c r="V922" s="51"/>
      <c r="W922" s="51"/>
      <c r="X922" s="51"/>
      <c r="Y922" s="51"/>
      <c r="Z922" s="51"/>
      <c r="AA922" s="51"/>
      <c r="AB922" s="51"/>
      <c r="AC922" s="51"/>
      <c r="AD922" s="51"/>
      <c r="AE922" s="51"/>
      <c r="AF922" s="51"/>
      <c r="AG922" s="51"/>
    </row>
    <row r="923" ht="13.5" customHeight="1">
      <c r="A923" s="5"/>
      <c r="B923" s="51"/>
      <c r="C923" s="51"/>
      <c r="D923" s="51"/>
      <c r="E923" s="51"/>
      <c r="F923" s="51"/>
      <c r="G923" s="78"/>
      <c r="H923" s="193"/>
      <c r="I923" s="51"/>
      <c r="J923" s="51"/>
      <c r="K923" s="51"/>
      <c r="L923" s="99"/>
      <c r="M923" s="51"/>
      <c r="N923" s="51"/>
      <c r="O923" s="51"/>
      <c r="P923" s="51"/>
      <c r="Q923" s="51"/>
      <c r="R923" s="51"/>
      <c r="S923" s="51"/>
      <c r="T923" s="51"/>
      <c r="U923" s="51"/>
      <c r="V923" s="51"/>
      <c r="W923" s="51"/>
      <c r="X923" s="51"/>
      <c r="Y923" s="51"/>
      <c r="Z923" s="51"/>
      <c r="AA923" s="51"/>
      <c r="AB923" s="51"/>
      <c r="AC923" s="51"/>
      <c r="AD923" s="51"/>
      <c r="AE923" s="51"/>
      <c r="AF923" s="51"/>
      <c r="AG923" s="51"/>
    </row>
    <row r="924" ht="13.5" customHeight="1">
      <c r="A924" s="5"/>
      <c r="B924" s="51"/>
      <c r="C924" s="51"/>
      <c r="D924" s="51"/>
      <c r="E924" s="51"/>
      <c r="F924" s="51"/>
      <c r="G924" s="78"/>
      <c r="H924" s="193"/>
      <c r="I924" s="51"/>
      <c r="J924" s="51"/>
      <c r="K924" s="51"/>
      <c r="L924" s="99"/>
      <c r="M924" s="51"/>
      <c r="N924" s="51"/>
      <c r="O924" s="51"/>
      <c r="P924" s="51"/>
      <c r="Q924" s="51"/>
      <c r="R924" s="51"/>
      <c r="S924" s="51"/>
      <c r="T924" s="51"/>
      <c r="U924" s="51"/>
      <c r="V924" s="51"/>
      <c r="W924" s="51"/>
      <c r="X924" s="51"/>
      <c r="Y924" s="51"/>
      <c r="Z924" s="51"/>
      <c r="AA924" s="51"/>
      <c r="AB924" s="51"/>
      <c r="AC924" s="51"/>
      <c r="AD924" s="51"/>
      <c r="AE924" s="51"/>
      <c r="AF924" s="51"/>
      <c r="AG924" s="51"/>
    </row>
    <row r="925" ht="13.5" customHeight="1">
      <c r="A925" s="5"/>
      <c r="B925" s="51"/>
      <c r="C925" s="51"/>
      <c r="D925" s="51"/>
      <c r="E925" s="51"/>
      <c r="F925" s="51"/>
      <c r="G925" s="78"/>
      <c r="H925" s="193"/>
      <c r="I925" s="51"/>
      <c r="J925" s="51"/>
      <c r="K925" s="51"/>
      <c r="L925" s="99"/>
      <c r="M925" s="51"/>
      <c r="N925" s="51"/>
      <c r="O925" s="51"/>
      <c r="P925" s="51"/>
      <c r="Q925" s="51"/>
      <c r="R925" s="51"/>
      <c r="S925" s="51"/>
      <c r="T925" s="51"/>
      <c r="U925" s="51"/>
      <c r="V925" s="51"/>
      <c r="W925" s="51"/>
      <c r="X925" s="51"/>
      <c r="Y925" s="51"/>
      <c r="Z925" s="51"/>
      <c r="AA925" s="51"/>
      <c r="AB925" s="51"/>
      <c r="AC925" s="51"/>
      <c r="AD925" s="51"/>
      <c r="AE925" s="51"/>
      <c r="AF925" s="51"/>
      <c r="AG925" s="51"/>
    </row>
    <row r="926" ht="13.5" customHeight="1">
      <c r="A926" s="5"/>
      <c r="B926" s="51"/>
      <c r="C926" s="51"/>
      <c r="D926" s="51"/>
      <c r="E926" s="51"/>
      <c r="F926" s="51"/>
      <c r="G926" s="78"/>
      <c r="H926" s="193"/>
      <c r="I926" s="51"/>
      <c r="J926" s="51"/>
      <c r="K926" s="51"/>
      <c r="L926" s="99"/>
      <c r="M926" s="51"/>
      <c r="N926" s="51"/>
      <c r="O926" s="51"/>
      <c r="P926" s="51"/>
      <c r="Q926" s="51"/>
      <c r="R926" s="51"/>
      <c r="S926" s="51"/>
      <c r="T926" s="51"/>
      <c r="U926" s="51"/>
      <c r="V926" s="51"/>
      <c r="W926" s="51"/>
      <c r="X926" s="51"/>
      <c r="Y926" s="51"/>
      <c r="Z926" s="51"/>
      <c r="AA926" s="51"/>
      <c r="AB926" s="51"/>
      <c r="AC926" s="51"/>
      <c r="AD926" s="51"/>
      <c r="AE926" s="51"/>
      <c r="AF926" s="51"/>
      <c r="AG926" s="51"/>
    </row>
    <row r="927" ht="13.5" customHeight="1">
      <c r="A927" s="5"/>
      <c r="B927" s="51"/>
      <c r="C927" s="51"/>
      <c r="D927" s="51"/>
      <c r="E927" s="51"/>
      <c r="F927" s="51"/>
      <c r="G927" s="78"/>
      <c r="H927" s="193"/>
      <c r="I927" s="51"/>
      <c r="J927" s="51"/>
      <c r="K927" s="51"/>
      <c r="L927" s="99"/>
      <c r="M927" s="51"/>
      <c r="N927" s="51"/>
      <c r="O927" s="51"/>
      <c r="P927" s="51"/>
      <c r="Q927" s="51"/>
      <c r="R927" s="51"/>
      <c r="S927" s="51"/>
      <c r="T927" s="51"/>
      <c r="U927" s="51"/>
      <c r="V927" s="51"/>
      <c r="W927" s="51"/>
      <c r="X927" s="51"/>
      <c r="Y927" s="51"/>
      <c r="Z927" s="51"/>
      <c r="AA927" s="51"/>
      <c r="AB927" s="51"/>
      <c r="AC927" s="51"/>
      <c r="AD927" s="51"/>
      <c r="AE927" s="51"/>
      <c r="AF927" s="51"/>
      <c r="AG927" s="51"/>
    </row>
    <row r="928" ht="13.5" customHeight="1">
      <c r="A928" s="5"/>
      <c r="B928" s="51"/>
      <c r="C928" s="51"/>
      <c r="D928" s="51"/>
      <c r="E928" s="51"/>
      <c r="F928" s="51"/>
      <c r="G928" s="78"/>
      <c r="H928" s="193"/>
      <c r="I928" s="51"/>
      <c r="J928" s="51"/>
      <c r="K928" s="51"/>
      <c r="L928" s="99"/>
      <c r="M928" s="51"/>
      <c r="N928" s="51"/>
      <c r="O928" s="51"/>
      <c r="P928" s="51"/>
      <c r="Q928" s="51"/>
      <c r="R928" s="51"/>
      <c r="S928" s="51"/>
      <c r="T928" s="51"/>
      <c r="U928" s="51"/>
      <c r="V928" s="51"/>
      <c r="W928" s="51"/>
      <c r="X928" s="51"/>
      <c r="Y928" s="51"/>
      <c r="Z928" s="51"/>
      <c r="AA928" s="51"/>
      <c r="AB928" s="51"/>
      <c r="AC928" s="51"/>
      <c r="AD928" s="51"/>
      <c r="AE928" s="51"/>
      <c r="AF928" s="51"/>
      <c r="AG928" s="51"/>
    </row>
    <row r="929" ht="13.5" customHeight="1">
      <c r="A929" s="5"/>
      <c r="B929" s="51"/>
      <c r="C929" s="51"/>
      <c r="D929" s="51"/>
      <c r="E929" s="51"/>
      <c r="F929" s="51"/>
      <c r="G929" s="78"/>
      <c r="H929" s="193"/>
      <c r="I929" s="51"/>
      <c r="J929" s="51"/>
      <c r="K929" s="51"/>
      <c r="L929" s="99"/>
      <c r="M929" s="51"/>
      <c r="N929" s="51"/>
      <c r="O929" s="51"/>
      <c r="P929" s="51"/>
      <c r="Q929" s="51"/>
      <c r="R929" s="51"/>
      <c r="S929" s="51"/>
      <c r="T929" s="51"/>
      <c r="U929" s="51"/>
      <c r="V929" s="51"/>
      <c r="W929" s="51"/>
      <c r="X929" s="51"/>
      <c r="Y929" s="51"/>
      <c r="Z929" s="51"/>
      <c r="AA929" s="51"/>
      <c r="AB929" s="51"/>
      <c r="AC929" s="51"/>
      <c r="AD929" s="51"/>
      <c r="AE929" s="51"/>
      <c r="AF929" s="51"/>
      <c r="AG929" s="51"/>
    </row>
    <row r="930" ht="13.5" customHeight="1">
      <c r="A930" s="5"/>
      <c r="B930" s="51"/>
      <c r="C930" s="51"/>
      <c r="D930" s="51"/>
      <c r="E930" s="51"/>
      <c r="F930" s="51"/>
      <c r="G930" s="78"/>
      <c r="H930" s="193"/>
      <c r="I930" s="51"/>
      <c r="J930" s="51"/>
      <c r="K930" s="51"/>
      <c r="L930" s="99"/>
      <c r="M930" s="51"/>
      <c r="N930" s="51"/>
      <c r="O930" s="51"/>
      <c r="P930" s="51"/>
      <c r="Q930" s="51"/>
      <c r="R930" s="51"/>
      <c r="S930" s="51"/>
      <c r="T930" s="51"/>
      <c r="U930" s="51"/>
      <c r="V930" s="51"/>
      <c r="W930" s="51"/>
      <c r="X930" s="51"/>
      <c r="Y930" s="51"/>
      <c r="Z930" s="51"/>
      <c r="AA930" s="51"/>
      <c r="AB930" s="51"/>
      <c r="AC930" s="51"/>
      <c r="AD930" s="51"/>
      <c r="AE930" s="51"/>
      <c r="AF930" s="51"/>
      <c r="AG930" s="51"/>
    </row>
    <row r="931" ht="13.5" customHeight="1">
      <c r="A931" s="5"/>
      <c r="B931" s="51"/>
      <c r="C931" s="51"/>
      <c r="D931" s="51"/>
      <c r="E931" s="51"/>
      <c r="F931" s="51"/>
      <c r="G931" s="78"/>
      <c r="H931" s="193"/>
      <c r="I931" s="51"/>
      <c r="J931" s="51"/>
      <c r="K931" s="51"/>
      <c r="L931" s="99"/>
      <c r="M931" s="51"/>
      <c r="N931" s="51"/>
      <c r="O931" s="51"/>
      <c r="P931" s="51"/>
      <c r="Q931" s="51"/>
      <c r="R931" s="51"/>
      <c r="S931" s="51"/>
      <c r="T931" s="51"/>
      <c r="U931" s="51"/>
      <c r="V931" s="51"/>
      <c r="W931" s="51"/>
      <c r="X931" s="51"/>
      <c r="Y931" s="51"/>
      <c r="Z931" s="51"/>
      <c r="AA931" s="51"/>
      <c r="AB931" s="51"/>
      <c r="AC931" s="51"/>
      <c r="AD931" s="51"/>
      <c r="AE931" s="51"/>
      <c r="AF931" s="51"/>
      <c r="AG931" s="51"/>
    </row>
    <row r="932" ht="13.5" customHeight="1">
      <c r="A932" s="5"/>
      <c r="B932" s="51"/>
      <c r="C932" s="51"/>
      <c r="D932" s="51"/>
      <c r="E932" s="51"/>
      <c r="F932" s="51"/>
      <c r="G932" s="78"/>
      <c r="H932" s="193"/>
      <c r="I932" s="51"/>
      <c r="J932" s="51"/>
      <c r="K932" s="51"/>
      <c r="L932" s="99"/>
      <c r="M932" s="51"/>
      <c r="N932" s="51"/>
      <c r="O932" s="51"/>
      <c r="P932" s="51"/>
      <c r="Q932" s="51"/>
      <c r="R932" s="51"/>
      <c r="S932" s="51"/>
      <c r="T932" s="51"/>
      <c r="U932" s="51"/>
      <c r="V932" s="51"/>
      <c r="W932" s="51"/>
      <c r="X932" s="51"/>
      <c r="Y932" s="51"/>
      <c r="Z932" s="51"/>
      <c r="AA932" s="51"/>
      <c r="AB932" s="51"/>
      <c r="AC932" s="51"/>
      <c r="AD932" s="51"/>
      <c r="AE932" s="51"/>
      <c r="AF932" s="51"/>
      <c r="AG932" s="51"/>
    </row>
    <row r="933" ht="13.5" customHeight="1">
      <c r="A933" s="5"/>
      <c r="B933" s="51"/>
      <c r="C933" s="51"/>
      <c r="D933" s="51"/>
      <c r="E933" s="51"/>
      <c r="F933" s="51"/>
      <c r="G933" s="78"/>
      <c r="H933" s="193"/>
      <c r="I933" s="51"/>
      <c r="J933" s="51"/>
      <c r="K933" s="51"/>
      <c r="L933" s="99"/>
      <c r="M933" s="51"/>
      <c r="N933" s="51"/>
      <c r="O933" s="51"/>
      <c r="P933" s="51"/>
      <c r="Q933" s="51"/>
      <c r="R933" s="51"/>
      <c r="S933" s="51"/>
      <c r="T933" s="51"/>
      <c r="U933" s="51"/>
      <c r="V933" s="51"/>
      <c r="W933" s="51"/>
      <c r="X933" s="51"/>
      <c r="Y933" s="51"/>
      <c r="Z933" s="51"/>
      <c r="AA933" s="51"/>
      <c r="AB933" s="51"/>
      <c r="AC933" s="51"/>
      <c r="AD933" s="51"/>
      <c r="AE933" s="51"/>
      <c r="AF933" s="51"/>
      <c r="AG933" s="51"/>
    </row>
    <row r="934" ht="13.5" customHeight="1">
      <c r="A934" s="5"/>
      <c r="B934" s="51"/>
      <c r="C934" s="51"/>
      <c r="D934" s="51"/>
      <c r="E934" s="51"/>
      <c r="F934" s="51"/>
      <c r="G934" s="78"/>
      <c r="H934" s="193"/>
      <c r="I934" s="51"/>
      <c r="J934" s="51"/>
      <c r="K934" s="51"/>
      <c r="L934" s="99"/>
      <c r="M934" s="51"/>
      <c r="N934" s="51"/>
      <c r="O934" s="51"/>
      <c r="P934" s="51"/>
      <c r="Q934" s="51"/>
      <c r="R934" s="51"/>
      <c r="S934" s="51"/>
      <c r="T934" s="51"/>
      <c r="U934" s="51"/>
      <c r="V934" s="51"/>
      <c r="W934" s="51"/>
      <c r="X934" s="51"/>
      <c r="Y934" s="51"/>
      <c r="Z934" s="51"/>
      <c r="AA934" s="51"/>
      <c r="AB934" s="51"/>
      <c r="AC934" s="51"/>
      <c r="AD934" s="51"/>
      <c r="AE934" s="51"/>
      <c r="AF934" s="51"/>
      <c r="AG934" s="51"/>
    </row>
    <row r="935" ht="13.5" customHeight="1">
      <c r="A935" s="5"/>
      <c r="B935" s="51"/>
      <c r="C935" s="51"/>
      <c r="D935" s="51"/>
      <c r="E935" s="51"/>
      <c r="F935" s="51"/>
      <c r="G935" s="78"/>
      <c r="H935" s="193"/>
      <c r="I935" s="51"/>
      <c r="J935" s="51"/>
      <c r="K935" s="51"/>
      <c r="L935" s="99"/>
      <c r="M935" s="51"/>
      <c r="N935" s="51"/>
      <c r="O935" s="51"/>
      <c r="P935" s="51"/>
      <c r="Q935" s="51"/>
      <c r="R935" s="51"/>
      <c r="S935" s="51"/>
      <c r="T935" s="51"/>
      <c r="U935" s="51"/>
      <c r="V935" s="51"/>
      <c r="W935" s="51"/>
      <c r="X935" s="51"/>
      <c r="Y935" s="51"/>
      <c r="Z935" s="51"/>
      <c r="AA935" s="51"/>
      <c r="AB935" s="51"/>
      <c r="AC935" s="51"/>
      <c r="AD935" s="51"/>
      <c r="AE935" s="51"/>
      <c r="AF935" s="51"/>
      <c r="AG935" s="51"/>
    </row>
    <row r="936" ht="13.5" customHeight="1">
      <c r="A936" s="5"/>
      <c r="B936" s="51"/>
      <c r="C936" s="51"/>
      <c r="D936" s="51"/>
      <c r="E936" s="51"/>
      <c r="F936" s="51"/>
      <c r="G936" s="78"/>
      <c r="H936" s="193"/>
      <c r="I936" s="51"/>
      <c r="J936" s="51"/>
      <c r="K936" s="51"/>
      <c r="L936" s="99"/>
      <c r="M936" s="51"/>
      <c r="N936" s="51"/>
      <c r="O936" s="51"/>
      <c r="P936" s="51"/>
      <c r="Q936" s="51"/>
      <c r="R936" s="51"/>
      <c r="S936" s="51"/>
      <c r="T936" s="51"/>
      <c r="U936" s="51"/>
      <c r="V936" s="51"/>
      <c r="W936" s="51"/>
      <c r="X936" s="51"/>
      <c r="Y936" s="51"/>
      <c r="Z936" s="51"/>
      <c r="AA936" s="51"/>
      <c r="AB936" s="51"/>
      <c r="AC936" s="51"/>
      <c r="AD936" s="51"/>
      <c r="AE936" s="51"/>
      <c r="AF936" s="51"/>
      <c r="AG936" s="51"/>
    </row>
    <row r="937" ht="13.5" customHeight="1">
      <c r="A937" s="5"/>
      <c r="B937" s="51"/>
      <c r="C937" s="51"/>
      <c r="D937" s="51"/>
      <c r="E937" s="51"/>
      <c r="F937" s="51"/>
      <c r="G937" s="78"/>
      <c r="H937" s="193"/>
      <c r="I937" s="51"/>
      <c r="J937" s="51"/>
      <c r="K937" s="51"/>
      <c r="L937" s="99"/>
      <c r="M937" s="51"/>
      <c r="N937" s="51"/>
      <c r="O937" s="51"/>
      <c r="P937" s="51"/>
      <c r="Q937" s="51"/>
      <c r="R937" s="51"/>
      <c r="S937" s="51"/>
      <c r="T937" s="51"/>
      <c r="U937" s="51"/>
      <c r="V937" s="51"/>
      <c r="W937" s="51"/>
      <c r="X937" s="51"/>
      <c r="Y937" s="51"/>
      <c r="Z937" s="51"/>
      <c r="AA937" s="51"/>
      <c r="AB937" s="51"/>
      <c r="AC937" s="51"/>
      <c r="AD937" s="51"/>
      <c r="AE937" s="51"/>
      <c r="AF937" s="51"/>
      <c r="AG937" s="51"/>
    </row>
    <row r="938" ht="13.5" customHeight="1">
      <c r="A938" s="5"/>
      <c r="B938" s="51"/>
      <c r="C938" s="51"/>
      <c r="D938" s="51"/>
      <c r="E938" s="51"/>
      <c r="F938" s="51"/>
      <c r="G938" s="78"/>
      <c r="H938" s="193"/>
      <c r="I938" s="51"/>
      <c r="J938" s="51"/>
      <c r="K938" s="51"/>
      <c r="L938" s="99"/>
      <c r="M938" s="51"/>
      <c r="N938" s="51"/>
      <c r="O938" s="51"/>
      <c r="P938" s="51"/>
      <c r="Q938" s="51"/>
      <c r="R938" s="51"/>
      <c r="S938" s="51"/>
      <c r="T938" s="51"/>
      <c r="U938" s="51"/>
      <c r="V938" s="51"/>
      <c r="W938" s="51"/>
      <c r="X938" s="51"/>
      <c r="Y938" s="51"/>
      <c r="Z938" s="51"/>
      <c r="AA938" s="51"/>
      <c r="AB938" s="51"/>
      <c r="AC938" s="51"/>
      <c r="AD938" s="51"/>
      <c r="AE938" s="51"/>
      <c r="AF938" s="51"/>
      <c r="AG938" s="51"/>
    </row>
    <row r="939" ht="13.5" customHeight="1">
      <c r="A939" s="5"/>
      <c r="B939" s="51"/>
      <c r="C939" s="51"/>
      <c r="D939" s="51"/>
      <c r="E939" s="51"/>
      <c r="F939" s="51"/>
      <c r="G939" s="78"/>
      <c r="H939" s="193"/>
      <c r="I939" s="51"/>
      <c r="J939" s="51"/>
      <c r="K939" s="51"/>
      <c r="L939" s="99"/>
      <c r="M939" s="51"/>
      <c r="N939" s="51"/>
      <c r="O939" s="51"/>
      <c r="P939" s="51"/>
      <c r="Q939" s="51"/>
      <c r="R939" s="51"/>
      <c r="S939" s="51"/>
      <c r="T939" s="51"/>
      <c r="U939" s="51"/>
      <c r="V939" s="51"/>
      <c r="W939" s="51"/>
      <c r="X939" s="51"/>
      <c r="Y939" s="51"/>
      <c r="Z939" s="51"/>
      <c r="AA939" s="51"/>
      <c r="AB939" s="51"/>
      <c r="AC939" s="51"/>
      <c r="AD939" s="51"/>
      <c r="AE939" s="51"/>
      <c r="AF939" s="51"/>
      <c r="AG939" s="51"/>
    </row>
    <row r="940" ht="13.5" customHeight="1">
      <c r="A940" s="5"/>
      <c r="B940" s="51"/>
      <c r="C940" s="51"/>
      <c r="D940" s="51"/>
      <c r="E940" s="51"/>
      <c r="F940" s="51"/>
      <c r="G940" s="78"/>
      <c r="H940" s="193"/>
      <c r="I940" s="51"/>
      <c r="J940" s="51"/>
      <c r="K940" s="51"/>
      <c r="L940" s="99"/>
      <c r="M940" s="51"/>
      <c r="N940" s="51"/>
      <c r="O940" s="51"/>
      <c r="P940" s="51"/>
      <c r="Q940" s="51"/>
      <c r="R940" s="51"/>
      <c r="S940" s="51"/>
      <c r="T940" s="51"/>
      <c r="U940" s="51"/>
      <c r="V940" s="51"/>
      <c r="W940" s="51"/>
      <c r="X940" s="51"/>
      <c r="Y940" s="51"/>
      <c r="Z940" s="51"/>
      <c r="AA940" s="51"/>
      <c r="AB940" s="51"/>
      <c r="AC940" s="51"/>
      <c r="AD940" s="51"/>
      <c r="AE940" s="51"/>
      <c r="AF940" s="51"/>
      <c r="AG940" s="51"/>
    </row>
    <row r="941" ht="13.5" customHeight="1">
      <c r="A941" s="5"/>
      <c r="B941" s="51"/>
      <c r="C941" s="51"/>
      <c r="D941" s="51"/>
      <c r="E941" s="51"/>
      <c r="F941" s="51"/>
      <c r="G941" s="78"/>
      <c r="H941" s="193"/>
      <c r="I941" s="51"/>
      <c r="J941" s="51"/>
      <c r="K941" s="51"/>
      <c r="L941" s="99"/>
      <c r="M941" s="51"/>
      <c r="N941" s="51"/>
      <c r="O941" s="51"/>
      <c r="P941" s="51"/>
      <c r="Q941" s="51"/>
      <c r="R941" s="51"/>
      <c r="S941" s="51"/>
      <c r="T941" s="51"/>
      <c r="U941" s="51"/>
      <c r="V941" s="51"/>
      <c r="W941" s="51"/>
      <c r="X941" s="51"/>
      <c r="Y941" s="51"/>
      <c r="Z941" s="51"/>
      <c r="AA941" s="51"/>
      <c r="AB941" s="51"/>
      <c r="AC941" s="51"/>
      <c r="AD941" s="51"/>
      <c r="AE941" s="51"/>
      <c r="AF941" s="51"/>
      <c r="AG941" s="51"/>
    </row>
    <row r="942" ht="13.5" customHeight="1">
      <c r="A942" s="5"/>
      <c r="B942" s="51"/>
      <c r="C942" s="51"/>
      <c r="D942" s="51"/>
      <c r="E942" s="51"/>
      <c r="F942" s="51"/>
      <c r="G942" s="78"/>
      <c r="H942" s="193"/>
      <c r="I942" s="51"/>
      <c r="J942" s="51"/>
      <c r="K942" s="51"/>
      <c r="L942" s="99"/>
      <c r="M942" s="51"/>
      <c r="N942" s="51"/>
      <c r="O942" s="51"/>
      <c r="P942" s="51"/>
      <c r="Q942" s="51"/>
      <c r="R942" s="51"/>
      <c r="S942" s="51"/>
      <c r="T942" s="51"/>
      <c r="U942" s="51"/>
      <c r="V942" s="51"/>
      <c r="W942" s="51"/>
      <c r="X942" s="51"/>
      <c r="Y942" s="51"/>
      <c r="Z942" s="51"/>
      <c r="AA942" s="51"/>
      <c r="AB942" s="51"/>
      <c r="AC942" s="51"/>
      <c r="AD942" s="51"/>
      <c r="AE942" s="51"/>
      <c r="AF942" s="51"/>
      <c r="AG942" s="51"/>
    </row>
    <row r="943" ht="13.5" customHeight="1">
      <c r="A943" s="5"/>
      <c r="B943" s="51"/>
      <c r="C943" s="51"/>
      <c r="D943" s="51"/>
      <c r="E943" s="51"/>
      <c r="F943" s="51"/>
      <c r="G943" s="78"/>
      <c r="H943" s="193"/>
      <c r="I943" s="51"/>
      <c r="J943" s="51"/>
      <c r="K943" s="51"/>
      <c r="L943" s="99"/>
      <c r="M943" s="51"/>
      <c r="N943" s="51"/>
      <c r="O943" s="51"/>
      <c r="P943" s="51"/>
      <c r="Q943" s="51"/>
      <c r="R943" s="51"/>
      <c r="S943" s="51"/>
      <c r="T943" s="51"/>
      <c r="U943" s="51"/>
      <c r="V943" s="51"/>
      <c r="W943" s="51"/>
      <c r="X943" s="51"/>
      <c r="Y943" s="51"/>
      <c r="Z943" s="51"/>
      <c r="AA943" s="51"/>
      <c r="AB943" s="51"/>
      <c r="AC943" s="51"/>
      <c r="AD943" s="51"/>
      <c r="AE943" s="51"/>
      <c r="AF943" s="51"/>
      <c r="AG943" s="51"/>
    </row>
    <row r="944" ht="13.5" customHeight="1">
      <c r="A944" s="5"/>
      <c r="B944" s="51"/>
      <c r="C944" s="51"/>
      <c r="D944" s="51"/>
      <c r="E944" s="51"/>
      <c r="F944" s="51"/>
      <c r="G944" s="78"/>
      <c r="H944" s="193"/>
      <c r="I944" s="51"/>
      <c r="J944" s="51"/>
      <c r="K944" s="51"/>
      <c r="L944" s="99"/>
      <c r="M944" s="51"/>
      <c r="N944" s="51"/>
      <c r="O944" s="51"/>
      <c r="P944" s="51"/>
      <c r="Q944" s="51"/>
      <c r="R944" s="51"/>
      <c r="S944" s="51"/>
      <c r="T944" s="51"/>
      <c r="U944" s="51"/>
      <c r="V944" s="51"/>
      <c r="W944" s="51"/>
      <c r="X944" s="51"/>
      <c r="Y944" s="51"/>
      <c r="Z944" s="51"/>
      <c r="AA944" s="51"/>
      <c r="AB944" s="51"/>
      <c r="AC944" s="51"/>
      <c r="AD944" s="51"/>
      <c r="AE944" s="51"/>
      <c r="AF944" s="51"/>
      <c r="AG944" s="51"/>
    </row>
    <row r="945" ht="13.5" customHeight="1">
      <c r="A945" s="5"/>
      <c r="B945" s="51"/>
      <c r="C945" s="51"/>
      <c r="D945" s="51"/>
      <c r="E945" s="51"/>
      <c r="F945" s="51"/>
      <c r="G945" s="78"/>
      <c r="H945" s="193"/>
      <c r="I945" s="51"/>
      <c r="J945" s="51"/>
      <c r="K945" s="51"/>
      <c r="L945" s="99"/>
      <c r="M945" s="51"/>
      <c r="N945" s="51"/>
      <c r="O945" s="51"/>
      <c r="P945" s="51"/>
      <c r="Q945" s="51"/>
      <c r="R945" s="51"/>
      <c r="S945" s="51"/>
      <c r="T945" s="51"/>
      <c r="U945" s="51"/>
      <c r="V945" s="51"/>
      <c r="W945" s="51"/>
      <c r="X945" s="51"/>
      <c r="Y945" s="51"/>
      <c r="Z945" s="51"/>
      <c r="AA945" s="51"/>
      <c r="AB945" s="51"/>
      <c r="AC945" s="51"/>
      <c r="AD945" s="51"/>
      <c r="AE945" s="51"/>
      <c r="AF945" s="51"/>
      <c r="AG945" s="51"/>
    </row>
    <row r="946" ht="13.5" customHeight="1">
      <c r="A946" s="5"/>
      <c r="B946" s="51"/>
      <c r="C946" s="51"/>
      <c r="D946" s="51"/>
      <c r="E946" s="51"/>
      <c r="F946" s="51"/>
      <c r="G946" s="78"/>
      <c r="H946" s="193"/>
      <c r="I946" s="51"/>
      <c r="J946" s="51"/>
      <c r="K946" s="51"/>
      <c r="L946" s="99"/>
      <c r="M946" s="51"/>
      <c r="N946" s="51"/>
      <c r="O946" s="51"/>
      <c r="P946" s="51"/>
      <c r="Q946" s="51"/>
      <c r="R946" s="51"/>
      <c r="S946" s="51"/>
      <c r="T946" s="51"/>
      <c r="U946" s="51"/>
      <c r="V946" s="51"/>
      <c r="W946" s="51"/>
      <c r="X946" s="51"/>
      <c r="Y946" s="51"/>
      <c r="Z946" s="51"/>
      <c r="AA946" s="51"/>
      <c r="AB946" s="51"/>
      <c r="AC946" s="51"/>
      <c r="AD946" s="51"/>
      <c r="AE946" s="51"/>
      <c r="AF946" s="51"/>
      <c r="AG946" s="51"/>
    </row>
    <row r="947" ht="13.5" customHeight="1">
      <c r="A947" s="5"/>
      <c r="B947" s="51"/>
      <c r="C947" s="51"/>
      <c r="D947" s="51"/>
      <c r="E947" s="51"/>
      <c r="F947" s="51"/>
      <c r="G947" s="78"/>
      <c r="H947" s="193"/>
      <c r="I947" s="51"/>
      <c r="J947" s="51"/>
      <c r="K947" s="51"/>
      <c r="L947" s="99"/>
      <c r="M947" s="51"/>
      <c r="N947" s="51"/>
      <c r="O947" s="51"/>
      <c r="P947" s="51"/>
      <c r="Q947" s="51"/>
      <c r="R947" s="51"/>
      <c r="S947" s="51"/>
      <c r="T947" s="51"/>
      <c r="U947" s="51"/>
      <c r="V947" s="51"/>
      <c r="W947" s="51"/>
      <c r="X947" s="51"/>
      <c r="Y947" s="51"/>
      <c r="Z947" s="51"/>
      <c r="AA947" s="51"/>
      <c r="AB947" s="51"/>
      <c r="AC947" s="51"/>
      <c r="AD947" s="51"/>
      <c r="AE947" s="51"/>
      <c r="AF947" s="51"/>
      <c r="AG947" s="51"/>
    </row>
    <row r="948" ht="13.5" customHeight="1">
      <c r="A948" s="5"/>
      <c r="B948" s="51"/>
      <c r="C948" s="51"/>
      <c r="D948" s="51"/>
      <c r="E948" s="51"/>
      <c r="F948" s="51"/>
      <c r="G948" s="78"/>
      <c r="H948" s="193"/>
      <c r="I948" s="51"/>
      <c r="J948" s="51"/>
      <c r="K948" s="51"/>
      <c r="L948" s="99"/>
      <c r="M948" s="51"/>
      <c r="N948" s="51"/>
      <c r="O948" s="51"/>
      <c r="P948" s="51"/>
      <c r="Q948" s="51"/>
      <c r="R948" s="51"/>
      <c r="S948" s="51"/>
      <c r="T948" s="51"/>
      <c r="U948" s="51"/>
      <c r="V948" s="51"/>
      <c r="W948" s="51"/>
      <c r="X948" s="51"/>
      <c r="Y948" s="51"/>
      <c r="Z948" s="51"/>
      <c r="AA948" s="51"/>
      <c r="AB948" s="51"/>
      <c r="AC948" s="51"/>
      <c r="AD948" s="51"/>
      <c r="AE948" s="51"/>
      <c r="AF948" s="51"/>
      <c r="AG948" s="51"/>
    </row>
    <row r="949" ht="13.5" customHeight="1">
      <c r="A949" s="5"/>
      <c r="B949" s="51"/>
      <c r="C949" s="51"/>
      <c r="D949" s="51"/>
      <c r="E949" s="51"/>
      <c r="F949" s="51"/>
      <c r="G949" s="78"/>
      <c r="H949" s="193"/>
      <c r="I949" s="51"/>
      <c r="J949" s="51"/>
      <c r="K949" s="51"/>
      <c r="L949" s="99"/>
      <c r="M949" s="51"/>
      <c r="N949" s="51"/>
      <c r="O949" s="51"/>
      <c r="P949" s="51"/>
      <c r="Q949" s="51"/>
      <c r="R949" s="51"/>
      <c r="S949" s="51"/>
      <c r="T949" s="51"/>
      <c r="U949" s="51"/>
      <c r="V949" s="51"/>
      <c r="W949" s="51"/>
      <c r="X949" s="51"/>
      <c r="Y949" s="51"/>
      <c r="Z949" s="51"/>
      <c r="AA949" s="51"/>
      <c r="AB949" s="51"/>
      <c r="AC949" s="51"/>
      <c r="AD949" s="51"/>
      <c r="AE949" s="51"/>
      <c r="AF949" s="51"/>
      <c r="AG949" s="51"/>
    </row>
    <row r="950" ht="13.5" customHeight="1">
      <c r="A950" s="5"/>
      <c r="B950" s="51"/>
      <c r="C950" s="51"/>
      <c r="D950" s="51"/>
      <c r="E950" s="51"/>
      <c r="F950" s="51"/>
      <c r="G950" s="78"/>
      <c r="H950" s="193"/>
      <c r="I950" s="51"/>
      <c r="J950" s="51"/>
      <c r="K950" s="51"/>
      <c r="L950" s="99"/>
      <c r="M950" s="51"/>
      <c r="N950" s="51"/>
      <c r="O950" s="51"/>
      <c r="P950" s="51"/>
      <c r="Q950" s="51"/>
      <c r="R950" s="51"/>
      <c r="S950" s="51"/>
      <c r="T950" s="51"/>
      <c r="U950" s="51"/>
      <c r="V950" s="51"/>
      <c r="W950" s="51"/>
      <c r="X950" s="51"/>
      <c r="Y950" s="51"/>
      <c r="Z950" s="51"/>
      <c r="AA950" s="51"/>
      <c r="AB950" s="51"/>
      <c r="AC950" s="51"/>
      <c r="AD950" s="51"/>
      <c r="AE950" s="51"/>
      <c r="AF950" s="51"/>
      <c r="AG950" s="51"/>
    </row>
    <row r="951" ht="13.5" customHeight="1">
      <c r="A951" s="5"/>
      <c r="B951" s="51"/>
      <c r="C951" s="51"/>
      <c r="D951" s="51"/>
      <c r="E951" s="51"/>
      <c r="F951" s="51"/>
      <c r="G951" s="78"/>
      <c r="H951" s="193"/>
      <c r="I951" s="51"/>
      <c r="J951" s="51"/>
      <c r="K951" s="51"/>
      <c r="L951" s="99"/>
      <c r="M951" s="51"/>
      <c r="N951" s="51"/>
      <c r="O951" s="51"/>
      <c r="P951" s="51"/>
      <c r="Q951" s="51"/>
      <c r="R951" s="51"/>
      <c r="S951" s="51"/>
      <c r="T951" s="51"/>
      <c r="U951" s="51"/>
      <c r="V951" s="51"/>
      <c r="W951" s="51"/>
      <c r="X951" s="51"/>
      <c r="Y951" s="51"/>
      <c r="Z951" s="51"/>
      <c r="AA951" s="51"/>
      <c r="AB951" s="51"/>
      <c r="AC951" s="51"/>
      <c r="AD951" s="51"/>
      <c r="AE951" s="51"/>
      <c r="AF951" s="51"/>
      <c r="AG951" s="51"/>
    </row>
    <row r="952" ht="13.5" customHeight="1">
      <c r="A952" s="5"/>
      <c r="B952" s="51"/>
      <c r="C952" s="51"/>
      <c r="D952" s="51"/>
      <c r="E952" s="51"/>
      <c r="F952" s="51"/>
      <c r="G952" s="78"/>
      <c r="H952" s="193"/>
      <c r="I952" s="51"/>
      <c r="J952" s="51"/>
      <c r="K952" s="51"/>
      <c r="L952" s="99"/>
      <c r="M952" s="51"/>
      <c r="N952" s="51"/>
      <c r="O952" s="51"/>
      <c r="P952" s="51"/>
      <c r="Q952" s="51"/>
      <c r="R952" s="51"/>
      <c r="S952" s="51"/>
      <c r="T952" s="51"/>
      <c r="U952" s="51"/>
      <c r="V952" s="51"/>
      <c r="W952" s="51"/>
      <c r="X952" s="51"/>
      <c r="Y952" s="51"/>
      <c r="Z952" s="51"/>
      <c r="AA952" s="51"/>
      <c r="AB952" s="51"/>
      <c r="AC952" s="51"/>
      <c r="AD952" s="51"/>
      <c r="AE952" s="51"/>
      <c r="AF952" s="51"/>
      <c r="AG952" s="51"/>
    </row>
    <row r="953" ht="13.5" customHeight="1">
      <c r="A953" s="5"/>
      <c r="B953" s="51"/>
      <c r="C953" s="51"/>
      <c r="D953" s="51"/>
      <c r="E953" s="51"/>
      <c r="F953" s="51"/>
      <c r="G953" s="78"/>
      <c r="H953" s="193"/>
      <c r="I953" s="51"/>
      <c r="J953" s="51"/>
      <c r="K953" s="51"/>
      <c r="L953" s="99"/>
      <c r="M953" s="51"/>
      <c r="N953" s="51"/>
      <c r="O953" s="51"/>
      <c r="P953" s="51"/>
      <c r="Q953" s="51"/>
      <c r="R953" s="51"/>
      <c r="S953" s="51"/>
      <c r="T953" s="51"/>
      <c r="U953" s="51"/>
      <c r="V953" s="51"/>
      <c r="W953" s="51"/>
      <c r="X953" s="51"/>
      <c r="Y953" s="51"/>
      <c r="Z953" s="51"/>
      <c r="AA953" s="51"/>
      <c r="AB953" s="51"/>
      <c r="AC953" s="51"/>
      <c r="AD953" s="51"/>
      <c r="AE953" s="51"/>
      <c r="AF953" s="51"/>
      <c r="AG953" s="51"/>
    </row>
    <row r="954" ht="13.5" customHeight="1">
      <c r="A954" s="5"/>
      <c r="B954" s="51"/>
      <c r="C954" s="51"/>
      <c r="D954" s="51"/>
      <c r="E954" s="51"/>
      <c r="F954" s="51"/>
      <c r="G954" s="78"/>
      <c r="H954" s="193"/>
      <c r="I954" s="51"/>
      <c r="J954" s="51"/>
      <c r="K954" s="51"/>
      <c r="L954" s="99"/>
      <c r="M954" s="51"/>
      <c r="N954" s="51"/>
      <c r="O954" s="51"/>
      <c r="P954" s="51"/>
      <c r="Q954" s="51"/>
      <c r="R954" s="51"/>
      <c r="S954" s="51"/>
      <c r="T954" s="51"/>
      <c r="U954" s="51"/>
      <c r="V954" s="51"/>
      <c r="W954" s="51"/>
      <c r="X954" s="51"/>
      <c r="Y954" s="51"/>
      <c r="Z954" s="51"/>
      <c r="AA954" s="51"/>
      <c r="AB954" s="51"/>
      <c r="AC954" s="51"/>
      <c r="AD954" s="51"/>
      <c r="AE954" s="51"/>
      <c r="AF954" s="51"/>
      <c r="AG954" s="51"/>
    </row>
    <row r="955" ht="13.5" customHeight="1">
      <c r="A955" s="5"/>
      <c r="B955" s="51"/>
      <c r="C955" s="51"/>
      <c r="D955" s="51"/>
      <c r="E955" s="51"/>
      <c r="F955" s="51"/>
      <c r="G955" s="78"/>
      <c r="H955" s="193"/>
      <c r="I955" s="51"/>
      <c r="J955" s="51"/>
      <c r="K955" s="51"/>
      <c r="L955" s="99"/>
      <c r="M955" s="51"/>
      <c r="N955" s="51"/>
      <c r="O955" s="51"/>
      <c r="P955" s="51"/>
      <c r="Q955" s="51"/>
      <c r="R955" s="51"/>
      <c r="S955" s="51"/>
      <c r="T955" s="51"/>
      <c r="U955" s="51"/>
      <c r="V955" s="51"/>
      <c r="W955" s="51"/>
      <c r="X955" s="51"/>
      <c r="Y955" s="51"/>
      <c r="Z955" s="51"/>
      <c r="AA955" s="51"/>
      <c r="AB955" s="51"/>
      <c r="AC955" s="51"/>
      <c r="AD955" s="51"/>
      <c r="AE955" s="51"/>
      <c r="AF955" s="51"/>
      <c r="AG955" s="51"/>
    </row>
    <row r="956" ht="13.5" customHeight="1">
      <c r="A956" s="5"/>
      <c r="B956" s="51"/>
      <c r="C956" s="51"/>
      <c r="D956" s="51"/>
      <c r="E956" s="51"/>
      <c r="F956" s="51"/>
      <c r="G956" s="78"/>
      <c r="H956" s="193"/>
      <c r="I956" s="51"/>
      <c r="J956" s="51"/>
      <c r="K956" s="51"/>
      <c r="L956" s="99"/>
      <c r="M956" s="51"/>
      <c r="N956" s="51"/>
      <c r="O956" s="51"/>
      <c r="P956" s="51"/>
      <c r="Q956" s="51"/>
      <c r="R956" s="51"/>
      <c r="S956" s="51"/>
      <c r="T956" s="51"/>
      <c r="U956" s="51"/>
      <c r="V956" s="51"/>
      <c r="W956" s="51"/>
      <c r="X956" s="51"/>
      <c r="Y956" s="51"/>
      <c r="Z956" s="51"/>
      <c r="AA956" s="51"/>
      <c r="AB956" s="51"/>
      <c r="AC956" s="51"/>
      <c r="AD956" s="51"/>
      <c r="AE956" s="51"/>
      <c r="AF956" s="51"/>
      <c r="AG956" s="51"/>
    </row>
    <row r="957" ht="13.5" customHeight="1">
      <c r="A957" s="5"/>
      <c r="B957" s="51"/>
      <c r="C957" s="51"/>
      <c r="D957" s="51"/>
      <c r="E957" s="51"/>
      <c r="F957" s="51"/>
      <c r="G957" s="78"/>
      <c r="H957" s="193"/>
      <c r="I957" s="51"/>
      <c r="J957" s="51"/>
      <c r="K957" s="51"/>
      <c r="L957" s="99"/>
      <c r="M957" s="51"/>
      <c r="N957" s="51"/>
      <c r="O957" s="51"/>
      <c r="P957" s="51"/>
      <c r="Q957" s="51"/>
      <c r="R957" s="51"/>
      <c r="S957" s="51"/>
      <c r="T957" s="51"/>
      <c r="U957" s="51"/>
      <c r="V957" s="51"/>
      <c r="W957" s="51"/>
      <c r="X957" s="51"/>
      <c r="Y957" s="51"/>
      <c r="Z957" s="51"/>
      <c r="AA957" s="51"/>
      <c r="AB957" s="51"/>
      <c r="AC957" s="51"/>
      <c r="AD957" s="51"/>
      <c r="AE957" s="51"/>
      <c r="AF957" s="51"/>
      <c r="AG957" s="51"/>
    </row>
    <row r="958" ht="13.5" customHeight="1">
      <c r="A958" s="5"/>
      <c r="B958" s="51"/>
      <c r="C958" s="51"/>
      <c r="D958" s="51"/>
      <c r="E958" s="51"/>
      <c r="F958" s="51"/>
      <c r="G958" s="78"/>
      <c r="H958" s="193"/>
      <c r="I958" s="51"/>
      <c r="J958" s="51"/>
      <c r="K958" s="51"/>
      <c r="L958" s="99"/>
      <c r="M958" s="51"/>
      <c r="N958" s="51"/>
      <c r="O958" s="51"/>
      <c r="P958" s="51"/>
      <c r="Q958" s="51"/>
      <c r="R958" s="51"/>
      <c r="S958" s="51"/>
      <c r="T958" s="51"/>
      <c r="U958" s="51"/>
      <c r="V958" s="51"/>
      <c r="W958" s="51"/>
      <c r="X958" s="51"/>
      <c r="Y958" s="51"/>
      <c r="Z958" s="51"/>
      <c r="AA958" s="51"/>
      <c r="AB958" s="51"/>
      <c r="AC958" s="51"/>
      <c r="AD958" s="51"/>
      <c r="AE958" s="51"/>
      <c r="AF958" s="51"/>
      <c r="AG958" s="51"/>
    </row>
    <row r="959" ht="13.5" customHeight="1">
      <c r="A959" s="5"/>
      <c r="B959" s="51"/>
      <c r="C959" s="51"/>
      <c r="D959" s="51"/>
      <c r="E959" s="51"/>
      <c r="F959" s="51"/>
      <c r="G959" s="78"/>
      <c r="H959" s="193"/>
      <c r="I959" s="51"/>
      <c r="J959" s="51"/>
      <c r="K959" s="51"/>
      <c r="L959" s="99"/>
      <c r="M959" s="51"/>
      <c r="N959" s="51"/>
      <c r="O959" s="51"/>
      <c r="P959" s="51"/>
      <c r="Q959" s="51"/>
      <c r="R959" s="51"/>
      <c r="S959" s="51"/>
      <c r="T959" s="51"/>
      <c r="U959" s="51"/>
      <c r="V959" s="51"/>
      <c r="W959" s="51"/>
      <c r="X959" s="51"/>
      <c r="Y959" s="51"/>
      <c r="Z959" s="51"/>
      <c r="AA959" s="51"/>
      <c r="AB959" s="51"/>
      <c r="AC959" s="51"/>
      <c r="AD959" s="51"/>
      <c r="AE959" s="51"/>
      <c r="AF959" s="51"/>
      <c r="AG959" s="51"/>
    </row>
    <row r="960" ht="13.5" customHeight="1">
      <c r="A960" s="5"/>
      <c r="B960" s="51"/>
      <c r="C960" s="51"/>
      <c r="D960" s="51"/>
      <c r="E960" s="51"/>
      <c r="F960" s="51"/>
      <c r="G960" s="78"/>
      <c r="H960" s="193"/>
      <c r="I960" s="51"/>
      <c r="J960" s="51"/>
      <c r="K960" s="51"/>
      <c r="L960" s="99"/>
      <c r="M960" s="51"/>
      <c r="N960" s="51"/>
      <c r="O960" s="51"/>
      <c r="P960" s="51"/>
      <c r="Q960" s="51"/>
      <c r="R960" s="51"/>
      <c r="S960" s="51"/>
      <c r="T960" s="51"/>
      <c r="U960" s="51"/>
      <c r="V960" s="51"/>
      <c r="W960" s="51"/>
      <c r="X960" s="51"/>
      <c r="Y960" s="51"/>
      <c r="Z960" s="51"/>
      <c r="AA960" s="51"/>
      <c r="AB960" s="51"/>
      <c r="AC960" s="51"/>
      <c r="AD960" s="51"/>
      <c r="AE960" s="51"/>
      <c r="AF960" s="51"/>
      <c r="AG960" s="51"/>
    </row>
    <row r="961" ht="13.5" customHeight="1">
      <c r="A961" s="5"/>
      <c r="B961" s="51"/>
      <c r="C961" s="51"/>
      <c r="D961" s="51"/>
      <c r="E961" s="51"/>
      <c r="F961" s="51"/>
      <c r="G961" s="78"/>
      <c r="H961" s="193"/>
      <c r="I961" s="51"/>
      <c r="J961" s="51"/>
      <c r="K961" s="51"/>
      <c r="L961" s="99"/>
      <c r="M961" s="51"/>
      <c r="N961" s="51"/>
      <c r="O961" s="51"/>
      <c r="P961" s="51"/>
      <c r="Q961" s="51"/>
      <c r="R961" s="51"/>
      <c r="S961" s="51"/>
      <c r="T961" s="51"/>
      <c r="U961" s="51"/>
      <c r="V961" s="51"/>
      <c r="W961" s="51"/>
      <c r="X961" s="51"/>
      <c r="Y961" s="51"/>
      <c r="Z961" s="51"/>
      <c r="AA961" s="51"/>
      <c r="AB961" s="51"/>
      <c r="AC961" s="51"/>
      <c r="AD961" s="51"/>
      <c r="AE961" s="51"/>
      <c r="AF961" s="51"/>
      <c r="AG961" s="51"/>
    </row>
    <row r="962" ht="13.5" customHeight="1">
      <c r="A962" s="5"/>
      <c r="B962" s="51"/>
      <c r="C962" s="51"/>
      <c r="D962" s="51"/>
      <c r="E962" s="51"/>
      <c r="F962" s="51"/>
      <c r="G962" s="78"/>
      <c r="H962" s="193"/>
      <c r="I962" s="51"/>
      <c r="J962" s="51"/>
      <c r="K962" s="51"/>
      <c r="L962" s="99"/>
      <c r="M962" s="51"/>
      <c r="N962" s="51"/>
      <c r="O962" s="51"/>
      <c r="P962" s="51"/>
      <c r="Q962" s="51"/>
      <c r="R962" s="51"/>
      <c r="S962" s="51"/>
      <c r="T962" s="51"/>
      <c r="U962" s="51"/>
      <c r="V962" s="51"/>
      <c r="W962" s="51"/>
      <c r="X962" s="51"/>
      <c r="Y962" s="51"/>
      <c r="Z962" s="51"/>
      <c r="AA962" s="51"/>
      <c r="AB962" s="51"/>
      <c r="AC962" s="51"/>
      <c r="AD962" s="51"/>
      <c r="AE962" s="51"/>
      <c r="AF962" s="51"/>
      <c r="AG962" s="51"/>
    </row>
    <row r="963" ht="13.5" customHeight="1">
      <c r="A963" s="5"/>
      <c r="B963" s="51"/>
      <c r="C963" s="51"/>
      <c r="D963" s="51"/>
      <c r="E963" s="51"/>
      <c r="F963" s="51"/>
      <c r="G963" s="78"/>
      <c r="H963" s="193"/>
      <c r="I963" s="51"/>
      <c r="J963" s="51"/>
      <c r="K963" s="51"/>
      <c r="L963" s="99"/>
      <c r="M963" s="51"/>
      <c r="N963" s="51"/>
      <c r="O963" s="51"/>
      <c r="P963" s="51"/>
      <c r="Q963" s="51"/>
      <c r="R963" s="51"/>
      <c r="S963" s="51"/>
      <c r="T963" s="51"/>
      <c r="U963" s="51"/>
      <c r="V963" s="51"/>
      <c r="W963" s="51"/>
      <c r="X963" s="51"/>
      <c r="Y963" s="51"/>
      <c r="Z963" s="51"/>
      <c r="AA963" s="51"/>
      <c r="AB963" s="51"/>
      <c r="AC963" s="51"/>
      <c r="AD963" s="51"/>
      <c r="AE963" s="51"/>
      <c r="AF963" s="51"/>
      <c r="AG963" s="51"/>
    </row>
    <row r="964" ht="13.5" customHeight="1">
      <c r="A964" s="5"/>
      <c r="B964" s="51"/>
      <c r="C964" s="51"/>
      <c r="D964" s="51"/>
      <c r="E964" s="51"/>
      <c r="F964" s="51"/>
      <c r="G964" s="78"/>
      <c r="H964" s="193"/>
      <c r="I964" s="51"/>
      <c r="J964" s="51"/>
      <c r="K964" s="51"/>
      <c r="L964" s="99"/>
      <c r="M964" s="51"/>
      <c r="N964" s="51"/>
      <c r="O964" s="51"/>
      <c r="P964" s="51"/>
      <c r="Q964" s="51"/>
      <c r="R964" s="51"/>
      <c r="S964" s="51"/>
      <c r="T964" s="51"/>
      <c r="U964" s="51"/>
      <c r="V964" s="51"/>
      <c r="W964" s="51"/>
      <c r="X964" s="51"/>
      <c r="Y964" s="51"/>
      <c r="Z964" s="51"/>
      <c r="AA964" s="51"/>
      <c r="AB964" s="51"/>
      <c r="AC964" s="51"/>
      <c r="AD964" s="51"/>
      <c r="AE964" s="51"/>
      <c r="AF964" s="51"/>
      <c r="AG964" s="51"/>
    </row>
    <row r="965" ht="13.5" customHeight="1">
      <c r="A965" s="5"/>
      <c r="B965" s="51"/>
      <c r="C965" s="51"/>
      <c r="D965" s="51"/>
      <c r="E965" s="51"/>
      <c r="F965" s="51"/>
      <c r="G965" s="78"/>
      <c r="H965" s="193"/>
      <c r="I965" s="51"/>
      <c r="J965" s="51"/>
      <c r="K965" s="51"/>
      <c r="L965" s="99"/>
      <c r="M965" s="51"/>
      <c r="N965" s="51"/>
      <c r="O965" s="51"/>
      <c r="P965" s="51"/>
      <c r="Q965" s="51"/>
      <c r="R965" s="51"/>
      <c r="S965" s="51"/>
      <c r="T965" s="51"/>
      <c r="U965" s="51"/>
      <c r="V965" s="51"/>
      <c r="W965" s="51"/>
      <c r="X965" s="51"/>
      <c r="Y965" s="51"/>
      <c r="Z965" s="51"/>
      <c r="AA965" s="51"/>
      <c r="AB965" s="51"/>
      <c r="AC965" s="51"/>
      <c r="AD965" s="51"/>
      <c r="AE965" s="51"/>
      <c r="AF965" s="51"/>
      <c r="AG965" s="51"/>
    </row>
    <row r="966" ht="13.5" customHeight="1">
      <c r="A966" s="5"/>
      <c r="B966" s="51"/>
      <c r="C966" s="51"/>
      <c r="D966" s="51"/>
      <c r="E966" s="51"/>
      <c r="F966" s="51"/>
      <c r="G966" s="78"/>
      <c r="H966" s="193"/>
      <c r="I966" s="51"/>
      <c r="J966" s="51"/>
      <c r="K966" s="51"/>
      <c r="L966" s="99"/>
      <c r="M966" s="51"/>
      <c r="N966" s="51"/>
      <c r="O966" s="51"/>
      <c r="P966" s="51"/>
      <c r="Q966" s="51"/>
      <c r="R966" s="51"/>
      <c r="S966" s="51"/>
      <c r="T966" s="51"/>
      <c r="U966" s="51"/>
      <c r="V966" s="51"/>
      <c r="W966" s="51"/>
      <c r="X966" s="51"/>
      <c r="Y966" s="51"/>
      <c r="Z966" s="51"/>
      <c r="AA966" s="51"/>
      <c r="AB966" s="51"/>
      <c r="AC966" s="51"/>
      <c r="AD966" s="51"/>
      <c r="AE966" s="51"/>
      <c r="AF966" s="51"/>
      <c r="AG966" s="51"/>
    </row>
    <row r="967" ht="13.5" customHeight="1">
      <c r="A967" s="5"/>
      <c r="B967" s="51"/>
      <c r="C967" s="51"/>
      <c r="D967" s="51"/>
      <c r="E967" s="51"/>
      <c r="F967" s="51"/>
      <c r="G967" s="78"/>
      <c r="H967" s="193"/>
      <c r="I967" s="51"/>
      <c r="J967" s="51"/>
      <c r="K967" s="51"/>
      <c r="L967" s="99"/>
      <c r="M967" s="51"/>
      <c r="N967" s="51"/>
      <c r="O967" s="51"/>
      <c r="P967" s="51"/>
      <c r="Q967" s="51"/>
      <c r="R967" s="51"/>
      <c r="S967" s="51"/>
      <c r="T967" s="51"/>
      <c r="U967" s="51"/>
      <c r="V967" s="51"/>
      <c r="W967" s="51"/>
      <c r="X967" s="51"/>
      <c r="Y967" s="51"/>
      <c r="Z967" s="51"/>
      <c r="AA967" s="51"/>
      <c r="AB967" s="51"/>
      <c r="AC967" s="51"/>
      <c r="AD967" s="51"/>
      <c r="AE967" s="51"/>
      <c r="AF967" s="51"/>
      <c r="AG967" s="51"/>
    </row>
    <row r="968" ht="13.5" customHeight="1">
      <c r="A968" s="5"/>
      <c r="B968" s="51"/>
      <c r="C968" s="51"/>
      <c r="D968" s="51"/>
      <c r="E968" s="51"/>
      <c r="F968" s="51"/>
      <c r="G968" s="78"/>
      <c r="H968" s="193"/>
      <c r="I968" s="51"/>
      <c r="J968" s="51"/>
      <c r="K968" s="51"/>
      <c r="L968" s="99"/>
      <c r="M968" s="51"/>
      <c r="N968" s="51"/>
      <c r="O968" s="51"/>
      <c r="P968" s="51"/>
      <c r="Q968" s="51"/>
      <c r="R968" s="51"/>
      <c r="S968" s="51"/>
      <c r="T968" s="51"/>
      <c r="U968" s="51"/>
      <c r="V968" s="51"/>
      <c r="W968" s="51"/>
      <c r="X968" s="51"/>
      <c r="Y968" s="51"/>
      <c r="Z968" s="51"/>
      <c r="AA968" s="51"/>
      <c r="AB968" s="51"/>
      <c r="AC968" s="51"/>
      <c r="AD968" s="51"/>
      <c r="AE968" s="51"/>
      <c r="AF968" s="51"/>
      <c r="AG968" s="51"/>
    </row>
    <row r="969" ht="13.5" customHeight="1">
      <c r="A969" s="5"/>
      <c r="B969" s="51"/>
      <c r="C969" s="51"/>
      <c r="D969" s="51"/>
      <c r="E969" s="51"/>
      <c r="F969" s="51"/>
      <c r="G969" s="78"/>
      <c r="H969" s="193"/>
      <c r="I969" s="51"/>
      <c r="J969" s="51"/>
      <c r="K969" s="51"/>
      <c r="L969" s="99"/>
      <c r="M969" s="51"/>
      <c r="N969" s="51"/>
      <c r="O969" s="51"/>
      <c r="P969" s="51"/>
      <c r="Q969" s="51"/>
      <c r="R969" s="51"/>
      <c r="S969" s="51"/>
      <c r="T969" s="51"/>
      <c r="U969" s="51"/>
      <c r="V969" s="51"/>
      <c r="W969" s="51"/>
      <c r="X969" s="51"/>
      <c r="Y969" s="51"/>
      <c r="Z969" s="51"/>
      <c r="AA969" s="51"/>
      <c r="AB969" s="51"/>
      <c r="AC969" s="51"/>
      <c r="AD969" s="51"/>
      <c r="AE969" s="51"/>
      <c r="AF969" s="51"/>
      <c r="AG969" s="51"/>
    </row>
    <row r="970" ht="13.5" customHeight="1">
      <c r="A970" s="5"/>
      <c r="B970" s="51"/>
      <c r="C970" s="51"/>
      <c r="D970" s="51"/>
      <c r="E970" s="51"/>
      <c r="F970" s="51"/>
      <c r="G970" s="78"/>
      <c r="H970" s="193"/>
      <c r="I970" s="51"/>
      <c r="J970" s="51"/>
      <c r="K970" s="51"/>
      <c r="L970" s="99"/>
      <c r="M970" s="51"/>
      <c r="N970" s="51"/>
      <c r="O970" s="51"/>
      <c r="P970" s="51"/>
      <c r="Q970" s="51"/>
      <c r="R970" s="51"/>
      <c r="S970" s="51"/>
      <c r="T970" s="51"/>
      <c r="U970" s="51"/>
      <c r="V970" s="51"/>
      <c r="W970" s="51"/>
      <c r="X970" s="51"/>
      <c r="Y970" s="51"/>
      <c r="Z970" s="51"/>
      <c r="AA970" s="51"/>
      <c r="AB970" s="51"/>
      <c r="AC970" s="51"/>
      <c r="AD970" s="51"/>
      <c r="AE970" s="51"/>
      <c r="AF970" s="51"/>
      <c r="AG970" s="51"/>
    </row>
    <row r="971" ht="13.5" customHeight="1">
      <c r="A971" s="5"/>
      <c r="B971" s="51"/>
      <c r="C971" s="51"/>
      <c r="D971" s="51"/>
      <c r="E971" s="51"/>
      <c r="F971" s="51"/>
      <c r="G971" s="78"/>
      <c r="H971" s="193"/>
      <c r="I971" s="51"/>
      <c r="J971" s="51"/>
      <c r="K971" s="51"/>
      <c r="L971" s="99"/>
      <c r="M971" s="51"/>
      <c r="N971" s="51"/>
      <c r="O971" s="51"/>
      <c r="P971" s="51"/>
      <c r="Q971" s="51"/>
      <c r="R971" s="51"/>
      <c r="S971" s="51"/>
      <c r="T971" s="51"/>
      <c r="U971" s="51"/>
      <c r="V971" s="51"/>
      <c r="W971" s="51"/>
      <c r="X971" s="51"/>
      <c r="Y971" s="51"/>
      <c r="Z971" s="51"/>
      <c r="AA971" s="51"/>
      <c r="AB971" s="51"/>
      <c r="AC971" s="51"/>
      <c r="AD971" s="51"/>
      <c r="AE971" s="51"/>
      <c r="AF971" s="51"/>
      <c r="AG971" s="51"/>
    </row>
    <row r="972" ht="13.5" customHeight="1">
      <c r="A972" s="5"/>
      <c r="B972" s="51"/>
      <c r="C972" s="51"/>
      <c r="D972" s="51"/>
      <c r="E972" s="51"/>
      <c r="F972" s="51"/>
      <c r="G972" s="78"/>
      <c r="H972" s="193"/>
      <c r="I972" s="51"/>
      <c r="J972" s="51"/>
      <c r="K972" s="51"/>
      <c r="L972" s="99"/>
      <c r="M972" s="51"/>
      <c r="N972" s="51"/>
      <c r="O972" s="51"/>
      <c r="P972" s="51"/>
      <c r="Q972" s="51"/>
      <c r="R972" s="51"/>
      <c r="S972" s="51"/>
      <c r="T972" s="51"/>
      <c r="U972" s="51"/>
      <c r="V972" s="51"/>
      <c r="W972" s="51"/>
      <c r="X972" s="51"/>
      <c r="Y972" s="51"/>
      <c r="Z972" s="51"/>
      <c r="AA972" s="51"/>
      <c r="AB972" s="51"/>
      <c r="AC972" s="51"/>
      <c r="AD972" s="51"/>
      <c r="AE972" s="51"/>
      <c r="AF972" s="51"/>
      <c r="AG972" s="51"/>
    </row>
    <row r="973" ht="13.5" customHeight="1">
      <c r="A973" s="5"/>
      <c r="B973" s="51"/>
      <c r="C973" s="51"/>
      <c r="D973" s="51"/>
      <c r="E973" s="51"/>
      <c r="F973" s="51"/>
      <c r="G973" s="78"/>
      <c r="H973" s="193"/>
      <c r="I973" s="51"/>
      <c r="J973" s="51"/>
      <c r="K973" s="51"/>
      <c r="L973" s="99"/>
      <c r="M973" s="51"/>
      <c r="N973" s="51"/>
      <c r="O973" s="51"/>
      <c r="P973" s="51"/>
      <c r="Q973" s="51"/>
      <c r="R973" s="51"/>
      <c r="S973" s="51"/>
      <c r="T973" s="51"/>
      <c r="U973" s="51"/>
      <c r="V973" s="51"/>
      <c r="W973" s="51"/>
      <c r="X973" s="51"/>
      <c r="Y973" s="51"/>
      <c r="Z973" s="51"/>
      <c r="AA973" s="51"/>
      <c r="AB973" s="51"/>
      <c r="AC973" s="51"/>
      <c r="AD973" s="51"/>
      <c r="AE973" s="51"/>
      <c r="AF973" s="51"/>
      <c r="AG973" s="51"/>
    </row>
    <row r="974" ht="13.5" customHeight="1">
      <c r="A974" s="5"/>
      <c r="B974" s="51"/>
      <c r="C974" s="51"/>
      <c r="D974" s="51"/>
      <c r="E974" s="51"/>
      <c r="F974" s="51"/>
      <c r="G974" s="78"/>
      <c r="H974" s="193"/>
      <c r="I974" s="51"/>
      <c r="J974" s="51"/>
      <c r="K974" s="51"/>
      <c r="L974" s="99"/>
      <c r="M974" s="51"/>
      <c r="N974" s="51"/>
      <c r="O974" s="51"/>
      <c r="P974" s="51"/>
      <c r="Q974" s="51"/>
      <c r="R974" s="51"/>
      <c r="S974" s="51"/>
      <c r="T974" s="51"/>
      <c r="U974" s="51"/>
      <c r="V974" s="51"/>
      <c r="W974" s="51"/>
      <c r="X974" s="51"/>
      <c r="Y974" s="51"/>
      <c r="Z974" s="51"/>
      <c r="AA974" s="51"/>
      <c r="AB974" s="51"/>
      <c r="AC974" s="51"/>
      <c r="AD974" s="51"/>
      <c r="AE974" s="51"/>
      <c r="AF974" s="51"/>
      <c r="AG974" s="51"/>
    </row>
    <row r="975" ht="13.5" customHeight="1">
      <c r="A975" s="5"/>
      <c r="B975" s="51"/>
      <c r="C975" s="51"/>
      <c r="D975" s="51"/>
      <c r="E975" s="51"/>
      <c r="F975" s="51"/>
      <c r="G975" s="78"/>
      <c r="H975" s="193"/>
      <c r="I975" s="51"/>
      <c r="J975" s="51"/>
      <c r="K975" s="51"/>
      <c r="L975" s="99"/>
      <c r="M975" s="51"/>
      <c r="N975" s="51"/>
      <c r="O975" s="51"/>
      <c r="P975" s="51"/>
      <c r="Q975" s="51"/>
      <c r="R975" s="51"/>
      <c r="S975" s="51"/>
      <c r="T975" s="51"/>
      <c r="U975" s="51"/>
      <c r="V975" s="51"/>
      <c r="W975" s="51"/>
      <c r="X975" s="51"/>
      <c r="Y975" s="51"/>
      <c r="Z975" s="51"/>
      <c r="AA975" s="51"/>
      <c r="AB975" s="51"/>
      <c r="AC975" s="51"/>
      <c r="AD975" s="51"/>
      <c r="AE975" s="51"/>
      <c r="AF975" s="51"/>
      <c r="AG975" s="51"/>
    </row>
    <row r="976" ht="13.5" customHeight="1">
      <c r="A976" s="5"/>
      <c r="B976" s="51"/>
      <c r="C976" s="51"/>
      <c r="D976" s="51"/>
      <c r="E976" s="51"/>
      <c r="F976" s="51"/>
      <c r="G976" s="78"/>
      <c r="H976" s="193"/>
      <c r="I976" s="51"/>
      <c r="J976" s="51"/>
      <c r="K976" s="51"/>
      <c r="L976" s="99"/>
      <c r="M976" s="51"/>
      <c r="N976" s="51"/>
      <c r="O976" s="51"/>
      <c r="P976" s="51"/>
      <c r="Q976" s="51"/>
      <c r="R976" s="51"/>
      <c r="S976" s="51"/>
      <c r="T976" s="51"/>
      <c r="U976" s="51"/>
      <c r="V976" s="51"/>
      <c r="W976" s="51"/>
      <c r="X976" s="51"/>
      <c r="Y976" s="51"/>
      <c r="Z976" s="51"/>
      <c r="AA976" s="51"/>
      <c r="AB976" s="51"/>
      <c r="AC976" s="51"/>
      <c r="AD976" s="51"/>
      <c r="AE976" s="51"/>
      <c r="AF976" s="51"/>
      <c r="AG976" s="51"/>
    </row>
    <row r="977" ht="13.5" customHeight="1">
      <c r="A977" s="5"/>
      <c r="B977" s="51"/>
      <c r="C977" s="51"/>
      <c r="D977" s="51"/>
      <c r="E977" s="51"/>
      <c r="F977" s="51"/>
      <c r="G977" s="78"/>
      <c r="H977" s="193"/>
      <c r="I977" s="51"/>
      <c r="J977" s="51"/>
      <c r="K977" s="51"/>
      <c r="L977" s="99"/>
      <c r="M977" s="51"/>
      <c r="N977" s="51"/>
      <c r="O977" s="51"/>
      <c r="P977" s="51"/>
      <c r="Q977" s="51"/>
      <c r="R977" s="51"/>
      <c r="S977" s="51"/>
      <c r="T977" s="51"/>
      <c r="U977" s="51"/>
      <c r="V977" s="51"/>
      <c r="W977" s="51"/>
      <c r="X977" s="51"/>
      <c r="Y977" s="51"/>
      <c r="Z977" s="51"/>
      <c r="AA977" s="51"/>
      <c r="AB977" s="51"/>
      <c r="AC977" s="51"/>
      <c r="AD977" s="51"/>
      <c r="AE977" s="51"/>
      <c r="AF977" s="51"/>
      <c r="AG977" s="51"/>
    </row>
    <row r="978" ht="13.5" customHeight="1">
      <c r="A978" s="5"/>
      <c r="B978" s="51"/>
      <c r="C978" s="51"/>
      <c r="D978" s="51"/>
      <c r="E978" s="51"/>
      <c r="F978" s="51"/>
      <c r="G978" s="78"/>
      <c r="H978" s="193"/>
      <c r="I978" s="51"/>
      <c r="J978" s="51"/>
      <c r="K978" s="51"/>
      <c r="L978" s="99"/>
      <c r="M978" s="51"/>
      <c r="N978" s="51"/>
      <c r="O978" s="51"/>
      <c r="P978" s="51"/>
      <c r="Q978" s="51"/>
      <c r="R978" s="51"/>
      <c r="S978" s="51"/>
      <c r="T978" s="51"/>
      <c r="U978" s="51"/>
      <c r="V978" s="51"/>
      <c r="W978" s="51"/>
      <c r="X978" s="51"/>
      <c r="Y978" s="51"/>
      <c r="Z978" s="51"/>
      <c r="AA978" s="51"/>
      <c r="AB978" s="51"/>
      <c r="AC978" s="51"/>
      <c r="AD978" s="51"/>
      <c r="AE978" s="51"/>
      <c r="AF978" s="51"/>
      <c r="AG978" s="51"/>
    </row>
    <row r="979" ht="13.5" customHeight="1">
      <c r="A979" s="5"/>
      <c r="B979" s="51"/>
      <c r="C979" s="51"/>
      <c r="D979" s="51"/>
      <c r="E979" s="51"/>
      <c r="F979" s="51"/>
      <c r="G979" s="78"/>
      <c r="H979" s="193"/>
      <c r="I979" s="51"/>
      <c r="J979" s="51"/>
      <c r="K979" s="51"/>
      <c r="L979" s="99"/>
      <c r="M979" s="51"/>
      <c r="N979" s="51"/>
      <c r="O979" s="51"/>
      <c r="P979" s="51"/>
      <c r="Q979" s="51"/>
      <c r="R979" s="51"/>
      <c r="S979" s="51"/>
      <c r="T979" s="51"/>
      <c r="U979" s="51"/>
      <c r="V979" s="51"/>
      <c r="W979" s="51"/>
      <c r="X979" s="51"/>
      <c r="Y979" s="51"/>
      <c r="Z979" s="51"/>
      <c r="AA979" s="51"/>
      <c r="AB979" s="51"/>
      <c r="AC979" s="51"/>
      <c r="AD979" s="51"/>
      <c r="AE979" s="51"/>
      <c r="AF979" s="51"/>
      <c r="AG979" s="51"/>
    </row>
    <row r="980" ht="13.5" customHeight="1">
      <c r="A980" s="5"/>
      <c r="B980" s="51"/>
      <c r="C980" s="51"/>
      <c r="D980" s="51"/>
      <c r="E980" s="51"/>
      <c r="F980" s="51"/>
      <c r="G980" s="78"/>
      <c r="H980" s="193"/>
      <c r="I980" s="51"/>
      <c r="J980" s="51"/>
      <c r="K980" s="51"/>
      <c r="L980" s="99"/>
      <c r="M980" s="51"/>
      <c r="N980" s="51"/>
      <c r="O980" s="51"/>
      <c r="P980" s="51"/>
      <c r="Q980" s="51"/>
      <c r="R980" s="51"/>
      <c r="S980" s="51"/>
      <c r="T980" s="51"/>
      <c r="U980" s="51"/>
      <c r="V980" s="51"/>
      <c r="W980" s="51"/>
      <c r="X980" s="51"/>
      <c r="Y980" s="51"/>
      <c r="Z980" s="51"/>
      <c r="AA980" s="51"/>
      <c r="AB980" s="51"/>
      <c r="AC980" s="51"/>
      <c r="AD980" s="51"/>
      <c r="AE980" s="51"/>
      <c r="AF980" s="51"/>
      <c r="AG980" s="51"/>
    </row>
    <row r="981" ht="13.5" customHeight="1">
      <c r="A981" s="5"/>
      <c r="B981" s="51"/>
      <c r="C981" s="51"/>
      <c r="D981" s="51"/>
      <c r="E981" s="51"/>
      <c r="F981" s="51"/>
      <c r="G981" s="78"/>
      <c r="H981" s="193"/>
      <c r="I981" s="51"/>
      <c r="J981" s="51"/>
      <c r="K981" s="51"/>
      <c r="L981" s="99"/>
      <c r="M981" s="51"/>
      <c r="N981" s="51"/>
      <c r="O981" s="51"/>
      <c r="P981" s="51"/>
      <c r="Q981" s="51"/>
      <c r="R981" s="51"/>
      <c r="S981" s="51"/>
      <c r="T981" s="51"/>
      <c r="U981" s="51"/>
      <c r="V981" s="51"/>
      <c r="W981" s="51"/>
      <c r="X981" s="51"/>
      <c r="Y981" s="51"/>
      <c r="Z981" s="51"/>
      <c r="AA981" s="51"/>
      <c r="AB981" s="51"/>
      <c r="AC981" s="51"/>
      <c r="AD981" s="51"/>
      <c r="AE981" s="51"/>
      <c r="AF981" s="51"/>
      <c r="AG981" s="51"/>
    </row>
    <row r="982" ht="13.5" customHeight="1">
      <c r="A982" s="5"/>
      <c r="B982" s="51"/>
      <c r="C982" s="51"/>
      <c r="D982" s="51"/>
      <c r="E982" s="51"/>
      <c r="F982" s="51"/>
      <c r="G982" s="78"/>
      <c r="H982" s="193"/>
      <c r="I982" s="51"/>
      <c r="J982" s="51"/>
      <c r="K982" s="51"/>
      <c r="L982" s="99"/>
      <c r="M982" s="51"/>
      <c r="N982" s="51"/>
      <c r="O982" s="51"/>
      <c r="P982" s="51"/>
      <c r="Q982" s="51"/>
      <c r="R982" s="51"/>
      <c r="S982" s="51"/>
      <c r="T982" s="51"/>
      <c r="U982" s="51"/>
      <c r="V982" s="51"/>
      <c r="W982" s="51"/>
      <c r="X982" s="51"/>
      <c r="Y982" s="51"/>
      <c r="Z982" s="51"/>
      <c r="AA982" s="51"/>
      <c r="AB982" s="51"/>
      <c r="AC982" s="51"/>
      <c r="AD982" s="51"/>
      <c r="AE982" s="51"/>
      <c r="AF982" s="51"/>
      <c r="AG982" s="51"/>
    </row>
    <row r="983" ht="13.5" customHeight="1">
      <c r="A983" s="5"/>
      <c r="B983" s="51"/>
      <c r="C983" s="51"/>
      <c r="D983" s="51"/>
      <c r="E983" s="51"/>
      <c r="F983" s="51"/>
      <c r="G983" s="78"/>
      <c r="H983" s="193"/>
      <c r="I983" s="51"/>
      <c r="J983" s="51"/>
      <c r="K983" s="51"/>
      <c r="L983" s="99"/>
      <c r="M983" s="51"/>
      <c r="N983" s="51"/>
      <c r="O983" s="51"/>
      <c r="P983" s="51"/>
      <c r="Q983" s="51"/>
      <c r="R983" s="51"/>
      <c r="S983" s="51"/>
      <c r="T983" s="51"/>
      <c r="U983" s="51"/>
      <c r="V983" s="51"/>
      <c r="W983" s="51"/>
      <c r="X983" s="51"/>
      <c r="Y983" s="51"/>
      <c r="Z983" s="51"/>
      <c r="AA983" s="51"/>
      <c r="AB983" s="51"/>
      <c r="AC983" s="51"/>
      <c r="AD983" s="51"/>
      <c r="AE983" s="51"/>
      <c r="AF983" s="51"/>
      <c r="AG983" s="51"/>
    </row>
    <row r="984" ht="13.5" customHeight="1">
      <c r="A984" s="5"/>
      <c r="B984" s="51"/>
      <c r="C984" s="51"/>
      <c r="D984" s="51"/>
      <c r="E984" s="51"/>
      <c r="F984" s="51"/>
      <c r="G984" s="78"/>
      <c r="H984" s="193"/>
      <c r="I984" s="51"/>
      <c r="J984" s="51"/>
      <c r="K984" s="51"/>
      <c r="L984" s="99"/>
      <c r="M984" s="51"/>
      <c r="N984" s="51"/>
      <c r="O984" s="51"/>
      <c r="P984" s="51"/>
      <c r="Q984" s="51"/>
      <c r="R984" s="51"/>
      <c r="S984" s="51"/>
      <c r="T984" s="51"/>
      <c r="U984" s="51"/>
      <c r="V984" s="51"/>
      <c r="W984" s="51"/>
      <c r="X984" s="51"/>
      <c r="Y984" s="51"/>
      <c r="Z984" s="51"/>
      <c r="AA984" s="51"/>
      <c r="AB984" s="51"/>
      <c r="AC984" s="51"/>
      <c r="AD984" s="51"/>
      <c r="AE984" s="51"/>
      <c r="AF984" s="51"/>
      <c r="AG984" s="51"/>
    </row>
    <row r="985" ht="13.5" customHeight="1">
      <c r="A985" s="5"/>
      <c r="B985" s="51"/>
      <c r="C985" s="51"/>
      <c r="D985" s="51"/>
      <c r="E985" s="51"/>
      <c r="F985" s="51"/>
      <c r="G985" s="78"/>
      <c r="H985" s="193"/>
      <c r="I985" s="51"/>
      <c r="J985" s="51"/>
      <c r="K985" s="51"/>
      <c r="L985" s="99"/>
      <c r="M985" s="51"/>
      <c r="N985" s="51"/>
      <c r="O985" s="51"/>
      <c r="P985" s="51"/>
      <c r="Q985" s="51"/>
      <c r="R985" s="51"/>
      <c r="S985" s="51"/>
      <c r="T985" s="51"/>
      <c r="U985" s="51"/>
      <c r="V985" s="51"/>
      <c r="W985" s="51"/>
      <c r="X985" s="51"/>
      <c r="Y985" s="51"/>
      <c r="Z985" s="51"/>
      <c r="AA985" s="51"/>
      <c r="AB985" s="51"/>
      <c r="AC985" s="51"/>
      <c r="AD985" s="51"/>
      <c r="AE985" s="51"/>
      <c r="AF985" s="51"/>
      <c r="AG985" s="51"/>
    </row>
    <row r="986" ht="13.5" customHeight="1">
      <c r="A986" s="5"/>
      <c r="B986" s="51"/>
      <c r="C986" s="51"/>
      <c r="D986" s="51"/>
      <c r="E986" s="51"/>
      <c r="F986" s="51"/>
      <c r="G986" s="78"/>
      <c r="H986" s="193"/>
      <c r="I986" s="51"/>
      <c r="J986" s="51"/>
      <c r="K986" s="51"/>
      <c r="L986" s="99"/>
      <c r="M986" s="51"/>
      <c r="N986" s="51"/>
      <c r="O986" s="51"/>
      <c r="P986" s="51"/>
      <c r="Q986" s="51"/>
      <c r="R986" s="51"/>
      <c r="S986" s="51"/>
      <c r="T986" s="51"/>
      <c r="U986" s="51"/>
      <c r="V986" s="51"/>
      <c r="W986" s="51"/>
      <c r="X986" s="51"/>
      <c r="Y986" s="51"/>
      <c r="Z986" s="51"/>
      <c r="AA986" s="51"/>
      <c r="AB986" s="51"/>
      <c r="AC986" s="51"/>
      <c r="AD986" s="51"/>
      <c r="AE986" s="51"/>
      <c r="AF986" s="51"/>
      <c r="AG986" s="51"/>
    </row>
    <row r="987" ht="13.5" customHeight="1">
      <c r="A987" s="5"/>
      <c r="B987" s="51"/>
      <c r="C987" s="51"/>
      <c r="D987" s="51"/>
      <c r="E987" s="51"/>
      <c r="F987" s="51"/>
      <c r="G987" s="78"/>
      <c r="H987" s="193"/>
      <c r="I987" s="51"/>
      <c r="J987" s="51"/>
      <c r="K987" s="51"/>
      <c r="L987" s="99"/>
      <c r="M987" s="51"/>
      <c r="N987" s="51"/>
      <c r="O987" s="51"/>
      <c r="P987" s="51"/>
      <c r="Q987" s="51"/>
      <c r="R987" s="51"/>
      <c r="S987" s="51"/>
      <c r="T987" s="51"/>
      <c r="U987" s="51"/>
      <c r="V987" s="51"/>
      <c r="W987" s="51"/>
      <c r="X987" s="51"/>
      <c r="Y987" s="51"/>
      <c r="Z987" s="51"/>
      <c r="AA987" s="51"/>
      <c r="AB987" s="51"/>
      <c r="AC987" s="51"/>
      <c r="AD987" s="51"/>
      <c r="AE987" s="51"/>
      <c r="AF987" s="51"/>
      <c r="AG987" s="51"/>
    </row>
    <row r="988" ht="13.5" customHeight="1">
      <c r="A988" s="5"/>
      <c r="B988" s="51"/>
      <c r="C988" s="51"/>
      <c r="D988" s="51"/>
      <c r="E988" s="51"/>
      <c r="F988" s="51"/>
      <c r="G988" s="78"/>
      <c r="H988" s="193"/>
      <c r="I988" s="51"/>
      <c r="J988" s="51"/>
      <c r="K988" s="51"/>
      <c r="L988" s="99"/>
      <c r="M988" s="51"/>
      <c r="N988" s="51"/>
      <c r="O988" s="51"/>
      <c r="P988" s="51"/>
      <c r="Q988" s="51"/>
      <c r="R988" s="51"/>
      <c r="S988" s="51"/>
      <c r="T988" s="51"/>
      <c r="U988" s="51"/>
      <c r="V988" s="51"/>
      <c r="W988" s="51"/>
      <c r="X988" s="51"/>
      <c r="Y988" s="51"/>
      <c r="Z988" s="51"/>
      <c r="AA988" s="51"/>
      <c r="AB988" s="51"/>
      <c r="AC988" s="51"/>
      <c r="AD988" s="51"/>
      <c r="AE988" s="51"/>
      <c r="AF988" s="51"/>
      <c r="AG988" s="51"/>
    </row>
    <row r="989" ht="13.5" customHeight="1">
      <c r="A989" s="5"/>
      <c r="B989" s="51"/>
      <c r="C989" s="51"/>
      <c r="D989" s="51"/>
      <c r="E989" s="51"/>
      <c r="F989" s="51"/>
      <c r="G989" s="78"/>
      <c r="H989" s="193"/>
      <c r="I989" s="51"/>
      <c r="J989" s="51"/>
      <c r="K989" s="51"/>
      <c r="L989" s="99"/>
      <c r="M989" s="51"/>
      <c r="N989" s="51"/>
      <c r="O989" s="51"/>
      <c r="P989" s="51"/>
      <c r="Q989" s="51"/>
      <c r="R989" s="51"/>
      <c r="S989" s="51"/>
      <c r="T989" s="51"/>
      <c r="U989" s="51"/>
      <c r="V989" s="51"/>
      <c r="W989" s="51"/>
      <c r="X989" s="51"/>
      <c r="Y989" s="51"/>
      <c r="Z989" s="51"/>
      <c r="AA989" s="51"/>
      <c r="AB989" s="51"/>
      <c r="AC989" s="51"/>
      <c r="AD989" s="51"/>
      <c r="AE989" s="51"/>
      <c r="AF989" s="51"/>
      <c r="AG989" s="51"/>
    </row>
    <row r="990" ht="13.5" customHeight="1">
      <c r="A990" s="5"/>
      <c r="B990" s="51"/>
      <c r="C990" s="51"/>
      <c r="D990" s="51"/>
      <c r="E990" s="51"/>
      <c r="F990" s="51"/>
      <c r="G990" s="78"/>
      <c r="H990" s="193"/>
      <c r="I990" s="51"/>
      <c r="J990" s="51"/>
      <c r="K990" s="51"/>
      <c r="L990" s="99"/>
      <c r="M990" s="51"/>
      <c r="N990" s="51"/>
      <c r="O990" s="51"/>
      <c r="P990" s="51"/>
      <c r="Q990" s="51"/>
      <c r="R990" s="51"/>
      <c r="S990" s="51"/>
      <c r="T990" s="51"/>
      <c r="U990" s="51"/>
      <c r="V990" s="51"/>
      <c r="W990" s="51"/>
      <c r="X990" s="51"/>
      <c r="Y990" s="51"/>
      <c r="Z990" s="51"/>
      <c r="AA990" s="51"/>
      <c r="AB990" s="51"/>
      <c r="AC990" s="51"/>
      <c r="AD990" s="51"/>
      <c r="AE990" s="51"/>
      <c r="AF990" s="51"/>
      <c r="AG990" s="51"/>
    </row>
    <row r="991" ht="13.5" customHeight="1">
      <c r="A991" s="5"/>
      <c r="B991" s="51"/>
      <c r="C991" s="51"/>
      <c r="D991" s="51"/>
      <c r="E991" s="51"/>
      <c r="F991" s="51"/>
      <c r="G991" s="78"/>
      <c r="H991" s="193"/>
      <c r="I991" s="51"/>
      <c r="J991" s="51"/>
      <c r="K991" s="51"/>
      <c r="L991" s="99"/>
      <c r="M991" s="51"/>
      <c r="N991" s="51"/>
      <c r="O991" s="51"/>
      <c r="P991" s="51"/>
      <c r="Q991" s="51"/>
      <c r="R991" s="51"/>
      <c r="S991" s="51"/>
      <c r="T991" s="51"/>
      <c r="U991" s="51"/>
      <c r="V991" s="51"/>
      <c r="W991" s="51"/>
      <c r="X991" s="51"/>
      <c r="Y991" s="51"/>
      <c r="Z991" s="51"/>
      <c r="AA991" s="51"/>
      <c r="AB991" s="51"/>
      <c r="AC991" s="51"/>
      <c r="AD991" s="51"/>
      <c r="AE991" s="51"/>
      <c r="AF991" s="51"/>
      <c r="AG991" s="51"/>
    </row>
    <row r="992" ht="13.5" customHeight="1">
      <c r="A992" s="5"/>
      <c r="B992" s="51"/>
      <c r="C992" s="51"/>
      <c r="D992" s="51"/>
      <c r="E992" s="51"/>
      <c r="F992" s="51"/>
      <c r="G992" s="78"/>
      <c r="H992" s="193"/>
      <c r="I992" s="51"/>
      <c r="J992" s="51"/>
      <c r="K992" s="51"/>
      <c r="L992" s="99"/>
      <c r="M992" s="51"/>
      <c r="N992" s="51"/>
      <c r="O992" s="51"/>
      <c r="P992" s="51"/>
      <c r="Q992" s="51"/>
      <c r="R992" s="51"/>
      <c r="S992" s="51"/>
      <c r="T992" s="51"/>
      <c r="U992" s="51"/>
      <c r="V992" s="51"/>
      <c r="W992" s="51"/>
      <c r="X992" s="51"/>
      <c r="Y992" s="51"/>
      <c r="Z992" s="51"/>
      <c r="AA992" s="51"/>
      <c r="AB992" s="51"/>
      <c r="AC992" s="51"/>
      <c r="AD992" s="51"/>
      <c r="AE992" s="51"/>
      <c r="AF992" s="51"/>
      <c r="AG992" s="51"/>
    </row>
    <row r="993" ht="13.5" customHeight="1">
      <c r="A993" s="5"/>
      <c r="B993" s="51"/>
      <c r="C993" s="51"/>
      <c r="D993" s="51"/>
      <c r="E993" s="51"/>
      <c r="F993" s="51"/>
      <c r="G993" s="78"/>
      <c r="H993" s="193"/>
      <c r="I993" s="51"/>
      <c r="J993" s="51"/>
      <c r="K993" s="51"/>
      <c r="L993" s="99"/>
      <c r="M993" s="51"/>
      <c r="N993" s="51"/>
      <c r="O993" s="51"/>
      <c r="P993" s="51"/>
      <c r="Q993" s="51"/>
      <c r="R993" s="51"/>
      <c r="S993" s="51"/>
      <c r="T993" s="51"/>
      <c r="U993" s="51"/>
      <c r="V993" s="51"/>
      <c r="W993" s="51"/>
      <c r="X993" s="51"/>
      <c r="Y993" s="51"/>
      <c r="Z993" s="51"/>
      <c r="AA993" s="51"/>
      <c r="AB993" s="51"/>
      <c r="AC993" s="51"/>
      <c r="AD993" s="51"/>
      <c r="AE993" s="51"/>
      <c r="AF993" s="51"/>
      <c r="AG993" s="51"/>
    </row>
    <row r="994" ht="13.5" customHeight="1">
      <c r="A994" s="5"/>
      <c r="B994" s="51"/>
      <c r="C994" s="51"/>
      <c r="D994" s="51"/>
      <c r="E994" s="51"/>
      <c r="F994" s="51"/>
      <c r="G994" s="78"/>
      <c r="H994" s="193"/>
      <c r="I994" s="51"/>
      <c r="J994" s="51"/>
      <c r="K994" s="51"/>
      <c r="L994" s="99"/>
      <c r="M994" s="51"/>
      <c r="N994" s="51"/>
      <c r="O994" s="51"/>
      <c r="P994" s="51"/>
      <c r="Q994" s="51"/>
      <c r="R994" s="51"/>
      <c r="S994" s="51"/>
      <c r="T994" s="51"/>
      <c r="U994" s="51"/>
      <c r="V994" s="51"/>
      <c r="W994" s="51"/>
      <c r="X994" s="51"/>
      <c r="Y994" s="51"/>
      <c r="Z994" s="51"/>
      <c r="AA994" s="51"/>
      <c r="AB994" s="51"/>
      <c r="AC994" s="51"/>
      <c r="AD994" s="51"/>
      <c r="AE994" s="51"/>
      <c r="AF994" s="51"/>
      <c r="AG994" s="51"/>
    </row>
    <row r="995" ht="13.5" customHeight="1">
      <c r="A995" s="5"/>
      <c r="B995" s="51"/>
      <c r="C995" s="51"/>
      <c r="D995" s="51"/>
      <c r="E995" s="51"/>
      <c r="F995" s="51"/>
      <c r="G995" s="78"/>
      <c r="H995" s="193"/>
      <c r="I995" s="51"/>
      <c r="J995" s="51"/>
      <c r="K995" s="51"/>
      <c r="L995" s="99"/>
      <c r="M995" s="51"/>
      <c r="N995" s="51"/>
      <c r="O995" s="51"/>
      <c r="P995" s="51"/>
      <c r="Q995" s="51"/>
      <c r="R995" s="51"/>
      <c r="S995" s="51"/>
      <c r="T995" s="51"/>
      <c r="U995" s="51"/>
      <c r="V995" s="51"/>
      <c r="W995" s="51"/>
      <c r="X995" s="51"/>
      <c r="Y995" s="51"/>
      <c r="Z995" s="51"/>
      <c r="AA995" s="51"/>
      <c r="AB995" s="51"/>
      <c r="AC995" s="51"/>
      <c r="AD995" s="51"/>
      <c r="AE995" s="51"/>
      <c r="AF995" s="51"/>
      <c r="AG995" s="51"/>
    </row>
    <row r="996" ht="13.5" customHeight="1">
      <c r="A996" s="5"/>
      <c r="B996" s="51"/>
      <c r="C996" s="51"/>
      <c r="D996" s="51"/>
      <c r="E996" s="51"/>
      <c r="F996" s="51"/>
      <c r="G996" s="78"/>
      <c r="H996" s="193"/>
      <c r="I996" s="51"/>
      <c r="J996" s="51"/>
      <c r="K996" s="51"/>
      <c r="L996" s="99"/>
      <c r="M996" s="51"/>
      <c r="N996" s="51"/>
      <c r="O996" s="51"/>
      <c r="P996" s="51"/>
      <c r="Q996" s="51"/>
      <c r="R996" s="51"/>
      <c r="S996" s="51"/>
      <c r="T996" s="51"/>
      <c r="U996" s="51"/>
      <c r="V996" s="51"/>
      <c r="W996" s="51"/>
      <c r="X996" s="51"/>
      <c r="Y996" s="51"/>
      <c r="Z996" s="51"/>
      <c r="AA996" s="51"/>
      <c r="AB996" s="51"/>
      <c r="AC996" s="51"/>
      <c r="AD996" s="51"/>
      <c r="AE996" s="51"/>
      <c r="AF996" s="51"/>
      <c r="AG996" s="51"/>
    </row>
    <row r="997" ht="13.5" customHeight="1">
      <c r="A997" s="5"/>
      <c r="B997" s="51"/>
      <c r="C997" s="51"/>
      <c r="D997" s="51"/>
      <c r="E997" s="51"/>
      <c r="F997" s="51"/>
      <c r="G997" s="78"/>
      <c r="H997" s="193"/>
      <c r="I997" s="51"/>
      <c r="J997" s="51"/>
      <c r="K997" s="51"/>
      <c r="L997" s="99"/>
      <c r="M997" s="51"/>
      <c r="N997" s="51"/>
      <c r="O997" s="51"/>
      <c r="P997" s="51"/>
      <c r="Q997" s="51"/>
      <c r="R997" s="51"/>
      <c r="S997" s="51"/>
      <c r="T997" s="51"/>
      <c r="U997" s="51"/>
      <c r="V997" s="51"/>
      <c r="W997" s="51"/>
      <c r="X997" s="51"/>
      <c r="Y997" s="51"/>
      <c r="Z997" s="51"/>
      <c r="AA997" s="51"/>
      <c r="AB997" s="51"/>
      <c r="AC997" s="51"/>
      <c r="AD997" s="51"/>
      <c r="AE997" s="51"/>
      <c r="AF997" s="51"/>
      <c r="AG997" s="51"/>
    </row>
    <row r="998" ht="13.5" customHeight="1">
      <c r="A998" s="5"/>
      <c r="B998" s="51"/>
      <c r="C998" s="51"/>
      <c r="D998" s="51"/>
      <c r="E998" s="51"/>
      <c r="F998" s="51"/>
      <c r="G998" s="78"/>
      <c r="H998" s="193"/>
      <c r="I998" s="51"/>
      <c r="J998" s="51"/>
      <c r="K998" s="51"/>
      <c r="L998" s="99"/>
      <c r="M998" s="51"/>
      <c r="N998" s="51"/>
      <c r="O998" s="51"/>
      <c r="P998" s="51"/>
      <c r="Q998" s="51"/>
      <c r="R998" s="51"/>
      <c r="S998" s="51"/>
      <c r="T998" s="51"/>
      <c r="U998" s="51"/>
      <c r="V998" s="51"/>
      <c r="W998" s="51"/>
      <c r="X998" s="51"/>
      <c r="Y998" s="51"/>
      <c r="Z998" s="51"/>
      <c r="AA998" s="51"/>
      <c r="AB998" s="51"/>
      <c r="AC998" s="51"/>
      <c r="AD998" s="51"/>
      <c r="AE998" s="51"/>
      <c r="AF998" s="51"/>
      <c r="AG998" s="51"/>
    </row>
    <row r="999" ht="13.5" customHeight="1">
      <c r="A999" s="5"/>
      <c r="B999" s="51"/>
      <c r="C999" s="51"/>
      <c r="D999" s="51"/>
      <c r="E999" s="51"/>
      <c r="F999" s="51"/>
      <c r="G999" s="78"/>
      <c r="H999" s="193"/>
      <c r="I999" s="51"/>
      <c r="J999" s="51"/>
      <c r="K999" s="51"/>
      <c r="L999" s="99"/>
      <c r="M999" s="51"/>
      <c r="N999" s="51"/>
      <c r="O999" s="51"/>
      <c r="P999" s="51"/>
      <c r="Q999" s="51"/>
      <c r="R999" s="51"/>
      <c r="S999" s="51"/>
      <c r="T999" s="51"/>
      <c r="U999" s="51"/>
      <c r="V999" s="51"/>
      <c r="W999" s="51"/>
      <c r="X999" s="51"/>
      <c r="Y999" s="51"/>
      <c r="Z999" s="51"/>
      <c r="AA999" s="51"/>
      <c r="AB999" s="51"/>
      <c r="AC999" s="51"/>
      <c r="AD999" s="51"/>
      <c r="AE999" s="51"/>
      <c r="AF999" s="51"/>
      <c r="AG999" s="51"/>
    </row>
    <row r="1000" ht="13.5" customHeight="1">
      <c r="A1000" s="5"/>
      <c r="B1000" s="51"/>
      <c r="C1000" s="51"/>
      <c r="D1000" s="51"/>
      <c r="E1000" s="51"/>
      <c r="F1000" s="51"/>
      <c r="G1000" s="78"/>
      <c r="H1000" s="193"/>
      <c r="I1000" s="51"/>
      <c r="J1000" s="51"/>
      <c r="K1000" s="51"/>
      <c r="L1000" s="99"/>
      <c r="M1000" s="51"/>
      <c r="N1000" s="51"/>
      <c r="O1000" s="51"/>
      <c r="P1000" s="51"/>
      <c r="Q1000" s="51"/>
      <c r="R1000" s="51"/>
      <c r="S1000" s="51"/>
      <c r="T1000" s="51"/>
      <c r="U1000" s="51"/>
      <c r="V1000" s="51"/>
      <c r="W1000" s="51"/>
      <c r="X1000" s="51"/>
      <c r="Y1000" s="51"/>
      <c r="Z1000" s="51"/>
      <c r="AA1000" s="51"/>
      <c r="AB1000" s="51"/>
      <c r="AC1000" s="51"/>
      <c r="AD1000" s="51"/>
      <c r="AE1000" s="51"/>
      <c r="AF1000" s="51"/>
      <c r="AG1000" s="51"/>
    </row>
    <row r="1001" ht="13.5" customHeight="1">
      <c r="A1001" s="5"/>
      <c r="B1001" s="51"/>
      <c r="C1001" s="51"/>
      <c r="D1001" s="51"/>
      <c r="E1001" s="51"/>
      <c r="F1001" s="51"/>
      <c r="G1001" s="78"/>
      <c r="H1001" s="193"/>
      <c r="I1001" s="51"/>
      <c r="J1001" s="51"/>
      <c r="K1001" s="51"/>
      <c r="L1001" s="99"/>
      <c r="M1001" s="51"/>
      <c r="N1001" s="51"/>
      <c r="O1001" s="51"/>
      <c r="P1001" s="51"/>
      <c r="Q1001" s="51"/>
      <c r="R1001" s="51"/>
      <c r="S1001" s="51"/>
      <c r="T1001" s="51"/>
      <c r="U1001" s="51"/>
      <c r="V1001" s="51"/>
      <c r="W1001" s="51"/>
      <c r="X1001" s="51"/>
      <c r="Y1001" s="51"/>
      <c r="Z1001" s="51"/>
      <c r="AA1001" s="51"/>
      <c r="AB1001" s="51"/>
      <c r="AC1001" s="51"/>
      <c r="AD1001" s="51"/>
      <c r="AE1001" s="51"/>
      <c r="AF1001" s="51"/>
      <c r="AG1001" s="51"/>
    </row>
    <row r="1002" ht="13.5" customHeight="1">
      <c r="A1002" s="5"/>
      <c r="B1002" s="51"/>
      <c r="C1002" s="51"/>
      <c r="D1002" s="51"/>
      <c r="E1002" s="51"/>
      <c r="F1002" s="51"/>
      <c r="G1002" s="78"/>
      <c r="H1002" s="193"/>
      <c r="I1002" s="51"/>
      <c r="J1002" s="51"/>
      <c r="K1002" s="51"/>
      <c r="L1002" s="99"/>
      <c r="M1002" s="51"/>
      <c r="N1002" s="51"/>
      <c r="O1002" s="51"/>
      <c r="P1002" s="51"/>
      <c r="Q1002" s="51"/>
      <c r="R1002" s="51"/>
      <c r="S1002" s="51"/>
      <c r="T1002" s="51"/>
      <c r="U1002" s="51"/>
      <c r="V1002" s="51"/>
      <c r="W1002" s="51"/>
      <c r="X1002" s="51"/>
      <c r="Y1002" s="51"/>
      <c r="Z1002" s="51"/>
      <c r="AA1002" s="51"/>
      <c r="AB1002" s="51"/>
      <c r="AC1002" s="51"/>
      <c r="AD1002" s="51"/>
      <c r="AE1002" s="51"/>
      <c r="AF1002" s="51"/>
      <c r="AG1002" s="51"/>
    </row>
    <row r="1003" ht="13.5" customHeight="1">
      <c r="A1003" s="5"/>
      <c r="B1003" s="51"/>
      <c r="C1003" s="51"/>
      <c r="D1003" s="51"/>
      <c r="E1003" s="51"/>
      <c r="F1003" s="51"/>
      <c r="G1003" s="78"/>
      <c r="H1003" s="193"/>
      <c r="I1003" s="51"/>
      <c r="J1003" s="51"/>
      <c r="K1003" s="51"/>
      <c r="L1003" s="99"/>
      <c r="M1003" s="51"/>
      <c r="N1003" s="51"/>
      <c r="O1003" s="51"/>
      <c r="P1003" s="51"/>
      <c r="Q1003" s="51"/>
      <c r="R1003" s="51"/>
      <c r="S1003" s="51"/>
      <c r="T1003" s="51"/>
      <c r="U1003" s="51"/>
      <c r="V1003" s="51"/>
      <c r="W1003" s="51"/>
      <c r="X1003" s="51"/>
      <c r="Y1003" s="51"/>
      <c r="Z1003" s="51"/>
      <c r="AA1003" s="51"/>
      <c r="AB1003" s="51"/>
      <c r="AC1003" s="51"/>
      <c r="AD1003" s="51"/>
      <c r="AE1003" s="51"/>
      <c r="AF1003" s="51"/>
      <c r="AG1003" s="51"/>
    </row>
    <row r="1004" ht="13.5" customHeight="1">
      <c r="A1004" s="5"/>
      <c r="B1004" s="51"/>
      <c r="C1004" s="51"/>
      <c r="D1004" s="51"/>
      <c r="E1004" s="51"/>
      <c r="F1004" s="51"/>
      <c r="G1004" s="78"/>
      <c r="H1004" s="193"/>
      <c r="I1004" s="51"/>
      <c r="J1004" s="51"/>
      <c r="K1004" s="51"/>
      <c r="L1004" s="99"/>
      <c r="M1004" s="51"/>
      <c r="N1004" s="51"/>
      <c r="O1004" s="347"/>
      <c r="P1004" s="51"/>
      <c r="Q1004" s="51"/>
      <c r="R1004" s="51"/>
      <c r="S1004" s="51"/>
      <c r="T1004" s="51"/>
      <c r="U1004" s="51"/>
      <c r="V1004" s="51"/>
      <c r="W1004" s="51"/>
      <c r="X1004" s="51"/>
      <c r="Y1004" s="51"/>
      <c r="Z1004" s="51"/>
      <c r="AA1004" s="51"/>
      <c r="AB1004" s="51"/>
      <c r="AC1004" s="51"/>
      <c r="AD1004" s="51"/>
      <c r="AE1004" s="51"/>
      <c r="AF1004" s="51"/>
      <c r="AG1004" s="51"/>
    </row>
    <row r="1005" ht="15.0" customHeight="1">
      <c r="A1005" s="5"/>
      <c r="G1005" s="78"/>
    </row>
    <row r="1006" ht="15.0" customHeight="1">
      <c r="A1006" s="5"/>
      <c r="G1006" s="78"/>
    </row>
    <row r="1007" ht="15.0" customHeight="1">
      <c r="A1007" s="5"/>
      <c r="G1007" s="78"/>
    </row>
    <row r="1008" ht="15.0" customHeight="1">
      <c r="A1008" s="5"/>
      <c r="G1008" s="78"/>
    </row>
    <row r="1009" ht="15.0" customHeight="1">
      <c r="A1009" s="5"/>
      <c r="G1009" s="78"/>
    </row>
    <row r="1010" ht="15.0" customHeight="1">
      <c r="A1010" s="5"/>
      <c r="G1010" s="78"/>
    </row>
    <row r="1011" ht="15.0" customHeight="1">
      <c r="A1011" s="5"/>
      <c r="G1011" s="78"/>
    </row>
    <row r="1012" ht="15.0" customHeight="1">
      <c r="A1012" s="5"/>
      <c r="G1012" s="78"/>
    </row>
    <row r="1013" ht="15.0" customHeight="1">
      <c r="A1013" s="5"/>
      <c r="G1013" s="78"/>
    </row>
    <row r="1014" ht="15.0" customHeight="1">
      <c r="A1014" s="5"/>
      <c r="G1014" s="78"/>
    </row>
    <row r="1015" ht="15.0" customHeight="1">
      <c r="A1015" s="5"/>
      <c r="G1015" s="78"/>
    </row>
    <row r="1016" ht="15.0" customHeight="1">
      <c r="A1016" s="5"/>
      <c r="G1016" s="78"/>
    </row>
    <row r="1017" ht="15.0" customHeight="1">
      <c r="A1017" s="5"/>
      <c r="G1017" s="78"/>
    </row>
    <row r="1018" ht="15.0" customHeight="1">
      <c r="A1018" s="5"/>
      <c r="G1018" s="78"/>
    </row>
    <row r="1019" ht="15.0" customHeight="1">
      <c r="A1019" s="5"/>
      <c r="G1019" s="78"/>
    </row>
    <row r="1020" ht="15.0" customHeight="1">
      <c r="A1020" s="5"/>
      <c r="G1020" s="78"/>
    </row>
    <row r="1021" ht="15.0" customHeight="1">
      <c r="A1021" s="5"/>
      <c r="G1021" s="78"/>
    </row>
    <row r="1022" ht="15.0" customHeight="1">
      <c r="A1022" s="5"/>
      <c r="G1022" s="78"/>
    </row>
    <row r="1023" ht="15.0" customHeight="1">
      <c r="A1023" s="5"/>
      <c r="G1023" s="78"/>
    </row>
    <row r="1024" ht="15.0" customHeight="1">
      <c r="A1024" s="5"/>
      <c r="G1024" s="78"/>
    </row>
    <row r="1025" ht="15.0" customHeight="1">
      <c r="A1025" s="5"/>
      <c r="G1025" s="78"/>
    </row>
    <row r="1026" ht="15.0" customHeight="1">
      <c r="A1026" s="5"/>
      <c r="G1026" s="78"/>
    </row>
    <row r="1027" ht="15.0" customHeight="1">
      <c r="A1027" s="5"/>
      <c r="G1027" s="78"/>
    </row>
    <row r="1028" ht="15.0" customHeight="1">
      <c r="A1028" s="5"/>
      <c r="G1028" s="78"/>
    </row>
    <row r="1029" ht="15.0" customHeight="1">
      <c r="A1029" s="5"/>
      <c r="G1029" s="78"/>
    </row>
    <row r="1030" ht="15.0" customHeight="1">
      <c r="A1030" s="5"/>
      <c r="G1030" s="78"/>
    </row>
    <row r="1031" ht="15.0" customHeight="1">
      <c r="A1031" s="5"/>
      <c r="G1031" s="78"/>
    </row>
    <row r="1032" ht="15.0" customHeight="1">
      <c r="A1032" s="5"/>
      <c r="G1032" s="78"/>
    </row>
    <row r="1033" ht="15.0" customHeight="1">
      <c r="A1033" s="5"/>
      <c r="G1033" s="78"/>
    </row>
    <row r="1034" ht="15.0" customHeight="1">
      <c r="A1034" s="5"/>
      <c r="G1034" s="78"/>
    </row>
    <row r="1035" ht="15.0" customHeight="1">
      <c r="A1035" s="5"/>
      <c r="G1035" s="78"/>
    </row>
    <row r="1036" ht="15.0" customHeight="1">
      <c r="A1036" s="5"/>
      <c r="G1036" s="78"/>
    </row>
    <row r="1037" ht="15.0" customHeight="1">
      <c r="A1037" s="5"/>
      <c r="G1037" s="78"/>
    </row>
    <row r="1038" ht="15.0" customHeight="1">
      <c r="A1038" s="5"/>
      <c r="G1038" s="78"/>
    </row>
    <row r="1039" ht="15.0" customHeight="1">
      <c r="A1039" s="5"/>
      <c r="G1039" s="78"/>
    </row>
    <row r="1040" ht="15.0" customHeight="1">
      <c r="A1040" s="5"/>
      <c r="G1040" s="78"/>
    </row>
    <row r="1041" ht="15.0" customHeight="1">
      <c r="A1041" s="5"/>
      <c r="G1041" s="78"/>
    </row>
    <row r="1042" ht="15.0" customHeight="1">
      <c r="A1042" s="5"/>
      <c r="G1042" s="78"/>
    </row>
    <row r="1043" ht="15.0" customHeight="1">
      <c r="A1043" s="5"/>
      <c r="G1043" s="78"/>
    </row>
    <row r="1044" ht="15.0" customHeight="1">
      <c r="A1044" s="5"/>
      <c r="G1044" s="78"/>
    </row>
    <row r="1045" ht="15.0" customHeight="1">
      <c r="A1045" s="5"/>
      <c r="G1045" s="78"/>
    </row>
    <row r="1046" ht="15.0" customHeight="1">
      <c r="A1046" s="5"/>
      <c r="G1046" s="78"/>
    </row>
    <row r="1047" ht="15.0" customHeight="1">
      <c r="A1047" s="5"/>
      <c r="G1047" s="78"/>
    </row>
    <row r="1048" ht="15.0" customHeight="1">
      <c r="A1048" s="5"/>
      <c r="G1048" s="78"/>
    </row>
    <row r="1049" ht="15.0" customHeight="1">
      <c r="A1049" s="5"/>
      <c r="G1049" s="78"/>
    </row>
    <row r="1050" ht="15.0" customHeight="1">
      <c r="A1050" s="5"/>
      <c r="G1050" s="78"/>
    </row>
    <row r="1051" ht="15.0" customHeight="1">
      <c r="A1051" s="5"/>
      <c r="G1051" s="78"/>
    </row>
    <row r="1052" ht="15.0" customHeight="1">
      <c r="A1052" s="5"/>
      <c r="G1052" s="78"/>
    </row>
    <row r="1053" ht="15.0" customHeight="1">
      <c r="A1053" s="5"/>
      <c r="G1053" s="78"/>
    </row>
    <row r="1054" ht="15.0" customHeight="1">
      <c r="A1054" s="5"/>
      <c r="G1054" s="78"/>
    </row>
    <row r="1055" ht="15.0" customHeight="1">
      <c r="A1055" s="5"/>
      <c r="G1055" s="78"/>
    </row>
    <row r="1056" ht="15.0" customHeight="1">
      <c r="A1056" s="5"/>
      <c r="G1056" s="78"/>
    </row>
    <row r="1057" ht="15.0" customHeight="1">
      <c r="A1057" s="5"/>
      <c r="G1057" s="78"/>
    </row>
    <row r="1058" ht="15.0" customHeight="1">
      <c r="A1058" s="5"/>
      <c r="G1058" s="78"/>
    </row>
    <row r="1059" ht="15.0" customHeight="1">
      <c r="A1059" s="5"/>
      <c r="G1059" s="78"/>
    </row>
  </sheetData>
  <mergeCells count="10">
    <mergeCell ref="I68:Z69"/>
    <mergeCell ref="I78:Z79"/>
    <mergeCell ref="I86:Z87"/>
    <mergeCell ref="I4:S4"/>
    <mergeCell ref="I5:S5"/>
    <mergeCell ref="I48:Z49"/>
    <mergeCell ref="I50:Z50"/>
    <mergeCell ref="I51:AA51"/>
    <mergeCell ref="I56:Z57"/>
    <mergeCell ref="I58:Z59"/>
  </mergeCells>
  <printOptions/>
  <pageMargins bottom="0.75" footer="0.0" header="0.0" left="0.25" right="0.25" top="0.75"/>
  <pageSetup orientation="portrait"/>
  <drawing r:id="rId2"/>
  <legacyDrawing r:id="rId3"/>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86"/>
    <col customWidth="1" min="2" max="6" width="4.71"/>
    <col customWidth="1" min="7" max="7" width="8.57"/>
    <col customWidth="1" min="8" max="27" width="4.71"/>
    <col customWidth="1" min="28" max="28" width="14.0"/>
  </cols>
  <sheetData>
    <row r="1" ht="12.75" customHeight="1">
      <c r="A1" s="130"/>
      <c r="B1" s="870" t="s">
        <v>2936</v>
      </c>
      <c r="C1" s="871" t="s">
        <v>2937</v>
      </c>
      <c r="D1" s="181" t="s">
        <v>2938</v>
      </c>
      <c r="E1" s="182" t="s">
        <v>2939</v>
      </c>
      <c r="F1" s="183" t="s">
        <v>189</v>
      </c>
      <c r="G1" s="72" t="s">
        <v>2971</v>
      </c>
      <c r="H1" s="621">
        <v>14.0</v>
      </c>
      <c r="I1" s="31" t="s">
        <v>3870</v>
      </c>
      <c r="J1" s="27"/>
      <c r="K1" s="27"/>
      <c r="L1" s="27"/>
      <c r="M1" s="27"/>
      <c r="N1" s="27"/>
      <c r="O1" s="27"/>
      <c r="P1" s="27"/>
      <c r="Q1" s="27"/>
      <c r="R1" s="27"/>
      <c r="S1" s="27"/>
      <c r="T1" s="27"/>
      <c r="U1" s="27"/>
      <c r="V1" s="27"/>
      <c r="W1" s="27"/>
      <c r="X1" s="27"/>
      <c r="Y1" s="27"/>
      <c r="Z1" s="27"/>
      <c r="AA1" s="27"/>
      <c r="AB1" s="27"/>
    </row>
    <row r="2" ht="12.75" customHeight="1">
      <c r="A2" s="5"/>
      <c r="B2" s="122"/>
      <c r="C2" s="122"/>
      <c r="D2" s="122"/>
      <c r="E2" s="122"/>
      <c r="F2" s="122"/>
      <c r="G2" s="78"/>
      <c r="H2" s="31"/>
      <c r="I2" s="27" t="s">
        <v>2990</v>
      </c>
      <c r="J2" s="138"/>
      <c r="K2" s="138"/>
      <c r="L2" s="27"/>
      <c r="M2" s="27"/>
      <c r="N2" s="27"/>
      <c r="O2" s="27"/>
      <c r="P2" s="27"/>
      <c r="Q2" s="27"/>
      <c r="R2" s="27"/>
      <c r="S2" s="27"/>
      <c r="T2" s="27"/>
      <c r="U2" s="27"/>
      <c r="V2" s="27"/>
      <c r="W2" s="27"/>
      <c r="X2" s="27"/>
      <c r="Y2" s="27"/>
      <c r="Z2" s="27"/>
      <c r="AA2" s="27"/>
      <c r="AB2" s="27"/>
    </row>
    <row r="3" ht="12.75" customHeight="1">
      <c r="A3" s="27"/>
      <c r="C3" s="27"/>
      <c r="D3" s="27"/>
      <c r="E3" s="27"/>
      <c r="F3" s="122"/>
      <c r="G3" s="78"/>
      <c r="H3" s="621">
        <f>H1+0.01</f>
        <v>14.01</v>
      </c>
      <c r="I3" s="309" t="s">
        <v>3871</v>
      </c>
      <c r="AA3" s="27"/>
      <c r="AB3" s="27"/>
    </row>
    <row r="4" ht="12.75" customHeight="1">
      <c r="A4" s="5"/>
      <c r="B4" s="27"/>
      <c r="C4" s="27"/>
      <c r="D4" s="27"/>
      <c r="E4" s="27"/>
      <c r="F4" s="122"/>
      <c r="G4" s="78"/>
      <c r="H4" s="31"/>
      <c r="AA4" s="27"/>
      <c r="AB4" s="27"/>
    </row>
    <row r="5" ht="12.75" customHeight="1">
      <c r="A5" s="5"/>
      <c r="B5" s="27"/>
      <c r="C5" s="27"/>
      <c r="D5" s="27"/>
      <c r="E5" s="27"/>
      <c r="F5" s="122"/>
      <c r="G5" s="78"/>
      <c r="H5" s="259" t="s">
        <v>3110</v>
      </c>
      <c r="I5" s="829" t="s">
        <v>3088</v>
      </c>
      <c r="J5" s="27" t="s">
        <v>3872</v>
      </c>
      <c r="K5" s="27"/>
      <c r="L5" s="27"/>
      <c r="M5" s="27"/>
      <c r="N5" s="27"/>
      <c r="O5" s="27"/>
      <c r="P5" s="27"/>
      <c r="Q5" s="27"/>
      <c r="R5" s="27"/>
      <c r="S5" s="27"/>
      <c r="T5" s="27"/>
      <c r="U5" s="27"/>
      <c r="V5" s="27"/>
      <c r="W5" s="27"/>
      <c r="X5" s="27"/>
      <c r="Y5" s="27"/>
      <c r="Z5" s="27"/>
      <c r="AA5" s="27"/>
      <c r="AB5" s="27"/>
    </row>
    <row r="6" ht="12.75" customHeight="1">
      <c r="A6" s="5"/>
      <c r="B6" s="27"/>
      <c r="C6" s="27"/>
      <c r="D6" s="27"/>
      <c r="E6" s="27"/>
      <c r="F6" s="122"/>
      <c r="G6" s="78"/>
      <c r="H6" s="31" t="s">
        <v>2990</v>
      </c>
      <c r="I6" s="765"/>
      <c r="J6" s="27">
        <v>1.0</v>
      </c>
      <c r="K6" s="27" t="s">
        <v>2974</v>
      </c>
      <c r="L6" s="27"/>
      <c r="M6" s="27"/>
      <c r="N6" s="27"/>
      <c r="O6" s="27"/>
      <c r="P6" s="27"/>
      <c r="Q6" s="27"/>
      <c r="R6" s="27"/>
      <c r="S6" s="27"/>
      <c r="T6" s="27"/>
      <c r="U6" s="27"/>
      <c r="V6" s="27"/>
      <c r="W6" s="27"/>
      <c r="X6" s="27"/>
      <c r="Y6" s="27"/>
      <c r="Z6" s="27"/>
      <c r="AA6" s="27"/>
      <c r="AB6" s="27"/>
    </row>
    <row r="7" ht="12.75" customHeight="1">
      <c r="A7" s="5"/>
      <c r="B7" s="27"/>
      <c r="C7" s="27"/>
      <c r="D7" s="27"/>
      <c r="E7" s="27"/>
      <c r="F7" s="122"/>
      <c r="G7" s="78"/>
      <c r="H7" s="31"/>
      <c r="I7" s="765"/>
      <c r="J7" s="27">
        <v>2.0</v>
      </c>
      <c r="K7" s="27" t="s">
        <v>2975</v>
      </c>
      <c r="L7" s="27"/>
      <c r="M7" s="27"/>
      <c r="N7" s="27"/>
      <c r="O7" s="27"/>
      <c r="P7" s="27"/>
      <c r="Q7" s="27"/>
      <c r="R7" s="27"/>
      <c r="S7" s="27"/>
      <c r="T7" s="27"/>
      <c r="U7" s="27"/>
      <c r="V7" s="27"/>
      <c r="W7" s="27"/>
      <c r="X7" s="27"/>
      <c r="Y7" s="27"/>
      <c r="Z7" s="27"/>
      <c r="AA7" s="27"/>
      <c r="AB7" s="27"/>
    </row>
    <row r="8" ht="12.75" customHeight="1">
      <c r="A8" s="5"/>
      <c r="B8" s="27"/>
      <c r="C8" s="27"/>
      <c r="D8" s="27"/>
      <c r="E8" s="27"/>
      <c r="F8" s="122"/>
      <c r="G8" s="78"/>
      <c r="H8" s="31"/>
      <c r="I8" s="765"/>
      <c r="J8" s="27">
        <v>3.0</v>
      </c>
      <c r="K8" s="140" t="s">
        <v>3873</v>
      </c>
      <c r="L8" s="27"/>
      <c r="M8" s="27"/>
      <c r="N8" s="27"/>
      <c r="O8" s="27"/>
      <c r="P8" s="27"/>
      <c r="Q8" s="27"/>
      <c r="R8" s="27"/>
      <c r="S8" s="27"/>
      <c r="T8" s="27"/>
      <c r="U8" s="27"/>
      <c r="V8" s="27"/>
      <c r="W8" s="27"/>
      <c r="X8" s="27"/>
      <c r="Y8" s="27"/>
      <c r="Z8" s="27"/>
      <c r="AA8" s="27"/>
      <c r="AB8" s="27"/>
    </row>
    <row r="9" ht="12.75" customHeight="1">
      <c r="A9" s="5"/>
      <c r="B9" s="31"/>
      <c r="C9" s="31"/>
      <c r="D9" s="31"/>
      <c r="E9" s="31"/>
      <c r="F9" s="122"/>
      <c r="G9" s="78"/>
      <c r="H9" s="259" t="s">
        <v>3110</v>
      </c>
      <c r="I9" s="765" t="s">
        <v>3090</v>
      </c>
      <c r="J9" s="27" t="s">
        <v>3874</v>
      </c>
      <c r="K9" s="27"/>
      <c r="L9" s="27"/>
      <c r="M9" s="27"/>
      <c r="N9" s="27"/>
      <c r="O9" s="27"/>
      <c r="P9" s="27"/>
      <c r="Q9" s="27"/>
      <c r="R9" s="27"/>
      <c r="S9" s="27"/>
      <c r="T9" s="27"/>
      <c r="U9" s="27"/>
      <c r="V9" s="27"/>
      <c r="W9" s="27"/>
      <c r="X9" s="27"/>
      <c r="Y9" s="27"/>
      <c r="Z9" s="27"/>
      <c r="AA9" s="27"/>
      <c r="AB9" s="27"/>
    </row>
    <row r="10" ht="12.75" customHeight="1">
      <c r="A10" s="5"/>
      <c r="B10" s="27"/>
      <c r="C10" s="27"/>
      <c r="D10" s="27"/>
      <c r="E10" s="27"/>
      <c r="F10" s="122"/>
      <c r="G10" s="78"/>
      <c r="H10" s="31"/>
      <c r="I10" s="765"/>
      <c r="J10" s="27">
        <v>1.0</v>
      </c>
      <c r="K10" s="27" t="s">
        <v>2974</v>
      </c>
      <c r="L10" s="27"/>
      <c r="M10" s="27"/>
      <c r="N10" s="27"/>
      <c r="O10" s="27"/>
      <c r="P10" s="27"/>
      <c r="Q10" s="27"/>
      <c r="R10" s="27"/>
      <c r="S10" s="27"/>
      <c r="T10" s="27"/>
      <c r="U10" s="27"/>
      <c r="V10" s="27"/>
      <c r="W10" s="27"/>
      <c r="X10" s="27"/>
      <c r="Y10" s="27"/>
      <c r="Z10" s="27"/>
      <c r="AA10" s="27"/>
      <c r="AB10" s="27"/>
    </row>
    <row r="11" ht="12.75" customHeight="1">
      <c r="A11" s="5"/>
      <c r="B11" s="27"/>
      <c r="C11" s="27"/>
      <c r="D11" s="27"/>
      <c r="E11" s="27"/>
      <c r="F11" s="122"/>
      <c r="G11" s="78"/>
      <c r="H11" s="31"/>
      <c r="I11" s="765"/>
      <c r="J11" s="27">
        <v>2.0</v>
      </c>
      <c r="K11" s="27" t="s">
        <v>2975</v>
      </c>
      <c r="L11" s="27"/>
      <c r="M11" s="27"/>
      <c r="N11" s="27"/>
      <c r="O11" s="27"/>
      <c r="P11" s="27"/>
      <c r="Q11" s="27"/>
      <c r="R11" s="27"/>
      <c r="S11" s="27"/>
      <c r="T11" s="27"/>
      <c r="U11" s="27"/>
      <c r="V11" s="27"/>
      <c r="W11" s="27"/>
      <c r="X11" s="27"/>
      <c r="Y11" s="27"/>
      <c r="Z11" s="27"/>
      <c r="AA11" s="27"/>
      <c r="AB11" s="27"/>
    </row>
    <row r="12" ht="12.75" customHeight="1">
      <c r="A12" s="5"/>
      <c r="B12" s="31"/>
      <c r="C12" s="27"/>
      <c r="D12" s="27"/>
      <c r="E12" s="27"/>
      <c r="F12" s="122"/>
      <c r="G12" s="78"/>
      <c r="H12" s="31"/>
      <c r="I12" s="765"/>
      <c r="J12" s="27">
        <v>3.0</v>
      </c>
      <c r="K12" s="27" t="s">
        <v>3875</v>
      </c>
      <c r="L12" s="27"/>
      <c r="M12" s="27"/>
      <c r="N12" s="27"/>
      <c r="O12" s="27"/>
      <c r="P12" s="27"/>
      <c r="Q12" s="27"/>
      <c r="R12" s="27"/>
      <c r="S12" s="27"/>
      <c r="T12" s="27"/>
      <c r="U12" s="27"/>
      <c r="V12" s="27"/>
      <c r="W12" s="27"/>
      <c r="X12" s="27"/>
      <c r="Y12" s="27"/>
      <c r="Z12" s="27"/>
      <c r="AA12" s="27"/>
      <c r="AB12" s="27"/>
    </row>
    <row r="13" ht="12.75" customHeight="1">
      <c r="A13" s="5"/>
      <c r="B13" s="27"/>
      <c r="C13" s="27"/>
      <c r="D13" s="27"/>
      <c r="E13" s="27"/>
      <c r="F13" s="122"/>
      <c r="G13" s="78"/>
      <c r="H13" s="31"/>
      <c r="I13" s="765"/>
      <c r="J13" s="27"/>
      <c r="K13" s="27"/>
      <c r="L13" s="27"/>
      <c r="M13" s="27"/>
      <c r="N13" s="27"/>
      <c r="O13" s="27"/>
      <c r="P13" s="27"/>
      <c r="Q13" s="27"/>
      <c r="R13" s="27"/>
      <c r="S13" s="27"/>
      <c r="T13" s="27"/>
      <c r="U13" s="27"/>
      <c r="V13" s="27"/>
      <c r="W13" s="27"/>
      <c r="X13" s="27"/>
      <c r="Y13" s="27"/>
      <c r="Z13" s="27"/>
      <c r="AA13" s="27"/>
      <c r="AB13" s="27"/>
    </row>
    <row r="14" ht="12.75" customHeight="1">
      <c r="A14" s="5"/>
      <c r="B14" s="27"/>
      <c r="C14" s="27"/>
      <c r="D14" s="27"/>
      <c r="E14" s="27"/>
      <c r="F14" s="122"/>
      <c r="G14" s="78"/>
      <c r="H14" s="31">
        <f>H3+0.01</f>
        <v>14.02</v>
      </c>
      <c r="I14" s="140" t="s">
        <v>3876</v>
      </c>
      <c r="J14" s="27"/>
      <c r="K14" s="27"/>
      <c r="L14" s="27"/>
      <c r="M14" s="27"/>
      <c r="N14" s="27"/>
      <c r="O14" s="27"/>
      <c r="P14" s="27"/>
      <c r="Q14" s="27"/>
      <c r="R14" s="27"/>
      <c r="S14" s="27"/>
      <c r="T14" s="27"/>
      <c r="U14" s="27"/>
      <c r="V14" s="27"/>
      <c r="W14" s="27"/>
      <c r="X14" s="27"/>
      <c r="Y14" s="27"/>
      <c r="Z14" s="27"/>
      <c r="AA14" s="27"/>
      <c r="AB14" s="27"/>
    </row>
    <row r="15" ht="12.75" customHeight="1">
      <c r="A15" s="5"/>
      <c r="B15" s="27"/>
      <c r="C15" s="27"/>
      <c r="D15" s="27"/>
      <c r="E15" s="140"/>
      <c r="F15" s="872"/>
      <c r="G15" s="78"/>
      <c r="H15" s="31" t="s">
        <v>2990</v>
      </c>
      <c r="I15" s="829" t="s">
        <v>3088</v>
      </c>
      <c r="J15" s="840" t="s">
        <v>3877</v>
      </c>
      <c r="K15" s="27"/>
      <c r="L15" s="27"/>
      <c r="M15" s="27"/>
      <c r="N15" s="27"/>
      <c r="O15" s="27"/>
      <c r="P15" s="27"/>
      <c r="Q15" s="27"/>
      <c r="R15" s="27"/>
      <c r="S15" s="27"/>
      <c r="T15" s="27"/>
      <c r="U15" s="27"/>
      <c r="V15" s="27"/>
      <c r="W15" s="27"/>
      <c r="X15" s="27"/>
      <c r="Y15" s="27"/>
      <c r="Z15" s="27"/>
      <c r="AA15" s="27"/>
      <c r="AB15" s="27"/>
    </row>
    <row r="16" ht="12.75" customHeight="1">
      <c r="A16" s="5"/>
      <c r="B16" s="27"/>
      <c r="C16" s="27"/>
      <c r="D16" s="27"/>
      <c r="E16" s="27"/>
      <c r="F16" s="122"/>
      <c r="G16" s="78"/>
      <c r="H16" s="259" t="s">
        <v>3110</v>
      </c>
      <c r="I16" s="765"/>
      <c r="J16" s="27" t="s">
        <v>3878</v>
      </c>
      <c r="K16" s="27"/>
      <c r="L16" s="27"/>
      <c r="M16" s="27"/>
      <c r="N16" s="27"/>
      <c r="O16" s="27"/>
      <c r="P16" s="27"/>
      <c r="Q16" s="27"/>
      <c r="R16" s="27"/>
      <c r="S16" s="27"/>
      <c r="T16" s="27"/>
      <c r="U16" s="27"/>
      <c r="V16" s="27"/>
      <c r="W16" s="27"/>
      <c r="X16" s="27"/>
      <c r="Y16" s="27"/>
      <c r="Z16" s="27"/>
      <c r="AA16" s="27"/>
      <c r="AB16" s="27"/>
    </row>
    <row r="17" ht="12.75" customHeight="1">
      <c r="A17" s="5"/>
      <c r="B17" s="27"/>
      <c r="C17" s="27"/>
      <c r="D17" s="27"/>
      <c r="E17" s="27"/>
      <c r="F17" s="122"/>
      <c r="G17" s="78"/>
      <c r="H17" s="31"/>
      <c r="I17" s="765"/>
      <c r="J17" s="27">
        <v>1.0</v>
      </c>
      <c r="K17" s="27" t="s">
        <v>2974</v>
      </c>
      <c r="L17" s="27"/>
      <c r="M17" s="27"/>
      <c r="N17" s="27"/>
      <c r="O17" s="27"/>
      <c r="P17" s="27"/>
      <c r="Q17" s="27"/>
      <c r="R17" s="27"/>
      <c r="S17" s="27"/>
      <c r="T17" s="27"/>
      <c r="U17" s="27"/>
      <c r="V17" s="27"/>
      <c r="W17" s="27"/>
      <c r="X17" s="27"/>
      <c r="Y17" s="27"/>
      <c r="Z17" s="27"/>
      <c r="AA17" s="27"/>
      <c r="AB17" s="27"/>
    </row>
    <row r="18" ht="12.75" customHeight="1">
      <c r="A18" s="5"/>
      <c r="B18" s="27"/>
      <c r="C18" s="27"/>
      <c r="D18" s="27"/>
      <c r="E18" s="27"/>
      <c r="F18" s="122"/>
      <c r="G18" s="78"/>
      <c r="H18" s="31"/>
      <c r="I18" s="765"/>
      <c r="J18" s="27">
        <v>2.0</v>
      </c>
      <c r="K18" s="27" t="s">
        <v>2975</v>
      </c>
      <c r="L18" s="27"/>
      <c r="M18" s="27"/>
      <c r="N18" s="27"/>
      <c r="O18" s="27"/>
      <c r="P18" s="27"/>
      <c r="Q18" s="27"/>
      <c r="R18" s="27"/>
      <c r="S18" s="27"/>
      <c r="T18" s="27"/>
      <c r="U18" s="27"/>
      <c r="V18" s="27"/>
      <c r="W18" s="27"/>
      <c r="X18" s="27"/>
      <c r="Y18" s="27"/>
      <c r="Z18" s="27"/>
      <c r="AA18" s="27"/>
      <c r="AB18" s="27"/>
    </row>
    <row r="19" ht="12.75" customHeight="1">
      <c r="A19" s="5"/>
      <c r="B19" s="27"/>
      <c r="C19" s="27"/>
      <c r="D19" s="27"/>
      <c r="E19" s="27"/>
      <c r="F19" s="122"/>
      <c r="G19" s="78"/>
      <c r="H19" s="31"/>
      <c r="I19" s="765"/>
      <c r="J19" s="27">
        <v>3.0</v>
      </c>
      <c r="K19" s="27" t="s">
        <v>3879</v>
      </c>
      <c r="L19" s="27"/>
      <c r="M19" s="27"/>
      <c r="N19" s="27"/>
      <c r="O19" s="27"/>
      <c r="P19" s="27"/>
      <c r="Q19" s="27"/>
      <c r="R19" s="27"/>
      <c r="S19" s="27"/>
      <c r="T19" s="27"/>
      <c r="U19" s="27"/>
      <c r="V19" s="27"/>
      <c r="W19" s="27"/>
      <c r="X19" s="27"/>
      <c r="Y19" s="27"/>
      <c r="Z19" s="27"/>
      <c r="AA19" s="27"/>
      <c r="AB19" s="27"/>
    </row>
    <row r="20" ht="12.75" customHeight="1">
      <c r="A20" s="5"/>
      <c r="B20" s="27"/>
      <c r="C20" s="27"/>
      <c r="D20" s="27"/>
      <c r="E20" s="27"/>
      <c r="F20" s="122"/>
      <c r="G20" s="78"/>
      <c r="H20" s="31"/>
      <c r="I20" s="765"/>
      <c r="J20" s="27"/>
      <c r="K20" s="27"/>
      <c r="L20" s="27"/>
      <c r="M20" s="27"/>
      <c r="N20" s="27"/>
      <c r="O20" s="27"/>
      <c r="P20" s="27"/>
      <c r="Q20" s="27"/>
      <c r="R20" s="27"/>
      <c r="S20" s="27"/>
      <c r="T20" s="27"/>
      <c r="U20" s="27"/>
      <c r="V20" s="27"/>
      <c r="W20" s="27"/>
      <c r="X20" s="27"/>
      <c r="Y20" s="27"/>
      <c r="Z20" s="27"/>
      <c r="AA20" s="27"/>
      <c r="AB20" s="27"/>
    </row>
    <row r="21" ht="12.75" customHeight="1">
      <c r="A21" s="5"/>
      <c r="B21" s="27"/>
      <c r="C21" s="27"/>
      <c r="D21" s="27"/>
      <c r="E21" s="27"/>
      <c r="F21" s="122"/>
      <c r="G21" s="78"/>
      <c r="H21" s="31"/>
      <c r="I21" s="765"/>
      <c r="J21" s="139" t="str">
        <f>"CATI: SI (NNA_ESC &gt;=1) PASAR A "&amp;H14&amp;I23</f>
        <v>CATI: SI (NNA_ESC &gt;=1) PASAR A 14,02b</v>
      </c>
      <c r="K21" s="139"/>
      <c r="L21" s="139"/>
      <c r="M21" s="139"/>
      <c r="N21" s="139"/>
      <c r="O21" s="139"/>
      <c r="P21" s="139"/>
      <c r="Q21" s="139"/>
      <c r="R21" s="139"/>
      <c r="S21" s="139"/>
      <c r="T21" s="139"/>
      <c r="U21" s="139"/>
      <c r="V21" s="27"/>
      <c r="W21" s="27"/>
      <c r="X21" s="27"/>
      <c r="Y21" s="27"/>
      <c r="Z21" s="27"/>
      <c r="AA21" s="27"/>
      <c r="AB21" s="27"/>
    </row>
    <row r="22" ht="12.75" customHeight="1">
      <c r="A22" s="5"/>
      <c r="B22" s="27"/>
      <c r="C22" s="27"/>
      <c r="D22" s="27"/>
      <c r="E22" s="27"/>
      <c r="F22" s="122"/>
      <c r="G22" s="78"/>
      <c r="H22" s="31" t="s">
        <v>2990</v>
      </c>
      <c r="I22" s="765"/>
      <c r="J22" s="139" t="str">
        <f>"CATI: SI (NNA_ESC =0) O (NNA_ESC=blanco) PASAR A "&amp;H30</f>
        <v>CATI: SI (NNA_ESC =0) O (NNA_ESC=blanco) PASAR A 14,03</v>
      </c>
      <c r="K22" s="139"/>
      <c r="L22" s="139"/>
      <c r="M22" s="139"/>
      <c r="N22" s="139"/>
      <c r="O22" s="139"/>
      <c r="P22" s="139"/>
      <c r="Q22" s="139"/>
      <c r="R22" s="139"/>
      <c r="S22" s="139"/>
      <c r="T22" s="139"/>
      <c r="U22" s="139"/>
      <c r="V22" s="27"/>
      <c r="W22" s="27"/>
      <c r="X22" s="27"/>
      <c r="Y22" s="27"/>
      <c r="Z22" s="27"/>
      <c r="AA22" s="27"/>
      <c r="AB22" s="27"/>
    </row>
    <row r="23" ht="12.75" customHeight="1">
      <c r="A23" s="5"/>
      <c r="B23" s="27"/>
      <c r="C23" s="27"/>
      <c r="D23" s="27" t="s">
        <v>2990</v>
      </c>
      <c r="E23" s="27" t="s">
        <v>2990</v>
      </c>
      <c r="F23" s="122"/>
      <c r="G23" s="78"/>
      <c r="H23" s="259" t="s">
        <v>3110</v>
      </c>
      <c r="I23" s="765" t="s">
        <v>3090</v>
      </c>
      <c r="J23" s="140" t="s">
        <v>3880</v>
      </c>
      <c r="K23" s="27"/>
      <c r="L23" s="27"/>
      <c r="M23" s="27"/>
      <c r="N23" s="27"/>
      <c r="O23" s="27"/>
      <c r="P23" s="27"/>
      <c r="Q23" s="27"/>
      <c r="R23" s="27"/>
      <c r="S23" s="27"/>
      <c r="T23" s="27"/>
      <c r="U23" s="27"/>
      <c r="V23" s="27"/>
      <c r="W23" s="27"/>
      <c r="X23" s="27"/>
      <c r="Y23" s="27"/>
      <c r="Z23" s="27"/>
      <c r="AA23" s="27"/>
      <c r="AB23" s="27"/>
    </row>
    <row r="24" ht="12.75" customHeight="1">
      <c r="A24" s="5"/>
      <c r="B24" s="27"/>
      <c r="C24" s="27"/>
      <c r="D24" s="27"/>
      <c r="E24" s="27"/>
      <c r="F24" s="27"/>
      <c r="G24" s="78"/>
      <c r="H24" s="31"/>
      <c r="I24" s="765"/>
      <c r="J24" s="27">
        <v>1.0</v>
      </c>
      <c r="K24" s="27" t="s">
        <v>2974</v>
      </c>
      <c r="L24" s="27"/>
      <c r="M24" s="27"/>
      <c r="N24" s="27"/>
      <c r="O24" s="27"/>
      <c r="P24" s="27"/>
      <c r="Q24" s="27"/>
      <c r="R24" s="27"/>
      <c r="S24" s="27"/>
      <c r="T24" s="27"/>
      <c r="U24" s="27"/>
      <c r="V24" s="27"/>
      <c r="W24" s="27"/>
      <c r="X24" s="27"/>
      <c r="Y24" s="27"/>
      <c r="Z24" s="27"/>
      <c r="AA24" s="27"/>
      <c r="AB24" s="27"/>
    </row>
    <row r="25" ht="12.75" customHeight="1">
      <c r="A25" s="5"/>
      <c r="B25" s="27"/>
      <c r="C25" s="27"/>
      <c r="D25" s="27"/>
      <c r="E25" s="27"/>
      <c r="F25" s="27"/>
      <c r="G25" s="78"/>
      <c r="H25" s="31"/>
      <c r="I25" s="765"/>
      <c r="J25" s="27">
        <v>2.0</v>
      </c>
      <c r="K25" s="27" t="s">
        <v>2975</v>
      </c>
      <c r="L25" s="27"/>
      <c r="M25" s="27"/>
      <c r="N25" s="27"/>
      <c r="O25" s="27"/>
      <c r="P25" s="27"/>
      <c r="Q25" s="27"/>
      <c r="R25" s="27"/>
      <c r="S25" s="27"/>
      <c r="T25" s="27"/>
      <c r="U25" s="27"/>
      <c r="V25" s="27"/>
      <c r="W25" s="27"/>
      <c r="X25" s="27"/>
      <c r="Y25" s="27"/>
      <c r="Z25" s="27"/>
      <c r="AA25" s="27"/>
      <c r="AB25" s="27"/>
    </row>
    <row r="26" ht="12.75" customHeight="1">
      <c r="A26" s="5"/>
      <c r="B26" s="27"/>
      <c r="C26" s="27"/>
      <c r="D26" s="27"/>
      <c r="E26" s="27"/>
      <c r="F26" s="27"/>
      <c r="G26" s="78"/>
      <c r="H26" s="31"/>
      <c r="I26" s="765"/>
      <c r="J26" s="27"/>
      <c r="K26" s="27"/>
      <c r="L26" s="27"/>
      <c r="M26" s="27"/>
      <c r="N26" s="27"/>
      <c r="O26" s="27"/>
      <c r="P26" s="27"/>
      <c r="Q26" s="27"/>
      <c r="R26" s="27"/>
      <c r="S26" s="27"/>
      <c r="T26" s="27"/>
      <c r="U26" s="27"/>
      <c r="V26" s="27"/>
      <c r="W26" s="27"/>
      <c r="X26" s="27"/>
      <c r="Y26" s="27"/>
      <c r="Z26" s="27"/>
      <c r="AA26" s="27"/>
      <c r="AB26" s="27"/>
    </row>
    <row r="27" ht="16.5" customHeight="1">
      <c r="A27" s="5"/>
      <c r="B27" s="27"/>
      <c r="C27" s="27"/>
      <c r="D27" s="27"/>
      <c r="E27" s="27"/>
      <c r="F27" s="27"/>
      <c r="G27" s="78"/>
      <c r="H27" s="31"/>
      <c r="I27" s="694" t="str">
        <f>"CATI: SI PAIS 502-GUATEMALA, 503-EL SALVADOR, 505-NICARAGUA, 504-HONDURAS, 501-BELICE, 809-REPUBLICA DOMINICANA PASAR A "&amp; H30</f>
        <v>CATI: SI PAIS 502-GUATEMALA, 503-EL SALVADOR, 505-NICARAGUA, 504-HONDURAS, 501-BELICE, 809-REPUBLICA DOMINICANA PASAR A 14,03</v>
      </c>
      <c r="J27" s="34"/>
      <c r="K27" s="34"/>
      <c r="L27" s="34"/>
      <c r="M27" s="34"/>
      <c r="N27" s="34"/>
      <c r="O27" s="34"/>
      <c r="P27" s="34"/>
      <c r="Q27" s="34"/>
      <c r="R27" s="34"/>
      <c r="S27" s="34"/>
      <c r="T27" s="34"/>
      <c r="U27" s="34"/>
      <c r="V27" s="35"/>
      <c r="W27" s="27"/>
      <c r="X27" s="27"/>
      <c r="Y27" s="27"/>
      <c r="Z27" s="27"/>
      <c r="AA27" s="27"/>
      <c r="AB27" s="27"/>
    </row>
    <row r="28" ht="16.5" customHeight="1">
      <c r="A28" s="5"/>
      <c r="B28" s="27"/>
      <c r="C28" s="27"/>
      <c r="D28" s="27"/>
      <c r="E28" s="27"/>
      <c r="F28" s="27"/>
      <c r="G28" s="78"/>
      <c r="H28" s="31"/>
      <c r="I28" s="36"/>
      <c r="J28" s="37"/>
      <c r="K28" s="37"/>
      <c r="L28" s="37"/>
      <c r="M28" s="37"/>
      <c r="N28" s="37"/>
      <c r="O28" s="37"/>
      <c r="P28" s="37"/>
      <c r="Q28" s="37"/>
      <c r="R28" s="37"/>
      <c r="S28" s="37"/>
      <c r="T28" s="37"/>
      <c r="U28" s="37"/>
      <c r="V28" s="38"/>
      <c r="W28" s="27"/>
      <c r="X28" s="27"/>
      <c r="Y28" s="27"/>
      <c r="Z28" s="27"/>
      <c r="AA28" s="27"/>
      <c r="AB28" s="27"/>
    </row>
    <row r="29" ht="16.5" customHeight="1">
      <c r="A29" s="5"/>
      <c r="B29" s="27"/>
      <c r="C29" s="27"/>
      <c r="D29" s="27"/>
      <c r="E29" s="27"/>
      <c r="F29" s="27"/>
      <c r="G29" s="78"/>
      <c r="H29" s="31" t="s">
        <v>2990</v>
      </c>
      <c r="I29" s="873" t="str">
        <f>"CATI: SI ES OTRO PAIS PASAR A "&amp;H43</f>
        <v>CATI: SI ES OTRO PAIS PASAR A 14,05</v>
      </c>
      <c r="J29" s="874"/>
      <c r="K29" s="874"/>
      <c r="L29" s="874"/>
      <c r="M29" s="874"/>
      <c r="N29" s="874"/>
      <c r="O29" s="874"/>
      <c r="P29" s="874"/>
      <c r="Q29" s="874"/>
      <c r="R29" s="874"/>
      <c r="S29" s="874"/>
      <c r="T29" s="874"/>
      <c r="U29" s="874"/>
      <c r="V29" s="874"/>
      <c r="W29" s="27"/>
      <c r="X29" s="27"/>
      <c r="Y29" s="27"/>
      <c r="Z29" s="27"/>
      <c r="AA29" s="27"/>
      <c r="AB29" s="27"/>
    </row>
    <row r="30" ht="12.75" customHeight="1">
      <c r="A30" s="326"/>
      <c r="C30" s="27"/>
      <c r="D30" s="27" t="s">
        <v>2990</v>
      </c>
      <c r="E30" s="27"/>
      <c r="F30" s="27"/>
      <c r="G30" s="259" t="s">
        <v>3110</v>
      </c>
      <c r="H30" s="31">
        <f>H14+0.01</f>
        <v>14.03</v>
      </c>
      <c r="I30" s="27" t="s">
        <v>3881</v>
      </c>
      <c r="J30" s="27"/>
      <c r="K30" s="27"/>
      <c r="L30" s="27"/>
      <c r="M30" s="27"/>
      <c r="N30" s="27"/>
      <c r="O30" s="27"/>
      <c r="P30" s="27"/>
      <c r="Q30" s="27"/>
      <c r="R30" s="27"/>
      <c r="S30" s="27"/>
      <c r="T30" s="27"/>
      <c r="U30" s="27"/>
      <c r="V30" s="27"/>
      <c r="W30" s="27"/>
      <c r="X30" s="27"/>
      <c r="Y30" s="27"/>
      <c r="Z30" s="27"/>
      <c r="AA30" s="27"/>
      <c r="AB30" s="27"/>
    </row>
    <row r="31" ht="12.75" customHeight="1">
      <c r="A31" s="5"/>
      <c r="B31" s="27"/>
      <c r="C31" s="27"/>
      <c r="D31" s="27"/>
      <c r="E31" s="27"/>
      <c r="F31" s="27"/>
      <c r="G31" s="78"/>
      <c r="H31" s="31"/>
      <c r="I31" s="27"/>
      <c r="J31" s="27">
        <v>1.0</v>
      </c>
      <c r="K31" s="27" t="s">
        <v>2974</v>
      </c>
      <c r="L31" s="27"/>
      <c r="M31" s="27"/>
      <c r="N31" s="27"/>
      <c r="O31" s="27"/>
      <c r="P31" s="27"/>
      <c r="Q31" s="27"/>
      <c r="R31" s="27"/>
      <c r="S31" s="27"/>
      <c r="T31" s="27"/>
      <c r="U31" s="27"/>
      <c r="V31" s="27"/>
      <c r="W31" s="27"/>
      <c r="X31" s="27"/>
      <c r="Y31" s="27"/>
      <c r="Z31" s="27"/>
      <c r="AA31" s="27"/>
      <c r="AB31" s="27"/>
    </row>
    <row r="32" ht="12.75" customHeight="1">
      <c r="A32" s="5"/>
      <c r="B32" s="27"/>
      <c r="C32" s="27"/>
      <c r="D32" s="27"/>
      <c r="E32" s="27"/>
      <c r="F32" s="27"/>
      <c r="G32" s="78"/>
      <c r="H32" s="31"/>
      <c r="I32" s="27"/>
      <c r="J32" s="27">
        <v>2.0</v>
      </c>
      <c r="K32" s="27" t="s">
        <v>2975</v>
      </c>
      <c r="L32" s="27"/>
      <c r="M32" s="27"/>
      <c r="N32" s="27"/>
      <c r="O32" s="27"/>
      <c r="P32" s="27"/>
      <c r="Q32" s="27"/>
      <c r="R32" s="27"/>
      <c r="S32" s="27"/>
      <c r="T32" s="27"/>
      <c r="U32" s="27"/>
      <c r="V32" s="27"/>
      <c r="W32" s="27"/>
      <c r="X32" s="27"/>
      <c r="Y32" s="27"/>
      <c r="Z32" s="27"/>
      <c r="AA32" s="27"/>
      <c r="AB32" s="27"/>
    </row>
    <row r="33" ht="12.75" customHeight="1">
      <c r="A33" s="5"/>
      <c r="B33" s="27"/>
      <c r="C33" s="27"/>
      <c r="D33" s="27"/>
      <c r="E33" s="27"/>
      <c r="F33" s="27"/>
      <c r="G33" s="78"/>
      <c r="H33" s="31"/>
      <c r="I33" s="27"/>
      <c r="J33" s="27">
        <v>98.0</v>
      </c>
      <c r="K33" s="27" t="s">
        <v>3882</v>
      </c>
      <c r="L33" s="27"/>
      <c r="M33" s="27"/>
      <c r="N33" s="27"/>
      <c r="O33" s="27"/>
      <c r="P33" s="27"/>
      <c r="Q33" s="27"/>
      <c r="R33" s="27"/>
      <c r="S33" s="27"/>
      <c r="T33" s="27"/>
      <c r="U33" s="27"/>
      <c r="V33" s="27"/>
      <c r="W33" s="27"/>
      <c r="X33" s="27"/>
      <c r="Y33" s="27"/>
      <c r="Z33" s="27"/>
      <c r="AA33" s="27"/>
      <c r="AB33" s="27"/>
    </row>
    <row r="34" ht="12.75" customHeight="1">
      <c r="A34" s="5"/>
      <c r="B34" s="27"/>
      <c r="C34" s="27"/>
      <c r="D34" s="27"/>
      <c r="E34" s="27"/>
      <c r="F34" s="27"/>
      <c r="G34" s="78"/>
      <c r="H34" s="31"/>
      <c r="I34" s="27"/>
      <c r="J34" s="27"/>
      <c r="K34" s="27"/>
      <c r="L34" s="27"/>
      <c r="M34" s="27"/>
      <c r="N34" s="27"/>
      <c r="O34" s="27"/>
      <c r="P34" s="27"/>
      <c r="Q34" s="27"/>
      <c r="R34" s="27"/>
      <c r="S34" s="27"/>
      <c r="T34" s="27"/>
      <c r="U34" s="27"/>
      <c r="V34" s="27"/>
      <c r="W34" s="27"/>
      <c r="X34" s="27"/>
      <c r="Y34" s="27"/>
      <c r="Z34" s="27"/>
      <c r="AA34" s="27"/>
      <c r="AB34" s="27"/>
    </row>
    <row r="35" ht="13.5" customHeight="1">
      <c r="A35" s="5"/>
      <c r="B35" s="27"/>
      <c r="C35" s="27"/>
      <c r="D35" s="27"/>
      <c r="E35" s="27"/>
      <c r="F35" s="27"/>
      <c r="G35" s="259" t="s">
        <v>3110</v>
      </c>
      <c r="H35" s="31">
        <f>H30+0.01</f>
        <v>14.04</v>
      </c>
      <c r="I35" s="140" t="s">
        <v>3883</v>
      </c>
      <c r="J35" s="30"/>
      <c r="K35" s="30"/>
      <c r="L35" s="30"/>
      <c r="M35" s="30"/>
      <c r="N35" s="30"/>
      <c r="O35" s="30"/>
      <c r="P35" s="30"/>
      <c r="Q35" s="30"/>
      <c r="R35" s="30"/>
      <c r="S35" s="30"/>
      <c r="T35" s="30"/>
      <c r="U35" s="30"/>
      <c r="V35" s="30"/>
      <c r="W35" s="30"/>
      <c r="X35" s="30"/>
      <c r="Y35" s="27"/>
      <c r="Z35" s="27"/>
      <c r="AA35" s="27"/>
      <c r="AB35" s="27"/>
    </row>
    <row r="36" ht="12.75" customHeight="1">
      <c r="A36" s="5"/>
      <c r="B36" s="27"/>
      <c r="C36" s="27"/>
      <c r="D36" s="27"/>
      <c r="E36" s="27"/>
      <c r="F36" s="27"/>
      <c r="G36" s="78"/>
      <c r="H36" s="31"/>
      <c r="I36" s="27"/>
      <c r="J36" s="27">
        <v>1.0</v>
      </c>
      <c r="K36" s="75" t="s">
        <v>3485</v>
      </c>
      <c r="L36" s="27"/>
      <c r="M36" s="27"/>
      <c r="N36" s="27"/>
      <c r="O36" s="27"/>
      <c r="P36" s="27"/>
      <c r="Q36" s="27"/>
      <c r="R36" s="27"/>
      <c r="S36" s="27"/>
      <c r="T36" s="27"/>
      <c r="U36" s="27"/>
      <c r="V36" s="27"/>
      <c r="W36" s="27"/>
      <c r="X36" s="27"/>
      <c r="Y36" s="27"/>
      <c r="Z36" s="27"/>
      <c r="AA36" s="27"/>
      <c r="AB36" s="27"/>
    </row>
    <row r="37" ht="12.75" customHeight="1">
      <c r="A37" s="5"/>
      <c r="B37" s="27"/>
      <c r="C37" s="27"/>
      <c r="D37" s="27"/>
      <c r="E37" s="27"/>
      <c r="F37" s="27"/>
      <c r="G37" s="78"/>
      <c r="H37" s="31"/>
      <c r="I37" s="27"/>
      <c r="J37" s="27">
        <v>2.0</v>
      </c>
      <c r="K37" s="75" t="s">
        <v>3486</v>
      </c>
      <c r="L37" s="27"/>
      <c r="M37" s="27"/>
      <c r="N37" s="27"/>
      <c r="O37" s="27"/>
      <c r="P37" s="27"/>
      <c r="Q37" s="27"/>
      <c r="R37" s="27"/>
      <c r="S37" s="27"/>
      <c r="T37" s="27"/>
      <c r="U37" s="27"/>
      <c r="V37" s="27"/>
      <c r="W37" s="27"/>
      <c r="X37" s="27"/>
      <c r="Y37" s="27"/>
      <c r="Z37" s="27"/>
      <c r="AA37" s="27"/>
      <c r="AB37" s="27"/>
    </row>
    <row r="38" ht="12.75" customHeight="1">
      <c r="A38" s="5"/>
      <c r="B38" s="27"/>
      <c r="C38" s="27"/>
      <c r="D38" s="27"/>
      <c r="E38" s="27"/>
      <c r="F38" s="27"/>
      <c r="G38" s="78"/>
      <c r="H38" s="31"/>
      <c r="I38" s="27"/>
      <c r="J38" s="27">
        <v>3.0</v>
      </c>
      <c r="K38" s="75" t="s">
        <v>3487</v>
      </c>
      <c r="L38" s="27"/>
      <c r="M38" s="27"/>
      <c r="N38" s="27"/>
      <c r="O38" s="27"/>
      <c r="P38" s="27"/>
      <c r="Q38" s="27"/>
      <c r="R38" s="27"/>
      <c r="S38" s="27"/>
      <c r="T38" s="27"/>
      <c r="U38" s="27"/>
      <c r="V38" s="27"/>
      <c r="W38" s="27"/>
      <c r="X38" s="27"/>
      <c r="Y38" s="27"/>
      <c r="Z38" s="27"/>
      <c r="AA38" s="27"/>
      <c r="AB38" s="27"/>
    </row>
    <row r="39" ht="12.75" customHeight="1">
      <c r="A39" s="5"/>
      <c r="B39" s="27"/>
      <c r="C39" s="27"/>
      <c r="D39" s="27"/>
      <c r="E39" s="27"/>
      <c r="F39" s="27"/>
      <c r="G39" s="78"/>
      <c r="H39" s="31"/>
      <c r="I39" s="27"/>
      <c r="J39" s="27">
        <v>98.0</v>
      </c>
      <c r="K39" s="27" t="s">
        <v>3086</v>
      </c>
      <c r="L39" s="27"/>
      <c r="M39" s="27"/>
      <c r="N39" s="27"/>
      <c r="O39" s="27"/>
      <c r="P39" s="27"/>
      <c r="Q39" s="27"/>
      <c r="R39" s="27"/>
      <c r="S39" s="27"/>
      <c r="T39" s="27"/>
      <c r="U39" s="27"/>
      <c r="V39" s="27"/>
      <c r="W39" s="27"/>
      <c r="X39" s="27"/>
      <c r="Y39" s="27"/>
      <c r="Z39" s="27"/>
      <c r="AA39" s="27"/>
      <c r="AB39" s="27"/>
    </row>
    <row r="40" ht="12.75" customHeight="1">
      <c r="A40" s="5"/>
      <c r="B40" s="27"/>
      <c r="C40" s="27"/>
      <c r="D40" s="27"/>
      <c r="E40" s="27"/>
      <c r="F40" s="27"/>
      <c r="G40" s="78"/>
      <c r="H40" s="31"/>
      <c r="I40" s="27"/>
      <c r="J40" s="27"/>
      <c r="K40" s="27"/>
      <c r="L40" s="27"/>
      <c r="M40" s="27"/>
      <c r="N40" s="27"/>
      <c r="O40" s="27"/>
      <c r="P40" s="27"/>
      <c r="Q40" s="27"/>
      <c r="R40" s="27"/>
      <c r="S40" s="27"/>
      <c r="T40" s="27"/>
      <c r="U40" s="27"/>
      <c r="V40" s="27"/>
      <c r="W40" s="27"/>
      <c r="X40" s="27"/>
      <c r="Y40" s="27"/>
      <c r="Z40" s="27"/>
      <c r="AA40" s="27"/>
      <c r="AB40" s="27"/>
    </row>
    <row r="41" ht="12.75" customHeight="1">
      <c r="A41" s="5"/>
      <c r="B41" s="27"/>
      <c r="C41" s="27"/>
      <c r="D41" s="27"/>
      <c r="E41" s="27"/>
      <c r="F41" s="27"/>
      <c r="G41" s="78"/>
      <c r="H41" s="31" t="s">
        <v>2990</v>
      </c>
      <c r="I41" s="541" t="s">
        <v>3884</v>
      </c>
      <c r="J41" s="541"/>
      <c r="K41" s="541"/>
      <c r="L41" s="541"/>
      <c r="M41" s="541"/>
      <c r="N41" s="541"/>
      <c r="O41" s="541"/>
      <c r="P41" s="541"/>
      <c r="Q41" s="541"/>
      <c r="R41" s="541"/>
      <c r="S41" s="541"/>
      <c r="T41" s="541"/>
      <c r="U41" s="541"/>
      <c r="V41" s="541"/>
      <c r="W41" s="541"/>
      <c r="X41" s="541"/>
      <c r="Y41" s="541"/>
      <c r="Z41" s="541"/>
      <c r="AA41" s="541"/>
      <c r="AB41" s="27"/>
    </row>
    <row r="42" ht="12.75" customHeight="1">
      <c r="A42" s="5"/>
      <c r="B42" s="27"/>
      <c r="C42" s="27"/>
      <c r="D42" s="27"/>
      <c r="E42" s="27"/>
      <c r="F42" s="27"/>
      <c r="G42" s="78"/>
      <c r="H42" s="31"/>
      <c r="I42" s="875" t="s">
        <v>3885</v>
      </c>
      <c r="J42" s="27"/>
      <c r="K42" s="31"/>
      <c r="L42" s="27"/>
      <c r="M42" s="27"/>
      <c r="N42" s="27"/>
      <c r="O42" s="27"/>
      <c r="P42" s="27"/>
      <c r="Q42" s="27"/>
      <c r="R42" s="27"/>
      <c r="S42" s="27"/>
      <c r="T42" s="27"/>
      <c r="U42" s="27"/>
      <c r="V42" s="27"/>
      <c r="W42" s="27"/>
      <c r="X42" s="27"/>
      <c r="Y42" s="27"/>
      <c r="Z42" s="27"/>
      <c r="AA42" s="27"/>
      <c r="AB42" s="27"/>
    </row>
    <row r="43" ht="12.75" customHeight="1">
      <c r="A43" s="5"/>
      <c r="B43" s="27"/>
      <c r="C43" s="27"/>
      <c r="D43" s="27"/>
      <c r="E43" s="27"/>
      <c r="F43" s="27"/>
      <c r="G43" s="259" t="s">
        <v>3110</v>
      </c>
      <c r="H43" s="31">
        <f>H35+0.01</f>
        <v>14.05</v>
      </c>
      <c r="I43" s="140" t="s">
        <v>3886</v>
      </c>
      <c r="J43" s="27"/>
      <c r="K43" s="27"/>
      <c r="L43" s="27"/>
      <c r="M43" s="27"/>
      <c r="N43" s="27"/>
      <c r="O43" s="27"/>
      <c r="P43" s="27"/>
      <c r="Q43" s="27"/>
      <c r="R43" s="27"/>
      <c r="S43" s="27"/>
      <c r="T43" s="27"/>
      <c r="U43" s="27"/>
      <c r="V43" s="27"/>
      <c r="W43" s="27"/>
      <c r="X43" s="27"/>
      <c r="Y43" s="27"/>
      <c r="Z43" s="27"/>
      <c r="AA43" s="27"/>
      <c r="AB43" s="27"/>
    </row>
    <row r="44" ht="12.75" customHeight="1">
      <c r="A44" s="5"/>
      <c r="B44" s="27"/>
      <c r="C44" s="27"/>
      <c r="D44" s="27"/>
      <c r="E44" s="27"/>
      <c r="F44" s="27"/>
      <c r="G44" s="78"/>
      <c r="H44" s="31"/>
      <c r="I44" s="27"/>
      <c r="J44" s="27">
        <v>1.0</v>
      </c>
      <c r="K44" s="155" t="s">
        <v>3485</v>
      </c>
      <c r="L44" s="27"/>
      <c r="M44" s="27"/>
      <c r="N44" s="27"/>
      <c r="O44" s="27"/>
      <c r="P44" s="27"/>
      <c r="Q44" s="27"/>
      <c r="R44" s="27"/>
      <c r="S44" s="27"/>
      <c r="T44" s="27"/>
      <c r="U44" s="27"/>
      <c r="V44" s="27"/>
      <c r="W44" s="27"/>
      <c r="X44" s="27"/>
      <c r="Y44" s="27"/>
      <c r="Z44" s="27"/>
      <c r="AA44" s="27"/>
      <c r="AB44" s="27"/>
    </row>
    <row r="45" ht="12.75" customHeight="1">
      <c r="A45" s="5"/>
      <c r="B45" s="27"/>
      <c r="C45" s="27"/>
      <c r="D45" s="27"/>
      <c r="E45" s="27"/>
      <c r="F45" s="27"/>
      <c r="G45" s="78"/>
      <c r="H45" s="31"/>
      <c r="I45" s="27"/>
      <c r="J45" s="27">
        <v>2.0</v>
      </c>
      <c r="K45" s="75" t="s">
        <v>3486</v>
      </c>
      <c r="L45" s="27"/>
      <c r="M45" s="27"/>
      <c r="N45" s="27"/>
      <c r="O45" s="27"/>
      <c r="P45" s="27"/>
      <c r="Q45" s="27"/>
      <c r="R45" s="27"/>
      <c r="S45" s="27"/>
      <c r="T45" s="27"/>
      <c r="U45" s="27"/>
      <c r="V45" s="27"/>
      <c r="W45" s="27"/>
      <c r="X45" s="27"/>
      <c r="Y45" s="27"/>
      <c r="Z45" s="27"/>
      <c r="AA45" s="27"/>
      <c r="AB45" s="27"/>
    </row>
    <row r="46" ht="12.75" customHeight="1">
      <c r="A46" s="5"/>
      <c r="B46" s="27"/>
      <c r="C46" s="27"/>
      <c r="D46" s="27"/>
      <c r="E46" s="27"/>
      <c r="F46" s="27"/>
      <c r="G46" s="78"/>
      <c r="H46" s="31"/>
      <c r="I46" s="27"/>
      <c r="J46" s="27">
        <v>3.0</v>
      </c>
      <c r="K46" s="155" t="s">
        <v>3487</v>
      </c>
      <c r="L46" s="27"/>
      <c r="M46" s="27"/>
      <c r="N46" s="27"/>
      <c r="O46" s="27"/>
      <c r="P46" s="27"/>
      <c r="Q46" s="27"/>
      <c r="R46" s="27"/>
      <c r="S46" s="27"/>
      <c r="T46" s="27"/>
      <c r="U46" s="27"/>
      <c r="V46" s="27"/>
      <c r="W46" s="27"/>
      <c r="X46" s="27"/>
      <c r="Y46" s="27"/>
      <c r="Z46" s="27"/>
      <c r="AA46" s="27"/>
      <c r="AB46" s="27"/>
    </row>
    <row r="47" ht="12.75" customHeight="1">
      <c r="A47" s="5"/>
      <c r="B47" s="27"/>
      <c r="C47" s="27"/>
      <c r="D47" s="27"/>
      <c r="E47" s="27"/>
      <c r="F47" s="27"/>
      <c r="G47" s="78"/>
      <c r="H47" s="31"/>
      <c r="I47" s="27"/>
      <c r="J47" s="27">
        <v>98.0</v>
      </c>
      <c r="K47" s="27" t="s">
        <v>3086</v>
      </c>
      <c r="L47" s="27"/>
      <c r="M47" s="27"/>
      <c r="N47" s="27"/>
      <c r="O47" s="27"/>
      <c r="P47" s="27"/>
      <c r="Q47" s="27"/>
      <c r="R47" s="27"/>
      <c r="S47" s="27"/>
      <c r="T47" s="27"/>
      <c r="U47" s="27"/>
      <c r="V47" s="27"/>
      <c r="W47" s="27"/>
      <c r="X47" s="27"/>
      <c r="Y47" s="27"/>
      <c r="Z47" s="27"/>
      <c r="AA47" s="27"/>
      <c r="AB47" s="27"/>
    </row>
    <row r="48" ht="12.75" customHeight="1">
      <c r="A48" s="5"/>
      <c r="B48" s="27"/>
      <c r="C48" s="27"/>
      <c r="D48" s="27"/>
      <c r="E48" s="27"/>
      <c r="F48" s="27"/>
      <c r="G48" s="78"/>
      <c r="H48" s="31"/>
      <c r="I48" s="27"/>
      <c r="J48" s="27"/>
      <c r="K48" s="27"/>
      <c r="L48" s="27"/>
      <c r="M48" s="27"/>
      <c r="N48" s="27"/>
      <c r="O48" s="27"/>
      <c r="P48" s="27"/>
      <c r="Q48" s="27"/>
      <c r="R48" s="27"/>
      <c r="S48" s="27"/>
      <c r="T48" s="27"/>
      <c r="U48" s="27"/>
      <c r="V48" s="27"/>
      <c r="W48" s="27"/>
      <c r="X48" s="27"/>
      <c r="Y48" s="27"/>
      <c r="Z48" s="27"/>
      <c r="AA48" s="27"/>
      <c r="AB48" s="27"/>
    </row>
    <row r="49" ht="12.75" customHeight="1">
      <c r="A49" s="5"/>
      <c r="B49" s="27"/>
      <c r="C49" s="27"/>
      <c r="D49" s="27"/>
      <c r="E49" s="27"/>
      <c r="F49" s="27"/>
      <c r="G49" s="78"/>
      <c r="H49" s="31" t="s">
        <v>2990</v>
      </c>
      <c r="I49" s="541" t="s">
        <v>3884</v>
      </c>
      <c r="J49" s="541"/>
      <c r="K49" s="541"/>
      <c r="L49" s="541"/>
      <c r="M49" s="541"/>
      <c r="N49" s="541"/>
      <c r="O49" s="541"/>
      <c r="P49" s="541"/>
      <c r="Q49" s="541"/>
      <c r="R49" s="541"/>
      <c r="S49" s="541"/>
      <c r="T49" s="541"/>
      <c r="U49" s="541"/>
      <c r="V49" s="541"/>
      <c r="W49" s="541"/>
      <c r="X49" s="541"/>
      <c r="Y49" s="541"/>
      <c r="Z49" s="541"/>
      <c r="AA49" s="541"/>
      <c r="AB49" s="27"/>
    </row>
    <row r="50" ht="12.75" customHeight="1">
      <c r="A50" s="5"/>
      <c r="B50" s="27"/>
      <c r="C50" s="27"/>
      <c r="D50" s="27"/>
      <c r="E50" s="27"/>
      <c r="F50" s="27"/>
      <c r="G50" s="78"/>
      <c r="H50" s="31"/>
      <c r="I50" s="875" t="s">
        <v>3885</v>
      </c>
      <c r="J50" s="27"/>
      <c r="K50" s="31"/>
      <c r="L50" s="27"/>
      <c r="M50" s="27"/>
      <c r="N50" s="27"/>
      <c r="O50" s="27"/>
      <c r="P50" s="27"/>
      <c r="Q50" s="27"/>
      <c r="R50" s="27"/>
      <c r="S50" s="27"/>
      <c r="T50" s="27"/>
      <c r="U50" s="27"/>
      <c r="V50" s="27"/>
      <c r="W50" s="27"/>
      <c r="X50" s="27"/>
      <c r="Y50" s="27"/>
      <c r="Z50" s="27"/>
      <c r="AA50" s="27"/>
      <c r="AB50" s="27"/>
    </row>
    <row r="51" ht="12.75" customHeight="1">
      <c r="A51" s="5"/>
      <c r="B51" s="27"/>
      <c r="C51" s="27"/>
      <c r="D51" s="27"/>
      <c r="E51" s="27"/>
      <c r="F51" s="27"/>
      <c r="G51" s="259" t="s">
        <v>3110</v>
      </c>
      <c r="H51" s="31">
        <f>H43+0.01</f>
        <v>14.06</v>
      </c>
      <c r="I51" s="140" t="s">
        <v>3887</v>
      </c>
      <c r="J51" s="27"/>
      <c r="K51" s="27"/>
      <c r="L51" s="27"/>
      <c r="M51" s="27"/>
      <c r="N51" s="27"/>
      <c r="O51" s="27"/>
      <c r="P51" s="27"/>
      <c r="Q51" s="27"/>
      <c r="R51" s="27"/>
      <c r="S51" s="27"/>
      <c r="T51" s="27"/>
      <c r="U51" s="27"/>
      <c r="V51" s="27"/>
      <c r="W51" s="27"/>
      <c r="X51" s="27"/>
      <c r="Y51" s="27"/>
      <c r="Z51" s="27"/>
      <c r="AA51" s="27"/>
      <c r="AB51" s="27"/>
    </row>
    <row r="52" ht="12.75" customHeight="1">
      <c r="A52" s="5"/>
      <c r="B52" s="27"/>
      <c r="C52" s="27"/>
      <c r="D52" s="27"/>
      <c r="E52" s="27"/>
      <c r="F52" s="27"/>
      <c r="G52" s="78"/>
      <c r="H52" s="31"/>
      <c r="I52" s="27"/>
      <c r="J52" s="27">
        <v>1.0</v>
      </c>
      <c r="K52" s="155" t="s">
        <v>3485</v>
      </c>
      <c r="L52" s="27"/>
      <c r="M52" s="27"/>
      <c r="N52" s="27"/>
      <c r="O52" s="27"/>
      <c r="P52" s="27"/>
      <c r="Q52" s="27"/>
      <c r="R52" s="27"/>
      <c r="S52" s="27"/>
      <c r="T52" s="27"/>
      <c r="U52" s="27"/>
      <c r="V52" s="27"/>
      <c r="W52" s="27"/>
      <c r="X52" s="27"/>
      <c r="Y52" s="27"/>
      <c r="Z52" s="27"/>
      <c r="AA52" s="27"/>
      <c r="AB52" s="27"/>
    </row>
    <row r="53" ht="12.75" customHeight="1">
      <c r="A53" s="5"/>
      <c r="B53" s="27"/>
      <c r="C53" s="27"/>
      <c r="D53" s="27"/>
      <c r="E53" s="27"/>
      <c r="F53" s="27"/>
      <c r="G53" s="78"/>
      <c r="H53" s="31"/>
      <c r="I53" s="27"/>
      <c r="J53" s="27">
        <v>2.0</v>
      </c>
      <c r="K53" s="75" t="s">
        <v>3486</v>
      </c>
      <c r="L53" s="27"/>
      <c r="M53" s="27"/>
      <c r="N53" s="27"/>
      <c r="O53" s="27"/>
      <c r="P53" s="27"/>
      <c r="Q53" s="27"/>
      <c r="R53" s="27"/>
      <c r="S53" s="27"/>
      <c r="T53" s="27"/>
      <c r="U53" s="27"/>
      <c r="V53" s="27"/>
      <c r="W53" s="27"/>
      <c r="X53" s="27"/>
      <c r="Y53" s="27"/>
      <c r="Z53" s="27"/>
      <c r="AA53" s="27"/>
      <c r="AB53" s="27"/>
    </row>
    <row r="54" ht="12.75" customHeight="1">
      <c r="A54" s="5"/>
      <c r="B54" s="27"/>
      <c r="C54" s="27"/>
      <c r="D54" s="27"/>
      <c r="E54" s="27"/>
      <c r="F54" s="27"/>
      <c r="G54" s="78"/>
      <c r="H54" s="31"/>
      <c r="I54" s="27"/>
      <c r="J54" s="27">
        <v>3.0</v>
      </c>
      <c r="K54" s="155" t="s">
        <v>3487</v>
      </c>
      <c r="L54" s="27"/>
      <c r="M54" s="27"/>
      <c r="N54" s="27"/>
      <c r="O54" s="27"/>
      <c r="P54" s="27"/>
      <c r="Q54" s="27"/>
      <c r="R54" s="27"/>
      <c r="S54" s="27"/>
      <c r="T54" s="27"/>
      <c r="U54" s="27"/>
      <c r="V54" s="27"/>
      <c r="W54" s="27"/>
      <c r="X54" s="27"/>
      <c r="Y54" s="27"/>
      <c r="Z54" s="27"/>
      <c r="AA54" s="27"/>
      <c r="AB54" s="27"/>
    </row>
    <row r="55" ht="12.75" customHeight="1">
      <c r="A55" s="5"/>
      <c r="B55" s="27"/>
      <c r="C55" s="27"/>
      <c r="D55" s="27"/>
      <c r="E55" s="27"/>
      <c r="F55" s="27"/>
      <c r="G55" s="78"/>
      <c r="H55" s="31"/>
      <c r="I55" s="27"/>
      <c r="J55" s="27">
        <v>98.0</v>
      </c>
      <c r="K55" s="27" t="s">
        <v>3086</v>
      </c>
      <c r="L55" s="27"/>
      <c r="M55" s="27"/>
      <c r="N55" s="27"/>
      <c r="O55" s="27"/>
      <c r="P55" s="27"/>
      <c r="Q55" s="27"/>
      <c r="R55" s="27"/>
      <c r="S55" s="27"/>
      <c r="T55" s="27"/>
      <c r="U55" s="27"/>
      <c r="V55" s="27"/>
      <c r="W55" s="27"/>
      <c r="X55" s="27"/>
      <c r="Y55" s="27"/>
      <c r="Z55" s="27"/>
      <c r="AA55" s="27"/>
      <c r="AB55" s="27"/>
    </row>
    <row r="56" ht="12.75" customHeight="1">
      <c r="A56" s="5"/>
      <c r="B56" s="27"/>
      <c r="C56" s="27"/>
      <c r="D56" s="27"/>
      <c r="E56" s="27"/>
      <c r="F56" s="27"/>
      <c r="G56" s="78"/>
      <c r="H56" s="31"/>
      <c r="I56" s="27"/>
      <c r="J56" s="27">
        <v>99.0</v>
      </c>
      <c r="K56" s="27" t="s">
        <v>3533</v>
      </c>
      <c r="L56" s="27"/>
      <c r="M56" s="27"/>
      <c r="N56" s="27"/>
      <c r="O56" s="27"/>
      <c r="P56" s="27"/>
      <c r="Q56" s="27"/>
      <c r="R56" s="27"/>
      <c r="S56" s="27"/>
      <c r="T56" s="27"/>
      <c r="U56" s="27"/>
      <c r="V56" s="27"/>
      <c r="W56" s="27"/>
      <c r="X56" s="27"/>
      <c r="Y56" s="27"/>
      <c r="Z56" s="27"/>
      <c r="AA56" s="27"/>
      <c r="AB56" s="27"/>
    </row>
    <row r="57" ht="12.75" customHeight="1">
      <c r="A57" s="5"/>
      <c r="B57" s="27"/>
      <c r="C57" s="27"/>
      <c r="D57" s="27"/>
      <c r="E57" s="27"/>
      <c r="F57" s="27"/>
      <c r="G57" s="78"/>
      <c r="H57" s="31"/>
      <c r="I57" s="27"/>
      <c r="J57" s="27"/>
      <c r="K57" s="27"/>
      <c r="L57" s="27"/>
      <c r="M57" s="27"/>
      <c r="N57" s="27"/>
      <c r="O57" s="27"/>
      <c r="P57" s="27"/>
      <c r="Q57" s="27"/>
      <c r="R57" s="27"/>
      <c r="S57" s="27"/>
      <c r="T57" s="27"/>
      <c r="U57" s="27"/>
      <c r="V57" s="27"/>
      <c r="W57" s="27"/>
      <c r="X57" s="27"/>
      <c r="Y57" s="27"/>
      <c r="Z57" s="27"/>
      <c r="AA57" s="27"/>
      <c r="AB57" s="27"/>
    </row>
    <row r="58" ht="12.75" customHeight="1">
      <c r="A58" s="5"/>
      <c r="B58" s="27"/>
      <c r="C58" s="27"/>
      <c r="D58" s="27"/>
      <c r="E58" s="27"/>
      <c r="F58" s="27"/>
      <c r="G58" s="78"/>
      <c r="H58" s="31"/>
      <c r="I58" s="27"/>
      <c r="J58" s="27"/>
      <c r="K58" s="27"/>
      <c r="L58" s="27"/>
      <c r="M58" s="27"/>
      <c r="N58" s="27"/>
      <c r="O58" s="27"/>
      <c r="P58" s="27"/>
      <c r="Q58" s="27"/>
      <c r="R58" s="27"/>
      <c r="S58" s="27"/>
      <c r="T58" s="27"/>
      <c r="U58" s="27"/>
      <c r="V58" s="27"/>
      <c r="W58" s="27"/>
      <c r="X58" s="27"/>
      <c r="Y58" s="27"/>
      <c r="Z58" s="27"/>
      <c r="AA58" s="27"/>
      <c r="AB58" s="27"/>
    </row>
    <row r="59" ht="12.75" customHeight="1">
      <c r="A59" s="5"/>
      <c r="B59" s="27"/>
      <c r="C59" s="27"/>
      <c r="D59" s="27"/>
      <c r="E59" s="27"/>
      <c r="F59" s="27"/>
      <c r="G59" s="78"/>
      <c r="H59" s="31"/>
      <c r="I59" s="27"/>
      <c r="J59" s="27"/>
      <c r="K59" s="27"/>
      <c r="L59" s="27"/>
      <c r="M59" s="27"/>
      <c r="N59" s="27"/>
      <c r="O59" s="27"/>
      <c r="P59" s="27"/>
      <c r="Q59" s="27"/>
      <c r="R59" s="27"/>
      <c r="S59" s="27"/>
      <c r="T59" s="27"/>
      <c r="U59" s="27"/>
      <c r="V59" s="27"/>
      <c r="W59" s="27"/>
      <c r="X59" s="27"/>
      <c r="Y59" s="27"/>
      <c r="Z59" s="27"/>
      <c r="AA59" s="27"/>
      <c r="AB59" s="27"/>
    </row>
    <row r="60" ht="12.75" customHeight="1">
      <c r="A60" s="5"/>
      <c r="B60" s="27"/>
      <c r="C60" s="27"/>
      <c r="D60" s="27"/>
      <c r="E60" s="27"/>
      <c r="F60" s="27"/>
      <c r="G60" s="78"/>
      <c r="H60" s="31"/>
      <c r="I60" s="27"/>
      <c r="J60" s="27"/>
      <c r="K60" s="27"/>
      <c r="L60" s="27"/>
      <c r="M60" s="27"/>
      <c r="N60" s="27"/>
      <c r="O60" s="27"/>
      <c r="P60" s="27"/>
      <c r="Q60" s="27"/>
      <c r="R60" s="27"/>
      <c r="S60" s="27"/>
      <c r="T60" s="27"/>
      <c r="U60" s="27"/>
      <c r="V60" s="27"/>
      <c r="W60" s="27"/>
      <c r="X60" s="27"/>
      <c r="Y60" s="27"/>
      <c r="Z60" s="27"/>
      <c r="AA60" s="27"/>
      <c r="AB60" s="27"/>
    </row>
    <row r="61" ht="12.75" customHeight="1">
      <c r="A61" s="5"/>
      <c r="B61" s="27"/>
      <c r="C61" s="27"/>
      <c r="D61" s="27"/>
      <c r="E61" s="27"/>
      <c r="F61" s="27"/>
      <c r="G61" s="78"/>
      <c r="H61" s="31"/>
      <c r="I61" s="27"/>
      <c r="J61" s="27"/>
      <c r="K61" s="27"/>
      <c r="L61" s="27"/>
      <c r="M61" s="27"/>
      <c r="N61" s="27"/>
      <c r="O61" s="27"/>
      <c r="P61" s="27"/>
      <c r="Q61" s="27"/>
      <c r="R61" s="27"/>
      <c r="S61" s="27"/>
      <c r="T61" s="27"/>
      <c r="U61" s="27"/>
      <c r="V61" s="27"/>
      <c r="W61" s="27"/>
      <c r="X61" s="27"/>
      <c r="Y61" s="27"/>
      <c r="Z61" s="27"/>
      <c r="AA61" s="27"/>
      <c r="AB61" s="27"/>
    </row>
    <row r="62" ht="12.75" customHeight="1">
      <c r="A62" s="5"/>
      <c r="B62" s="27"/>
      <c r="C62" s="27"/>
      <c r="D62" s="27"/>
      <c r="E62" s="27"/>
      <c r="F62" s="27"/>
      <c r="G62" s="78"/>
      <c r="H62" s="31"/>
      <c r="I62" s="27"/>
      <c r="J62" s="27"/>
      <c r="K62" s="27"/>
      <c r="L62" s="27"/>
      <c r="M62" s="27"/>
      <c r="N62" s="27"/>
      <c r="O62" s="27"/>
      <c r="P62" s="27"/>
      <c r="Q62" s="27"/>
      <c r="R62" s="27"/>
      <c r="S62" s="27"/>
      <c r="T62" s="27"/>
      <c r="U62" s="27"/>
      <c r="V62" s="27"/>
      <c r="W62" s="27"/>
      <c r="X62" s="27"/>
      <c r="Y62" s="27"/>
      <c r="Z62" s="27"/>
      <c r="AA62" s="27"/>
      <c r="AB62" s="27"/>
    </row>
    <row r="63" ht="12.75" customHeight="1">
      <c r="A63" s="5"/>
      <c r="B63" s="27"/>
      <c r="C63" s="27"/>
      <c r="D63" s="27"/>
      <c r="E63" s="27"/>
      <c r="F63" s="27"/>
      <c r="G63" s="78"/>
      <c r="H63" s="31"/>
      <c r="I63" s="27"/>
      <c r="J63" s="27"/>
      <c r="K63" s="27"/>
      <c r="L63" s="27"/>
      <c r="M63" s="27"/>
      <c r="N63" s="27"/>
      <c r="O63" s="27"/>
      <c r="P63" s="27"/>
      <c r="Q63" s="27"/>
      <c r="R63" s="27"/>
      <c r="S63" s="27"/>
      <c r="T63" s="27"/>
      <c r="U63" s="27"/>
      <c r="V63" s="27"/>
      <c r="W63" s="27"/>
      <c r="X63" s="27"/>
      <c r="Y63" s="27"/>
      <c r="Z63" s="27"/>
      <c r="AA63" s="27"/>
      <c r="AB63" s="27"/>
    </row>
    <row r="64" ht="12.75" customHeight="1">
      <c r="A64" s="5"/>
      <c r="B64" s="27"/>
      <c r="C64" s="27"/>
      <c r="D64" s="27"/>
      <c r="E64" s="27"/>
      <c r="F64" s="27"/>
      <c r="G64" s="78"/>
      <c r="H64" s="31"/>
      <c r="I64" s="27"/>
      <c r="J64" s="27"/>
      <c r="K64" s="27"/>
      <c r="L64" s="27"/>
      <c r="M64" s="27"/>
      <c r="N64" s="27"/>
      <c r="O64" s="27"/>
      <c r="P64" s="27"/>
      <c r="Q64" s="27"/>
      <c r="R64" s="27"/>
      <c r="S64" s="27"/>
      <c r="T64" s="27"/>
      <c r="U64" s="27"/>
      <c r="V64" s="27"/>
      <c r="W64" s="27"/>
      <c r="X64" s="27"/>
      <c r="Y64" s="27"/>
      <c r="Z64" s="27"/>
      <c r="AA64" s="27"/>
      <c r="AB64" s="27"/>
    </row>
    <row r="65" ht="12.75" customHeight="1">
      <c r="A65" s="5"/>
      <c r="B65" s="27"/>
      <c r="C65" s="27"/>
      <c r="D65" s="27"/>
      <c r="E65" s="27"/>
      <c r="F65" s="27"/>
      <c r="G65" s="78"/>
      <c r="H65" s="31"/>
      <c r="I65" s="27"/>
      <c r="J65" s="27"/>
      <c r="K65" s="27"/>
      <c r="L65" s="27"/>
      <c r="M65" s="27"/>
      <c r="N65" s="27"/>
      <c r="O65" s="27"/>
      <c r="P65" s="27"/>
      <c r="Q65" s="27"/>
      <c r="R65" s="27"/>
      <c r="S65" s="27"/>
      <c r="T65" s="27"/>
      <c r="U65" s="27"/>
      <c r="V65" s="27"/>
      <c r="W65" s="27"/>
      <c r="X65" s="27"/>
      <c r="Y65" s="27"/>
      <c r="Z65" s="27"/>
      <c r="AA65" s="27"/>
      <c r="AB65" s="27"/>
    </row>
    <row r="66" ht="12.75" customHeight="1">
      <c r="A66" s="5"/>
      <c r="B66" s="27"/>
      <c r="C66" s="27"/>
      <c r="D66" s="27"/>
      <c r="E66" s="27"/>
      <c r="F66" s="27"/>
      <c r="G66" s="78"/>
      <c r="H66" s="31"/>
      <c r="I66" s="27"/>
      <c r="J66" s="27"/>
      <c r="K66" s="27"/>
      <c r="L66" s="27"/>
      <c r="M66" s="27"/>
      <c r="N66" s="27"/>
      <c r="O66" s="27"/>
      <c r="P66" s="27"/>
      <c r="Q66" s="27"/>
      <c r="R66" s="27"/>
      <c r="S66" s="27"/>
      <c r="T66" s="27"/>
      <c r="U66" s="27"/>
      <c r="V66" s="27"/>
      <c r="W66" s="27"/>
      <c r="X66" s="27"/>
      <c r="Y66" s="27"/>
      <c r="Z66" s="27"/>
      <c r="AA66" s="27"/>
      <c r="AB66" s="27"/>
    </row>
    <row r="67" ht="12.75" customHeight="1">
      <c r="A67" s="5"/>
      <c r="B67" s="27"/>
      <c r="C67" s="27"/>
      <c r="D67" s="27"/>
      <c r="E67" s="27"/>
      <c r="F67" s="27"/>
      <c r="G67" s="78"/>
      <c r="H67" s="31"/>
      <c r="I67" s="27"/>
      <c r="J67" s="27"/>
      <c r="K67" s="27"/>
      <c r="L67" s="27"/>
      <c r="M67" s="27"/>
      <c r="N67" s="27"/>
      <c r="O67" s="27"/>
      <c r="P67" s="27"/>
      <c r="Q67" s="27"/>
      <c r="R67" s="27"/>
      <c r="S67" s="27"/>
      <c r="T67" s="27"/>
      <c r="U67" s="27"/>
      <c r="V67" s="27"/>
      <c r="W67" s="27"/>
      <c r="X67" s="27"/>
      <c r="Y67" s="27"/>
      <c r="Z67" s="27"/>
      <c r="AA67" s="27"/>
      <c r="AB67" s="27"/>
    </row>
    <row r="68" ht="12.75" customHeight="1">
      <c r="A68" s="5"/>
      <c r="B68" s="27"/>
      <c r="C68" s="27"/>
      <c r="D68" s="27"/>
      <c r="E68" s="27"/>
      <c r="F68" s="27"/>
      <c r="G68" s="78"/>
      <c r="H68" s="31"/>
      <c r="I68" s="27"/>
      <c r="J68" s="27"/>
      <c r="K68" s="27"/>
      <c r="L68" s="27"/>
      <c r="M68" s="27"/>
      <c r="N68" s="27"/>
      <c r="O68" s="27"/>
      <c r="P68" s="27"/>
      <c r="Q68" s="27"/>
      <c r="R68" s="27"/>
      <c r="S68" s="27"/>
      <c r="T68" s="27"/>
      <c r="U68" s="27"/>
      <c r="V68" s="27"/>
      <c r="W68" s="27"/>
      <c r="X68" s="27"/>
      <c r="Y68" s="27"/>
      <c r="Z68" s="27"/>
      <c r="AA68" s="27"/>
      <c r="AB68" s="27"/>
    </row>
    <row r="69" ht="12.75" customHeight="1">
      <c r="A69" s="5"/>
      <c r="B69" s="27"/>
      <c r="C69" s="27"/>
      <c r="D69" s="27"/>
      <c r="E69" s="27"/>
      <c r="F69" s="27"/>
      <c r="G69" s="78"/>
      <c r="H69" s="31"/>
      <c r="I69" s="27"/>
      <c r="J69" s="27"/>
      <c r="K69" s="27"/>
      <c r="L69" s="27"/>
      <c r="M69" s="27"/>
      <c r="N69" s="27"/>
      <c r="O69" s="27"/>
      <c r="P69" s="27"/>
      <c r="Q69" s="27"/>
      <c r="R69" s="27"/>
      <c r="S69" s="27"/>
      <c r="T69" s="27"/>
      <c r="U69" s="27"/>
      <c r="V69" s="27"/>
      <c r="W69" s="27"/>
      <c r="X69" s="27"/>
      <c r="Y69" s="27"/>
      <c r="Z69" s="27"/>
      <c r="AA69" s="27"/>
      <c r="AB69" s="27"/>
    </row>
    <row r="70" ht="12.75" customHeight="1">
      <c r="A70" s="5"/>
      <c r="B70" s="27"/>
      <c r="C70" s="27"/>
      <c r="D70" s="27"/>
      <c r="E70" s="27"/>
      <c r="F70" s="27"/>
      <c r="G70" s="78"/>
      <c r="H70" s="31"/>
      <c r="I70" s="27"/>
      <c r="J70" s="27"/>
      <c r="K70" s="27"/>
      <c r="L70" s="27"/>
      <c r="M70" s="27"/>
      <c r="N70" s="27"/>
      <c r="O70" s="27"/>
      <c r="P70" s="27"/>
      <c r="Q70" s="27"/>
      <c r="R70" s="27"/>
      <c r="S70" s="27"/>
      <c r="T70" s="27"/>
      <c r="U70" s="27"/>
      <c r="V70" s="27"/>
      <c r="W70" s="27"/>
      <c r="X70" s="27"/>
      <c r="Y70" s="27"/>
      <c r="Z70" s="27"/>
      <c r="AA70" s="27"/>
      <c r="AB70" s="27"/>
    </row>
    <row r="71" ht="12.75" customHeight="1">
      <c r="A71" s="5"/>
      <c r="B71" s="27"/>
      <c r="C71" s="27"/>
      <c r="D71" s="27"/>
      <c r="E71" s="27"/>
      <c r="F71" s="27"/>
      <c r="G71" s="78"/>
      <c r="H71" s="31"/>
      <c r="I71" s="27"/>
      <c r="J71" s="27"/>
      <c r="K71" s="27"/>
      <c r="L71" s="27"/>
      <c r="M71" s="27"/>
      <c r="N71" s="27"/>
      <c r="O71" s="27"/>
      <c r="P71" s="27"/>
      <c r="Q71" s="27"/>
      <c r="R71" s="27"/>
      <c r="S71" s="27"/>
      <c r="T71" s="27"/>
      <c r="U71" s="27"/>
      <c r="V71" s="27"/>
      <c r="W71" s="27"/>
      <c r="X71" s="27"/>
      <c r="Y71" s="27"/>
      <c r="Z71" s="27"/>
      <c r="AA71" s="27"/>
      <c r="AB71" s="27"/>
    </row>
    <row r="72" ht="12.75" customHeight="1">
      <c r="A72" s="5"/>
      <c r="B72" s="27"/>
      <c r="C72" s="27"/>
      <c r="D72" s="27"/>
      <c r="E72" s="27"/>
      <c r="F72" s="27"/>
      <c r="G72" s="78"/>
      <c r="H72" s="31"/>
      <c r="I72" s="27"/>
      <c r="J72" s="27"/>
      <c r="K72" s="27"/>
      <c r="L72" s="27"/>
      <c r="M72" s="27"/>
      <c r="N72" s="27"/>
      <c r="O72" s="27"/>
      <c r="P72" s="27"/>
      <c r="Q72" s="27"/>
      <c r="R72" s="27"/>
      <c r="S72" s="27"/>
      <c r="T72" s="27"/>
      <c r="U72" s="27"/>
      <c r="V72" s="27"/>
      <c r="W72" s="27"/>
      <c r="X72" s="27"/>
      <c r="Y72" s="27"/>
      <c r="Z72" s="27"/>
      <c r="AA72" s="27"/>
      <c r="AB72" s="27"/>
    </row>
    <row r="73" ht="12.75" customHeight="1">
      <c r="A73" s="5"/>
      <c r="B73" s="27"/>
      <c r="C73" s="27"/>
      <c r="D73" s="27"/>
      <c r="E73" s="27"/>
      <c r="F73" s="27"/>
      <c r="G73" s="78"/>
      <c r="H73" s="31"/>
      <c r="I73" s="27"/>
      <c r="J73" s="27"/>
      <c r="K73" s="27"/>
      <c r="L73" s="27"/>
      <c r="M73" s="27"/>
      <c r="N73" s="27"/>
      <c r="O73" s="27"/>
      <c r="P73" s="27"/>
      <c r="Q73" s="27"/>
      <c r="R73" s="27"/>
      <c r="S73" s="27"/>
      <c r="T73" s="27"/>
      <c r="U73" s="27"/>
      <c r="V73" s="27"/>
      <c r="W73" s="27"/>
      <c r="X73" s="27"/>
      <c r="Y73" s="27"/>
      <c r="Z73" s="27"/>
      <c r="AA73" s="27"/>
      <c r="AB73" s="27"/>
    </row>
    <row r="74" ht="12.75" customHeight="1">
      <c r="A74" s="5"/>
      <c r="B74" s="27"/>
      <c r="C74" s="27"/>
      <c r="D74" s="27"/>
      <c r="E74" s="27"/>
      <c r="F74" s="27"/>
      <c r="G74" s="78"/>
      <c r="H74" s="31"/>
      <c r="I74" s="27"/>
      <c r="J74" s="27"/>
      <c r="K74" s="27"/>
      <c r="L74" s="27"/>
      <c r="M74" s="27"/>
      <c r="N74" s="27"/>
      <c r="O74" s="27"/>
      <c r="P74" s="27"/>
      <c r="Q74" s="27"/>
      <c r="R74" s="27"/>
      <c r="S74" s="27"/>
      <c r="T74" s="27"/>
      <c r="U74" s="27"/>
      <c r="V74" s="27"/>
      <c r="W74" s="27"/>
      <c r="X74" s="27"/>
      <c r="Y74" s="27"/>
      <c r="Z74" s="27"/>
      <c r="AA74" s="27"/>
      <c r="AB74" s="27"/>
    </row>
    <row r="75" ht="12.75" customHeight="1">
      <c r="A75" s="5"/>
      <c r="B75" s="27"/>
      <c r="C75" s="27"/>
      <c r="D75" s="27"/>
      <c r="E75" s="27"/>
      <c r="F75" s="27"/>
      <c r="G75" s="78"/>
      <c r="H75" s="31"/>
      <c r="I75" s="27"/>
      <c r="J75" s="27"/>
      <c r="K75" s="27"/>
      <c r="L75" s="27"/>
      <c r="M75" s="27"/>
      <c r="N75" s="27"/>
      <c r="O75" s="27"/>
      <c r="P75" s="27"/>
      <c r="Q75" s="27"/>
      <c r="R75" s="27"/>
      <c r="S75" s="27"/>
      <c r="T75" s="27"/>
      <c r="U75" s="27"/>
      <c r="V75" s="27"/>
      <c r="W75" s="27"/>
      <c r="X75" s="27"/>
      <c r="Y75" s="27"/>
      <c r="Z75" s="27"/>
      <c r="AA75" s="27"/>
      <c r="AB75" s="27"/>
    </row>
    <row r="76" ht="12.75" customHeight="1">
      <c r="A76" s="5"/>
      <c r="B76" s="27"/>
      <c r="C76" s="27"/>
      <c r="D76" s="27"/>
      <c r="E76" s="27"/>
      <c r="F76" s="27"/>
      <c r="G76" s="78"/>
      <c r="H76" s="31"/>
      <c r="I76" s="27"/>
      <c r="J76" s="27"/>
      <c r="K76" s="27"/>
      <c r="L76" s="27"/>
      <c r="M76" s="27"/>
      <c r="N76" s="27"/>
      <c r="O76" s="27"/>
      <c r="P76" s="27"/>
      <c r="Q76" s="27"/>
      <c r="R76" s="27"/>
      <c r="S76" s="27"/>
      <c r="T76" s="27"/>
      <c r="U76" s="27"/>
      <c r="V76" s="27"/>
      <c r="W76" s="27"/>
      <c r="X76" s="27"/>
      <c r="Y76" s="27"/>
      <c r="Z76" s="27"/>
      <c r="AA76" s="27"/>
      <c r="AB76" s="27"/>
    </row>
    <row r="77" ht="12.75" customHeight="1">
      <c r="A77" s="5"/>
      <c r="B77" s="27"/>
      <c r="C77" s="27"/>
      <c r="D77" s="27"/>
      <c r="E77" s="27"/>
      <c r="F77" s="27"/>
      <c r="G77" s="78"/>
      <c r="H77" s="31"/>
      <c r="I77" s="27"/>
      <c r="J77" s="27"/>
      <c r="K77" s="27"/>
      <c r="L77" s="27"/>
      <c r="M77" s="27"/>
      <c r="N77" s="27"/>
      <c r="O77" s="27"/>
      <c r="P77" s="27"/>
      <c r="Q77" s="27"/>
      <c r="R77" s="27"/>
      <c r="S77" s="27"/>
      <c r="T77" s="27"/>
      <c r="U77" s="27"/>
      <c r="V77" s="27"/>
      <c r="W77" s="27"/>
      <c r="X77" s="27"/>
      <c r="Y77" s="27"/>
      <c r="Z77" s="27"/>
      <c r="AA77" s="27"/>
      <c r="AB77" s="27"/>
    </row>
    <row r="78" ht="12.75" customHeight="1">
      <c r="A78" s="5"/>
      <c r="B78" s="27"/>
      <c r="C78" s="27"/>
      <c r="D78" s="27"/>
      <c r="E78" s="27"/>
      <c r="F78" s="27"/>
      <c r="G78" s="78"/>
      <c r="H78" s="31"/>
      <c r="I78" s="27"/>
      <c r="J78" s="27"/>
      <c r="K78" s="27"/>
      <c r="L78" s="27"/>
      <c r="M78" s="27"/>
      <c r="N78" s="27"/>
      <c r="O78" s="27"/>
      <c r="P78" s="27"/>
      <c r="Q78" s="27"/>
      <c r="R78" s="27"/>
      <c r="S78" s="27"/>
      <c r="T78" s="27"/>
      <c r="U78" s="27"/>
      <c r="V78" s="27"/>
      <c r="W78" s="27"/>
      <c r="X78" s="27"/>
      <c r="Y78" s="27"/>
      <c r="Z78" s="27"/>
      <c r="AA78" s="27"/>
      <c r="AB78" s="27"/>
    </row>
    <row r="79" ht="12.75" customHeight="1">
      <c r="A79" s="5"/>
      <c r="B79" s="27"/>
      <c r="C79" s="27"/>
      <c r="D79" s="27"/>
      <c r="E79" s="27"/>
      <c r="F79" s="27"/>
      <c r="G79" s="78"/>
      <c r="H79" s="31"/>
      <c r="I79" s="27"/>
      <c r="J79" s="27"/>
      <c r="K79" s="27"/>
      <c r="L79" s="27"/>
      <c r="M79" s="27"/>
      <c r="N79" s="27"/>
      <c r="O79" s="27"/>
      <c r="P79" s="27"/>
      <c r="Q79" s="27"/>
      <c r="R79" s="27"/>
      <c r="S79" s="27"/>
      <c r="T79" s="27"/>
      <c r="U79" s="27"/>
      <c r="V79" s="27"/>
      <c r="W79" s="27"/>
      <c r="X79" s="27"/>
      <c r="Y79" s="27"/>
      <c r="Z79" s="27"/>
      <c r="AA79" s="27"/>
      <c r="AB79" s="27"/>
    </row>
    <row r="80" ht="12.75" customHeight="1">
      <c r="A80" s="5"/>
      <c r="B80" s="27"/>
      <c r="C80" s="27"/>
      <c r="D80" s="27"/>
      <c r="E80" s="27"/>
      <c r="F80" s="27"/>
      <c r="G80" s="78"/>
      <c r="H80" s="31"/>
      <c r="I80" s="27"/>
      <c r="J80" s="27"/>
      <c r="K80" s="27"/>
      <c r="L80" s="27"/>
      <c r="M80" s="27"/>
      <c r="N80" s="27"/>
      <c r="O80" s="27"/>
      <c r="P80" s="27"/>
      <c r="Q80" s="27"/>
      <c r="R80" s="27"/>
      <c r="S80" s="27"/>
      <c r="T80" s="27"/>
      <c r="U80" s="27"/>
      <c r="V80" s="27"/>
      <c r="W80" s="27"/>
      <c r="X80" s="27"/>
      <c r="Y80" s="27"/>
      <c r="Z80" s="27"/>
      <c r="AA80" s="27"/>
      <c r="AB80" s="27"/>
    </row>
    <row r="81" ht="12.75" customHeight="1">
      <c r="A81" s="5"/>
      <c r="B81" s="27"/>
      <c r="C81" s="27"/>
      <c r="D81" s="27"/>
      <c r="E81" s="27"/>
      <c r="F81" s="27"/>
      <c r="G81" s="78"/>
      <c r="H81" s="31"/>
      <c r="I81" s="27"/>
      <c r="J81" s="27"/>
      <c r="K81" s="27"/>
      <c r="L81" s="27"/>
      <c r="M81" s="27"/>
      <c r="N81" s="27"/>
      <c r="O81" s="27"/>
      <c r="P81" s="27"/>
      <c r="Q81" s="27"/>
      <c r="R81" s="27"/>
      <c r="S81" s="27"/>
      <c r="T81" s="27"/>
      <c r="U81" s="27"/>
      <c r="V81" s="27"/>
      <c r="W81" s="27"/>
      <c r="X81" s="27"/>
      <c r="Y81" s="27"/>
      <c r="Z81" s="27"/>
      <c r="AA81" s="27"/>
      <c r="AB81" s="27"/>
    </row>
    <row r="82" ht="12.75" customHeight="1">
      <c r="A82" s="5"/>
      <c r="B82" s="27"/>
      <c r="C82" s="27"/>
      <c r="D82" s="27"/>
      <c r="E82" s="27"/>
      <c r="F82" s="27"/>
      <c r="G82" s="78"/>
      <c r="H82" s="31"/>
      <c r="I82" s="27"/>
      <c r="J82" s="27"/>
      <c r="K82" s="27"/>
      <c r="L82" s="27"/>
      <c r="M82" s="27"/>
      <c r="N82" s="27"/>
      <c r="O82" s="27"/>
      <c r="P82" s="27"/>
      <c r="Q82" s="27"/>
      <c r="R82" s="27"/>
      <c r="S82" s="27"/>
      <c r="T82" s="27"/>
      <c r="U82" s="27"/>
      <c r="V82" s="27"/>
      <c r="W82" s="27"/>
      <c r="X82" s="27"/>
      <c r="Y82" s="27"/>
      <c r="Z82" s="27"/>
      <c r="AA82" s="27"/>
      <c r="AB82" s="27"/>
    </row>
    <row r="83" ht="12.75" customHeight="1">
      <c r="A83" s="5"/>
      <c r="B83" s="27"/>
      <c r="C83" s="27"/>
      <c r="D83" s="27"/>
      <c r="E83" s="27"/>
      <c r="F83" s="27"/>
      <c r="G83" s="78"/>
      <c r="H83" s="31"/>
      <c r="I83" s="27"/>
      <c r="J83" s="27"/>
      <c r="K83" s="27"/>
      <c r="L83" s="27"/>
      <c r="M83" s="27"/>
      <c r="N83" s="27"/>
      <c r="O83" s="27"/>
      <c r="P83" s="27"/>
      <c r="Q83" s="27"/>
      <c r="R83" s="27"/>
      <c r="S83" s="27"/>
      <c r="T83" s="27"/>
      <c r="U83" s="27"/>
      <c r="V83" s="27"/>
      <c r="W83" s="27"/>
      <c r="X83" s="27"/>
      <c r="Y83" s="27"/>
      <c r="Z83" s="27"/>
      <c r="AA83" s="27"/>
      <c r="AB83" s="27"/>
    </row>
    <row r="84" ht="12.75" customHeight="1">
      <c r="A84" s="5"/>
      <c r="B84" s="27"/>
      <c r="C84" s="27"/>
      <c r="D84" s="27"/>
      <c r="E84" s="27"/>
      <c r="F84" s="27"/>
      <c r="G84" s="78"/>
      <c r="H84" s="31"/>
      <c r="I84" s="27"/>
      <c r="J84" s="27"/>
      <c r="K84" s="27"/>
      <c r="L84" s="27"/>
      <c r="M84" s="27"/>
      <c r="N84" s="27"/>
      <c r="O84" s="27"/>
      <c r="P84" s="27"/>
      <c r="Q84" s="27"/>
      <c r="R84" s="27"/>
      <c r="S84" s="27"/>
      <c r="T84" s="27"/>
      <c r="U84" s="27"/>
      <c r="V84" s="27"/>
      <c r="W84" s="27"/>
      <c r="X84" s="27"/>
      <c r="Y84" s="27"/>
      <c r="Z84" s="27"/>
      <c r="AA84" s="27"/>
      <c r="AB84" s="27"/>
    </row>
    <row r="85" ht="12.75" customHeight="1">
      <c r="A85" s="5"/>
      <c r="B85" s="27"/>
      <c r="C85" s="27"/>
      <c r="D85" s="27"/>
      <c r="E85" s="27"/>
      <c r="F85" s="27"/>
      <c r="G85" s="78"/>
      <c r="H85" s="31"/>
      <c r="I85" s="27"/>
      <c r="J85" s="27"/>
      <c r="K85" s="27"/>
      <c r="L85" s="27"/>
      <c r="M85" s="27"/>
      <c r="N85" s="27"/>
      <c r="O85" s="27"/>
      <c r="P85" s="27"/>
      <c r="Q85" s="27"/>
      <c r="R85" s="27"/>
      <c r="S85" s="27"/>
      <c r="T85" s="27"/>
      <c r="U85" s="27"/>
      <c r="V85" s="27"/>
      <c r="W85" s="27"/>
      <c r="X85" s="27"/>
      <c r="Y85" s="27"/>
      <c r="Z85" s="27"/>
      <c r="AA85" s="27"/>
      <c r="AB85" s="27"/>
    </row>
    <row r="86" ht="12.75" customHeight="1">
      <c r="A86" s="5"/>
      <c r="B86" s="27"/>
      <c r="C86" s="27"/>
      <c r="D86" s="27"/>
      <c r="E86" s="27"/>
      <c r="F86" s="27"/>
      <c r="G86" s="78"/>
      <c r="H86" s="31"/>
      <c r="I86" s="27"/>
      <c r="J86" s="27"/>
      <c r="K86" s="27"/>
      <c r="L86" s="27"/>
      <c r="M86" s="27"/>
      <c r="N86" s="27"/>
      <c r="O86" s="27"/>
      <c r="P86" s="27"/>
      <c r="Q86" s="27"/>
      <c r="R86" s="27"/>
      <c r="S86" s="27"/>
      <c r="T86" s="27"/>
      <c r="U86" s="27"/>
      <c r="V86" s="27"/>
      <c r="W86" s="27"/>
      <c r="X86" s="27"/>
      <c r="Y86" s="27"/>
      <c r="Z86" s="27"/>
      <c r="AA86" s="27"/>
      <c r="AB86" s="27"/>
    </row>
    <row r="87" ht="12.75" customHeight="1">
      <c r="A87" s="5"/>
      <c r="B87" s="27"/>
      <c r="C87" s="27"/>
      <c r="D87" s="27"/>
      <c r="E87" s="27"/>
      <c r="F87" s="27"/>
      <c r="G87" s="78"/>
      <c r="H87" s="31"/>
      <c r="I87" s="27"/>
      <c r="J87" s="27"/>
      <c r="K87" s="27"/>
      <c r="L87" s="27"/>
      <c r="M87" s="27"/>
      <c r="N87" s="27"/>
      <c r="O87" s="27"/>
      <c r="P87" s="27"/>
      <c r="Q87" s="27"/>
      <c r="R87" s="27"/>
      <c r="S87" s="27"/>
      <c r="T87" s="27"/>
      <c r="U87" s="27"/>
      <c r="V87" s="27"/>
      <c r="W87" s="27"/>
      <c r="X87" s="27"/>
      <c r="Y87" s="27"/>
      <c r="Z87" s="27"/>
      <c r="AA87" s="27"/>
      <c r="AB87" s="27"/>
    </row>
    <row r="88" ht="12.75" customHeight="1">
      <c r="A88" s="5"/>
      <c r="B88" s="27"/>
      <c r="C88" s="27"/>
      <c r="D88" s="27"/>
      <c r="E88" s="27"/>
      <c r="F88" s="27"/>
      <c r="G88" s="78"/>
      <c r="H88" s="31"/>
      <c r="I88" s="27"/>
      <c r="J88" s="27"/>
      <c r="K88" s="27"/>
      <c r="L88" s="27"/>
      <c r="M88" s="27"/>
      <c r="N88" s="27"/>
      <c r="O88" s="27"/>
      <c r="P88" s="27"/>
      <c r="Q88" s="27"/>
      <c r="R88" s="27"/>
      <c r="S88" s="27"/>
      <c r="T88" s="27"/>
      <c r="U88" s="27"/>
      <c r="V88" s="27"/>
      <c r="W88" s="27"/>
      <c r="X88" s="27"/>
      <c r="Y88" s="27"/>
      <c r="Z88" s="27"/>
      <c r="AA88" s="27"/>
      <c r="AB88" s="27"/>
    </row>
    <row r="89" ht="12.75" customHeight="1">
      <c r="A89" s="5"/>
      <c r="B89" s="27"/>
      <c r="C89" s="27"/>
      <c r="D89" s="27"/>
      <c r="E89" s="27"/>
      <c r="F89" s="27"/>
      <c r="G89" s="78"/>
      <c r="H89" s="31"/>
      <c r="I89" s="27"/>
      <c r="J89" s="27"/>
      <c r="K89" s="27"/>
      <c r="L89" s="27"/>
      <c r="M89" s="27"/>
      <c r="N89" s="27"/>
      <c r="O89" s="27"/>
      <c r="P89" s="27"/>
      <c r="Q89" s="27"/>
      <c r="R89" s="27"/>
      <c r="S89" s="27"/>
      <c r="T89" s="27"/>
      <c r="U89" s="27"/>
      <c r="V89" s="27"/>
      <c r="W89" s="27"/>
      <c r="X89" s="27"/>
      <c r="Y89" s="27"/>
      <c r="Z89" s="27"/>
      <c r="AA89" s="27"/>
      <c r="AB89" s="27"/>
    </row>
    <row r="90" ht="12.75" customHeight="1">
      <c r="A90" s="5"/>
      <c r="B90" s="27"/>
      <c r="C90" s="27"/>
      <c r="D90" s="27"/>
      <c r="E90" s="27"/>
      <c r="F90" s="27"/>
      <c r="G90" s="78"/>
      <c r="H90" s="31"/>
      <c r="I90" s="27"/>
      <c r="J90" s="27"/>
      <c r="K90" s="27"/>
      <c r="L90" s="27"/>
      <c r="M90" s="27"/>
      <c r="N90" s="27"/>
      <c r="O90" s="27"/>
      <c r="P90" s="27"/>
      <c r="Q90" s="27"/>
      <c r="R90" s="27"/>
      <c r="S90" s="27"/>
      <c r="T90" s="27"/>
      <c r="U90" s="27"/>
      <c r="V90" s="27"/>
      <c r="W90" s="27"/>
      <c r="X90" s="27"/>
      <c r="Y90" s="27"/>
      <c r="Z90" s="27"/>
      <c r="AA90" s="27"/>
      <c r="AB90" s="27"/>
    </row>
    <row r="91" ht="12.75" customHeight="1">
      <c r="A91" s="5"/>
      <c r="B91" s="27"/>
      <c r="C91" s="27"/>
      <c r="D91" s="27"/>
      <c r="E91" s="27"/>
      <c r="F91" s="27"/>
      <c r="G91" s="78"/>
      <c r="H91" s="31"/>
      <c r="I91" s="27"/>
      <c r="J91" s="27"/>
      <c r="K91" s="27"/>
      <c r="L91" s="27"/>
      <c r="M91" s="27"/>
      <c r="N91" s="27"/>
      <c r="O91" s="27"/>
      <c r="P91" s="27"/>
      <c r="Q91" s="27"/>
      <c r="R91" s="27"/>
      <c r="S91" s="27"/>
      <c r="T91" s="27"/>
      <c r="U91" s="27"/>
      <c r="V91" s="27"/>
      <c r="W91" s="27"/>
      <c r="X91" s="27"/>
      <c r="Y91" s="27"/>
      <c r="Z91" s="27"/>
      <c r="AA91" s="27"/>
      <c r="AB91" s="27"/>
    </row>
    <row r="92" ht="12.75" customHeight="1">
      <c r="A92" s="5"/>
      <c r="B92" s="27"/>
      <c r="C92" s="27"/>
      <c r="D92" s="27"/>
      <c r="E92" s="27"/>
      <c r="F92" s="27"/>
      <c r="G92" s="78"/>
      <c r="H92" s="31"/>
      <c r="I92" s="27"/>
      <c r="J92" s="27"/>
      <c r="K92" s="27"/>
      <c r="L92" s="27"/>
      <c r="M92" s="27"/>
      <c r="N92" s="27"/>
      <c r="O92" s="27"/>
      <c r="P92" s="27"/>
      <c r="Q92" s="27"/>
      <c r="R92" s="27"/>
      <c r="S92" s="27"/>
      <c r="T92" s="27"/>
      <c r="U92" s="27"/>
      <c r="V92" s="27"/>
      <c r="W92" s="27"/>
      <c r="X92" s="27"/>
      <c r="Y92" s="27"/>
      <c r="Z92" s="27"/>
      <c r="AA92" s="27"/>
      <c r="AB92" s="27"/>
    </row>
    <row r="93" ht="12.75" customHeight="1">
      <c r="A93" s="5"/>
      <c r="B93" s="27"/>
      <c r="C93" s="27"/>
      <c r="D93" s="27"/>
      <c r="E93" s="27"/>
      <c r="F93" s="27"/>
      <c r="G93" s="78"/>
      <c r="H93" s="31"/>
      <c r="I93" s="27"/>
      <c r="J93" s="27"/>
      <c r="K93" s="27"/>
      <c r="L93" s="27"/>
      <c r="M93" s="27"/>
      <c r="N93" s="27"/>
      <c r="O93" s="27"/>
      <c r="P93" s="27"/>
      <c r="Q93" s="27"/>
      <c r="R93" s="27"/>
      <c r="S93" s="27"/>
      <c r="T93" s="27"/>
      <c r="U93" s="27"/>
      <c r="V93" s="27"/>
      <c r="W93" s="27"/>
      <c r="X93" s="27"/>
      <c r="Y93" s="27"/>
      <c r="Z93" s="27"/>
      <c r="AA93" s="27"/>
      <c r="AB93" s="27"/>
    </row>
    <row r="94" ht="12.75" customHeight="1">
      <c r="A94" s="5"/>
      <c r="B94" s="27"/>
      <c r="C94" s="27"/>
      <c r="D94" s="27"/>
      <c r="E94" s="27"/>
      <c r="F94" s="27"/>
      <c r="G94" s="98"/>
      <c r="H94" s="31"/>
      <c r="I94" s="27"/>
      <c r="J94" s="27"/>
      <c r="K94" s="27"/>
      <c r="L94" s="27"/>
      <c r="M94" s="27"/>
      <c r="N94" s="27"/>
      <c r="O94" s="27"/>
      <c r="P94" s="27"/>
      <c r="Q94" s="27"/>
      <c r="R94" s="27"/>
      <c r="S94" s="27"/>
      <c r="T94" s="27"/>
      <c r="U94" s="27"/>
      <c r="V94" s="27"/>
      <c r="W94" s="27"/>
      <c r="X94" s="27"/>
      <c r="Y94" s="27"/>
      <c r="Z94" s="27"/>
      <c r="AA94" s="27"/>
      <c r="AB94" s="27"/>
    </row>
    <row r="95" ht="12.75" customHeight="1">
      <c r="A95" s="5"/>
      <c r="B95" s="27"/>
      <c r="C95" s="27"/>
      <c r="D95" s="27"/>
      <c r="E95" s="27"/>
      <c r="F95" s="27"/>
      <c r="G95" s="98"/>
      <c r="H95" s="31"/>
      <c r="I95" s="27"/>
      <c r="J95" s="27"/>
      <c r="K95" s="27"/>
      <c r="L95" s="27"/>
      <c r="M95" s="27"/>
      <c r="N95" s="27"/>
      <c r="O95" s="27"/>
      <c r="P95" s="27"/>
      <c r="Q95" s="27"/>
      <c r="R95" s="27"/>
      <c r="S95" s="27"/>
      <c r="T95" s="27"/>
      <c r="U95" s="27"/>
      <c r="V95" s="27"/>
      <c r="W95" s="27"/>
      <c r="X95" s="27"/>
      <c r="Y95" s="27"/>
      <c r="Z95" s="27"/>
      <c r="AA95" s="27"/>
      <c r="AB95" s="27"/>
    </row>
    <row r="96" ht="12.75" customHeight="1">
      <c r="A96" s="5"/>
      <c r="B96" s="27"/>
      <c r="C96" s="27"/>
      <c r="D96" s="27"/>
      <c r="E96" s="27"/>
      <c r="F96" s="27"/>
      <c r="G96" s="78"/>
      <c r="H96" s="31"/>
      <c r="I96" s="27"/>
      <c r="J96" s="27"/>
      <c r="K96" s="27"/>
      <c r="L96" s="27"/>
      <c r="M96" s="27"/>
      <c r="N96" s="27"/>
      <c r="O96" s="27"/>
      <c r="P96" s="27"/>
      <c r="Q96" s="27"/>
      <c r="R96" s="27"/>
      <c r="S96" s="27"/>
      <c r="T96" s="27"/>
      <c r="U96" s="27"/>
      <c r="V96" s="27"/>
      <c r="W96" s="27"/>
      <c r="X96" s="27"/>
      <c r="Y96" s="27"/>
      <c r="Z96" s="27"/>
      <c r="AA96" s="27"/>
      <c r="AB96" s="27"/>
    </row>
    <row r="97" ht="12.75" customHeight="1">
      <c r="A97" s="5"/>
      <c r="B97" s="27"/>
      <c r="C97" s="27"/>
      <c r="D97" s="27"/>
      <c r="E97" s="27"/>
      <c r="F97" s="27"/>
      <c r="G97" s="78"/>
      <c r="H97" s="31"/>
      <c r="I97" s="27"/>
      <c r="J97" s="27"/>
      <c r="K97" s="27"/>
      <c r="L97" s="27"/>
      <c r="M97" s="27"/>
      <c r="N97" s="27"/>
      <c r="O97" s="27"/>
      <c r="P97" s="27"/>
      <c r="Q97" s="27"/>
      <c r="R97" s="27"/>
      <c r="S97" s="27"/>
      <c r="T97" s="27"/>
      <c r="U97" s="27"/>
      <c r="V97" s="27"/>
      <c r="W97" s="27"/>
      <c r="X97" s="27"/>
      <c r="Y97" s="27"/>
      <c r="Z97" s="27"/>
      <c r="AA97" s="27"/>
      <c r="AB97" s="27"/>
    </row>
    <row r="98" ht="12.75" customHeight="1">
      <c r="A98" s="5"/>
      <c r="B98" s="27"/>
      <c r="C98" s="27"/>
      <c r="D98" s="27"/>
      <c r="E98" s="27"/>
      <c r="F98" s="27"/>
      <c r="G98" s="78"/>
      <c r="H98" s="31"/>
      <c r="I98" s="27"/>
      <c r="J98" s="27"/>
      <c r="K98" s="27"/>
      <c r="L98" s="27"/>
      <c r="M98" s="27"/>
      <c r="N98" s="27"/>
      <c r="O98" s="27"/>
      <c r="P98" s="27"/>
      <c r="Q98" s="27"/>
      <c r="R98" s="27"/>
      <c r="S98" s="27"/>
      <c r="T98" s="27"/>
      <c r="U98" s="27"/>
      <c r="V98" s="27"/>
      <c r="W98" s="27"/>
      <c r="X98" s="27"/>
      <c r="Y98" s="27"/>
      <c r="Z98" s="27"/>
      <c r="AA98" s="27"/>
      <c r="AB98" s="27"/>
    </row>
    <row r="99" ht="12.75" customHeight="1">
      <c r="A99" s="5"/>
      <c r="B99" s="27"/>
      <c r="C99" s="27"/>
      <c r="D99" s="27"/>
      <c r="E99" s="27"/>
      <c r="F99" s="27"/>
      <c r="G99" s="78"/>
      <c r="H99" s="31"/>
      <c r="I99" s="27"/>
      <c r="J99" s="27"/>
      <c r="K99" s="27"/>
      <c r="L99" s="27"/>
      <c r="M99" s="27"/>
      <c r="N99" s="27"/>
      <c r="O99" s="27"/>
      <c r="P99" s="27"/>
      <c r="Q99" s="27"/>
      <c r="R99" s="27"/>
      <c r="S99" s="27"/>
      <c r="T99" s="27"/>
      <c r="U99" s="27"/>
      <c r="V99" s="27"/>
      <c r="W99" s="27"/>
      <c r="X99" s="27"/>
      <c r="Y99" s="27"/>
      <c r="Z99" s="27"/>
      <c r="AA99" s="27"/>
      <c r="AB99" s="27"/>
    </row>
    <row r="100" ht="12.75" customHeight="1">
      <c r="A100" s="5"/>
      <c r="B100" s="27"/>
      <c r="C100" s="27"/>
      <c r="D100" s="27"/>
      <c r="E100" s="27"/>
      <c r="F100" s="27"/>
      <c r="G100" s="78"/>
      <c r="H100" s="31"/>
      <c r="I100" s="27"/>
      <c r="J100" s="27"/>
      <c r="K100" s="27"/>
      <c r="L100" s="27"/>
      <c r="M100" s="27"/>
      <c r="N100" s="27"/>
      <c r="O100" s="27"/>
      <c r="P100" s="27"/>
      <c r="Q100" s="27"/>
      <c r="R100" s="27"/>
      <c r="S100" s="27"/>
      <c r="T100" s="27"/>
      <c r="U100" s="27"/>
      <c r="V100" s="27"/>
      <c r="W100" s="27"/>
      <c r="X100" s="27"/>
      <c r="Y100" s="27"/>
      <c r="Z100" s="27"/>
      <c r="AA100" s="27"/>
      <c r="AB100" s="27"/>
    </row>
    <row r="101" ht="12.75" customHeight="1">
      <c r="A101" s="5"/>
      <c r="B101" s="27"/>
      <c r="C101" s="27"/>
      <c r="D101" s="27"/>
      <c r="E101" s="27"/>
      <c r="F101" s="27"/>
      <c r="G101" s="78"/>
      <c r="H101" s="31"/>
      <c r="I101" s="27"/>
      <c r="J101" s="27"/>
      <c r="K101" s="27"/>
      <c r="L101" s="27"/>
      <c r="M101" s="27"/>
      <c r="N101" s="27"/>
      <c r="O101" s="27"/>
      <c r="P101" s="27"/>
      <c r="Q101" s="27"/>
      <c r="R101" s="27"/>
      <c r="S101" s="27"/>
      <c r="T101" s="27"/>
      <c r="U101" s="27"/>
      <c r="V101" s="27"/>
      <c r="W101" s="27"/>
      <c r="X101" s="27"/>
      <c r="Y101" s="27"/>
      <c r="Z101" s="27"/>
      <c r="AA101" s="27"/>
      <c r="AB101" s="27"/>
    </row>
    <row r="102" ht="12.75" customHeight="1">
      <c r="A102" s="5"/>
      <c r="B102" s="27"/>
      <c r="C102" s="27"/>
      <c r="D102" s="27"/>
      <c r="E102" s="27"/>
      <c r="F102" s="27"/>
      <c r="G102" s="78"/>
      <c r="H102" s="31"/>
      <c r="I102" s="27"/>
      <c r="J102" s="27"/>
      <c r="K102" s="27"/>
      <c r="L102" s="27"/>
      <c r="M102" s="27"/>
      <c r="N102" s="27"/>
      <c r="O102" s="27"/>
      <c r="P102" s="27"/>
      <c r="Q102" s="27"/>
      <c r="R102" s="27"/>
      <c r="S102" s="27"/>
      <c r="T102" s="27"/>
      <c r="U102" s="27"/>
      <c r="V102" s="27"/>
      <c r="W102" s="27"/>
      <c r="X102" s="27"/>
      <c r="Y102" s="27"/>
      <c r="Z102" s="27"/>
      <c r="AA102" s="27"/>
      <c r="AB102" s="27"/>
    </row>
    <row r="103" ht="12.75" customHeight="1">
      <c r="A103" s="5"/>
      <c r="B103" s="27"/>
      <c r="C103" s="27"/>
      <c r="D103" s="27"/>
      <c r="E103" s="27"/>
      <c r="F103" s="27"/>
      <c r="G103" s="78"/>
      <c r="H103" s="31"/>
      <c r="I103" s="27"/>
      <c r="J103" s="27"/>
      <c r="K103" s="27"/>
      <c r="L103" s="27"/>
      <c r="M103" s="27"/>
      <c r="N103" s="27"/>
      <c r="O103" s="27"/>
      <c r="P103" s="27"/>
      <c r="Q103" s="27"/>
      <c r="R103" s="27"/>
      <c r="S103" s="27"/>
      <c r="T103" s="27"/>
      <c r="U103" s="27"/>
      <c r="V103" s="27"/>
      <c r="W103" s="27"/>
      <c r="X103" s="27"/>
      <c r="Y103" s="27"/>
      <c r="Z103" s="27"/>
      <c r="AA103" s="27"/>
      <c r="AB103" s="27"/>
    </row>
    <row r="104" ht="12.75" customHeight="1">
      <c r="A104" s="5"/>
      <c r="B104" s="27"/>
      <c r="C104" s="27"/>
      <c r="D104" s="27"/>
      <c r="E104" s="27"/>
      <c r="F104" s="27"/>
      <c r="G104" s="78"/>
      <c r="H104" s="31"/>
      <c r="I104" s="27"/>
      <c r="J104" s="27"/>
      <c r="K104" s="27"/>
      <c r="L104" s="27"/>
      <c r="M104" s="27"/>
      <c r="N104" s="27"/>
      <c r="O104" s="27"/>
      <c r="P104" s="27"/>
      <c r="Q104" s="27"/>
      <c r="R104" s="27"/>
      <c r="S104" s="27"/>
      <c r="T104" s="27"/>
      <c r="U104" s="27"/>
      <c r="V104" s="27"/>
      <c r="W104" s="27"/>
      <c r="X104" s="27"/>
      <c r="Y104" s="27"/>
      <c r="Z104" s="27"/>
      <c r="AA104" s="27"/>
      <c r="AB104" s="27"/>
    </row>
    <row r="105" ht="12.75" customHeight="1">
      <c r="A105" s="5"/>
      <c r="B105" s="27"/>
      <c r="C105" s="27"/>
      <c r="D105" s="27"/>
      <c r="E105" s="27"/>
      <c r="F105" s="27"/>
      <c r="G105" s="78"/>
      <c r="H105" s="31"/>
      <c r="I105" s="27"/>
      <c r="J105" s="27"/>
      <c r="K105" s="27"/>
      <c r="L105" s="27"/>
      <c r="M105" s="27"/>
      <c r="N105" s="27"/>
      <c r="O105" s="27"/>
      <c r="P105" s="27"/>
      <c r="Q105" s="27"/>
      <c r="R105" s="27"/>
      <c r="S105" s="27"/>
      <c r="T105" s="27"/>
      <c r="U105" s="27"/>
      <c r="V105" s="27"/>
      <c r="W105" s="27"/>
      <c r="X105" s="27"/>
      <c r="Y105" s="27"/>
      <c r="Z105" s="27"/>
      <c r="AA105" s="27"/>
      <c r="AB105" s="27"/>
    </row>
    <row r="106" ht="12.75" customHeight="1">
      <c r="A106" s="5"/>
      <c r="B106" s="27"/>
      <c r="C106" s="27"/>
      <c r="D106" s="27"/>
      <c r="E106" s="27"/>
      <c r="F106" s="27"/>
      <c r="G106" s="78"/>
      <c r="H106" s="31"/>
      <c r="I106" s="27"/>
      <c r="J106" s="27"/>
      <c r="K106" s="27"/>
      <c r="L106" s="27"/>
      <c r="M106" s="27"/>
      <c r="N106" s="27"/>
      <c r="O106" s="27"/>
      <c r="P106" s="27"/>
      <c r="Q106" s="27"/>
      <c r="R106" s="27"/>
      <c r="S106" s="27"/>
      <c r="T106" s="27"/>
      <c r="U106" s="27"/>
      <c r="V106" s="27"/>
      <c r="W106" s="27"/>
      <c r="X106" s="27"/>
      <c r="Y106" s="27"/>
      <c r="Z106" s="27"/>
      <c r="AA106" s="27"/>
      <c r="AB106" s="27"/>
    </row>
    <row r="107" ht="12.75" customHeight="1">
      <c r="A107" s="5"/>
      <c r="B107" s="27"/>
      <c r="C107" s="27"/>
      <c r="D107" s="27"/>
      <c r="E107" s="27"/>
      <c r="F107" s="27"/>
      <c r="G107" s="78"/>
      <c r="H107" s="31"/>
      <c r="I107" s="27"/>
      <c r="J107" s="27"/>
      <c r="K107" s="27"/>
      <c r="L107" s="27"/>
      <c r="M107" s="27"/>
      <c r="N107" s="27"/>
      <c r="O107" s="27"/>
      <c r="P107" s="27"/>
      <c r="Q107" s="27"/>
      <c r="R107" s="27"/>
      <c r="S107" s="27"/>
      <c r="T107" s="27"/>
      <c r="U107" s="27"/>
      <c r="V107" s="27"/>
      <c r="W107" s="27"/>
      <c r="X107" s="27"/>
      <c r="Y107" s="27"/>
      <c r="Z107" s="27"/>
      <c r="AA107" s="27"/>
      <c r="AB107" s="27"/>
    </row>
    <row r="108" ht="12.75" customHeight="1">
      <c r="A108" s="5"/>
      <c r="B108" s="27"/>
      <c r="C108" s="27"/>
      <c r="D108" s="27"/>
      <c r="E108" s="27"/>
      <c r="F108" s="27"/>
      <c r="G108" s="78"/>
      <c r="H108" s="31"/>
      <c r="I108" s="27"/>
      <c r="J108" s="27"/>
      <c r="K108" s="27"/>
      <c r="L108" s="27"/>
      <c r="M108" s="27"/>
      <c r="N108" s="27"/>
      <c r="O108" s="27"/>
      <c r="P108" s="27"/>
      <c r="Q108" s="27"/>
      <c r="R108" s="27"/>
      <c r="S108" s="27"/>
      <c r="T108" s="27"/>
      <c r="U108" s="27"/>
      <c r="V108" s="27"/>
      <c r="W108" s="27"/>
      <c r="X108" s="27"/>
      <c r="Y108" s="27"/>
      <c r="Z108" s="27"/>
      <c r="AA108" s="27"/>
      <c r="AB108" s="27"/>
    </row>
    <row r="109" ht="12.75" customHeight="1">
      <c r="A109" s="5"/>
      <c r="B109" s="27"/>
      <c r="C109" s="27"/>
      <c r="D109" s="27"/>
      <c r="E109" s="27"/>
      <c r="F109" s="27"/>
      <c r="G109" s="78"/>
      <c r="H109" s="31"/>
      <c r="I109" s="27"/>
      <c r="J109" s="27"/>
      <c r="K109" s="27"/>
      <c r="L109" s="27"/>
      <c r="M109" s="27"/>
      <c r="N109" s="27"/>
      <c r="O109" s="27"/>
      <c r="P109" s="27"/>
      <c r="Q109" s="27"/>
      <c r="R109" s="27"/>
      <c r="S109" s="27"/>
      <c r="T109" s="27"/>
      <c r="U109" s="27"/>
      <c r="V109" s="27"/>
      <c r="W109" s="27"/>
      <c r="X109" s="27"/>
      <c r="Y109" s="27"/>
      <c r="Z109" s="27"/>
      <c r="AA109" s="27"/>
      <c r="AB109" s="27"/>
    </row>
    <row r="110" ht="12.75" customHeight="1">
      <c r="A110" s="5"/>
      <c r="B110" s="27"/>
      <c r="C110" s="27"/>
      <c r="D110" s="27"/>
      <c r="E110" s="27"/>
      <c r="F110" s="27"/>
      <c r="G110" s="78"/>
      <c r="H110" s="31"/>
      <c r="I110" s="27"/>
      <c r="J110" s="27"/>
      <c r="K110" s="27"/>
      <c r="L110" s="27"/>
      <c r="M110" s="27"/>
      <c r="N110" s="27"/>
      <c r="O110" s="27"/>
      <c r="P110" s="27"/>
      <c r="Q110" s="27"/>
      <c r="R110" s="27"/>
      <c r="S110" s="27"/>
      <c r="T110" s="27"/>
      <c r="U110" s="27"/>
      <c r="V110" s="27"/>
      <c r="W110" s="27"/>
      <c r="X110" s="27"/>
      <c r="Y110" s="27"/>
      <c r="Z110" s="27"/>
      <c r="AA110" s="27"/>
      <c r="AB110" s="27"/>
    </row>
    <row r="111" ht="12.75" customHeight="1">
      <c r="A111" s="5"/>
      <c r="B111" s="27"/>
      <c r="C111" s="27"/>
      <c r="D111" s="27"/>
      <c r="E111" s="27"/>
      <c r="F111" s="27"/>
      <c r="G111" s="78"/>
      <c r="H111" s="31"/>
      <c r="I111" s="27"/>
      <c r="J111" s="27"/>
      <c r="K111" s="27"/>
      <c r="L111" s="27"/>
      <c r="M111" s="27"/>
      <c r="N111" s="27"/>
      <c r="O111" s="27"/>
      <c r="P111" s="27"/>
      <c r="Q111" s="27"/>
      <c r="R111" s="27"/>
      <c r="S111" s="27"/>
      <c r="T111" s="27"/>
      <c r="U111" s="27"/>
      <c r="V111" s="27"/>
      <c r="W111" s="27"/>
      <c r="X111" s="27"/>
      <c r="Y111" s="27"/>
      <c r="Z111" s="27"/>
      <c r="AA111" s="27"/>
      <c r="AB111" s="27"/>
    </row>
    <row r="112" ht="12.75" customHeight="1">
      <c r="A112" s="5"/>
      <c r="B112" s="27"/>
      <c r="C112" s="27"/>
      <c r="D112" s="27"/>
      <c r="E112" s="27"/>
      <c r="F112" s="27"/>
      <c r="G112" s="78"/>
      <c r="H112" s="31"/>
      <c r="I112" s="27"/>
      <c r="J112" s="27"/>
      <c r="K112" s="27"/>
      <c r="L112" s="27"/>
      <c r="M112" s="27"/>
      <c r="N112" s="27"/>
      <c r="O112" s="27"/>
      <c r="P112" s="27"/>
      <c r="Q112" s="27"/>
      <c r="R112" s="27"/>
      <c r="S112" s="27"/>
      <c r="T112" s="27"/>
      <c r="U112" s="27"/>
      <c r="V112" s="27"/>
      <c r="W112" s="27"/>
      <c r="X112" s="27"/>
      <c r="Y112" s="27"/>
      <c r="Z112" s="27"/>
      <c r="AA112" s="27"/>
      <c r="AB112" s="27"/>
    </row>
    <row r="113" ht="12.75" customHeight="1">
      <c r="A113" s="5"/>
      <c r="B113" s="27"/>
      <c r="C113" s="27"/>
      <c r="D113" s="27"/>
      <c r="E113" s="27"/>
      <c r="F113" s="27"/>
      <c r="G113" s="78"/>
      <c r="H113" s="31"/>
      <c r="I113" s="27"/>
      <c r="J113" s="27"/>
      <c r="K113" s="27"/>
      <c r="L113" s="27"/>
      <c r="M113" s="27"/>
      <c r="N113" s="27"/>
      <c r="O113" s="27"/>
      <c r="P113" s="27"/>
      <c r="Q113" s="27"/>
      <c r="R113" s="27"/>
      <c r="S113" s="27"/>
      <c r="T113" s="27"/>
      <c r="U113" s="27"/>
      <c r="V113" s="27"/>
      <c r="W113" s="27"/>
      <c r="X113" s="27"/>
      <c r="Y113" s="27"/>
      <c r="Z113" s="27"/>
      <c r="AA113" s="27"/>
      <c r="AB113" s="27"/>
    </row>
    <row r="114" ht="12.75" customHeight="1">
      <c r="A114" s="5"/>
      <c r="B114" s="27"/>
      <c r="C114" s="27"/>
      <c r="D114" s="27"/>
      <c r="E114" s="27"/>
      <c r="F114" s="27"/>
      <c r="G114" s="78"/>
      <c r="H114" s="31"/>
      <c r="I114" s="27"/>
      <c r="J114" s="27"/>
      <c r="K114" s="27"/>
      <c r="L114" s="27"/>
      <c r="M114" s="27"/>
      <c r="N114" s="27"/>
      <c r="O114" s="27"/>
      <c r="P114" s="27"/>
      <c r="Q114" s="27"/>
      <c r="R114" s="27"/>
      <c r="S114" s="27"/>
      <c r="T114" s="27"/>
      <c r="U114" s="27"/>
      <c r="V114" s="27"/>
      <c r="W114" s="27"/>
      <c r="X114" s="27"/>
      <c r="Y114" s="27"/>
      <c r="Z114" s="27"/>
      <c r="AA114" s="27"/>
      <c r="AB114" s="27"/>
    </row>
    <row r="115" ht="12.75" customHeight="1">
      <c r="A115" s="5"/>
      <c r="B115" s="27"/>
      <c r="C115" s="27"/>
      <c r="D115" s="27"/>
      <c r="E115" s="27"/>
      <c r="F115" s="27"/>
      <c r="G115" s="78"/>
      <c r="H115" s="31"/>
      <c r="I115" s="27"/>
      <c r="J115" s="27"/>
      <c r="K115" s="27"/>
      <c r="L115" s="27"/>
      <c r="M115" s="27"/>
      <c r="N115" s="27"/>
      <c r="O115" s="27"/>
      <c r="P115" s="27"/>
      <c r="Q115" s="27"/>
      <c r="R115" s="27"/>
      <c r="S115" s="27"/>
      <c r="T115" s="27"/>
      <c r="U115" s="27"/>
      <c r="V115" s="27"/>
      <c r="W115" s="27"/>
      <c r="X115" s="27"/>
      <c r="Y115" s="27"/>
      <c r="Z115" s="27"/>
      <c r="AA115" s="27"/>
      <c r="AB115" s="27"/>
    </row>
    <row r="116" ht="12.75" customHeight="1">
      <c r="A116" s="5"/>
      <c r="B116" s="27"/>
      <c r="C116" s="27"/>
      <c r="D116" s="27"/>
      <c r="E116" s="27"/>
      <c r="F116" s="27"/>
      <c r="G116" s="78"/>
      <c r="H116" s="31"/>
      <c r="I116" s="27"/>
      <c r="J116" s="27"/>
      <c r="K116" s="27"/>
      <c r="L116" s="27"/>
      <c r="M116" s="27"/>
      <c r="N116" s="27"/>
      <c r="O116" s="27"/>
      <c r="P116" s="27"/>
      <c r="Q116" s="27"/>
      <c r="R116" s="27"/>
      <c r="S116" s="27"/>
      <c r="T116" s="27"/>
      <c r="U116" s="27"/>
      <c r="V116" s="27"/>
      <c r="W116" s="27"/>
      <c r="X116" s="27"/>
      <c r="Y116" s="27"/>
      <c r="Z116" s="27"/>
      <c r="AA116" s="27"/>
      <c r="AB116" s="27"/>
    </row>
    <row r="117" ht="12.75" customHeight="1">
      <c r="A117" s="5"/>
      <c r="B117" s="27"/>
      <c r="C117" s="27"/>
      <c r="D117" s="27"/>
      <c r="E117" s="27"/>
      <c r="F117" s="27"/>
      <c r="G117" s="78"/>
      <c r="H117" s="31"/>
      <c r="I117" s="27"/>
      <c r="J117" s="27"/>
      <c r="K117" s="27"/>
      <c r="L117" s="27"/>
      <c r="M117" s="27"/>
      <c r="N117" s="27"/>
      <c r="O117" s="27"/>
      <c r="P117" s="27"/>
      <c r="Q117" s="27"/>
      <c r="R117" s="27"/>
      <c r="S117" s="27"/>
      <c r="T117" s="27"/>
      <c r="U117" s="27"/>
      <c r="V117" s="27"/>
      <c r="W117" s="27"/>
      <c r="X117" s="27"/>
      <c r="Y117" s="27"/>
      <c r="Z117" s="27"/>
      <c r="AA117" s="27"/>
      <c r="AB117" s="27"/>
    </row>
    <row r="118" ht="12.75" customHeight="1">
      <c r="A118" s="5"/>
      <c r="B118" s="27"/>
      <c r="C118" s="27"/>
      <c r="D118" s="27"/>
      <c r="E118" s="27"/>
      <c r="F118" s="27"/>
      <c r="G118" s="78"/>
      <c r="H118" s="31"/>
      <c r="I118" s="27"/>
      <c r="J118" s="27"/>
      <c r="K118" s="27"/>
      <c r="L118" s="27"/>
      <c r="M118" s="27"/>
      <c r="N118" s="27"/>
      <c r="O118" s="27"/>
      <c r="P118" s="27"/>
      <c r="Q118" s="27"/>
      <c r="R118" s="27"/>
      <c r="S118" s="27"/>
      <c r="T118" s="27"/>
      <c r="U118" s="27"/>
      <c r="V118" s="27"/>
      <c r="W118" s="27"/>
      <c r="X118" s="27"/>
      <c r="Y118" s="27"/>
      <c r="Z118" s="27"/>
      <c r="AA118" s="27"/>
      <c r="AB118" s="27"/>
    </row>
    <row r="119" ht="12.75" customHeight="1">
      <c r="A119" s="5"/>
      <c r="B119" s="27"/>
      <c r="C119" s="27"/>
      <c r="D119" s="27"/>
      <c r="E119" s="27"/>
      <c r="F119" s="27"/>
      <c r="G119" s="78"/>
      <c r="H119" s="31"/>
      <c r="I119" s="27"/>
      <c r="J119" s="27"/>
      <c r="K119" s="27"/>
      <c r="L119" s="27"/>
      <c r="M119" s="27"/>
      <c r="N119" s="27"/>
      <c r="O119" s="27"/>
      <c r="P119" s="27"/>
      <c r="Q119" s="27"/>
      <c r="R119" s="27"/>
      <c r="S119" s="27"/>
      <c r="T119" s="27"/>
      <c r="U119" s="27"/>
      <c r="V119" s="27"/>
      <c r="W119" s="27"/>
      <c r="X119" s="27"/>
      <c r="Y119" s="27"/>
      <c r="Z119" s="27"/>
      <c r="AA119" s="27"/>
      <c r="AB119" s="27"/>
    </row>
    <row r="120" ht="12.75" customHeight="1">
      <c r="A120" s="5"/>
      <c r="B120" s="27"/>
      <c r="C120" s="27"/>
      <c r="D120" s="27"/>
      <c r="E120" s="27"/>
      <c r="F120" s="27"/>
      <c r="G120" s="78"/>
      <c r="H120" s="31"/>
      <c r="I120" s="27"/>
      <c r="J120" s="27"/>
      <c r="K120" s="27"/>
      <c r="L120" s="27"/>
      <c r="M120" s="27"/>
      <c r="N120" s="27"/>
      <c r="O120" s="27"/>
      <c r="P120" s="27"/>
      <c r="Q120" s="27"/>
      <c r="R120" s="27"/>
      <c r="S120" s="27"/>
      <c r="T120" s="27"/>
      <c r="U120" s="27"/>
      <c r="V120" s="27"/>
      <c r="W120" s="27"/>
      <c r="X120" s="27"/>
      <c r="Y120" s="27"/>
      <c r="Z120" s="27"/>
      <c r="AA120" s="27"/>
      <c r="AB120" s="27"/>
    </row>
    <row r="121" ht="12.75" customHeight="1">
      <c r="A121" s="5"/>
      <c r="B121" s="27"/>
      <c r="C121" s="27"/>
      <c r="D121" s="27"/>
      <c r="E121" s="27"/>
      <c r="F121" s="27"/>
      <c r="G121" s="78"/>
      <c r="H121" s="31"/>
      <c r="I121" s="27"/>
      <c r="J121" s="27"/>
      <c r="K121" s="27"/>
      <c r="L121" s="27"/>
      <c r="M121" s="27"/>
      <c r="N121" s="27"/>
      <c r="O121" s="27"/>
      <c r="P121" s="27"/>
      <c r="Q121" s="27"/>
      <c r="R121" s="27"/>
      <c r="S121" s="27"/>
      <c r="T121" s="27"/>
      <c r="U121" s="27"/>
      <c r="V121" s="27"/>
      <c r="W121" s="27"/>
      <c r="X121" s="27"/>
      <c r="Y121" s="27"/>
      <c r="Z121" s="27"/>
      <c r="AA121" s="27"/>
      <c r="AB121" s="27"/>
    </row>
    <row r="122" ht="12.75" customHeight="1">
      <c r="A122" s="5"/>
      <c r="B122" s="27"/>
      <c r="C122" s="27"/>
      <c r="D122" s="27"/>
      <c r="E122" s="27"/>
      <c r="F122" s="27"/>
      <c r="G122" s="78"/>
      <c r="H122" s="31"/>
      <c r="I122" s="27"/>
      <c r="J122" s="27"/>
      <c r="K122" s="27"/>
      <c r="L122" s="27"/>
      <c r="M122" s="27"/>
      <c r="N122" s="27"/>
      <c r="O122" s="27"/>
      <c r="P122" s="27"/>
      <c r="Q122" s="27"/>
      <c r="R122" s="27"/>
      <c r="S122" s="27"/>
      <c r="T122" s="27"/>
      <c r="U122" s="27"/>
      <c r="V122" s="27"/>
      <c r="W122" s="27"/>
      <c r="X122" s="27"/>
      <c r="Y122" s="27"/>
      <c r="Z122" s="27"/>
      <c r="AA122" s="27"/>
      <c r="AB122" s="27"/>
    </row>
    <row r="123" ht="12.75" customHeight="1">
      <c r="A123" s="5"/>
      <c r="B123" s="27"/>
      <c r="C123" s="27"/>
      <c r="D123" s="27"/>
      <c r="E123" s="27"/>
      <c r="F123" s="27"/>
      <c r="G123" s="78"/>
      <c r="H123" s="31"/>
      <c r="I123" s="27"/>
      <c r="J123" s="27"/>
      <c r="K123" s="27"/>
      <c r="L123" s="27"/>
      <c r="M123" s="27"/>
      <c r="N123" s="27"/>
      <c r="O123" s="27"/>
      <c r="P123" s="27"/>
      <c r="Q123" s="27"/>
      <c r="R123" s="27"/>
      <c r="S123" s="27"/>
      <c r="T123" s="27"/>
      <c r="U123" s="27"/>
      <c r="V123" s="27"/>
      <c r="W123" s="27"/>
      <c r="X123" s="27"/>
      <c r="Y123" s="27"/>
      <c r="Z123" s="27"/>
      <c r="AA123" s="27"/>
      <c r="AB123" s="27"/>
    </row>
    <row r="124" ht="12.75" customHeight="1">
      <c r="A124" s="5"/>
      <c r="B124" s="27"/>
      <c r="C124" s="27"/>
      <c r="D124" s="27"/>
      <c r="E124" s="27"/>
      <c r="F124" s="27"/>
      <c r="G124" s="78"/>
      <c r="H124" s="31"/>
      <c r="I124" s="27"/>
      <c r="J124" s="27"/>
      <c r="K124" s="27"/>
      <c r="L124" s="27"/>
      <c r="M124" s="27"/>
      <c r="N124" s="27"/>
      <c r="O124" s="27"/>
      <c r="P124" s="27"/>
      <c r="Q124" s="27"/>
      <c r="R124" s="27"/>
      <c r="S124" s="27"/>
      <c r="T124" s="27"/>
      <c r="U124" s="27"/>
      <c r="V124" s="27"/>
      <c r="W124" s="27"/>
      <c r="X124" s="27"/>
      <c r="Y124" s="27"/>
      <c r="Z124" s="27"/>
      <c r="AA124" s="27"/>
      <c r="AB124" s="27"/>
    </row>
    <row r="125" ht="12.75" customHeight="1">
      <c r="A125" s="5"/>
      <c r="B125" s="27"/>
      <c r="C125" s="27"/>
      <c r="D125" s="27"/>
      <c r="E125" s="27"/>
      <c r="F125" s="27"/>
      <c r="G125" s="78"/>
      <c r="H125" s="31"/>
      <c r="I125" s="27"/>
      <c r="J125" s="27"/>
      <c r="K125" s="27"/>
      <c r="L125" s="27"/>
      <c r="M125" s="27"/>
      <c r="N125" s="27"/>
      <c r="O125" s="27"/>
      <c r="P125" s="27"/>
      <c r="Q125" s="27"/>
      <c r="R125" s="27"/>
      <c r="S125" s="27"/>
      <c r="T125" s="27"/>
      <c r="U125" s="27"/>
      <c r="V125" s="27"/>
      <c r="W125" s="27"/>
      <c r="X125" s="27"/>
      <c r="Y125" s="27"/>
      <c r="Z125" s="27"/>
      <c r="AA125" s="27"/>
      <c r="AB125" s="27"/>
    </row>
    <row r="126" ht="12.75" customHeight="1">
      <c r="A126" s="5"/>
      <c r="B126" s="27"/>
      <c r="C126" s="27"/>
      <c r="D126" s="27"/>
      <c r="E126" s="27"/>
      <c r="F126" s="27"/>
      <c r="G126" s="78"/>
      <c r="H126" s="31"/>
      <c r="I126" s="27"/>
      <c r="J126" s="27"/>
      <c r="K126" s="27"/>
      <c r="L126" s="27"/>
      <c r="M126" s="27"/>
      <c r="N126" s="27"/>
      <c r="O126" s="27"/>
      <c r="P126" s="27"/>
      <c r="Q126" s="27"/>
      <c r="R126" s="27"/>
      <c r="S126" s="27"/>
      <c r="T126" s="27"/>
      <c r="U126" s="27"/>
      <c r="V126" s="27"/>
      <c r="W126" s="27"/>
      <c r="X126" s="27"/>
      <c r="Y126" s="27"/>
      <c r="Z126" s="27"/>
      <c r="AA126" s="27"/>
      <c r="AB126" s="27"/>
    </row>
    <row r="127" ht="12.75" customHeight="1">
      <c r="A127" s="5"/>
      <c r="B127" s="27"/>
      <c r="C127" s="27"/>
      <c r="D127" s="27"/>
      <c r="E127" s="27"/>
      <c r="F127" s="27"/>
      <c r="G127" s="78"/>
      <c r="H127" s="31"/>
      <c r="I127" s="27"/>
      <c r="J127" s="27"/>
      <c r="K127" s="27"/>
      <c r="L127" s="27"/>
      <c r="M127" s="27"/>
      <c r="N127" s="27"/>
      <c r="O127" s="27"/>
      <c r="P127" s="27"/>
      <c r="Q127" s="27"/>
      <c r="R127" s="27"/>
      <c r="S127" s="27"/>
      <c r="T127" s="27"/>
      <c r="U127" s="27"/>
      <c r="V127" s="27"/>
      <c r="W127" s="27"/>
      <c r="X127" s="27"/>
      <c r="Y127" s="27"/>
      <c r="Z127" s="27"/>
      <c r="AA127" s="27"/>
      <c r="AB127" s="27"/>
    </row>
    <row r="128" ht="12.75" customHeight="1">
      <c r="A128" s="5"/>
      <c r="B128" s="27"/>
      <c r="C128" s="27"/>
      <c r="D128" s="27"/>
      <c r="E128" s="27"/>
      <c r="F128" s="27"/>
      <c r="G128" s="78"/>
      <c r="H128" s="31"/>
      <c r="I128" s="27"/>
      <c r="J128" s="27"/>
      <c r="K128" s="27"/>
      <c r="L128" s="27"/>
      <c r="M128" s="27"/>
      <c r="N128" s="27"/>
      <c r="O128" s="27"/>
      <c r="P128" s="27"/>
      <c r="Q128" s="27"/>
      <c r="R128" s="27"/>
      <c r="S128" s="27"/>
      <c r="T128" s="27"/>
      <c r="U128" s="27"/>
      <c r="V128" s="27"/>
      <c r="W128" s="27"/>
      <c r="X128" s="27"/>
      <c r="Y128" s="27"/>
      <c r="Z128" s="27"/>
      <c r="AA128" s="27"/>
      <c r="AB128" s="27"/>
    </row>
    <row r="129" ht="12.75" customHeight="1">
      <c r="A129" s="5"/>
      <c r="B129" s="27"/>
      <c r="C129" s="27"/>
      <c r="D129" s="27"/>
      <c r="E129" s="27"/>
      <c r="F129" s="27"/>
      <c r="G129" s="78"/>
      <c r="H129" s="31"/>
      <c r="I129" s="27"/>
      <c r="J129" s="27"/>
      <c r="K129" s="27"/>
      <c r="L129" s="27"/>
      <c r="M129" s="27"/>
      <c r="N129" s="27"/>
      <c r="O129" s="27"/>
      <c r="P129" s="27"/>
      <c r="Q129" s="27"/>
      <c r="R129" s="27"/>
      <c r="S129" s="27"/>
      <c r="T129" s="27"/>
      <c r="U129" s="27"/>
      <c r="V129" s="27"/>
      <c r="W129" s="27"/>
      <c r="X129" s="27"/>
      <c r="Y129" s="27"/>
      <c r="Z129" s="27"/>
      <c r="AA129" s="27"/>
      <c r="AB129" s="27"/>
    </row>
    <row r="130" ht="12.75" customHeight="1">
      <c r="A130" s="5"/>
      <c r="B130" s="27"/>
      <c r="C130" s="27"/>
      <c r="D130" s="27"/>
      <c r="E130" s="27"/>
      <c r="F130" s="27"/>
      <c r="G130" s="78"/>
      <c r="H130" s="31"/>
      <c r="I130" s="27"/>
      <c r="J130" s="27"/>
      <c r="K130" s="27"/>
      <c r="L130" s="27"/>
      <c r="M130" s="27"/>
      <c r="N130" s="27"/>
      <c r="O130" s="27"/>
      <c r="P130" s="27"/>
      <c r="Q130" s="27"/>
      <c r="R130" s="27"/>
      <c r="S130" s="27"/>
      <c r="T130" s="27"/>
      <c r="U130" s="27"/>
      <c r="V130" s="27"/>
      <c r="W130" s="27"/>
      <c r="X130" s="27"/>
      <c r="Y130" s="27"/>
      <c r="Z130" s="27"/>
      <c r="AA130" s="27"/>
      <c r="AB130" s="27"/>
    </row>
    <row r="131" ht="12.75" customHeight="1">
      <c r="A131" s="5"/>
      <c r="B131" s="27"/>
      <c r="C131" s="27"/>
      <c r="D131" s="27"/>
      <c r="E131" s="27"/>
      <c r="F131" s="27"/>
      <c r="G131" s="78"/>
      <c r="H131" s="31"/>
      <c r="I131" s="27"/>
      <c r="J131" s="27"/>
      <c r="K131" s="27"/>
      <c r="L131" s="27"/>
      <c r="M131" s="27"/>
      <c r="N131" s="27"/>
      <c r="O131" s="27"/>
      <c r="P131" s="27"/>
      <c r="Q131" s="27"/>
      <c r="R131" s="27"/>
      <c r="S131" s="27"/>
      <c r="T131" s="27"/>
      <c r="U131" s="27"/>
      <c r="V131" s="27"/>
      <c r="W131" s="27"/>
      <c r="X131" s="27"/>
      <c r="Y131" s="27"/>
      <c r="Z131" s="27"/>
      <c r="AA131" s="27"/>
      <c r="AB131" s="27"/>
    </row>
    <row r="132" ht="12.75" customHeight="1">
      <c r="A132" s="5"/>
      <c r="B132" s="27"/>
      <c r="C132" s="27"/>
      <c r="D132" s="27"/>
      <c r="E132" s="27"/>
      <c r="F132" s="27"/>
      <c r="G132" s="78"/>
      <c r="H132" s="31"/>
      <c r="I132" s="27"/>
      <c r="J132" s="27"/>
      <c r="K132" s="27"/>
      <c r="L132" s="27"/>
      <c r="M132" s="27"/>
      <c r="N132" s="27"/>
      <c r="O132" s="27"/>
      <c r="P132" s="27"/>
      <c r="Q132" s="27"/>
      <c r="R132" s="27"/>
      <c r="S132" s="27"/>
      <c r="T132" s="27"/>
      <c r="U132" s="27"/>
      <c r="V132" s="27"/>
      <c r="W132" s="27"/>
      <c r="X132" s="27"/>
      <c r="Y132" s="27"/>
      <c r="Z132" s="27"/>
      <c r="AA132" s="27"/>
      <c r="AB132" s="27"/>
    </row>
    <row r="133" ht="12.75" customHeight="1">
      <c r="A133" s="5"/>
      <c r="B133" s="27"/>
      <c r="C133" s="27"/>
      <c r="D133" s="27"/>
      <c r="E133" s="27"/>
      <c r="F133" s="27"/>
      <c r="G133" s="78"/>
      <c r="H133" s="31"/>
      <c r="I133" s="27"/>
      <c r="J133" s="27"/>
      <c r="K133" s="27"/>
      <c r="L133" s="27"/>
      <c r="M133" s="27"/>
      <c r="N133" s="27"/>
      <c r="O133" s="27"/>
      <c r="P133" s="27"/>
      <c r="Q133" s="27"/>
      <c r="R133" s="27"/>
      <c r="S133" s="27"/>
      <c r="T133" s="27"/>
      <c r="U133" s="27"/>
      <c r="V133" s="27"/>
      <c r="W133" s="27"/>
      <c r="X133" s="27"/>
      <c r="Y133" s="27"/>
      <c r="Z133" s="27"/>
      <c r="AA133" s="27"/>
      <c r="AB133" s="27"/>
    </row>
    <row r="134" ht="12.75" customHeight="1">
      <c r="A134" s="5"/>
      <c r="B134" s="27"/>
      <c r="C134" s="27"/>
      <c r="D134" s="27"/>
      <c r="E134" s="27"/>
      <c r="F134" s="27"/>
      <c r="G134" s="78"/>
      <c r="H134" s="31"/>
      <c r="I134" s="27"/>
      <c r="J134" s="27"/>
      <c r="K134" s="27"/>
      <c r="L134" s="27"/>
      <c r="M134" s="27"/>
      <c r="N134" s="27"/>
      <c r="O134" s="27"/>
      <c r="P134" s="27"/>
      <c r="Q134" s="27"/>
      <c r="R134" s="27"/>
      <c r="S134" s="27"/>
      <c r="T134" s="27"/>
      <c r="U134" s="27"/>
      <c r="V134" s="27"/>
      <c r="W134" s="27"/>
      <c r="X134" s="27"/>
      <c r="Y134" s="27"/>
      <c r="Z134" s="27"/>
      <c r="AA134" s="27"/>
      <c r="AB134" s="27"/>
    </row>
    <row r="135" ht="12.75" customHeight="1">
      <c r="A135" s="5"/>
      <c r="B135" s="27"/>
      <c r="C135" s="27"/>
      <c r="D135" s="27"/>
      <c r="E135" s="27"/>
      <c r="F135" s="27"/>
      <c r="G135" s="78"/>
      <c r="H135" s="31"/>
      <c r="I135" s="27"/>
      <c r="J135" s="27"/>
      <c r="K135" s="27"/>
      <c r="L135" s="27"/>
      <c r="M135" s="27"/>
      <c r="N135" s="27"/>
      <c r="O135" s="27"/>
      <c r="P135" s="27"/>
      <c r="Q135" s="27"/>
      <c r="R135" s="27"/>
      <c r="S135" s="27"/>
      <c r="T135" s="27"/>
      <c r="U135" s="27"/>
      <c r="V135" s="27"/>
      <c r="W135" s="27"/>
      <c r="X135" s="27"/>
      <c r="Y135" s="27"/>
      <c r="Z135" s="27"/>
      <c r="AA135" s="27"/>
      <c r="AB135" s="27"/>
    </row>
    <row r="136" ht="12.75" customHeight="1">
      <c r="A136" s="5"/>
      <c r="B136" s="27"/>
      <c r="C136" s="27"/>
      <c r="D136" s="27"/>
      <c r="E136" s="27"/>
      <c r="F136" s="27"/>
      <c r="G136" s="78"/>
      <c r="H136" s="31"/>
      <c r="I136" s="27"/>
      <c r="J136" s="27"/>
      <c r="K136" s="27"/>
      <c r="L136" s="27"/>
      <c r="M136" s="27"/>
      <c r="N136" s="27"/>
      <c r="O136" s="27"/>
      <c r="P136" s="27"/>
      <c r="Q136" s="27"/>
      <c r="R136" s="27"/>
      <c r="S136" s="27"/>
      <c r="T136" s="27"/>
      <c r="U136" s="27"/>
      <c r="V136" s="27"/>
      <c r="W136" s="27"/>
      <c r="X136" s="27"/>
      <c r="Y136" s="27"/>
      <c r="Z136" s="27"/>
      <c r="AA136" s="27"/>
      <c r="AB136" s="27"/>
    </row>
    <row r="137" ht="12.75" customHeight="1">
      <c r="A137" s="5"/>
      <c r="B137" s="27"/>
      <c r="C137" s="27"/>
      <c r="D137" s="27"/>
      <c r="E137" s="27"/>
      <c r="F137" s="27"/>
      <c r="G137" s="78"/>
      <c r="H137" s="31"/>
      <c r="I137" s="27"/>
      <c r="J137" s="27"/>
      <c r="K137" s="27"/>
      <c r="L137" s="27"/>
      <c r="M137" s="27"/>
      <c r="N137" s="27"/>
      <c r="O137" s="27"/>
      <c r="P137" s="27"/>
      <c r="Q137" s="27"/>
      <c r="R137" s="27"/>
      <c r="S137" s="27"/>
      <c r="T137" s="27"/>
      <c r="U137" s="27"/>
      <c r="V137" s="27"/>
      <c r="W137" s="27"/>
      <c r="X137" s="27"/>
      <c r="Y137" s="27"/>
      <c r="Z137" s="27"/>
      <c r="AA137" s="27"/>
      <c r="AB137" s="27"/>
    </row>
    <row r="138" ht="12.75" customHeight="1">
      <c r="A138" s="5"/>
      <c r="B138" s="27"/>
      <c r="C138" s="27"/>
      <c r="D138" s="27"/>
      <c r="E138" s="27"/>
      <c r="F138" s="27"/>
      <c r="G138" s="78"/>
      <c r="H138" s="31"/>
      <c r="I138" s="27"/>
      <c r="J138" s="27"/>
      <c r="K138" s="27"/>
      <c r="L138" s="27"/>
      <c r="M138" s="27"/>
      <c r="N138" s="27"/>
      <c r="O138" s="27"/>
      <c r="P138" s="27"/>
      <c r="Q138" s="27"/>
      <c r="R138" s="27"/>
      <c r="S138" s="27"/>
      <c r="T138" s="27"/>
      <c r="U138" s="27"/>
      <c r="V138" s="27"/>
      <c r="W138" s="27"/>
      <c r="X138" s="27"/>
      <c r="Y138" s="27"/>
      <c r="Z138" s="27"/>
      <c r="AA138" s="27"/>
      <c r="AB138" s="27"/>
    </row>
    <row r="139" ht="12.75" customHeight="1">
      <c r="A139" s="5"/>
      <c r="B139" s="27"/>
      <c r="C139" s="27"/>
      <c r="D139" s="27"/>
      <c r="E139" s="27"/>
      <c r="F139" s="27"/>
      <c r="G139" s="78"/>
      <c r="H139" s="31"/>
      <c r="I139" s="27"/>
      <c r="J139" s="27"/>
      <c r="K139" s="27"/>
      <c r="L139" s="27"/>
      <c r="M139" s="27"/>
      <c r="N139" s="27"/>
      <c r="O139" s="27"/>
      <c r="P139" s="27"/>
      <c r="Q139" s="27"/>
      <c r="R139" s="27"/>
      <c r="S139" s="27"/>
      <c r="T139" s="27"/>
      <c r="U139" s="27"/>
      <c r="V139" s="27"/>
      <c r="W139" s="27"/>
      <c r="X139" s="27"/>
      <c r="Y139" s="27"/>
      <c r="Z139" s="27"/>
      <c r="AA139" s="27"/>
      <c r="AB139" s="27"/>
    </row>
    <row r="140" ht="12.75" customHeight="1">
      <c r="A140" s="5"/>
      <c r="B140" s="27"/>
      <c r="C140" s="27"/>
      <c r="D140" s="27"/>
      <c r="E140" s="27"/>
      <c r="F140" s="27"/>
      <c r="G140" s="78"/>
      <c r="H140" s="31"/>
      <c r="I140" s="27"/>
      <c r="J140" s="27"/>
      <c r="K140" s="27"/>
      <c r="L140" s="27"/>
      <c r="M140" s="27"/>
      <c r="N140" s="27"/>
      <c r="O140" s="27"/>
      <c r="P140" s="27"/>
      <c r="Q140" s="27"/>
      <c r="R140" s="27"/>
      <c r="S140" s="27"/>
      <c r="T140" s="27"/>
      <c r="U140" s="27"/>
      <c r="V140" s="27"/>
      <c r="W140" s="27"/>
      <c r="X140" s="27"/>
      <c r="Y140" s="27"/>
      <c r="Z140" s="27"/>
      <c r="AA140" s="27"/>
      <c r="AB140" s="27"/>
    </row>
    <row r="141" ht="12.75" customHeight="1">
      <c r="A141" s="5"/>
      <c r="B141" s="27"/>
      <c r="C141" s="27"/>
      <c r="D141" s="27"/>
      <c r="E141" s="27"/>
      <c r="F141" s="27"/>
      <c r="G141" s="78"/>
      <c r="H141" s="31"/>
      <c r="I141" s="27"/>
      <c r="J141" s="27"/>
      <c r="K141" s="27"/>
      <c r="L141" s="27"/>
      <c r="M141" s="27"/>
      <c r="N141" s="27"/>
      <c r="O141" s="27"/>
      <c r="P141" s="27"/>
      <c r="Q141" s="27"/>
      <c r="R141" s="27"/>
      <c r="S141" s="27"/>
      <c r="T141" s="27"/>
      <c r="U141" s="27"/>
      <c r="V141" s="27"/>
      <c r="W141" s="27"/>
      <c r="X141" s="27"/>
      <c r="Y141" s="27"/>
      <c r="Z141" s="27"/>
      <c r="AA141" s="27"/>
      <c r="AB141" s="27"/>
    </row>
    <row r="142" ht="12.75" customHeight="1">
      <c r="A142" s="5"/>
      <c r="B142" s="27"/>
      <c r="C142" s="27"/>
      <c r="D142" s="27"/>
      <c r="E142" s="27"/>
      <c r="F142" s="27"/>
      <c r="G142" s="78"/>
      <c r="H142" s="31"/>
      <c r="I142" s="27"/>
      <c r="J142" s="27"/>
      <c r="K142" s="27"/>
      <c r="L142" s="27"/>
      <c r="M142" s="27"/>
      <c r="N142" s="27"/>
      <c r="O142" s="27"/>
      <c r="P142" s="27"/>
      <c r="Q142" s="27"/>
      <c r="R142" s="27"/>
      <c r="S142" s="27"/>
      <c r="T142" s="27"/>
      <c r="U142" s="27"/>
      <c r="V142" s="27"/>
      <c r="W142" s="27"/>
      <c r="X142" s="27"/>
      <c r="Y142" s="27"/>
      <c r="Z142" s="27"/>
      <c r="AA142" s="27"/>
      <c r="AB142" s="27"/>
    </row>
    <row r="143" ht="12.75" customHeight="1">
      <c r="A143" s="5"/>
      <c r="B143" s="27"/>
      <c r="C143" s="27"/>
      <c r="D143" s="27"/>
      <c r="E143" s="27"/>
      <c r="F143" s="27"/>
      <c r="G143" s="78"/>
      <c r="H143" s="31"/>
      <c r="I143" s="27"/>
      <c r="J143" s="27"/>
      <c r="K143" s="27"/>
      <c r="L143" s="27"/>
      <c r="M143" s="27"/>
      <c r="N143" s="27"/>
      <c r="O143" s="27"/>
      <c r="P143" s="27"/>
      <c r="Q143" s="27"/>
      <c r="R143" s="27"/>
      <c r="S143" s="27"/>
      <c r="T143" s="27"/>
      <c r="U143" s="27"/>
      <c r="V143" s="27"/>
      <c r="W143" s="27"/>
      <c r="X143" s="27"/>
      <c r="Y143" s="27"/>
      <c r="Z143" s="27"/>
      <c r="AA143" s="27"/>
      <c r="AB143" s="27"/>
    </row>
    <row r="144" ht="12.75" customHeight="1">
      <c r="A144" s="5"/>
      <c r="B144" s="27"/>
      <c r="C144" s="27"/>
      <c r="D144" s="27"/>
      <c r="E144" s="27"/>
      <c r="F144" s="27"/>
      <c r="G144" s="78"/>
      <c r="H144" s="31"/>
      <c r="I144" s="27"/>
      <c r="J144" s="27"/>
      <c r="K144" s="27"/>
      <c r="L144" s="27"/>
      <c r="M144" s="27"/>
      <c r="N144" s="27"/>
      <c r="O144" s="27"/>
      <c r="P144" s="27"/>
      <c r="Q144" s="27"/>
      <c r="R144" s="27"/>
      <c r="S144" s="27"/>
      <c r="T144" s="27"/>
      <c r="U144" s="27"/>
      <c r="V144" s="27"/>
      <c r="W144" s="27"/>
      <c r="X144" s="27"/>
      <c r="Y144" s="27"/>
      <c r="Z144" s="27"/>
      <c r="AA144" s="27"/>
      <c r="AB144" s="27"/>
    </row>
    <row r="145" ht="12.75" customHeight="1">
      <c r="A145" s="5"/>
      <c r="B145" s="27"/>
      <c r="C145" s="27"/>
      <c r="D145" s="27"/>
      <c r="E145" s="27"/>
      <c r="F145" s="27"/>
      <c r="G145" s="78"/>
      <c r="H145" s="31"/>
      <c r="I145" s="27"/>
      <c r="J145" s="27"/>
      <c r="K145" s="27"/>
      <c r="L145" s="27"/>
      <c r="M145" s="27"/>
      <c r="N145" s="27"/>
      <c r="O145" s="27"/>
      <c r="P145" s="27"/>
      <c r="Q145" s="27"/>
      <c r="R145" s="27"/>
      <c r="S145" s="27"/>
      <c r="T145" s="27"/>
      <c r="U145" s="27"/>
      <c r="V145" s="27"/>
      <c r="W145" s="27"/>
      <c r="X145" s="27"/>
      <c r="Y145" s="27"/>
      <c r="Z145" s="27"/>
      <c r="AA145" s="27"/>
      <c r="AB145" s="27"/>
    </row>
    <row r="146" ht="12.75" customHeight="1">
      <c r="A146" s="5"/>
      <c r="B146" s="27"/>
      <c r="C146" s="27"/>
      <c r="D146" s="27"/>
      <c r="E146" s="27"/>
      <c r="F146" s="27"/>
      <c r="G146" s="78"/>
      <c r="H146" s="31"/>
      <c r="I146" s="27"/>
      <c r="J146" s="27"/>
      <c r="K146" s="27"/>
      <c r="L146" s="27"/>
      <c r="M146" s="27"/>
      <c r="N146" s="27"/>
      <c r="O146" s="27"/>
      <c r="P146" s="27"/>
      <c r="Q146" s="27"/>
      <c r="R146" s="27"/>
      <c r="S146" s="27"/>
      <c r="T146" s="27"/>
      <c r="U146" s="27"/>
      <c r="V146" s="27"/>
      <c r="W146" s="27"/>
      <c r="X146" s="27"/>
      <c r="Y146" s="27"/>
      <c r="Z146" s="27"/>
      <c r="AA146" s="27"/>
      <c r="AB146" s="27"/>
    </row>
    <row r="147" ht="12.75" customHeight="1">
      <c r="A147" s="5"/>
      <c r="B147" s="27"/>
      <c r="C147" s="27"/>
      <c r="D147" s="27"/>
      <c r="E147" s="27"/>
      <c r="F147" s="27"/>
      <c r="G147" s="78"/>
      <c r="H147" s="31"/>
      <c r="I147" s="27"/>
      <c r="J147" s="27"/>
      <c r="K147" s="27"/>
      <c r="L147" s="27"/>
      <c r="M147" s="27"/>
      <c r="N147" s="27"/>
      <c r="O147" s="27"/>
      <c r="P147" s="27"/>
      <c r="Q147" s="27"/>
      <c r="R147" s="27"/>
      <c r="S147" s="27"/>
      <c r="T147" s="27"/>
      <c r="U147" s="27"/>
      <c r="V147" s="27"/>
      <c r="W147" s="27"/>
      <c r="X147" s="27"/>
      <c r="Y147" s="27"/>
      <c r="Z147" s="27"/>
      <c r="AA147" s="27"/>
      <c r="AB147" s="27"/>
    </row>
    <row r="148" ht="12.75" customHeight="1">
      <c r="A148" s="5"/>
      <c r="B148" s="27"/>
      <c r="C148" s="27"/>
      <c r="D148" s="27"/>
      <c r="E148" s="27"/>
      <c r="F148" s="27"/>
      <c r="G148" s="78"/>
      <c r="H148" s="31"/>
      <c r="I148" s="27"/>
      <c r="J148" s="27"/>
      <c r="K148" s="27"/>
      <c r="L148" s="27"/>
      <c r="M148" s="27"/>
      <c r="N148" s="27"/>
      <c r="O148" s="27"/>
      <c r="P148" s="27"/>
      <c r="Q148" s="27"/>
      <c r="R148" s="27"/>
      <c r="S148" s="27"/>
      <c r="T148" s="27"/>
      <c r="U148" s="27"/>
      <c r="V148" s="27"/>
      <c r="W148" s="27"/>
      <c r="X148" s="27"/>
      <c r="Y148" s="27"/>
      <c r="Z148" s="27"/>
      <c r="AA148" s="27"/>
      <c r="AB148" s="27"/>
    </row>
    <row r="149" ht="12.75" customHeight="1">
      <c r="A149" s="5"/>
      <c r="B149" s="27"/>
      <c r="C149" s="27"/>
      <c r="D149" s="27"/>
      <c r="E149" s="27"/>
      <c r="F149" s="27"/>
      <c r="G149" s="78"/>
      <c r="H149" s="31"/>
      <c r="I149" s="27"/>
      <c r="J149" s="27"/>
      <c r="K149" s="27"/>
      <c r="L149" s="27"/>
      <c r="M149" s="27"/>
      <c r="N149" s="27"/>
      <c r="O149" s="27"/>
      <c r="P149" s="27"/>
      <c r="Q149" s="27"/>
      <c r="R149" s="27"/>
      <c r="S149" s="27"/>
      <c r="T149" s="27"/>
      <c r="U149" s="27"/>
      <c r="V149" s="27"/>
      <c r="W149" s="27"/>
      <c r="X149" s="27"/>
      <c r="Y149" s="27"/>
      <c r="Z149" s="27"/>
      <c r="AA149" s="27"/>
      <c r="AB149" s="27"/>
    </row>
    <row r="150" ht="12.75" customHeight="1">
      <c r="A150" s="5"/>
      <c r="B150" s="27"/>
      <c r="C150" s="27"/>
      <c r="D150" s="27"/>
      <c r="E150" s="27"/>
      <c r="F150" s="27"/>
      <c r="G150" s="78"/>
      <c r="H150" s="31"/>
      <c r="I150" s="27"/>
      <c r="J150" s="27"/>
      <c r="K150" s="27"/>
      <c r="L150" s="27"/>
      <c r="M150" s="27"/>
      <c r="N150" s="27"/>
      <c r="O150" s="27"/>
      <c r="P150" s="27"/>
      <c r="Q150" s="27"/>
      <c r="R150" s="27"/>
      <c r="S150" s="27"/>
      <c r="T150" s="27"/>
      <c r="U150" s="27"/>
      <c r="V150" s="27"/>
      <c r="W150" s="27"/>
      <c r="X150" s="27"/>
      <c r="Y150" s="27"/>
      <c r="Z150" s="27"/>
      <c r="AA150" s="27"/>
      <c r="AB150" s="27"/>
    </row>
    <row r="151" ht="12.75" customHeight="1">
      <c r="A151" s="5"/>
      <c r="B151" s="27"/>
      <c r="C151" s="27"/>
      <c r="D151" s="27"/>
      <c r="E151" s="27"/>
      <c r="F151" s="27"/>
      <c r="G151" s="78"/>
      <c r="H151" s="31"/>
      <c r="I151" s="27"/>
      <c r="J151" s="27"/>
      <c r="K151" s="27"/>
      <c r="L151" s="27"/>
      <c r="M151" s="27"/>
      <c r="N151" s="27"/>
      <c r="O151" s="27"/>
      <c r="P151" s="27"/>
      <c r="Q151" s="27"/>
      <c r="R151" s="27"/>
      <c r="S151" s="27"/>
      <c r="T151" s="27"/>
      <c r="U151" s="27"/>
      <c r="V151" s="27"/>
      <c r="W151" s="27"/>
      <c r="X151" s="27"/>
      <c r="Y151" s="27"/>
      <c r="Z151" s="27"/>
      <c r="AA151" s="27"/>
      <c r="AB151" s="27"/>
    </row>
    <row r="152" ht="12.75" customHeight="1">
      <c r="A152" s="5"/>
      <c r="B152" s="27"/>
      <c r="C152" s="27"/>
      <c r="D152" s="27"/>
      <c r="E152" s="27"/>
      <c r="F152" s="27"/>
      <c r="G152" s="78"/>
      <c r="H152" s="31"/>
      <c r="I152" s="27"/>
      <c r="J152" s="27"/>
      <c r="K152" s="27"/>
      <c r="L152" s="27"/>
      <c r="M152" s="27"/>
      <c r="N152" s="27"/>
      <c r="O152" s="27"/>
      <c r="P152" s="27"/>
      <c r="Q152" s="27"/>
      <c r="R152" s="27"/>
      <c r="S152" s="27"/>
      <c r="T152" s="27"/>
      <c r="U152" s="27"/>
      <c r="V152" s="27"/>
      <c r="W152" s="27"/>
      <c r="X152" s="27"/>
      <c r="Y152" s="27"/>
      <c r="Z152" s="27"/>
      <c r="AA152" s="27"/>
      <c r="AB152" s="27"/>
    </row>
    <row r="153" ht="12.75" customHeight="1">
      <c r="A153" s="5"/>
      <c r="B153" s="27"/>
      <c r="C153" s="27"/>
      <c r="D153" s="27"/>
      <c r="E153" s="27"/>
      <c r="F153" s="27"/>
      <c r="G153" s="78"/>
      <c r="H153" s="31"/>
      <c r="I153" s="27"/>
      <c r="J153" s="27"/>
      <c r="K153" s="27"/>
      <c r="L153" s="27"/>
      <c r="M153" s="27"/>
      <c r="N153" s="27"/>
      <c r="O153" s="27"/>
      <c r="P153" s="27"/>
      <c r="Q153" s="27"/>
      <c r="R153" s="27"/>
      <c r="S153" s="27"/>
      <c r="T153" s="27"/>
      <c r="U153" s="27"/>
      <c r="V153" s="27"/>
      <c r="W153" s="27"/>
      <c r="X153" s="27"/>
      <c r="Y153" s="27"/>
      <c r="Z153" s="27"/>
      <c r="AA153" s="27"/>
      <c r="AB153" s="27"/>
    </row>
    <row r="154" ht="12.75" customHeight="1">
      <c r="A154" s="5"/>
      <c r="B154" s="27"/>
      <c r="C154" s="27"/>
      <c r="D154" s="27"/>
      <c r="E154" s="27"/>
      <c r="F154" s="27"/>
      <c r="G154" s="78"/>
      <c r="H154" s="31"/>
      <c r="I154" s="27"/>
      <c r="J154" s="27"/>
      <c r="K154" s="27"/>
      <c r="L154" s="27"/>
      <c r="M154" s="27"/>
      <c r="N154" s="27"/>
      <c r="O154" s="27"/>
      <c r="P154" s="27"/>
      <c r="Q154" s="27"/>
      <c r="R154" s="27"/>
      <c r="S154" s="27"/>
      <c r="T154" s="27"/>
      <c r="U154" s="27"/>
      <c r="V154" s="27"/>
      <c r="W154" s="27"/>
      <c r="X154" s="27"/>
      <c r="Y154" s="27"/>
      <c r="Z154" s="27"/>
      <c r="AA154" s="27"/>
      <c r="AB154" s="27"/>
    </row>
    <row r="155" ht="12.75" customHeight="1">
      <c r="A155" s="5"/>
      <c r="B155" s="27"/>
      <c r="C155" s="27"/>
      <c r="D155" s="27"/>
      <c r="E155" s="27"/>
      <c r="F155" s="27"/>
      <c r="G155" s="78"/>
      <c r="H155" s="31"/>
      <c r="I155" s="27"/>
      <c r="J155" s="27"/>
      <c r="K155" s="27"/>
      <c r="L155" s="27"/>
      <c r="M155" s="27"/>
      <c r="N155" s="27"/>
      <c r="O155" s="27"/>
      <c r="P155" s="27"/>
      <c r="Q155" s="27"/>
      <c r="R155" s="27"/>
      <c r="S155" s="27"/>
      <c r="T155" s="27"/>
      <c r="U155" s="27"/>
      <c r="V155" s="27"/>
      <c r="W155" s="27"/>
      <c r="X155" s="27"/>
      <c r="Y155" s="27"/>
      <c r="Z155" s="27"/>
      <c r="AA155" s="27"/>
      <c r="AB155" s="27"/>
    </row>
    <row r="156" ht="12.75" customHeight="1">
      <c r="A156" s="5"/>
      <c r="B156" s="27"/>
      <c r="C156" s="27"/>
      <c r="D156" s="27"/>
      <c r="E156" s="27"/>
      <c r="F156" s="27"/>
      <c r="G156" s="78"/>
      <c r="H156" s="31"/>
      <c r="I156" s="27"/>
      <c r="J156" s="27"/>
      <c r="K156" s="27"/>
      <c r="L156" s="27"/>
      <c r="M156" s="27"/>
      <c r="N156" s="27"/>
      <c r="O156" s="27"/>
      <c r="P156" s="27"/>
      <c r="Q156" s="27"/>
      <c r="R156" s="27"/>
      <c r="S156" s="27"/>
      <c r="T156" s="27"/>
      <c r="U156" s="27"/>
      <c r="V156" s="27"/>
      <c r="W156" s="27"/>
      <c r="X156" s="27"/>
      <c r="Y156" s="27"/>
      <c r="Z156" s="27"/>
      <c r="AA156" s="27"/>
      <c r="AB156" s="27"/>
    </row>
    <row r="157" ht="12.75" customHeight="1">
      <c r="A157" s="5"/>
      <c r="B157" s="27"/>
      <c r="C157" s="27"/>
      <c r="D157" s="27"/>
      <c r="E157" s="27"/>
      <c r="F157" s="27"/>
      <c r="G157" s="78"/>
      <c r="H157" s="31"/>
      <c r="I157" s="27"/>
      <c r="J157" s="27"/>
      <c r="K157" s="27"/>
      <c r="L157" s="27"/>
      <c r="M157" s="27"/>
      <c r="N157" s="27"/>
      <c r="O157" s="27"/>
      <c r="P157" s="27"/>
      <c r="Q157" s="27"/>
      <c r="R157" s="27"/>
      <c r="S157" s="27"/>
      <c r="T157" s="27"/>
      <c r="U157" s="27"/>
      <c r="V157" s="27"/>
      <c r="W157" s="27"/>
      <c r="X157" s="27"/>
      <c r="Y157" s="27"/>
      <c r="Z157" s="27"/>
      <c r="AA157" s="27"/>
      <c r="AB157" s="27"/>
    </row>
    <row r="158" ht="12.75" customHeight="1">
      <c r="A158" s="5"/>
      <c r="B158" s="27"/>
      <c r="C158" s="27"/>
      <c r="D158" s="27"/>
      <c r="E158" s="27"/>
      <c r="F158" s="27"/>
      <c r="G158" s="78"/>
      <c r="H158" s="31"/>
      <c r="I158" s="27"/>
      <c r="J158" s="27"/>
      <c r="K158" s="27"/>
      <c r="L158" s="27"/>
      <c r="M158" s="27"/>
      <c r="N158" s="27"/>
      <c r="O158" s="27"/>
      <c r="P158" s="27"/>
      <c r="Q158" s="27"/>
      <c r="R158" s="27"/>
      <c r="S158" s="27"/>
      <c r="T158" s="27"/>
      <c r="U158" s="27"/>
      <c r="V158" s="27"/>
      <c r="W158" s="27"/>
      <c r="X158" s="27"/>
      <c r="Y158" s="27"/>
      <c r="Z158" s="27"/>
      <c r="AA158" s="27"/>
      <c r="AB158" s="27"/>
    </row>
    <row r="159" ht="12.75" customHeight="1">
      <c r="A159" s="5"/>
      <c r="B159" s="27"/>
      <c r="C159" s="27"/>
      <c r="D159" s="27"/>
      <c r="E159" s="27"/>
      <c r="F159" s="27"/>
      <c r="G159" s="78"/>
      <c r="H159" s="31"/>
      <c r="I159" s="27"/>
      <c r="J159" s="27"/>
      <c r="K159" s="27"/>
      <c r="L159" s="27"/>
      <c r="M159" s="27"/>
      <c r="N159" s="27"/>
      <c r="O159" s="27"/>
      <c r="P159" s="27"/>
      <c r="Q159" s="27"/>
      <c r="R159" s="27"/>
      <c r="S159" s="27"/>
      <c r="T159" s="27"/>
      <c r="U159" s="27"/>
      <c r="V159" s="27"/>
      <c r="W159" s="27"/>
      <c r="X159" s="27"/>
      <c r="Y159" s="27"/>
      <c r="Z159" s="27"/>
      <c r="AA159" s="27"/>
      <c r="AB159" s="27"/>
    </row>
    <row r="160" ht="12.75" customHeight="1">
      <c r="A160" s="5"/>
      <c r="B160" s="27"/>
      <c r="C160" s="27"/>
      <c r="D160" s="27"/>
      <c r="E160" s="27"/>
      <c r="F160" s="27"/>
      <c r="G160" s="78"/>
      <c r="H160" s="31"/>
      <c r="I160" s="27"/>
      <c r="J160" s="27"/>
      <c r="K160" s="27"/>
      <c r="L160" s="27"/>
      <c r="M160" s="27"/>
      <c r="N160" s="27"/>
      <c r="O160" s="27"/>
      <c r="P160" s="27"/>
      <c r="Q160" s="27"/>
      <c r="R160" s="27"/>
      <c r="S160" s="27"/>
      <c r="T160" s="27"/>
      <c r="U160" s="27"/>
      <c r="V160" s="27"/>
      <c r="W160" s="27"/>
      <c r="X160" s="27"/>
      <c r="Y160" s="27"/>
      <c r="Z160" s="27"/>
      <c r="AA160" s="27"/>
      <c r="AB160" s="27"/>
    </row>
    <row r="161" ht="12.75" customHeight="1">
      <c r="A161" s="5"/>
      <c r="B161" s="27"/>
      <c r="C161" s="27"/>
      <c r="D161" s="27"/>
      <c r="E161" s="27"/>
      <c r="F161" s="27"/>
      <c r="G161" s="78"/>
      <c r="H161" s="31"/>
      <c r="I161" s="27"/>
      <c r="J161" s="27"/>
      <c r="K161" s="27"/>
      <c r="L161" s="27"/>
      <c r="M161" s="27"/>
      <c r="N161" s="27"/>
      <c r="O161" s="27"/>
      <c r="P161" s="27"/>
      <c r="Q161" s="27"/>
      <c r="R161" s="27"/>
      <c r="S161" s="27"/>
      <c r="T161" s="27"/>
      <c r="U161" s="27"/>
      <c r="V161" s="27"/>
      <c r="W161" s="27"/>
      <c r="X161" s="27"/>
      <c r="Y161" s="27"/>
      <c r="Z161" s="27"/>
      <c r="AA161" s="27"/>
      <c r="AB161" s="27"/>
    </row>
    <row r="162" ht="12.75" customHeight="1">
      <c r="A162" s="5"/>
      <c r="B162" s="27"/>
      <c r="C162" s="27"/>
      <c r="D162" s="27"/>
      <c r="E162" s="27"/>
      <c r="F162" s="27"/>
      <c r="G162" s="78"/>
      <c r="H162" s="31"/>
      <c r="I162" s="27"/>
      <c r="J162" s="27"/>
      <c r="K162" s="27"/>
      <c r="L162" s="27"/>
      <c r="M162" s="27"/>
      <c r="N162" s="27"/>
      <c r="O162" s="27"/>
      <c r="P162" s="27"/>
      <c r="Q162" s="27"/>
      <c r="R162" s="27"/>
      <c r="S162" s="27"/>
      <c r="T162" s="27"/>
      <c r="U162" s="27"/>
      <c r="V162" s="27"/>
      <c r="W162" s="27"/>
      <c r="X162" s="27"/>
      <c r="Y162" s="27"/>
      <c r="Z162" s="27"/>
      <c r="AA162" s="27"/>
      <c r="AB162" s="27"/>
    </row>
    <row r="163" ht="12.75" customHeight="1">
      <c r="A163" s="5"/>
      <c r="B163" s="27"/>
      <c r="C163" s="27"/>
      <c r="D163" s="27"/>
      <c r="E163" s="27"/>
      <c r="F163" s="27"/>
      <c r="G163" s="78"/>
      <c r="H163" s="31"/>
      <c r="I163" s="27"/>
      <c r="J163" s="27"/>
      <c r="K163" s="27"/>
      <c r="L163" s="27"/>
      <c r="M163" s="27"/>
      <c r="N163" s="27"/>
      <c r="O163" s="27"/>
      <c r="P163" s="27"/>
      <c r="Q163" s="27"/>
      <c r="R163" s="27"/>
      <c r="S163" s="27"/>
      <c r="T163" s="27"/>
      <c r="U163" s="27"/>
      <c r="V163" s="27"/>
      <c r="W163" s="27"/>
      <c r="X163" s="27"/>
      <c r="Y163" s="27"/>
      <c r="Z163" s="27"/>
      <c r="AA163" s="27"/>
      <c r="AB163" s="27"/>
    </row>
    <row r="164" ht="12.75" customHeight="1">
      <c r="A164" s="5"/>
      <c r="B164" s="27"/>
      <c r="C164" s="27"/>
      <c r="D164" s="27"/>
      <c r="E164" s="27"/>
      <c r="F164" s="27"/>
      <c r="G164" s="78"/>
      <c r="H164" s="31"/>
      <c r="I164" s="27"/>
      <c r="J164" s="27"/>
      <c r="K164" s="27"/>
      <c r="L164" s="27"/>
      <c r="M164" s="27"/>
      <c r="N164" s="27"/>
      <c r="O164" s="27"/>
      <c r="P164" s="27"/>
      <c r="Q164" s="27"/>
      <c r="R164" s="27"/>
      <c r="S164" s="27"/>
      <c r="T164" s="27"/>
      <c r="U164" s="27"/>
      <c r="V164" s="27"/>
      <c r="W164" s="27"/>
      <c r="X164" s="27"/>
      <c r="Y164" s="27"/>
      <c r="Z164" s="27"/>
      <c r="AA164" s="27"/>
      <c r="AB164" s="27"/>
    </row>
    <row r="165" ht="12.75" customHeight="1">
      <c r="A165" s="5"/>
      <c r="B165" s="27"/>
      <c r="C165" s="27"/>
      <c r="D165" s="27"/>
      <c r="E165" s="27"/>
      <c r="F165" s="27"/>
      <c r="G165" s="78"/>
      <c r="H165" s="31"/>
      <c r="I165" s="27"/>
      <c r="J165" s="27"/>
      <c r="K165" s="27"/>
      <c r="L165" s="27"/>
      <c r="M165" s="27"/>
      <c r="N165" s="27"/>
      <c r="O165" s="27"/>
      <c r="P165" s="27"/>
      <c r="Q165" s="27"/>
      <c r="R165" s="27"/>
      <c r="S165" s="27"/>
      <c r="T165" s="27"/>
      <c r="U165" s="27"/>
      <c r="V165" s="27"/>
      <c r="W165" s="27"/>
      <c r="X165" s="27"/>
      <c r="Y165" s="27"/>
      <c r="Z165" s="27"/>
      <c r="AA165" s="27"/>
      <c r="AB165" s="27"/>
    </row>
    <row r="166" ht="12.75" customHeight="1">
      <c r="A166" s="5"/>
      <c r="B166" s="27"/>
      <c r="C166" s="27"/>
      <c r="D166" s="27"/>
      <c r="E166" s="27"/>
      <c r="F166" s="27"/>
      <c r="G166" s="78"/>
      <c r="H166" s="31"/>
      <c r="I166" s="27"/>
      <c r="J166" s="27"/>
      <c r="K166" s="27"/>
      <c r="L166" s="27"/>
      <c r="M166" s="27"/>
      <c r="N166" s="27"/>
      <c r="O166" s="27"/>
      <c r="P166" s="27"/>
      <c r="Q166" s="27"/>
      <c r="R166" s="27"/>
      <c r="S166" s="27"/>
      <c r="T166" s="27"/>
      <c r="U166" s="27"/>
      <c r="V166" s="27"/>
      <c r="W166" s="27"/>
      <c r="X166" s="27"/>
      <c r="Y166" s="27"/>
      <c r="Z166" s="27"/>
      <c r="AA166" s="27"/>
      <c r="AB166" s="27"/>
    </row>
    <row r="167" ht="12.75" customHeight="1">
      <c r="A167" s="5"/>
      <c r="B167" s="27"/>
      <c r="C167" s="27"/>
      <c r="D167" s="27"/>
      <c r="E167" s="27"/>
      <c r="F167" s="27"/>
      <c r="G167" s="78"/>
      <c r="H167" s="31"/>
      <c r="I167" s="27"/>
      <c r="J167" s="27"/>
      <c r="K167" s="27"/>
      <c r="L167" s="27"/>
      <c r="M167" s="27"/>
      <c r="N167" s="27"/>
      <c r="O167" s="27"/>
      <c r="P167" s="27"/>
      <c r="Q167" s="27"/>
      <c r="R167" s="27"/>
      <c r="S167" s="27"/>
      <c r="T167" s="27"/>
      <c r="U167" s="27"/>
      <c r="V167" s="27"/>
      <c r="W167" s="27"/>
      <c r="X167" s="27"/>
      <c r="Y167" s="27"/>
      <c r="Z167" s="27"/>
      <c r="AA167" s="27"/>
      <c r="AB167" s="27"/>
    </row>
    <row r="168" ht="12.75" customHeight="1">
      <c r="A168" s="5"/>
      <c r="B168" s="27"/>
      <c r="C168" s="27"/>
      <c r="D168" s="27"/>
      <c r="E168" s="27"/>
      <c r="F168" s="27"/>
      <c r="G168" s="78"/>
      <c r="H168" s="31"/>
      <c r="I168" s="27"/>
      <c r="J168" s="27"/>
      <c r="K168" s="27"/>
      <c r="L168" s="27"/>
      <c r="M168" s="27"/>
      <c r="N168" s="27"/>
      <c r="O168" s="27"/>
      <c r="P168" s="27"/>
      <c r="Q168" s="27"/>
      <c r="R168" s="27"/>
      <c r="S168" s="27"/>
      <c r="T168" s="27"/>
      <c r="U168" s="27"/>
      <c r="V168" s="27"/>
      <c r="W168" s="27"/>
      <c r="X168" s="27"/>
      <c r="Y168" s="27"/>
      <c r="Z168" s="27"/>
      <c r="AA168" s="27"/>
      <c r="AB168" s="27"/>
    </row>
    <row r="169" ht="12.75" customHeight="1">
      <c r="A169" s="5"/>
      <c r="B169" s="27"/>
      <c r="C169" s="27"/>
      <c r="D169" s="27"/>
      <c r="E169" s="27"/>
      <c r="F169" s="27"/>
      <c r="G169" s="78"/>
      <c r="H169" s="31"/>
      <c r="I169" s="27"/>
      <c r="J169" s="27"/>
      <c r="K169" s="27"/>
      <c r="L169" s="27"/>
      <c r="M169" s="27"/>
      <c r="N169" s="27"/>
      <c r="O169" s="27"/>
      <c r="P169" s="27"/>
      <c r="Q169" s="27"/>
      <c r="R169" s="27"/>
      <c r="S169" s="27"/>
      <c r="T169" s="27"/>
      <c r="U169" s="27"/>
      <c r="V169" s="27"/>
      <c r="W169" s="27"/>
      <c r="X169" s="27"/>
      <c r="Y169" s="27"/>
      <c r="Z169" s="27"/>
      <c r="AA169" s="27"/>
      <c r="AB169" s="27"/>
    </row>
    <row r="170" ht="12.75" customHeight="1">
      <c r="A170" s="5"/>
      <c r="B170" s="27"/>
      <c r="C170" s="27"/>
      <c r="D170" s="27"/>
      <c r="E170" s="27"/>
      <c r="F170" s="27"/>
      <c r="G170" s="78"/>
      <c r="H170" s="31"/>
      <c r="I170" s="27"/>
      <c r="J170" s="27"/>
      <c r="K170" s="27"/>
      <c r="L170" s="27"/>
      <c r="M170" s="27"/>
      <c r="N170" s="27"/>
      <c r="O170" s="27"/>
      <c r="P170" s="27"/>
      <c r="Q170" s="27"/>
      <c r="R170" s="27"/>
      <c r="S170" s="27"/>
      <c r="T170" s="27"/>
      <c r="U170" s="27"/>
      <c r="V170" s="27"/>
      <c r="W170" s="27"/>
      <c r="X170" s="27"/>
      <c r="Y170" s="27"/>
      <c r="Z170" s="27"/>
      <c r="AA170" s="27"/>
      <c r="AB170" s="27"/>
    </row>
    <row r="171" ht="12.75" customHeight="1">
      <c r="A171" s="5"/>
      <c r="B171" s="27"/>
      <c r="C171" s="27"/>
      <c r="D171" s="27"/>
      <c r="E171" s="27"/>
      <c r="F171" s="27"/>
      <c r="G171" s="78"/>
      <c r="H171" s="31"/>
      <c r="I171" s="27"/>
      <c r="J171" s="27"/>
      <c r="K171" s="27"/>
      <c r="L171" s="27"/>
      <c r="M171" s="27"/>
      <c r="N171" s="27"/>
      <c r="O171" s="27"/>
      <c r="P171" s="27"/>
      <c r="Q171" s="27"/>
      <c r="R171" s="27"/>
      <c r="S171" s="27"/>
      <c r="T171" s="27"/>
      <c r="U171" s="27"/>
      <c r="V171" s="27"/>
      <c r="W171" s="27"/>
      <c r="X171" s="27"/>
      <c r="Y171" s="27"/>
      <c r="Z171" s="27"/>
      <c r="AA171" s="27"/>
      <c r="AB171" s="27"/>
    </row>
    <row r="172" ht="12.75" customHeight="1">
      <c r="A172" s="5"/>
      <c r="B172" s="27"/>
      <c r="C172" s="27"/>
      <c r="D172" s="27"/>
      <c r="E172" s="27"/>
      <c r="F172" s="27"/>
      <c r="G172" s="78"/>
      <c r="H172" s="31"/>
      <c r="I172" s="27"/>
      <c r="J172" s="27"/>
      <c r="K172" s="27"/>
      <c r="L172" s="27"/>
      <c r="M172" s="27"/>
      <c r="N172" s="27"/>
      <c r="O172" s="27"/>
      <c r="P172" s="27"/>
      <c r="Q172" s="27"/>
      <c r="R172" s="27"/>
      <c r="S172" s="27"/>
      <c r="T172" s="27"/>
      <c r="U172" s="27"/>
      <c r="V172" s="27"/>
      <c r="W172" s="27"/>
      <c r="X172" s="27"/>
      <c r="Y172" s="27"/>
      <c r="Z172" s="27"/>
      <c r="AA172" s="27"/>
      <c r="AB172" s="27"/>
    </row>
    <row r="173" ht="12.75" customHeight="1">
      <c r="A173" s="5"/>
      <c r="B173" s="27"/>
      <c r="C173" s="27"/>
      <c r="D173" s="27"/>
      <c r="E173" s="27"/>
      <c r="F173" s="27"/>
      <c r="G173" s="78"/>
      <c r="H173" s="31"/>
      <c r="I173" s="27"/>
      <c r="J173" s="27"/>
      <c r="K173" s="27"/>
      <c r="L173" s="27"/>
      <c r="M173" s="27"/>
      <c r="N173" s="27"/>
      <c r="O173" s="27"/>
      <c r="P173" s="27"/>
      <c r="Q173" s="27"/>
      <c r="R173" s="27"/>
      <c r="S173" s="27"/>
      <c r="T173" s="27"/>
      <c r="U173" s="27"/>
      <c r="V173" s="27"/>
      <c r="W173" s="27"/>
      <c r="X173" s="27"/>
      <c r="Y173" s="27"/>
      <c r="Z173" s="27"/>
      <c r="AA173" s="27"/>
      <c r="AB173" s="27"/>
    </row>
    <row r="174" ht="12.75" customHeight="1">
      <c r="A174" s="5"/>
      <c r="B174" s="27"/>
      <c r="C174" s="27"/>
      <c r="D174" s="27"/>
      <c r="E174" s="27"/>
      <c r="F174" s="27"/>
      <c r="G174" s="78"/>
      <c r="H174" s="31"/>
      <c r="I174" s="27"/>
      <c r="J174" s="27"/>
      <c r="K174" s="27"/>
      <c r="L174" s="27"/>
      <c r="M174" s="27"/>
      <c r="N174" s="27"/>
      <c r="O174" s="27"/>
      <c r="P174" s="27"/>
      <c r="Q174" s="27"/>
      <c r="R174" s="27"/>
      <c r="S174" s="27"/>
      <c r="T174" s="27"/>
      <c r="U174" s="27"/>
      <c r="V174" s="27"/>
      <c r="W174" s="27"/>
      <c r="X174" s="27"/>
      <c r="Y174" s="27"/>
      <c r="Z174" s="27"/>
      <c r="AA174" s="27"/>
      <c r="AB174" s="27"/>
    </row>
    <row r="175" ht="12.75" customHeight="1">
      <c r="A175" s="5"/>
      <c r="B175" s="27"/>
      <c r="C175" s="27"/>
      <c r="D175" s="27"/>
      <c r="E175" s="27"/>
      <c r="F175" s="27"/>
      <c r="G175" s="78"/>
      <c r="H175" s="31"/>
      <c r="I175" s="27"/>
      <c r="J175" s="27"/>
      <c r="K175" s="27"/>
      <c r="L175" s="27"/>
      <c r="M175" s="27"/>
      <c r="N175" s="27"/>
      <c r="O175" s="27"/>
      <c r="P175" s="27"/>
      <c r="Q175" s="27"/>
      <c r="R175" s="27"/>
      <c r="S175" s="27"/>
      <c r="T175" s="27"/>
      <c r="U175" s="27"/>
      <c r="V175" s="27"/>
      <c r="W175" s="27"/>
      <c r="X175" s="27"/>
      <c r="Y175" s="27"/>
      <c r="Z175" s="27"/>
      <c r="AA175" s="27"/>
      <c r="AB175" s="27"/>
    </row>
    <row r="176" ht="12.75" customHeight="1">
      <c r="A176" s="5"/>
      <c r="B176" s="27"/>
      <c r="C176" s="27"/>
      <c r="D176" s="27"/>
      <c r="E176" s="27"/>
      <c r="F176" s="27"/>
      <c r="G176" s="78"/>
      <c r="H176" s="31"/>
      <c r="I176" s="27"/>
      <c r="J176" s="27"/>
      <c r="K176" s="27"/>
      <c r="L176" s="27"/>
      <c r="M176" s="27"/>
      <c r="N176" s="27"/>
      <c r="O176" s="27"/>
      <c r="P176" s="27"/>
      <c r="Q176" s="27"/>
      <c r="R176" s="27"/>
      <c r="S176" s="27"/>
      <c r="T176" s="27"/>
      <c r="U176" s="27"/>
      <c r="V176" s="27"/>
      <c r="W176" s="27"/>
      <c r="X176" s="27"/>
      <c r="Y176" s="27"/>
      <c r="Z176" s="27"/>
      <c r="AA176" s="27"/>
      <c r="AB176" s="27"/>
    </row>
    <row r="177" ht="12.75" customHeight="1">
      <c r="A177" s="5"/>
      <c r="B177" s="27"/>
      <c r="C177" s="27"/>
      <c r="D177" s="27"/>
      <c r="E177" s="27"/>
      <c r="F177" s="27"/>
      <c r="G177" s="78"/>
      <c r="H177" s="31"/>
      <c r="I177" s="27"/>
      <c r="J177" s="27"/>
      <c r="K177" s="27"/>
      <c r="L177" s="27"/>
      <c r="M177" s="27"/>
      <c r="N177" s="27"/>
      <c r="O177" s="27"/>
      <c r="P177" s="27"/>
      <c r="Q177" s="27"/>
      <c r="R177" s="27"/>
      <c r="S177" s="27"/>
      <c r="T177" s="27"/>
      <c r="U177" s="27"/>
      <c r="V177" s="27"/>
      <c r="W177" s="27"/>
      <c r="X177" s="27"/>
      <c r="Y177" s="27"/>
      <c r="Z177" s="27"/>
      <c r="AA177" s="27"/>
      <c r="AB177" s="27"/>
    </row>
    <row r="178" ht="12.75" customHeight="1">
      <c r="A178" s="5"/>
      <c r="B178" s="27"/>
      <c r="C178" s="27"/>
      <c r="D178" s="27"/>
      <c r="E178" s="27"/>
      <c r="F178" s="27"/>
      <c r="G178" s="78"/>
      <c r="H178" s="31"/>
      <c r="I178" s="27"/>
      <c r="J178" s="27"/>
      <c r="K178" s="27"/>
      <c r="L178" s="27"/>
      <c r="M178" s="27"/>
      <c r="N178" s="27"/>
      <c r="O178" s="27"/>
      <c r="P178" s="27"/>
      <c r="Q178" s="27"/>
      <c r="R178" s="27"/>
      <c r="S178" s="27"/>
      <c r="T178" s="27"/>
      <c r="U178" s="27"/>
      <c r="V178" s="27"/>
      <c r="W178" s="27"/>
      <c r="X178" s="27"/>
      <c r="Y178" s="27"/>
      <c r="Z178" s="27"/>
      <c r="AA178" s="27"/>
      <c r="AB178" s="27"/>
    </row>
    <row r="179" ht="12.75" customHeight="1">
      <c r="A179" s="5"/>
      <c r="B179" s="27"/>
      <c r="C179" s="27"/>
      <c r="D179" s="27"/>
      <c r="E179" s="27"/>
      <c r="F179" s="27"/>
      <c r="G179" s="78"/>
      <c r="H179" s="31"/>
      <c r="I179" s="27"/>
      <c r="J179" s="27"/>
      <c r="K179" s="27"/>
      <c r="L179" s="27"/>
      <c r="M179" s="27"/>
      <c r="N179" s="27"/>
      <c r="O179" s="27"/>
      <c r="P179" s="27"/>
      <c r="Q179" s="27"/>
      <c r="R179" s="27"/>
      <c r="S179" s="27"/>
      <c r="T179" s="27"/>
      <c r="U179" s="27"/>
      <c r="V179" s="27"/>
      <c r="W179" s="27"/>
      <c r="X179" s="27"/>
      <c r="Y179" s="27"/>
      <c r="Z179" s="27"/>
      <c r="AA179" s="27"/>
      <c r="AB179" s="27"/>
    </row>
    <row r="180" ht="12.75" customHeight="1">
      <c r="A180" s="5"/>
      <c r="B180" s="27"/>
      <c r="C180" s="27"/>
      <c r="D180" s="27"/>
      <c r="E180" s="27"/>
      <c r="F180" s="27"/>
      <c r="G180" s="78"/>
      <c r="H180" s="31"/>
      <c r="I180" s="27"/>
      <c r="J180" s="27"/>
      <c r="K180" s="27"/>
      <c r="L180" s="27"/>
      <c r="M180" s="27"/>
      <c r="N180" s="27"/>
      <c r="O180" s="27"/>
      <c r="P180" s="27"/>
      <c r="Q180" s="27"/>
      <c r="R180" s="27"/>
      <c r="S180" s="27"/>
      <c r="T180" s="27"/>
      <c r="U180" s="27"/>
      <c r="V180" s="27"/>
      <c r="W180" s="27"/>
      <c r="X180" s="27"/>
      <c r="Y180" s="27"/>
      <c r="Z180" s="27"/>
      <c r="AA180" s="27"/>
      <c r="AB180" s="27"/>
    </row>
    <row r="181" ht="12.75" customHeight="1">
      <c r="A181" s="5"/>
      <c r="B181" s="27"/>
      <c r="C181" s="27"/>
      <c r="D181" s="27"/>
      <c r="E181" s="27"/>
      <c r="F181" s="27"/>
      <c r="G181" s="78"/>
      <c r="H181" s="31"/>
      <c r="I181" s="27"/>
      <c r="J181" s="27"/>
      <c r="K181" s="27"/>
      <c r="L181" s="27"/>
      <c r="M181" s="27"/>
      <c r="N181" s="27"/>
      <c r="O181" s="27"/>
      <c r="P181" s="27"/>
      <c r="Q181" s="27"/>
      <c r="R181" s="27"/>
      <c r="S181" s="27"/>
      <c r="T181" s="27"/>
      <c r="U181" s="27"/>
      <c r="V181" s="27"/>
      <c r="W181" s="27"/>
      <c r="X181" s="27"/>
      <c r="Y181" s="27"/>
      <c r="Z181" s="27"/>
      <c r="AA181" s="27"/>
      <c r="AB181" s="27"/>
    </row>
    <row r="182" ht="12.75" customHeight="1">
      <c r="A182" s="5"/>
      <c r="B182" s="27"/>
      <c r="C182" s="27"/>
      <c r="D182" s="27"/>
      <c r="E182" s="27"/>
      <c r="F182" s="27"/>
      <c r="G182" s="78"/>
      <c r="H182" s="31"/>
      <c r="I182" s="27"/>
      <c r="J182" s="27"/>
      <c r="K182" s="27"/>
      <c r="L182" s="27"/>
      <c r="M182" s="27"/>
      <c r="N182" s="27"/>
      <c r="O182" s="27"/>
      <c r="P182" s="27"/>
      <c r="Q182" s="27"/>
      <c r="R182" s="27"/>
      <c r="S182" s="27"/>
      <c r="T182" s="27"/>
      <c r="U182" s="27"/>
      <c r="V182" s="27"/>
      <c r="W182" s="27"/>
      <c r="X182" s="27"/>
      <c r="Y182" s="27"/>
      <c r="Z182" s="27"/>
      <c r="AA182" s="27"/>
      <c r="AB182" s="27"/>
    </row>
    <row r="183" ht="12.75" customHeight="1">
      <c r="A183" s="5"/>
      <c r="B183" s="27"/>
      <c r="C183" s="27"/>
      <c r="D183" s="27"/>
      <c r="E183" s="27"/>
      <c r="F183" s="27"/>
      <c r="G183" s="78"/>
      <c r="H183" s="31"/>
      <c r="I183" s="27"/>
      <c r="J183" s="27"/>
      <c r="K183" s="27"/>
      <c r="L183" s="27"/>
      <c r="M183" s="27"/>
      <c r="N183" s="27"/>
      <c r="O183" s="27"/>
      <c r="P183" s="27"/>
      <c r="Q183" s="27"/>
      <c r="R183" s="27"/>
      <c r="S183" s="27"/>
      <c r="T183" s="27"/>
      <c r="U183" s="27"/>
      <c r="V183" s="27"/>
      <c r="W183" s="27"/>
      <c r="X183" s="27"/>
      <c r="Y183" s="27"/>
      <c r="Z183" s="27"/>
      <c r="AA183" s="27"/>
      <c r="AB183" s="27"/>
    </row>
    <row r="184" ht="12.75" customHeight="1">
      <c r="A184" s="5"/>
      <c r="B184" s="27"/>
      <c r="C184" s="27"/>
      <c r="D184" s="27"/>
      <c r="E184" s="27"/>
      <c r="F184" s="27"/>
      <c r="G184" s="78"/>
      <c r="H184" s="31"/>
      <c r="I184" s="27"/>
      <c r="J184" s="27"/>
      <c r="K184" s="27"/>
      <c r="L184" s="27"/>
      <c r="M184" s="27"/>
      <c r="N184" s="27"/>
      <c r="O184" s="27"/>
      <c r="P184" s="27"/>
      <c r="Q184" s="27"/>
      <c r="R184" s="27"/>
      <c r="S184" s="27"/>
      <c r="T184" s="27"/>
      <c r="U184" s="27"/>
      <c r="V184" s="27"/>
      <c r="W184" s="27"/>
      <c r="X184" s="27"/>
      <c r="Y184" s="27"/>
      <c r="Z184" s="27"/>
      <c r="AA184" s="27"/>
      <c r="AB184" s="27"/>
    </row>
    <row r="185" ht="12.75" customHeight="1">
      <c r="A185" s="5"/>
      <c r="B185" s="27"/>
      <c r="C185" s="27"/>
      <c r="D185" s="27"/>
      <c r="E185" s="27"/>
      <c r="F185" s="27"/>
      <c r="G185" s="78"/>
      <c r="H185" s="31"/>
      <c r="I185" s="27"/>
      <c r="J185" s="27"/>
      <c r="K185" s="27"/>
      <c r="L185" s="27"/>
      <c r="M185" s="27"/>
      <c r="N185" s="27"/>
      <c r="O185" s="27"/>
      <c r="P185" s="27"/>
      <c r="Q185" s="27"/>
      <c r="R185" s="27"/>
      <c r="S185" s="27"/>
      <c r="T185" s="27"/>
      <c r="U185" s="27"/>
      <c r="V185" s="27"/>
      <c r="W185" s="27"/>
      <c r="X185" s="27"/>
      <c r="Y185" s="27"/>
      <c r="Z185" s="27"/>
      <c r="AA185" s="27"/>
      <c r="AB185" s="27"/>
    </row>
    <row r="186" ht="12.75" customHeight="1">
      <c r="A186" s="5"/>
      <c r="B186" s="27"/>
      <c r="C186" s="27"/>
      <c r="D186" s="27"/>
      <c r="E186" s="27"/>
      <c r="F186" s="27"/>
      <c r="G186" s="78"/>
      <c r="H186" s="31"/>
      <c r="I186" s="27"/>
      <c r="J186" s="27"/>
      <c r="K186" s="27"/>
      <c r="L186" s="27"/>
      <c r="M186" s="27"/>
      <c r="N186" s="27"/>
      <c r="O186" s="27"/>
      <c r="P186" s="27"/>
      <c r="Q186" s="27"/>
      <c r="R186" s="27"/>
      <c r="S186" s="27"/>
      <c r="T186" s="27"/>
      <c r="U186" s="27"/>
      <c r="V186" s="27"/>
      <c r="W186" s="27"/>
      <c r="X186" s="27"/>
      <c r="Y186" s="27"/>
      <c r="Z186" s="27"/>
      <c r="AA186" s="27"/>
      <c r="AB186" s="27"/>
    </row>
    <row r="187" ht="12.75" customHeight="1">
      <c r="A187" s="5"/>
      <c r="B187" s="27"/>
      <c r="C187" s="27"/>
      <c r="D187" s="27"/>
      <c r="E187" s="27"/>
      <c r="F187" s="27"/>
      <c r="G187" s="78"/>
      <c r="H187" s="31"/>
      <c r="I187" s="27"/>
      <c r="J187" s="27"/>
      <c r="K187" s="27"/>
      <c r="L187" s="27"/>
      <c r="M187" s="27"/>
      <c r="N187" s="27"/>
      <c r="O187" s="27"/>
      <c r="P187" s="27"/>
      <c r="Q187" s="27"/>
      <c r="R187" s="27"/>
      <c r="S187" s="27"/>
      <c r="T187" s="27"/>
      <c r="U187" s="27"/>
      <c r="V187" s="27"/>
      <c r="W187" s="27"/>
      <c r="X187" s="27"/>
      <c r="Y187" s="27"/>
      <c r="Z187" s="27"/>
      <c r="AA187" s="27"/>
      <c r="AB187" s="27"/>
    </row>
    <row r="188" ht="12.75" customHeight="1">
      <c r="A188" s="5"/>
      <c r="B188" s="27"/>
      <c r="C188" s="27"/>
      <c r="D188" s="27"/>
      <c r="E188" s="27"/>
      <c r="F188" s="27"/>
      <c r="G188" s="78"/>
      <c r="H188" s="31"/>
      <c r="I188" s="27"/>
      <c r="J188" s="27"/>
      <c r="K188" s="27"/>
      <c r="L188" s="27"/>
      <c r="M188" s="27"/>
      <c r="N188" s="27"/>
      <c r="O188" s="27"/>
      <c r="P188" s="27"/>
      <c r="Q188" s="27"/>
      <c r="R188" s="27"/>
      <c r="S188" s="27"/>
      <c r="T188" s="27"/>
      <c r="U188" s="27"/>
      <c r="V188" s="27"/>
      <c r="W188" s="27"/>
      <c r="X188" s="27"/>
      <c r="Y188" s="27"/>
      <c r="Z188" s="27"/>
      <c r="AA188" s="27"/>
      <c r="AB188" s="27"/>
    </row>
    <row r="189" ht="12.75" customHeight="1">
      <c r="A189" s="5"/>
      <c r="B189" s="27"/>
      <c r="C189" s="27"/>
      <c r="D189" s="27"/>
      <c r="E189" s="27"/>
      <c r="F189" s="27"/>
      <c r="G189" s="78"/>
      <c r="H189" s="31"/>
      <c r="I189" s="27"/>
      <c r="J189" s="27"/>
      <c r="K189" s="27"/>
      <c r="L189" s="27"/>
      <c r="M189" s="27"/>
      <c r="N189" s="27"/>
      <c r="O189" s="27"/>
      <c r="P189" s="27"/>
      <c r="Q189" s="27"/>
      <c r="R189" s="27"/>
      <c r="S189" s="27"/>
      <c r="T189" s="27"/>
      <c r="U189" s="27"/>
      <c r="V189" s="27"/>
      <c r="W189" s="27"/>
      <c r="X189" s="27"/>
      <c r="Y189" s="27"/>
      <c r="Z189" s="27"/>
      <c r="AA189" s="27"/>
      <c r="AB189" s="27"/>
    </row>
    <row r="190" ht="12.75" customHeight="1">
      <c r="A190" s="5"/>
      <c r="B190" s="27"/>
      <c r="C190" s="27"/>
      <c r="D190" s="27"/>
      <c r="E190" s="27"/>
      <c r="F190" s="27"/>
      <c r="G190" s="78"/>
      <c r="H190" s="31"/>
      <c r="I190" s="27"/>
      <c r="J190" s="27"/>
      <c r="K190" s="27"/>
      <c r="L190" s="27"/>
      <c r="M190" s="27"/>
      <c r="N190" s="27"/>
      <c r="O190" s="27"/>
      <c r="P190" s="27"/>
      <c r="Q190" s="27"/>
      <c r="R190" s="27"/>
      <c r="S190" s="27"/>
      <c r="T190" s="27"/>
      <c r="U190" s="27"/>
      <c r="V190" s="27"/>
      <c r="W190" s="27"/>
      <c r="X190" s="27"/>
      <c r="Y190" s="27"/>
      <c r="Z190" s="27"/>
      <c r="AA190" s="27"/>
      <c r="AB190" s="27"/>
    </row>
    <row r="191" ht="12.75" customHeight="1">
      <c r="A191" s="5"/>
      <c r="B191" s="27"/>
      <c r="C191" s="27"/>
      <c r="D191" s="27"/>
      <c r="E191" s="27"/>
      <c r="F191" s="27"/>
      <c r="G191" s="78"/>
      <c r="H191" s="31"/>
      <c r="I191" s="27"/>
      <c r="J191" s="27"/>
      <c r="K191" s="27"/>
      <c r="L191" s="27"/>
      <c r="M191" s="27"/>
      <c r="N191" s="27"/>
      <c r="O191" s="27"/>
      <c r="P191" s="27"/>
      <c r="Q191" s="27"/>
      <c r="R191" s="27"/>
      <c r="S191" s="27"/>
      <c r="T191" s="27"/>
      <c r="U191" s="27"/>
      <c r="V191" s="27"/>
      <c r="W191" s="27"/>
      <c r="X191" s="27"/>
      <c r="Y191" s="27"/>
      <c r="Z191" s="27"/>
      <c r="AA191" s="27"/>
      <c r="AB191" s="27"/>
    </row>
    <row r="192" ht="12.75" customHeight="1">
      <c r="A192" s="5"/>
      <c r="B192" s="27"/>
      <c r="C192" s="27"/>
      <c r="D192" s="27"/>
      <c r="E192" s="27"/>
      <c r="F192" s="27"/>
      <c r="G192" s="78"/>
      <c r="H192" s="31"/>
      <c r="I192" s="27"/>
      <c r="J192" s="27"/>
      <c r="K192" s="27"/>
      <c r="L192" s="27"/>
      <c r="M192" s="27"/>
      <c r="N192" s="27"/>
      <c r="O192" s="27"/>
      <c r="P192" s="27"/>
      <c r="Q192" s="27"/>
      <c r="R192" s="27"/>
      <c r="S192" s="27"/>
      <c r="T192" s="27"/>
      <c r="U192" s="27"/>
      <c r="V192" s="27"/>
      <c r="W192" s="27"/>
      <c r="X192" s="27"/>
      <c r="Y192" s="27"/>
      <c r="Z192" s="27"/>
      <c r="AA192" s="27"/>
      <c r="AB192" s="27"/>
    </row>
    <row r="193" ht="12.75" customHeight="1">
      <c r="A193" s="5"/>
      <c r="B193" s="27"/>
      <c r="C193" s="27"/>
      <c r="D193" s="27"/>
      <c r="E193" s="27"/>
      <c r="F193" s="27"/>
      <c r="G193" s="78"/>
      <c r="H193" s="31"/>
      <c r="I193" s="27"/>
      <c r="J193" s="27"/>
      <c r="K193" s="27"/>
      <c r="L193" s="27"/>
      <c r="M193" s="27"/>
      <c r="N193" s="27"/>
      <c r="O193" s="27"/>
      <c r="P193" s="27"/>
      <c r="Q193" s="27"/>
      <c r="R193" s="27"/>
      <c r="S193" s="27"/>
      <c r="T193" s="27"/>
      <c r="U193" s="27"/>
      <c r="V193" s="27"/>
      <c r="W193" s="27"/>
      <c r="X193" s="27"/>
      <c r="Y193" s="27"/>
      <c r="Z193" s="27"/>
      <c r="AA193" s="27"/>
      <c r="AB193" s="27"/>
    </row>
    <row r="194" ht="12.75" customHeight="1">
      <c r="A194" s="5"/>
      <c r="B194" s="27"/>
      <c r="C194" s="27"/>
      <c r="D194" s="27"/>
      <c r="E194" s="27"/>
      <c r="F194" s="27"/>
      <c r="G194" s="78"/>
      <c r="H194" s="31"/>
      <c r="I194" s="27"/>
      <c r="J194" s="27"/>
      <c r="K194" s="27"/>
      <c r="L194" s="27"/>
      <c r="M194" s="27"/>
      <c r="N194" s="27"/>
      <c r="O194" s="27"/>
      <c r="P194" s="27"/>
      <c r="Q194" s="27"/>
      <c r="R194" s="27"/>
      <c r="S194" s="27"/>
      <c r="T194" s="27"/>
      <c r="U194" s="27"/>
      <c r="V194" s="27"/>
      <c r="W194" s="27"/>
      <c r="X194" s="27"/>
      <c r="Y194" s="27"/>
      <c r="Z194" s="27"/>
      <c r="AA194" s="27"/>
      <c r="AB194" s="27"/>
    </row>
    <row r="195" ht="12.75" customHeight="1">
      <c r="A195" s="5"/>
      <c r="B195" s="27"/>
      <c r="C195" s="27"/>
      <c r="D195" s="27"/>
      <c r="E195" s="27"/>
      <c r="F195" s="27"/>
      <c r="G195" s="78"/>
      <c r="H195" s="31"/>
      <c r="I195" s="27"/>
      <c r="J195" s="27"/>
      <c r="K195" s="27"/>
      <c r="L195" s="27"/>
      <c r="M195" s="27"/>
      <c r="N195" s="27"/>
      <c r="O195" s="27"/>
      <c r="P195" s="27"/>
      <c r="Q195" s="27"/>
      <c r="R195" s="27"/>
      <c r="S195" s="27"/>
      <c r="T195" s="27"/>
      <c r="U195" s="27"/>
      <c r="V195" s="27"/>
      <c r="W195" s="27"/>
      <c r="X195" s="27"/>
      <c r="Y195" s="27"/>
      <c r="Z195" s="27"/>
      <c r="AA195" s="27"/>
      <c r="AB195" s="27"/>
    </row>
    <row r="196" ht="12.75" customHeight="1">
      <c r="A196" s="5"/>
      <c r="B196" s="27"/>
      <c r="C196" s="27"/>
      <c r="D196" s="27"/>
      <c r="E196" s="27"/>
      <c r="F196" s="27"/>
      <c r="G196" s="78"/>
      <c r="H196" s="31"/>
      <c r="I196" s="27"/>
      <c r="J196" s="27"/>
      <c r="K196" s="27"/>
      <c r="L196" s="27"/>
      <c r="M196" s="27"/>
      <c r="N196" s="27"/>
      <c r="O196" s="27"/>
      <c r="P196" s="27"/>
      <c r="Q196" s="27"/>
      <c r="R196" s="27"/>
      <c r="S196" s="27"/>
      <c r="T196" s="27"/>
      <c r="U196" s="27"/>
      <c r="V196" s="27"/>
      <c r="W196" s="27"/>
      <c r="X196" s="27"/>
      <c r="Y196" s="27"/>
      <c r="Z196" s="27"/>
      <c r="AA196" s="27"/>
      <c r="AB196" s="27"/>
    </row>
    <row r="197" ht="12.75" customHeight="1">
      <c r="A197" s="5"/>
      <c r="B197" s="27"/>
      <c r="C197" s="27"/>
      <c r="D197" s="27"/>
      <c r="E197" s="27"/>
      <c r="F197" s="27"/>
      <c r="G197" s="78"/>
      <c r="H197" s="31"/>
      <c r="I197" s="27"/>
      <c r="J197" s="27"/>
      <c r="K197" s="27"/>
      <c r="L197" s="27"/>
      <c r="M197" s="27"/>
      <c r="N197" s="27"/>
      <c r="O197" s="27"/>
      <c r="P197" s="27"/>
      <c r="Q197" s="27"/>
      <c r="R197" s="27"/>
      <c r="S197" s="27"/>
      <c r="T197" s="27"/>
      <c r="U197" s="27"/>
      <c r="V197" s="27"/>
      <c r="W197" s="27"/>
      <c r="X197" s="27"/>
      <c r="Y197" s="27"/>
      <c r="Z197" s="27"/>
      <c r="AA197" s="27"/>
      <c r="AB197" s="27"/>
    </row>
    <row r="198" ht="12.75" customHeight="1">
      <c r="A198" s="5"/>
      <c r="B198" s="27"/>
      <c r="C198" s="27"/>
      <c r="D198" s="27"/>
      <c r="E198" s="27"/>
      <c r="F198" s="27"/>
      <c r="G198" s="78"/>
      <c r="H198" s="31"/>
      <c r="I198" s="27"/>
      <c r="J198" s="27"/>
      <c r="K198" s="27"/>
      <c r="L198" s="27"/>
      <c r="M198" s="27"/>
      <c r="N198" s="27"/>
      <c r="O198" s="27"/>
      <c r="P198" s="27"/>
      <c r="Q198" s="27"/>
      <c r="R198" s="27"/>
      <c r="S198" s="27"/>
      <c r="T198" s="27"/>
      <c r="U198" s="27"/>
      <c r="V198" s="27"/>
      <c r="W198" s="27"/>
      <c r="X198" s="27"/>
      <c r="Y198" s="27"/>
      <c r="Z198" s="27"/>
      <c r="AA198" s="27"/>
      <c r="AB198" s="27"/>
    </row>
    <row r="199" ht="12.75" customHeight="1">
      <c r="A199" s="5"/>
      <c r="B199" s="27"/>
      <c r="C199" s="27"/>
      <c r="D199" s="27"/>
      <c r="E199" s="27"/>
      <c r="F199" s="27"/>
      <c r="G199" s="78"/>
      <c r="H199" s="31"/>
      <c r="I199" s="27"/>
      <c r="J199" s="27"/>
      <c r="K199" s="27"/>
      <c r="L199" s="27"/>
      <c r="M199" s="27"/>
      <c r="N199" s="27"/>
      <c r="O199" s="27"/>
      <c r="P199" s="27"/>
      <c r="Q199" s="27"/>
      <c r="R199" s="27"/>
      <c r="S199" s="27"/>
      <c r="T199" s="27"/>
      <c r="U199" s="27"/>
      <c r="V199" s="27"/>
      <c r="W199" s="27"/>
      <c r="X199" s="27"/>
      <c r="Y199" s="27"/>
      <c r="Z199" s="27"/>
      <c r="AA199" s="27"/>
      <c r="AB199" s="27"/>
    </row>
    <row r="200" ht="12.75" customHeight="1">
      <c r="A200" s="5"/>
      <c r="B200" s="27"/>
      <c r="C200" s="27"/>
      <c r="D200" s="27"/>
      <c r="E200" s="27"/>
      <c r="F200" s="27"/>
      <c r="G200" s="78"/>
      <c r="H200" s="31"/>
      <c r="I200" s="27"/>
      <c r="J200" s="27"/>
      <c r="K200" s="27"/>
      <c r="L200" s="27"/>
      <c r="M200" s="27"/>
      <c r="N200" s="27"/>
      <c r="O200" s="27"/>
      <c r="P200" s="27"/>
      <c r="Q200" s="27"/>
      <c r="R200" s="27"/>
      <c r="S200" s="27"/>
      <c r="T200" s="27"/>
      <c r="U200" s="27"/>
      <c r="V200" s="27"/>
      <c r="W200" s="27"/>
      <c r="X200" s="27"/>
      <c r="Y200" s="27"/>
      <c r="Z200" s="27"/>
      <c r="AA200" s="27"/>
      <c r="AB200" s="27"/>
    </row>
    <row r="201" ht="12.75" customHeight="1">
      <c r="A201" s="5"/>
      <c r="B201" s="27"/>
      <c r="C201" s="27"/>
      <c r="D201" s="27"/>
      <c r="E201" s="27"/>
      <c r="F201" s="27"/>
      <c r="G201" s="78"/>
      <c r="H201" s="31"/>
      <c r="I201" s="27"/>
      <c r="J201" s="27"/>
      <c r="K201" s="27"/>
      <c r="L201" s="27"/>
      <c r="M201" s="27"/>
      <c r="N201" s="27"/>
      <c r="O201" s="27"/>
      <c r="P201" s="27"/>
      <c r="Q201" s="27"/>
      <c r="R201" s="27"/>
      <c r="S201" s="27"/>
      <c r="T201" s="27"/>
      <c r="U201" s="27"/>
      <c r="V201" s="27"/>
      <c r="W201" s="27"/>
      <c r="X201" s="27"/>
      <c r="Y201" s="27"/>
      <c r="Z201" s="27"/>
      <c r="AA201" s="27"/>
      <c r="AB201" s="27"/>
    </row>
    <row r="202" ht="12.75" customHeight="1">
      <c r="A202" s="5"/>
      <c r="B202" s="27"/>
      <c r="C202" s="27"/>
      <c r="D202" s="27"/>
      <c r="E202" s="27"/>
      <c r="F202" s="27"/>
      <c r="G202" s="78"/>
      <c r="H202" s="31"/>
      <c r="I202" s="27"/>
      <c r="J202" s="27"/>
      <c r="K202" s="27"/>
      <c r="L202" s="27"/>
      <c r="M202" s="27"/>
      <c r="N202" s="27"/>
      <c r="O202" s="27"/>
      <c r="P202" s="27"/>
      <c r="Q202" s="27"/>
      <c r="R202" s="27"/>
      <c r="S202" s="27"/>
      <c r="T202" s="27"/>
      <c r="U202" s="27"/>
      <c r="V202" s="27"/>
      <c r="W202" s="27"/>
      <c r="X202" s="27"/>
      <c r="Y202" s="27"/>
      <c r="Z202" s="27"/>
      <c r="AA202" s="27"/>
      <c r="AB202" s="27"/>
    </row>
    <row r="203" ht="12.75" customHeight="1">
      <c r="A203" s="5"/>
      <c r="B203" s="27"/>
      <c r="C203" s="27"/>
      <c r="D203" s="27"/>
      <c r="E203" s="27"/>
      <c r="F203" s="27"/>
      <c r="G203" s="78"/>
      <c r="H203" s="31"/>
      <c r="I203" s="27"/>
      <c r="J203" s="27"/>
      <c r="K203" s="27"/>
      <c r="L203" s="27"/>
      <c r="M203" s="27"/>
      <c r="N203" s="27"/>
      <c r="O203" s="27"/>
      <c r="P203" s="27"/>
      <c r="Q203" s="27"/>
      <c r="R203" s="27"/>
      <c r="S203" s="27"/>
      <c r="T203" s="27"/>
      <c r="U203" s="27"/>
      <c r="V203" s="27"/>
      <c r="W203" s="27"/>
      <c r="X203" s="27"/>
      <c r="Y203" s="27"/>
      <c r="Z203" s="27"/>
      <c r="AA203" s="27"/>
      <c r="AB203" s="27"/>
    </row>
    <row r="204" ht="12.75" customHeight="1">
      <c r="A204" s="5"/>
      <c r="B204" s="27"/>
      <c r="C204" s="27"/>
      <c r="D204" s="27"/>
      <c r="E204" s="27"/>
      <c r="F204" s="27"/>
      <c r="G204" s="78"/>
      <c r="H204" s="31"/>
      <c r="I204" s="27"/>
      <c r="J204" s="27"/>
      <c r="K204" s="27"/>
      <c r="L204" s="27"/>
      <c r="M204" s="27"/>
      <c r="N204" s="27"/>
      <c r="O204" s="27"/>
      <c r="P204" s="27"/>
      <c r="Q204" s="27"/>
      <c r="R204" s="27"/>
      <c r="S204" s="27"/>
      <c r="T204" s="27"/>
      <c r="U204" s="27"/>
      <c r="V204" s="27"/>
      <c r="W204" s="27"/>
      <c r="X204" s="27"/>
      <c r="Y204" s="27"/>
      <c r="Z204" s="27"/>
      <c r="AA204" s="27"/>
      <c r="AB204" s="27"/>
    </row>
    <row r="205" ht="12.75" customHeight="1">
      <c r="A205" s="5"/>
      <c r="B205" s="27"/>
      <c r="C205" s="27"/>
      <c r="D205" s="27"/>
      <c r="E205" s="27"/>
      <c r="F205" s="27"/>
      <c r="G205" s="78"/>
      <c r="H205" s="31"/>
      <c r="I205" s="27"/>
      <c r="J205" s="27"/>
      <c r="K205" s="27"/>
      <c r="L205" s="27"/>
      <c r="M205" s="27"/>
      <c r="N205" s="27"/>
      <c r="O205" s="27"/>
      <c r="P205" s="27"/>
      <c r="Q205" s="27"/>
      <c r="R205" s="27"/>
      <c r="S205" s="27"/>
      <c r="T205" s="27"/>
      <c r="U205" s="27"/>
      <c r="V205" s="27"/>
      <c r="W205" s="27"/>
      <c r="X205" s="27"/>
      <c r="Y205" s="27"/>
      <c r="Z205" s="27"/>
      <c r="AA205" s="27"/>
      <c r="AB205" s="27"/>
    </row>
    <row r="206" ht="12.75" customHeight="1">
      <c r="A206" s="5"/>
      <c r="B206" s="27"/>
      <c r="C206" s="27"/>
      <c r="D206" s="27"/>
      <c r="E206" s="27"/>
      <c r="F206" s="27"/>
      <c r="G206" s="78"/>
      <c r="H206" s="31"/>
      <c r="I206" s="27"/>
      <c r="J206" s="27"/>
      <c r="K206" s="27"/>
      <c r="L206" s="27"/>
      <c r="M206" s="27"/>
      <c r="N206" s="27"/>
      <c r="O206" s="27"/>
      <c r="P206" s="27"/>
      <c r="Q206" s="27"/>
      <c r="R206" s="27"/>
      <c r="S206" s="27"/>
      <c r="T206" s="27"/>
      <c r="U206" s="27"/>
      <c r="V206" s="27"/>
      <c r="W206" s="27"/>
      <c r="X206" s="27"/>
      <c r="Y206" s="27"/>
      <c r="Z206" s="27"/>
      <c r="AA206" s="27"/>
      <c r="AB206" s="27"/>
    </row>
    <row r="207" ht="12.75" customHeight="1">
      <c r="A207" s="5"/>
      <c r="B207" s="27"/>
      <c r="C207" s="27"/>
      <c r="D207" s="27"/>
      <c r="E207" s="27"/>
      <c r="F207" s="27"/>
      <c r="G207" s="78"/>
      <c r="H207" s="31"/>
      <c r="I207" s="27"/>
      <c r="J207" s="27"/>
      <c r="K207" s="27"/>
      <c r="L207" s="27"/>
      <c r="M207" s="27"/>
      <c r="N207" s="27"/>
      <c r="O207" s="27"/>
      <c r="P207" s="27"/>
      <c r="Q207" s="27"/>
      <c r="R207" s="27"/>
      <c r="S207" s="27"/>
      <c r="T207" s="27"/>
      <c r="U207" s="27"/>
      <c r="V207" s="27"/>
      <c r="W207" s="27"/>
      <c r="X207" s="27"/>
      <c r="Y207" s="27"/>
      <c r="Z207" s="27"/>
      <c r="AA207" s="27"/>
      <c r="AB207" s="27"/>
    </row>
    <row r="208" ht="12.75" customHeight="1">
      <c r="A208" s="5"/>
      <c r="B208" s="27"/>
      <c r="C208" s="27"/>
      <c r="D208" s="27"/>
      <c r="E208" s="27"/>
      <c r="F208" s="27"/>
      <c r="G208" s="78"/>
      <c r="H208" s="31"/>
      <c r="I208" s="27"/>
      <c r="J208" s="27"/>
      <c r="K208" s="27"/>
      <c r="L208" s="27"/>
      <c r="M208" s="27"/>
      <c r="N208" s="27"/>
      <c r="O208" s="27"/>
      <c r="P208" s="27"/>
      <c r="Q208" s="27"/>
      <c r="R208" s="27"/>
      <c r="S208" s="27"/>
      <c r="T208" s="27"/>
      <c r="U208" s="27"/>
      <c r="V208" s="27"/>
      <c r="W208" s="27"/>
      <c r="X208" s="27"/>
      <c r="Y208" s="27"/>
      <c r="Z208" s="27"/>
      <c r="AA208" s="27"/>
      <c r="AB208" s="27"/>
    </row>
    <row r="209" ht="12.75" customHeight="1">
      <c r="A209" s="5"/>
      <c r="B209" s="27"/>
      <c r="C209" s="27"/>
      <c r="D209" s="27"/>
      <c r="E209" s="27"/>
      <c r="F209" s="27"/>
      <c r="G209" s="78"/>
      <c r="H209" s="31"/>
      <c r="I209" s="27"/>
      <c r="J209" s="27"/>
      <c r="K209" s="27"/>
      <c r="L209" s="27"/>
      <c r="M209" s="27"/>
      <c r="N209" s="27"/>
      <c r="O209" s="27"/>
      <c r="P209" s="27"/>
      <c r="Q209" s="27"/>
      <c r="R209" s="27"/>
      <c r="S209" s="27"/>
      <c r="T209" s="27"/>
      <c r="U209" s="27"/>
      <c r="V209" s="27"/>
      <c r="W209" s="27"/>
      <c r="X209" s="27"/>
      <c r="Y209" s="27"/>
      <c r="Z209" s="27"/>
      <c r="AA209" s="27"/>
      <c r="AB209" s="27"/>
    </row>
    <row r="210" ht="12.75" customHeight="1">
      <c r="A210" s="5"/>
      <c r="B210" s="27"/>
      <c r="C210" s="27"/>
      <c r="D210" s="27"/>
      <c r="E210" s="27"/>
      <c r="F210" s="27"/>
      <c r="G210" s="78"/>
      <c r="H210" s="31"/>
      <c r="I210" s="27"/>
      <c r="J210" s="27"/>
      <c r="K210" s="27"/>
      <c r="L210" s="27"/>
      <c r="M210" s="27"/>
      <c r="N210" s="27"/>
      <c r="O210" s="27"/>
      <c r="P210" s="27"/>
      <c r="Q210" s="27"/>
      <c r="R210" s="27"/>
      <c r="S210" s="27"/>
      <c r="T210" s="27"/>
      <c r="U210" s="27"/>
      <c r="V210" s="27"/>
      <c r="W210" s="27"/>
      <c r="X210" s="27"/>
      <c r="Y210" s="27"/>
      <c r="Z210" s="27"/>
      <c r="AA210" s="27"/>
      <c r="AB210" s="27"/>
    </row>
    <row r="211" ht="12.75" customHeight="1">
      <c r="A211" s="5"/>
      <c r="B211" s="27"/>
      <c r="C211" s="27"/>
      <c r="D211" s="27"/>
      <c r="E211" s="27"/>
      <c r="F211" s="27"/>
      <c r="G211" s="78"/>
      <c r="H211" s="31"/>
      <c r="I211" s="27"/>
      <c r="J211" s="27"/>
      <c r="K211" s="27"/>
      <c r="L211" s="27"/>
      <c r="M211" s="27"/>
      <c r="N211" s="27"/>
      <c r="O211" s="27"/>
      <c r="P211" s="27"/>
      <c r="Q211" s="27"/>
      <c r="R211" s="27"/>
      <c r="S211" s="27"/>
      <c r="T211" s="27"/>
      <c r="U211" s="27"/>
      <c r="V211" s="27"/>
      <c r="W211" s="27"/>
      <c r="X211" s="27"/>
      <c r="Y211" s="27"/>
      <c r="Z211" s="27"/>
      <c r="AA211" s="27"/>
      <c r="AB211" s="27"/>
    </row>
    <row r="212" ht="12.75" customHeight="1">
      <c r="A212" s="5"/>
      <c r="B212" s="27"/>
      <c r="C212" s="27"/>
      <c r="D212" s="27"/>
      <c r="E212" s="27"/>
      <c r="F212" s="27"/>
      <c r="G212" s="78"/>
      <c r="H212" s="31"/>
      <c r="I212" s="27"/>
      <c r="J212" s="27"/>
      <c r="K212" s="27"/>
      <c r="L212" s="27"/>
      <c r="M212" s="27"/>
      <c r="N212" s="27"/>
      <c r="O212" s="27"/>
      <c r="P212" s="27"/>
      <c r="Q212" s="27"/>
      <c r="R212" s="27"/>
      <c r="S212" s="27"/>
      <c r="T212" s="27"/>
      <c r="U212" s="27"/>
      <c r="V212" s="27"/>
      <c r="W212" s="27"/>
      <c r="X212" s="27"/>
      <c r="Y212" s="27"/>
      <c r="Z212" s="27"/>
      <c r="AA212" s="27"/>
      <c r="AB212" s="27"/>
    </row>
    <row r="213" ht="12.75" customHeight="1">
      <c r="A213" s="5"/>
      <c r="B213" s="27"/>
      <c r="C213" s="27"/>
      <c r="D213" s="27"/>
      <c r="E213" s="27"/>
      <c r="F213" s="27"/>
      <c r="G213" s="78"/>
      <c r="H213" s="31"/>
      <c r="I213" s="27"/>
      <c r="J213" s="27"/>
      <c r="K213" s="27"/>
      <c r="L213" s="27"/>
      <c r="M213" s="27"/>
      <c r="N213" s="27"/>
      <c r="O213" s="27"/>
      <c r="P213" s="27"/>
      <c r="Q213" s="27"/>
      <c r="R213" s="27"/>
      <c r="S213" s="27"/>
      <c r="T213" s="27"/>
      <c r="U213" s="27"/>
      <c r="V213" s="27"/>
      <c r="W213" s="27"/>
      <c r="X213" s="27"/>
      <c r="Y213" s="27"/>
      <c r="Z213" s="27"/>
      <c r="AA213" s="27"/>
      <c r="AB213" s="27"/>
    </row>
    <row r="214" ht="12.75" customHeight="1">
      <c r="A214" s="5"/>
      <c r="B214" s="27"/>
      <c r="C214" s="27"/>
      <c r="D214" s="27"/>
      <c r="E214" s="27"/>
      <c r="F214" s="27"/>
      <c r="G214" s="78"/>
      <c r="H214" s="31"/>
      <c r="I214" s="27"/>
      <c r="J214" s="27"/>
      <c r="K214" s="27"/>
      <c r="L214" s="27"/>
      <c r="M214" s="27"/>
      <c r="N214" s="27"/>
      <c r="O214" s="27"/>
      <c r="P214" s="27"/>
      <c r="Q214" s="27"/>
      <c r="R214" s="27"/>
      <c r="S214" s="27"/>
      <c r="T214" s="27"/>
      <c r="U214" s="27"/>
      <c r="V214" s="27"/>
      <c r="W214" s="27"/>
      <c r="X214" s="27"/>
      <c r="Y214" s="27"/>
      <c r="Z214" s="27"/>
      <c r="AA214" s="27"/>
      <c r="AB214" s="27"/>
    </row>
    <row r="215" ht="12.75" customHeight="1">
      <c r="A215" s="5"/>
      <c r="B215" s="27"/>
      <c r="C215" s="27"/>
      <c r="D215" s="27"/>
      <c r="E215" s="27"/>
      <c r="F215" s="27"/>
      <c r="G215" s="78"/>
      <c r="H215" s="31"/>
      <c r="I215" s="27"/>
      <c r="J215" s="27"/>
      <c r="K215" s="27"/>
      <c r="L215" s="27"/>
      <c r="M215" s="27"/>
      <c r="N215" s="27"/>
      <c r="O215" s="27"/>
      <c r="P215" s="27"/>
      <c r="Q215" s="27"/>
      <c r="R215" s="27"/>
      <c r="S215" s="27"/>
      <c r="T215" s="27"/>
      <c r="U215" s="27"/>
      <c r="V215" s="27"/>
      <c r="W215" s="27"/>
      <c r="X215" s="27"/>
      <c r="Y215" s="27"/>
      <c r="Z215" s="27"/>
      <c r="AA215" s="27"/>
      <c r="AB215" s="27"/>
    </row>
    <row r="216" ht="12.75" customHeight="1">
      <c r="A216" s="5"/>
      <c r="B216" s="27"/>
      <c r="C216" s="27"/>
      <c r="D216" s="27"/>
      <c r="E216" s="27"/>
      <c r="F216" s="27"/>
      <c r="G216" s="78"/>
      <c r="H216" s="31"/>
      <c r="I216" s="27"/>
      <c r="J216" s="27"/>
      <c r="K216" s="27"/>
      <c r="L216" s="27"/>
      <c r="M216" s="27"/>
      <c r="N216" s="27"/>
      <c r="O216" s="27"/>
      <c r="P216" s="27"/>
      <c r="Q216" s="27"/>
      <c r="R216" s="27"/>
      <c r="S216" s="27"/>
      <c r="T216" s="27"/>
      <c r="U216" s="27"/>
      <c r="V216" s="27"/>
      <c r="W216" s="27"/>
      <c r="X216" s="27"/>
      <c r="Y216" s="27"/>
      <c r="Z216" s="27"/>
      <c r="AA216" s="27"/>
      <c r="AB216" s="27"/>
    </row>
    <row r="217" ht="12.75" customHeight="1">
      <c r="A217" s="5"/>
      <c r="B217" s="27"/>
      <c r="C217" s="27"/>
      <c r="D217" s="27"/>
      <c r="E217" s="27"/>
      <c r="F217" s="27"/>
      <c r="G217" s="78"/>
      <c r="H217" s="31"/>
      <c r="I217" s="27"/>
      <c r="J217" s="27"/>
      <c r="K217" s="27"/>
      <c r="L217" s="27"/>
      <c r="M217" s="27"/>
      <c r="N217" s="27"/>
      <c r="O217" s="27"/>
      <c r="P217" s="27"/>
      <c r="Q217" s="27"/>
      <c r="R217" s="27"/>
      <c r="S217" s="27"/>
      <c r="T217" s="27"/>
      <c r="U217" s="27"/>
      <c r="V217" s="27"/>
      <c r="W217" s="27"/>
      <c r="X217" s="27"/>
      <c r="Y217" s="27"/>
      <c r="Z217" s="27"/>
      <c r="AA217" s="27"/>
      <c r="AB217" s="27"/>
    </row>
    <row r="218" ht="12.75" customHeight="1">
      <c r="A218" s="5"/>
      <c r="B218" s="27"/>
      <c r="C218" s="27"/>
      <c r="D218" s="27"/>
      <c r="E218" s="27"/>
      <c r="F218" s="27"/>
      <c r="G218" s="78"/>
      <c r="H218" s="31"/>
      <c r="I218" s="27"/>
      <c r="J218" s="27"/>
      <c r="K218" s="27"/>
      <c r="L218" s="27"/>
      <c r="M218" s="27"/>
      <c r="N218" s="27"/>
      <c r="O218" s="27"/>
      <c r="P218" s="27"/>
      <c r="Q218" s="27"/>
      <c r="R218" s="27"/>
      <c r="S218" s="27"/>
      <c r="T218" s="27"/>
      <c r="U218" s="27"/>
      <c r="V218" s="27"/>
      <c r="W218" s="27"/>
      <c r="X218" s="27"/>
      <c r="Y218" s="27"/>
      <c r="Z218" s="27"/>
      <c r="AA218" s="27"/>
      <c r="AB218" s="27"/>
    </row>
    <row r="219" ht="12.75" customHeight="1">
      <c r="A219" s="5"/>
      <c r="B219" s="27"/>
      <c r="C219" s="27"/>
      <c r="D219" s="27"/>
      <c r="E219" s="27"/>
      <c r="F219" s="27"/>
      <c r="G219" s="78"/>
      <c r="H219" s="31"/>
      <c r="I219" s="27"/>
      <c r="J219" s="27"/>
      <c r="K219" s="27"/>
      <c r="L219" s="27"/>
      <c r="M219" s="27"/>
      <c r="N219" s="27"/>
      <c r="O219" s="27"/>
      <c r="P219" s="27"/>
      <c r="Q219" s="27"/>
      <c r="R219" s="27"/>
      <c r="S219" s="27"/>
      <c r="T219" s="27"/>
      <c r="U219" s="27"/>
      <c r="V219" s="27"/>
      <c r="W219" s="27"/>
      <c r="X219" s="27"/>
      <c r="Y219" s="27"/>
      <c r="Z219" s="27"/>
      <c r="AA219" s="27"/>
      <c r="AB219" s="27"/>
    </row>
    <row r="220" ht="12.75" customHeight="1">
      <c r="A220" s="5"/>
      <c r="B220" s="27"/>
      <c r="C220" s="27"/>
      <c r="D220" s="27"/>
      <c r="E220" s="27"/>
      <c r="F220" s="27"/>
      <c r="G220" s="78"/>
      <c r="H220" s="31"/>
      <c r="I220" s="27"/>
      <c r="J220" s="27"/>
      <c r="K220" s="27"/>
      <c r="L220" s="27"/>
      <c r="M220" s="27"/>
      <c r="N220" s="27"/>
      <c r="O220" s="27"/>
      <c r="P220" s="27"/>
      <c r="Q220" s="27"/>
      <c r="R220" s="27"/>
      <c r="S220" s="27"/>
      <c r="T220" s="27"/>
      <c r="U220" s="27"/>
      <c r="V220" s="27"/>
      <c r="W220" s="27"/>
      <c r="X220" s="27"/>
      <c r="Y220" s="27"/>
      <c r="Z220" s="27"/>
      <c r="AA220" s="27"/>
      <c r="AB220" s="27"/>
    </row>
    <row r="221" ht="12.75" customHeight="1">
      <c r="A221" s="5"/>
      <c r="B221" s="27"/>
      <c r="C221" s="27"/>
      <c r="D221" s="27"/>
      <c r="E221" s="27"/>
      <c r="F221" s="27"/>
      <c r="G221" s="78"/>
      <c r="H221" s="31"/>
      <c r="I221" s="27"/>
      <c r="J221" s="27"/>
      <c r="K221" s="27"/>
      <c r="L221" s="27"/>
      <c r="M221" s="27"/>
      <c r="N221" s="27"/>
      <c r="O221" s="27"/>
      <c r="P221" s="27"/>
      <c r="Q221" s="27"/>
      <c r="R221" s="27"/>
      <c r="S221" s="27"/>
      <c r="T221" s="27"/>
      <c r="U221" s="27"/>
      <c r="V221" s="27"/>
      <c r="W221" s="27"/>
      <c r="X221" s="27"/>
      <c r="Y221" s="27"/>
      <c r="Z221" s="27"/>
      <c r="AA221" s="27"/>
      <c r="AB221" s="27"/>
    </row>
    <row r="222" ht="12.75" customHeight="1">
      <c r="A222" s="5"/>
      <c r="B222" s="27"/>
      <c r="C222" s="27"/>
      <c r="D222" s="27"/>
      <c r="E222" s="27"/>
      <c r="F222" s="27"/>
      <c r="G222" s="78"/>
      <c r="H222" s="31"/>
      <c r="I222" s="27"/>
      <c r="J222" s="27"/>
      <c r="K222" s="27"/>
      <c r="L222" s="27"/>
      <c r="M222" s="27"/>
      <c r="N222" s="27"/>
      <c r="O222" s="27"/>
      <c r="P222" s="27"/>
      <c r="Q222" s="27"/>
      <c r="R222" s="27"/>
      <c r="S222" s="27"/>
      <c r="T222" s="27"/>
      <c r="U222" s="27"/>
      <c r="V222" s="27"/>
      <c r="W222" s="27"/>
      <c r="X222" s="27"/>
      <c r="Y222" s="27"/>
      <c r="Z222" s="27"/>
      <c r="AA222" s="27"/>
      <c r="AB222" s="27"/>
    </row>
    <row r="223" ht="12.75" customHeight="1">
      <c r="A223" s="5"/>
      <c r="B223" s="27"/>
      <c r="C223" s="27"/>
      <c r="D223" s="27"/>
      <c r="E223" s="27"/>
      <c r="F223" s="27"/>
      <c r="G223" s="78"/>
      <c r="H223" s="31"/>
      <c r="I223" s="27"/>
      <c r="J223" s="27"/>
      <c r="K223" s="27"/>
      <c r="L223" s="27"/>
      <c r="M223" s="27"/>
      <c r="N223" s="27"/>
      <c r="O223" s="27"/>
      <c r="P223" s="27"/>
      <c r="Q223" s="27"/>
      <c r="R223" s="27"/>
      <c r="S223" s="27"/>
      <c r="T223" s="27"/>
      <c r="U223" s="27"/>
      <c r="V223" s="27"/>
      <c r="W223" s="27"/>
      <c r="X223" s="27"/>
      <c r="Y223" s="27"/>
      <c r="Z223" s="27"/>
      <c r="AA223" s="27"/>
      <c r="AB223" s="27"/>
    </row>
    <row r="224" ht="12.75" customHeight="1">
      <c r="A224" s="5"/>
      <c r="B224" s="27"/>
      <c r="C224" s="27"/>
      <c r="D224" s="27"/>
      <c r="E224" s="27"/>
      <c r="F224" s="27"/>
      <c r="G224" s="78"/>
      <c r="H224" s="31"/>
      <c r="I224" s="27"/>
      <c r="J224" s="27"/>
      <c r="K224" s="27"/>
      <c r="L224" s="27"/>
      <c r="M224" s="27"/>
      <c r="N224" s="27"/>
      <c r="O224" s="27"/>
      <c r="P224" s="27"/>
      <c r="Q224" s="27"/>
      <c r="R224" s="27"/>
      <c r="S224" s="27"/>
      <c r="T224" s="27"/>
      <c r="U224" s="27"/>
      <c r="V224" s="27"/>
      <c r="W224" s="27"/>
      <c r="X224" s="27"/>
      <c r="Y224" s="27"/>
      <c r="Z224" s="27"/>
      <c r="AA224" s="27"/>
      <c r="AB224" s="27"/>
    </row>
    <row r="225" ht="12.75" customHeight="1">
      <c r="A225" s="5"/>
      <c r="B225" s="27"/>
      <c r="C225" s="27"/>
      <c r="D225" s="27"/>
      <c r="E225" s="27"/>
      <c r="F225" s="27"/>
      <c r="G225" s="78"/>
      <c r="H225" s="31"/>
      <c r="I225" s="27"/>
      <c r="J225" s="27"/>
      <c r="K225" s="27"/>
      <c r="L225" s="27"/>
      <c r="M225" s="27"/>
      <c r="N225" s="27"/>
      <c r="O225" s="27"/>
      <c r="P225" s="27"/>
      <c r="Q225" s="27"/>
      <c r="R225" s="27"/>
      <c r="S225" s="27"/>
      <c r="T225" s="27"/>
      <c r="U225" s="27"/>
      <c r="V225" s="27"/>
      <c r="W225" s="27"/>
      <c r="X225" s="27"/>
      <c r="Y225" s="27"/>
      <c r="Z225" s="27"/>
      <c r="AA225" s="27"/>
      <c r="AB225" s="27"/>
    </row>
    <row r="226" ht="12.75" customHeight="1">
      <c r="A226" s="5"/>
      <c r="B226" s="27"/>
      <c r="C226" s="27"/>
      <c r="D226" s="27"/>
      <c r="E226" s="27"/>
      <c r="F226" s="27"/>
      <c r="G226" s="78"/>
      <c r="H226" s="31"/>
      <c r="I226" s="27"/>
      <c r="J226" s="27"/>
      <c r="K226" s="27"/>
      <c r="L226" s="27"/>
      <c r="M226" s="27"/>
      <c r="N226" s="27"/>
      <c r="O226" s="27"/>
      <c r="P226" s="27"/>
      <c r="Q226" s="27"/>
      <c r="R226" s="27"/>
      <c r="S226" s="27"/>
      <c r="T226" s="27"/>
      <c r="U226" s="27"/>
      <c r="V226" s="27"/>
      <c r="W226" s="27"/>
      <c r="X226" s="27"/>
      <c r="Y226" s="27"/>
      <c r="Z226" s="27"/>
      <c r="AA226" s="27"/>
      <c r="AB226" s="27"/>
    </row>
    <row r="227" ht="12.75" customHeight="1">
      <c r="A227" s="5"/>
      <c r="B227" s="27"/>
      <c r="C227" s="27"/>
      <c r="D227" s="27"/>
      <c r="E227" s="27"/>
      <c r="F227" s="27"/>
      <c r="G227" s="78"/>
      <c r="H227" s="31"/>
      <c r="I227" s="27"/>
      <c r="J227" s="27"/>
      <c r="K227" s="27"/>
      <c r="L227" s="27"/>
      <c r="M227" s="27"/>
      <c r="N227" s="27"/>
      <c r="O227" s="27"/>
      <c r="P227" s="27"/>
      <c r="Q227" s="27"/>
      <c r="R227" s="27"/>
      <c r="S227" s="27"/>
      <c r="T227" s="27"/>
      <c r="U227" s="27"/>
      <c r="V227" s="27"/>
      <c r="W227" s="27"/>
      <c r="X227" s="27"/>
      <c r="Y227" s="27"/>
      <c r="Z227" s="27"/>
      <c r="AA227" s="27"/>
      <c r="AB227" s="27"/>
    </row>
    <row r="228" ht="12.75" customHeight="1">
      <c r="A228" s="5"/>
      <c r="B228" s="27"/>
      <c r="C228" s="27"/>
      <c r="D228" s="27"/>
      <c r="E228" s="27"/>
      <c r="F228" s="27"/>
      <c r="G228" s="78"/>
      <c r="H228" s="31"/>
      <c r="I228" s="27"/>
      <c r="J228" s="27"/>
      <c r="K228" s="27"/>
      <c r="L228" s="27"/>
      <c r="M228" s="27"/>
      <c r="N228" s="27"/>
      <c r="O228" s="27"/>
      <c r="P228" s="27"/>
      <c r="Q228" s="27"/>
      <c r="R228" s="27"/>
      <c r="S228" s="27"/>
      <c r="T228" s="27"/>
      <c r="U228" s="27"/>
      <c r="V228" s="27"/>
      <c r="W228" s="27"/>
      <c r="X228" s="27"/>
      <c r="Y228" s="27"/>
      <c r="Z228" s="27"/>
      <c r="AA228" s="27"/>
      <c r="AB228" s="27"/>
    </row>
    <row r="229" ht="12.75" customHeight="1">
      <c r="A229" s="5"/>
      <c r="B229" s="27"/>
      <c r="C229" s="27"/>
      <c r="D229" s="27"/>
      <c r="E229" s="27"/>
      <c r="F229" s="27"/>
      <c r="G229" s="78"/>
      <c r="H229" s="31"/>
      <c r="I229" s="27"/>
      <c r="J229" s="27"/>
      <c r="K229" s="27"/>
      <c r="L229" s="27"/>
      <c r="M229" s="27"/>
      <c r="N229" s="27"/>
      <c r="O229" s="27"/>
      <c r="P229" s="27"/>
      <c r="Q229" s="27"/>
      <c r="R229" s="27"/>
      <c r="S229" s="27"/>
      <c r="T229" s="27"/>
      <c r="U229" s="27"/>
      <c r="V229" s="27"/>
      <c r="W229" s="27"/>
      <c r="X229" s="27"/>
      <c r="Y229" s="27"/>
      <c r="Z229" s="27"/>
      <c r="AA229" s="27"/>
      <c r="AB229" s="27"/>
    </row>
    <row r="230" ht="12.75" customHeight="1">
      <c r="A230" s="5"/>
      <c r="B230" s="27"/>
      <c r="C230" s="27"/>
      <c r="D230" s="27"/>
      <c r="E230" s="27"/>
      <c r="F230" s="27"/>
      <c r="G230" s="78"/>
      <c r="H230" s="31"/>
      <c r="I230" s="27"/>
      <c r="J230" s="27"/>
      <c r="K230" s="27"/>
      <c r="L230" s="27"/>
      <c r="M230" s="27"/>
      <c r="N230" s="27"/>
      <c r="O230" s="27"/>
      <c r="P230" s="27"/>
      <c r="Q230" s="27"/>
      <c r="R230" s="27"/>
      <c r="S230" s="27"/>
      <c r="T230" s="27"/>
      <c r="U230" s="27"/>
      <c r="V230" s="27"/>
      <c r="W230" s="27"/>
      <c r="X230" s="27"/>
      <c r="Y230" s="27"/>
      <c r="Z230" s="27"/>
      <c r="AA230" s="27"/>
      <c r="AB230" s="27"/>
    </row>
    <row r="231" ht="12.75" customHeight="1">
      <c r="A231" s="5"/>
      <c r="B231" s="27"/>
      <c r="C231" s="27"/>
      <c r="D231" s="27"/>
      <c r="E231" s="27"/>
      <c r="F231" s="27"/>
      <c r="G231" s="78"/>
      <c r="H231" s="31"/>
      <c r="I231" s="27"/>
      <c r="J231" s="27"/>
      <c r="K231" s="27"/>
      <c r="L231" s="27"/>
      <c r="M231" s="27"/>
      <c r="N231" s="27"/>
      <c r="O231" s="27"/>
      <c r="P231" s="27"/>
      <c r="Q231" s="27"/>
      <c r="R231" s="27"/>
      <c r="S231" s="27"/>
      <c r="T231" s="27"/>
      <c r="U231" s="27"/>
      <c r="V231" s="27"/>
      <c r="W231" s="27"/>
      <c r="X231" s="27"/>
      <c r="Y231" s="27"/>
      <c r="Z231" s="27"/>
      <c r="AA231" s="27"/>
      <c r="AB231" s="27"/>
    </row>
    <row r="232" ht="12.75" customHeight="1">
      <c r="A232" s="5"/>
      <c r="B232" s="27"/>
      <c r="C232" s="27"/>
      <c r="D232" s="27"/>
      <c r="E232" s="27"/>
      <c r="F232" s="27"/>
      <c r="G232" s="78"/>
      <c r="H232" s="31"/>
      <c r="I232" s="27"/>
      <c r="J232" s="27"/>
      <c r="K232" s="27"/>
      <c r="L232" s="27"/>
      <c r="M232" s="27"/>
      <c r="N232" s="27"/>
      <c r="O232" s="27"/>
      <c r="P232" s="27"/>
      <c r="Q232" s="27"/>
      <c r="R232" s="27"/>
      <c r="S232" s="27"/>
      <c r="T232" s="27"/>
      <c r="U232" s="27"/>
      <c r="V232" s="27"/>
      <c r="W232" s="27"/>
      <c r="X232" s="27"/>
      <c r="Y232" s="27"/>
      <c r="Z232" s="27"/>
      <c r="AA232" s="27"/>
      <c r="AB232" s="27"/>
    </row>
    <row r="233" ht="12.75" customHeight="1">
      <c r="A233" s="5"/>
      <c r="B233" s="27"/>
      <c r="C233" s="27"/>
      <c r="D233" s="27"/>
      <c r="E233" s="27"/>
      <c r="F233" s="27"/>
      <c r="G233" s="78"/>
      <c r="H233" s="31"/>
      <c r="I233" s="27"/>
      <c r="J233" s="27"/>
      <c r="K233" s="27"/>
      <c r="L233" s="27"/>
      <c r="M233" s="27"/>
      <c r="N233" s="27"/>
      <c r="O233" s="27"/>
      <c r="P233" s="27"/>
      <c r="Q233" s="27"/>
      <c r="R233" s="27"/>
      <c r="S233" s="27"/>
      <c r="T233" s="27"/>
      <c r="U233" s="27"/>
      <c r="V233" s="27"/>
      <c r="W233" s="27"/>
      <c r="X233" s="27"/>
      <c r="Y233" s="27"/>
      <c r="Z233" s="27"/>
      <c r="AA233" s="27"/>
      <c r="AB233" s="27"/>
    </row>
    <row r="234" ht="12.75" customHeight="1">
      <c r="A234" s="5"/>
      <c r="B234" s="27"/>
      <c r="C234" s="27"/>
      <c r="D234" s="27"/>
      <c r="E234" s="27"/>
      <c r="F234" s="27"/>
      <c r="G234" s="78"/>
      <c r="H234" s="31"/>
      <c r="I234" s="27"/>
      <c r="J234" s="27"/>
      <c r="K234" s="27"/>
      <c r="L234" s="27"/>
      <c r="M234" s="27"/>
      <c r="N234" s="27"/>
      <c r="O234" s="27"/>
      <c r="P234" s="27"/>
      <c r="Q234" s="27"/>
      <c r="R234" s="27"/>
      <c r="S234" s="27"/>
      <c r="T234" s="27"/>
      <c r="U234" s="27"/>
      <c r="V234" s="27"/>
      <c r="W234" s="27"/>
      <c r="X234" s="27"/>
      <c r="Y234" s="27"/>
      <c r="Z234" s="27"/>
      <c r="AA234" s="27"/>
      <c r="AB234" s="27"/>
    </row>
    <row r="235" ht="12.75" customHeight="1">
      <c r="A235" s="5"/>
      <c r="B235" s="27"/>
      <c r="C235" s="27"/>
      <c r="D235" s="27"/>
      <c r="E235" s="27"/>
      <c r="F235" s="27"/>
      <c r="G235" s="78"/>
      <c r="H235" s="31"/>
      <c r="I235" s="27"/>
      <c r="J235" s="27"/>
      <c r="K235" s="27"/>
      <c r="L235" s="27"/>
      <c r="M235" s="27"/>
      <c r="N235" s="27"/>
      <c r="O235" s="27"/>
      <c r="P235" s="27"/>
      <c r="Q235" s="27"/>
      <c r="R235" s="27"/>
      <c r="S235" s="27"/>
      <c r="T235" s="27"/>
      <c r="U235" s="27"/>
      <c r="V235" s="27"/>
      <c r="W235" s="27"/>
      <c r="X235" s="27"/>
      <c r="Y235" s="27"/>
      <c r="Z235" s="27"/>
      <c r="AA235" s="27"/>
      <c r="AB235" s="27"/>
    </row>
    <row r="236" ht="12.75" customHeight="1">
      <c r="A236" s="5"/>
      <c r="B236" s="27"/>
      <c r="C236" s="27"/>
      <c r="D236" s="27"/>
      <c r="E236" s="27"/>
      <c r="F236" s="27"/>
      <c r="G236" s="78"/>
      <c r="H236" s="31"/>
      <c r="I236" s="27"/>
      <c r="J236" s="27"/>
      <c r="K236" s="27"/>
      <c r="L236" s="27"/>
      <c r="M236" s="27"/>
      <c r="N236" s="27"/>
      <c r="O236" s="27"/>
      <c r="P236" s="27"/>
      <c r="Q236" s="27"/>
      <c r="R236" s="27"/>
      <c r="S236" s="27"/>
      <c r="T236" s="27"/>
      <c r="U236" s="27"/>
      <c r="V236" s="27"/>
      <c r="W236" s="27"/>
      <c r="X236" s="27"/>
      <c r="Y236" s="27"/>
      <c r="Z236" s="27"/>
      <c r="AA236" s="27"/>
      <c r="AB236" s="27"/>
    </row>
    <row r="237" ht="12.75" customHeight="1">
      <c r="A237" s="5"/>
      <c r="B237" s="27"/>
      <c r="C237" s="27"/>
      <c r="D237" s="27"/>
      <c r="E237" s="27"/>
      <c r="F237" s="27"/>
      <c r="G237" s="78"/>
      <c r="H237" s="31"/>
      <c r="I237" s="27"/>
      <c r="J237" s="27"/>
      <c r="K237" s="27"/>
      <c r="L237" s="27"/>
      <c r="M237" s="27"/>
      <c r="N237" s="27"/>
      <c r="O237" s="27"/>
      <c r="P237" s="27"/>
      <c r="Q237" s="27"/>
      <c r="R237" s="27"/>
      <c r="S237" s="27"/>
      <c r="T237" s="27"/>
      <c r="U237" s="27"/>
      <c r="V237" s="27"/>
      <c r="W237" s="27"/>
      <c r="X237" s="27"/>
      <c r="Y237" s="27"/>
      <c r="Z237" s="27"/>
      <c r="AA237" s="27"/>
      <c r="AB237" s="27"/>
    </row>
    <row r="238" ht="12.75" customHeight="1">
      <c r="A238" s="5"/>
      <c r="B238" s="27"/>
      <c r="C238" s="27"/>
      <c r="D238" s="27"/>
      <c r="E238" s="27"/>
      <c r="F238" s="27"/>
      <c r="G238" s="78"/>
      <c r="H238" s="31"/>
      <c r="I238" s="27"/>
      <c r="J238" s="27"/>
      <c r="K238" s="27"/>
      <c r="L238" s="27"/>
      <c r="M238" s="27"/>
      <c r="N238" s="27"/>
      <c r="O238" s="27"/>
      <c r="P238" s="27"/>
      <c r="Q238" s="27"/>
      <c r="R238" s="27"/>
      <c r="S238" s="27"/>
      <c r="T238" s="27"/>
      <c r="U238" s="27"/>
      <c r="V238" s="27"/>
      <c r="W238" s="27"/>
      <c r="X238" s="27"/>
      <c r="Y238" s="27"/>
      <c r="Z238" s="27"/>
      <c r="AA238" s="27"/>
      <c r="AB238" s="27"/>
    </row>
    <row r="239" ht="12.75" customHeight="1">
      <c r="A239" s="5"/>
      <c r="B239" s="27"/>
      <c r="C239" s="27"/>
      <c r="D239" s="27"/>
      <c r="E239" s="27"/>
      <c r="F239" s="27"/>
      <c r="G239" s="78"/>
      <c r="H239" s="31"/>
      <c r="I239" s="27"/>
      <c r="J239" s="27"/>
      <c r="K239" s="27"/>
      <c r="L239" s="27"/>
      <c r="M239" s="27"/>
      <c r="N239" s="27"/>
      <c r="O239" s="27"/>
      <c r="P239" s="27"/>
      <c r="Q239" s="27"/>
      <c r="R239" s="27"/>
      <c r="S239" s="27"/>
      <c r="T239" s="27"/>
      <c r="U239" s="27"/>
      <c r="V239" s="27"/>
      <c r="W239" s="27"/>
      <c r="X239" s="27"/>
      <c r="Y239" s="27"/>
      <c r="Z239" s="27"/>
      <c r="AA239" s="27"/>
      <c r="AB239" s="27"/>
    </row>
    <row r="240" ht="12.75" customHeight="1">
      <c r="A240" s="5"/>
      <c r="B240" s="27"/>
      <c r="C240" s="27"/>
      <c r="D240" s="27"/>
      <c r="E240" s="27"/>
      <c r="F240" s="27"/>
      <c r="G240" s="78"/>
      <c r="H240" s="31"/>
      <c r="I240" s="27"/>
      <c r="J240" s="27"/>
      <c r="K240" s="27"/>
      <c r="L240" s="27"/>
      <c r="M240" s="27"/>
      <c r="N240" s="27"/>
      <c r="O240" s="27"/>
      <c r="P240" s="27"/>
      <c r="Q240" s="27"/>
      <c r="R240" s="27"/>
      <c r="S240" s="27"/>
      <c r="T240" s="27"/>
      <c r="U240" s="27"/>
      <c r="V240" s="27"/>
      <c r="W240" s="27"/>
      <c r="X240" s="27"/>
      <c r="Y240" s="27"/>
      <c r="Z240" s="27"/>
      <c r="AA240" s="27"/>
      <c r="AB240" s="27"/>
    </row>
    <row r="241" ht="12.75" customHeight="1">
      <c r="A241" s="5"/>
      <c r="B241" s="27"/>
      <c r="C241" s="27"/>
      <c r="D241" s="27"/>
      <c r="E241" s="27"/>
      <c r="F241" s="27"/>
      <c r="G241" s="78"/>
      <c r="H241" s="31"/>
      <c r="I241" s="27"/>
      <c r="J241" s="27"/>
      <c r="K241" s="27"/>
      <c r="L241" s="27"/>
      <c r="M241" s="27"/>
      <c r="N241" s="27"/>
      <c r="O241" s="27"/>
      <c r="P241" s="27"/>
      <c r="Q241" s="27"/>
      <c r="R241" s="27"/>
      <c r="S241" s="27"/>
      <c r="T241" s="27"/>
      <c r="U241" s="27"/>
      <c r="V241" s="27"/>
      <c r="W241" s="27"/>
      <c r="X241" s="27"/>
      <c r="Y241" s="27"/>
      <c r="Z241" s="27"/>
      <c r="AA241" s="27"/>
      <c r="AB241" s="27"/>
    </row>
    <row r="242" ht="12.75" customHeight="1">
      <c r="A242" s="5"/>
      <c r="B242" s="27"/>
      <c r="C242" s="27"/>
      <c r="D242" s="27"/>
      <c r="E242" s="27"/>
      <c r="F242" s="27"/>
      <c r="G242" s="78"/>
      <c r="H242" s="31"/>
      <c r="I242" s="27"/>
      <c r="J242" s="27"/>
      <c r="K242" s="27"/>
      <c r="L242" s="27"/>
      <c r="M242" s="27"/>
      <c r="N242" s="27"/>
      <c r="O242" s="27"/>
      <c r="P242" s="27"/>
      <c r="Q242" s="27"/>
      <c r="R242" s="27"/>
      <c r="S242" s="27"/>
      <c r="T242" s="27"/>
      <c r="U242" s="27"/>
      <c r="V242" s="27"/>
      <c r="W242" s="27"/>
      <c r="X242" s="27"/>
      <c r="Y242" s="27"/>
      <c r="Z242" s="27"/>
      <c r="AA242" s="27"/>
      <c r="AB242" s="27"/>
    </row>
    <row r="243" ht="12.75" customHeight="1">
      <c r="A243" s="5"/>
      <c r="B243" s="27"/>
      <c r="C243" s="27"/>
      <c r="D243" s="27"/>
      <c r="E243" s="27"/>
      <c r="F243" s="27"/>
      <c r="G243" s="78"/>
      <c r="H243" s="31"/>
      <c r="I243" s="27"/>
      <c r="J243" s="27"/>
      <c r="K243" s="27"/>
      <c r="L243" s="27"/>
      <c r="M243" s="27"/>
      <c r="N243" s="27"/>
      <c r="O243" s="27"/>
      <c r="P243" s="27"/>
      <c r="Q243" s="27"/>
      <c r="R243" s="27"/>
      <c r="S243" s="27"/>
      <c r="T243" s="27"/>
      <c r="U243" s="27"/>
      <c r="V243" s="27"/>
      <c r="W243" s="27"/>
      <c r="X243" s="27"/>
      <c r="Y243" s="27"/>
      <c r="Z243" s="27"/>
      <c r="AA243" s="27"/>
      <c r="AB243" s="27"/>
    </row>
    <row r="244" ht="12.75" customHeight="1">
      <c r="A244" s="5"/>
      <c r="B244" s="27"/>
      <c r="C244" s="27"/>
      <c r="D244" s="27"/>
      <c r="E244" s="27"/>
      <c r="F244" s="27"/>
      <c r="G244" s="78"/>
      <c r="H244" s="31"/>
      <c r="I244" s="27"/>
      <c r="J244" s="27"/>
      <c r="K244" s="27"/>
      <c r="L244" s="27"/>
      <c r="M244" s="27"/>
      <c r="N244" s="27"/>
      <c r="O244" s="27"/>
      <c r="P244" s="27"/>
      <c r="Q244" s="27"/>
      <c r="R244" s="27"/>
      <c r="S244" s="27"/>
      <c r="T244" s="27"/>
      <c r="U244" s="27"/>
      <c r="V244" s="27"/>
      <c r="W244" s="27"/>
      <c r="X244" s="27"/>
      <c r="Y244" s="27"/>
      <c r="Z244" s="27"/>
      <c r="AA244" s="27"/>
      <c r="AB244" s="27"/>
    </row>
    <row r="245" ht="12.75" customHeight="1">
      <c r="A245" s="5"/>
      <c r="B245" s="27"/>
      <c r="C245" s="27"/>
      <c r="D245" s="27"/>
      <c r="E245" s="27"/>
      <c r="F245" s="27"/>
      <c r="G245" s="78"/>
      <c r="H245" s="31"/>
      <c r="I245" s="27"/>
      <c r="J245" s="27"/>
      <c r="K245" s="27"/>
      <c r="L245" s="27"/>
      <c r="M245" s="27"/>
      <c r="N245" s="27"/>
      <c r="O245" s="27"/>
      <c r="P245" s="27"/>
      <c r="Q245" s="27"/>
      <c r="R245" s="27"/>
      <c r="S245" s="27"/>
      <c r="T245" s="27"/>
      <c r="U245" s="27"/>
      <c r="V245" s="27"/>
      <c r="W245" s="27"/>
      <c r="X245" s="27"/>
      <c r="Y245" s="27"/>
      <c r="Z245" s="27"/>
      <c r="AA245" s="27"/>
      <c r="AB245" s="27"/>
    </row>
    <row r="246" ht="12.75" customHeight="1">
      <c r="A246" s="5"/>
      <c r="B246" s="27"/>
      <c r="C246" s="27"/>
      <c r="D246" s="27"/>
      <c r="E246" s="27"/>
      <c r="F246" s="27"/>
      <c r="G246" s="78"/>
      <c r="H246" s="31"/>
      <c r="I246" s="27"/>
      <c r="J246" s="27"/>
      <c r="K246" s="27"/>
      <c r="L246" s="27"/>
      <c r="M246" s="27"/>
      <c r="N246" s="27"/>
      <c r="O246" s="27"/>
      <c r="P246" s="27"/>
      <c r="Q246" s="27"/>
      <c r="R246" s="27"/>
      <c r="S246" s="27"/>
      <c r="T246" s="27"/>
      <c r="U246" s="27"/>
      <c r="V246" s="27"/>
      <c r="W246" s="27"/>
      <c r="X246" s="27"/>
      <c r="Y246" s="27"/>
      <c r="Z246" s="27"/>
      <c r="AA246" s="27"/>
      <c r="AB246" s="27"/>
    </row>
    <row r="247" ht="12.75" customHeight="1">
      <c r="A247" s="5"/>
      <c r="B247" s="27"/>
      <c r="C247" s="27"/>
      <c r="D247" s="27"/>
      <c r="E247" s="27"/>
      <c r="F247" s="27"/>
      <c r="G247" s="78"/>
      <c r="H247" s="31"/>
      <c r="I247" s="27"/>
      <c r="J247" s="27"/>
      <c r="K247" s="27"/>
      <c r="L247" s="27"/>
      <c r="M247" s="27"/>
      <c r="N247" s="27"/>
      <c r="O247" s="27"/>
      <c r="P247" s="27"/>
      <c r="Q247" s="27"/>
      <c r="R247" s="27"/>
      <c r="S247" s="27"/>
      <c r="T247" s="27"/>
      <c r="U247" s="27"/>
      <c r="V247" s="27"/>
      <c r="W247" s="27"/>
      <c r="X247" s="27"/>
      <c r="Y247" s="27"/>
      <c r="Z247" s="27"/>
      <c r="AA247" s="27"/>
      <c r="AB247" s="27"/>
    </row>
    <row r="248" ht="12.75" customHeight="1">
      <c r="A248" s="5"/>
      <c r="B248" s="27"/>
      <c r="C248" s="27"/>
      <c r="D248" s="27"/>
      <c r="E248" s="27"/>
      <c r="F248" s="27"/>
      <c r="G248" s="78"/>
      <c r="H248" s="31"/>
      <c r="I248" s="27"/>
      <c r="J248" s="27"/>
      <c r="K248" s="27"/>
      <c r="L248" s="27"/>
      <c r="M248" s="27"/>
      <c r="N248" s="27"/>
      <c r="O248" s="27"/>
      <c r="P248" s="27"/>
      <c r="Q248" s="27"/>
      <c r="R248" s="27"/>
      <c r="S248" s="27"/>
      <c r="T248" s="27"/>
      <c r="U248" s="27"/>
      <c r="V248" s="27"/>
      <c r="W248" s="27"/>
      <c r="X248" s="27"/>
      <c r="Y248" s="27"/>
      <c r="Z248" s="27"/>
      <c r="AA248" s="27"/>
      <c r="AB248" s="27"/>
    </row>
    <row r="249" ht="12.75" customHeight="1">
      <c r="A249" s="5"/>
      <c r="B249" s="27"/>
      <c r="C249" s="27"/>
      <c r="D249" s="27"/>
      <c r="E249" s="27"/>
      <c r="F249" s="27"/>
      <c r="G249" s="78"/>
      <c r="H249" s="31"/>
      <c r="I249" s="27"/>
      <c r="J249" s="27"/>
      <c r="K249" s="27"/>
      <c r="L249" s="27"/>
      <c r="M249" s="27"/>
      <c r="N249" s="27"/>
      <c r="O249" s="27"/>
      <c r="P249" s="27"/>
      <c r="Q249" s="27"/>
      <c r="R249" s="27"/>
      <c r="S249" s="27"/>
      <c r="T249" s="27"/>
      <c r="U249" s="27"/>
      <c r="V249" s="27"/>
      <c r="W249" s="27"/>
      <c r="X249" s="27"/>
      <c r="Y249" s="27"/>
      <c r="Z249" s="27"/>
      <c r="AA249" s="27"/>
      <c r="AB249" s="27"/>
    </row>
    <row r="250" ht="12.75" customHeight="1">
      <c r="A250" s="5"/>
      <c r="B250" s="27"/>
      <c r="C250" s="27"/>
      <c r="D250" s="27"/>
      <c r="E250" s="27"/>
      <c r="F250" s="27"/>
      <c r="G250" s="78"/>
      <c r="H250" s="31"/>
      <c r="I250" s="27"/>
      <c r="J250" s="27"/>
      <c r="K250" s="27"/>
      <c r="L250" s="27"/>
      <c r="M250" s="27"/>
      <c r="N250" s="27"/>
      <c r="O250" s="27"/>
      <c r="P250" s="27"/>
      <c r="Q250" s="27"/>
      <c r="R250" s="27"/>
      <c r="S250" s="27"/>
      <c r="T250" s="27"/>
      <c r="U250" s="27"/>
      <c r="V250" s="27"/>
      <c r="W250" s="27"/>
      <c r="X250" s="27"/>
      <c r="Y250" s="27"/>
      <c r="Z250" s="27"/>
      <c r="AA250" s="27"/>
      <c r="AB250" s="27"/>
    </row>
    <row r="251" ht="12.75" customHeight="1">
      <c r="A251" s="5"/>
      <c r="B251" s="27"/>
      <c r="C251" s="27"/>
      <c r="D251" s="27"/>
      <c r="E251" s="27"/>
      <c r="F251" s="27"/>
      <c r="G251" s="78"/>
      <c r="H251" s="31"/>
      <c r="I251" s="27"/>
      <c r="J251" s="27"/>
      <c r="K251" s="27"/>
      <c r="L251" s="27"/>
      <c r="M251" s="27"/>
      <c r="N251" s="27"/>
      <c r="O251" s="27"/>
      <c r="P251" s="27"/>
      <c r="Q251" s="27"/>
      <c r="R251" s="27"/>
      <c r="S251" s="27"/>
      <c r="T251" s="27"/>
      <c r="U251" s="27"/>
      <c r="V251" s="27"/>
      <c r="W251" s="27"/>
      <c r="X251" s="27"/>
      <c r="Y251" s="27"/>
      <c r="Z251" s="27"/>
      <c r="AA251" s="27"/>
      <c r="AB251" s="27"/>
    </row>
    <row r="252" ht="12.75" customHeight="1">
      <c r="A252" s="5"/>
      <c r="B252" s="27"/>
      <c r="C252" s="27"/>
      <c r="D252" s="27"/>
      <c r="E252" s="27"/>
      <c r="F252" s="27"/>
      <c r="G252" s="78"/>
      <c r="H252" s="31"/>
      <c r="I252" s="27"/>
      <c r="J252" s="27"/>
      <c r="K252" s="27"/>
      <c r="L252" s="27"/>
      <c r="M252" s="27"/>
      <c r="N252" s="27"/>
      <c r="O252" s="27"/>
      <c r="P252" s="27"/>
      <c r="Q252" s="27"/>
      <c r="R252" s="27"/>
      <c r="S252" s="27"/>
      <c r="T252" s="27"/>
      <c r="U252" s="27"/>
      <c r="V252" s="27"/>
      <c r="W252" s="27"/>
      <c r="X252" s="27"/>
      <c r="Y252" s="27"/>
      <c r="Z252" s="27"/>
      <c r="AA252" s="27"/>
      <c r="AB252" s="27"/>
    </row>
    <row r="253" ht="12.75" customHeight="1">
      <c r="A253" s="5"/>
      <c r="B253" s="27"/>
      <c r="C253" s="27"/>
      <c r="D253" s="27"/>
      <c r="E253" s="27"/>
      <c r="F253" s="27"/>
      <c r="G253" s="78"/>
      <c r="H253" s="31"/>
      <c r="I253" s="27"/>
      <c r="J253" s="27"/>
      <c r="K253" s="27"/>
      <c r="L253" s="27"/>
      <c r="M253" s="27"/>
      <c r="N253" s="27"/>
      <c r="O253" s="27"/>
      <c r="P253" s="27"/>
      <c r="Q253" s="27"/>
      <c r="R253" s="27"/>
      <c r="S253" s="27"/>
      <c r="T253" s="27"/>
      <c r="U253" s="27"/>
      <c r="V253" s="27"/>
      <c r="W253" s="27"/>
      <c r="X253" s="27"/>
      <c r="Y253" s="27"/>
      <c r="Z253" s="27"/>
      <c r="AA253" s="27"/>
      <c r="AB253" s="27"/>
    </row>
    <row r="254" ht="12.75" customHeight="1">
      <c r="A254" s="5"/>
      <c r="B254" s="27"/>
      <c r="C254" s="27"/>
      <c r="D254" s="27"/>
      <c r="E254" s="27"/>
      <c r="F254" s="27"/>
      <c r="G254" s="78"/>
      <c r="H254" s="31"/>
      <c r="I254" s="27"/>
      <c r="J254" s="27"/>
      <c r="K254" s="27"/>
      <c r="L254" s="27"/>
      <c r="M254" s="27"/>
      <c r="N254" s="27"/>
      <c r="O254" s="27"/>
      <c r="P254" s="27"/>
      <c r="Q254" s="27"/>
      <c r="R254" s="27"/>
      <c r="S254" s="27"/>
      <c r="T254" s="27"/>
      <c r="U254" s="27"/>
      <c r="V254" s="27"/>
      <c r="W254" s="27"/>
      <c r="X254" s="27"/>
      <c r="Y254" s="27"/>
      <c r="Z254" s="27"/>
      <c r="AA254" s="27"/>
      <c r="AB254" s="27"/>
    </row>
    <row r="255" ht="12.75" customHeight="1">
      <c r="A255" s="5"/>
      <c r="B255" s="27"/>
      <c r="C255" s="27"/>
      <c r="D255" s="27"/>
      <c r="E255" s="27"/>
      <c r="F255" s="27"/>
      <c r="G255" s="78"/>
      <c r="H255" s="31"/>
      <c r="I255" s="27"/>
      <c r="J255" s="27"/>
      <c r="K255" s="27"/>
      <c r="L255" s="27"/>
      <c r="M255" s="27"/>
      <c r="N255" s="27"/>
      <c r="O255" s="27"/>
      <c r="P255" s="27"/>
      <c r="Q255" s="27"/>
      <c r="R255" s="27"/>
      <c r="S255" s="27"/>
      <c r="T255" s="27"/>
      <c r="U255" s="27"/>
      <c r="V255" s="27"/>
      <c r="W255" s="27"/>
      <c r="X255" s="27"/>
      <c r="Y255" s="27"/>
      <c r="Z255" s="27"/>
      <c r="AA255" s="27"/>
      <c r="AB255" s="27"/>
    </row>
    <row r="256" ht="12.75" customHeight="1">
      <c r="A256" s="5"/>
      <c r="B256" s="27"/>
      <c r="C256" s="27"/>
      <c r="D256" s="27"/>
      <c r="E256" s="27"/>
      <c r="F256" s="27"/>
      <c r="G256" s="78"/>
      <c r="H256" s="31"/>
      <c r="I256" s="27"/>
      <c r="J256" s="27"/>
      <c r="K256" s="27"/>
      <c r="L256" s="27"/>
      <c r="M256" s="27"/>
      <c r="N256" s="27"/>
      <c r="O256" s="27"/>
      <c r="P256" s="27"/>
      <c r="Q256" s="27"/>
      <c r="R256" s="27"/>
      <c r="S256" s="27"/>
      <c r="T256" s="27"/>
      <c r="U256" s="27"/>
      <c r="V256" s="27"/>
      <c r="W256" s="27"/>
      <c r="X256" s="27"/>
      <c r="Y256" s="27"/>
      <c r="Z256" s="27"/>
      <c r="AA256" s="27"/>
      <c r="AB256" s="27"/>
    </row>
    <row r="257" ht="12.75" customHeight="1">
      <c r="A257" s="5"/>
      <c r="B257" s="27"/>
      <c r="C257" s="27"/>
      <c r="D257" s="27"/>
      <c r="E257" s="27"/>
      <c r="F257" s="27"/>
      <c r="G257" s="78"/>
      <c r="H257" s="31"/>
      <c r="I257" s="27"/>
      <c r="J257" s="27"/>
      <c r="K257" s="27"/>
      <c r="L257" s="27"/>
      <c r="M257" s="27"/>
      <c r="N257" s="27"/>
      <c r="O257" s="27"/>
      <c r="P257" s="27"/>
      <c r="Q257" s="27"/>
      <c r="R257" s="27"/>
      <c r="S257" s="27"/>
      <c r="T257" s="27"/>
      <c r="U257" s="27"/>
      <c r="V257" s="27"/>
      <c r="W257" s="27"/>
      <c r="X257" s="27"/>
      <c r="Y257" s="27"/>
      <c r="Z257" s="27"/>
      <c r="AA257" s="27"/>
      <c r="AB257" s="27"/>
    </row>
    <row r="258" ht="12.75" customHeight="1">
      <c r="A258" s="5"/>
      <c r="B258" s="27"/>
      <c r="C258" s="27"/>
      <c r="D258" s="27"/>
      <c r="E258" s="27"/>
      <c r="F258" s="27"/>
      <c r="G258" s="78"/>
      <c r="H258" s="31"/>
      <c r="I258" s="27"/>
      <c r="J258" s="27"/>
      <c r="K258" s="27"/>
      <c r="L258" s="27"/>
      <c r="M258" s="27"/>
      <c r="N258" s="27"/>
      <c r="O258" s="27"/>
      <c r="P258" s="27"/>
      <c r="Q258" s="27"/>
      <c r="R258" s="27"/>
      <c r="S258" s="27"/>
      <c r="T258" s="27"/>
      <c r="U258" s="27"/>
      <c r="V258" s="27"/>
      <c r="W258" s="27"/>
      <c r="X258" s="27"/>
      <c r="Y258" s="27"/>
      <c r="Z258" s="27"/>
      <c r="AA258" s="27"/>
      <c r="AB258" s="27"/>
    </row>
    <row r="259" ht="12.75" customHeight="1">
      <c r="A259" s="5"/>
      <c r="B259" s="27"/>
      <c r="C259" s="27"/>
      <c r="D259" s="27"/>
      <c r="E259" s="27"/>
      <c r="F259" s="27"/>
      <c r="G259" s="78"/>
      <c r="H259" s="31"/>
      <c r="I259" s="27"/>
      <c r="J259" s="27"/>
      <c r="K259" s="27"/>
      <c r="L259" s="27"/>
      <c r="M259" s="27"/>
      <c r="N259" s="27"/>
      <c r="O259" s="27"/>
      <c r="P259" s="27"/>
      <c r="Q259" s="27"/>
      <c r="R259" s="27"/>
      <c r="S259" s="27"/>
      <c r="T259" s="27"/>
      <c r="U259" s="27"/>
      <c r="V259" s="27"/>
      <c r="W259" s="27"/>
      <c r="X259" s="27"/>
      <c r="Y259" s="27"/>
      <c r="Z259" s="27"/>
      <c r="AA259" s="27"/>
      <c r="AB259" s="27"/>
    </row>
    <row r="260" ht="12.75" customHeight="1">
      <c r="A260" s="5"/>
      <c r="B260" s="27"/>
      <c r="C260" s="27"/>
      <c r="D260" s="27"/>
      <c r="E260" s="27"/>
      <c r="F260" s="27"/>
      <c r="G260" s="78"/>
      <c r="H260" s="31"/>
      <c r="I260" s="27"/>
      <c r="J260" s="27"/>
      <c r="K260" s="27"/>
      <c r="L260" s="27"/>
      <c r="M260" s="27"/>
      <c r="N260" s="27"/>
      <c r="O260" s="27"/>
      <c r="P260" s="27"/>
      <c r="Q260" s="27"/>
      <c r="R260" s="27"/>
      <c r="S260" s="27"/>
      <c r="T260" s="27"/>
      <c r="U260" s="27"/>
      <c r="V260" s="27"/>
      <c r="W260" s="27"/>
      <c r="X260" s="27"/>
      <c r="Y260" s="27"/>
      <c r="Z260" s="27"/>
      <c r="AA260" s="27"/>
      <c r="AB260" s="27"/>
    </row>
    <row r="261" ht="12.75" customHeight="1">
      <c r="A261" s="5"/>
      <c r="B261" s="27"/>
      <c r="C261" s="27"/>
      <c r="D261" s="27"/>
      <c r="E261" s="27"/>
      <c r="F261" s="27"/>
      <c r="G261" s="78"/>
      <c r="H261" s="31"/>
      <c r="I261" s="27"/>
      <c r="J261" s="27"/>
      <c r="K261" s="27"/>
      <c r="L261" s="27"/>
      <c r="M261" s="27"/>
      <c r="N261" s="27"/>
      <c r="O261" s="27"/>
      <c r="P261" s="27"/>
      <c r="Q261" s="27"/>
      <c r="R261" s="27"/>
      <c r="S261" s="27"/>
      <c r="T261" s="27"/>
      <c r="U261" s="27"/>
      <c r="V261" s="27"/>
      <c r="W261" s="27"/>
      <c r="X261" s="27"/>
      <c r="Y261" s="27"/>
      <c r="Z261" s="27"/>
      <c r="AA261" s="27"/>
      <c r="AB261" s="27"/>
    </row>
    <row r="262" ht="12.75" customHeight="1">
      <c r="A262" s="5"/>
      <c r="B262" s="27"/>
      <c r="C262" s="27"/>
      <c r="D262" s="27"/>
      <c r="E262" s="27"/>
      <c r="F262" s="27"/>
      <c r="G262" s="78"/>
      <c r="H262" s="31"/>
      <c r="I262" s="27"/>
      <c r="J262" s="27"/>
      <c r="K262" s="27"/>
      <c r="L262" s="27"/>
      <c r="M262" s="27"/>
      <c r="N262" s="27"/>
      <c r="O262" s="27"/>
      <c r="P262" s="27"/>
      <c r="Q262" s="27"/>
      <c r="R262" s="27"/>
      <c r="S262" s="27"/>
      <c r="T262" s="27"/>
      <c r="U262" s="27"/>
      <c r="V262" s="27"/>
      <c r="W262" s="27"/>
      <c r="X262" s="27"/>
      <c r="Y262" s="27"/>
      <c r="Z262" s="27"/>
      <c r="AA262" s="27"/>
      <c r="AB262" s="27"/>
    </row>
    <row r="263" ht="12.75" customHeight="1">
      <c r="A263" s="5"/>
      <c r="B263" s="27"/>
      <c r="C263" s="27"/>
      <c r="D263" s="27"/>
      <c r="E263" s="27"/>
      <c r="F263" s="27"/>
      <c r="G263" s="78"/>
      <c r="H263" s="31"/>
      <c r="I263" s="27"/>
      <c r="J263" s="27"/>
      <c r="K263" s="27"/>
      <c r="L263" s="27"/>
      <c r="M263" s="27"/>
      <c r="N263" s="27"/>
      <c r="O263" s="27"/>
      <c r="P263" s="27"/>
      <c r="Q263" s="27"/>
      <c r="R263" s="27"/>
      <c r="S263" s="27"/>
      <c r="T263" s="27"/>
      <c r="U263" s="27"/>
      <c r="V263" s="27"/>
      <c r="W263" s="27"/>
      <c r="X263" s="27"/>
      <c r="Y263" s="27"/>
      <c r="Z263" s="27"/>
      <c r="AA263" s="27"/>
      <c r="AB263" s="27"/>
    </row>
    <row r="264" ht="12.75" customHeight="1">
      <c r="A264" s="5"/>
      <c r="B264" s="27"/>
      <c r="C264" s="27"/>
      <c r="D264" s="27"/>
      <c r="E264" s="27"/>
      <c r="F264" s="27"/>
      <c r="G264" s="78"/>
      <c r="H264" s="31"/>
      <c r="I264" s="27"/>
      <c r="J264" s="27"/>
      <c r="K264" s="27"/>
      <c r="L264" s="27"/>
      <c r="M264" s="27"/>
      <c r="N264" s="27"/>
      <c r="O264" s="27"/>
      <c r="P264" s="27"/>
      <c r="Q264" s="27"/>
      <c r="R264" s="27"/>
      <c r="S264" s="27"/>
      <c r="T264" s="27"/>
      <c r="U264" s="27"/>
      <c r="V264" s="27"/>
      <c r="W264" s="27"/>
      <c r="X264" s="27"/>
      <c r="Y264" s="27"/>
      <c r="Z264" s="27"/>
      <c r="AA264" s="27"/>
      <c r="AB264" s="27"/>
    </row>
    <row r="265" ht="12.75" customHeight="1">
      <c r="A265" s="5"/>
      <c r="B265" s="27"/>
      <c r="C265" s="27"/>
      <c r="D265" s="27"/>
      <c r="E265" s="27"/>
      <c r="F265" s="27"/>
      <c r="G265" s="78"/>
      <c r="H265" s="31"/>
      <c r="I265" s="27"/>
      <c r="J265" s="27"/>
      <c r="K265" s="27"/>
      <c r="L265" s="27"/>
      <c r="M265" s="27"/>
      <c r="N265" s="27"/>
      <c r="O265" s="27"/>
      <c r="P265" s="27"/>
      <c r="Q265" s="27"/>
      <c r="R265" s="27"/>
      <c r="S265" s="27"/>
      <c r="T265" s="27"/>
      <c r="U265" s="27"/>
      <c r="V265" s="27"/>
      <c r="W265" s="27"/>
      <c r="X265" s="27"/>
      <c r="Y265" s="27"/>
      <c r="Z265" s="27"/>
      <c r="AA265" s="27"/>
      <c r="AB265" s="27"/>
    </row>
    <row r="266" ht="12.75" customHeight="1">
      <c r="A266" s="5"/>
      <c r="B266" s="27"/>
      <c r="C266" s="27"/>
      <c r="D266" s="27"/>
      <c r="E266" s="27"/>
      <c r="F266" s="27"/>
      <c r="G266" s="78"/>
      <c r="H266" s="31"/>
      <c r="I266" s="27"/>
      <c r="J266" s="27"/>
      <c r="K266" s="27"/>
      <c r="L266" s="27"/>
      <c r="M266" s="27"/>
      <c r="N266" s="27"/>
      <c r="O266" s="27"/>
      <c r="P266" s="27"/>
      <c r="Q266" s="27"/>
      <c r="R266" s="27"/>
      <c r="S266" s="27"/>
      <c r="T266" s="27"/>
      <c r="U266" s="27"/>
      <c r="V266" s="27"/>
      <c r="W266" s="27"/>
      <c r="X266" s="27"/>
      <c r="Y266" s="27"/>
      <c r="Z266" s="27"/>
      <c r="AA266" s="27"/>
      <c r="AB266" s="27"/>
    </row>
    <row r="267" ht="12.75" customHeight="1">
      <c r="A267" s="5"/>
      <c r="B267" s="27"/>
      <c r="C267" s="27"/>
      <c r="D267" s="27"/>
      <c r="E267" s="27"/>
      <c r="F267" s="27"/>
      <c r="G267" s="78"/>
      <c r="H267" s="31"/>
      <c r="I267" s="27"/>
      <c r="J267" s="27"/>
      <c r="K267" s="27"/>
      <c r="L267" s="27"/>
      <c r="M267" s="27"/>
      <c r="N267" s="27"/>
      <c r="O267" s="27"/>
      <c r="P267" s="27"/>
      <c r="Q267" s="27"/>
      <c r="R267" s="27"/>
      <c r="S267" s="27"/>
      <c r="T267" s="27"/>
      <c r="U267" s="27"/>
      <c r="V267" s="27"/>
      <c r="W267" s="27"/>
      <c r="X267" s="27"/>
      <c r="Y267" s="27"/>
      <c r="Z267" s="27"/>
      <c r="AA267" s="27"/>
      <c r="AB267" s="27"/>
    </row>
    <row r="268" ht="12.75" customHeight="1">
      <c r="A268" s="5"/>
      <c r="B268" s="27"/>
      <c r="C268" s="27"/>
      <c r="D268" s="27"/>
      <c r="E268" s="27"/>
      <c r="F268" s="27"/>
      <c r="G268" s="78"/>
      <c r="H268" s="31"/>
      <c r="I268" s="27"/>
      <c r="J268" s="27"/>
      <c r="K268" s="27"/>
      <c r="L268" s="27"/>
      <c r="M268" s="27"/>
      <c r="N268" s="27"/>
      <c r="O268" s="27"/>
      <c r="P268" s="27"/>
      <c r="Q268" s="27"/>
      <c r="R268" s="27"/>
      <c r="S268" s="27"/>
      <c r="T268" s="27"/>
      <c r="U268" s="27"/>
      <c r="V268" s="27"/>
      <c r="W268" s="27"/>
      <c r="X268" s="27"/>
      <c r="Y268" s="27"/>
      <c r="Z268" s="27"/>
      <c r="AA268" s="27"/>
      <c r="AB268" s="27"/>
    </row>
    <row r="269" ht="12.75" customHeight="1">
      <c r="A269" s="5"/>
      <c r="B269" s="27"/>
      <c r="C269" s="27"/>
      <c r="D269" s="27"/>
      <c r="E269" s="27"/>
      <c r="F269" s="27"/>
      <c r="G269" s="78"/>
      <c r="H269" s="31"/>
      <c r="I269" s="27"/>
      <c r="J269" s="27"/>
      <c r="K269" s="27"/>
      <c r="L269" s="27"/>
      <c r="M269" s="27"/>
      <c r="N269" s="27"/>
      <c r="O269" s="27"/>
      <c r="P269" s="27"/>
      <c r="Q269" s="27"/>
      <c r="R269" s="27"/>
      <c r="S269" s="27"/>
      <c r="T269" s="27"/>
      <c r="U269" s="27"/>
      <c r="V269" s="27"/>
      <c r="W269" s="27"/>
      <c r="X269" s="27"/>
      <c r="Y269" s="27"/>
      <c r="Z269" s="27"/>
      <c r="AA269" s="27"/>
      <c r="AB269" s="27"/>
    </row>
    <row r="270" ht="12.75" customHeight="1">
      <c r="A270" s="5"/>
      <c r="B270" s="27"/>
      <c r="C270" s="27"/>
      <c r="D270" s="27"/>
      <c r="E270" s="27"/>
      <c r="F270" s="27"/>
      <c r="G270" s="78"/>
      <c r="H270" s="31"/>
      <c r="I270" s="27"/>
      <c r="J270" s="27"/>
      <c r="K270" s="27"/>
      <c r="L270" s="27"/>
      <c r="M270" s="27"/>
      <c r="N270" s="27"/>
      <c r="O270" s="27"/>
      <c r="P270" s="27"/>
      <c r="Q270" s="27"/>
      <c r="R270" s="27"/>
      <c r="S270" s="27"/>
      <c r="T270" s="27"/>
      <c r="U270" s="27"/>
      <c r="V270" s="27"/>
      <c r="W270" s="27"/>
      <c r="X270" s="27"/>
      <c r="Y270" s="27"/>
      <c r="Z270" s="27"/>
      <c r="AA270" s="27"/>
      <c r="AB270" s="27"/>
    </row>
    <row r="271" ht="12.75" customHeight="1">
      <c r="A271" s="5"/>
      <c r="B271" s="27"/>
      <c r="C271" s="27"/>
      <c r="D271" s="27"/>
      <c r="E271" s="27"/>
      <c r="F271" s="27"/>
      <c r="G271" s="78"/>
      <c r="H271" s="31"/>
      <c r="I271" s="27"/>
      <c r="J271" s="27"/>
      <c r="K271" s="27"/>
      <c r="L271" s="27"/>
      <c r="M271" s="27"/>
      <c r="N271" s="27"/>
      <c r="O271" s="27"/>
      <c r="P271" s="27"/>
      <c r="Q271" s="27"/>
      <c r="R271" s="27"/>
      <c r="S271" s="27"/>
      <c r="T271" s="27"/>
      <c r="U271" s="27"/>
      <c r="V271" s="27"/>
      <c r="W271" s="27"/>
      <c r="X271" s="27"/>
      <c r="Y271" s="27"/>
      <c r="Z271" s="27"/>
      <c r="AA271" s="27"/>
      <c r="AB271" s="27"/>
    </row>
    <row r="272" ht="12.75" customHeight="1">
      <c r="A272" s="5"/>
      <c r="B272" s="27"/>
      <c r="C272" s="27"/>
      <c r="D272" s="27"/>
      <c r="E272" s="27"/>
      <c r="F272" s="27"/>
      <c r="G272" s="78"/>
      <c r="H272" s="31"/>
      <c r="I272" s="27"/>
      <c r="J272" s="27"/>
      <c r="K272" s="27"/>
      <c r="L272" s="27"/>
      <c r="M272" s="27"/>
      <c r="N272" s="27"/>
      <c r="O272" s="27"/>
      <c r="P272" s="27"/>
      <c r="Q272" s="27"/>
      <c r="R272" s="27"/>
      <c r="S272" s="27"/>
      <c r="T272" s="27"/>
      <c r="U272" s="27"/>
      <c r="V272" s="27"/>
      <c r="W272" s="27"/>
      <c r="X272" s="27"/>
      <c r="Y272" s="27"/>
      <c r="Z272" s="27"/>
      <c r="AA272" s="27"/>
      <c r="AB272" s="27"/>
    </row>
    <row r="273" ht="12.75" customHeight="1">
      <c r="A273" s="5"/>
      <c r="B273" s="27"/>
      <c r="C273" s="27"/>
      <c r="D273" s="27"/>
      <c r="E273" s="27"/>
      <c r="F273" s="27"/>
      <c r="G273" s="78"/>
      <c r="H273" s="31"/>
      <c r="I273" s="27"/>
      <c r="J273" s="27"/>
      <c r="K273" s="27"/>
      <c r="L273" s="27"/>
      <c r="M273" s="27"/>
      <c r="N273" s="27"/>
      <c r="O273" s="27"/>
      <c r="P273" s="27"/>
      <c r="Q273" s="27"/>
      <c r="R273" s="27"/>
      <c r="S273" s="27"/>
      <c r="T273" s="27"/>
      <c r="U273" s="27"/>
      <c r="V273" s="27"/>
      <c r="W273" s="27"/>
      <c r="X273" s="27"/>
      <c r="Y273" s="27"/>
      <c r="Z273" s="27"/>
      <c r="AA273" s="27"/>
      <c r="AB273" s="27"/>
    </row>
    <row r="274" ht="12.75" customHeight="1">
      <c r="A274" s="5"/>
      <c r="B274" s="27"/>
      <c r="C274" s="27"/>
      <c r="D274" s="27"/>
      <c r="E274" s="27"/>
      <c r="F274" s="27"/>
      <c r="G274" s="78"/>
      <c r="H274" s="31"/>
      <c r="I274" s="27"/>
      <c r="J274" s="27"/>
      <c r="K274" s="27"/>
      <c r="L274" s="27"/>
      <c r="M274" s="27"/>
      <c r="N274" s="27"/>
      <c r="O274" s="27"/>
      <c r="P274" s="27"/>
      <c r="Q274" s="27"/>
      <c r="R274" s="27"/>
      <c r="S274" s="27"/>
      <c r="T274" s="27"/>
      <c r="U274" s="27"/>
      <c r="V274" s="27"/>
      <c r="W274" s="27"/>
      <c r="X274" s="27"/>
      <c r="Y274" s="27"/>
      <c r="Z274" s="27"/>
      <c r="AA274" s="27"/>
      <c r="AB274" s="27"/>
    </row>
    <row r="275" ht="12.75" customHeight="1">
      <c r="A275" s="5"/>
      <c r="B275" s="27"/>
      <c r="C275" s="27"/>
      <c r="D275" s="27"/>
      <c r="E275" s="27"/>
      <c r="F275" s="27"/>
      <c r="G275" s="78"/>
      <c r="H275" s="31"/>
      <c r="I275" s="27"/>
      <c r="J275" s="27"/>
      <c r="K275" s="27"/>
      <c r="L275" s="27"/>
      <c r="M275" s="27"/>
      <c r="N275" s="27"/>
      <c r="O275" s="27"/>
      <c r="P275" s="27"/>
      <c r="Q275" s="27"/>
      <c r="R275" s="27"/>
      <c r="S275" s="27"/>
      <c r="T275" s="27"/>
      <c r="U275" s="27"/>
      <c r="V275" s="27"/>
      <c r="W275" s="27"/>
      <c r="X275" s="27"/>
      <c r="Y275" s="27"/>
      <c r="Z275" s="27"/>
      <c r="AA275" s="27"/>
      <c r="AB275" s="27"/>
    </row>
    <row r="276" ht="12.75" customHeight="1">
      <c r="A276" s="5"/>
      <c r="B276" s="27"/>
      <c r="C276" s="27"/>
      <c r="D276" s="27"/>
      <c r="E276" s="27"/>
      <c r="F276" s="27"/>
      <c r="G276" s="78"/>
      <c r="H276" s="31"/>
      <c r="I276" s="27"/>
      <c r="J276" s="27"/>
      <c r="K276" s="27"/>
      <c r="L276" s="27"/>
      <c r="M276" s="27"/>
      <c r="N276" s="27"/>
      <c r="O276" s="27"/>
      <c r="P276" s="27"/>
      <c r="Q276" s="27"/>
      <c r="R276" s="27"/>
      <c r="S276" s="27"/>
      <c r="T276" s="27"/>
      <c r="U276" s="27"/>
      <c r="V276" s="27"/>
      <c r="W276" s="27"/>
      <c r="X276" s="27"/>
      <c r="Y276" s="27"/>
      <c r="Z276" s="27"/>
      <c r="AA276" s="27"/>
      <c r="AB276" s="27"/>
    </row>
    <row r="277" ht="12.75" customHeight="1">
      <c r="A277" s="5"/>
      <c r="B277" s="27"/>
      <c r="C277" s="27"/>
      <c r="D277" s="27"/>
      <c r="E277" s="27"/>
      <c r="F277" s="27"/>
      <c r="G277" s="78"/>
      <c r="H277" s="31"/>
      <c r="I277" s="27"/>
      <c r="J277" s="27"/>
      <c r="K277" s="27"/>
      <c r="L277" s="27"/>
      <c r="M277" s="27"/>
      <c r="N277" s="27"/>
      <c r="O277" s="27"/>
      <c r="P277" s="27"/>
      <c r="Q277" s="27"/>
      <c r="R277" s="27"/>
      <c r="S277" s="27"/>
      <c r="T277" s="27"/>
      <c r="U277" s="27"/>
      <c r="V277" s="27"/>
      <c r="W277" s="27"/>
      <c r="X277" s="27"/>
      <c r="Y277" s="27"/>
      <c r="Z277" s="27"/>
      <c r="AA277" s="27"/>
      <c r="AB277" s="27"/>
    </row>
    <row r="278" ht="12.75" customHeight="1">
      <c r="A278" s="5"/>
      <c r="B278" s="27"/>
      <c r="C278" s="27"/>
      <c r="D278" s="27"/>
      <c r="E278" s="27"/>
      <c r="F278" s="27"/>
      <c r="G278" s="78"/>
      <c r="H278" s="31"/>
      <c r="I278" s="27"/>
      <c r="J278" s="27"/>
      <c r="K278" s="27"/>
      <c r="L278" s="27"/>
      <c r="M278" s="27"/>
      <c r="N278" s="27"/>
      <c r="O278" s="27"/>
      <c r="P278" s="27"/>
      <c r="Q278" s="27"/>
      <c r="R278" s="27"/>
      <c r="S278" s="27"/>
      <c r="T278" s="27"/>
      <c r="U278" s="27"/>
      <c r="V278" s="27"/>
      <c r="W278" s="27"/>
      <c r="X278" s="27"/>
      <c r="Y278" s="27"/>
      <c r="Z278" s="27"/>
      <c r="AA278" s="27"/>
      <c r="AB278" s="27"/>
    </row>
    <row r="279" ht="12.75" customHeight="1">
      <c r="A279" s="5"/>
      <c r="B279" s="27"/>
      <c r="C279" s="27"/>
      <c r="D279" s="27"/>
      <c r="E279" s="27"/>
      <c r="F279" s="27"/>
      <c r="G279" s="78"/>
      <c r="H279" s="31"/>
      <c r="I279" s="27"/>
      <c r="J279" s="27"/>
      <c r="K279" s="27"/>
      <c r="L279" s="27"/>
      <c r="M279" s="27"/>
      <c r="N279" s="27"/>
      <c r="O279" s="27"/>
      <c r="P279" s="27"/>
      <c r="Q279" s="27"/>
      <c r="R279" s="27"/>
      <c r="S279" s="27"/>
      <c r="T279" s="27"/>
      <c r="U279" s="27"/>
      <c r="V279" s="27"/>
      <c r="W279" s="27"/>
      <c r="X279" s="27"/>
      <c r="Y279" s="27"/>
      <c r="Z279" s="27"/>
      <c r="AA279" s="27"/>
      <c r="AB279" s="27"/>
    </row>
    <row r="280" ht="12.75" customHeight="1">
      <c r="A280" s="5"/>
      <c r="B280" s="27"/>
      <c r="C280" s="27"/>
      <c r="D280" s="27"/>
      <c r="E280" s="27"/>
      <c r="F280" s="27"/>
      <c r="G280" s="78"/>
      <c r="H280" s="31"/>
      <c r="I280" s="27"/>
      <c r="J280" s="27"/>
      <c r="K280" s="27"/>
      <c r="L280" s="27"/>
      <c r="M280" s="27"/>
      <c r="N280" s="27"/>
      <c r="O280" s="27"/>
      <c r="P280" s="27"/>
      <c r="Q280" s="27"/>
      <c r="R280" s="27"/>
      <c r="S280" s="27"/>
      <c r="T280" s="27"/>
      <c r="U280" s="27"/>
      <c r="V280" s="27"/>
      <c r="W280" s="27"/>
      <c r="X280" s="27"/>
      <c r="Y280" s="27"/>
      <c r="Z280" s="27"/>
      <c r="AA280" s="27"/>
      <c r="AB280" s="27"/>
    </row>
    <row r="281" ht="12.75" customHeight="1">
      <c r="A281" s="5"/>
      <c r="B281" s="27"/>
      <c r="C281" s="27"/>
      <c r="D281" s="27"/>
      <c r="E281" s="27"/>
      <c r="F281" s="27"/>
      <c r="G281" s="78"/>
      <c r="H281" s="31"/>
      <c r="I281" s="27"/>
      <c r="J281" s="27"/>
      <c r="K281" s="27"/>
      <c r="L281" s="27"/>
      <c r="M281" s="27"/>
      <c r="N281" s="27"/>
      <c r="O281" s="27"/>
      <c r="P281" s="27"/>
      <c r="Q281" s="27"/>
      <c r="R281" s="27"/>
      <c r="S281" s="27"/>
      <c r="T281" s="27"/>
      <c r="U281" s="27"/>
      <c r="V281" s="27"/>
      <c r="W281" s="27"/>
      <c r="X281" s="27"/>
      <c r="Y281" s="27"/>
      <c r="Z281" s="27"/>
      <c r="AA281" s="27"/>
      <c r="AB281" s="27"/>
    </row>
    <row r="282" ht="12.75" customHeight="1">
      <c r="A282" s="5"/>
      <c r="B282" s="27"/>
      <c r="C282" s="27"/>
      <c r="D282" s="27"/>
      <c r="E282" s="27"/>
      <c r="F282" s="27"/>
      <c r="G282" s="78"/>
      <c r="H282" s="31"/>
      <c r="I282" s="27"/>
      <c r="J282" s="27"/>
      <c r="K282" s="27"/>
      <c r="L282" s="27"/>
      <c r="M282" s="27"/>
      <c r="N282" s="27"/>
      <c r="O282" s="27"/>
      <c r="P282" s="27"/>
      <c r="Q282" s="27"/>
      <c r="R282" s="27"/>
      <c r="S282" s="27"/>
      <c r="T282" s="27"/>
      <c r="U282" s="27"/>
      <c r="V282" s="27"/>
      <c r="W282" s="27"/>
      <c r="X282" s="27"/>
      <c r="Y282" s="27"/>
      <c r="Z282" s="27"/>
      <c r="AA282" s="27"/>
      <c r="AB282" s="27"/>
    </row>
    <row r="283" ht="12.75" customHeight="1">
      <c r="A283" s="5"/>
      <c r="B283" s="27"/>
      <c r="C283" s="27"/>
      <c r="D283" s="27"/>
      <c r="E283" s="27"/>
      <c r="F283" s="27"/>
      <c r="G283" s="78"/>
      <c r="H283" s="31"/>
      <c r="I283" s="27"/>
      <c r="J283" s="27"/>
      <c r="K283" s="27"/>
      <c r="L283" s="27"/>
      <c r="M283" s="27"/>
      <c r="N283" s="27"/>
      <c r="O283" s="27"/>
      <c r="P283" s="27"/>
      <c r="Q283" s="27"/>
      <c r="R283" s="27"/>
      <c r="S283" s="27"/>
      <c r="T283" s="27"/>
      <c r="U283" s="27"/>
      <c r="V283" s="27"/>
      <c r="W283" s="27"/>
      <c r="X283" s="27"/>
      <c r="Y283" s="27"/>
      <c r="Z283" s="27"/>
      <c r="AA283" s="27"/>
      <c r="AB283" s="27"/>
    </row>
    <row r="284" ht="12.75" customHeight="1">
      <c r="A284" s="5"/>
      <c r="B284" s="27"/>
      <c r="C284" s="27"/>
      <c r="D284" s="27"/>
      <c r="E284" s="27"/>
      <c r="F284" s="27"/>
      <c r="G284" s="78"/>
      <c r="H284" s="31"/>
      <c r="I284" s="27"/>
      <c r="J284" s="27"/>
      <c r="K284" s="27"/>
      <c r="L284" s="27"/>
      <c r="M284" s="27"/>
      <c r="N284" s="27"/>
      <c r="O284" s="27"/>
      <c r="P284" s="27"/>
      <c r="Q284" s="27"/>
      <c r="R284" s="27"/>
      <c r="S284" s="27"/>
      <c r="T284" s="27"/>
      <c r="U284" s="27"/>
      <c r="V284" s="27"/>
      <c r="W284" s="27"/>
      <c r="X284" s="27"/>
      <c r="Y284" s="27"/>
      <c r="Z284" s="27"/>
      <c r="AA284" s="27"/>
      <c r="AB284" s="27"/>
    </row>
    <row r="285" ht="12.75" customHeight="1">
      <c r="A285" s="5"/>
      <c r="B285" s="27"/>
      <c r="C285" s="27"/>
      <c r="D285" s="27"/>
      <c r="E285" s="27"/>
      <c r="F285" s="27"/>
      <c r="G285" s="78"/>
      <c r="H285" s="31"/>
      <c r="I285" s="27"/>
      <c r="J285" s="27"/>
      <c r="K285" s="27"/>
      <c r="L285" s="27"/>
      <c r="M285" s="27"/>
      <c r="N285" s="27"/>
      <c r="O285" s="27"/>
      <c r="P285" s="27"/>
      <c r="Q285" s="27"/>
      <c r="R285" s="27"/>
      <c r="S285" s="27"/>
      <c r="T285" s="27"/>
      <c r="U285" s="27"/>
      <c r="V285" s="27"/>
      <c r="W285" s="27"/>
      <c r="X285" s="27"/>
      <c r="Y285" s="27"/>
      <c r="Z285" s="27"/>
      <c r="AA285" s="27"/>
      <c r="AB285" s="27"/>
    </row>
    <row r="286" ht="12.75" customHeight="1">
      <c r="A286" s="5"/>
      <c r="B286" s="27"/>
      <c r="C286" s="27"/>
      <c r="D286" s="27"/>
      <c r="E286" s="27"/>
      <c r="F286" s="27"/>
      <c r="G286" s="78"/>
      <c r="H286" s="31"/>
      <c r="I286" s="27"/>
      <c r="J286" s="27"/>
      <c r="K286" s="27"/>
      <c r="L286" s="27"/>
      <c r="M286" s="27"/>
      <c r="N286" s="27"/>
      <c r="O286" s="27"/>
      <c r="P286" s="27"/>
      <c r="Q286" s="27"/>
      <c r="R286" s="27"/>
      <c r="S286" s="27"/>
      <c r="T286" s="27"/>
      <c r="U286" s="27"/>
      <c r="V286" s="27"/>
      <c r="W286" s="27"/>
      <c r="X286" s="27"/>
      <c r="Y286" s="27"/>
      <c r="Z286" s="27"/>
      <c r="AA286" s="27"/>
      <c r="AB286" s="27"/>
    </row>
    <row r="287" ht="12.75" customHeight="1">
      <c r="A287" s="5"/>
      <c r="B287" s="27"/>
      <c r="C287" s="27"/>
      <c r="D287" s="27"/>
      <c r="E287" s="27"/>
      <c r="F287" s="27"/>
      <c r="G287" s="78"/>
      <c r="H287" s="31"/>
      <c r="I287" s="27"/>
      <c r="J287" s="27"/>
      <c r="K287" s="27"/>
      <c r="L287" s="27"/>
      <c r="M287" s="27"/>
      <c r="N287" s="27"/>
      <c r="O287" s="27"/>
      <c r="P287" s="27"/>
      <c r="Q287" s="27"/>
      <c r="R287" s="27"/>
      <c r="S287" s="27"/>
      <c r="T287" s="27"/>
      <c r="U287" s="27"/>
      <c r="V287" s="27"/>
      <c r="W287" s="27"/>
      <c r="X287" s="27"/>
      <c r="Y287" s="27"/>
      <c r="Z287" s="27"/>
      <c r="AA287" s="27"/>
      <c r="AB287" s="27"/>
    </row>
    <row r="288" ht="12.75" customHeight="1">
      <c r="A288" s="5"/>
      <c r="B288" s="27"/>
      <c r="C288" s="27"/>
      <c r="D288" s="27"/>
      <c r="E288" s="27"/>
      <c r="F288" s="27"/>
      <c r="G288" s="78"/>
      <c r="H288" s="31"/>
      <c r="I288" s="27"/>
      <c r="J288" s="27"/>
      <c r="K288" s="27"/>
      <c r="L288" s="27"/>
      <c r="M288" s="27"/>
      <c r="N288" s="27"/>
      <c r="O288" s="27"/>
      <c r="P288" s="27"/>
      <c r="Q288" s="27"/>
      <c r="R288" s="27"/>
      <c r="S288" s="27"/>
      <c r="T288" s="27"/>
      <c r="U288" s="27"/>
      <c r="V288" s="27"/>
      <c r="W288" s="27"/>
      <c r="X288" s="27"/>
      <c r="Y288" s="27"/>
      <c r="Z288" s="27"/>
      <c r="AA288" s="27"/>
      <c r="AB288" s="27"/>
    </row>
    <row r="289" ht="12.75" customHeight="1">
      <c r="A289" s="5"/>
      <c r="B289" s="27"/>
      <c r="C289" s="27"/>
      <c r="D289" s="27"/>
      <c r="E289" s="27"/>
      <c r="F289" s="27"/>
      <c r="G289" s="78"/>
      <c r="H289" s="31"/>
      <c r="I289" s="27"/>
      <c r="J289" s="27"/>
      <c r="K289" s="27"/>
      <c r="L289" s="27"/>
      <c r="M289" s="27"/>
      <c r="N289" s="27"/>
      <c r="O289" s="27"/>
      <c r="P289" s="27"/>
      <c r="Q289" s="27"/>
      <c r="R289" s="27"/>
      <c r="S289" s="27"/>
      <c r="T289" s="27"/>
      <c r="U289" s="27"/>
      <c r="V289" s="27"/>
      <c r="W289" s="27"/>
      <c r="X289" s="27"/>
      <c r="Y289" s="27"/>
      <c r="Z289" s="27"/>
      <c r="AA289" s="27"/>
      <c r="AB289" s="27"/>
    </row>
    <row r="290" ht="12.75" customHeight="1">
      <c r="A290" s="5"/>
      <c r="B290" s="27"/>
      <c r="C290" s="27"/>
      <c r="D290" s="27"/>
      <c r="E290" s="27"/>
      <c r="F290" s="27"/>
      <c r="G290" s="78"/>
      <c r="H290" s="31"/>
      <c r="I290" s="27"/>
      <c r="J290" s="27"/>
      <c r="K290" s="27"/>
      <c r="L290" s="27"/>
      <c r="M290" s="27"/>
      <c r="N290" s="27"/>
      <c r="O290" s="27"/>
      <c r="P290" s="27"/>
      <c r="Q290" s="27"/>
      <c r="R290" s="27"/>
      <c r="S290" s="27"/>
      <c r="T290" s="27"/>
      <c r="U290" s="27"/>
      <c r="V290" s="27"/>
      <c r="W290" s="27"/>
      <c r="X290" s="27"/>
      <c r="Y290" s="27"/>
      <c r="Z290" s="27"/>
      <c r="AA290" s="27"/>
      <c r="AB290" s="27"/>
    </row>
    <row r="291" ht="12.75" customHeight="1">
      <c r="A291" s="5"/>
      <c r="B291" s="27"/>
      <c r="C291" s="27"/>
      <c r="D291" s="27"/>
      <c r="E291" s="27"/>
      <c r="F291" s="27"/>
      <c r="G291" s="78"/>
      <c r="H291" s="31"/>
      <c r="I291" s="27"/>
      <c r="J291" s="27"/>
      <c r="K291" s="27"/>
      <c r="L291" s="27"/>
      <c r="M291" s="27"/>
      <c r="N291" s="27"/>
      <c r="O291" s="27"/>
      <c r="P291" s="27"/>
      <c r="Q291" s="27"/>
      <c r="R291" s="27"/>
      <c r="S291" s="27"/>
      <c r="T291" s="27"/>
      <c r="U291" s="27"/>
      <c r="V291" s="27"/>
      <c r="W291" s="27"/>
      <c r="X291" s="27"/>
      <c r="Y291" s="27"/>
      <c r="Z291" s="27"/>
      <c r="AA291" s="27"/>
      <c r="AB291" s="27"/>
    </row>
    <row r="292" ht="12.75" customHeight="1">
      <c r="A292" s="5"/>
      <c r="B292" s="27"/>
      <c r="C292" s="27"/>
      <c r="D292" s="27"/>
      <c r="E292" s="27"/>
      <c r="F292" s="27"/>
      <c r="G292" s="78"/>
      <c r="H292" s="31"/>
      <c r="I292" s="27"/>
      <c r="J292" s="27"/>
      <c r="K292" s="27"/>
      <c r="L292" s="27"/>
      <c r="M292" s="27"/>
      <c r="N292" s="27"/>
      <c r="O292" s="27"/>
      <c r="P292" s="27"/>
      <c r="Q292" s="27"/>
      <c r="R292" s="27"/>
      <c r="S292" s="27"/>
      <c r="T292" s="27"/>
      <c r="U292" s="27"/>
      <c r="V292" s="27"/>
      <c r="W292" s="27"/>
      <c r="X292" s="27"/>
      <c r="Y292" s="27"/>
      <c r="Z292" s="27"/>
      <c r="AA292" s="27"/>
      <c r="AB292" s="27"/>
    </row>
    <row r="293" ht="12.75" customHeight="1">
      <c r="A293" s="5"/>
      <c r="B293" s="27"/>
      <c r="C293" s="27"/>
      <c r="D293" s="27"/>
      <c r="E293" s="27"/>
      <c r="F293" s="27"/>
      <c r="G293" s="78"/>
      <c r="H293" s="31"/>
      <c r="I293" s="27"/>
      <c r="J293" s="27"/>
      <c r="K293" s="27"/>
      <c r="L293" s="27"/>
      <c r="M293" s="27"/>
      <c r="N293" s="27"/>
      <c r="O293" s="27"/>
      <c r="P293" s="27"/>
      <c r="Q293" s="27"/>
      <c r="R293" s="27"/>
      <c r="S293" s="27"/>
      <c r="T293" s="27"/>
      <c r="U293" s="27"/>
      <c r="V293" s="27"/>
      <c r="W293" s="27"/>
      <c r="X293" s="27"/>
      <c r="Y293" s="27"/>
      <c r="Z293" s="27"/>
      <c r="AA293" s="27"/>
      <c r="AB293" s="27"/>
    </row>
    <row r="294" ht="12.75" customHeight="1">
      <c r="A294" s="5"/>
      <c r="B294" s="27"/>
      <c r="C294" s="27"/>
      <c r="D294" s="27"/>
      <c r="E294" s="27"/>
      <c r="F294" s="27"/>
      <c r="G294" s="78"/>
      <c r="H294" s="31"/>
      <c r="I294" s="27"/>
      <c r="J294" s="27"/>
      <c r="K294" s="27"/>
      <c r="L294" s="27"/>
      <c r="M294" s="27"/>
      <c r="N294" s="27"/>
      <c r="O294" s="27"/>
      <c r="P294" s="27"/>
      <c r="Q294" s="27"/>
      <c r="R294" s="27"/>
      <c r="S294" s="27"/>
      <c r="T294" s="27"/>
      <c r="U294" s="27"/>
      <c r="V294" s="27"/>
      <c r="W294" s="27"/>
      <c r="X294" s="27"/>
      <c r="Y294" s="27"/>
      <c r="Z294" s="27"/>
      <c r="AA294" s="27"/>
      <c r="AB294" s="27"/>
    </row>
    <row r="295" ht="12.75" customHeight="1">
      <c r="A295" s="5"/>
      <c r="B295" s="27"/>
      <c r="C295" s="27"/>
      <c r="D295" s="27"/>
      <c r="E295" s="27"/>
      <c r="F295" s="27"/>
      <c r="G295" s="78"/>
      <c r="H295" s="31"/>
      <c r="I295" s="27"/>
      <c r="J295" s="27"/>
      <c r="K295" s="27"/>
      <c r="L295" s="27"/>
      <c r="M295" s="27"/>
      <c r="N295" s="27"/>
      <c r="O295" s="27"/>
      <c r="P295" s="27"/>
      <c r="Q295" s="27"/>
      <c r="R295" s="27"/>
      <c r="S295" s="27"/>
      <c r="T295" s="27"/>
      <c r="U295" s="27"/>
      <c r="V295" s="27"/>
      <c r="W295" s="27"/>
      <c r="X295" s="27"/>
      <c r="Y295" s="27"/>
      <c r="Z295" s="27"/>
      <c r="AA295" s="27"/>
      <c r="AB295" s="27"/>
    </row>
    <row r="296" ht="12.75" customHeight="1">
      <c r="A296" s="5"/>
      <c r="B296" s="27"/>
      <c r="C296" s="27"/>
      <c r="D296" s="27"/>
      <c r="E296" s="27"/>
      <c r="F296" s="27"/>
      <c r="G296" s="78"/>
      <c r="H296" s="31"/>
      <c r="I296" s="27"/>
      <c r="J296" s="27"/>
      <c r="K296" s="27"/>
      <c r="L296" s="27"/>
      <c r="M296" s="27"/>
      <c r="N296" s="27"/>
      <c r="O296" s="27"/>
      <c r="P296" s="27"/>
      <c r="Q296" s="27"/>
      <c r="R296" s="27"/>
      <c r="S296" s="27"/>
      <c r="T296" s="27"/>
      <c r="U296" s="27"/>
      <c r="V296" s="27"/>
      <c r="W296" s="27"/>
      <c r="X296" s="27"/>
      <c r="Y296" s="27"/>
      <c r="Z296" s="27"/>
      <c r="AA296" s="27"/>
      <c r="AB296" s="27"/>
    </row>
    <row r="297" ht="12.75" customHeight="1">
      <c r="A297" s="5"/>
      <c r="B297" s="27"/>
      <c r="C297" s="27"/>
      <c r="D297" s="27"/>
      <c r="E297" s="27"/>
      <c r="F297" s="27"/>
      <c r="G297" s="78"/>
      <c r="H297" s="31"/>
      <c r="I297" s="27"/>
      <c r="J297" s="27"/>
      <c r="K297" s="27"/>
      <c r="L297" s="27"/>
      <c r="M297" s="27"/>
      <c r="N297" s="27"/>
      <c r="O297" s="27"/>
      <c r="P297" s="27"/>
      <c r="Q297" s="27"/>
      <c r="R297" s="27"/>
      <c r="S297" s="27"/>
      <c r="T297" s="27"/>
      <c r="U297" s="27"/>
      <c r="V297" s="27"/>
      <c r="W297" s="27"/>
      <c r="X297" s="27"/>
      <c r="Y297" s="27"/>
      <c r="Z297" s="27"/>
      <c r="AA297" s="27"/>
      <c r="AB297" s="27"/>
    </row>
    <row r="298" ht="12.75" customHeight="1">
      <c r="A298" s="5"/>
      <c r="B298" s="27"/>
      <c r="C298" s="27"/>
      <c r="D298" s="27"/>
      <c r="E298" s="27"/>
      <c r="F298" s="27"/>
      <c r="G298" s="78"/>
      <c r="H298" s="31"/>
      <c r="I298" s="27"/>
      <c r="J298" s="27"/>
      <c r="K298" s="27"/>
      <c r="L298" s="27"/>
      <c r="M298" s="27"/>
      <c r="N298" s="27"/>
      <c r="O298" s="27"/>
      <c r="P298" s="27"/>
      <c r="Q298" s="27"/>
      <c r="R298" s="27"/>
      <c r="S298" s="27"/>
      <c r="T298" s="27"/>
      <c r="U298" s="27"/>
      <c r="V298" s="27"/>
      <c r="W298" s="27"/>
      <c r="X298" s="27"/>
      <c r="Y298" s="27"/>
      <c r="Z298" s="27"/>
      <c r="AA298" s="27"/>
      <c r="AB298" s="27"/>
    </row>
    <row r="299" ht="12.75" customHeight="1">
      <c r="A299" s="5"/>
      <c r="B299" s="27"/>
      <c r="C299" s="27"/>
      <c r="D299" s="27"/>
      <c r="E299" s="27"/>
      <c r="F299" s="27"/>
      <c r="G299" s="78"/>
      <c r="H299" s="31"/>
      <c r="I299" s="27"/>
      <c r="J299" s="27"/>
      <c r="K299" s="27"/>
      <c r="L299" s="27"/>
      <c r="M299" s="27"/>
      <c r="N299" s="27"/>
      <c r="O299" s="27"/>
      <c r="P299" s="27"/>
      <c r="Q299" s="27"/>
      <c r="R299" s="27"/>
      <c r="S299" s="27"/>
      <c r="T299" s="27"/>
      <c r="U299" s="27"/>
      <c r="V299" s="27"/>
      <c r="W299" s="27"/>
      <c r="X299" s="27"/>
      <c r="Y299" s="27"/>
      <c r="Z299" s="27"/>
      <c r="AA299" s="27"/>
      <c r="AB299" s="27"/>
    </row>
    <row r="300" ht="12.75" customHeight="1">
      <c r="A300" s="5"/>
      <c r="B300" s="27"/>
      <c r="C300" s="27"/>
      <c r="D300" s="27"/>
      <c r="E300" s="27"/>
      <c r="F300" s="27"/>
      <c r="G300" s="78"/>
      <c r="H300" s="31"/>
      <c r="I300" s="27"/>
      <c r="J300" s="27"/>
      <c r="K300" s="27"/>
      <c r="L300" s="27"/>
      <c r="M300" s="27"/>
      <c r="N300" s="27"/>
      <c r="O300" s="27"/>
      <c r="P300" s="27"/>
      <c r="Q300" s="27"/>
      <c r="R300" s="27"/>
      <c r="S300" s="27"/>
      <c r="T300" s="27"/>
      <c r="U300" s="27"/>
      <c r="V300" s="27"/>
      <c r="W300" s="27"/>
      <c r="X300" s="27"/>
      <c r="Y300" s="27"/>
      <c r="Z300" s="27"/>
      <c r="AA300" s="27"/>
      <c r="AB300" s="27"/>
    </row>
    <row r="301" ht="12.75" customHeight="1">
      <c r="A301" s="5"/>
      <c r="B301" s="27"/>
      <c r="C301" s="27"/>
      <c r="D301" s="27"/>
      <c r="E301" s="27"/>
      <c r="F301" s="27"/>
      <c r="G301" s="78"/>
      <c r="H301" s="31"/>
      <c r="I301" s="27"/>
      <c r="J301" s="27"/>
      <c r="K301" s="27"/>
      <c r="L301" s="27"/>
      <c r="M301" s="27"/>
      <c r="N301" s="27"/>
      <c r="O301" s="27"/>
      <c r="P301" s="27"/>
      <c r="Q301" s="27"/>
      <c r="R301" s="27"/>
      <c r="S301" s="27"/>
      <c r="T301" s="27"/>
      <c r="U301" s="27"/>
      <c r="V301" s="27"/>
      <c r="W301" s="27"/>
      <c r="X301" s="27"/>
      <c r="Y301" s="27"/>
      <c r="Z301" s="27"/>
      <c r="AA301" s="27"/>
      <c r="AB301" s="27"/>
    </row>
    <row r="302" ht="12.75" customHeight="1">
      <c r="A302" s="5"/>
      <c r="B302" s="27"/>
      <c r="C302" s="27"/>
      <c r="D302" s="27"/>
      <c r="E302" s="27"/>
      <c r="F302" s="27"/>
      <c r="G302" s="78"/>
      <c r="H302" s="31"/>
      <c r="I302" s="27"/>
      <c r="J302" s="27"/>
      <c r="K302" s="27"/>
      <c r="L302" s="27"/>
      <c r="M302" s="27"/>
      <c r="N302" s="27"/>
      <c r="O302" s="27"/>
      <c r="P302" s="27"/>
      <c r="Q302" s="27"/>
      <c r="R302" s="27"/>
      <c r="S302" s="27"/>
      <c r="T302" s="27"/>
      <c r="U302" s="27"/>
      <c r="V302" s="27"/>
      <c r="W302" s="27"/>
      <c r="X302" s="27"/>
      <c r="Y302" s="27"/>
      <c r="Z302" s="27"/>
      <c r="AA302" s="27"/>
      <c r="AB302" s="27"/>
    </row>
    <row r="303" ht="12.75" customHeight="1">
      <c r="A303" s="5"/>
      <c r="B303" s="27"/>
      <c r="C303" s="27"/>
      <c r="D303" s="27"/>
      <c r="E303" s="27"/>
      <c r="F303" s="27"/>
      <c r="G303" s="78"/>
      <c r="H303" s="31"/>
      <c r="I303" s="27"/>
      <c r="J303" s="27"/>
      <c r="K303" s="27"/>
      <c r="L303" s="27"/>
      <c r="M303" s="27"/>
      <c r="N303" s="27"/>
      <c r="O303" s="27"/>
      <c r="P303" s="27"/>
      <c r="Q303" s="27"/>
      <c r="R303" s="27"/>
      <c r="S303" s="27"/>
      <c r="T303" s="27"/>
      <c r="U303" s="27"/>
      <c r="V303" s="27"/>
      <c r="W303" s="27"/>
      <c r="X303" s="27"/>
      <c r="Y303" s="27"/>
      <c r="Z303" s="27"/>
      <c r="AA303" s="27"/>
      <c r="AB303" s="27"/>
    </row>
    <row r="304" ht="12.75" customHeight="1">
      <c r="A304" s="5"/>
      <c r="B304" s="27"/>
      <c r="C304" s="27"/>
      <c r="D304" s="27"/>
      <c r="E304" s="27"/>
      <c r="F304" s="27"/>
      <c r="G304" s="78"/>
      <c r="H304" s="31"/>
      <c r="I304" s="27"/>
      <c r="J304" s="27"/>
      <c r="K304" s="27"/>
      <c r="L304" s="27"/>
      <c r="M304" s="27"/>
      <c r="N304" s="27"/>
      <c r="O304" s="27"/>
      <c r="P304" s="27"/>
      <c r="Q304" s="27"/>
      <c r="R304" s="27"/>
      <c r="S304" s="27"/>
      <c r="T304" s="27"/>
      <c r="U304" s="27"/>
      <c r="V304" s="27"/>
      <c r="W304" s="27"/>
      <c r="X304" s="27"/>
      <c r="Y304" s="27"/>
      <c r="Z304" s="27"/>
      <c r="AA304" s="27"/>
      <c r="AB304" s="27"/>
    </row>
    <row r="305" ht="12.75" customHeight="1">
      <c r="A305" s="5"/>
      <c r="B305" s="27"/>
      <c r="C305" s="27"/>
      <c r="D305" s="27"/>
      <c r="E305" s="27"/>
      <c r="F305" s="27"/>
      <c r="G305" s="78"/>
      <c r="H305" s="31"/>
      <c r="I305" s="27"/>
      <c r="J305" s="27"/>
      <c r="K305" s="27"/>
      <c r="L305" s="27"/>
      <c r="M305" s="27"/>
      <c r="N305" s="27"/>
      <c r="O305" s="27"/>
      <c r="P305" s="27"/>
      <c r="Q305" s="27"/>
      <c r="R305" s="27"/>
      <c r="S305" s="27"/>
      <c r="T305" s="27"/>
      <c r="U305" s="27"/>
      <c r="V305" s="27"/>
      <c r="W305" s="27"/>
      <c r="X305" s="27"/>
      <c r="Y305" s="27"/>
      <c r="Z305" s="27"/>
      <c r="AA305" s="27"/>
      <c r="AB305" s="27"/>
    </row>
    <row r="306" ht="12.75" customHeight="1">
      <c r="A306" s="5"/>
      <c r="B306" s="27"/>
      <c r="C306" s="27"/>
      <c r="D306" s="27"/>
      <c r="E306" s="27"/>
      <c r="F306" s="27"/>
      <c r="G306" s="78"/>
      <c r="H306" s="31"/>
      <c r="I306" s="27"/>
      <c r="J306" s="27"/>
      <c r="K306" s="27"/>
      <c r="L306" s="27"/>
      <c r="M306" s="27"/>
      <c r="N306" s="27"/>
      <c r="O306" s="27"/>
      <c r="P306" s="27"/>
      <c r="Q306" s="27"/>
      <c r="R306" s="27"/>
      <c r="S306" s="27"/>
      <c r="T306" s="27"/>
      <c r="U306" s="27"/>
      <c r="V306" s="27"/>
      <c r="W306" s="27"/>
      <c r="X306" s="27"/>
      <c r="Y306" s="27"/>
      <c r="Z306" s="27"/>
      <c r="AA306" s="27"/>
      <c r="AB306" s="27"/>
    </row>
    <row r="307" ht="12.75" customHeight="1">
      <c r="A307" s="5"/>
      <c r="B307" s="27"/>
      <c r="C307" s="27"/>
      <c r="D307" s="27"/>
      <c r="E307" s="27"/>
      <c r="F307" s="27"/>
      <c r="G307" s="78"/>
      <c r="H307" s="31"/>
      <c r="I307" s="27"/>
      <c r="J307" s="27"/>
      <c r="K307" s="27"/>
      <c r="L307" s="27"/>
      <c r="M307" s="27"/>
      <c r="N307" s="27"/>
      <c r="O307" s="27"/>
      <c r="P307" s="27"/>
      <c r="Q307" s="27"/>
      <c r="R307" s="27"/>
      <c r="S307" s="27"/>
      <c r="T307" s="27"/>
      <c r="U307" s="27"/>
      <c r="V307" s="27"/>
      <c r="W307" s="27"/>
      <c r="X307" s="27"/>
      <c r="Y307" s="27"/>
      <c r="Z307" s="27"/>
      <c r="AA307" s="27"/>
      <c r="AB307" s="27"/>
    </row>
    <row r="308" ht="12.75" customHeight="1">
      <c r="A308" s="5"/>
      <c r="B308" s="27"/>
      <c r="C308" s="27"/>
      <c r="D308" s="27"/>
      <c r="E308" s="27"/>
      <c r="F308" s="27"/>
      <c r="G308" s="78"/>
      <c r="H308" s="31"/>
      <c r="I308" s="27"/>
      <c r="J308" s="27"/>
      <c r="K308" s="27"/>
      <c r="L308" s="27"/>
      <c r="M308" s="27"/>
      <c r="N308" s="27"/>
      <c r="O308" s="27"/>
      <c r="P308" s="27"/>
      <c r="Q308" s="27"/>
      <c r="R308" s="27"/>
      <c r="S308" s="27"/>
      <c r="T308" s="27"/>
      <c r="U308" s="27"/>
      <c r="V308" s="27"/>
      <c r="W308" s="27"/>
      <c r="X308" s="27"/>
      <c r="Y308" s="27"/>
      <c r="Z308" s="27"/>
      <c r="AA308" s="27"/>
      <c r="AB308" s="27"/>
    </row>
    <row r="309" ht="12.75" customHeight="1">
      <c r="A309" s="5"/>
      <c r="B309" s="27"/>
      <c r="C309" s="27"/>
      <c r="D309" s="27"/>
      <c r="E309" s="27"/>
      <c r="F309" s="27"/>
      <c r="G309" s="78"/>
      <c r="H309" s="31"/>
      <c r="I309" s="27"/>
      <c r="J309" s="27"/>
      <c r="K309" s="27"/>
      <c r="L309" s="27"/>
      <c r="M309" s="27"/>
      <c r="N309" s="27"/>
      <c r="O309" s="27"/>
      <c r="P309" s="27"/>
      <c r="Q309" s="27"/>
      <c r="R309" s="27"/>
      <c r="S309" s="27"/>
      <c r="T309" s="27"/>
      <c r="U309" s="27"/>
      <c r="V309" s="27"/>
      <c r="W309" s="27"/>
      <c r="X309" s="27"/>
      <c r="Y309" s="27"/>
      <c r="Z309" s="27"/>
      <c r="AA309" s="27"/>
      <c r="AB309" s="27"/>
    </row>
    <row r="310" ht="12.75" customHeight="1">
      <c r="A310" s="5"/>
      <c r="B310" s="27"/>
      <c r="C310" s="27"/>
      <c r="D310" s="27"/>
      <c r="E310" s="27"/>
      <c r="F310" s="27"/>
      <c r="G310" s="78"/>
      <c r="H310" s="31"/>
      <c r="I310" s="27"/>
      <c r="J310" s="27"/>
      <c r="K310" s="27"/>
      <c r="L310" s="27"/>
      <c r="M310" s="27"/>
      <c r="N310" s="27"/>
      <c r="O310" s="27"/>
      <c r="P310" s="27"/>
      <c r="Q310" s="27"/>
      <c r="R310" s="27"/>
      <c r="S310" s="27"/>
      <c r="T310" s="27"/>
      <c r="U310" s="27"/>
      <c r="V310" s="27"/>
      <c r="W310" s="27"/>
      <c r="X310" s="27"/>
      <c r="Y310" s="27"/>
      <c r="Z310" s="27"/>
      <c r="AA310" s="27"/>
      <c r="AB310" s="27"/>
    </row>
    <row r="311" ht="12.75" customHeight="1">
      <c r="A311" s="5"/>
      <c r="B311" s="27"/>
      <c r="C311" s="27"/>
      <c r="D311" s="27"/>
      <c r="E311" s="27"/>
      <c r="F311" s="27"/>
      <c r="G311" s="78"/>
      <c r="H311" s="31"/>
      <c r="I311" s="27"/>
      <c r="J311" s="27"/>
      <c r="K311" s="27"/>
      <c r="L311" s="27"/>
      <c r="M311" s="27"/>
      <c r="N311" s="27"/>
      <c r="O311" s="27"/>
      <c r="P311" s="27"/>
      <c r="Q311" s="27"/>
      <c r="R311" s="27"/>
      <c r="S311" s="27"/>
      <c r="T311" s="27"/>
      <c r="U311" s="27"/>
      <c r="V311" s="27"/>
      <c r="W311" s="27"/>
      <c r="X311" s="27"/>
      <c r="Y311" s="27"/>
      <c r="Z311" s="27"/>
      <c r="AA311" s="27"/>
      <c r="AB311" s="27"/>
    </row>
    <row r="312" ht="12.75" customHeight="1">
      <c r="A312" s="5"/>
      <c r="B312" s="27"/>
      <c r="C312" s="27"/>
      <c r="D312" s="27"/>
      <c r="E312" s="27"/>
      <c r="F312" s="27"/>
      <c r="G312" s="78"/>
      <c r="H312" s="31"/>
      <c r="I312" s="27"/>
      <c r="J312" s="27"/>
      <c r="K312" s="27"/>
      <c r="L312" s="27"/>
      <c r="M312" s="27"/>
      <c r="N312" s="27"/>
      <c r="O312" s="27"/>
      <c r="P312" s="27"/>
      <c r="Q312" s="27"/>
      <c r="R312" s="27"/>
      <c r="S312" s="27"/>
      <c r="T312" s="27"/>
      <c r="U312" s="27"/>
      <c r="V312" s="27"/>
      <c r="W312" s="27"/>
      <c r="X312" s="27"/>
      <c r="Y312" s="27"/>
      <c r="Z312" s="27"/>
      <c r="AA312" s="27"/>
      <c r="AB312" s="27"/>
    </row>
    <row r="313" ht="12.75" customHeight="1">
      <c r="A313" s="5"/>
      <c r="B313" s="27"/>
      <c r="C313" s="27"/>
      <c r="D313" s="27"/>
      <c r="E313" s="27"/>
      <c r="F313" s="27"/>
      <c r="G313" s="78"/>
      <c r="H313" s="31"/>
      <c r="I313" s="27"/>
      <c r="J313" s="27"/>
      <c r="K313" s="27"/>
      <c r="L313" s="27"/>
      <c r="M313" s="27"/>
      <c r="N313" s="27"/>
      <c r="O313" s="27"/>
      <c r="P313" s="27"/>
      <c r="Q313" s="27"/>
      <c r="R313" s="27"/>
      <c r="S313" s="27"/>
      <c r="T313" s="27"/>
      <c r="U313" s="27"/>
      <c r="V313" s="27"/>
      <c r="W313" s="27"/>
      <c r="X313" s="27"/>
      <c r="Y313" s="27"/>
      <c r="Z313" s="27"/>
      <c r="AA313" s="27"/>
      <c r="AB313" s="27"/>
    </row>
    <row r="314" ht="12.75" customHeight="1">
      <c r="A314" s="5"/>
      <c r="B314" s="27"/>
      <c r="C314" s="27"/>
      <c r="D314" s="27"/>
      <c r="E314" s="27"/>
      <c r="F314" s="27"/>
      <c r="G314" s="78"/>
      <c r="H314" s="31"/>
      <c r="I314" s="27"/>
      <c r="J314" s="27"/>
      <c r="K314" s="27"/>
      <c r="L314" s="27"/>
      <c r="M314" s="27"/>
      <c r="N314" s="27"/>
      <c r="O314" s="27"/>
      <c r="P314" s="27"/>
      <c r="Q314" s="27"/>
      <c r="R314" s="27"/>
      <c r="S314" s="27"/>
      <c r="T314" s="27"/>
      <c r="U314" s="27"/>
      <c r="V314" s="27"/>
      <c r="W314" s="27"/>
      <c r="X314" s="27"/>
      <c r="Y314" s="27"/>
      <c r="Z314" s="27"/>
      <c r="AA314" s="27"/>
      <c r="AB314" s="27"/>
    </row>
    <row r="315" ht="12.75" customHeight="1">
      <c r="A315" s="5"/>
      <c r="B315" s="27"/>
      <c r="C315" s="27"/>
      <c r="D315" s="27"/>
      <c r="E315" s="27"/>
      <c r="F315" s="27"/>
      <c r="G315" s="78"/>
      <c r="H315" s="31"/>
      <c r="I315" s="27"/>
      <c r="J315" s="27"/>
      <c r="K315" s="27"/>
      <c r="L315" s="27"/>
      <c r="M315" s="27"/>
      <c r="N315" s="27"/>
      <c r="O315" s="27"/>
      <c r="P315" s="27"/>
      <c r="Q315" s="27"/>
      <c r="R315" s="27"/>
      <c r="S315" s="27"/>
      <c r="T315" s="27"/>
      <c r="U315" s="27"/>
      <c r="V315" s="27"/>
      <c r="W315" s="27"/>
      <c r="X315" s="27"/>
      <c r="Y315" s="27"/>
      <c r="Z315" s="27"/>
      <c r="AA315" s="27"/>
      <c r="AB315" s="27"/>
    </row>
    <row r="316" ht="12.75" customHeight="1">
      <c r="A316" s="5"/>
      <c r="B316" s="27"/>
      <c r="C316" s="27"/>
      <c r="D316" s="27"/>
      <c r="E316" s="27"/>
      <c r="F316" s="27"/>
      <c r="G316" s="78"/>
      <c r="H316" s="31"/>
      <c r="I316" s="27"/>
      <c r="J316" s="27"/>
      <c r="K316" s="27"/>
      <c r="L316" s="27"/>
      <c r="M316" s="27"/>
      <c r="N316" s="27"/>
      <c r="O316" s="27"/>
      <c r="P316" s="27"/>
      <c r="Q316" s="27"/>
      <c r="R316" s="27"/>
      <c r="S316" s="27"/>
      <c r="T316" s="27"/>
      <c r="U316" s="27"/>
      <c r="V316" s="27"/>
      <c r="W316" s="27"/>
      <c r="X316" s="27"/>
      <c r="Y316" s="27"/>
      <c r="Z316" s="27"/>
      <c r="AA316" s="27"/>
      <c r="AB316" s="27"/>
    </row>
    <row r="317" ht="12.75" customHeight="1">
      <c r="A317" s="5"/>
      <c r="B317" s="27"/>
      <c r="C317" s="27"/>
      <c r="D317" s="27"/>
      <c r="E317" s="27"/>
      <c r="F317" s="27"/>
      <c r="G317" s="78"/>
      <c r="H317" s="31"/>
      <c r="I317" s="27"/>
      <c r="J317" s="27"/>
      <c r="K317" s="27"/>
      <c r="L317" s="27"/>
      <c r="M317" s="27"/>
      <c r="N317" s="27"/>
      <c r="O317" s="27"/>
      <c r="P317" s="27"/>
      <c r="Q317" s="27"/>
      <c r="R317" s="27"/>
      <c r="S317" s="27"/>
      <c r="T317" s="27"/>
      <c r="U317" s="27"/>
      <c r="V317" s="27"/>
      <c r="W317" s="27"/>
      <c r="X317" s="27"/>
      <c r="Y317" s="27"/>
      <c r="Z317" s="27"/>
      <c r="AA317" s="27"/>
      <c r="AB317" s="27"/>
    </row>
    <row r="318" ht="12.75" customHeight="1">
      <c r="A318" s="5"/>
      <c r="B318" s="27"/>
      <c r="C318" s="27"/>
      <c r="D318" s="27"/>
      <c r="E318" s="27"/>
      <c r="F318" s="27"/>
      <c r="G318" s="78"/>
      <c r="H318" s="31"/>
      <c r="I318" s="27"/>
      <c r="J318" s="27"/>
      <c r="K318" s="27"/>
      <c r="L318" s="27"/>
      <c r="M318" s="27"/>
      <c r="N318" s="27"/>
      <c r="O318" s="27"/>
      <c r="P318" s="27"/>
      <c r="Q318" s="27"/>
      <c r="R318" s="27"/>
      <c r="S318" s="27"/>
      <c r="T318" s="27"/>
      <c r="U318" s="27"/>
      <c r="V318" s="27"/>
      <c r="W318" s="27"/>
      <c r="X318" s="27"/>
      <c r="Y318" s="27"/>
      <c r="Z318" s="27"/>
      <c r="AA318" s="27"/>
      <c r="AB318" s="27"/>
    </row>
    <row r="319" ht="12.75" customHeight="1">
      <c r="A319" s="5"/>
      <c r="B319" s="27"/>
      <c r="C319" s="27"/>
      <c r="D319" s="27"/>
      <c r="E319" s="27"/>
      <c r="F319" s="27"/>
      <c r="G319" s="78"/>
      <c r="H319" s="31"/>
      <c r="I319" s="27"/>
      <c r="J319" s="27"/>
      <c r="K319" s="27"/>
      <c r="L319" s="27"/>
      <c r="M319" s="27"/>
      <c r="N319" s="27"/>
      <c r="O319" s="27"/>
      <c r="P319" s="27"/>
      <c r="Q319" s="27"/>
      <c r="R319" s="27"/>
      <c r="S319" s="27"/>
      <c r="T319" s="27"/>
      <c r="U319" s="27"/>
      <c r="V319" s="27"/>
      <c r="W319" s="27"/>
      <c r="X319" s="27"/>
      <c r="Y319" s="27"/>
      <c r="Z319" s="27"/>
      <c r="AA319" s="27"/>
      <c r="AB319" s="27"/>
    </row>
    <row r="320" ht="12.75" customHeight="1">
      <c r="A320" s="5"/>
      <c r="B320" s="27"/>
      <c r="C320" s="27"/>
      <c r="D320" s="27"/>
      <c r="E320" s="27"/>
      <c r="F320" s="27"/>
      <c r="G320" s="78"/>
      <c r="H320" s="31"/>
      <c r="I320" s="27"/>
      <c r="J320" s="27"/>
      <c r="K320" s="27"/>
      <c r="L320" s="27"/>
      <c r="M320" s="27"/>
      <c r="N320" s="27"/>
      <c r="O320" s="27"/>
      <c r="P320" s="27"/>
      <c r="Q320" s="27"/>
      <c r="R320" s="27"/>
      <c r="S320" s="27"/>
      <c r="T320" s="27"/>
      <c r="U320" s="27"/>
      <c r="V320" s="27"/>
      <c r="W320" s="27"/>
      <c r="X320" s="27"/>
      <c r="Y320" s="27"/>
      <c r="Z320" s="27"/>
      <c r="AA320" s="27"/>
      <c r="AB320" s="27"/>
    </row>
    <row r="321" ht="12.75" customHeight="1">
      <c r="A321" s="5"/>
      <c r="B321" s="27"/>
      <c r="C321" s="27"/>
      <c r="D321" s="27"/>
      <c r="E321" s="27"/>
      <c r="F321" s="27"/>
      <c r="G321" s="78"/>
      <c r="H321" s="31"/>
      <c r="I321" s="27"/>
      <c r="J321" s="27"/>
      <c r="K321" s="27"/>
      <c r="L321" s="27"/>
      <c r="M321" s="27"/>
      <c r="N321" s="27"/>
      <c r="O321" s="27"/>
      <c r="P321" s="27"/>
      <c r="Q321" s="27"/>
      <c r="R321" s="27"/>
      <c r="S321" s="27"/>
      <c r="T321" s="27"/>
      <c r="U321" s="27"/>
      <c r="V321" s="27"/>
      <c r="W321" s="27"/>
      <c r="X321" s="27"/>
      <c r="Y321" s="27"/>
      <c r="Z321" s="27"/>
      <c r="AA321" s="27"/>
      <c r="AB321" s="27"/>
    </row>
    <row r="322" ht="12.75" customHeight="1">
      <c r="A322" s="5"/>
      <c r="B322" s="27"/>
      <c r="C322" s="27"/>
      <c r="D322" s="27"/>
      <c r="E322" s="27"/>
      <c r="F322" s="27"/>
      <c r="G322" s="78"/>
      <c r="H322" s="31"/>
      <c r="I322" s="27"/>
      <c r="J322" s="27"/>
      <c r="K322" s="27"/>
      <c r="L322" s="27"/>
      <c r="M322" s="27"/>
      <c r="N322" s="27"/>
      <c r="O322" s="27"/>
      <c r="P322" s="27"/>
      <c r="Q322" s="27"/>
      <c r="R322" s="27"/>
      <c r="S322" s="27"/>
      <c r="T322" s="27"/>
      <c r="U322" s="27"/>
      <c r="V322" s="27"/>
      <c r="W322" s="27"/>
      <c r="X322" s="27"/>
      <c r="Y322" s="27"/>
      <c r="Z322" s="27"/>
      <c r="AA322" s="27"/>
      <c r="AB322" s="27"/>
    </row>
    <row r="323" ht="12.75" customHeight="1">
      <c r="A323" s="5"/>
      <c r="B323" s="27"/>
      <c r="C323" s="27"/>
      <c r="D323" s="27"/>
      <c r="E323" s="27"/>
      <c r="F323" s="27"/>
      <c r="G323" s="78"/>
      <c r="H323" s="31"/>
      <c r="I323" s="27"/>
      <c r="J323" s="27"/>
      <c r="K323" s="27"/>
      <c r="L323" s="27"/>
      <c r="M323" s="27"/>
      <c r="N323" s="27"/>
      <c r="O323" s="27"/>
      <c r="P323" s="27"/>
      <c r="Q323" s="27"/>
      <c r="R323" s="27"/>
      <c r="S323" s="27"/>
      <c r="T323" s="27"/>
      <c r="U323" s="27"/>
      <c r="V323" s="27"/>
      <c r="W323" s="27"/>
      <c r="X323" s="27"/>
      <c r="Y323" s="27"/>
      <c r="Z323" s="27"/>
      <c r="AA323" s="27"/>
      <c r="AB323" s="27"/>
    </row>
    <row r="324" ht="12.75" customHeight="1">
      <c r="A324" s="5"/>
      <c r="B324" s="27"/>
      <c r="C324" s="27"/>
      <c r="D324" s="27"/>
      <c r="E324" s="27"/>
      <c r="F324" s="27"/>
      <c r="G324" s="78"/>
      <c r="H324" s="31"/>
      <c r="I324" s="27"/>
      <c r="J324" s="27"/>
      <c r="K324" s="27"/>
      <c r="L324" s="27"/>
      <c r="M324" s="27"/>
      <c r="N324" s="27"/>
      <c r="O324" s="27"/>
      <c r="P324" s="27"/>
      <c r="Q324" s="27"/>
      <c r="R324" s="27"/>
      <c r="S324" s="27"/>
      <c r="T324" s="27"/>
      <c r="U324" s="27"/>
      <c r="V324" s="27"/>
      <c r="W324" s="27"/>
      <c r="X324" s="27"/>
      <c r="Y324" s="27"/>
      <c r="Z324" s="27"/>
      <c r="AA324" s="27"/>
      <c r="AB324" s="27"/>
    </row>
    <row r="325" ht="12.75" customHeight="1">
      <c r="A325" s="5"/>
      <c r="B325" s="27"/>
      <c r="C325" s="27"/>
      <c r="D325" s="27"/>
      <c r="E325" s="27"/>
      <c r="F325" s="27"/>
      <c r="G325" s="78"/>
      <c r="H325" s="31"/>
      <c r="I325" s="27"/>
      <c r="J325" s="27"/>
      <c r="K325" s="27"/>
      <c r="L325" s="27"/>
      <c r="M325" s="27"/>
      <c r="N325" s="27"/>
      <c r="O325" s="27"/>
      <c r="P325" s="27"/>
      <c r="Q325" s="27"/>
      <c r="R325" s="27"/>
      <c r="S325" s="27"/>
      <c r="T325" s="27"/>
      <c r="U325" s="27"/>
      <c r="V325" s="27"/>
      <c r="W325" s="27"/>
      <c r="X325" s="27"/>
      <c r="Y325" s="27"/>
      <c r="Z325" s="27"/>
      <c r="AA325" s="27"/>
      <c r="AB325" s="27"/>
    </row>
    <row r="326" ht="12.75" customHeight="1">
      <c r="A326" s="5"/>
      <c r="B326" s="27"/>
      <c r="C326" s="27"/>
      <c r="D326" s="27"/>
      <c r="E326" s="27"/>
      <c r="F326" s="27"/>
      <c r="G326" s="78"/>
      <c r="H326" s="31"/>
      <c r="I326" s="27"/>
      <c r="J326" s="27"/>
      <c r="K326" s="27"/>
      <c r="L326" s="27"/>
      <c r="M326" s="27"/>
      <c r="N326" s="27"/>
      <c r="O326" s="27"/>
      <c r="P326" s="27"/>
      <c r="Q326" s="27"/>
      <c r="R326" s="27"/>
      <c r="S326" s="27"/>
      <c r="T326" s="27"/>
      <c r="U326" s="27"/>
      <c r="V326" s="27"/>
      <c r="W326" s="27"/>
      <c r="X326" s="27"/>
      <c r="Y326" s="27"/>
      <c r="Z326" s="27"/>
      <c r="AA326" s="27"/>
      <c r="AB326" s="27"/>
    </row>
    <row r="327" ht="12.75" customHeight="1">
      <c r="A327" s="5"/>
      <c r="B327" s="27"/>
      <c r="C327" s="27"/>
      <c r="D327" s="27"/>
      <c r="E327" s="27"/>
      <c r="F327" s="27"/>
      <c r="G327" s="78"/>
      <c r="H327" s="31"/>
      <c r="I327" s="27"/>
      <c r="J327" s="27"/>
      <c r="K327" s="27"/>
      <c r="L327" s="27"/>
      <c r="M327" s="27"/>
      <c r="N327" s="27"/>
      <c r="O327" s="27"/>
      <c r="P327" s="27"/>
      <c r="Q327" s="27"/>
      <c r="R327" s="27"/>
      <c r="S327" s="27"/>
      <c r="T327" s="27"/>
      <c r="U327" s="27"/>
      <c r="V327" s="27"/>
      <c r="W327" s="27"/>
      <c r="X327" s="27"/>
      <c r="Y327" s="27"/>
      <c r="Z327" s="27"/>
      <c r="AA327" s="27"/>
      <c r="AB327" s="27"/>
    </row>
    <row r="328" ht="12.75" customHeight="1">
      <c r="A328" s="5"/>
      <c r="B328" s="27"/>
      <c r="C328" s="27"/>
      <c r="D328" s="27"/>
      <c r="E328" s="27"/>
      <c r="F328" s="27"/>
      <c r="G328" s="78"/>
      <c r="H328" s="31"/>
      <c r="I328" s="27"/>
      <c r="J328" s="27"/>
      <c r="K328" s="27"/>
      <c r="L328" s="27"/>
      <c r="M328" s="27"/>
      <c r="N328" s="27"/>
      <c r="O328" s="27"/>
      <c r="P328" s="27"/>
      <c r="Q328" s="27"/>
      <c r="R328" s="27"/>
      <c r="S328" s="27"/>
      <c r="T328" s="27"/>
      <c r="U328" s="27"/>
      <c r="V328" s="27"/>
      <c r="W328" s="27"/>
      <c r="X328" s="27"/>
      <c r="Y328" s="27"/>
      <c r="Z328" s="27"/>
      <c r="AA328" s="27"/>
      <c r="AB328" s="27"/>
    </row>
    <row r="329" ht="12.75" customHeight="1">
      <c r="A329" s="5"/>
      <c r="B329" s="27"/>
      <c r="C329" s="27"/>
      <c r="D329" s="27"/>
      <c r="E329" s="27"/>
      <c r="F329" s="27"/>
      <c r="G329" s="78"/>
      <c r="H329" s="31"/>
      <c r="I329" s="27"/>
      <c r="J329" s="27"/>
      <c r="K329" s="27"/>
      <c r="L329" s="27"/>
      <c r="M329" s="27"/>
      <c r="N329" s="27"/>
      <c r="O329" s="27"/>
      <c r="P329" s="27"/>
      <c r="Q329" s="27"/>
      <c r="R329" s="27"/>
      <c r="S329" s="27"/>
      <c r="T329" s="27"/>
      <c r="U329" s="27"/>
      <c r="V329" s="27"/>
      <c r="W329" s="27"/>
      <c r="X329" s="27"/>
      <c r="Y329" s="27"/>
      <c r="Z329" s="27"/>
      <c r="AA329" s="27"/>
      <c r="AB329" s="27"/>
    </row>
    <row r="330" ht="12.75" customHeight="1">
      <c r="A330" s="5"/>
      <c r="B330" s="27"/>
      <c r="C330" s="27"/>
      <c r="D330" s="27"/>
      <c r="E330" s="27"/>
      <c r="F330" s="27"/>
      <c r="G330" s="78"/>
      <c r="H330" s="31"/>
      <c r="I330" s="27"/>
      <c r="J330" s="27"/>
      <c r="K330" s="27"/>
      <c r="L330" s="27"/>
      <c r="M330" s="27"/>
      <c r="N330" s="27"/>
      <c r="O330" s="27"/>
      <c r="P330" s="27"/>
      <c r="Q330" s="27"/>
      <c r="R330" s="27"/>
      <c r="S330" s="27"/>
      <c r="T330" s="27"/>
      <c r="U330" s="27"/>
      <c r="V330" s="27"/>
      <c r="W330" s="27"/>
      <c r="X330" s="27"/>
      <c r="Y330" s="27"/>
      <c r="Z330" s="27"/>
      <c r="AA330" s="27"/>
      <c r="AB330" s="27"/>
    </row>
    <row r="331" ht="12.75" customHeight="1">
      <c r="A331" s="5"/>
      <c r="B331" s="27"/>
      <c r="C331" s="27"/>
      <c r="D331" s="27"/>
      <c r="E331" s="27"/>
      <c r="F331" s="27"/>
      <c r="G331" s="78"/>
      <c r="H331" s="31"/>
      <c r="I331" s="27"/>
      <c r="J331" s="27"/>
      <c r="K331" s="27"/>
      <c r="L331" s="27"/>
      <c r="M331" s="27"/>
      <c r="N331" s="27"/>
      <c r="O331" s="27"/>
      <c r="P331" s="27"/>
      <c r="Q331" s="27"/>
      <c r="R331" s="27"/>
      <c r="S331" s="27"/>
      <c r="T331" s="27"/>
      <c r="U331" s="27"/>
      <c r="V331" s="27"/>
      <c r="W331" s="27"/>
      <c r="X331" s="27"/>
      <c r="Y331" s="27"/>
      <c r="Z331" s="27"/>
      <c r="AA331" s="27"/>
      <c r="AB331" s="27"/>
    </row>
    <row r="332" ht="12.75" customHeight="1">
      <c r="A332" s="5"/>
      <c r="B332" s="27"/>
      <c r="C332" s="27"/>
      <c r="D332" s="27"/>
      <c r="E332" s="27"/>
      <c r="F332" s="27"/>
      <c r="G332" s="78"/>
      <c r="H332" s="31"/>
      <c r="I332" s="27"/>
      <c r="J332" s="27"/>
      <c r="K332" s="27"/>
      <c r="L332" s="27"/>
      <c r="M332" s="27"/>
      <c r="N332" s="27"/>
      <c r="O332" s="27"/>
      <c r="P332" s="27"/>
      <c r="Q332" s="27"/>
      <c r="R332" s="27"/>
      <c r="S332" s="27"/>
      <c r="T332" s="27"/>
      <c r="U332" s="27"/>
      <c r="V332" s="27"/>
      <c r="W332" s="27"/>
      <c r="X332" s="27"/>
      <c r="Y332" s="27"/>
      <c r="Z332" s="27"/>
      <c r="AA332" s="27"/>
      <c r="AB332" s="27"/>
    </row>
    <row r="333" ht="12.75" customHeight="1">
      <c r="A333" s="5"/>
      <c r="B333" s="27"/>
      <c r="C333" s="27"/>
      <c r="D333" s="27"/>
      <c r="E333" s="27"/>
      <c r="F333" s="27"/>
      <c r="G333" s="78"/>
      <c r="H333" s="31"/>
      <c r="I333" s="27"/>
      <c r="J333" s="27"/>
      <c r="K333" s="27"/>
      <c r="L333" s="27"/>
      <c r="M333" s="27"/>
      <c r="N333" s="27"/>
      <c r="O333" s="27"/>
      <c r="P333" s="27"/>
      <c r="Q333" s="27"/>
      <c r="R333" s="27"/>
      <c r="S333" s="27"/>
      <c r="T333" s="27"/>
      <c r="U333" s="27"/>
      <c r="V333" s="27"/>
      <c r="W333" s="27"/>
      <c r="X333" s="27"/>
      <c r="Y333" s="27"/>
      <c r="Z333" s="27"/>
      <c r="AA333" s="27"/>
      <c r="AB333" s="27"/>
    </row>
    <row r="334" ht="12.75" customHeight="1">
      <c r="A334" s="5"/>
      <c r="B334" s="27"/>
      <c r="C334" s="27"/>
      <c r="D334" s="27"/>
      <c r="E334" s="27"/>
      <c r="F334" s="27"/>
      <c r="G334" s="78"/>
      <c r="H334" s="31"/>
      <c r="I334" s="27"/>
      <c r="J334" s="27"/>
      <c r="K334" s="27"/>
      <c r="L334" s="27"/>
      <c r="M334" s="27"/>
      <c r="N334" s="27"/>
      <c r="O334" s="27"/>
      <c r="P334" s="27"/>
      <c r="Q334" s="27"/>
      <c r="R334" s="27"/>
      <c r="S334" s="27"/>
      <c r="T334" s="27"/>
      <c r="U334" s="27"/>
      <c r="V334" s="27"/>
      <c r="W334" s="27"/>
      <c r="X334" s="27"/>
      <c r="Y334" s="27"/>
      <c r="Z334" s="27"/>
      <c r="AA334" s="27"/>
      <c r="AB334" s="27"/>
    </row>
    <row r="335" ht="12.75" customHeight="1">
      <c r="A335" s="5"/>
      <c r="B335" s="27"/>
      <c r="C335" s="27"/>
      <c r="D335" s="27"/>
      <c r="E335" s="27"/>
      <c r="F335" s="27"/>
      <c r="G335" s="78"/>
      <c r="H335" s="31"/>
      <c r="I335" s="27"/>
      <c r="J335" s="27"/>
      <c r="K335" s="27"/>
      <c r="L335" s="27"/>
      <c r="M335" s="27"/>
      <c r="N335" s="27"/>
      <c r="O335" s="27"/>
      <c r="P335" s="27"/>
      <c r="Q335" s="27"/>
      <c r="R335" s="27"/>
      <c r="S335" s="27"/>
      <c r="T335" s="27"/>
      <c r="U335" s="27"/>
      <c r="V335" s="27"/>
      <c r="W335" s="27"/>
      <c r="X335" s="27"/>
      <c r="Y335" s="27"/>
      <c r="Z335" s="27"/>
      <c r="AA335" s="27"/>
      <c r="AB335" s="27"/>
    </row>
    <row r="336" ht="12.75" customHeight="1">
      <c r="A336" s="5"/>
      <c r="B336" s="27"/>
      <c r="C336" s="27"/>
      <c r="D336" s="27"/>
      <c r="E336" s="27"/>
      <c r="F336" s="27"/>
      <c r="G336" s="78"/>
      <c r="H336" s="31"/>
      <c r="I336" s="27"/>
      <c r="J336" s="27"/>
      <c r="K336" s="27"/>
      <c r="L336" s="27"/>
      <c r="M336" s="27"/>
      <c r="N336" s="27"/>
      <c r="O336" s="27"/>
      <c r="P336" s="27"/>
      <c r="Q336" s="27"/>
      <c r="R336" s="27"/>
      <c r="S336" s="27"/>
      <c r="T336" s="27"/>
      <c r="U336" s="27"/>
      <c r="V336" s="27"/>
      <c r="W336" s="27"/>
      <c r="X336" s="27"/>
      <c r="Y336" s="27"/>
      <c r="Z336" s="27"/>
      <c r="AA336" s="27"/>
      <c r="AB336" s="27"/>
    </row>
    <row r="337" ht="12.75" customHeight="1">
      <c r="A337" s="5"/>
      <c r="B337" s="27"/>
      <c r="C337" s="27"/>
      <c r="D337" s="27"/>
      <c r="E337" s="27"/>
      <c r="F337" s="27"/>
      <c r="G337" s="78"/>
      <c r="H337" s="31"/>
      <c r="I337" s="27"/>
      <c r="J337" s="27"/>
      <c r="K337" s="27"/>
      <c r="L337" s="27"/>
      <c r="M337" s="27"/>
      <c r="N337" s="27"/>
      <c r="O337" s="27"/>
      <c r="P337" s="27"/>
      <c r="Q337" s="27"/>
      <c r="R337" s="27"/>
      <c r="S337" s="27"/>
      <c r="T337" s="27"/>
      <c r="U337" s="27"/>
      <c r="V337" s="27"/>
      <c r="W337" s="27"/>
      <c r="X337" s="27"/>
      <c r="Y337" s="27"/>
      <c r="Z337" s="27"/>
      <c r="AA337" s="27"/>
      <c r="AB337" s="27"/>
    </row>
    <row r="338" ht="12.75" customHeight="1">
      <c r="A338" s="5"/>
      <c r="B338" s="27"/>
      <c r="C338" s="27"/>
      <c r="D338" s="27"/>
      <c r="E338" s="27"/>
      <c r="F338" s="27"/>
      <c r="G338" s="78"/>
      <c r="H338" s="31"/>
      <c r="I338" s="27"/>
      <c r="J338" s="27"/>
      <c r="K338" s="27"/>
      <c r="L338" s="27"/>
      <c r="M338" s="27"/>
      <c r="N338" s="27"/>
      <c r="O338" s="27"/>
      <c r="P338" s="27"/>
      <c r="Q338" s="27"/>
      <c r="R338" s="27"/>
      <c r="S338" s="27"/>
      <c r="T338" s="27"/>
      <c r="U338" s="27"/>
      <c r="V338" s="27"/>
      <c r="W338" s="27"/>
      <c r="X338" s="27"/>
      <c r="Y338" s="27"/>
      <c r="Z338" s="27"/>
      <c r="AA338" s="27"/>
      <c r="AB338" s="27"/>
    </row>
    <row r="339" ht="12.75" customHeight="1">
      <c r="A339" s="5"/>
      <c r="B339" s="27"/>
      <c r="C339" s="27"/>
      <c r="D339" s="27"/>
      <c r="E339" s="27"/>
      <c r="F339" s="27"/>
      <c r="G339" s="78"/>
      <c r="H339" s="31"/>
      <c r="I339" s="27"/>
      <c r="J339" s="27"/>
      <c r="K339" s="27"/>
      <c r="L339" s="27"/>
      <c r="M339" s="27"/>
      <c r="N339" s="27"/>
      <c r="O339" s="27"/>
      <c r="P339" s="27"/>
      <c r="Q339" s="27"/>
      <c r="R339" s="27"/>
      <c r="S339" s="27"/>
      <c r="T339" s="27"/>
      <c r="U339" s="27"/>
      <c r="V339" s="27"/>
      <c r="W339" s="27"/>
      <c r="X339" s="27"/>
      <c r="Y339" s="27"/>
      <c r="Z339" s="27"/>
      <c r="AA339" s="27"/>
      <c r="AB339" s="27"/>
    </row>
    <row r="340" ht="12.75" customHeight="1">
      <c r="A340" s="5"/>
      <c r="B340" s="27"/>
      <c r="C340" s="27"/>
      <c r="D340" s="27"/>
      <c r="E340" s="27"/>
      <c r="F340" s="27"/>
      <c r="G340" s="78"/>
      <c r="H340" s="31"/>
      <c r="I340" s="27"/>
      <c r="J340" s="27"/>
      <c r="K340" s="27"/>
      <c r="L340" s="27"/>
      <c r="M340" s="27"/>
      <c r="N340" s="27"/>
      <c r="O340" s="27"/>
      <c r="P340" s="27"/>
      <c r="Q340" s="27"/>
      <c r="R340" s="27"/>
      <c r="S340" s="27"/>
      <c r="T340" s="27"/>
      <c r="U340" s="27"/>
      <c r="V340" s="27"/>
      <c r="W340" s="27"/>
      <c r="X340" s="27"/>
      <c r="Y340" s="27"/>
      <c r="Z340" s="27"/>
      <c r="AA340" s="27"/>
      <c r="AB340" s="27"/>
    </row>
    <row r="341" ht="12.75" customHeight="1">
      <c r="A341" s="5"/>
      <c r="B341" s="27"/>
      <c r="C341" s="27"/>
      <c r="D341" s="27"/>
      <c r="E341" s="27"/>
      <c r="F341" s="27"/>
      <c r="G341" s="78"/>
      <c r="H341" s="31"/>
      <c r="I341" s="27"/>
      <c r="J341" s="27"/>
      <c r="K341" s="27"/>
      <c r="L341" s="27"/>
      <c r="M341" s="27"/>
      <c r="N341" s="27"/>
      <c r="O341" s="27"/>
      <c r="P341" s="27"/>
      <c r="Q341" s="27"/>
      <c r="R341" s="27"/>
      <c r="S341" s="27"/>
      <c r="T341" s="27"/>
      <c r="U341" s="27"/>
      <c r="V341" s="27"/>
      <c r="W341" s="27"/>
      <c r="X341" s="27"/>
      <c r="Y341" s="27"/>
      <c r="Z341" s="27"/>
      <c r="AA341" s="27"/>
      <c r="AB341" s="27"/>
    </row>
    <row r="342" ht="12.75" customHeight="1">
      <c r="A342" s="5"/>
      <c r="B342" s="27"/>
      <c r="C342" s="27"/>
      <c r="D342" s="27"/>
      <c r="E342" s="27"/>
      <c r="F342" s="27"/>
      <c r="G342" s="78"/>
      <c r="H342" s="31"/>
      <c r="I342" s="27"/>
      <c r="J342" s="27"/>
      <c r="K342" s="27"/>
      <c r="L342" s="27"/>
      <c r="M342" s="27"/>
      <c r="N342" s="27"/>
      <c r="O342" s="27"/>
      <c r="P342" s="27"/>
      <c r="Q342" s="27"/>
      <c r="R342" s="27"/>
      <c r="S342" s="27"/>
      <c r="T342" s="27"/>
      <c r="U342" s="27"/>
      <c r="V342" s="27"/>
      <c r="W342" s="27"/>
      <c r="X342" s="27"/>
      <c r="Y342" s="27"/>
      <c r="Z342" s="27"/>
      <c r="AA342" s="27"/>
      <c r="AB342" s="27"/>
    </row>
    <row r="343" ht="12.75" customHeight="1">
      <c r="A343" s="5"/>
      <c r="B343" s="27"/>
      <c r="C343" s="27"/>
      <c r="D343" s="27"/>
      <c r="E343" s="27"/>
      <c r="F343" s="27"/>
      <c r="G343" s="78"/>
      <c r="H343" s="31"/>
      <c r="I343" s="27"/>
      <c r="J343" s="27"/>
      <c r="K343" s="27"/>
      <c r="L343" s="27"/>
      <c r="M343" s="27"/>
      <c r="N343" s="27"/>
      <c r="O343" s="27"/>
      <c r="P343" s="27"/>
      <c r="Q343" s="27"/>
      <c r="R343" s="27"/>
      <c r="S343" s="27"/>
      <c r="T343" s="27"/>
      <c r="U343" s="27"/>
      <c r="V343" s="27"/>
      <c r="W343" s="27"/>
      <c r="X343" s="27"/>
      <c r="Y343" s="27"/>
      <c r="Z343" s="27"/>
      <c r="AA343" s="27"/>
      <c r="AB343" s="27"/>
    </row>
    <row r="344" ht="12.75" customHeight="1">
      <c r="A344" s="5"/>
      <c r="B344" s="27"/>
      <c r="C344" s="27"/>
      <c r="D344" s="27"/>
      <c r="E344" s="27"/>
      <c r="F344" s="27"/>
      <c r="G344" s="78"/>
      <c r="H344" s="31"/>
      <c r="I344" s="27"/>
      <c r="J344" s="27"/>
      <c r="K344" s="27"/>
      <c r="L344" s="27"/>
      <c r="M344" s="27"/>
      <c r="N344" s="27"/>
      <c r="O344" s="27"/>
      <c r="P344" s="27"/>
      <c r="Q344" s="27"/>
      <c r="R344" s="27"/>
      <c r="S344" s="27"/>
      <c r="T344" s="27"/>
      <c r="U344" s="27"/>
      <c r="V344" s="27"/>
      <c r="W344" s="27"/>
      <c r="X344" s="27"/>
      <c r="Y344" s="27"/>
      <c r="Z344" s="27"/>
      <c r="AA344" s="27"/>
      <c r="AB344" s="27"/>
    </row>
    <row r="345" ht="12.75" customHeight="1">
      <c r="A345" s="5"/>
      <c r="B345" s="27"/>
      <c r="C345" s="27"/>
      <c r="D345" s="27"/>
      <c r="E345" s="27"/>
      <c r="F345" s="27"/>
      <c r="G345" s="78"/>
      <c r="H345" s="31"/>
      <c r="I345" s="27"/>
      <c r="J345" s="27"/>
      <c r="K345" s="27"/>
      <c r="L345" s="27"/>
      <c r="M345" s="27"/>
      <c r="N345" s="27"/>
      <c r="O345" s="27"/>
      <c r="P345" s="27"/>
      <c r="Q345" s="27"/>
      <c r="R345" s="27"/>
      <c r="S345" s="27"/>
      <c r="T345" s="27"/>
      <c r="U345" s="27"/>
      <c r="V345" s="27"/>
      <c r="W345" s="27"/>
      <c r="X345" s="27"/>
      <c r="Y345" s="27"/>
      <c r="Z345" s="27"/>
      <c r="AA345" s="27"/>
      <c r="AB345" s="27"/>
    </row>
    <row r="346" ht="12.75" customHeight="1">
      <c r="A346" s="5"/>
      <c r="B346" s="27"/>
      <c r="C346" s="27"/>
      <c r="D346" s="27"/>
      <c r="E346" s="27"/>
      <c r="F346" s="27"/>
      <c r="G346" s="78"/>
      <c r="H346" s="31"/>
      <c r="I346" s="27"/>
      <c r="J346" s="27"/>
      <c r="K346" s="27"/>
      <c r="L346" s="27"/>
      <c r="M346" s="27"/>
      <c r="N346" s="27"/>
      <c r="O346" s="27"/>
      <c r="P346" s="27"/>
      <c r="Q346" s="27"/>
      <c r="R346" s="27"/>
      <c r="S346" s="27"/>
      <c r="T346" s="27"/>
      <c r="U346" s="27"/>
      <c r="V346" s="27"/>
      <c r="W346" s="27"/>
      <c r="X346" s="27"/>
      <c r="Y346" s="27"/>
      <c r="Z346" s="27"/>
      <c r="AA346" s="27"/>
      <c r="AB346" s="27"/>
    </row>
    <row r="347" ht="12.75" customHeight="1">
      <c r="A347" s="5"/>
      <c r="B347" s="27"/>
      <c r="C347" s="27"/>
      <c r="D347" s="27"/>
      <c r="E347" s="27"/>
      <c r="F347" s="27"/>
      <c r="G347" s="78"/>
      <c r="H347" s="31"/>
      <c r="I347" s="27"/>
      <c r="J347" s="27"/>
      <c r="K347" s="27"/>
      <c r="L347" s="27"/>
      <c r="M347" s="27"/>
      <c r="N347" s="27"/>
      <c r="O347" s="27"/>
      <c r="P347" s="27"/>
      <c r="Q347" s="27"/>
      <c r="R347" s="27"/>
      <c r="S347" s="27"/>
      <c r="T347" s="27"/>
      <c r="U347" s="27"/>
      <c r="V347" s="27"/>
      <c r="W347" s="27"/>
      <c r="X347" s="27"/>
      <c r="Y347" s="27"/>
      <c r="Z347" s="27"/>
      <c r="AA347" s="27"/>
      <c r="AB347" s="27"/>
    </row>
    <row r="348" ht="12.75" customHeight="1">
      <c r="A348" s="5"/>
      <c r="B348" s="27"/>
      <c r="C348" s="27"/>
      <c r="D348" s="27"/>
      <c r="E348" s="27"/>
      <c r="F348" s="27"/>
      <c r="G348" s="78"/>
      <c r="H348" s="31"/>
      <c r="I348" s="27"/>
      <c r="J348" s="27"/>
      <c r="K348" s="27"/>
      <c r="L348" s="27"/>
      <c r="M348" s="27"/>
      <c r="N348" s="27"/>
      <c r="O348" s="27"/>
      <c r="P348" s="27"/>
      <c r="Q348" s="27"/>
      <c r="R348" s="27"/>
      <c r="S348" s="27"/>
      <c r="T348" s="27"/>
      <c r="U348" s="27"/>
      <c r="V348" s="27"/>
      <c r="W348" s="27"/>
      <c r="X348" s="27"/>
      <c r="Y348" s="27"/>
      <c r="Z348" s="27"/>
      <c r="AA348" s="27"/>
      <c r="AB348" s="27"/>
    </row>
    <row r="349" ht="12.75" customHeight="1">
      <c r="A349" s="5"/>
      <c r="B349" s="27"/>
      <c r="C349" s="27"/>
      <c r="D349" s="27"/>
      <c r="E349" s="27"/>
      <c r="F349" s="27"/>
      <c r="G349" s="78"/>
      <c r="H349" s="31"/>
      <c r="I349" s="27"/>
      <c r="J349" s="27"/>
      <c r="K349" s="27"/>
      <c r="L349" s="27"/>
      <c r="M349" s="27"/>
      <c r="N349" s="27"/>
      <c r="O349" s="27"/>
      <c r="P349" s="27"/>
      <c r="Q349" s="27"/>
      <c r="R349" s="27"/>
      <c r="S349" s="27"/>
      <c r="T349" s="27"/>
      <c r="U349" s="27"/>
      <c r="V349" s="27"/>
      <c r="W349" s="27"/>
      <c r="X349" s="27"/>
      <c r="Y349" s="27"/>
      <c r="Z349" s="27"/>
      <c r="AA349" s="27"/>
      <c r="AB349" s="27"/>
    </row>
    <row r="350" ht="12.75" customHeight="1">
      <c r="A350" s="5"/>
      <c r="B350" s="27"/>
      <c r="C350" s="27"/>
      <c r="D350" s="27"/>
      <c r="E350" s="27"/>
      <c r="F350" s="27"/>
      <c r="G350" s="78"/>
      <c r="H350" s="31"/>
      <c r="I350" s="27"/>
      <c r="J350" s="27"/>
      <c r="K350" s="27"/>
      <c r="L350" s="27"/>
      <c r="M350" s="27"/>
      <c r="N350" s="27"/>
      <c r="O350" s="27"/>
      <c r="P350" s="27"/>
      <c r="Q350" s="27"/>
      <c r="R350" s="27"/>
      <c r="S350" s="27"/>
      <c r="T350" s="27"/>
      <c r="U350" s="27"/>
      <c r="V350" s="27"/>
      <c r="W350" s="27"/>
      <c r="X350" s="27"/>
      <c r="Y350" s="27"/>
      <c r="Z350" s="27"/>
      <c r="AA350" s="27"/>
      <c r="AB350" s="27"/>
    </row>
    <row r="351" ht="12.75" customHeight="1">
      <c r="A351" s="5"/>
      <c r="B351" s="27"/>
      <c r="C351" s="27"/>
      <c r="D351" s="27"/>
      <c r="E351" s="27"/>
      <c r="F351" s="27"/>
      <c r="G351" s="78"/>
      <c r="H351" s="31"/>
      <c r="I351" s="27"/>
      <c r="J351" s="27"/>
      <c r="K351" s="27"/>
      <c r="L351" s="27"/>
      <c r="M351" s="27"/>
      <c r="N351" s="27"/>
      <c r="O351" s="27"/>
      <c r="P351" s="27"/>
      <c r="Q351" s="27"/>
      <c r="R351" s="27"/>
      <c r="S351" s="27"/>
      <c r="T351" s="27"/>
      <c r="U351" s="27"/>
      <c r="V351" s="27"/>
      <c r="W351" s="27"/>
      <c r="X351" s="27"/>
      <c r="Y351" s="27"/>
      <c r="Z351" s="27"/>
      <c r="AA351" s="27"/>
      <c r="AB351" s="27"/>
    </row>
    <row r="352" ht="12.75" customHeight="1">
      <c r="A352" s="5"/>
      <c r="B352" s="27"/>
      <c r="C352" s="27"/>
      <c r="D352" s="27"/>
      <c r="E352" s="27"/>
      <c r="F352" s="27"/>
      <c r="G352" s="78"/>
      <c r="H352" s="31"/>
      <c r="I352" s="27"/>
      <c r="J352" s="27"/>
      <c r="K352" s="27"/>
      <c r="L352" s="27"/>
      <c r="M352" s="27"/>
      <c r="N352" s="27"/>
      <c r="O352" s="27"/>
      <c r="P352" s="27"/>
      <c r="Q352" s="27"/>
      <c r="R352" s="27"/>
      <c r="S352" s="27"/>
      <c r="T352" s="27"/>
      <c r="U352" s="27"/>
      <c r="V352" s="27"/>
      <c r="W352" s="27"/>
      <c r="X352" s="27"/>
      <c r="Y352" s="27"/>
      <c r="Z352" s="27"/>
      <c r="AA352" s="27"/>
      <c r="AB352" s="27"/>
    </row>
    <row r="353" ht="12.75" customHeight="1">
      <c r="A353" s="5"/>
      <c r="B353" s="27"/>
      <c r="C353" s="27"/>
      <c r="D353" s="27"/>
      <c r="E353" s="27"/>
      <c r="F353" s="27"/>
      <c r="G353" s="78"/>
      <c r="H353" s="31"/>
      <c r="I353" s="27"/>
      <c r="J353" s="27"/>
      <c r="K353" s="27"/>
      <c r="L353" s="27"/>
      <c r="M353" s="27"/>
      <c r="N353" s="27"/>
      <c r="O353" s="27"/>
      <c r="P353" s="27"/>
      <c r="Q353" s="27"/>
      <c r="R353" s="27"/>
      <c r="S353" s="27"/>
      <c r="T353" s="27"/>
      <c r="U353" s="27"/>
      <c r="V353" s="27"/>
      <c r="W353" s="27"/>
      <c r="X353" s="27"/>
      <c r="Y353" s="27"/>
      <c r="Z353" s="27"/>
      <c r="AA353" s="27"/>
      <c r="AB353" s="27"/>
    </row>
    <row r="354" ht="12.75" customHeight="1">
      <c r="A354" s="5"/>
      <c r="B354" s="27"/>
      <c r="C354" s="27"/>
      <c r="D354" s="27"/>
      <c r="E354" s="27"/>
      <c r="F354" s="27"/>
      <c r="G354" s="78"/>
      <c r="H354" s="31"/>
      <c r="I354" s="27"/>
      <c r="J354" s="27"/>
      <c r="K354" s="27"/>
      <c r="L354" s="27"/>
      <c r="M354" s="27"/>
      <c r="N354" s="27"/>
      <c r="O354" s="27"/>
      <c r="P354" s="27"/>
      <c r="Q354" s="27"/>
      <c r="R354" s="27"/>
      <c r="S354" s="27"/>
      <c r="T354" s="27"/>
      <c r="U354" s="27"/>
      <c r="V354" s="27"/>
      <c r="W354" s="27"/>
      <c r="X354" s="27"/>
      <c r="Y354" s="27"/>
      <c r="Z354" s="27"/>
      <c r="AA354" s="27"/>
      <c r="AB354" s="27"/>
    </row>
    <row r="355" ht="12.75" customHeight="1">
      <c r="A355" s="5"/>
      <c r="B355" s="27"/>
      <c r="C355" s="27"/>
      <c r="D355" s="27"/>
      <c r="E355" s="27"/>
      <c r="F355" s="27"/>
      <c r="G355" s="78"/>
      <c r="H355" s="31"/>
      <c r="I355" s="27"/>
      <c r="J355" s="27"/>
      <c r="K355" s="27"/>
      <c r="L355" s="27"/>
      <c r="M355" s="27"/>
      <c r="N355" s="27"/>
      <c r="O355" s="27"/>
      <c r="P355" s="27"/>
      <c r="Q355" s="27"/>
      <c r="R355" s="27"/>
      <c r="S355" s="27"/>
      <c r="T355" s="27"/>
      <c r="U355" s="27"/>
      <c r="V355" s="27"/>
      <c r="W355" s="27"/>
      <c r="X355" s="27"/>
      <c r="Y355" s="27"/>
      <c r="Z355" s="27"/>
      <c r="AA355" s="27"/>
      <c r="AB355" s="27"/>
    </row>
    <row r="356" ht="12.75" customHeight="1">
      <c r="A356" s="5"/>
      <c r="B356" s="27"/>
      <c r="C356" s="27"/>
      <c r="D356" s="27"/>
      <c r="E356" s="27"/>
      <c r="F356" s="27"/>
      <c r="G356" s="78"/>
      <c r="H356" s="31"/>
      <c r="I356" s="27"/>
      <c r="J356" s="27"/>
      <c r="K356" s="27"/>
      <c r="L356" s="27"/>
      <c r="M356" s="27"/>
      <c r="N356" s="27"/>
      <c r="O356" s="27"/>
      <c r="P356" s="27"/>
      <c r="Q356" s="27"/>
      <c r="R356" s="27"/>
      <c r="S356" s="27"/>
      <c r="T356" s="27"/>
      <c r="U356" s="27"/>
      <c r="V356" s="27"/>
      <c r="W356" s="27"/>
      <c r="X356" s="27"/>
      <c r="Y356" s="27"/>
      <c r="Z356" s="27"/>
      <c r="AA356" s="27"/>
      <c r="AB356" s="27"/>
    </row>
    <row r="357" ht="12.75" customHeight="1">
      <c r="A357" s="5"/>
      <c r="B357" s="27"/>
      <c r="C357" s="27"/>
      <c r="D357" s="27"/>
      <c r="E357" s="27"/>
      <c r="F357" s="27"/>
      <c r="G357" s="78"/>
      <c r="H357" s="31"/>
      <c r="I357" s="27"/>
      <c r="J357" s="27"/>
      <c r="K357" s="27"/>
      <c r="L357" s="27"/>
      <c r="M357" s="27"/>
      <c r="N357" s="27"/>
      <c r="O357" s="27"/>
      <c r="P357" s="27"/>
      <c r="Q357" s="27"/>
      <c r="R357" s="27"/>
      <c r="S357" s="27"/>
      <c r="T357" s="27"/>
      <c r="U357" s="27"/>
      <c r="V357" s="27"/>
      <c r="W357" s="27"/>
      <c r="X357" s="27"/>
      <c r="Y357" s="27"/>
      <c r="Z357" s="27"/>
      <c r="AA357" s="27"/>
      <c r="AB357" s="27"/>
    </row>
    <row r="358" ht="12.75" customHeight="1">
      <c r="A358" s="5"/>
      <c r="B358" s="27"/>
      <c r="C358" s="27"/>
      <c r="D358" s="27"/>
      <c r="E358" s="27"/>
      <c r="F358" s="27"/>
      <c r="G358" s="78"/>
      <c r="H358" s="31"/>
      <c r="I358" s="27"/>
      <c r="J358" s="27"/>
      <c r="K358" s="27"/>
      <c r="L358" s="27"/>
      <c r="M358" s="27"/>
      <c r="N358" s="27"/>
      <c r="O358" s="27"/>
      <c r="P358" s="27"/>
      <c r="Q358" s="27"/>
      <c r="R358" s="27"/>
      <c r="S358" s="27"/>
      <c r="T358" s="27"/>
      <c r="U358" s="27"/>
      <c r="V358" s="27"/>
      <c r="W358" s="27"/>
      <c r="X358" s="27"/>
      <c r="Y358" s="27"/>
      <c r="Z358" s="27"/>
      <c r="AA358" s="27"/>
      <c r="AB358" s="27"/>
    </row>
    <row r="359" ht="12.75" customHeight="1">
      <c r="A359" s="5"/>
      <c r="B359" s="27"/>
      <c r="C359" s="27"/>
      <c r="D359" s="27"/>
      <c r="E359" s="27"/>
      <c r="F359" s="27"/>
      <c r="G359" s="78"/>
      <c r="H359" s="31"/>
      <c r="I359" s="27"/>
      <c r="J359" s="27"/>
      <c r="K359" s="27"/>
      <c r="L359" s="27"/>
      <c r="M359" s="27"/>
      <c r="N359" s="27"/>
      <c r="O359" s="27"/>
      <c r="P359" s="27"/>
      <c r="Q359" s="27"/>
      <c r="R359" s="27"/>
      <c r="S359" s="27"/>
      <c r="T359" s="27"/>
      <c r="U359" s="27"/>
      <c r="V359" s="27"/>
      <c r="W359" s="27"/>
      <c r="X359" s="27"/>
      <c r="Y359" s="27"/>
      <c r="Z359" s="27"/>
      <c r="AA359" s="27"/>
      <c r="AB359" s="27"/>
    </row>
    <row r="360" ht="12.75" customHeight="1">
      <c r="A360" s="5"/>
      <c r="B360" s="27"/>
      <c r="C360" s="27"/>
      <c r="D360" s="27"/>
      <c r="E360" s="27"/>
      <c r="F360" s="27"/>
      <c r="G360" s="78"/>
      <c r="H360" s="31"/>
      <c r="I360" s="27"/>
      <c r="J360" s="27"/>
      <c r="K360" s="27"/>
      <c r="L360" s="27"/>
      <c r="M360" s="27"/>
      <c r="N360" s="27"/>
      <c r="O360" s="27"/>
      <c r="P360" s="27"/>
      <c r="Q360" s="27"/>
      <c r="R360" s="27"/>
      <c r="S360" s="27"/>
      <c r="T360" s="27"/>
      <c r="U360" s="27"/>
      <c r="V360" s="27"/>
      <c r="W360" s="27"/>
      <c r="X360" s="27"/>
      <c r="Y360" s="27"/>
      <c r="Z360" s="27"/>
      <c r="AA360" s="27"/>
      <c r="AB360" s="27"/>
    </row>
    <row r="361" ht="12.75" customHeight="1">
      <c r="A361" s="5"/>
      <c r="B361" s="27"/>
      <c r="C361" s="27"/>
      <c r="D361" s="27"/>
      <c r="E361" s="27"/>
      <c r="F361" s="27"/>
      <c r="G361" s="78"/>
      <c r="H361" s="31"/>
      <c r="I361" s="27"/>
      <c r="J361" s="27"/>
      <c r="K361" s="27"/>
      <c r="L361" s="27"/>
      <c r="M361" s="27"/>
      <c r="N361" s="27"/>
      <c r="O361" s="27"/>
      <c r="P361" s="27"/>
      <c r="Q361" s="27"/>
      <c r="R361" s="27"/>
      <c r="S361" s="27"/>
      <c r="T361" s="27"/>
      <c r="U361" s="27"/>
      <c r="V361" s="27"/>
      <c r="W361" s="27"/>
      <c r="X361" s="27"/>
      <c r="Y361" s="27"/>
      <c r="Z361" s="27"/>
      <c r="AA361" s="27"/>
      <c r="AB361" s="27"/>
    </row>
    <row r="362" ht="12.75" customHeight="1">
      <c r="A362" s="5"/>
      <c r="B362" s="27"/>
      <c r="C362" s="27"/>
      <c r="D362" s="27"/>
      <c r="E362" s="27"/>
      <c r="F362" s="27"/>
      <c r="G362" s="78"/>
      <c r="H362" s="31"/>
      <c r="I362" s="27"/>
      <c r="J362" s="27"/>
      <c r="K362" s="27"/>
      <c r="L362" s="27"/>
      <c r="M362" s="27"/>
      <c r="N362" s="27"/>
      <c r="O362" s="27"/>
      <c r="P362" s="27"/>
      <c r="Q362" s="27"/>
      <c r="R362" s="27"/>
      <c r="S362" s="27"/>
      <c r="T362" s="27"/>
      <c r="U362" s="27"/>
      <c r="V362" s="27"/>
      <c r="W362" s="27"/>
      <c r="X362" s="27"/>
      <c r="Y362" s="27"/>
      <c r="Z362" s="27"/>
      <c r="AA362" s="27"/>
      <c r="AB362" s="27"/>
    </row>
    <row r="363" ht="12.75" customHeight="1">
      <c r="A363" s="5"/>
      <c r="B363" s="27"/>
      <c r="C363" s="27"/>
      <c r="D363" s="27"/>
      <c r="E363" s="27"/>
      <c r="F363" s="27"/>
      <c r="G363" s="78"/>
      <c r="H363" s="31"/>
      <c r="I363" s="27"/>
      <c r="J363" s="27"/>
      <c r="K363" s="27"/>
      <c r="L363" s="27"/>
      <c r="M363" s="27"/>
      <c r="N363" s="27"/>
      <c r="O363" s="27"/>
      <c r="P363" s="27"/>
      <c r="Q363" s="27"/>
      <c r="R363" s="27"/>
      <c r="S363" s="27"/>
      <c r="T363" s="27"/>
      <c r="U363" s="27"/>
      <c r="V363" s="27"/>
      <c r="W363" s="27"/>
      <c r="X363" s="27"/>
      <c r="Y363" s="27"/>
      <c r="Z363" s="27"/>
      <c r="AA363" s="27"/>
      <c r="AB363" s="27"/>
    </row>
    <row r="364" ht="12.75" customHeight="1">
      <c r="A364" s="5"/>
      <c r="B364" s="27"/>
      <c r="C364" s="27"/>
      <c r="D364" s="27"/>
      <c r="E364" s="27"/>
      <c r="F364" s="27"/>
      <c r="G364" s="78"/>
      <c r="H364" s="31"/>
      <c r="I364" s="27"/>
      <c r="J364" s="27"/>
      <c r="K364" s="27"/>
      <c r="L364" s="27"/>
      <c r="M364" s="27"/>
      <c r="N364" s="27"/>
      <c r="O364" s="27"/>
      <c r="P364" s="27"/>
      <c r="Q364" s="27"/>
      <c r="R364" s="27"/>
      <c r="S364" s="27"/>
      <c r="T364" s="27"/>
      <c r="U364" s="27"/>
      <c r="V364" s="27"/>
      <c r="W364" s="27"/>
      <c r="X364" s="27"/>
      <c r="Y364" s="27"/>
      <c r="Z364" s="27"/>
      <c r="AA364" s="27"/>
      <c r="AB364" s="27"/>
    </row>
    <row r="365" ht="12.75" customHeight="1">
      <c r="A365" s="5"/>
      <c r="B365" s="27"/>
      <c r="C365" s="27"/>
      <c r="D365" s="27"/>
      <c r="E365" s="27"/>
      <c r="F365" s="27"/>
      <c r="G365" s="78"/>
      <c r="H365" s="31"/>
      <c r="I365" s="27"/>
      <c r="J365" s="27"/>
      <c r="K365" s="27"/>
      <c r="L365" s="27"/>
      <c r="M365" s="27"/>
      <c r="N365" s="27"/>
      <c r="O365" s="27"/>
      <c r="P365" s="27"/>
      <c r="Q365" s="27"/>
      <c r="R365" s="27"/>
      <c r="S365" s="27"/>
      <c r="T365" s="27"/>
      <c r="U365" s="27"/>
      <c r="V365" s="27"/>
      <c r="W365" s="27"/>
      <c r="X365" s="27"/>
      <c r="Y365" s="27"/>
      <c r="Z365" s="27"/>
      <c r="AA365" s="27"/>
      <c r="AB365" s="27"/>
    </row>
    <row r="366" ht="12.75" customHeight="1">
      <c r="A366" s="5"/>
      <c r="B366" s="27"/>
      <c r="C366" s="27"/>
      <c r="D366" s="27"/>
      <c r="E366" s="27"/>
      <c r="F366" s="27"/>
      <c r="G366" s="78"/>
      <c r="H366" s="31"/>
      <c r="I366" s="27"/>
      <c r="J366" s="27"/>
      <c r="K366" s="27"/>
      <c r="L366" s="27"/>
      <c r="M366" s="27"/>
      <c r="N366" s="27"/>
      <c r="O366" s="27"/>
      <c r="P366" s="27"/>
      <c r="Q366" s="27"/>
      <c r="R366" s="27"/>
      <c r="S366" s="27"/>
      <c r="T366" s="27"/>
      <c r="U366" s="27"/>
      <c r="V366" s="27"/>
      <c r="W366" s="27"/>
      <c r="X366" s="27"/>
      <c r="Y366" s="27"/>
      <c r="Z366" s="27"/>
      <c r="AA366" s="27"/>
      <c r="AB366" s="27"/>
    </row>
    <row r="367" ht="12.75" customHeight="1">
      <c r="A367" s="5"/>
      <c r="B367" s="27"/>
      <c r="C367" s="27"/>
      <c r="D367" s="27"/>
      <c r="E367" s="27"/>
      <c r="F367" s="27"/>
      <c r="G367" s="78"/>
      <c r="H367" s="31"/>
      <c r="I367" s="27"/>
      <c r="J367" s="27"/>
      <c r="K367" s="27"/>
      <c r="L367" s="27"/>
      <c r="M367" s="27"/>
      <c r="N367" s="27"/>
      <c r="O367" s="27"/>
      <c r="P367" s="27"/>
      <c r="Q367" s="27"/>
      <c r="R367" s="27"/>
      <c r="S367" s="27"/>
      <c r="T367" s="27"/>
      <c r="U367" s="27"/>
      <c r="V367" s="27"/>
      <c r="W367" s="27"/>
      <c r="X367" s="27"/>
      <c r="Y367" s="27"/>
      <c r="Z367" s="27"/>
      <c r="AA367" s="27"/>
      <c r="AB367" s="27"/>
    </row>
    <row r="368" ht="12.75" customHeight="1">
      <c r="A368" s="5"/>
      <c r="B368" s="27"/>
      <c r="C368" s="27"/>
      <c r="D368" s="27"/>
      <c r="E368" s="27"/>
      <c r="F368" s="27"/>
      <c r="G368" s="78"/>
      <c r="H368" s="31"/>
      <c r="I368" s="27"/>
      <c r="J368" s="27"/>
      <c r="K368" s="27"/>
      <c r="L368" s="27"/>
      <c r="M368" s="27"/>
      <c r="N368" s="27"/>
      <c r="O368" s="27"/>
      <c r="P368" s="27"/>
      <c r="Q368" s="27"/>
      <c r="R368" s="27"/>
      <c r="S368" s="27"/>
      <c r="T368" s="27"/>
      <c r="U368" s="27"/>
      <c r="V368" s="27"/>
      <c r="W368" s="27"/>
      <c r="X368" s="27"/>
      <c r="Y368" s="27"/>
      <c r="Z368" s="27"/>
      <c r="AA368" s="27"/>
      <c r="AB368" s="27"/>
    </row>
    <row r="369" ht="12.75" customHeight="1">
      <c r="A369" s="5"/>
      <c r="B369" s="27"/>
      <c r="C369" s="27"/>
      <c r="D369" s="27"/>
      <c r="E369" s="27"/>
      <c r="F369" s="27"/>
      <c r="G369" s="78"/>
      <c r="H369" s="31"/>
      <c r="I369" s="27"/>
      <c r="J369" s="27"/>
      <c r="K369" s="27"/>
      <c r="L369" s="27"/>
      <c r="M369" s="27"/>
      <c r="N369" s="27"/>
      <c r="O369" s="27"/>
      <c r="P369" s="27"/>
      <c r="Q369" s="27"/>
      <c r="R369" s="27"/>
      <c r="S369" s="27"/>
      <c r="T369" s="27"/>
      <c r="U369" s="27"/>
      <c r="V369" s="27"/>
      <c r="W369" s="27"/>
      <c r="X369" s="27"/>
      <c r="Y369" s="27"/>
      <c r="Z369" s="27"/>
      <c r="AA369" s="27"/>
      <c r="AB369" s="27"/>
    </row>
    <row r="370" ht="12.75" customHeight="1">
      <c r="A370" s="5"/>
      <c r="B370" s="27"/>
      <c r="C370" s="27"/>
      <c r="D370" s="27"/>
      <c r="E370" s="27"/>
      <c r="F370" s="27"/>
      <c r="G370" s="78"/>
      <c r="H370" s="31"/>
      <c r="I370" s="27"/>
      <c r="J370" s="27"/>
      <c r="K370" s="27"/>
      <c r="L370" s="27"/>
      <c r="M370" s="27"/>
      <c r="N370" s="27"/>
      <c r="O370" s="27"/>
      <c r="P370" s="27"/>
      <c r="Q370" s="27"/>
      <c r="R370" s="27"/>
      <c r="S370" s="27"/>
      <c r="T370" s="27"/>
      <c r="U370" s="27"/>
      <c r="V370" s="27"/>
      <c r="W370" s="27"/>
      <c r="X370" s="27"/>
      <c r="Y370" s="27"/>
      <c r="Z370" s="27"/>
      <c r="AA370" s="27"/>
      <c r="AB370" s="27"/>
    </row>
    <row r="371" ht="12.75" customHeight="1">
      <c r="A371" s="5"/>
      <c r="B371" s="27"/>
      <c r="C371" s="27"/>
      <c r="D371" s="27"/>
      <c r="E371" s="27"/>
      <c r="F371" s="27"/>
      <c r="G371" s="78"/>
      <c r="H371" s="31"/>
      <c r="I371" s="27"/>
      <c r="J371" s="27"/>
      <c r="K371" s="27"/>
      <c r="L371" s="27"/>
      <c r="M371" s="27"/>
      <c r="N371" s="27"/>
      <c r="O371" s="27"/>
      <c r="P371" s="27"/>
      <c r="Q371" s="27"/>
      <c r="R371" s="27"/>
      <c r="S371" s="27"/>
      <c r="T371" s="27"/>
      <c r="U371" s="27"/>
      <c r="V371" s="27"/>
      <c r="W371" s="27"/>
      <c r="X371" s="27"/>
      <c r="Y371" s="27"/>
      <c r="Z371" s="27"/>
      <c r="AA371" s="27"/>
      <c r="AB371" s="27"/>
    </row>
    <row r="372" ht="12.75" customHeight="1">
      <c r="A372" s="5"/>
      <c r="B372" s="27"/>
      <c r="C372" s="27"/>
      <c r="D372" s="27"/>
      <c r="E372" s="27"/>
      <c r="F372" s="27"/>
      <c r="G372" s="78"/>
      <c r="H372" s="31"/>
      <c r="I372" s="27"/>
      <c r="J372" s="27"/>
      <c r="K372" s="27"/>
      <c r="L372" s="27"/>
      <c r="M372" s="27"/>
      <c r="N372" s="27"/>
      <c r="O372" s="27"/>
      <c r="P372" s="27"/>
      <c r="Q372" s="27"/>
      <c r="R372" s="27"/>
      <c r="S372" s="27"/>
      <c r="T372" s="27"/>
      <c r="U372" s="27"/>
      <c r="V372" s="27"/>
      <c r="W372" s="27"/>
      <c r="X372" s="27"/>
      <c r="Y372" s="27"/>
      <c r="Z372" s="27"/>
      <c r="AA372" s="27"/>
      <c r="AB372" s="27"/>
    </row>
    <row r="373" ht="12.75" customHeight="1">
      <c r="A373" s="5"/>
      <c r="B373" s="27"/>
      <c r="C373" s="27"/>
      <c r="D373" s="27"/>
      <c r="E373" s="27"/>
      <c r="F373" s="27"/>
      <c r="G373" s="78"/>
      <c r="H373" s="31"/>
      <c r="I373" s="27"/>
      <c r="J373" s="27"/>
      <c r="K373" s="27"/>
      <c r="L373" s="27"/>
      <c r="M373" s="27"/>
      <c r="N373" s="27"/>
      <c r="O373" s="27"/>
      <c r="P373" s="27"/>
      <c r="Q373" s="27"/>
      <c r="R373" s="27"/>
      <c r="S373" s="27"/>
      <c r="T373" s="27"/>
      <c r="U373" s="27"/>
      <c r="V373" s="27"/>
      <c r="W373" s="27"/>
      <c r="X373" s="27"/>
      <c r="Y373" s="27"/>
      <c r="Z373" s="27"/>
      <c r="AA373" s="27"/>
      <c r="AB373" s="27"/>
    </row>
    <row r="374" ht="12.75" customHeight="1">
      <c r="A374" s="5"/>
      <c r="B374" s="27"/>
      <c r="C374" s="27"/>
      <c r="D374" s="27"/>
      <c r="E374" s="27"/>
      <c r="F374" s="27"/>
      <c r="G374" s="78"/>
      <c r="H374" s="31"/>
      <c r="I374" s="27"/>
      <c r="J374" s="27"/>
      <c r="K374" s="27"/>
      <c r="L374" s="27"/>
      <c r="M374" s="27"/>
      <c r="N374" s="27"/>
      <c r="O374" s="27"/>
      <c r="P374" s="27"/>
      <c r="Q374" s="27"/>
      <c r="R374" s="27"/>
      <c r="S374" s="27"/>
      <c r="T374" s="27"/>
      <c r="U374" s="27"/>
      <c r="V374" s="27"/>
      <c r="W374" s="27"/>
      <c r="X374" s="27"/>
      <c r="Y374" s="27"/>
      <c r="Z374" s="27"/>
      <c r="AA374" s="27"/>
      <c r="AB374" s="27"/>
    </row>
    <row r="375" ht="12.75" customHeight="1">
      <c r="A375" s="5"/>
      <c r="B375" s="27"/>
      <c r="C375" s="27"/>
      <c r="D375" s="27"/>
      <c r="E375" s="27"/>
      <c r="F375" s="27"/>
      <c r="G375" s="78"/>
      <c r="H375" s="31"/>
      <c r="I375" s="27"/>
      <c r="J375" s="27"/>
      <c r="K375" s="27"/>
      <c r="L375" s="27"/>
      <c r="M375" s="27"/>
      <c r="N375" s="27"/>
      <c r="O375" s="27"/>
      <c r="P375" s="27"/>
      <c r="Q375" s="27"/>
      <c r="R375" s="27"/>
      <c r="S375" s="27"/>
      <c r="T375" s="27"/>
      <c r="U375" s="27"/>
      <c r="V375" s="27"/>
      <c r="W375" s="27"/>
      <c r="X375" s="27"/>
      <c r="Y375" s="27"/>
      <c r="Z375" s="27"/>
      <c r="AA375" s="27"/>
      <c r="AB375" s="27"/>
    </row>
    <row r="376" ht="12.75" customHeight="1">
      <c r="A376" s="5"/>
      <c r="B376" s="27"/>
      <c r="C376" s="27"/>
      <c r="D376" s="27"/>
      <c r="E376" s="27"/>
      <c r="F376" s="27"/>
      <c r="G376" s="78"/>
      <c r="H376" s="31"/>
      <c r="I376" s="27"/>
      <c r="J376" s="27"/>
      <c r="K376" s="27"/>
      <c r="L376" s="27"/>
      <c r="M376" s="27"/>
      <c r="N376" s="27"/>
      <c r="O376" s="27"/>
      <c r="P376" s="27"/>
      <c r="Q376" s="27"/>
      <c r="R376" s="27"/>
      <c r="S376" s="27"/>
      <c r="T376" s="27"/>
      <c r="U376" s="27"/>
      <c r="V376" s="27"/>
      <c r="W376" s="27"/>
      <c r="X376" s="27"/>
      <c r="Y376" s="27"/>
      <c r="Z376" s="27"/>
      <c r="AA376" s="27"/>
      <c r="AB376" s="27"/>
    </row>
    <row r="377" ht="12.75" customHeight="1">
      <c r="A377" s="5"/>
      <c r="B377" s="27"/>
      <c r="C377" s="27"/>
      <c r="D377" s="27"/>
      <c r="E377" s="27"/>
      <c r="F377" s="27"/>
      <c r="G377" s="78"/>
      <c r="H377" s="31"/>
      <c r="I377" s="27"/>
      <c r="J377" s="27"/>
      <c r="K377" s="27"/>
      <c r="L377" s="27"/>
      <c r="M377" s="27"/>
      <c r="N377" s="27"/>
      <c r="O377" s="27"/>
      <c r="P377" s="27"/>
      <c r="Q377" s="27"/>
      <c r="R377" s="27"/>
      <c r="S377" s="27"/>
      <c r="T377" s="27"/>
      <c r="U377" s="27"/>
      <c r="V377" s="27"/>
      <c r="W377" s="27"/>
      <c r="X377" s="27"/>
      <c r="Y377" s="27"/>
      <c r="Z377" s="27"/>
      <c r="AA377" s="27"/>
      <c r="AB377" s="27"/>
    </row>
    <row r="378" ht="12.75" customHeight="1">
      <c r="A378" s="5"/>
      <c r="B378" s="27"/>
      <c r="C378" s="27"/>
      <c r="D378" s="27"/>
      <c r="E378" s="27"/>
      <c r="F378" s="27"/>
      <c r="G378" s="78"/>
      <c r="H378" s="31"/>
      <c r="I378" s="27"/>
      <c r="J378" s="27"/>
      <c r="K378" s="27"/>
      <c r="L378" s="27"/>
      <c r="M378" s="27"/>
      <c r="N378" s="27"/>
      <c r="O378" s="27"/>
      <c r="P378" s="27"/>
      <c r="Q378" s="27"/>
      <c r="R378" s="27"/>
      <c r="S378" s="27"/>
      <c r="T378" s="27"/>
      <c r="U378" s="27"/>
      <c r="V378" s="27"/>
      <c r="W378" s="27"/>
      <c r="X378" s="27"/>
      <c r="Y378" s="27"/>
      <c r="Z378" s="27"/>
      <c r="AA378" s="27"/>
      <c r="AB378" s="27"/>
    </row>
    <row r="379" ht="12.75" customHeight="1">
      <c r="A379" s="5"/>
      <c r="B379" s="27"/>
      <c r="C379" s="27"/>
      <c r="D379" s="27"/>
      <c r="E379" s="27"/>
      <c r="F379" s="27"/>
      <c r="G379" s="78"/>
      <c r="H379" s="31"/>
      <c r="I379" s="27"/>
      <c r="J379" s="27"/>
      <c r="K379" s="27"/>
      <c r="L379" s="27"/>
      <c r="M379" s="27"/>
      <c r="N379" s="27"/>
      <c r="O379" s="27"/>
      <c r="P379" s="27"/>
      <c r="Q379" s="27"/>
      <c r="R379" s="27"/>
      <c r="S379" s="27"/>
      <c r="T379" s="27"/>
      <c r="U379" s="27"/>
      <c r="V379" s="27"/>
      <c r="W379" s="27"/>
      <c r="X379" s="27"/>
      <c r="Y379" s="27"/>
      <c r="Z379" s="27"/>
      <c r="AA379" s="27"/>
      <c r="AB379" s="27"/>
    </row>
    <row r="380" ht="12.75" customHeight="1">
      <c r="A380" s="5"/>
      <c r="B380" s="27"/>
      <c r="C380" s="27"/>
      <c r="D380" s="27"/>
      <c r="E380" s="27"/>
      <c r="F380" s="27"/>
      <c r="G380" s="78"/>
      <c r="H380" s="31"/>
      <c r="I380" s="27"/>
      <c r="J380" s="27"/>
      <c r="K380" s="27"/>
      <c r="L380" s="27"/>
      <c r="M380" s="27"/>
      <c r="N380" s="27"/>
      <c r="O380" s="27"/>
      <c r="P380" s="27"/>
      <c r="Q380" s="27"/>
      <c r="R380" s="27"/>
      <c r="S380" s="27"/>
      <c r="T380" s="27"/>
      <c r="U380" s="27"/>
      <c r="V380" s="27"/>
      <c r="W380" s="27"/>
      <c r="X380" s="27"/>
      <c r="Y380" s="27"/>
      <c r="Z380" s="27"/>
      <c r="AA380" s="27"/>
      <c r="AB380" s="27"/>
    </row>
    <row r="381" ht="12.75" customHeight="1">
      <c r="A381" s="5"/>
      <c r="B381" s="27"/>
      <c r="C381" s="27"/>
      <c r="D381" s="27"/>
      <c r="E381" s="27"/>
      <c r="F381" s="27"/>
      <c r="G381" s="78"/>
      <c r="H381" s="31"/>
      <c r="I381" s="27"/>
      <c r="J381" s="27"/>
      <c r="K381" s="27"/>
      <c r="L381" s="27"/>
      <c r="M381" s="27"/>
      <c r="N381" s="27"/>
      <c r="O381" s="27"/>
      <c r="P381" s="27"/>
      <c r="Q381" s="27"/>
      <c r="R381" s="27"/>
      <c r="S381" s="27"/>
      <c r="T381" s="27"/>
      <c r="U381" s="27"/>
      <c r="V381" s="27"/>
      <c r="W381" s="27"/>
      <c r="X381" s="27"/>
      <c r="Y381" s="27"/>
      <c r="Z381" s="27"/>
      <c r="AA381" s="27"/>
      <c r="AB381" s="27"/>
    </row>
    <row r="382" ht="12.75" customHeight="1">
      <c r="A382" s="5"/>
      <c r="B382" s="27"/>
      <c r="C382" s="27"/>
      <c r="D382" s="27"/>
      <c r="E382" s="27"/>
      <c r="F382" s="27"/>
      <c r="G382" s="78"/>
      <c r="H382" s="31"/>
      <c r="I382" s="27"/>
      <c r="J382" s="27"/>
      <c r="K382" s="27"/>
      <c r="L382" s="27"/>
      <c r="M382" s="27"/>
      <c r="N382" s="27"/>
      <c r="O382" s="27"/>
      <c r="P382" s="27"/>
      <c r="Q382" s="27"/>
      <c r="R382" s="27"/>
      <c r="S382" s="27"/>
      <c r="T382" s="27"/>
      <c r="U382" s="27"/>
      <c r="V382" s="27"/>
      <c r="W382" s="27"/>
      <c r="X382" s="27"/>
      <c r="Y382" s="27"/>
      <c r="Z382" s="27"/>
      <c r="AA382" s="27"/>
      <c r="AB382" s="27"/>
    </row>
    <row r="383" ht="12.75" customHeight="1">
      <c r="A383" s="5"/>
      <c r="B383" s="27"/>
      <c r="C383" s="27"/>
      <c r="D383" s="27"/>
      <c r="E383" s="27"/>
      <c r="F383" s="27"/>
      <c r="G383" s="78"/>
      <c r="H383" s="31"/>
      <c r="I383" s="27"/>
      <c r="J383" s="27"/>
      <c r="K383" s="27"/>
      <c r="L383" s="27"/>
      <c r="M383" s="27"/>
      <c r="N383" s="27"/>
      <c r="O383" s="27"/>
      <c r="P383" s="27"/>
      <c r="Q383" s="27"/>
      <c r="R383" s="27"/>
      <c r="S383" s="27"/>
      <c r="T383" s="27"/>
      <c r="U383" s="27"/>
      <c r="V383" s="27"/>
      <c r="W383" s="27"/>
      <c r="X383" s="27"/>
      <c r="Y383" s="27"/>
      <c r="Z383" s="27"/>
      <c r="AA383" s="27"/>
      <c r="AB383" s="27"/>
    </row>
    <row r="384" ht="12.75" customHeight="1">
      <c r="A384" s="5"/>
      <c r="B384" s="27"/>
      <c r="C384" s="27"/>
      <c r="D384" s="27"/>
      <c r="E384" s="27"/>
      <c r="F384" s="27"/>
      <c r="G384" s="78"/>
      <c r="H384" s="31"/>
      <c r="I384" s="27"/>
      <c r="J384" s="27"/>
      <c r="K384" s="27"/>
      <c r="L384" s="27"/>
      <c r="M384" s="27"/>
      <c r="N384" s="27"/>
      <c r="O384" s="27"/>
      <c r="P384" s="27"/>
      <c r="Q384" s="27"/>
      <c r="R384" s="27"/>
      <c r="S384" s="27"/>
      <c r="T384" s="27"/>
      <c r="U384" s="27"/>
      <c r="V384" s="27"/>
      <c r="W384" s="27"/>
      <c r="X384" s="27"/>
      <c r="Y384" s="27"/>
      <c r="Z384" s="27"/>
      <c r="AA384" s="27"/>
      <c r="AB384" s="27"/>
    </row>
    <row r="385" ht="12.75" customHeight="1">
      <c r="A385" s="5"/>
      <c r="B385" s="27"/>
      <c r="C385" s="27"/>
      <c r="D385" s="27"/>
      <c r="E385" s="27"/>
      <c r="F385" s="27"/>
      <c r="G385" s="78"/>
      <c r="H385" s="31"/>
      <c r="I385" s="27"/>
      <c r="J385" s="27"/>
      <c r="K385" s="27"/>
      <c r="L385" s="27"/>
      <c r="M385" s="27"/>
      <c r="N385" s="27"/>
      <c r="O385" s="27"/>
      <c r="P385" s="27"/>
      <c r="Q385" s="27"/>
      <c r="R385" s="27"/>
      <c r="S385" s="27"/>
      <c r="T385" s="27"/>
      <c r="U385" s="27"/>
      <c r="V385" s="27"/>
      <c r="W385" s="27"/>
      <c r="X385" s="27"/>
      <c r="Y385" s="27"/>
      <c r="Z385" s="27"/>
      <c r="AA385" s="27"/>
      <c r="AB385" s="27"/>
    </row>
    <row r="386" ht="12.75" customHeight="1">
      <c r="A386" s="5"/>
      <c r="B386" s="27"/>
      <c r="C386" s="27"/>
      <c r="D386" s="27"/>
      <c r="E386" s="27"/>
      <c r="F386" s="27"/>
      <c r="G386" s="78"/>
      <c r="H386" s="31"/>
      <c r="I386" s="27"/>
      <c r="J386" s="27"/>
      <c r="K386" s="27"/>
      <c r="L386" s="27"/>
      <c r="M386" s="27"/>
      <c r="N386" s="27"/>
      <c r="O386" s="27"/>
      <c r="P386" s="27"/>
      <c r="Q386" s="27"/>
      <c r="R386" s="27"/>
      <c r="S386" s="27"/>
      <c r="T386" s="27"/>
      <c r="U386" s="27"/>
      <c r="V386" s="27"/>
      <c r="W386" s="27"/>
      <c r="X386" s="27"/>
      <c r="Y386" s="27"/>
      <c r="Z386" s="27"/>
      <c r="AA386" s="27"/>
      <c r="AB386" s="27"/>
    </row>
    <row r="387" ht="12.75" customHeight="1">
      <c r="A387" s="5"/>
      <c r="B387" s="27"/>
      <c r="C387" s="27"/>
      <c r="D387" s="27"/>
      <c r="E387" s="27"/>
      <c r="F387" s="27"/>
      <c r="G387" s="78"/>
      <c r="H387" s="31"/>
      <c r="I387" s="27"/>
      <c r="J387" s="27"/>
      <c r="K387" s="27"/>
      <c r="L387" s="27"/>
      <c r="M387" s="27"/>
      <c r="N387" s="27"/>
      <c r="O387" s="27"/>
      <c r="P387" s="27"/>
      <c r="Q387" s="27"/>
      <c r="R387" s="27"/>
      <c r="S387" s="27"/>
      <c r="T387" s="27"/>
      <c r="U387" s="27"/>
      <c r="V387" s="27"/>
      <c r="W387" s="27"/>
      <c r="X387" s="27"/>
      <c r="Y387" s="27"/>
      <c r="Z387" s="27"/>
      <c r="AA387" s="27"/>
      <c r="AB387" s="27"/>
    </row>
    <row r="388" ht="12.75" customHeight="1">
      <c r="A388" s="5"/>
      <c r="B388" s="27"/>
      <c r="C388" s="27"/>
      <c r="D388" s="27"/>
      <c r="E388" s="27"/>
      <c r="F388" s="27"/>
      <c r="G388" s="78"/>
      <c r="H388" s="31"/>
      <c r="I388" s="27"/>
      <c r="J388" s="27"/>
      <c r="K388" s="27"/>
      <c r="L388" s="27"/>
      <c r="M388" s="27"/>
      <c r="N388" s="27"/>
      <c r="O388" s="27"/>
      <c r="P388" s="27"/>
      <c r="Q388" s="27"/>
      <c r="R388" s="27"/>
      <c r="S388" s="27"/>
      <c r="T388" s="27"/>
      <c r="U388" s="27"/>
      <c r="V388" s="27"/>
      <c r="W388" s="27"/>
      <c r="X388" s="27"/>
      <c r="Y388" s="27"/>
      <c r="Z388" s="27"/>
      <c r="AA388" s="27"/>
      <c r="AB388" s="27"/>
    </row>
    <row r="389" ht="12.75" customHeight="1">
      <c r="A389" s="5"/>
      <c r="B389" s="27"/>
      <c r="C389" s="27"/>
      <c r="D389" s="27"/>
      <c r="E389" s="27"/>
      <c r="F389" s="27"/>
      <c r="G389" s="78"/>
      <c r="H389" s="31"/>
      <c r="I389" s="27"/>
      <c r="J389" s="27"/>
      <c r="K389" s="27"/>
      <c r="L389" s="27"/>
      <c r="M389" s="27"/>
      <c r="N389" s="27"/>
      <c r="O389" s="27"/>
      <c r="P389" s="27"/>
      <c r="Q389" s="27"/>
      <c r="R389" s="27"/>
      <c r="S389" s="27"/>
      <c r="T389" s="27"/>
      <c r="U389" s="27"/>
      <c r="V389" s="27"/>
      <c r="W389" s="27"/>
      <c r="X389" s="27"/>
      <c r="Y389" s="27"/>
      <c r="Z389" s="27"/>
      <c r="AA389" s="27"/>
      <c r="AB389" s="27"/>
    </row>
    <row r="390" ht="12.75" customHeight="1">
      <c r="A390" s="5"/>
      <c r="B390" s="27"/>
      <c r="C390" s="27"/>
      <c r="D390" s="27"/>
      <c r="E390" s="27"/>
      <c r="F390" s="27"/>
      <c r="G390" s="78"/>
      <c r="H390" s="31"/>
      <c r="I390" s="27"/>
      <c r="J390" s="27"/>
      <c r="K390" s="27"/>
      <c r="L390" s="27"/>
      <c r="M390" s="27"/>
      <c r="N390" s="27"/>
      <c r="O390" s="27"/>
      <c r="P390" s="27"/>
      <c r="Q390" s="27"/>
      <c r="R390" s="27"/>
      <c r="S390" s="27"/>
      <c r="T390" s="27"/>
      <c r="U390" s="27"/>
      <c r="V390" s="27"/>
      <c r="W390" s="27"/>
      <c r="X390" s="27"/>
      <c r="Y390" s="27"/>
      <c r="Z390" s="27"/>
      <c r="AA390" s="27"/>
      <c r="AB390" s="27"/>
    </row>
    <row r="391" ht="12.75" customHeight="1">
      <c r="A391" s="5"/>
      <c r="B391" s="27"/>
      <c r="C391" s="27"/>
      <c r="D391" s="27"/>
      <c r="E391" s="27"/>
      <c r="F391" s="27"/>
      <c r="G391" s="78"/>
      <c r="H391" s="31"/>
      <c r="I391" s="27"/>
      <c r="J391" s="27"/>
      <c r="K391" s="27"/>
      <c r="L391" s="27"/>
      <c r="M391" s="27"/>
      <c r="N391" s="27"/>
      <c r="O391" s="27"/>
      <c r="P391" s="27"/>
      <c r="Q391" s="27"/>
      <c r="R391" s="27"/>
      <c r="S391" s="27"/>
      <c r="T391" s="27"/>
      <c r="U391" s="27"/>
      <c r="V391" s="27"/>
      <c r="W391" s="27"/>
      <c r="X391" s="27"/>
      <c r="Y391" s="27"/>
      <c r="Z391" s="27"/>
      <c r="AA391" s="27"/>
      <c r="AB391" s="27"/>
    </row>
    <row r="392" ht="12.75" customHeight="1">
      <c r="A392" s="5"/>
      <c r="B392" s="27"/>
      <c r="C392" s="27"/>
      <c r="D392" s="27"/>
      <c r="E392" s="27"/>
      <c r="F392" s="27"/>
      <c r="G392" s="78"/>
      <c r="H392" s="31"/>
      <c r="I392" s="27"/>
      <c r="J392" s="27"/>
      <c r="K392" s="27"/>
      <c r="L392" s="27"/>
      <c r="M392" s="27"/>
      <c r="N392" s="27"/>
      <c r="O392" s="27"/>
      <c r="P392" s="27"/>
      <c r="Q392" s="27"/>
      <c r="R392" s="27"/>
      <c r="S392" s="27"/>
      <c r="T392" s="27"/>
      <c r="U392" s="27"/>
      <c r="V392" s="27"/>
      <c r="W392" s="27"/>
      <c r="X392" s="27"/>
      <c r="Y392" s="27"/>
      <c r="Z392" s="27"/>
      <c r="AA392" s="27"/>
      <c r="AB392" s="27"/>
    </row>
    <row r="393" ht="12.75" customHeight="1">
      <c r="A393" s="5"/>
      <c r="B393" s="27"/>
      <c r="C393" s="27"/>
      <c r="D393" s="27"/>
      <c r="E393" s="27"/>
      <c r="F393" s="27"/>
      <c r="G393" s="78"/>
      <c r="H393" s="31"/>
      <c r="I393" s="27"/>
      <c r="J393" s="27"/>
      <c r="K393" s="27"/>
      <c r="L393" s="27"/>
      <c r="M393" s="27"/>
      <c r="N393" s="27"/>
      <c r="O393" s="27"/>
      <c r="P393" s="27"/>
      <c r="Q393" s="27"/>
      <c r="R393" s="27"/>
      <c r="S393" s="27"/>
      <c r="T393" s="27"/>
      <c r="U393" s="27"/>
      <c r="V393" s="27"/>
      <c r="W393" s="27"/>
      <c r="X393" s="27"/>
      <c r="Y393" s="27"/>
      <c r="Z393" s="27"/>
      <c r="AA393" s="27"/>
      <c r="AB393" s="27"/>
    </row>
    <row r="394" ht="12.75" customHeight="1">
      <c r="A394" s="5"/>
      <c r="B394" s="27"/>
      <c r="C394" s="27"/>
      <c r="D394" s="27"/>
      <c r="E394" s="27"/>
      <c r="F394" s="27"/>
      <c r="G394" s="78"/>
      <c r="H394" s="31"/>
      <c r="I394" s="27"/>
      <c r="J394" s="27"/>
      <c r="K394" s="27"/>
      <c r="L394" s="27"/>
      <c r="M394" s="27"/>
      <c r="N394" s="27"/>
      <c r="O394" s="27"/>
      <c r="P394" s="27"/>
      <c r="Q394" s="27"/>
      <c r="R394" s="27"/>
      <c r="S394" s="27"/>
      <c r="T394" s="27"/>
      <c r="U394" s="27"/>
      <c r="V394" s="27"/>
      <c r="W394" s="27"/>
      <c r="X394" s="27"/>
      <c r="Y394" s="27"/>
      <c r="Z394" s="27"/>
      <c r="AA394" s="27"/>
      <c r="AB394" s="27"/>
    </row>
    <row r="395" ht="12.75" customHeight="1">
      <c r="A395" s="5"/>
      <c r="B395" s="27"/>
      <c r="C395" s="27"/>
      <c r="D395" s="27"/>
      <c r="E395" s="27"/>
      <c r="F395" s="27"/>
      <c r="G395" s="78"/>
      <c r="H395" s="31"/>
      <c r="I395" s="27"/>
      <c r="J395" s="27"/>
      <c r="K395" s="27"/>
      <c r="L395" s="27"/>
      <c r="M395" s="27"/>
      <c r="N395" s="27"/>
      <c r="O395" s="27"/>
      <c r="P395" s="27"/>
      <c r="Q395" s="27"/>
      <c r="R395" s="27"/>
      <c r="S395" s="27"/>
      <c r="T395" s="27"/>
      <c r="U395" s="27"/>
      <c r="V395" s="27"/>
      <c r="W395" s="27"/>
      <c r="X395" s="27"/>
      <c r="Y395" s="27"/>
      <c r="Z395" s="27"/>
      <c r="AA395" s="27"/>
      <c r="AB395" s="27"/>
    </row>
    <row r="396" ht="12.75" customHeight="1">
      <c r="A396" s="5"/>
      <c r="B396" s="27"/>
      <c r="C396" s="27"/>
      <c r="D396" s="27"/>
      <c r="E396" s="27"/>
      <c r="F396" s="27"/>
      <c r="G396" s="78"/>
      <c r="H396" s="31"/>
      <c r="I396" s="27"/>
      <c r="J396" s="27"/>
      <c r="K396" s="27"/>
      <c r="L396" s="27"/>
      <c r="M396" s="27"/>
      <c r="N396" s="27"/>
      <c r="O396" s="27"/>
      <c r="P396" s="27"/>
      <c r="Q396" s="27"/>
      <c r="R396" s="27"/>
      <c r="S396" s="27"/>
      <c r="T396" s="27"/>
      <c r="U396" s="27"/>
      <c r="V396" s="27"/>
      <c r="W396" s="27"/>
      <c r="X396" s="27"/>
      <c r="Y396" s="27"/>
      <c r="Z396" s="27"/>
      <c r="AA396" s="27"/>
      <c r="AB396" s="27"/>
    </row>
    <row r="397" ht="12.75" customHeight="1">
      <c r="A397" s="5"/>
      <c r="B397" s="27"/>
      <c r="C397" s="27"/>
      <c r="D397" s="27"/>
      <c r="E397" s="27"/>
      <c r="F397" s="27"/>
      <c r="G397" s="78"/>
      <c r="H397" s="31"/>
      <c r="I397" s="27"/>
      <c r="J397" s="27"/>
      <c r="K397" s="27"/>
      <c r="L397" s="27"/>
      <c r="M397" s="27"/>
      <c r="N397" s="27"/>
      <c r="O397" s="27"/>
      <c r="P397" s="27"/>
      <c r="Q397" s="27"/>
      <c r="R397" s="27"/>
      <c r="S397" s="27"/>
      <c r="T397" s="27"/>
      <c r="U397" s="27"/>
      <c r="V397" s="27"/>
      <c r="W397" s="27"/>
      <c r="X397" s="27"/>
      <c r="Y397" s="27"/>
      <c r="Z397" s="27"/>
      <c r="AA397" s="27"/>
      <c r="AB397" s="27"/>
    </row>
    <row r="398" ht="12.75" customHeight="1">
      <c r="A398" s="5"/>
      <c r="B398" s="27"/>
      <c r="C398" s="27"/>
      <c r="D398" s="27"/>
      <c r="E398" s="27"/>
      <c r="F398" s="27"/>
      <c r="G398" s="78"/>
      <c r="H398" s="31"/>
      <c r="I398" s="27"/>
      <c r="J398" s="27"/>
      <c r="K398" s="27"/>
      <c r="L398" s="27"/>
      <c r="M398" s="27"/>
      <c r="N398" s="27"/>
      <c r="O398" s="27"/>
      <c r="P398" s="27"/>
      <c r="Q398" s="27"/>
      <c r="R398" s="27"/>
      <c r="S398" s="27"/>
      <c r="T398" s="27"/>
      <c r="U398" s="27"/>
      <c r="V398" s="27"/>
      <c r="W398" s="27"/>
      <c r="X398" s="27"/>
      <c r="Y398" s="27"/>
      <c r="Z398" s="27"/>
      <c r="AA398" s="27"/>
      <c r="AB398" s="27"/>
    </row>
    <row r="399" ht="12.75" customHeight="1">
      <c r="A399" s="5"/>
      <c r="B399" s="27"/>
      <c r="C399" s="27"/>
      <c r="D399" s="27"/>
      <c r="E399" s="27"/>
      <c r="F399" s="27"/>
      <c r="G399" s="78"/>
      <c r="H399" s="31"/>
      <c r="I399" s="27"/>
      <c r="J399" s="27"/>
      <c r="K399" s="27"/>
      <c r="L399" s="27"/>
      <c r="M399" s="27"/>
      <c r="N399" s="27"/>
      <c r="O399" s="27"/>
      <c r="P399" s="27"/>
      <c r="Q399" s="27"/>
      <c r="R399" s="27"/>
      <c r="S399" s="27"/>
      <c r="T399" s="27"/>
      <c r="U399" s="27"/>
      <c r="V399" s="27"/>
      <c r="W399" s="27"/>
      <c r="X399" s="27"/>
      <c r="Y399" s="27"/>
      <c r="Z399" s="27"/>
      <c r="AA399" s="27"/>
      <c r="AB399" s="27"/>
    </row>
    <row r="400" ht="12.75" customHeight="1">
      <c r="A400" s="5"/>
      <c r="B400" s="27"/>
      <c r="C400" s="27"/>
      <c r="D400" s="27"/>
      <c r="E400" s="27"/>
      <c r="F400" s="27"/>
      <c r="G400" s="78"/>
      <c r="H400" s="31"/>
      <c r="I400" s="27"/>
      <c r="J400" s="27"/>
      <c r="K400" s="27"/>
      <c r="L400" s="27"/>
      <c r="M400" s="27"/>
      <c r="N400" s="27"/>
      <c r="O400" s="27"/>
      <c r="P400" s="27"/>
      <c r="Q400" s="27"/>
      <c r="R400" s="27"/>
      <c r="S400" s="27"/>
      <c r="T400" s="27"/>
      <c r="U400" s="27"/>
      <c r="V400" s="27"/>
      <c r="W400" s="27"/>
      <c r="X400" s="27"/>
      <c r="Y400" s="27"/>
      <c r="Z400" s="27"/>
      <c r="AA400" s="27"/>
      <c r="AB400" s="27"/>
    </row>
    <row r="401" ht="12.75" customHeight="1">
      <c r="A401" s="5"/>
      <c r="B401" s="27"/>
      <c r="C401" s="27"/>
      <c r="D401" s="27"/>
      <c r="E401" s="27"/>
      <c r="F401" s="27"/>
      <c r="G401" s="78"/>
      <c r="H401" s="31"/>
      <c r="I401" s="27"/>
      <c r="J401" s="27"/>
      <c r="K401" s="27"/>
      <c r="L401" s="27"/>
      <c r="M401" s="27"/>
      <c r="N401" s="27"/>
      <c r="O401" s="27"/>
      <c r="P401" s="27"/>
      <c r="Q401" s="27"/>
      <c r="R401" s="27"/>
      <c r="S401" s="27"/>
      <c r="T401" s="27"/>
      <c r="U401" s="27"/>
      <c r="V401" s="27"/>
      <c r="W401" s="27"/>
      <c r="X401" s="27"/>
      <c r="Y401" s="27"/>
      <c r="Z401" s="27"/>
      <c r="AA401" s="27"/>
      <c r="AB401" s="27"/>
    </row>
    <row r="402" ht="12.75" customHeight="1">
      <c r="A402" s="5"/>
      <c r="B402" s="27"/>
      <c r="C402" s="27"/>
      <c r="D402" s="27"/>
      <c r="E402" s="27"/>
      <c r="F402" s="27"/>
      <c r="G402" s="78"/>
      <c r="H402" s="31"/>
      <c r="I402" s="27"/>
      <c r="J402" s="27"/>
      <c r="K402" s="27"/>
      <c r="L402" s="27"/>
      <c r="M402" s="27"/>
      <c r="N402" s="27"/>
      <c r="O402" s="27"/>
      <c r="P402" s="27"/>
      <c r="Q402" s="27"/>
      <c r="R402" s="27"/>
      <c r="S402" s="27"/>
      <c r="T402" s="27"/>
      <c r="U402" s="27"/>
      <c r="V402" s="27"/>
      <c r="W402" s="27"/>
      <c r="X402" s="27"/>
      <c r="Y402" s="27"/>
      <c r="Z402" s="27"/>
      <c r="AA402" s="27"/>
      <c r="AB402" s="27"/>
    </row>
    <row r="403" ht="12.75" customHeight="1">
      <c r="A403" s="5"/>
      <c r="B403" s="27"/>
      <c r="C403" s="27"/>
      <c r="D403" s="27"/>
      <c r="E403" s="27"/>
      <c r="F403" s="27"/>
      <c r="G403" s="78"/>
      <c r="H403" s="31"/>
      <c r="I403" s="27"/>
      <c r="J403" s="27"/>
      <c r="K403" s="27"/>
      <c r="L403" s="27"/>
      <c r="M403" s="27"/>
      <c r="N403" s="27"/>
      <c r="O403" s="27"/>
      <c r="P403" s="27"/>
      <c r="Q403" s="27"/>
      <c r="R403" s="27"/>
      <c r="S403" s="27"/>
      <c r="T403" s="27"/>
      <c r="U403" s="27"/>
      <c r="V403" s="27"/>
      <c r="W403" s="27"/>
      <c r="X403" s="27"/>
      <c r="Y403" s="27"/>
      <c r="Z403" s="27"/>
      <c r="AA403" s="27"/>
      <c r="AB403" s="27"/>
    </row>
    <row r="404" ht="12.75" customHeight="1">
      <c r="A404" s="5"/>
      <c r="B404" s="27"/>
      <c r="C404" s="27"/>
      <c r="D404" s="27"/>
      <c r="E404" s="27"/>
      <c r="F404" s="27"/>
      <c r="G404" s="78"/>
      <c r="H404" s="31"/>
      <c r="I404" s="27"/>
      <c r="J404" s="27"/>
      <c r="K404" s="27"/>
      <c r="L404" s="27"/>
      <c r="M404" s="27"/>
      <c r="N404" s="27"/>
      <c r="O404" s="27"/>
      <c r="P404" s="27"/>
      <c r="Q404" s="27"/>
      <c r="R404" s="27"/>
      <c r="S404" s="27"/>
      <c r="T404" s="27"/>
      <c r="U404" s="27"/>
      <c r="V404" s="27"/>
      <c r="W404" s="27"/>
      <c r="X404" s="27"/>
      <c r="Y404" s="27"/>
      <c r="Z404" s="27"/>
      <c r="AA404" s="27"/>
      <c r="AB404" s="27"/>
    </row>
    <row r="405" ht="12.75" customHeight="1">
      <c r="A405" s="5"/>
      <c r="B405" s="27"/>
      <c r="C405" s="27"/>
      <c r="D405" s="27"/>
      <c r="E405" s="27"/>
      <c r="F405" s="27"/>
      <c r="G405" s="78"/>
      <c r="H405" s="31"/>
      <c r="I405" s="27"/>
      <c r="J405" s="27"/>
      <c r="K405" s="27"/>
      <c r="L405" s="27"/>
      <c r="M405" s="27"/>
      <c r="N405" s="27"/>
      <c r="O405" s="27"/>
      <c r="P405" s="27"/>
      <c r="Q405" s="27"/>
      <c r="R405" s="27"/>
      <c r="S405" s="27"/>
      <c r="T405" s="27"/>
      <c r="U405" s="27"/>
      <c r="V405" s="27"/>
      <c r="W405" s="27"/>
      <c r="X405" s="27"/>
      <c r="Y405" s="27"/>
      <c r="Z405" s="27"/>
      <c r="AA405" s="27"/>
      <c r="AB405" s="27"/>
    </row>
    <row r="406" ht="12.75" customHeight="1">
      <c r="A406" s="5"/>
      <c r="B406" s="27"/>
      <c r="C406" s="27"/>
      <c r="D406" s="27"/>
      <c r="E406" s="27"/>
      <c r="F406" s="27"/>
      <c r="G406" s="78"/>
      <c r="H406" s="31"/>
      <c r="I406" s="27"/>
      <c r="J406" s="27"/>
      <c r="K406" s="27"/>
      <c r="L406" s="27"/>
      <c r="M406" s="27"/>
      <c r="N406" s="27"/>
      <c r="O406" s="27"/>
      <c r="P406" s="27"/>
      <c r="Q406" s="27"/>
      <c r="R406" s="27"/>
      <c r="S406" s="27"/>
      <c r="T406" s="27"/>
      <c r="U406" s="27"/>
      <c r="V406" s="27"/>
      <c r="W406" s="27"/>
      <c r="X406" s="27"/>
      <c r="Y406" s="27"/>
      <c r="Z406" s="27"/>
      <c r="AA406" s="27"/>
      <c r="AB406" s="27"/>
    </row>
    <row r="407" ht="12.75" customHeight="1">
      <c r="A407" s="5"/>
      <c r="B407" s="27"/>
      <c r="C407" s="27"/>
      <c r="D407" s="27"/>
      <c r="E407" s="27"/>
      <c r="F407" s="27"/>
      <c r="G407" s="78"/>
      <c r="H407" s="31"/>
      <c r="I407" s="27"/>
      <c r="J407" s="27"/>
      <c r="K407" s="27"/>
      <c r="L407" s="27"/>
      <c r="M407" s="27"/>
      <c r="N407" s="27"/>
      <c r="O407" s="27"/>
      <c r="P407" s="27"/>
      <c r="Q407" s="27"/>
      <c r="R407" s="27"/>
      <c r="S407" s="27"/>
      <c r="T407" s="27"/>
      <c r="U407" s="27"/>
      <c r="V407" s="27"/>
      <c r="W407" s="27"/>
      <c r="X407" s="27"/>
      <c r="Y407" s="27"/>
      <c r="Z407" s="27"/>
      <c r="AA407" s="27"/>
      <c r="AB407" s="27"/>
    </row>
    <row r="408" ht="12.75" customHeight="1">
      <c r="A408" s="5"/>
      <c r="B408" s="27"/>
      <c r="C408" s="27"/>
      <c r="D408" s="27"/>
      <c r="E408" s="27"/>
      <c r="F408" s="27"/>
      <c r="G408" s="78"/>
      <c r="H408" s="31"/>
      <c r="I408" s="27"/>
      <c r="J408" s="27"/>
      <c r="K408" s="27"/>
      <c r="L408" s="27"/>
      <c r="M408" s="27"/>
      <c r="N408" s="27"/>
      <c r="O408" s="27"/>
      <c r="P408" s="27"/>
      <c r="Q408" s="27"/>
      <c r="R408" s="27"/>
      <c r="S408" s="27"/>
      <c r="T408" s="27"/>
      <c r="U408" s="27"/>
      <c r="V408" s="27"/>
      <c r="W408" s="27"/>
      <c r="X408" s="27"/>
      <c r="Y408" s="27"/>
      <c r="Z408" s="27"/>
      <c r="AA408" s="27"/>
      <c r="AB408" s="27"/>
    </row>
    <row r="409" ht="12.75" customHeight="1">
      <c r="A409" s="5"/>
      <c r="B409" s="27"/>
      <c r="C409" s="27"/>
      <c r="D409" s="27"/>
      <c r="E409" s="27"/>
      <c r="F409" s="27"/>
      <c r="G409" s="78"/>
      <c r="H409" s="31"/>
      <c r="I409" s="27"/>
      <c r="J409" s="27"/>
      <c r="K409" s="27"/>
      <c r="L409" s="27"/>
      <c r="M409" s="27"/>
      <c r="N409" s="27"/>
      <c r="O409" s="27"/>
      <c r="P409" s="27"/>
      <c r="Q409" s="27"/>
      <c r="R409" s="27"/>
      <c r="S409" s="27"/>
      <c r="T409" s="27"/>
      <c r="U409" s="27"/>
      <c r="V409" s="27"/>
      <c r="W409" s="27"/>
      <c r="X409" s="27"/>
      <c r="Y409" s="27"/>
      <c r="Z409" s="27"/>
      <c r="AA409" s="27"/>
      <c r="AB409" s="27"/>
    </row>
    <row r="410" ht="12.75" customHeight="1">
      <c r="A410" s="5"/>
      <c r="B410" s="27"/>
      <c r="C410" s="27"/>
      <c r="D410" s="27"/>
      <c r="E410" s="27"/>
      <c r="F410" s="27"/>
      <c r="G410" s="78"/>
      <c r="H410" s="31"/>
      <c r="I410" s="27"/>
      <c r="J410" s="27"/>
      <c r="K410" s="27"/>
      <c r="L410" s="27"/>
      <c r="M410" s="27"/>
      <c r="N410" s="27"/>
      <c r="O410" s="27"/>
      <c r="P410" s="27"/>
      <c r="Q410" s="27"/>
      <c r="R410" s="27"/>
      <c r="S410" s="27"/>
      <c r="T410" s="27"/>
      <c r="U410" s="27"/>
      <c r="V410" s="27"/>
      <c r="W410" s="27"/>
      <c r="X410" s="27"/>
      <c r="Y410" s="27"/>
      <c r="Z410" s="27"/>
      <c r="AA410" s="27"/>
      <c r="AB410" s="27"/>
    </row>
    <row r="411" ht="12.75" customHeight="1">
      <c r="A411" s="5"/>
      <c r="B411" s="27"/>
      <c r="C411" s="27"/>
      <c r="D411" s="27"/>
      <c r="E411" s="27"/>
      <c r="F411" s="27"/>
      <c r="G411" s="78"/>
      <c r="H411" s="31"/>
      <c r="I411" s="27"/>
      <c r="J411" s="27"/>
      <c r="K411" s="27"/>
      <c r="L411" s="27"/>
      <c r="M411" s="27"/>
      <c r="N411" s="27"/>
      <c r="O411" s="27"/>
      <c r="P411" s="27"/>
      <c r="Q411" s="27"/>
      <c r="R411" s="27"/>
      <c r="S411" s="27"/>
      <c r="T411" s="27"/>
      <c r="U411" s="27"/>
      <c r="V411" s="27"/>
      <c r="W411" s="27"/>
      <c r="X411" s="27"/>
      <c r="Y411" s="27"/>
      <c r="Z411" s="27"/>
      <c r="AA411" s="27"/>
      <c r="AB411" s="27"/>
    </row>
    <row r="412" ht="12.75" customHeight="1">
      <c r="A412" s="5"/>
      <c r="B412" s="27"/>
      <c r="C412" s="27"/>
      <c r="D412" s="27"/>
      <c r="E412" s="27"/>
      <c r="F412" s="27"/>
      <c r="G412" s="78"/>
      <c r="H412" s="31"/>
      <c r="I412" s="27"/>
      <c r="J412" s="27"/>
      <c r="K412" s="27"/>
      <c r="L412" s="27"/>
      <c r="M412" s="27"/>
      <c r="N412" s="27"/>
      <c r="O412" s="27"/>
      <c r="P412" s="27"/>
      <c r="Q412" s="27"/>
      <c r="R412" s="27"/>
      <c r="S412" s="27"/>
      <c r="T412" s="27"/>
      <c r="U412" s="27"/>
      <c r="V412" s="27"/>
      <c r="W412" s="27"/>
      <c r="X412" s="27"/>
      <c r="Y412" s="27"/>
      <c r="Z412" s="27"/>
      <c r="AA412" s="27"/>
      <c r="AB412" s="27"/>
    </row>
    <row r="413" ht="12.75" customHeight="1">
      <c r="A413" s="5"/>
      <c r="B413" s="27"/>
      <c r="C413" s="27"/>
      <c r="D413" s="27"/>
      <c r="E413" s="27"/>
      <c r="F413" s="27"/>
      <c r="G413" s="78"/>
      <c r="H413" s="31"/>
      <c r="I413" s="27"/>
      <c r="J413" s="27"/>
      <c r="K413" s="27"/>
      <c r="L413" s="27"/>
      <c r="M413" s="27"/>
      <c r="N413" s="27"/>
      <c r="O413" s="27"/>
      <c r="P413" s="27"/>
      <c r="Q413" s="27"/>
      <c r="R413" s="27"/>
      <c r="S413" s="27"/>
      <c r="T413" s="27"/>
      <c r="U413" s="27"/>
      <c r="V413" s="27"/>
      <c r="W413" s="27"/>
      <c r="X413" s="27"/>
      <c r="Y413" s="27"/>
      <c r="Z413" s="27"/>
      <c r="AA413" s="27"/>
      <c r="AB413" s="27"/>
    </row>
    <row r="414" ht="12.75" customHeight="1">
      <c r="A414" s="5"/>
      <c r="B414" s="27"/>
      <c r="C414" s="27"/>
      <c r="D414" s="27"/>
      <c r="E414" s="27"/>
      <c r="F414" s="27"/>
      <c r="G414" s="78"/>
      <c r="H414" s="31"/>
      <c r="I414" s="27"/>
      <c r="J414" s="27"/>
      <c r="K414" s="27"/>
      <c r="L414" s="27"/>
      <c r="M414" s="27"/>
      <c r="N414" s="27"/>
      <c r="O414" s="27"/>
      <c r="P414" s="27"/>
      <c r="Q414" s="27"/>
      <c r="R414" s="27"/>
      <c r="S414" s="27"/>
      <c r="T414" s="27"/>
      <c r="U414" s="27"/>
      <c r="V414" s="27"/>
      <c r="W414" s="27"/>
      <c r="X414" s="27"/>
      <c r="Y414" s="27"/>
      <c r="Z414" s="27"/>
      <c r="AA414" s="27"/>
      <c r="AB414" s="27"/>
    </row>
    <row r="415" ht="12.75" customHeight="1">
      <c r="A415" s="5"/>
      <c r="B415" s="27"/>
      <c r="C415" s="27"/>
      <c r="D415" s="27"/>
      <c r="E415" s="27"/>
      <c r="F415" s="27"/>
      <c r="G415" s="78"/>
      <c r="H415" s="31"/>
      <c r="I415" s="27"/>
      <c r="J415" s="27"/>
      <c r="K415" s="27"/>
      <c r="L415" s="27"/>
      <c r="M415" s="27"/>
      <c r="N415" s="27"/>
      <c r="O415" s="27"/>
      <c r="P415" s="27"/>
      <c r="Q415" s="27"/>
      <c r="R415" s="27"/>
      <c r="S415" s="27"/>
      <c r="T415" s="27"/>
      <c r="U415" s="27"/>
      <c r="V415" s="27"/>
      <c r="W415" s="27"/>
      <c r="X415" s="27"/>
      <c r="Y415" s="27"/>
      <c r="Z415" s="27"/>
      <c r="AA415" s="27"/>
      <c r="AB415" s="27"/>
    </row>
    <row r="416" ht="12.75" customHeight="1">
      <c r="A416" s="5"/>
      <c r="B416" s="27"/>
      <c r="C416" s="27"/>
      <c r="D416" s="27"/>
      <c r="E416" s="27"/>
      <c r="F416" s="27"/>
      <c r="G416" s="78"/>
      <c r="H416" s="31"/>
      <c r="I416" s="27"/>
      <c r="J416" s="27"/>
      <c r="K416" s="27"/>
      <c r="L416" s="27"/>
      <c r="M416" s="27"/>
      <c r="N416" s="27"/>
      <c r="O416" s="27"/>
      <c r="P416" s="27"/>
      <c r="Q416" s="27"/>
      <c r="R416" s="27"/>
      <c r="S416" s="27"/>
      <c r="T416" s="27"/>
      <c r="U416" s="27"/>
      <c r="V416" s="27"/>
      <c r="W416" s="27"/>
      <c r="X416" s="27"/>
      <c r="Y416" s="27"/>
      <c r="Z416" s="27"/>
      <c r="AA416" s="27"/>
      <c r="AB416" s="27"/>
    </row>
    <row r="417" ht="12.75" customHeight="1">
      <c r="A417" s="5"/>
      <c r="B417" s="27"/>
      <c r="C417" s="27"/>
      <c r="D417" s="27"/>
      <c r="E417" s="27"/>
      <c r="F417" s="27"/>
      <c r="G417" s="78"/>
      <c r="H417" s="31"/>
      <c r="I417" s="27"/>
      <c r="J417" s="27"/>
      <c r="K417" s="27"/>
      <c r="L417" s="27"/>
      <c r="M417" s="27"/>
      <c r="N417" s="27"/>
      <c r="O417" s="27"/>
      <c r="P417" s="27"/>
      <c r="Q417" s="27"/>
      <c r="R417" s="27"/>
      <c r="S417" s="27"/>
      <c r="T417" s="27"/>
      <c r="U417" s="27"/>
      <c r="V417" s="27"/>
      <c r="W417" s="27"/>
      <c r="X417" s="27"/>
      <c r="Y417" s="27"/>
      <c r="Z417" s="27"/>
      <c r="AA417" s="27"/>
      <c r="AB417" s="27"/>
    </row>
    <row r="418" ht="12.75" customHeight="1">
      <c r="A418" s="5"/>
      <c r="B418" s="27"/>
      <c r="C418" s="27"/>
      <c r="D418" s="27"/>
      <c r="E418" s="27"/>
      <c r="F418" s="27"/>
      <c r="G418" s="78"/>
      <c r="H418" s="31"/>
      <c r="I418" s="27"/>
      <c r="J418" s="27"/>
      <c r="K418" s="27"/>
      <c r="L418" s="27"/>
      <c r="M418" s="27"/>
      <c r="N418" s="27"/>
      <c r="O418" s="27"/>
      <c r="P418" s="27"/>
      <c r="Q418" s="27"/>
      <c r="R418" s="27"/>
      <c r="S418" s="27"/>
      <c r="T418" s="27"/>
      <c r="U418" s="27"/>
      <c r="V418" s="27"/>
      <c r="W418" s="27"/>
      <c r="X418" s="27"/>
      <c r="Y418" s="27"/>
      <c r="Z418" s="27"/>
      <c r="AA418" s="27"/>
      <c r="AB418" s="27"/>
    </row>
    <row r="419" ht="12.75" customHeight="1">
      <c r="A419" s="5"/>
      <c r="B419" s="27"/>
      <c r="C419" s="27"/>
      <c r="D419" s="27"/>
      <c r="E419" s="27"/>
      <c r="F419" s="27"/>
      <c r="G419" s="78"/>
      <c r="H419" s="31"/>
      <c r="I419" s="27"/>
      <c r="J419" s="27"/>
      <c r="K419" s="27"/>
      <c r="L419" s="27"/>
      <c r="M419" s="27"/>
      <c r="N419" s="27"/>
      <c r="O419" s="27"/>
      <c r="P419" s="27"/>
      <c r="Q419" s="27"/>
      <c r="R419" s="27"/>
      <c r="S419" s="27"/>
      <c r="T419" s="27"/>
      <c r="U419" s="27"/>
      <c r="V419" s="27"/>
      <c r="W419" s="27"/>
      <c r="X419" s="27"/>
      <c r="Y419" s="27"/>
      <c r="Z419" s="27"/>
      <c r="AA419" s="27"/>
      <c r="AB419" s="27"/>
    </row>
    <row r="420" ht="12.75" customHeight="1">
      <c r="A420" s="5"/>
      <c r="B420" s="27"/>
      <c r="C420" s="27"/>
      <c r="D420" s="27"/>
      <c r="E420" s="27"/>
      <c r="F420" s="27"/>
      <c r="G420" s="78"/>
      <c r="H420" s="31"/>
      <c r="I420" s="27"/>
      <c r="J420" s="27"/>
      <c r="K420" s="27"/>
      <c r="L420" s="27"/>
      <c r="M420" s="27"/>
      <c r="N420" s="27"/>
      <c r="O420" s="27"/>
      <c r="P420" s="27"/>
      <c r="Q420" s="27"/>
      <c r="R420" s="27"/>
      <c r="S420" s="27"/>
      <c r="T420" s="27"/>
      <c r="U420" s="27"/>
      <c r="V420" s="27"/>
      <c r="W420" s="27"/>
      <c r="X420" s="27"/>
      <c r="Y420" s="27"/>
      <c r="Z420" s="27"/>
      <c r="AA420" s="27"/>
      <c r="AB420" s="27"/>
    </row>
    <row r="421" ht="12.75" customHeight="1">
      <c r="A421" s="5"/>
      <c r="B421" s="27"/>
      <c r="C421" s="27"/>
      <c r="D421" s="27"/>
      <c r="E421" s="27"/>
      <c r="F421" s="27"/>
      <c r="G421" s="78"/>
      <c r="H421" s="31"/>
      <c r="I421" s="27"/>
      <c r="J421" s="27"/>
      <c r="K421" s="27"/>
      <c r="L421" s="27"/>
      <c r="M421" s="27"/>
      <c r="N421" s="27"/>
      <c r="O421" s="27"/>
      <c r="P421" s="27"/>
      <c r="Q421" s="27"/>
      <c r="R421" s="27"/>
      <c r="S421" s="27"/>
      <c r="T421" s="27"/>
      <c r="U421" s="27"/>
      <c r="V421" s="27"/>
      <c r="W421" s="27"/>
      <c r="X421" s="27"/>
      <c r="Y421" s="27"/>
      <c r="Z421" s="27"/>
      <c r="AA421" s="27"/>
      <c r="AB421" s="27"/>
    </row>
    <row r="422" ht="12.75" customHeight="1">
      <c r="A422" s="5"/>
      <c r="B422" s="27"/>
      <c r="C422" s="27"/>
      <c r="D422" s="27"/>
      <c r="E422" s="27"/>
      <c r="F422" s="27"/>
      <c r="G422" s="78"/>
      <c r="H422" s="31"/>
      <c r="I422" s="27"/>
      <c r="J422" s="27"/>
      <c r="K422" s="27"/>
      <c r="L422" s="27"/>
      <c r="M422" s="27"/>
      <c r="N422" s="27"/>
      <c r="O422" s="27"/>
      <c r="P422" s="27"/>
      <c r="Q422" s="27"/>
      <c r="R422" s="27"/>
      <c r="S422" s="27"/>
      <c r="T422" s="27"/>
      <c r="U422" s="27"/>
      <c r="V422" s="27"/>
      <c r="W422" s="27"/>
      <c r="X422" s="27"/>
      <c r="Y422" s="27"/>
      <c r="Z422" s="27"/>
      <c r="AA422" s="27"/>
      <c r="AB422" s="27"/>
    </row>
    <row r="423" ht="12.75" customHeight="1">
      <c r="A423" s="5"/>
      <c r="B423" s="27"/>
      <c r="C423" s="27"/>
      <c r="D423" s="27"/>
      <c r="E423" s="27"/>
      <c r="F423" s="27"/>
      <c r="G423" s="78"/>
      <c r="H423" s="31"/>
      <c r="I423" s="27"/>
      <c r="J423" s="27"/>
      <c r="K423" s="27"/>
      <c r="L423" s="27"/>
      <c r="M423" s="27"/>
      <c r="N423" s="27"/>
      <c r="O423" s="27"/>
      <c r="P423" s="27"/>
      <c r="Q423" s="27"/>
      <c r="R423" s="27"/>
      <c r="S423" s="27"/>
      <c r="T423" s="27"/>
      <c r="U423" s="27"/>
      <c r="V423" s="27"/>
      <c r="W423" s="27"/>
      <c r="X423" s="27"/>
      <c r="Y423" s="27"/>
      <c r="Z423" s="27"/>
      <c r="AA423" s="27"/>
      <c r="AB423" s="27"/>
    </row>
    <row r="424" ht="12.75" customHeight="1">
      <c r="A424" s="5"/>
      <c r="B424" s="27"/>
      <c r="C424" s="27"/>
      <c r="D424" s="27"/>
      <c r="E424" s="27"/>
      <c r="F424" s="27"/>
      <c r="G424" s="78"/>
      <c r="H424" s="31"/>
      <c r="I424" s="27"/>
      <c r="J424" s="27"/>
      <c r="K424" s="27"/>
      <c r="L424" s="27"/>
      <c r="M424" s="27"/>
      <c r="N424" s="27"/>
      <c r="O424" s="27"/>
      <c r="P424" s="27"/>
      <c r="Q424" s="27"/>
      <c r="R424" s="27"/>
      <c r="S424" s="27"/>
      <c r="T424" s="27"/>
      <c r="U424" s="27"/>
      <c r="V424" s="27"/>
      <c r="W424" s="27"/>
      <c r="X424" s="27"/>
      <c r="Y424" s="27"/>
      <c r="Z424" s="27"/>
      <c r="AA424" s="27"/>
      <c r="AB424" s="27"/>
    </row>
    <row r="425" ht="12.75" customHeight="1">
      <c r="A425" s="5"/>
      <c r="B425" s="27"/>
      <c r="C425" s="27"/>
      <c r="D425" s="27"/>
      <c r="E425" s="27"/>
      <c r="F425" s="27"/>
      <c r="G425" s="78"/>
      <c r="H425" s="31"/>
      <c r="I425" s="27"/>
      <c r="J425" s="27"/>
      <c r="K425" s="27"/>
      <c r="L425" s="27"/>
      <c r="M425" s="27"/>
      <c r="N425" s="27"/>
      <c r="O425" s="27"/>
      <c r="P425" s="27"/>
      <c r="Q425" s="27"/>
      <c r="R425" s="27"/>
      <c r="S425" s="27"/>
      <c r="T425" s="27"/>
      <c r="U425" s="27"/>
      <c r="V425" s="27"/>
      <c r="W425" s="27"/>
      <c r="X425" s="27"/>
      <c r="Y425" s="27"/>
      <c r="Z425" s="27"/>
      <c r="AA425" s="27"/>
      <c r="AB425" s="27"/>
    </row>
    <row r="426" ht="12.75" customHeight="1">
      <c r="A426" s="5"/>
      <c r="B426" s="27"/>
      <c r="C426" s="27"/>
      <c r="D426" s="27"/>
      <c r="E426" s="27"/>
      <c r="F426" s="27"/>
      <c r="G426" s="78"/>
      <c r="H426" s="31"/>
      <c r="I426" s="27"/>
      <c r="J426" s="27"/>
      <c r="K426" s="27"/>
      <c r="L426" s="27"/>
      <c r="M426" s="27"/>
      <c r="N426" s="27"/>
      <c r="O426" s="27"/>
      <c r="P426" s="27"/>
      <c r="Q426" s="27"/>
      <c r="R426" s="27"/>
      <c r="S426" s="27"/>
      <c r="T426" s="27"/>
      <c r="U426" s="27"/>
      <c r="V426" s="27"/>
      <c r="W426" s="27"/>
      <c r="X426" s="27"/>
      <c r="Y426" s="27"/>
      <c r="Z426" s="27"/>
      <c r="AA426" s="27"/>
      <c r="AB426" s="27"/>
    </row>
    <row r="427" ht="12.75" customHeight="1">
      <c r="A427" s="5"/>
      <c r="B427" s="27"/>
      <c r="C427" s="27"/>
      <c r="D427" s="27"/>
      <c r="E427" s="27"/>
      <c r="F427" s="27"/>
      <c r="G427" s="78"/>
      <c r="H427" s="31"/>
      <c r="I427" s="27"/>
      <c r="J427" s="27"/>
      <c r="K427" s="27"/>
      <c r="L427" s="27"/>
      <c r="M427" s="27"/>
      <c r="N427" s="27"/>
      <c r="O427" s="27"/>
      <c r="P427" s="27"/>
      <c r="Q427" s="27"/>
      <c r="R427" s="27"/>
      <c r="S427" s="27"/>
      <c r="T427" s="27"/>
      <c r="U427" s="27"/>
      <c r="V427" s="27"/>
      <c r="W427" s="27"/>
      <c r="X427" s="27"/>
      <c r="Y427" s="27"/>
      <c r="Z427" s="27"/>
      <c r="AA427" s="27"/>
      <c r="AB427" s="27"/>
    </row>
    <row r="428" ht="12.75" customHeight="1">
      <c r="A428" s="5"/>
      <c r="B428" s="27"/>
      <c r="C428" s="27"/>
      <c r="D428" s="27"/>
      <c r="E428" s="27"/>
      <c r="F428" s="27"/>
      <c r="G428" s="78"/>
      <c r="H428" s="31"/>
      <c r="I428" s="27"/>
      <c r="J428" s="27"/>
      <c r="K428" s="27"/>
      <c r="L428" s="27"/>
      <c r="M428" s="27"/>
      <c r="N428" s="27"/>
      <c r="O428" s="27"/>
      <c r="P428" s="27"/>
      <c r="Q428" s="27"/>
      <c r="R428" s="27"/>
      <c r="S428" s="27"/>
      <c r="T428" s="27"/>
      <c r="U428" s="27"/>
      <c r="V428" s="27"/>
      <c r="W428" s="27"/>
      <c r="X428" s="27"/>
      <c r="Y428" s="27"/>
      <c r="Z428" s="27"/>
      <c r="AA428" s="27"/>
      <c r="AB428" s="27"/>
    </row>
    <row r="429" ht="12.75" customHeight="1">
      <c r="A429" s="5"/>
      <c r="B429" s="27"/>
      <c r="C429" s="27"/>
      <c r="D429" s="27"/>
      <c r="E429" s="27"/>
      <c r="F429" s="27"/>
      <c r="G429" s="78"/>
      <c r="H429" s="31"/>
      <c r="I429" s="27"/>
      <c r="J429" s="27"/>
      <c r="K429" s="27"/>
      <c r="L429" s="27"/>
      <c r="M429" s="27"/>
      <c r="N429" s="27"/>
      <c r="O429" s="27"/>
      <c r="P429" s="27"/>
      <c r="Q429" s="27"/>
      <c r="R429" s="27"/>
      <c r="S429" s="27"/>
      <c r="T429" s="27"/>
      <c r="U429" s="27"/>
      <c r="V429" s="27"/>
      <c r="W429" s="27"/>
      <c r="X429" s="27"/>
      <c r="Y429" s="27"/>
      <c r="Z429" s="27"/>
      <c r="AA429" s="27"/>
      <c r="AB429" s="27"/>
    </row>
    <row r="430" ht="12.75" customHeight="1">
      <c r="A430" s="5"/>
      <c r="B430" s="27"/>
      <c r="C430" s="27"/>
      <c r="D430" s="27"/>
      <c r="E430" s="27"/>
      <c r="F430" s="27"/>
      <c r="G430" s="78"/>
      <c r="H430" s="31"/>
      <c r="I430" s="27"/>
      <c r="J430" s="27"/>
      <c r="K430" s="27"/>
      <c r="L430" s="27"/>
      <c r="M430" s="27"/>
      <c r="N430" s="27"/>
      <c r="O430" s="27"/>
      <c r="P430" s="27"/>
      <c r="Q430" s="27"/>
      <c r="R430" s="27"/>
      <c r="S430" s="27"/>
      <c r="T430" s="27"/>
      <c r="U430" s="27"/>
      <c r="V430" s="27"/>
      <c r="W430" s="27"/>
      <c r="X430" s="27"/>
      <c r="Y430" s="27"/>
      <c r="Z430" s="27"/>
      <c r="AA430" s="27"/>
      <c r="AB430" s="27"/>
    </row>
    <row r="431" ht="12.75" customHeight="1">
      <c r="A431" s="5"/>
      <c r="B431" s="27"/>
      <c r="C431" s="27"/>
      <c r="D431" s="27"/>
      <c r="E431" s="27"/>
      <c r="F431" s="27"/>
      <c r="G431" s="78"/>
      <c r="H431" s="31"/>
      <c r="I431" s="27"/>
      <c r="J431" s="27"/>
      <c r="K431" s="27"/>
      <c r="L431" s="27"/>
      <c r="M431" s="27"/>
      <c r="N431" s="27"/>
      <c r="O431" s="27"/>
      <c r="P431" s="27"/>
      <c r="Q431" s="27"/>
      <c r="R431" s="27"/>
      <c r="S431" s="27"/>
      <c r="T431" s="27"/>
      <c r="U431" s="27"/>
      <c r="V431" s="27"/>
      <c r="W431" s="27"/>
      <c r="X431" s="27"/>
      <c r="Y431" s="27"/>
      <c r="Z431" s="27"/>
      <c r="AA431" s="27"/>
      <c r="AB431" s="27"/>
    </row>
    <row r="432" ht="12.75" customHeight="1">
      <c r="A432" s="5"/>
      <c r="B432" s="27"/>
      <c r="C432" s="27"/>
      <c r="D432" s="27"/>
      <c r="E432" s="27"/>
      <c r="F432" s="27"/>
      <c r="G432" s="78"/>
      <c r="H432" s="31"/>
      <c r="I432" s="27"/>
      <c r="J432" s="27"/>
      <c r="K432" s="27"/>
      <c r="L432" s="27"/>
      <c r="M432" s="27"/>
      <c r="N432" s="27"/>
      <c r="O432" s="27"/>
      <c r="P432" s="27"/>
      <c r="Q432" s="27"/>
      <c r="R432" s="27"/>
      <c r="S432" s="27"/>
      <c r="T432" s="27"/>
      <c r="U432" s="27"/>
      <c r="V432" s="27"/>
      <c r="W432" s="27"/>
      <c r="X432" s="27"/>
      <c r="Y432" s="27"/>
      <c r="Z432" s="27"/>
      <c r="AA432" s="27"/>
      <c r="AB432" s="27"/>
    </row>
    <row r="433" ht="12.75" customHeight="1">
      <c r="A433" s="5"/>
      <c r="B433" s="27"/>
      <c r="C433" s="27"/>
      <c r="D433" s="27"/>
      <c r="E433" s="27"/>
      <c r="F433" s="27"/>
      <c r="G433" s="78"/>
      <c r="H433" s="31"/>
      <c r="I433" s="27"/>
      <c r="J433" s="27"/>
      <c r="K433" s="27"/>
      <c r="L433" s="27"/>
      <c r="M433" s="27"/>
      <c r="N433" s="27"/>
      <c r="O433" s="27"/>
      <c r="P433" s="27"/>
      <c r="Q433" s="27"/>
      <c r="R433" s="27"/>
      <c r="S433" s="27"/>
      <c r="T433" s="27"/>
      <c r="U433" s="27"/>
      <c r="V433" s="27"/>
      <c r="W433" s="27"/>
      <c r="X433" s="27"/>
      <c r="Y433" s="27"/>
      <c r="Z433" s="27"/>
      <c r="AA433" s="27"/>
      <c r="AB433" s="27"/>
    </row>
    <row r="434" ht="12.75" customHeight="1">
      <c r="A434" s="5"/>
      <c r="B434" s="27"/>
      <c r="C434" s="27"/>
      <c r="D434" s="27"/>
      <c r="E434" s="27"/>
      <c r="F434" s="27"/>
      <c r="G434" s="78"/>
      <c r="H434" s="31"/>
      <c r="I434" s="27"/>
      <c r="J434" s="27"/>
      <c r="K434" s="27"/>
      <c r="L434" s="27"/>
      <c r="M434" s="27"/>
      <c r="N434" s="27"/>
      <c r="O434" s="27"/>
      <c r="P434" s="27"/>
      <c r="Q434" s="27"/>
      <c r="R434" s="27"/>
      <c r="S434" s="27"/>
      <c r="T434" s="27"/>
      <c r="U434" s="27"/>
      <c r="V434" s="27"/>
      <c r="W434" s="27"/>
      <c r="X434" s="27"/>
      <c r="Y434" s="27"/>
      <c r="Z434" s="27"/>
      <c r="AA434" s="27"/>
      <c r="AB434" s="27"/>
    </row>
    <row r="435" ht="12.75" customHeight="1">
      <c r="A435" s="5"/>
      <c r="B435" s="27"/>
      <c r="C435" s="27"/>
      <c r="D435" s="27"/>
      <c r="E435" s="27"/>
      <c r="F435" s="27"/>
      <c r="G435" s="78"/>
      <c r="H435" s="31"/>
      <c r="I435" s="27"/>
      <c r="J435" s="27"/>
      <c r="K435" s="27"/>
      <c r="L435" s="27"/>
      <c r="M435" s="27"/>
      <c r="N435" s="27"/>
      <c r="O435" s="27"/>
      <c r="P435" s="27"/>
      <c r="Q435" s="27"/>
      <c r="R435" s="27"/>
      <c r="S435" s="27"/>
      <c r="T435" s="27"/>
      <c r="U435" s="27"/>
      <c r="V435" s="27"/>
      <c r="W435" s="27"/>
      <c r="X435" s="27"/>
      <c r="Y435" s="27"/>
      <c r="Z435" s="27"/>
      <c r="AA435" s="27"/>
      <c r="AB435" s="27"/>
    </row>
    <row r="436" ht="12.75" customHeight="1">
      <c r="A436" s="5"/>
      <c r="B436" s="27"/>
      <c r="C436" s="27"/>
      <c r="D436" s="27"/>
      <c r="E436" s="27"/>
      <c r="F436" s="27"/>
      <c r="G436" s="78"/>
      <c r="H436" s="31"/>
      <c r="I436" s="27"/>
      <c r="J436" s="27"/>
      <c r="K436" s="27"/>
      <c r="L436" s="27"/>
      <c r="M436" s="27"/>
      <c r="N436" s="27"/>
      <c r="O436" s="27"/>
      <c r="P436" s="27"/>
      <c r="Q436" s="27"/>
      <c r="R436" s="27"/>
      <c r="S436" s="27"/>
      <c r="T436" s="27"/>
      <c r="U436" s="27"/>
      <c r="V436" s="27"/>
      <c r="W436" s="27"/>
      <c r="X436" s="27"/>
      <c r="Y436" s="27"/>
      <c r="Z436" s="27"/>
      <c r="AA436" s="27"/>
      <c r="AB436" s="27"/>
    </row>
    <row r="437" ht="12.75" customHeight="1">
      <c r="A437" s="5"/>
      <c r="B437" s="27"/>
      <c r="C437" s="27"/>
      <c r="D437" s="27"/>
      <c r="E437" s="27"/>
      <c r="F437" s="27"/>
      <c r="G437" s="78"/>
      <c r="H437" s="31"/>
      <c r="I437" s="27"/>
      <c r="J437" s="27"/>
      <c r="K437" s="27"/>
      <c r="L437" s="27"/>
      <c r="M437" s="27"/>
      <c r="N437" s="27"/>
      <c r="O437" s="27"/>
      <c r="P437" s="27"/>
      <c r="Q437" s="27"/>
      <c r="R437" s="27"/>
      <c r="S437" s="27"/>
      <c r="T437" s="27"/>
      <c r="U437" s="27"/>
      <c r="V437" s="27"/>
      <c r="W437" s="27"/>
      <c r="X437" s="27"/>
      <c r="Y437" s="27"/>
      <c r="Z437" s="27"/>
      <c r="AA437" s="27"/>
      <c r="AB437" s="27"/>
    </row>
    <row r="438" ht="12.75" customHeight="1">
      <c r="A438" s="5"/>
      <c r="B438" s="27"/>
      <c r="C438" s="27"/>
      <c r="D438" s="27"/>
      <c r="E438" s="27"/>
      <c r="F438" s="27"/>
      <c r="G438" s="78"/>
      <c r="H438" s="31"/>
      <c r="I438" s="27"/>
      <c r="J438" s="27"/>
      <c r="K438" s="27"/>
      <c r="L438" s="27"/>
      <c r="M438" s="27"/>
      <c r="N438" s="27"/>
      <c r="O438" s="27"/>
      <c r="P438" s="27"/>
      <c r="Q438" s="27"/>
      <c r="R438" s="27"/>
      <c r="S438" s="27"/>
      <c r="T438" s="27"/>
      <c r="U438" s="27"/>
      <c r="V438" s="27"/>
      <c r="W438" s="27"/>
      <c r="X438" s="27"/>
      <c r="Y438" s="27"/>
      <c r="Z438" s="27"/>
      <c r="AA438" s="27"/>
      <c r="AB438" s="27"/>
    </row>
    <row r="439" ht="12.75" customHeight="1">
      <c r="A439" s="5"/>
      <c r="B439" s="27"/>
      <c r="C439" s="27"/>
      <c r="D439" s="27"/>
      <c r="E439" s="27"/>
      <c r="F439" s="27"/>
      <c r="G439" s="78"/>
      <c r="H439" s="31"/>
      <c r="I439" s="27"/>
      <c r="J439" s="27"/>
      <c r="K439" s="27"/>
      <c r="L439" s="27"/>
      <c r="M439" s="27"/>
      <c r="N439" s="27"/>
      <c r="O439" s="27"/>
      <c r="P439" s="27"/>
      <c r="Q439" s="27"/>
      <c r="R439" s="27"/>
      <c r="S439" s="27"/>
      <c r="T439" s="27"/>
      <c r="U439" s="27"/>
      <c r="V439" s="27"/>
      <c r="W439" s="27"/>
      <c r="X439" s="27"/>
      <c r="Y439" s="27"/>
      <c r="Z439" s="27"/>
      <c r="AA439" s="27"/>
      <c r="AB439" s="27"/>
    </row>
    <row r="440" ht="12.75" customHeight="1">
      <c r="A440" s="5"/>
      <c r="B440" s="27"/>
      <c r="C440" s="27"/>
      <c r="D440" s="27"/>
      <c r="E440" s="27"/>
      <c r="F440" s="27"/>
      <c r="G440" s="78"/>
      <c r="H440" s="31"/>
      <c r="I440" s="27"/>
      <c r="J440" s="27"/>
      <c r="K440" s="27"/>
      <c r="L440" s="27"/>
      <c r="M440" s="27"/>
      <c r="N440" s="27"/>
      <c r="O440" s="27"/>
      <c r="P440" s="27"/>
      <c r="Q440" s="27"/>
      <c r="R440" s="27"/>
      <c r="S440" s="27"/>
      <c r="T440" s="27"/>
      <c r="U440" s="27"/>
      <c r="V440" s="27"/>
      <c r="W440" s="27"/>
      <c r="X440" s="27"/>
      <c r="Y440" s="27"/>
      <c r="Z440" s="27"/>
      <c r="AA440" s="27"/>
      <c r="AB440" s="27"/>
    </row>
    <row r="441" ht="12.75" customHeight="1">
      <c r="A441" s="5"/>
      <c r="B441" s="27"/>
      <c r="C441" s="27"/>
      <c r="D441" s="27"/>
      <c r="E441" s="27"/>
      <c r="F441" s="27"/>
      <c r="G441" s="78"/>
      <c r="H441" s="31"/>
      <c r="I441" s="27"/>
      <c r="J441" s="27"/>
      <c r="K441" s="27"/>
      <c r="L441" s="27"/>
      <c r="M441" s="27"/>
      <c r="N441" s="27"/>
      <c r="O441" s="27"/>
      <c r="P441" s="27"/>
      <c r="Q441" s="27"/>
      <c r="R441" s="27"/>
      <c r="S441" s="27"/>
      <c r="T441" s="27"/>
      <c r="U441" s="27"/>
      <c r="V441" s="27"/>
      <c r="W441" s="27"/>
      <c r="X441" s="27"/>
      <c r="Y441" s="27"/>
      <c r="Z441" s="27"/>
      <c r="AA441" s="27"/>
      <c r="AB441" s="27"/>
    </row>
    <row r="442" ht="12.75" customHeight="1">
      <c r="A442" s="5"/>
      <c r="B442" s="27"/>
      <c r="C442" s="27"/>
      <c r="D442" s="27"/>
      <c r="E442" s="27"/>
      <c r="F442" s="27"/>
      <c r="G442" s="78"/>
      <c r="H442" s="31"/>
      <c r="I442" s="27"/>
      <c r="J442" s="27"/>
      <c r="K442" s="27"/>
      <c r="L442" s="27"/>
      <c r="M442" s="27"/>
      <c r="N442" s="27"/>
      <c r="O442" s="27"/>
      <c r="P442" s="27"/>
      <c r="Q442" s="27"/>
      <c r="R442" s="27"/>
      <c r="S442" s="27"/>
      <c r="T442" s="27"/>
      <c r="U442" s="27"/>
      <c r="V442" s="27"/>
      <c r="W442" s="27"/>
      <c r="X442" s="27"/>
      <c r="Y442" s="27"/>
      <c r="Z442" s="27"/>
      <c r="AA442" s="27"/>
      <c r="AB442" s="27"/>
    </row>
    <row r="443" ht="12.75" customHeight="1">
      <c r="A443" s="5"/>
      <c r="B443" s="27"/>
      <c r="C443" s="27"/>
      <c r="D443" s="27"/>
      <c r="E443" s="27"/>
      <c r="F443" s="27"/>
      <c r="G443" s="78"/>
      <c r="H443" s="31"/>
      <c r="I443" s="27"/>
      <c r="J443" s="27"/>
      <c r="K443" s="27"/>
      <c r="L443" s="27"/>
      <c r="M443" s="27"/>
      <c r="N443" s="27"/>
      <c r="O443" s="27"/>
      <c r="P443" s="27"/>
      <c r="Q443" s="27"/>
      <c r="R443" s="27"/>
      <c r="S443" s="27"/>
      <c r="T443" s="27"/>
      <c r="U443" s="27"/>
      <c r="V443" s="27"/>
      <c r="W443" s="27"/>
      <c r="X443" s="27"/>
      <c r="Y443" s="27"/>
      <c r="Z443" s="27"/>
      <c r="AA443" s="27"/>
      <c r="AB443" s="27"/>
    </row>
    <row r="444" ht="12.75" customHeight="1">
      <c r="A444" s="5"/>
      <c r="B444" s="27"/>
      <c r="C444" s="27"/>
      <c r="D444" s="27"/>
      <c r="E444" s="27"/>
      <c r="F444" s="27"/>
      <c r="G444" s="78"/>
      <c r="H444" s="31"/>
      <c r="I444" s="27"/>
      <c r="J444" s="27"/>
      <c r="K444" s="27"/>
      <c r="L444" s="27"/>
      <c r="M444" s="27"/>
      <c r="N444" s="27"/>
      <c r="O444" s="27"/>
      <c r="P444" s="27"/>
      <c r="Q444" s="27"/>
      <c r="R444" s="27"/>
      <c r="S444" s="27"/>
      <c r="T444" s="27"/>
      <c r="U444" s="27"/>
      <c r="V444" s="27"/>
      <c r="W444" s="27"/>
      <c r="X444" s="27"/>
      <c r="Y444" s="27"/>
      <c r="Z444" s="27"/>
      <c r="AA444" s="27"/>
      <c r="AB444" s="27"/>
    </row>
    <row r="445" ht="12.75" customHeight="1">
      <c r="A445" s="5"/>
      <c r="B445" s="27"/>
      <c r="C445" s="27"/>
      <c r="D445" s="27"/>
      <c r="E445" s="27"/>
      <c r="F445" s="27"/>
      <c r="G445" s="78"/>
      <c r="H445" s="31"/>
      <c r="I445" s="27"/>
      <c r="J445" s="27"/>
      <c r="K445" s="27"/>
      <c r="L445" s="27"/>
      <c r="M445" s="27"/>
      <c r="N445" s="27"/>
      <c r="O445" s="27"/>
      <c r="P445" s="27"/>
      <c r="Q445" s="27"/>
      <c r="R445" s="27"/>
      <c r="S445" s="27"/>
      <c r="T445" s="27"/>
      <c r="U445" s="27"/>
      <c r="V445" s="27"/>
      <c r="W445" s="27"/>
      <c r="X445" s="27"/>
      <c r="Y445" s="27"/>
      <c r="Z445" s="27"/>
      <c r="AA445" s="27"/>
      <c r="AB445" s="27"/>
    </row>
    <row r="446" ht="12.75" customHeight="1">
      <c r="A446" s="5"/>
      <c r="B446" s="27"/>
      <c r="C446" s="27"/>
      <c r="D446" s="27"/>
      <c r="E446" s="27"/>
      <c r="F446" s="27"/>
      <c r="G446" s="78"/>
      <c r="H446" s="31"/>
      <c r="I446" s="27"/>
      <c r="J446" s="27"/>
      <c r="K446" s="27"/>
      <c r="L446" s="27"/>
      <c r="M446" s="27"/>
      <c r="N446" s="27"/>
      <c r="O446" s="27"/>
      <c r="P446" s="27"/>
      <c r="Q446" s="27"/>
      <c r="R446" s="27"/>
      <c r="S446" s="27"/>
      <c r="T446" s="27"/>
      <c r="U446" s="27"/>
      <c r="V446" s="27"/>
      <c r="W446" s="27"/>
      <c r="X446" s="27"/>
      <c r="Y446" s="27"/>
      <c r="Z446" s="27"/>
      <c r="AA446" s="27"/>
      <c r="AB446" s="27"/>
    </row>
    <row r="447" ht="12.75" customHeight="1">
      <c r="A447" s="5"/>
      <c r="B447" s="27"/>
      <c r="C447" s="27"/>
      <c r="D447" s="27"/>
      <c r="E447" s="27"/>
      <c r="F447" s="27"/>
      <c r="G447" s="78"/>
      <c r="H447" s="31"/>
      <c r="I447" s="27"/>
      <c r="J447" s="27"/>
      <c r="K447" s="27"/>
      <c r="L447" s="27"/>
      <c r="M447" s="27"/>
      <c r="N447" s="27"/>
      <c r="O447" s="27"/>
      <c r="P447" s="27"/>
      <c r="Q447" s="27"/>
      <c r="R447" s="27"/>
      <c r="S447" s="27"/>
      <c r="T447" s="27"/>
      <c r="U447" s="27"/>
      <c r="V447" s="27"/>
      <c r="W447" s="27"/>
      <c r="X447" s="27"/>
      <c r="Y447" s="27"/>
      <c r="Z447" s="27"/>
      <c r="AA447" s="27"/>
      <c r="AB447" s="27"/>
    </row>
    <row r="448" ht="12.75" customHeight="1">
      <c r="A448" s="5"/>
      <c r="B448" s="27"/>
      <c r="C448" s="27"/>
      <c r="D448" s="27"/>
      <c r="E448" s="27"/>
      <c r="F448" s="27"/>
      <c r="G448" s="78"/>
      <c r="H448" s="31"/>
      <c r="I448" s="27"/>
      <c r="J448" s="27"/>
      <c r="K448" s="27"/>
      <c r="L448" s="27"/>
      <c r="M448" s="27"/>
      <c r="N448" s="27"/>
      <c r="O448" s="27"/>
      <c r="P448" s="27"/>
      <c r="Q448" s="27"/>
      <c r="R448" s="27"/>
      <c r="S448" s="27"/>
      <c r="T448" s="27"/>
      <c r="U448" s="27"/>
      <c r="V448" s="27"/>
      <c r="W448" s="27"/>
      <c r="X448" s="27"/>
      <c r="Y448" s="27"/>
      <c r="Z448" s="27"/>
      <c r="AA448" s="27"/>
      <c r="AB448" s="27"/>
    </row>
    <row r="449" ht="12.75" customHeight="1">
      <c r="A449" s="5"/>
      <c r="B449" s="27"/>
      <c r="C449" s="27"/>
      <c r="D449" s="27"/>
      <c r="E449" s="27"/>
      <c r="F449" s="27"/>
      <c r="G449" s="78"/>
      <c r="H449" s="31"/>
      <c r="I449" s="27"/>
      <c r="J449" s="27"/>
      <c r="K449" s="27"/>
      <c r="L449" s="27"/>
      <c r="M449" s="27"/>
      <c r="N449" s="27"/>
      <c r="O449" s="27"/>
      <c r="P449" s="27"/>
      <c r="Q449" s="27"/>
      <c r="R449" s="27"/>
      <c r="S449" s="27"/>
      <c r="T449" s="27"/>
      <c r="U449" s="27"/>
      <c r="V449" s="27"/>
      <c r="W449" s="27"/>
      <c r="X449" s="27"/>
      <c r="Y449" s="27"/>
      <c r="Z449" s="27"/>
      <c r="AA449" s="27"/>
      <c r="AB449" s="27"/>
    </row>
    <row r="450" ht="12.75" customHeight="1">
      <c r="A450" s="5"/>
      <c r="B450" s="27"/>
      <c r="C450" s="27"/>
      <c r="D450" s="27"/>
      <c r="E450" s="27"/>
      <c r="F450" s="27"/>
      <c r="G450" s="78"/>
      <c r="H450" s="31"/>
      <c r="I450" s="27"/>
      <c r="J450" s="27"/>
      <c r="K450" s="27"/>
      <c r="L450" s="27"/>
      <c r="M450" s="27"/>
      <c r="N450" s="27"/>
      <c r="O450" s="27"/>
      <c r="P450" s="27"/>
      <c r="Q450" s="27"/>
      <c r="R450" s="27"/>
      <c r="S450" s="27"/>
      <c r="T450" s="27"/>
      <c r="U450" s="27"/>
      <c r="V450" s="27"/>
      <c r="W450" s="27"/>
      <c r="X450" s="27"/>
      <c r="Y450" s="27"/>
      <c r="Z450" s="27"/>
      <c r="AA450" s="27"/>
      <c r="AB450" s="27"/>
    </row>
    <row r="451" ht="12.75" customHeight="1">
      <c r="A451" s="5"/>
      <c r="B451" s="27"/>
      <c r="C451" s="27"/>
      <c r="D451" s="27"/>
      <c r="E451" s="27"/>
      <c r="F451" s="27"/>
      <c r="G451" s="78"/>
      <c r="H451" s="31"/>
      <c r="I451" s="27"/>
      <c r="J451" s="27"/>
      <c r="K451" s="27"/>
      <c r="L451" s="27"/>
      <c r="M451" s="27"/>
      <c r="N451" s="27"/>
      <c r="O451" s="27"/>
      <c r="P451" s="27"/>
      <c r="Q451" s="27"/>
      <c r="R451" s="27"/>
      <c r="S451" s="27"/>
      <c r="T451" s="27"/>
      <c r="U451" s="27"/>
      <c r="V451" s="27"/>
      <c r="W451" s="27"/>
      <c r="X451" s="27"/>
      <c r="Y451" s="27"/>
      <c r="Z451" s="27"/>
      <c r="AA451" s="27"/>
      <c r="AB451" s="27"/>
    </row>
    <row r="452" ht="12.75" customHeight="1">
      <c r="A452" s="5"/>
      <c r="B452" s="27"/>
      <c r="C452" s="27"/>
      <c r="D452" s="27"/>
      <c r="E452" s="27"/>
      <c r="F452" s="27"/>
      <c r="G452" s="78"/>
      <c r="H452" s="31"/>
      <c r="I452" s="27"/>
      <c r="J452" s="27"/>
      <c r="K452" s="27"/>
      <c r="L452" s="27"/>
      <c r="M452" s="27"/>
      <c r="N452" s="27"/>
      <c r="O452" s="27"/>
      <c r="P452" s="27"/>
      <c r="Q452" s="27"/>
      <c r="R452" s="27"/>
      <c r="S452" s="27"/>
      <c r="T452" s="27"/>
      <c r="U452" s="27"/>
      <c r="V452" s="27"/>
      <c r="W452" s="27"/>
      <c r="X452" s="27"/>
      <c r="Y452" s="27"/>
      <c r="Z452" s="27"/>
      <c r="AA452" s="27"/>
      <c r="AB452" s="27"/>
    </row>
    <row r="453" ht="12.75" customHeight="1">
      <c r="A453" s="5"/>
      <c r="B453" s="27"/>
      <c r="C453" s="27"/>
      <c r="D453" s="27"/>
      <c r="E453" s="27"/>
      <c r="F453" s="27"/>
      <c r="G453" s="78"/>
      <c r="H453" s="31"/>
      <c r="I453" s="27"/>
      <c r="J453" s="27"/>
      <c r="K453" s="27"/>
      <c r="L453" s="27"/>
      <c r="M453" s="27"/>
      <c r="N453" s="27"/>
      <c r="O453" s="27"/>
      <c r="P453" s="27"/>
      <c r="Q453" s="27"/>
      <c r="R453" s="27"/>
      <c r="S453" s="27"/>
      <c r="T453" s="27"/>
      <c r="U453" s="27"/>
      <c r="V453" s="27"/>
      <c r="W453" s="27"/>
      <c r="X453" s="27"/>
      <c r="Y453" s="27"/>
      <c r="Z453" s="27"/>
      <c r="AA453" s="27"/>
      <c r="AB453" s="27"/>
    </row>
    <row r="454" ht="12.75" customHeight="1">
      <c r="A454" s="5"/>
      <c r="B454" s="27"/>
      <c r="C454" s="27"/>
      <c r="D454" s="27"/>
      <c r="E454" s="27"/>
      <c r="F454" s="27"/>
      <c r="G454" s="78"/>
      <c r="H454" s="31"/>
      <c r="I454" s="27"/>
      <c r="J454" s="27"/>
      <c r="K454" s="27"/>
      <c r="L454" s="27"/>
      <c r="M454" s="27"/>
      <c r="N454" s="27"/>
      <c r="O454" s="27"/>
      <c r="P454" s="27"/>
      <c r="Q454" s="27"/>
      <c r="R454" s="27"/>
      <c r="S454" s="27"/>
      <c r="T454" s="27"/>
      <c r="U454" s="27"/>
      <c r="V454" s="27"/>
      <c r="W454" s="27"/>
      <c r="X454" s="27"/>
      <c r="Y454" s="27"/>
      <c r="Z454" s="27"/>
      <c r="AA454" s="27"/>
      <c r="AB454" s="27"/>
    </row>
    <row r="455" ht="12.75" customHeight="1">
      <c r="A455" s="5"/>
      <c r="B455" s="27"/>
      <c r="C455" s="27"/>
      <c r="D455" s="27"/>
      <c r="E455" s="27"/>
      <c r="F455" s="27"/>
      <c r="G455" s="78"/>
      <c r="H455" s="31"/>
      <c r="I455" s="27"/>
      <c r="J455" s="27"/>
      <c r="K455" s="27"/>
      <c r="L455" s="27"/>
      <c r="M455" s="27"/>
      <c r="N455" s="27"/>
      <c r="O455" s="27"/>
      <c r="P455" s="27"/>
      <c r="Q455" s="27"/>
      <c r="R455" s="27"/>
      <c r="S455" s="27"/>
      <c r="T455" s="27"/>
      <c r="U455" s="27"/>
      <c r="V455" s="27"/>
      <c r="W455" s="27"/>
      <c r="X455" s="27"/>
      <c r="Y455" s="27"/>
      <c r="Z455" s="27"/>
      <c r="AA455" s="27"/>
      <c r="AB455" s="27"/>
    </row>
    <row r="456" ht="12.75" customHeight="1">
      <c r="A456" s="5"/>
      <c r="B456" s="27"/>
      <c r="C456" s="27"/>
      <c r="D456" s="27"/>
      <c r="E456" s="27"/>
      <c r="F456" s="27"/>
      <c r="G456" s="78"/>
      <c r="H456" s="31"/>
      <c r="I456" s="27"/>
      <c r="J456" s="27"/>
      <c r="K456" s="27"/>
      <c r="L456" s="27"/>
      <c r="M456" s="27"/>
      <c r="N456" s="27"/>
      <c r="O456" s="27"/>
      <c r="P456" s="27"/>
      <c r="Q456" s="27"/>
      <c r="R456" s="27"/>
      <c r="S456" s="27"/>
      <c r="T456" s="27"/>
      <c r="U456" s="27"/>
      <c r="V456" s="27"/>
      <c r="W456" s="27"/>
      <c r="X456" s="27"/>
      <c r="Y456" s="27"/>
      <c r="Z456" s="27"/>
      <c r="AA456" s="27"/>
      <c r="AB456" s="27"/>
    </row>
    <row r="457" ht="12.75" customHeight="1">
      <c r="A457" s="5"/>
      <c r="B457" s="27"/>
      <c r="C457" s="27"/>
      <c r="D457" s="27"/>
      <c r="E457" s="27"/>
      <c r="F457" s="27"/>
      <c r="G457" s="78"/>
      <c r="H457" s="31"/>
      <c r="I457" s="27"/>
      <c r="J457" s="27"/>
      <c r="K457" s="27"/>
      <c r="L457" s="27"/>
      <c r="M457" s="27"/>
      <c r="N457" s="27"/>
      <c r="O457" s="27"/>
      <c r="P457" s="27"/>
      <c r="Q457" s="27"/>
      <c r="R457" s="27"/>
      <c r="S457" s="27"/>
      <c r="T457" s="27"/>
      <c r="U457" s="27"/>
      <c r="V457" s="27"/>
      <c r="W457" s="27"/>
      <c r="X457" s="27"/>
      <c r="Y457" s="27"/>
      <c r="Z457" s="27"/>
      <c r="AA457" s="27"/>
      <c r="AB457" s="27"/>
    </row>
    <row r="458" ht="12.75" customHeight="1">
      <c r="A458" s="5"/>
      <c r="B458" s="27"/>
      <c r="C458" s="27"/>
      <c r="D458" s="27"/>
      <c r="E458" s="27"/>
      <c r="F458" s="27"/>
      <c r="G458" s="78"/>
      <c r="H458" s="31"/>
      <c r="I458" s="27"/>
      <c r="J458" s="27"/>
      <c r="K458" s="27"/>
      <c r="L458" s="27"/>
      <c r="M458" s="27"/>
      <c r="N458" s="27"/>
      <c r="O458" s="27"/>
      <c r="P458" s="27"/>
      <c r="Q458" s="27"/>
      <c r="R458" s="27"/>
      <c r="S458" s="27"/>
      <c r="T458" s="27"/>
      <c r="U458" s="27"/>
      <c r="V458" s="27"/>
      <c r="W458" s="27"/>
      <c r="X458" s="27"/>
      <c r="Y458" s="27"/>
      <c r="Z458" s="27"/>
      <c r="AA458" s="27"/>
      <c r="AB458" s="27"/>
    </row>
    <row r="459" ht="12.75" customHeight="1">
      <c r="A459" s="5"/>
      <c r="B459" s="27"/>
      <c r="C459" s="27"/>
      <c r="D459" s="27"/>
      <c r="E459" s="27"/>
      <c r="F459" s="27"/>
      <c r="G459" s="78"/>
      <c r="H459" s="31"/>
      <c r="I459" s="27"/>
      <c r="J459" s="27"/>
      <c r="K459" s="27"/>
      <c r="L459" s="27"/>
      <c r="M459" s="27"/>
      <c r="N459" s="27"/>
      <c r="O459" s="27"/>
      <c r="P459" s="27"/>
      <c r="Q459" s="27"/>
      <c r="R459" s="27"/>
      <c r="S459" s="27"/>
      <c r="T459" s="27"/>
      <c r="U459" s="27"/>
      <c r="V459" s="27"/>
      <c r="W459" s="27"/>
      <c r="X459" s="27"/>
      <c r="Y459" s="27"/>
      <c r="Z459" s="27"/>
      <c r="AA459" s="27"/>
      <c r="AB459" s="27"/>
    </row>
    <row r="460" ht="12.75" customHeight="1">
      <c r="A460" s="5"/>
      <c r="B460" s="27"/>
      <c r="C460" s="27"/>
      <c r="D460" s="27"/>
      <c r="E460" s="27"/>
      <c r="F460" s="27"/>
      <c r="G460" s="78"/>
      <c r="H460" s="31"/>
      <c r="I460" s="27"/>
      <c r="J460" s="27"/>
      <c r="K460" s="27"/>
      <c r="L460" s="27"/>
      <c r="M460" s="27"/>
      <c r="N460" s="27"/>
      <c r="O460" s="27"/>
      <c r="P460" s="27"/>
      <c r="Q460" s="27"/>
      <c r="R460" s="27"/>
      <c r="S460" s="27"/>
      <c r="T460" s="27"/>
      <c r="U460" s="27"/>
      <c r="V460" s="27"/>
      <c r="W460" s="27"/>
      <c r="X460" s="27"/>
      <c r="Y460" s="27"/>
      <c r="Z460" s="27"/>
      <c r="AA460" s="27"/>
      <c r="AB460" s="27"/>
    </row>
    <row r="461" ht="12.75" customHeight="1">
      <c r="A461" s="5"/>
      <c r="B461" s="27"/>
      <c r="C461" s="27"/>
      <c r="D461" s="27"/>
      <c r="E461" s="27"/>
      <c r="F461" s="27"/>
      <c r="G461" s="78"/>
      <c r="H461" s="31"/>
      <c r="I461" s="27"/>
      <c r="J461" s="27"/>
      <c r="K461" s="27"/>
      <c r="L461" s="27"/>
      <c r="M461" s="27"/>
      <c r="N461" s="27"/>
      <c r="O461" s="27"/>
      <c r="P461" s="27"/>
      <c r="Q461" s="27"/>
      <c r="R461" s="27"/>
      <c r="S461" s="27"/>
      <c r="T461" s="27"/>
      <c r="U461" s="27"/>
      <c r="V461" s="27"/>
      <c r="W461" s="27"/>
      <c r="X461" s="27"/>
      <c r="Y461" s="27"/>
      <c r="Z461" s="27"/>
      <c r="AA461" s="27"/>
      <c r="AB461" s="27"/>
    </row>
    <row r="462" ht="12.75" customHeight="1">
      <c r="A462" s="5"/>
      <c r="B462" s="27"/>
      <c r="C462" s="27"/>
      <c r="D462" s="27"/>
      <c r="E462" s="27"/>
      <c r="F462" s="27"/>
      <c r="G462" s="78"/>
      <c r="H462" s="31"/>
      <c r="I462" s="27"/>
      <c r="J462" s="27"/>
      <c r="K462" s="27"/>
      <c r="L462" s="27"/>
      <c r="M462" s="27"/>
      <c r="N462" s="27"/>
      <c r="O462" s="27"/>
      <c r="P462" s="27"/>
      <c r="Q462" s="27"/>
      <c r="R462" s="27"/>
      <c r="S462" s="27"/>
      <c r="T462" s="27"/>
      <c r="U462" s="27"/>
      <c r="V462" s="27"/>
      <c r="W462" s="27"/>
      <c r="X462" s="27"/>
      <c r="Y462" s="27"/>
      <c r="Z462" s="27"/>
      <c r="AA462" s="27"/>
      <c r="AB462" s="27"/>
    </row>
    <row r="463" ht="12.75" customHeight="1">
      <c r="A463" s="5"/>
      <c r="B463" s="27"/>
      <c r="C463" s="27"/>
      <c r="D463" s="27"/>
      <c r="E463" s="27"/>
      <c r="F463" s="27"/>
      <c r="G463" s="78"/>
      <c r="H463" s="31"/>
      <c r="I463" s="27"/>
      <c r="J463" s="27"/>
      <c r="K463" s="27"/>
      <c r="L463" s="27"/>
      <c r="M463" s="27"/>
      <c r="N463" s="27"/>
      <c r="O463" s="27"/>
      <c r="P463" s="27"/>
      <c r="Q463" s="27"/>
      <c r="R463" s="27"/>
      <c r="S463" s="27"/>
      <c r="T463" s="27"/>
      <c r="U463" s="27"/>
      <c r="V463" s="27"/>
      <c r="W463" s="27"/>
      <c r="X463" s="27"/>
      <c r="Y463" s="27"/>
      <c r="Z463" s="27"/>
      <c r="AA463" s="27"/>
      <c r="AB463" s="27"/>
    </row>
    <row r="464" ht="12.75" customHeight="1">
      <c r="A464" s="5"/>
      <c r="B464" s="27"/>
      <c r="C464" s="27"/>
      <c r="D464" s="27"/>
      <c r="E464" s="27"/>
      <c r="F464" s="27"/>
      <c r="G464" s="78"/>
      <c r="H464" s="31"/>
      <c r="I464" s="27"/>
      <c r="J464" s="27"/>
      <c r="K464" s="27"/>
      <c r="L464" s="27"/>
      <c r="M464" s="27"/>
      <c r="N464" s="27"/>
      <c r="O464" s="27"/>
      <c r="P464" s="27"/>
      <c r="Q464" s="27"/>
      <c r="R464" s="27"/>
      <c r="S464" s="27"/>
      <c r="T464" s="27"/>
      <c r="U464" s="27"/>
      <c r="V464" s="27"/>
      <c r="W464" s="27"/>
      <c r="X464" s="27"/>
      <c r="Y464" s="27"/>
      <c r="Z464" s="27"/>
      <c r="AA464" s="27"/>
      <c r="AB464" s="27"/>
    </row>
    <row r="465" ht="12.75" customHeight="1">
      <c r="A465" s="5"/>
      <c r="B465" s="27"/>
      <c r="C465" s="27"/>
      <c r="D465" s="27"/>
      <c r="E465" s="27"/>
      <c r="F465" s="27"/>
      <c r="G465" s="78"/>
      <c r="H465" s="31"/>
      <c r="I465" s="27"/>
      <c r="J465" s="27"/>
      <c r="K465" s="27"/>
      <c r="L465" s="27"/>
      <c r="M465" s="27"/>
      <c r="N465" s="27"/>
      <c r="O465" s="27"/>
      <c r="P465" s="27"/>
      <c r="Q465" s="27"/>
      <c r="R465" s="27"/>
      <c r="S465" s="27"/>
      <c r="T465" s="27"/>
      <c r="U465" s="27"/>
      <c r="V465" s="27"/>
      <c r="W465" s="27"/>
      <c r="X465" s="27"/>
      <c r="Y465" s="27"/>
      <c r="Z465" s="27"/>
      <c r="AA465" s="27"/>
      <c r="AB465" s="27"/>
    </row>
    <row r="466" ht="12.75" customHeight="1">
      <c r="A466" s="5"/>
      <c r="B466" s="27"/>
      <c r="C466" s="27"/>
      <c r="D466" s="27"/>
      <c r="E466" s="27"/>
      <c r="F466" s="27"/>
      <c r="G466" s="78"/>
      <c r="H466" s="31"/>
      <c r="I466" s="27"/>
      <c r="J466" s="27"/>
      <c r="K466" s="27"/>
      <c r="L466" s="27"/>
      <c r="M466" s="27"/>
      <c r="N466" s="27"/>
      <c r="O466" s="27"/>
      <c r="P466" s="27"/>
      <c r="Q466" s="27"/>
      <c r="R466" s="27"/>
      <c r="S466" s="27"/>
      <c r="T466" s="27"/>
      <c r="U466" s="27"/>
      <c r="V466" s="27"/>
      <c r="W466" s="27"/>
      <c r="X466" s="27"/>
      <c r="Y466" s="27"/>
      <c r="Z466" s="27"/>
      <c r="AA466" s="27"/>
      <c r="AB466" s="27"/>
    </row>
    <row r="467" ht="12.75" customHeight="1">
      <c r="A467" s="5"/>
      <c r="B467" s="27"/>
      <c r="C467" s="27"/>
      <c r="D467" s="27"/>
      <c r="E467" s="27"/>
      <c r="F467" s="27"/>
      <c r="G467" s="78"/>
      <c r="H467" s="31"/>
      <c r="I467" s="27"/>
      <c r="J467" s="27"/>
      <c r="K467" s="27"/>
      <c r="L467" s="27"/>
      <c r="M467" s="27"/>
      <c r="N467" s="27"/>
      <c r="O467" s="27"/>
      <c r="P467" s="27"/>
      <c r="Q467" s="27"/>
      <c r="R467" s="27"/>
      <c r="S467" s="27"/>
      <c r="T467" s="27"/>
      <c r="U467" s="27"/>
      <c r="V467" s="27"/>
      <c r="W467" s="27"/>
      <c r="X467" s="27"/>
      <c r="Y467" s="27"/>
      <c r="Z467" s="27"/>
      <c r="AA467" s="27"/>
      <c r="AB467" s="27"/>
    </row>
    <row r="468" ht="12.75" customHeight="1">
      <c r="A468" s="5"/>
      <c r="B468" s="27"/>
      <c r="C468" s="27"/>
      <c r="D468" s="27"/>
      <c r="E468" s="27"/>
      <c r="F468" s="27"/>
      <c r="G468" s="78"/>
      <c r="H468" s="31"/>
      <c r="I468" s="27"/>
      <c r="J468" s="27"/>
      <c r="K468" s="27"/>
      <c r="L468" s="27"/>
      <c r="M468" s="27"/>
      <c r="N468" s="27"/>
      <c r="O468" s="27"/>
      <c r="P468" s="27"/>
      <c r="Q468" s="27"/>
      <c r="R468" s="27"/>
      <c r="S468" s="27"/>
      <c r="T468" s="27"/>
      <c r="U468" s="27"/>
      <c r="V468" s="27"/>
      <c r="W468" s="27"/>
      <c r="X468" s="27"/>
      <c r="Y468" s="27"/>
      <c r="Z468" s="27"/>
      <c r="AA468" s="27"/>
      <c r="AB468" s="27"/>
    </row>
    <row r="469" ht="12.75" customHeight="1">
      <c r="A469" s="5"/>
      <c r="B469" s="27"/>
      <c r="C469" s="27"/>
      <c r="D469" s="27"/>
      <c r="E469" s="27"/>
      <c r="F469" s="27"/>
      <c r="G469" s="78"/>
      <c r="H469" s="31"/>
      <c r="I469" s="27"/>
      <c r="J469" s="27"/>
      <c r="K469" s="27"/>
      <c r="L469" s="27"/>
      <c r="M469" s="27"/>
      <c r="N469" s="27"/>
      <c r="O469" s="27"/>
      <c r="P469" s="27"/>
      <c r="Q469" s="27"/>
      <c r="R469" s="27"/>
      <c r="S469" s="27"/>
      <c r="T469" s="27"/>
      <c r="U469" s="27"/>
      <c r="V469" s="27"/>
      <c r="W469" s="27"/>
      <c r="X469" s="27"/>
      <c r="Y469" s="27"/>
      <c r="Z469" s="27"/>
      <c r="AA469" s="27"/>
      <c r="AB469" s="27"/>
    </row>
    <row r="470" ht="12.75" customHeight="1">
      <c r="A470" s="5"/>
      <c r="B470" s="27"/>
      <c r="C470" s="27"/>
      <c r="D470" s="27"/>
      <c r="E470" s="27"/>
      <c r="F470" s="27"/>
      <c r="G470" s="78"/>
      <c r="H470" s="31"/>
      <c r="I470" s="27"/>
      <c r="J470" s="27"/>
      <c r="K470" s="27"/>
      <c r="L470" s="27"/>
      <c r="M470" s="27"/>
      <c r="N470" s="27"/>
      <c r="O470" s="27"/>
      <c r="P470" s="27"/>
      <c r="Q470" s="27"/>
      <c r="R470" s="27"/>
      <c r="S470" s="27"/>
      <c r="T470" s="27"/>
      <c r="U470" s="27"/>
      <c r="V470" s="27"/>
      <c r="W470" s="27"/>
      <c r="X470" s="27"/>
      <c r="Y470" s="27"/>
      <c r="Z470" s="27"/>
      <c r="AA470" s="27"/>
      <c r="AB470" s="27"/>
    </row>
    <row r="471" ht="12.75" customHeight="1">
      <c r="A471" s="5"/>
      <c r="B471" s="27"/>
      <c r="C471" s="27"/>
      <c r="D471" s="27"/>
      <c r="E471" s="27"/>
      <c r="F471" s="27"/>
      <c r="G471" s="78"/>
      <c r="H471" s="31"/>
      <c r="I471" s="27"/>
      <c r="J471" s="27"/>
      <c r="K471" s="27"/>
      <c r="L471" s="27"/>
      <c r="M471" s="27"/>
      <c r="N471" s="27"/>
      <c r="O471" s="27"/>
      <c r="P471" s="27"/>
      <c r="Q471" s="27"/>
      <c r="R471" s="27"/>
      <c r="S471" s="27"/>
      <c r="T471" s="27"/>
      <c r="U471" s="27"/>
      <c r="V471" s="27"/>
      <c r="W471" s="27"/>
      <c r="X471" s="27"/>
      <c r="Y471" s="27"/>
      <c r="Z471" s="27"/>
      <c r="AA471" s="27"/>
      <c r="AB471" s="27"/>
    </row>
    <row r="472" ht="12.75" customHeight="1">
      <c r="A472" s="5"/>
      <c r="B472" s="27"/>
      <c r="C472" s="27"/>
      <c r="D472" s="27"/>
      <c r="E472" s="27"/>
      <c r="F472" s="27"/>
      <c r="G472" s="78"/>
      <c r="H472" s="31"/>
      <c r="I472" s="27"/>
      <c r="J472" s="27"/>
      <c r="K472" s="27"/>
      <c r="L472" s="27"/>
      <c r="M472" s="27"/>
      <c r="N472" s="27"/>
      <c r="O472" s="27"/>
      <c r="P472" s="27"/>
      <c r="Q472" s="27"/>
      <c r="R472" s="27"/>
      <c r="S472" s="27"/>
      <c r="T472" s="27"/>
      <c r="U472" s="27"/>
      <c r="V472" s="27"/>
      <c r="W472" s="27"/>
      <c r="X472" s="27"/>
      <c r="Y472" s="27"/>
      <c r="Z472" s="27"/>
      <c r="AA472" s="27"/>
      <c r="AB472" s="27"/>
    </row>
    <row r="473" ht="12.75" customHeight="1">
      <c r="A473" s="5"/>
      <c r="B473" s="27"/>
      <c r="C473" s="27"/>
      <c r="D473" s="27"/>
      <c r="E473" s="27"/>
      <c r="F473" s="27"/>
      <c r="G473" s="78"/>
      <c r="H473" s="31"/>
      <c r="I473" s="27"/>
      <c r="J473" s="27"/>
      <c r="K473" s="27"/>
      <c r="L473" s="27"/>
      <c r="M473" s="27"/>
      <c r="N473" s="27"/>
      <c r="O473" s="27"/>
      <c r="P473" s="27"/>
      <c r="Q473" s="27"/>
      <c r="R473" s="27"/>
      <c r="S473" s="27"/>
      <c r="T473" s="27"/>
      <c r="U473" s="27"/>
      <c r="V473" s="27"/>
      <c r="W473" s="27"/>
      <c r="X473" s="27"/>
      <c r="Y473" s="27"/>
      <c r="Z473" s="27"/>
      <c r="AA473" s="27"/>
      <c r="AB473" s="27"/>
    </row>
    <row r="474" ht="12.75" customHeight="1">
      <c r="A474" s="5"/>
      <c r="B474" s="27"/>
      <c r="C474" s="27"/>
      <c r="D474" s="27"/>
      <c r="E474" s="27"/>
      <c r="F474" s="27"/>
      <c r="G474" s="78"/>
      <c r="H474" s="31"/>
      <c r="I474" s="27"/>
      <c r="J474" s="27"/>
      <c r="K474" s="27"/>
      <c r="L474" s="27"/>
      <c r="M474" s="27"/>
      <c r="N474" s="27"/>
      <c r="O474" s="27"/>
      <c r="P474" s="27"/>
      <c r="Q474" s="27"/>
      <c r="R474" s="27"/>
      <c r="S474" s="27"/>
      <c r="T474" s="27"/>
      <c r="U474" s="27"/>
      <c r="V474" s="27"/>
      <c r="W474" s="27"/>
      <c r="X474" s="27"/>
      <c r="Y474" s="27"/>
      <c r="Z474" s="27"/>
      <c r="AA474" s="27"/>
      <c r="AB474" s="27"/>
    </row>
    <row r="475" ht="12.75" customHeight="1">
      <c r="A475" s="5"/>
      <c r="B475" s="27"/>
      <c r="C475" s="27"/>
      <c r="D475" s="27"/>
      <c r="E475" s="27"/>
      <c r="F475" s="27"/>
      <c r="G475" s="78"/>
      <c r="H475" s="31"/>
      <c r="I475" s="27"/>
      <c r="J475" s="27"/>
      <c r="K475" s="27"/>
      <c r="L475" s="27"/>
      <c r="M475" s="27"/>
      <c r="N475" s="27"/>
      <c r="O475" s="27"/>
      <c r="P475" s="27"/>
      <c r="Q475" s="27"/>
      <c r="R475" s="27"/>
      <c r="S475" s="27"/>
      <c r="T475" s="27"/>
      <c r="U475" s="27"/>
      <c r="V475" s="27"/>
      <c r="W475" s="27"/>
      <c r="X475" s="27"/>
      <c r="Y475" s="27"/>
      <c r="Z475" s="27"/>
      <c r="AA475" s="27"/>
      <c r="AB475" s="27"/>
    </row>
    <row r="476" ht="12.75" customHeight="1">
      <c r="A476" s="5"/>
      <c r="B476" s="27"/>
      <c r="C476" s="27"/>
      <c r="D476" s="27"/>
      <c r="E476" s="27"/>
      <c r="F476" s="27"/>
      <c r="G476" s="78"/>
      <c r="H476" s="31"/>
      <c r="I476" s="27"/>
      <c r="J476" s="27"/>
      <c r="K476" s="27"/>
      <c r="L476" s="27"/>
      <c r="M476" s="27"/>
      <c r="N476" s="27"/>
      <c r="O476" s="27"/>
      <c r="P476" s="27"/>
      <c r="Q476" s="27"/>
      <c r="R476" s="27"/>
      <c r="S476" s="27"/>
      <c r="T476" s="27"/>
      <c r="U476" s="27"/>
      <c r="V476" s="27"/>
      <c r="W476" s="27"/>
      <c r="X476" s="27"/>
      <c r="Y476" s="27"/>
      <c r="Z476" s="27"/>
      <c r="AA476" s="27"/>
      <c r="AB476" s="27"/>
    </row>
    <row r="477" ht="12.75" customHeight="1">
      <c r="A477" s="5"/>
      <c r="B477" s="27"/>
      <c r="C477" s="27"/>
      <c r="D477" s="27"/>
      <c r="E477" s="27"/>
      <c r="F477" s="27"/>
      <c r="G477" s="78"/>
      <c r="H477" s="31"/>
      <c r="I477" s="27"/>
      <c r="J477" s="27"/>
      <c r="K477" s="27"/>
      <c r="L477" s="27"/>
      <c r="M477" s="27"/>
      <c r="N477" s="27"/>
      <c r="O477" s="27"/>
      <c r="P477" s="27"/>
      <c r="Q477" s="27"/>
      <c r="R477" s="27"/>
      <c r="S477" s="27"/>
      <c r="T477" s="27"/>
      <c r="U477" s="27"/>
      <c r="V477" s="27"/>
      <c r="W477" s="27"/>
      <c r="X477" s="27"/>
      <c r="Y477" s="27"/>
      <c r="Z477" s="27"/>
      <c r="AA477" s="27"/>
      <c r="AB477" s="27"/>
    </row>
    <row r="478" ht="12.75" customHeight="1">
      <c r="A478" s="5"/>
      <c r="B478" s="27"/>
      <c r="C478" s="27"/>
      <c r="D478" s="27"/>
      <c r="E478" s="27"/>
      <c r="F478" s="27"/>
      <c r="G478" s="78"/>
      <c r="H478" s="31"/>
      <c r="I478" s="27"/>
      <c r="J478" s="27"/>
      <c r="K478" s="27"/>
      <c r="L478" s="27"/>
      <c r="M478" s="27"/>
      <c r="N478" s="27"/>
      <c r="O478" s="27"/>
      <c r="P478" s="27"/>
      <c r="Q478" s="27"/>
      <c r="R478" s="27"/>
      <c r="S478" s="27"/>
      <c r="T478" s="27"/>
      <c r="U478" s="27"/>
      <c r="V478" s="27"/>
      <c r="W478" s="27"/>
      <c r="X478" s="27"/>
      <c r="Y478" s="27"/>
      <c r="Z478" s="27"/>
      <c r="AA478" s="27"/>
      <c r="AB478" s="27"/>
    </row>
    <row r="479" ht="12.75" customHeight="1">
      <c r="A479" s="5"/>
      <c r="B479" s="27"/>
      <c r="C479" s="27"/>
      <c r="D479" s="27"/>
      <c r="E479" s="27"/>
      <c r="F479" s="27"/>
      <c r="G479" s="78"/>
      <c r="H479" s="31"/>
      <c r="I479" s="27"/>
      <c r="J479" s="27"/>
      <c r="K479" s="27"/>
      <c r="L479" s="27"/>
      <c r="M479" s="27"/>
      <c r="N479" s="27"/>
      <c r="O479" s="27"/>
      <c r="P479" s="27"/>
      <c r="Q479" s="27"/>
      <c r="R479" s="27"/>
      <c r="S479" s="27"/>
      <c r="T479" s="27"/>
      <c r="U479" s="27"/>
      <c r="V479" s="27"/>
      <c r="W479" s="27"/>
      <c r="X479" s="27"/>
      <c r="Y479" s="27"/>
      <c r="Z479" s="27"/>
      <c r="AA479" s="27"/>
      <c r="AB479" s="27"/>
    </row>
    <row r="480" ht="12.75" customHeight="1">
      <c r="A480" s="5"/>
      <c r="B480" s="27"/>
      <c r="C480" s="27"/>
      <c r="D480" s="27"/>
      <c r="E480" s="27"/>
      <c r="F480" s="27"/>
      <c r="G480" s="78"/>
      <c r="H480" s="31"/>
      <c r="I480" s="27"/>
      <c r="J480" s="27"/>
      <c r="K480" s="27"/>
      <c r="L480" s="27"/>
      <c r="M480" s="27"/>
      <c r="N480" s="27"/>
      <c r="O480" s="27"/>
      <c r="P480" s="27"/>
      <c r="Q480" s="27"/>
      <c r="R480" s="27"/>
      <c r="S480" s="27"/>
      <c r="T480" s="27"/>
      <c r="U480" s="27"/>
      <c r="V480" s="27"/>
      <c r="W480" s="27"/>
      <c r="X480" s="27"/>
      <c r="Y480" s="27"/>
      <c r="Z480" s="27"/>
      <c r="AA480" s="27"/>
      <c r="AB480" s="27"/>
    </row>
    <row r="481" ht="12.75" customHeight="1">
      <c r="A481" s="5"/>
      <c r="B481" s="27"/>
      <c r="C481" s="27"/>
      <c r="D481" s="27"/>
      <c r="E481" s="27"/>
      <c r="F481" s="27"/>
      <c r="G481" s="78"/>
      <c r="H481" s="31"/>
      <c r="I481" s="27"/>
      <c r="J481" s="27"/>
      <c r="K481" s="27"/>
      <c r="L481" s="27"/>
      <c r="M481" s="27"/>
      <c r="N481" s="27"/>
      <c r="O481" s="27"/>
      <c r="P481" s="27"/>
      <c r="Q481" s="27"/>
      <c r="R481" s="27"/>
      <c r="S481" s="27"/>
      <c r="T481" s="27"/>
      <c r="U481" s="27"/>
      <c r="V481" s="27"/>
      <c r="W481" s="27"/>
      <c r="X481" s="27"/>
      <c r="Y481" s="27"/>
      <c r="Z481" s="27"/>
      <c r="AA481" s="27"/>
      <c r="AB481" s="27"/>
    </row>
    <row r="482" ht="12.75" customHeight="1">
      <c r="A482" s="5"/>
      <c r="B482" s="27"/>
      <c r="C482" s="27"/>
      <c r="D482" s="27"/>
      <c r="E482" s="27"/>
      <c r="F482" s="27"/>
      <c r="G482" s="78"/>
      <c r="H482" s="31"/>
      <c r="I482" s="27"/>
      <c r="J482" s="27"/>
      <c r="K482" s="27"/>
      <c r="L482" s="27"/>
      <c r="M482" s="27"/>
      <c r="N482" s="27"/>
      <c r="O482" s="27"/>
      <c r="P482" s="27"/>
      <c r="Q482" s="27"/>
      <c r="R482" s="27"/>
      <c r="S482" s="27"/>
      <c r="T482" s="27"/>
      <c r="U482" s="27"/>
      <c r="V482" s="27"/>
      <c r="W482" s="27"/>
      <c r="X482" s="27"/>
      <c r="Y482" s="27"/>
      <c r="Z482" s="27"/>
      <c r="AA482" s="27"/>
      <c r="AB482" s="27"/>
    </row>
    <row r="483" ht="12.75" customHeight="1">
      <c r="A483" s="5"/>
      <c r="B483" s="27"/>
      <c r="C483" s="27"/>
      <c r="D483" s="27"/>
      <c r="E483" s="27"/>
      <c r="F483" s="27"/>
      <c r="G483" s="78"/>
      <c r="H483" s="31"/>
      <c r="I483" s="27"/>
      <c r="J483" s="27"/>
      <c r="K483" s="27"/>
      <c r="L483" s="27"/>
      <c r="M483" s="27"/>
      <c r="N483" s="27"/>
      <c r="O483" s="27"/>
      <c r="P483" s="27"/>
      <c r="Q483" s="27"/>
      <c r="R483" s="27"/>
      <c r="S483" s="27"/>
      <c r="T483" s="27"/>
      <c r="U483" s="27"/>
      <c r="V483" s="27"/>
      <c r="W483" s="27"/>
      <c r="X483" s="27"/>
      <c r="Y483" s="27"/>
      <c r="Z483" s="27"/>
      <c r="AA483" s="27"/>
      <c r="AB483" s="27"/>
    </row>
    <row r="484" ht="12.75" customHeight="1">
      <c r="A484" s="5"/>
      <c r="B484" s="27"/>
      <c r="C484" s="27"/>
      <c r="D484" s="27"/>
      <c r="E484" s="27"/>
      <c r="F484" s="27"/>
      <c r="G484" s="78"/>
      <c r="H484" s="31"/>
      <c r="I484" s="27"/>
      <c r="J484" s="27"/>
      <c r="K484" s="27"/>
      <c r="L484" s="27"/>
      <c r="M484" s="27"/>
      <c r="N484" s="27"/>
      <c r="O484" s="27"/>
      <c r="P484" s="27"/>
      <c r="Q484" s="27"/>
      <c r="R484" s="27"/>
      <c r="S484" s="27"/>
      <c r="T484" s="27"/>
      <c r="U484" s="27"/>
      <c r="V484" s="27"/>
      <c r="W484" s="27"/>
      <c r="X484" s="27"/>
      <c r="Y484" s="27"/>
      <c r="Z484" s="27"/>
      <c r="AA484" s="27"/>
      <c r="AB484" s="27"/>
    </row>
    <row r="485" ht="12.75" customHeight="1">
      <c r="A485" s="5"/>
      <c r="B485" s="27"/>
      <c r="C485" s="27"/>
      <c r="D485" s="27"/>
      <c r="E485" s="27"/>
      <c r="F485" s="27"/>
      <c r="G485" s="78"/>
      <c r="H485" s="31"/>
      <c r="I485" s="27"/>
      <c r="J485" s="27"/>
      <c r="K485" s="27"/>
      <c r="L485" s="27"/>
      <c r="M485" s="27"/>
      <c r="N485" s="27"/>
      <c r="O485" s="27"/>
      <c r="P485" s="27"/>
      <c r="Q485" s="27"/>
      <c r="R485" s="27"/>
      <c r="S485" s="27"/>
      <c r="T485" s="27"/>
      <c r="U485" s="27"/>
      <c r="V485" s="27"/>
      <c r="W485" s="27"/>
      <c r="X485" s="27"/>
      <c r="Y485" s="27"/>
      <c r="Z485" s="27"/>
      <c r="AA485" s="27"/>
      <c r="AB485" s="27"/>
    </row>
    <row r="486" ht="12.75" customHeight="1">
      <c r="A486" s="5"/>
      <c r="B486" s="27"/>
      <c r="C486" s="27"/>
      <c r="D486" s="27"/>
      <c r="E486" s="27"/>
      <c r="F486" s="27"/>
      <c r="G486" s="78"/>
      <c r="H486" s="31"/>
      <c r="I486" s="27"/>
      <c r="J486" s="27"/>
      <c r="K486" s="27"/>
      <c r="L486" s="27"/>
      <c r="M486" s="27"/>
      <c r="N486" s="27"/>
      <c r="O486" s="27"/>
      <c r="P486" s="27"/>
      <c r="Q486" s="27"/>
      <c r="R486" s="27"/>
      <c r="S486" s="27"/>
      <c r="T486" s="27"/>
      <c r="U486" s="27"/>
      <c r="V486" s="27"/>
      <c r="W486" s="27"/>
      <c r="X486" s="27"/>
      <c r="Y486" s="27"/>
      <c r="Z486" s="27"/>
      <c r="AA486" s="27"/>
      <c r="AB486" s="27"/>
    </row>
    <row r="487" ht="12.75" customHeight="1">
      <c r="A487" s="5"/>
      <c r="B487" s="27"/>
      <c r="C487" s="27"/>
      <c r="D487" s="27"/>
      <c r="E487" s="27"/>
      <c r="F487" s="27"/>
      <c r="G487" s="78"/>
      <c r="H487" s="31"/>
      <c r="I487" s="27"/>
      <c r="J487" s="27"/>
      <c r="K487" s="27"/>
      <c r="L487" s="27"/>
      <c r="M487" s="27"/>
      <c r="N487" s="27"/>
      <c r="O487" s="27"/>
      <c r="P487" s="27"/>
      <c r="Q487" s="27"/>
      <c r="R487" s="27"/>
      <c r="S487" s="27"/>
      <c r="T487" s="27"/>
      <c r="U487" s="27"/>
      <c r="V487" s="27"/>
      <c r="W487" s="27"/>
      <c r="X487" s="27"/>
      <c r="Y487" s="27"/>
      <c r="Z487" s="27"/>
      <c r="AA487" s="27"/>
      <c r="AB487" s="27"/>
    </row>
    <row r="488" ht="12.75" customHeight="1">
      <c r="A488" s="5"/>
      <c r="B488" s="27"/>
      <c r="C488" s="27"/>
      <c r="D488" s="27"/>
      <c r="E488" s="27"/>
      <c r="F488" s="27"/>
      <c r="G488" s="78"/>
      <c r="H488" s="31"/>
      <c r="I488" s="27"/>
      <c r="J488" s="27"/>
      <c r="K488" s="27"/>
      <c r="L488" s="27"/>
      <c r="M488" s="27"/>
      <c r="N488" s="27"/>
      <c r="O488" s="27"/>
      <c r="P488" s="27"/>
      <c r="Q488" s="27"/>
      <c r="R488" s="27"/>
      <c r="S488" s="27"/>
      <c r="T488" s="27"/>
      <c r="U488" s="27"/>
      <c r="V488" s="27"/>
      <c r="W488" s="27"/>
      <c r="X488" s="27"/>
      <c r="Y488" s="27"/>
      <c r="Z488" s="27"/>
      <c r="AA488" s="27"/>
      <c r="AB488" s="27"/>
    </row>
    <row r="489" ht="12.75" customHeight="1">
      <c r="A489" s="5"/>
      <c r="B489" s="27"/>
      <c r="C489" s="27"/>
      <c r="D489" s="27"/>
      <c r="E489" s="27"/>
      <c r="F489" s="27"/>
      <c r="G489" s="78"/>
      <c r="H489" s="31"/>
      <c r="I489" s="27"/>
      <c r="J489" s="27"/>
      <c r="K489" s="27"/>
      <c r="L489" s="27"/>
      <c r="M489" s="27"/>
      <c r="N489" s="27"/>
      <c r="O489" s="27"/>
      <c r="P489" s="27"/>
      <c r="Q489" s="27"/>
      <c r="R489" s="27"/>
      <c r="S489" s="27"/>
      <c r="T489" s="27"/>
      <c r="U489" s="27"/>
      <c r="V489" s="27"/>
      <c r="W489" s="27"/>
      <c r="X489" s="27"/>
      <c r="Y489" s="27"/>
      <c r="Z489" s="27"/>
      <c r="AA489" s="27"/>
      <c r="AB489" s="27"/>
    </row>
    <row r="490" ht="12.75" customHeight="1">
      <c r="A490" s="5"/>
      <c r="B490" s="27"/>
      <c r="C490" s="27"/>
      <c r="D490" s="27"/>
      <c r="E490" s="27"/>
      <c r="F490" s="27"/>
      <c r="G490" s="78"/>
      <c r="H490" s="31"/>
      <c r="I490" s="27"/>
      <c r="J490" s="27"/>
      <c r="K490" s="27"/>
      <c r="L490" s="27"/>
      <c r="M490" s="27"/>
      <c r="N490" s="27"/>
      <c r="O490" s="27"/>
      <c r="P490" s="27"/>
      <c r="Q490" s="27"/>
      <c r="R490" s="27"/>
      <c r="S490" s="27"/>
      <c r="T490" s="27"/>
      <c r="U490" s="27"/>
      <c r="V490" s="27"/>
      <c r="W490" s="27"/>
      <c r="X490" s="27"/>
      <c r="Y490" s="27"/>
      <c r="Z490" s="27"/>
      <c r="AA490" s="27"/>
      <c r="AB490" s="27"/>
    </row>
    <row r="491" ht="12.75" customHeight="1">
      <c r="A491" s="5"/>
      <c r="B491" s="27"/>
      <c r="C491" s="27"/>
      <c r="D491" s="27"/>
      <c r="E491" s="27"/>
      <c r="F491" s="27"/>
      <c r="G491" s="78"/>
      <c r="H491" s="31"/>
      <c r="I491" s="27"/>
      <c r="J491" s="27"/>
      <c r="K491" s="27"/>
      <c r="L491" s="27"/>
      <c r="M491" s="27"/>
      <c r="N491" s="27"/>
      <c r="O491" s="27"/>
      <c r="P491" s="27"/>
      <c r="Q491" s="27"/>
      <c r="R491" s="27"/>
      <c r="S491" s="27"/>
      <c r="T491" s="27"/>
      <c r="U491" s="27"/>
      <c r="V491" s="27"/>
      <c r="W491" s="27"/>
      <c r="X491" s="27"/>
      <c r="Y491" s="27"/>
      <c r="Z491" s="27"/>
      <c r="AA491" s="27"/>
      <c r="AB491" s="27"/>
    </row>
    <row r="492" ht="12.75" customHeight="1">
      <c r="A492" s="5"/>
      <c r="B492" s="27"/>
      <c r="C492" s="27"/>
      <c r="D492" s="27"/>
      <c r="E492" s="27"/>
      <c r="F492" s="27"/>
      <c r="G492" s="78"/>
      <c r="H492" s="31"/>
      <c r="I492" s="27"/>
      <c r="J492" s="27"/>
      <c r="K492" s="27"/>
      <c r="L492" s="27"/>
      <c r="M492" s="27"/>
      <c r="N492" s="27"/>
      <c r="O492" s="27"/>
      <c r="P492" s="27"/>
      <c r="Q492" s="27"/>
      <c r="R492" s="27"/>
      <c r="S492" s="27"/>
      <c r="T492" s="27"/>
      <c r="U492" s="27"/>
      <c r="V492" s="27"/>
      <c r="W492" s="27"/>
      <c r="X492" s="27"/>
      <c r="Y492" s="27"/>
      <c r="Z492" s="27"/>
      <c r="AA492" s="27"/>
      <c r="AB492" s="27"/>
    </row>
    <row r="493" ht="12.75" customHeight="1">
      <c r="A493" s="5"/>
      <c r="B493" s="27"/>
      <c r="C493" s="27"/>
      <c r="D493" s="27"/>
      <c r="E493" s="27"/>
      <c r="F493" s="27"/>
      <c r="G493" s="78"/>
      <c r="H493" s="31"/>
      <c r="I493" s="27"/>
      <c r="J493" s="27"/>
      <c r="K493" s="27"/>
      <c r="L493" s="27"/>
      <c r="M493" s="27"/>
      <c r="N493" s="27"/>
      <c r="O493" s="27"/>
      <c r="P493" s="27"/>
      <c r="Q493" s="27"/>
      <c r="R493" s="27"/>
      <c r="S493" s="27"/>
      <c r="T493" s="27"/>
      <c r="U493" s="27"/>
      <c r="V493" s="27"/>
      <c r="W493" s="27"/>
      <c r="X493" s="27"/>
      <c r="Y493" s="27"/>
      <c r="Z493" s="27"/>
      <c r="AA493" s="27"/>
      <c r="AB493" s="27"/>
    </row>
    <row r="494" ht="12.75" customHeight="1">
      <c r="A494" s="5"/>
      <c r="B494" s="27"/>
      <c r="C494" s="27"/>
      <c r="D494" s="27"/>
      <c r="E494" s="27"/>
      <c r="F494" s="27"/>
      <c r="G494" s="78"/>
      <c r="H494" s="31"/>
      <c r="I494" s="27"/>
      <c r="J494" s="27"/>
      <c r="K494" s="27"/>
      <c r="L494" s="27"/>
      <c r="M494" s="27"/>
      <c r="N494" s="27"/>
      <c r="O494" s="27"/>
      <c r="P494" s="27"/>
      <c r="Q494" s="27"/>
      <c r="R494" s="27"/>
      <c r="S494" s="27"/>
      <c r="T494" s="27"/>
      <c r="U494" s="27"/>
      <c r="V494" s="27"/>
      <c r="W494" s="27"/>
      <c r="X494" s="27"/>
      <c r="Y494" s="27"/>
      <c r="Z494" s="27"/>
      <c r="AA494" s="27"/>
      <c r="AB494" s="27"/>
    </row>
    <row r="495" ht="12.75" customHeight="1">
      <c r="A495" s="5"/>
      <c r="B495" s="27"/>
      <c r="C495" s="27"/>
      <c r="D495" s="27"/>
      <c r="E495" s="27"/>
      <c r="F495" s="27"/>
      <c r="G495" s="78"/>
      <c r="H495" s="31"/>
      <c r="I495" s="27"/>
      <c r="J495" s="27"/>
      <c r="K495" s="27"/>
      <c r="L495" s="27"/>
      <c r="M495" s="27"/>
      <c r="N495" s="27"/>
      <c r="O495" s="27"/>
      <c r="P495" s="27"/>
      <c r="Q495" s="27"/>
      <c r="R495" s="27"/>
      <c r="S495" s="27"/>
      <c r="T495" s="27"/>
      <c r="U495" s="27"/>
      <c r="V495" s="27"/>
      <c r="W495" s="27"/>
      <c r="X495" s="27"/>
      <c r="Y495" s="27"/>
      <c r="Z495" s="27"/>
      <c r="AA495" s="27"/>
      <c r="AB495" s="27"/>
    </row>
    <row r="496" ht="12.75" customHeight="1">
      <c r="A496" s="5"/>
      <c r="B496" s="27"/>
      <c r="C496" s="27"/>
      <c r="D496" s="27"/>
      <c r="E496" s="27"/>
      <c r="F496" s="27"/>
      <c r="G496" s="78"/>
      <c r="H496" s="31"/>
      <c r="I496" s="27"/>
      <c r="J496" s="27"/>
      <c r="K496" s="27"/>
      <c r="L496" s="27"/>
      <c r="M496" s="27"/>
      <c r="N496" s="27"/>
      <c r="O496" s="27"/>
      <c r="P496" s="27"/>
      <c r="Q496" s="27"/>
      <c r="R496" s="27"/>
      <c r="S496" s="27"/>
      <c r="T496" s="27"/>
      <c r="U496" s="27"/>
      <c r="V496" s="27"/>
      <c r="W496" s="27"/>
      <c r="X496" s="27"/>
      <c r="Y496" s="27"/>
      <c r="Z496" s="27"/>
      <c r="AA496" s="27"/>
      <c r="AB496" s="27"/>
    </row>
    <row r="497" ht="12.75" customHeight="1">
      <c r="A497" s="5"/>
      <c r="B497" s="27"/>
      <c r="C497" s="27"/>
      <c r="D497" s="27"/>
      <c r="E497" s="27"/>
      <c r="F497" s="27"/>
      <c r="G497" s="78"/>
      <c r="H497" s="31"/>
      <c r="I497" s="27"/>
      <c r="J497" s="27"/>
      <c r="K497" s="27"/>
      <c r="L497" s="27"/>
      <c r="M497" s="27"/>
      <c r="N497" s="27"/>
      <c r="O497" s="27"/>
      <c r="P497" s="27"/>
      <c r="Q497" s="27"/>
      <c r="R497" s="27"/>
      <c r="S497" s="27"/>
      <c r="T497" s="27"/>
      <c r="U497" s="27"/>
      <c r="V497" s="27"/>
      <c r="W497" s="27"/>
      <c r="X497" s="27"/>
      <c r="Y497" s="27"/>
      <c r="Z497" s="27"/>
      <c r="AA497" s="27"/>
      <c r="AB497" s="27"/>
    </row>
    <row r="498" ht="12.75" customHeight="1">
      <c r="A498" s="5"/>
      <c r="B498" s="27"/>
      <c r="C498" s="27"/>
      <c r="D498" s="27"/>
      <c r="E498" s="27"/>
      <c r="F498" s="27"/>
      <c r="G498" s="78"/>
      <c r="H498" s="31"/>
      <c r="I498" s="27"/>
      <c r="J498" s="27"/>
      <c r="K498" s="27"/>
      <c r="L498" s="27"/>
      <c r="M498" s="27"/>
      <c r="N498" s="27"/>
      <c r="O498" s="27"/>
      <c r="P498" s="27"/>
      <c r="Q498" s="27"/>
      <c r="R498" s="27"/>
      <c r="S498" s="27"/>
      <c r="T498" s="27"/>
      <c r="U498" s="27"/>
      <c r="V498" s="27"/>
      <c r="W498" s="27"/>
      <c r="X498" s="27"/>
      <c r="Y498" s="27"/>
      <c r="Z498" s="27"/>
      <c r="AA498" s="27"/>
      <c r="AB498" s="27"/>
    </row>
    <row r="499" ht="12.75" customHeight="1">
      <c r="A499" s="5"/>
      <c r="B499" s="27"/>
      <c r="C499" s="27"/>
      <c r="D499" s="27"/>
      <c r="E499" s="27"/>
      <c r="F499" s="27"/>
      <c r="G499" s="78"/>
      <c r="H499" s="31"/>
      <c r="I499" s="27"/>
      <c r="J499" s="27"/>
      <c r="K499" s="27"/>
      <c r="L499" s="27"/>
      <c r="M499" s="27"/>
      <c r="N499" s="27"/>
      <c r="O499" s="27"/>
      <c r="P499" s="27"/>
      <c r="Q499" s="27"/>
      <c r="R499" s="27"/>
      <c r="S499" s="27"/>
      <c r="T499" s="27"/>
      <c r="U499" s="27"/>
      <c r="V499" s="27"/>
      <c r="W499" s="27"/>
      <c r="X499" s="27"/>
      <c r="Y499" s="27"/>
      <c r="Z499" s="27"/>
      <c r="AA499" s="27"/>
      <c r="AB499" s="27"/>
    </row>
    <row r="500" ht="12.75" customHeight="1">
      <c r="A500" s="5"/>
      <c r="B500" s="27"/>
      <c r="C500" s="27"/>
      <c r="D500" s="27"/>
      <c r="E500" s="27"/>
      <c r="F500" s="27"/>
      <c r="G500" s="78"/>
      <c r="H500" s="31"/>
      <c r="I500" s="27"/>
      <c r="J500" s="27"/>
      <c r="K500" s="27"/>
      <c r="L500" s="27"/>
      <c r="M500" s="27"/>
      <c r="N500" s="27"/>
      <c r="O500" s="27"/>
      <c r="P500" s="27"/>
      <c r="Q500" s="27"/>
      <c r="R500" s="27"/>
      <c r="S500" s="27"/>
      <c r="T500" s="27"/>
      <c r="U500" s="27"/>
      <c r="V500" s="27"/>
      <c r="W500" s="27"/>
      <c r="X500" s="27"/>
      <c r="Y500" s="27"/>
      <c r="Z500" s="27"/>
      <c r="AA500" s="27"/>
      <c r="AB500" s="27"/>
    </row>
    <row r="501" ht="12.75" customHeight="1">
      <c r="A501" s="5"/>
      <c r="B501" s="27"/>
      <c r="C501" s="27"/>
      <c r="D501" s="27"/>
      <c r="E501" s="27"/>
      <c r="F501" s="27"/>
      <c r="G501" s="78"/>
      <c r="H501" s="31"/>
      <c r="I501" s="27"/>
      <c r="J501" s="27"/>
      <c r="K501" s="27"/>
      <c r="L501" s="27"/>
      <c r="M501" s="27"/>
      <c r="N501" s="27"/>
      <c r="O501" s="27"/>
      <c r="P501" s="27"/>
      <c r="Q501" s="27"/>
      <c r="R501" s="27"/>
      <c r="S501" s="27"/>
      <c r="T501" s="27"/>
      <c r="U501" s="27"/>
      <c r="V501" s="27"/>
      <c r="W501" s="27"/>
      <c r="X501" s="27"/>
      <c r="Y501" s="27"/>
      <c r="Z501" s="27"/>
      <c r="AA501" s="27"/>
      <c r="AB501" s="27"/>
    </row>
    <row r="502" ht="12.75" customHeight="1">
      <c r="A502" s="5"/>
      <c r="B502" s="27"/>
      <c r="C502" s="27"/>
      <c r="D502" s="27"/>
      <c r="E502" s="27"/>
      <c r="F502" s="27"/>
      <c r="G502" s="78"/>
      <c r="H502" s="31"/>
      <c r="I502" s="27"/>
      <c r="J502" s="27"/>
      <c r="K502" s="27"/>
      <c r="L502" s="27"/>
      <c r="M502" s="27"/>
      <c r="N502" s="27"/>
      <c r="O502" s="27"/>
      <c r="P502" s="27"/>
      <c r="Q502" s="27"/>
      <c r="R502" s="27"/>
      <c r="S502" s="27"/>
      <c r="T502" s="27"/>
      <c r="U502" s="27"/>
      <c r="V502" s="27"/>
      <c r="W502" s="27"/>
      <c r="X502" s="27"/>
      <c r="Y502" s="27"/>
      <c r="Z502" s="27"/>
      <c r="AA502" s="27"/>
      <c r="AB502" s="27"/>
    </row>
    <row r="503" ht="12.75" customHeight="1">
      <c r="A503" s="5"/>
      <c r="B503" s="27"/>
      <c r="C503" s="27"/>
      <c r="D503" s="27"/>
      <c r="E503" s="27"/>
      <c r="F503" s="27"/>
      <c r="G503" s="78"/>
      <c r="H503" s="31"/>
      <c r="I503" s="27"/>
      <c r="J503" s="27"/>
      <c r="K503" s="27"/>
      <c r="L503" s="27"/>
      <c r="M503" s="27"/>
      <c r="N503" s="27"/>
      <c r="O503" s="27"/>
      <c r="P503" s="27"/>
      <c r="Q503" s="27"/>
      <c r="R503" s="27"/>
      <c r="S503" s="27"/>
      <c r="T503" s="27"/>
      <c r="U503" s="27"/>
      <c r="V503" s="27"/>
      <c r="W503" s="27"/>
      <c r="X503" s="27"/>
      <c r="Y503" s="27"/>
      <c r="Z503" s="27"/>
      <c r="AA503" s="27"/>
      <c r="AB503" s="27"/>
    </row>
    <row r="504" ht="12.75" customHeight="1">
      <c r="A504" s="5"/>
      <c r="B504" s="27"/>
      <c r="C504" s="27"/>
      <c r="D504" s="27"/>
      <c r="E504" s="27"/>
      <c r="F504" s="27"/>
      <c r="G504" s="78"/>
      <c r="H504" s="31"/>
      <c r="I504" s="27"/>
      <c r="J504" s="27"/>
      <c r="K504" s="27"/>
      <c r="L504" s="27"/>
      <c r="M504" s="27"/>
      <c r="N504" s="27"/>
      <c r="O504" s="27"/>
      <c r="P504" s="27"/>
      <c r="Q504" s="27"/>
      <c r="R504" s="27"/>
      <c r="S504" s="27"/>
      <c r="T504" s="27"/>
      <c r="U504" s="27"/>
      <c r="V504" s="27"/>
      <c r="W504" s="27"/>
      <c r="X504" s="27"/>
      <c r="Y504" s="27"/>
      <c r="Z504" s="27"/>
      <c r="AA504" s="27"/>
      <c r="AB504" s="27"/>
    </row>
    <row r="505" ht="12.75" customHeight="1">
      <c r="A505" s="5"/>
      <c r="B505" s="27"/>
      <c r="C505" s="27"/>
      <c r="D505" s="27"/>
      <c r="E505" s="27"/>
      <c r="F505" s="27"/>
      <c r="G505" s="78"/>
      <c r="H505" s="31"/>
      <c r="I505" s="27"/>
      <c r="J505" s="27"/>
      <c r="K505" s="27"/>
      <c r="L505" s="27"/>
      <c r="M505" s="27"/>
      <c r="N505" s="27"/>
      <c r="O505" s="27"/>
      <c r="P505" s="27"/>
      <c r="Q505" s="27"/>
      <c r="R505" s="27"/>
      <c r="S505" s="27"/>
      <c r="T505" s="27"/>
      <c r="U505" s="27"/>
      <c r="V505" s="27"/>
      <c r="W505" s="27"/>
      <c r="X505" s="27"/>
      <c r="Y505" s="27"/>
      <c r="Z505" s="27"/>
      <c r="AA505" s="27"/>
      <c r="AB505" s="27"/>
    </row>
    <row r="506" ht="12.75" customHeight="1">
      <c r="A506" s="5"/>
      <c r="B506" s="27"/>
      <c r="C506" s="27"/>
      <c r="D506" s="27"/>
      <c r="E506" s="27"/>
      <c r="F506" s="27"/>
      <c r="G506" s="78"/>
      <c r="H506" s="31"/>
      <c r="I506" s="27"/>
      <c r="J506" s="27"/>
      <c r="K506" s="27"/>
      <c r="L506" s="27"/>
      <c r="M506" s="27"/>
      <c r="N506" s="27"/>
      <c r="O506" s="27"/>
      <c r="P506" s="27"/>
      <c r="Q506" s="27"/>
      <c r="R506" s="27"/>
      <c r="S506" s="27"/>
      <c r="T506" s="27"/>
      <c r="U506" s="27"/>
      <c r="V506" s="27"/>
      <c r="W506" s="27"/>
      <c r="X506" s="27"/>
      <c r="Y506" s="27"/>
      <c r="Z506" s="27"/>
      <c r="AA506" s="27"/>
      <c r="AB506" s="27"/>
    </row>
    <row r="507" ht="12.75" customHeight="1">
      <c r="A507" s="5"/>
      <c r="B507" s="27"/>
      <c r="C507" s="27"/>
      <c r="D507" s="27"/>
      <c r="E507" s="27"/>
      <c r="F507" s="27"/>
      <c r="G507" s="78"/>
      <c r="H507" s="31"/>
      <c r="I507" s="27"/>
      <c r="J507" s="27"/>
      <c r="K507" s="27"/>
      <c r="L507" s="27"/>
      <c r="M507" s="27"/>
      <c r="N507" s="27"/>
      <c r="O507" s="27"/>
      <c r="P507" s="27"/>
      <c r="Q507" s="27"/>
      <c r="R507" s="27"/>
      <c r="S507" s="27"/>
      <c r="T507" s="27"/>
      <c r="U507" s="27"/>
      <c r="V507" s="27"/>
      <c r="W507" s="27"/>
      <c r="X507" s="27"/>
      <c r="Y507" s="27"/>
      <c r="Z507" s="27"/>
      <c r="AA507" s="27"/>
      <c r="AB507" s="27"/>
    </row>
    <row r="508" ht="12.75" customHeight="1">
      <c r="A508" s="5"/>
      <c r="B508" s="27"/>
      <c r="C508" s="27"/>
      <c r="D508" s="27"/>
      <c r="E508" s="27"/>
      <c r="F508" s="27"/>
      <c r="G508" s="78"/>
      <c r="H508" s="31"/>
      <c r="I508" s="27"/>
      <c r="J508" s="27"/>
      <c r="K508" s="27"/>
      <c r="L508" s="27"/>
      <c r="M508" s="27"/>
      <c r="N508" s="27"/>
      <c r="O508" s="27"/>
      <c r="P508" s="27"/>
      <c r="Q508" s="27"/>
      <c r="R508" s="27"/>
      <c r="S508" s="27"/>
      <c r="T508" s="27"/>
      <c r="U508" s="27"/>
      <c r="V508" s="27"/>
      <c r="W508" s="27"/>
      <c r="X508" s="27"/>
      <c r="Y508" s="27"/>
      <c r="Z508" s="27"/>
      <c r="AA508" s="27"/>
      <c r="AB508" s="27"/>
    </row>
    <row r="509" ht="12.75" customHeight="1">
      <c r="A509" s="5"/>
      <c r="B509" s="27"/>
      <c r="C509" s="27"/>
      <c r="D509" s="27"/>
      <c r="E509" s="27"/>
      <c r="F509" s="27"/>
      <c r="G509" s="78"/>
      <c r="H509" s="31"/>
      <c r="I509" s="27"/>
      <c r="J509" s="27"/>
      <c r="K509" s="27"/>
      <c r="L509" s="27"/>
      <c r="M509" s="27"/>
      <c r="N509" s="27"/>
      <c r="O509" s="27"/>
      <c r="P509" s="27"/>
      <c r="Q509" s="27"/>
      <c r="R509" s="27"/>
      <c r="S509" s="27"/>
      <c r="T509" s="27"/>
      <c r="U509" s="27"/>
      <c r="V509" s="27"/>
      <c r="W509" s="27"/>
      <c r="X509" s="27"/>
      <c r="Y509" s="27"/>
      <c r="Z509" s="27"/>
      <c r="AA509" s="27"/>
      <c r="AB509" s="27"/>
    </row>
    <row r="510" ht="12.75" customHeight="1">
      <c r="A510" s="5"/>
      <c r="B510" s="27"/>
      <c r="C510" s="27"/>
      <c r="D510" s="27"/>
      <c r="E510" s="27"/>
      <c r="F510" s="27"/>
      <c r="G510" s="78"/>
      <c r="H510" s="31"/>
      <c r="I510" s="27"/>
      <c r="J510" s="27"/>
      <c r="K510" s="27"/>
      <c r="L510" s="27"/>
      <c r="M510" s="27"/>
      <c r="N510" s="27"/>
      <c r="O510" s="27"/>
      <c r="P510" s="27"/>
      <c r="Q510" s="27"/>
      <c r="R510" s="27"/>
      <c r="S510" s="27"/>
      <c r="T510" s="27"/>
      <c r="U510" s="27"/>
      <c r="V510" s="27"/>
      <c r="W510" s="27"/>
      <c r="X510" s="27"/>
      <c r="Y510" s="27"/>
      <c r="Z510" s="27"/>
      <c r="AA510" s="27"/>
      <c r="AB510" s="27"/>
    </row>
    <row r="511" ht="12.75" customHeight="1">
      <c r="A511" s="5"/>
      <c r="B511" s="27"/>
      <c r="C511" s="27"/>
      <c r="D511" s="27"/>
      <c r="E511" s="27"/>
      <c r="F511" s="27"/>
      <c r="G511" s="78"/>
      <c r="H511" s="31"/>
      <c r="I511" s="27"/>
      <c r="J511" s="27"/>
      <c r="K511" s="27"/>
      <c r="L511" s="27"/>
      <c r="M511" s="27"/>
      <c r="N511" s="27"/>
      <c r="O511" s="27"/>
      <c r="P511" s="27"/>
      <c r="Q511" s="27"/>
      <c r="R511" s="27"/>
      <c r="S511" s="27"/>
      <c r="T511" s="27"/>
      <c r="U511" s="27"/>
      <c r="V511" s="27"/>
      <c r="W511" s="27"/>
      <c r="X511" s="27"/>
      <c r="Y511" s="27"/>
      <c r="Z511" s="27"/>
      <c r="AA511" s="27"/>
      <c r="AB511" s="27"/>
    </row>
    <row r="512" ht="12.75" customHeight="1">
      <c r="A512" s="5"/>
      <c r="B512" s="27"/>
      <c r="C512" s="27"/>
      <c r="D512" s="27"/>
      <c r="E512" s="27"/>
      <c r="F512" s="27"/>
      <c r="G512" s="78"/>
      <c r="H512" s="31"/>
      <c r="I512" s="27"/>
      <c r="J512" s="27"/>
      <c r="K512" s="27"/>
      <c r="L512" s="27"/>
      <c r="M512" s="27"/>
      <c r="N512" s="27"/>
      <c r="O512" s="27"/>
      <c r="P512" s="27"/>
      <c r="Q512" s="27"/>
      <c r="R512" s="27"/>
      <c r="S512" s="27"/>
      <c r="T512" s="27"/>
      <c r="U512" s="27"/>
      <c r="V512" s="27"/>
      <c r="W512" s="27"/>
      <c r="X512" s="27"/>
      <c r="Y512" s="27"/>
      <c r="Z512" s="27"/>
      <c r="AA512" s="27"/>
      <c r="AB512" s="27"/>
    </row>
    <row r="513" ht="12.75" customHeight="1">
      <c r="A513" s="5"/>
      <c r="B513" s="27"/>
      <c r="C513" s="27"/>
      <c r="D513" s="27"/>
      <c r="E513" s="27"/>
      <c r="F513" s="27"/>
      <c r="G513" s="78"/>
      <c r="H513" s="31"/>
      <c r="I513" s="27"/>
      <c r="J513" s="27"/>
      <c r="K513" s="27"/>
      <c r="L513" s="27"/>
      <c r="M513" s="27"/>
      <c r="N513" s="27"/>
      <c r="O513" s="27"/>
      <c r="P513" s="27"/>
      <c r="Q513" s="27"/>
      <c r="R513" s="27"/>
      <c r="S513" s="27"/>
      <c r="T513" s="27"/>
      <c r="U513" s="27"/>
      <c r="V513" s="27"/>
      <c r="W513" s="27"/>
      <c r="X513" s="27"/>
      <c r="Y513" s="27"/>
      <c r="Z513" s="27"/>
      <c r="AA513" s="27"/>
      <c r="AB513" s="27"/>
    </row>
    <row r="514" ht="12.75" customHeight="1">
      <c r="A514" s="5"/>
      <c r="B514" s="27"/>
      <c r="C514" s="27"/>
      <c r="D514" s="27"/>
      <c r="E514" s="27"/>
      <c r="F514" s="27"/>
      <c r="G514" s="78"/>
      <c r="H514" s="31"/>
      <c r="I514" s="27"/>
      <c r="J514" s="27"/>
      <c r="K514" s="27"/>
      <c r="L514" s="27"/>
      <c r="M514" s="27"/>
      <c r="N514" s="27"/>
      <c r="O514" s="27"/>
      <c r="P514" s="27"/>
      <c r="Q514" s="27"/>
      <c r="R514" s="27"/>
      <c r="S514" s="27"/>
      <c r="T514" s="27"/>
      <c r="U514" s="27"/>
      <c r="V514" s="27"/>
      <c r="W514" s="27"/>
      <c r="X514" s="27"/>
      <c r="Y514" s="27"/>
      <c r="Z514" s="27"/>
      <c r="AA514" s="27"/>
      <c r="AB514" s="27"/>
    </row>
    <row r="515" ht="12.75" customHeight="1">
      <c r="A515" s="5"/>
      <c r="B515" s="27"/>
      <c r="C515" s="27"/>
      <c r="D515" s="27"/>
      <c r="E515" s="27"/>
      <c r="F515" s="27"/>
      <c r="G515" s="78"/>
      <c r="H515" s="31"/>
      <c r="I515" s="27"/>
      <c r="J515" s="27"/>
      <c r="K515" s="27"/>
      <c r="L515" s="27"/>
      <c r="M515" s="27"/>
      <c r="N515" s="27"/>
      <c r="O515" s="27"/>
      <c r="P515" s="27"/>
      <c r="Q515" s="27"/>
      <c r="R515" s="27"/>
      <c r="S515" s="27"/>
      <c r="T515" s="27"/>
      <c r="U515" s="27"/>
      <c r="V515" s="27"/>
      <c r="W515" s="27"/>
      <c r="X515" s="27"/>
      <c r="Y515" s="27"/>
      <c r="Z515" s="27"/>
      <c r="AA515" s="27"/>
      <c r="AB515" s="27"/>
    </row>
    <row r="516" ht="12.75" customHeight="1">
      <c r="A516" s="5"/>
      <c r="B516" s="27"/>
      <c r="C516" s="27"/>
      <c r="D516" s="27"/>
      <c r="E516" s="27"/>
      <c r="F516" s="27"/>
      <c r="G516" s="78"/>
      <c r="H516" s="31"/>
      <c r="I516" s="27"/>
      <c r="J516" s="27"/>
      <c r="K516" s="27"/>
      <c r="L516" s="27"/>
      <c r="M516" s="27"/>
      <c r="N516" s="27"/>
      <c r="O516" s="27"/>
      <c r="P516" s="27"/>
      <c r="Q516" s="27"/>
      <c r="R516" s="27"/>
      <c r="S516" s="27"/>
      <c r="T516" s="27"/>
      <c r="U516" s="27"/>
      <c r="V516" s="27"/>
      <c r="W516" s="27"/>
      <c r="X516" s="27"/>
      <c r="Y516" s="27"/>
      <c r="Z516" s="27"/>
      <c r="AA516" s="27"/>
      <c r="AB516" s="27"/>
    </row>
    <row r="517" ht="12.75" customHeight="1">
      <c r="A517" s="5"/>
      <c r="B517" s="27"/>
      <c r="C517" s="27"/>
      <c r="D517" s="27"/>
      <c r="E517" s="27"/>
      <c r="F517" s="27"/>
      <c r="G517" s="78"/>
      <c r="H517" s="31"/>
      <c r="I517" s="27"/>
      <c r="J517" s="27"/>
      <c r="K517" s="27"/>
      <c r="L517" s="27"/>
      <c r="M517" s="27"/>
      <c r="N517" s="27"/>
      <c r="O517" s="27"/>
      <c r="P517" s="27"/>
      <c r="Q517" s="27"/>
      <c r="R517" s="27"/>
      <c r="S517" s="27"/>
      <c r="T517" s="27"/>
      <c r="U517" s="27"/>
      <c r="V517" s="27"/>
      <c r="W517" s="27"/>
      <c r="X517" s="27"/>
      <c r="Y517" s="27"/>
      <c r="Z517" s="27"/>
      <c r="AA517" s="27"/>
      <c r="AB517" s="27"/>
    </row>
    <row r="518" ht="12.75" customHeight="1">
      <c r="A518" s="5"/>
      <c r="B518" s="27"/>
      <c r="C518" s="27"/>
      <c r="D518" s="27"/>
      <c r="E518" s="27"/>
      <c r="F518" s="27"/>
      <c r="G518" s="78"/>
      <c r="H518" s="31"/>
      <c r="I518" s="27"/>
      <c r="J518" s="27"/>
      <c r="K518" s="27"/>
      <c r="L518" s="27"/>
      <c r="M518" s="27"/>
      <c r="N518" s="27"/>
      <c r="O518" s="27"/>
      <c r="P518" s="27"/>
      <c r="Q518" s="27"/>
      <c r="R518" s="27"/>
      <c r="S518" s="27"/>
      <c r="T518" s="27"/>
      <c r="U518" s="27"/>
      <c r="V518" s="27"/>
      <c r="W518" s="27"/>
      <c r="X518" s="27"/>
      <c r="Y518" s="27"/>
      <c r="Z518" s="27"/>
      <c r="AA518" s="27"/>
      <c r="AB518" s="27"/>
    </row>
    <row r="519" ht="12.75" customHeight="1">
      <c r="A519" s="5"/>
      <c r="B519" s="27"/>
      <c r="C519" s="27"/>
      <c r="D519" s="27"/>
      <c r="E519" s="27"/>
      <c r="F519" s="27"/>
      <c r="G519" s="78"/>
      <c r="H519" s="31"/>
      <c r="I519" s="27"/>
      <c r="J519" s="27"/>
      <c r="K519" s="27"/>
      <c r="L519" s="27"/>
      <c r="M519" s="27"/>
      <c r="N519" s="27"/>
      <c r="O519" s="27"/>
      <c r="P519" s="27"/>
      <c r="Q519" s="27"/>
      <c r="R519" s="27"/>
      <c r="S519" s="27"/>
      <c r="T519" s="27"/>
      <c r="U519" s="27"/>
      <c r="V519" s="27"/>
      <c r="W519" s="27"/>
      <c r="X519" s="27"/>
      <c r="Y519" s="27"/>
      <c r="Z519" s="27"/>
      <c r="AA519" s="27"/>
      <c r="AB519" s="27"/>
    </row>
    <row r="520" ht="12.75" customHeight="1">
      <c r="A520" s="5"/>
      <c r="B520" s="27"/>
      <c r="C520" s="27"/>
      <c r="D520" s="27"/>
      <c r="E520" s="27"/>
      <c r="F520" s="27"/>
      <c r="G520" s="78"/>
      <c r="H520" s="31"/>
      <c r="I520" s="27"/>
      <c r="J520" s="27"/>
      <c r="K520" s="27"/>
      <c r="L520" s="27"/>
      <c r="M520" s="27"/>
      <c r="N520" s="27"/>
      <c r="O520" s="27"/>
      <c r="P520" s="27"/>
      <c r="Q520" s="27"/>
      <c r="R520" s="27"/>
      <c r="S520" s="27"/>
      <c r="T520" s="27"/>
      <c r="U520" s="27"/>
      <c r="V520" s="27"/>
      <c r="W520" s="27"/>
      <c r="X520" s="27"/>
      <c r="Y520" s="27"/>
      <c r="Z520" s="27"/>
      <c r="AA520" s="27"/>
      <c r="AB520" s="27"/>
    </row>
    <row r="521" ht="12.75" customHeight="1">
      <c r="A521" s="5"/>
      <c r="B521" s="27"/>
      <c r="C521" s="27"/>
      <c r="D521" s="27"/>
      <c r="E521" s="27"/>
      <c r="F521" s="27"/>
      <c r="G521" s="78"/>
      <c r="H521" s="31"/>
      <c r="I521" s="27"/>
      <c r="J521" s="27"/>
      <c r="K521" s="27"/>
      <c r="L521" s="27"/>
      <c r="M521" s="27"/>
      <c r="N521" s="27"/>
      <c r="O521" s="27"/>
      <c r="P521" s="27"/>
      <c r="Q521" s="27"/>
      <c r="R521" s="27"/>
      <c r="S521" s="27"/>
      <c r="T521" s="27"/>
      <c r="U521" s="27"/>
      <c r="V521" s="27"/>
      <c r="W521" s="27"/>
      <c r="X521" s="27"/>
      <c r="Y521" s="27"/>
      <c r="Z521" s="27"/>
      <c r="AA521" s="27"/>
      <c r="AB521" s="27"/>
    </row>
    <row r="522" ht="12.75" customHeight="1">
      <c r="A522" s="5"/>
      <c r="B522" s="27"/>
      <c r="C522" s="27"/>
      <c r="D522" s="27"/>
      <c r="E522" s="27"/>
      <c r="F522" s="27"/>
      <c r="G522" s="78"/>
      <c r="H522" s="31"/>
      <c r="I522" s="27"/>
      <c r="J522" s="27"/>
      <c r="K522" s="27"/>
      <c r="L522" s="27"/>
      <c r="M522" s="27"/>
      <c r="N522" s="27"/>
      <c r="O522" s="27"/>
      <c r="P522" s="27"/>
      <c r="Q522" s="27"/>
      <c r="R522" s="27"/>
      <c r="S522" s="27"/>
      <c r="T522" s="27"/>
      <c r="U522" s="27"/>
      <c r="V522" s="27"/>
      <c r="W522" s="27"/>
      <c r="X522" s="27"/>
      <c r="Y522" s="27"/>
      <c r="Z522" s="27"/>
      <c r="AA522" s="27"/>
      <c r="AB522" s="27"/>
    </row>
    <row r="523" ht="12.75" customHeight="1">
      <c r="A523" s="5"/>
      <c r="B523" s="27"/>
      <c r="C523" s="27"/>
      <c r="D523" s="27"/>
      <c r="E523" s="27"/>
      <c r="F523" s="27"/>
      <c r="G523" s="78"/>
      <c r="H523" s="31"/>
      <c r="I523" s="27"/>
      <c r="J523" s="27"/>
      <c r="K523" s="27"/>
      <c r="L523" s="27"/>
      <c r="M523" s="27"/>
      <c r="N523" s="27"/>
      <c r="O523" s="27"/>
      <c r="P523" s="27"/>
      <c r="Q523" s="27"/>
      <c r="R523" s="27"/>
      <c r="S523" s="27"/>
      <c r="T523" s="27"/>
      <c r="U523" s="27"/>
      <c r="V523" s="27"/>
      <c r="W523" s="27"/>
      <c r="X523" s="27"/>
      <c r="Y523" s="27"/>
      <c r="Z523" s="27"/>
      <c r="AA523" s="27"/>
      <c r="AB523" s="27"/>
    </row>
    <row r="524" ht="12.75" customHeight="1">
      <c r="A524" s="5"/>
      <c r="B524" s="27"/>
      <c r="C524" s="27"/>
      <c r="D524" s="27"/>
      <c r="E524" s="27"/>
      <c r="F524" s="27"/>
      <c r="G524" s="78"/>
      <c r="H524" s="31"/>
      <c r="I524" s="27"/>
      <c r="J524" s="27"/>
      <c r="K524" s="27"/>
      <c r="L524" s="27"/>
      <c r="M524" s="27"/>
      <c r="N524" s="27"/>
      <c r="O524" s="27"/>
      <c r="P524" s="27"/>
      <c r="Q524" s="27"/>
      <c r="R524" s="27"/>
      <c r="S524" s="27"/>
      <c r="T524" s="27"/>
      <c r="U524" s="27"/>
      <c r="V524" s="27"/>
      <c r="W524" s="27"/>
      <c r="X524" s="27"/>
      <c r="Y524" s="27"/>
      <c r="Z524" s="27"/>
      <c r="AA524" s="27"/>
      <c r="AB524" s="27"/>
    </row>
    <row r="525" ht="12.75" customHeight="1">
      <c r="A525" s="5"/>
      <c r="B525" s="27"/>
      <c r="C525" s="27"/>
      <c r="D525" s="27"/>
      <c r="E525" s="27"/>
      <c r="F525" s="27"/>
      <c r="G525" s="78"/>
      <c r="H525" s="31"/>
      <c r="I525" s="27"/>
      <c r="J525" s="27"/>
      <c r="K525" s="27"/>
      <c r="L525" s="27"/>
      <c r="M525" s="27"/>
      <c r="N525" s="27"/>
      <c r="O525" s="27"/>
      <c r="P525" s="27"/>
      <c r="Q525" s="27"/>
      <c r="R525" s="27"/>
      <c r="S525" s="27"/>
      <c r="T525" s="27"/>
      <c r="U525" s="27"/>
      <c r="V525" s="27"/>
      <c r="W525" s="27"/>
      <c r="X525" s="27"/>
      <c r="Y525" s="27"/>
      <c r="Z525" s="27"/>
      <c r="AA525" s="27"/>
      <c r="AB525" s="27"/>
    </row>
    <row r="526" ht="12.75" customHeight="1">
      <c r="A526" s="5"/>
      <c r="B526" s="27"/>
      <c r="C526" s="27"/>
      <c r="D526" s="27"/>
      <c r="E526" s="27"/>
      <c r="F526" s="27"/>
      <c r="G526" s="78"/>
      <c r="H526" s="31"/>
      <c r="I526" s="27"/>
      <c r="J526" s="27"/>
      <c r="K526" s="27"/>
      <c r="L526" s="27"/>
      <c r="M526" s="27"/>
      <c r="N526" s="27"/>
      <c r="O526" s="27"/>
      <c r="P526" s="27"/>
      <c r="Q526" s="27"/>
      <c r="R526" s="27"/>
      <c r="S526" s="27"/>
      <c r="T526" s="27"/>
      <c r="U526" s="27"/>
      <c r="V526" s="27"/>
      <c r="W526" s="27"/>
      <c r="X526" s="27"/>
      <c r="Y526" s="27"/>
      <c r="Z526" s="27"/>
      <c r="AA526" s="27"/>
      <c r="AB526" s="27"/>
    </row>
    <row r="527" ht="12.75" customHeight="1">
      <c r="A527" s="5"/>
      <c r="B527" s="27"/>
      <c r="C527" s="27"/>
      <c r="D527" s="27"/>
      <c r="E527" s="27"/>
      <c r="F527" s="27"/>
      <c r="G527" s="78"/>
      <c r="H527" s="31"/>
      <c r="I527" s="27"/>
      <c r="J527" s="27"/>
      <c r="K527" s="27"/>
      <c r="L527" s="27"/>
      <c r="M527" s="27"/>
      <c r="N527" s="27"/>
      <c r="O527" s="27"/>
      <c r="P527" s="27"/>
      <c r="Q527" s="27"/>
      <c r="R527" s="27"/>
      <c r="S527" s="27"/>
      <c r="T527" s="27"/>
      <c r="U527" s="27"/>
      <c r="V527" s="27"/>
      <c r="W527" s="27"/>
      <c r="X527" s="27"/>
      <c r="Y527" s="27"/>
      <c r="Z527" s="27"/>
      <c r="AA527" s="27"/>
      <c r="AB527" s="27"/>
    </row>
    <row r="528" ht="12.75" customHeight="1">
      <c r="A528" s="5"/>
      <c r="B528" s="27"/>
      <c r="C528" s="27"/>
      <c r="D528" s="27"/>
      <c r="E528" s="27"/>
      <c r="F528" s="27"/>
      <c r="G528" s="78"/>
      <c r="H528" s="31"/>
      <c r="I528" s="27"/>
      <c r="J528" s="27"/>
      <c r="K528" s="27"/>
      <c r="L528" s="27"/>
      <c r="M528" s="27"/>
      <c r="N528" s="27"/>
      <c r="O528" s="27"/>
      <c r="P528" s="27"/>
      <c r="Q528" s="27"/>
      <c r="R528" s="27"/>
      <c r="S528" s="27"/>
      <c r="T528" s="27"/>
      <c r="U528" s="27"/>
      <c r="V528" s="27"/>
      <c r="W528" s="27"/>
      <c r="X528" s="27"/>
      <c r="Y528" s="27"/>
      <c r="Z528" s="27"/>
      <c r="AA528" s="27"/>
      <c r="AB528" s="27"/>
    </row>
    <row r="529" ht="12.75" customHeight="1">
      <c r="A529" s="5"/>
      <c r="B529" s="27"/>
      <c r="C529" s="27"/>
      <c r="D529" s="27"/>
      <c r="E529" s="27"/>
      <c r="F529" s="27"/>
      <c r="G529" s="78"/>
      <c r="H529" s="31"/>
      <c r="I529" s="27"/>
      <c r="J529" s="27"/>
      <c r="K529" s="27"/>
      <c r="L529" s="27"/>
      <c r="M529" s="27"/>
      <c r="N529" s="27"/>
      <c r="O529" s="27"/>
      <c r="P529" s="27"/>
      <c r="Q529" s="27"/>
      <c r="R529" s="27"/>
      <c r="S529" s="27"/>
      <c r="T529" s="27"/>
      <c r="U529" s="27"/>
      <c r="V529" s="27"/>
      <c r="W529" s="27"/>
      <c r="X529" s="27"/>
      <c r="Y529" s="27"/>
      <c r="Z529" s="27"/>
      <c r="AA529" s="27"/>
      <c r="AB529" s="27"/>
    </row>
    <row r="530" ht="12.75" customHeight="1">
      <c r="A530" s="5"/>
      <c r="B530" s="27"/>
      <c r="C530" s="27"/>
      <c r="D530" s="27"/>
      <c r="E530" s="27"/>
      <c r="F530" s="27"/>
      <c r="G530" s="78"/>
      <c r="H530" s="31"/>
      <c r="I530" s="27"/>
      <c r="J530" s="27"/>
      <c r="K530" s="27"/>
      <c r="L530" s="27"/>
      <c r="M530" s="27"/>
      <c r="N530" s="27"/>
      <c r="O530" s="27"/>
      <c r="P530" s="27"/>
      <c r="Q530" s="27"/>
      <c r="R530" s="27"/>
      <c r="S530" s="27"/>
      <c r="T530" s="27"/>
      <c r="U530" s="27"/>
      <c r="V530" s="27"/>
      <c r="W530" s="27"/>
      <c r="X530" s="27"/>
      <c r="Y530" s="27"/>
      <c r="Z530" s="27"/>
      <c r="AA530" s="27"/>
      <c r="AB530" s="27"/>
    </row>
    <row r="531" ht="12.75" customHeight="1">
      <c r="A531" s="5"/>
      <c r="B531" s="27"/>
      <c r="C531" s="27"/>
      <c r="D531" s="27"/>
      <c r="E531" s="27"/>
      <c r="F531" s="27"/>
      <c r="G531" s="78"/>
      <c r="H531" s="31"/>
      <c r="I531" s="27"/>
      <c r="J531" s="27"/>
      <c r="K531" s="27"/>
      <c r="L531" s="27"/>
      <c r="M531" s="27"/>
      <c r="N531" s="27"/>
      <c r="O531" s="27"/>
      <c r="P531" s="27"/>
      <c r="Q531" s="27"/>
      <c r="R531" s="27"/>
      <c r="S531" s="27"/>
      <c r="T531" s="27"/>
      <c r="U531" s="27"/>
      <c r="V531" s="27"/>
      <c r="W531" s="27"/>
      <c r="X531" s="27"/>
      <c r="Y531" s="27"/>
      <c r="Z531" s="27"/>
      <c r="AA531" s="27"/>
      <c r="AB531" s="27"/>
    </row>
    <row r="532" ht="12.75" customHeight="1">
      <c r="A532" s="5"/>
      <c r="B532" s="27"/>
      <c r="C532" s="27"/>
      <c r="D532" s="27"/>
      <c r="E532" s="27"/>
      <c r="F532" s="27"/>
      <c r="G532" s="78"/>
      <c r="H532" s="31"/>
      <c r="I532" s="27"/>
      <c r="J532" s="27"/>
      <c r="K532" s="27"/>
      <c r="L532" s="27"/>
      <c r="M532" s="27"/>
      <c r="N532" s="27"/>
      <c r="O532" s="27"/>
      <c r="P532" s="27"/>
      <c r="Q532" s="27"/>
      <c r="R532" s="27"/>
      <c r="S532" s="27"/>
      <c r="T532" s="27"/>
      <c r="U532" s="27"/>
      <c r="V532" s="27"/>
      <c r="W532" s="27"/>
      <c r="X532" s="27"/>
      <c r="Y532" s="27"/>
      <c r="Z532" s="27"/>
      <c r="AA532" s="27"/>
      <c r="AB532" s="27"/>
    </row>
    <row r="533" ht="12.75" customHeight="1">
      <c r="A533" s="5"/>
      <c r="B533" s="27"/>
      <c r="C533" s="27"/>
      <c r="D533" s="27"/>
      <c r="E533" s="27"/>
      <c r="F533" s="27"/>
      <c r="G533" s="78"/>
      <c r="H533" s="31"/>
      <c r="I533" s="27"/>
      <c r="J533" s="27"/>
      <c r="K533" s="27"/>
      <c r="L533" s="27"/>
      <c r="M533" s="27"/>
      <c r="N533" s="27"/>
      <c r="O533" s="27"/>
      <c r="P533" s="27"/>
      <c r="Q533" s="27"/>
      <c r="R533" s="27"/>
      <c r="S533" s="27"/>
      <c r="T533" s="27"/>
      <c r="U533" s="27"/>
      <c r="V533" s="27"/>
      <c r="W533" s="27"/>
      <c r="X533" s="27"/>
      <c r="Y533" s="27"/>
      <c r="Z533" s="27"/>
      <c r="AA533" s="27"/>
      <c r="AB533" s="27"/>
    </row>
    <row r="534" ht="12.75" customHeight="1">
      <c r="A534" s="5"/>
      <c r="B534" s="27"/>
      <c r="C534" s="27"/>
      <c r="D534" s="27"/>
      <c r="E534" s="27"/>
      <c r="F534" s="27"/>
      <c r="G534" s="78"/>
      <c r="H534" s="31"/>
      <c r="I534" s="27"/>
      <c r="J534" s="27"/>
      <c r="K534" s="27"/>
      <c r="L534" s="27"/>
      <c r="M534" s="27"/>
      <c r="N534" s="27"/>
      <c r="O534" s="27"/>
      <c r="P534" s="27"/>
      <c r="Q534" s="27"/>
      <c r="R534" s="27"/>
      <c r="S534" s="27"/>
      <c r="T534" s="27"/>
      <c r="U534" s="27"/>
      <c r="V534" s="27"/>
      <c r="W534" s="27"/>
      <c r="X534" s="27"/>
      <c r="Y534" s="27"/>
      <c r="Z534" s="27"/>
      <c r="AA534" s="27"/>
      <c r="AB534" s="27"/>
    </row>
    <row r="535" ht="12.75" customHeight="1">
      <c r="A535" s="5"/>
      <c r="B535" s="27"/>
      <c r="C535" s="27"/>
      <c r="D535" s="27"/>
      <c r="E535" s="27"/>
      <c r="F535" s="27"/>
      <c r="G535" s="78"/>
      <c r="H535" s="31"/>
      <c r="I535" s="27"/>
      <c r="J535" s="27"/>
      <c r="K535" s="27"/>
      <c r="L535" s="27"/>
      <c r="M535" s="27"/>
      <c r="N535" s="27"/>
      <c r="O535" s="27"/>
      <c r="P535" s="27"/>
      <c r="Q535" s="27"/>
      <c r="R535" s="27"/>
      <c r="S535" s="27"/>
      <c r="T535" s="27"/>
      <c r="U535" s="27"/>
      <c r="V535" s="27"/>
      <c r="W535" s="27"/>
      <c r="X535" s="27"/>
      <c r="Y535" s="27"/>
      <c r="Z535" s="27"/>
      <c r="AA535" s="27"/>
      <c r="AB535" s="27"/>
    </row>
    <row r="536" ht="12.75" customHeight="1">
      <c r="A536" s="5"/>
      <c r="B536" s="27"/>
      <c r="C536" s="27"/>
      <c r="D536" s="27"/>
      <c r="E536" s="27"/>
      <c r="F536" s="27"/>
      <c r="G536" s="78"/>
      <c r="H536" s="31"/>
      <c r="I536" s="27"/>
      <c r="J536" s="27"/>
      <c r="K536" s="27"/>
      <c r="L536" s="27"/>
      <c r="M536" s="27"/>
      <c r="N536" s="27"/>
      <c r="O536" s="27"/>
      <c r="P536" s="27"/>
      <c r="Q536" s="27"/>
      <c r="R536" s="27"/>
      <c r="S536" s="27"/>
      <c r="T536" s="27"/>
      <c r="U536" s="27"/>
      <c r="V536" s="27"/>
      <c r="W536" s="27"/>
      <c r="X536" s="27"/>
      <c r="Y536" s="27"/>
      <c r="Z536" s="27"/>
      <c r="AA536" s="27"/>
      <c r="AB536" s="27"/>
    </row>
    <row r="537" ht="12.75" customHeight="1">
      <c r="A537" s="5"/>
      <c r="B537" s="27"/>
      <c r="C537" s="27"/>
      <c r="D537" s="27"/>
      <c r="E537" s="27"/>
      <c r="F537" s="27"/>
      <c r="G537" s="78"/>
      <c r="H537" s="31"/>
      <c r="I537" s="27"/>
      <c r="J537" s="27"/>
      <c r="K537" s="27"/>
      <c r="L537" s="27"/>
      <c r="M537" s="27"/>
      <c r="N537" s="27"/>
      <c r="O537" s="27"/>
      <c r="P537" s="27"/>
      <c r="Q537" s="27"/>
      <c r="R537" s="27"/>
      <c r="S537" s="27"/>
      <c r="T537" s="27"/>
      <c r="U537" s="27"/>
      <c r="V537" s="27"/>
      <c r="W537" s="27"/>
      <c r="X537" s="27"/>
      <c r="Y537" s="27"/>
      <c r="Z537" s="27"/>
      <c r="AA537" s="27"/>
      <c r="AB537" s="27"/>
    </row>
    <row r="538" ht="12.75" customHeight="1">
      <c r="A538" s="5"/>
      <c r="B538" s="27"/>
      <c r="C538" s="27"/>
      <c r="D538" s="27"/>
      <c r="E538" s="27"/>
      <c r="F538" s="27"/>
      <c r="G538" s="78"/>
      <c r="H538" s="31"/>
      <c r="I538" s="27"/>
      <c r="J538" s="27"/>
      <c r="K538" s="27"/>
      <c r="L538" s="27"/>
      <c r="M538" s="27"/>
      <c r="N538" s="27"/>
      <c r="O538" s="27"/>
      <c r="P538" s="27"/>
      <c r="Q538" s="27"/>
      <c r="R538" s="27"/>
      <c r="S538" s="27"/>
      <c r="T538" s="27"/>
      <c r="U538" s="27"/>
      <c r="V538" s="27"/>
      <c r="W538" s="27"/>
      <c r="X538" s="27"/>
      <c r="Y538" s="27"/>
      <c r="Z538" s="27"/>
      <c r="AA538" s="27"/>
      <c r="AB538" s="27"/>
    </row>
    <row r="539" ht="12.75" customHeight="1">
      <c r="A539" s="5"/>
      <c r="B539" s="27"/>
      <c r="C539" s="27"/>
      <c r="D539" s="27"/>
      <c r="E539" s="27"/>
      <c r="F539" s="27"/>
      <c r="G539" s="78"/>
      <c r="H539" s="31"/>
      <c r="I539" s="27"/>
      <c r="J539" s="27"/>
      <c r="K539" s="27"/>
      <c r="L539" s="27"/>
      <c r="M539" s="27"/>
      <c r="N539" s="27"/>
      <c r="O539" s="27"/>
      <c r="P539" s="27"/>
      <c r="Q539" s="27"/>
      <c r="R539" s="27"/>
      <c r="S539" s="27"/>
      <c r="T539" s="27"/>
      <c r="U539" s="27"/>
      <c r="V539" s="27"/>
      <c r="W539" s="27"/>
      <c r="X539" s="27"/>
      <c r="Y539" s="27"/>
      <c r="Z539" s="27"/>
      <c r="AA539" s="27"/>
      <c r="AB539" s="27"/>
    </row>
    <row r="540" ht="12.75" customHeight="1">
      <c r="A540" s="5"/>
      <c r="B540" s="27"/>
      <c r="C540" s="27"/>
      <c r="D540" s="27"/>
      <c r="E540" s="27"/>
      <c r="F540" s="27"/>
      <c r="G540" s="78"/>
      <c r="H540" s="31"/>
      <c r="I540" s="27"/>
      <c r="J540" s="27"/>
      <c r="K540" s="27"/>
      <c r="L540" s="27"/>
      <c r="M540" s="27"/>
      <c r="N540" s="27"/>
      <c r="O540" s="27"/>
      <c r="P540" s="27"/>
      <c r="Q540" s="27"/>
      <c r="R540" s="27"/>
      <c r="S540" s="27"/>
      <c r="T540" s="27"/>
      <c r="U540" s="27"/>
      <c r="V540" s="27"/>
      <c r="W540" s="27"/>
      <c r="X540" s="27"/>
      <c r="Y540" s="27"/>
      <c r="Z540" s="27"/>
      <c r="AA540" s="27"/>
      <c r="AB540" s="27"/>
    </row>
    <row r="541" ht="12.75" customHeight="1">
      <c r="A541" s="5"/>
      <c r="B541" s="27"/>
      <c r="C541" s="27"/>
      <c r="D541" s="27"/>
      <c r="E541" s="27"/>
      <c r="F541" s="27"/>
      <c r="G541" s="78"/>
      <c r="H541" s="31"/>
      <c r="I541" s="27"/>
      <c r="J541" s="27"/>
      <c r="K541" s="27"/>
      <c r="L541" s="27"/>
      <c r="M541" s="27"/>
      <c r="N541" s="27"/>
      <c r="O541" s="27"/>
      <c r="P541" s="27"/>
      <c r="Q541" s="27"/>
      <c r="R541" s="27"/>
      <c r="S541" s="27"/>
      <c r="T541" s="27"/>
      <c r="U541" s="27"/>
      <c r="V541" s="27"/>
      <c r="W541" s="27"/>
      <c r="X541" s="27"/>
      <c r="Y541" s="27"/>
      <c r="Z541" s="27"/>
      <c r="AA541" s="27"/>
      <c r="AB541" s="27"/>
    </row>
    <row r="542" ht="12.75" customHeight="1">
      <c r="A542" s="5"/>
      <c r="B542" s="27"/>
      <c r="C542" s="27"/>
      <c r="D542" s="27"/>
      <c r="E542" s="27"/>
      <c r="F542" s="27"/>
      <c r="G542" s="78"/>
      <c r="H542" s="31"/>
      <c r="I542" s="27"/>
      <c r="J542" s="27"/>
      <c r="K542" s="27"/>
      <c r="L542" s="27"/>
      <c r="M542" s="27"/>
      <c r="N542" s="27"/>
      <c r="O542" s="27"/>
      <c r="P542" s="27"/>
      <c r="Q542" s="27"/>
      <c r="R542" s="27"/>
      <c r="S542" s="27"/>
      <c r="T542" s="27"/>
      <c r="U542" s="27"/>
      <c r="V542" s="27"/>
      <c r="W542" s="27"/>
      <c r="X542" s="27"/>
      <c r="Y542" s="27"/>
      <c r="Z542" s="27"/>
      <c r="AA542" s="27"/>
      <c r="AB542" s="27"/>
    </row>
    <row r="543" ht="12.75" customHeight="1">
      <c r="A543" s="5"/>
      <c r="B543" s="27"/>
      <c r="C543" s="27"/>
      <c r="D543" s="27"/>
      <c r="E543" s="27"/>
      <c r="F543" s="27"/>
      <c r="G543" s="78"/>
      <c r="H543" s="31"/>
      <c r="I543" s="27"/>
      <c r="J543" s="27"/>
      <c r="K543" s="27"/>
      <c r="L543" s="27"/>
      <c r="M543" s="27"/>
      <c r="N543" s="27"/>
      <c r="O543" s="27"/>
      <c r="P543" s="27"/>
      <c r="Q543" s="27"/>
      <c r="R543" s="27"/>
      <c r="S543" s="27"/>
      <c r="T543" s="27"/>
      <c r="U543" s="27"/>
      <c r="V543" s="27"/>
      <c r="W543" s="27"/>
      <c r="X543" s="27"/>
      <c r="Y543" s="27"/>
      <c r="Z543" s="27"/>
      <c r="AA543" s="27"/>
      <c r="AB543" s="27"/>
    </row>
    <row r="544" ht="12.75" customHeight="1">
      <c r="A544" s="5"/>
      <c r="B544" s="27"/>
      <c r="C544" s="27"/>
      <c r="D544" s="27"/>
      <c r="E544" s="27"/>
      <c r="F544" s="27"/>
      <c r="G544" s="78"/>
      <c r="H544" s="31"/>
      <c r="I544" s="27"/>
      <c r="J544" s="27"/>
      <c r="K544" s="27"/>
      <c r="L544" s="27"/>
      <c r="M544" s="27"/>
      <c r="N544" s="27"/>
      <c r="O544" s="27"/>
      <c r="P544" s="27"/>
      <c r="Q544" s="27"/>
      <c r="R544" s="27"/>
      <c r="S544" s="27"/>
      <c r="T544" s="27"/>
      <c r="U544" s="27"/>
      <c r="V544" s="27"/>
      <c r="W544" s="27"/>
      <c r="X544" s="27"/>
      <c r="Y544" s="27"/>
      <c r="Z544" s="27"/>
      <c r="AA544" s="27"/>
      <c r="AB544" s="27"/>
    </row>
    <row r="545" ht="12.75" customHeight="1">
      <c r="A545" s="5"/>
      <c r="B545" s="27"/>
      <c r="C545" s="27"/>
      <c r="D545" s="27"/>
      <c r="E545" s="27"/>
      <c r="F545" s="27"/>
      <c r="G545" s="78"/>
      <c r="H545" s="31"/>
      <c r="I545" s="27"/>
      <c r="J545" s="27"/>
      <c r="K545" s="27"/>
      <c r="L545" s="27"/>
      <c r="M545" s="27"/>
      <c r="N545" s="27"/>
      <c r="O545" s="27"/>
      <c r="P545" s="27"/>
      <c r="Q545" s="27"/>
      <c r="R545" s="27"/>
      <c r="S545" s="27"/>
      <c r="T545" s="27"/>
      <c r="U545" s="27"/>
      <c r="V545" s="27"/>
      <c r="W545" s="27"/>
      <c r="X545" s="27"/>
      <c r="Y545" s="27"/>
      <c r="Z545" s="27"/>
      <c r="AA545" s="27"/>
      <c r="AB545" s="27"/>
    </row>
    <row r="546" ht="12.75" customHeight="1">
      <c r="A546" s="5"/>
      <c r="B546" s="27"/>
      <c r="C546" s="27"/>
      <c r="D546" s="27"/>
      <c r="E546" s="27"/>
      <c r="F546" s="27"/>
      <c r="G546" s="78"/>
      <c r="H546" s="31"/>
      <c r="I546" s="27"/>
      <c r="J546" s="27"/>
      <c r="K546" s="27"/>
      <c r="L546" s="27"/>
      <c r="M546" s="27"/>
      <c r="N546" s="27"/>
      <c r="O546" s="27"/>
      <c r="P546" s="27"/>
      <c r="Q546" s="27"/>
      <c r="R546" s="27"/>
      <c r="S546" s="27"/>
      <c r="T546" s="27"/>
      <c r="U546" s="27"/>
      <c r="V546" s="27"/>
      <c r="W546" s="27"/>
      <c r="X546" s="27"/>
      <c r="Y546" s="27"/>
      <c r="Z546" s="27"/>
      <c r="AA546" s="27"/>
      <c r="AB546" s="27"/>
    </row>
    <row r="547" ht="12.75" customHeight="1">
      <c r="A547" s="5"/>
      <c r="B547" s="27"/>
      <c r="C547" s="27"/>
      <c r="D547" s="27"/>
      <c r="E547" s="27"/>
      <c r="F547" s="27"/>
      <c r="G547" s="78"/>
      <c r="H547" s="31"/>
      <c r="I547" s="27"/>
      <c r="J547" s="27"/>
      <c r="K547" s="27"/>
      <c r="L547" s="27"/>
      <c r="M547" s="27"/>
      <c r="N547" s="27"/>
      <c r="O547" s="27"/>
      <c r="P547" s="27"/>
      <c r="Q547" s="27"/>
      <c r="R547" s="27"/>
      <c r="S547" s="27"/>
      <c r="T547" s="27"/>
      <c r="U547" s="27"/>
      <c r="V547" s="27"/>
      <c r="W547" s="27"/>
      <c r="X547" s="27"/>
      <c r="Y547" s="27"/>
      <c r="Z547" s="27"/>
      <c r="AA547" s="27"/>
      <c r="AB547" s="27"/>
    </row>
    <row r="548" ht="12.75" customHeight="1">
      <c r="A548" s="5"/>
      <c r="B548" s="27"/>
      <c r="C548" s="27"/>
      <c r="D548" s="27"/>
      <c r="E548" s="27"/>
      <c r="F548" s="27"/>
      <c r="G548" s="78"/>
      <c r="H548" s="31"/>
      <c r="I548" s="27"/>
      <c r="J548" s="27"/>
      <c r="K548" s="27"/>
      <c r="L548" s="27"/>
      <c r="M548" s="27"/>
      <c r="N548" s="27"/>
      <c r="O548" s="27"/>
      <c r="P548" s="27"/>
      <c r="Q548" s="27"/>
      <c r="R548" s="27"/>
      <c r="S548" s="27"/>
      <c r="T548" s="27"/>
      <c r="U548" s="27"/>
      <c r="V548" s="27"/>
      <c r="W548" s="27"/>
      <c r="X548" s="27"/>
      <c r="Y548" s="27"/>
      <c r="Z548" s="27"/>
      <c r="AA548" s="27"/>
      <c r="AB548" s="27"/>
    </row>
    <row r="549" ht="12.75" customHeight="1">
      <c r="A549" s="5"/>
      <c r="B549" s="27"/>
      <c r="C549" s="27"/>
      <c r="D549" s="27"/>
      <c r="E549" s="27"/>
      <c r="F549" s="27"/>
      <c r="G549" s="78"/>
      <c r="H549" s="31"/>
      <c r="I549" s="27"/>
      <c r="J549" s="27"/>
      <c r="K549" s="27"/>
      <c r="L549" s="27"/>
      <c r="M549" s="27"/>
      <c r="N549" s="27"/>
      <c r="O549" s="27"/>
      <c r="P549" s="27"/>
      <c r="Q549" s="27"/>
      <c r="R549" s="27"/>
      <c r="S549" s="27"/>
      <c r="T549" s="27"/>
      <c r="U549" s="27"/>
      <c r="V549" s="27"/>
      <c r="W549" s="27"/>
      <c r="X549" s="27"/>
      <c r="Y549" s="27"/>
      <c r="Z549" s="27"/>
      <c r="AA549" s="27"/>
      <c r="AB549" s="27"/>
    </row>
    <row r="550" ht="12.75" customHeight="1">
      <c r="A550" s="5"/>
      <c r="B550" s="27"/>
      <c r="C550" s="27"/>
      <c r="D550" s="27"/>
      <c r="E550" s="27"/>
      <c r="F550" s="27"/>
      <c r="G550" s="78"/>
      <c r="H550" s="31"/>
      <c r="I550" s="27"/>
      <c r="J550" s="27"/>
      <c r="K550" s="27"/>
      <c r="L550" s="27"/>
      <c r="M550" s="27"/>
      <c r="N550" s="27"/>
      <c r="O550" s="27"/>
      <c r="P550" s="27"/>
      <c r="Q550" s="27"/>
      <c r="R550" s="27"/>
      <c r="S550" s="27"/>
      <c r="T550" s="27"/>
      <c r="U550" s="27"/>
      <c r="V550" s="27"/>
      <c r="W550" s="27"/>
      <c r="X550" s="27"/>
      <c r="Y550" s="27"/>
      <c r="Z550" s="27"/>
      <c r="AA550" s="27"/>
      <c r="AB550" s="27"/>
    </row>
    <row r="551" ht="12.75" customHeight="1">
      <c r="A551" s="5"/>
      <c r="B551" s="27"/>
      <c r="C551" s="27"/>
      <c r="D551" s="27"/>
      <c r="E551" s="27"/>
      <c r="F551" s="27"/>
      <c r="G551" s="78"/>
      <c r="H551" s="31"/>
      <c r="I551" s="27"/>
      <c r="J551" s="27"/>
      <c r="K551" s="27"/>
      <c r="L551" s="27"/>
      <c r="M551" s="27"/>
      <c r="N551" s="27"/>
      <c r="O551" s="27"/>
      <c r="P551" s="27"/>
      <c r="Q551" s="27"/>
      <c r="R551" s="27"/>
      <c r="S551" s="27"/>
      <c r="T551" s="27"/>
      <c r="U551" s="27"/>
      <c r="V551" s="27"/>
      <c r="W551" s="27"/>
      <c r="X551" s="27"/>
      <c r="Y551" s="27"/>
      <c r="Z551" s="27"/>
      <c r="AA551" s="27"/>
      <c r="AB551" s="27"/>
    </row>
    <row r="552" ht="12.75" customHeight="1">
      <c r="A552" s="5"/>
      <c r="B552" s="27"/>
      <c r="C552" s="27"/>
      <c r="D552" s="27"/>
      <c r="E552" s="27"/>
      <c r="F552" s="27"/>
      <c r="G552" s="78"/>
      <c r="H552" s="31"/>
      <c r="I552" s="27"/>
      <c r="J552" s="27"/>
      <c r="K552" s="27"/>
      <c r="L552" s="27"/>
      <c r="M552" s="27"/>
      <c r="N552" s="27"/>
      <c r="O552" s="27"/>
      <c r="P552" s="27"/>
      <c r="Q552" s="27"/>
      <c r="R552" s="27"/>
      <c r="S552" s="27"/>
      <c r="T552" s="27"/>
      <c r="U552" s="27"/>
      <c r="V552" s="27"/>
      <c r="W552" s="27"/>
      <c r="X552" s="27"/>
      <c r="Y552" s="27"/>
      <c r="Z552" s="27"/>
      <c r="AA552" s="27"/>
      <c r="AB552" s="27"/>
    </row>
    <row r="553" ht="12.75" customHeight="1">
      <c r="A553" s="5"/>
      <c r="B553" s="27"/>
      <c r="C553" s="27"/>
      <c r="D553" s="27"/>
      <c r="E553" s="27"/>
      <c r="F553" s="27"/>
      <c r="G553" s="78"/>
      <c r="H553" s="31"/>
      <c r="I553" s="27"/>
      <c r="J553" s="27"/>
      <c r="K553" s="27"/>
      <c r="L553" s="27"/>
      <c r="M553" s="27"/>
      <c r="N553" s="27"/>
      <c r="O553" s="27"/>
      <c r="P553" s="27"/>
      <c r="Q553" s="27"/>
      <c r="R553" s="27"/>
      <c r="S553" s="27"/>
      <c r="T553" s="27"/>
      <c r="U553" s="27"/>
      <c r="V553" s="27"/>
      <c r="W553" s="27"/>
      <c r="X553" s="27"/>
      <c r="Y553" s="27"/>
      <c r="Z553" s="27"/>
      <c r="AA553" s="27"/>
      <c r="AB553" s="27"/>
    </row>
    <row r="554" ht="12.75" customHeight="1">
      <c r="A554" s="5"/>
      <c r="B554" s="27"/>
      <c r="C554" s="27"/>
      <c r="D554" s="27"/>
      <c r="E554" s="27"/>
      <c r="F554" s="27"/>
      <c r="G554" s="78"/>
      <c r="H554" s="31"/>
      <c r="I554" s="27"/>
      <c r="J554" s="27"/>
      <c r="K554" s="27"/>
      <c r="L554" s="27"/>
      <c r="M554" s="27"/>
      <c r="N554" s="27"/>
      <c r="O554" s="27"/>
      <c r="P554" s="27"/>
      <c r="Q554" s="27"/>
      <c r="R554" s="27"/>
      <c r="S554" s="27"/>
      <c r="T554" s="27"/>
      <c r="U554" s="27"/>
      <c r="V554" s="27"/>
      <c r="W554" s="27"/>
      <c r="X554" s="27"/>
      <c r="Y554" s="27"/>
      <c r="Z554" s="27"/>
      <c r="AA554" s="27"/>
      <c r="AB554" s="27"/>
    </row>
    <row r="555" ht="12.75" customHeight="1">
      <c r="A555" s="5"/>
      <c r="B555" s="27"/>
      <c r="C555" s="27"/>
      <c r="D555" s="27"/>
      <c r="E555" s="27"/>
      <c r="F555" s="27"/>
      <c r="G555" s="78"/>
      <c r="H555" s="31"/>
      <c r="I555" s="27"/>
      <c r="J555" s="27"/>
      <c r="K555" s="27"/>
      <c r="L555" s="27"/>
      <c r="M555" s="27"/>
      <c r="N555" s="27"/>
      <c r="O555" s="27"/>
      <c r="P555" s="27"/>
      <c r="Q555" s="27"/>
      <c r="R555" s="27"/>
      <c r="S555" s="27"/>
      <c r="T555" s="27"/>
      <c r="U555" s="27"/>
      <c r="V555" s="27"/>
      <c r="W555" s="27"/>
      <c r="X555" s="27"/>
      <c r="Y555" s="27"/>
      <c r="Z555" s="27"/>
      <c r="AA555" s="27"/>
      <c r="AB555" s="27"/>
    </row>
    <row r="556" ht="12.75" customHeight="1">
      <c r="A556" s="5"/>
      <c r="B556" s="27"/>
      <c r="C556" s="27"/>
      <c r="D556" s="27"/>
      <c r="E556" s="27"/>
      <c r="F556" s="27"/>
      <c r="G556" s="78"/>
      <c r="H556" s="31"/>
      <c r="I556" s="27"/>
      <c r="J556" s="27"/>
      <c r="K556" s="27"/>
      <c r="L556" s="27"/>
      <c r="M556" s="27"/>
      <c r="N556" s="27"/>
      <c r="O556" s="27"/>
      <c r="P556" s="27"/>
      <c r="Q556" s="27"/>
      <c r="R556" s="27"/>
      <c r="S556" s="27"/>
      <c r="T556" s="27"/>
      <c r="U556" s="27"/>
      <c r="V556" s="27"/>
      <c r="W556" s="27"/>
      <c r="X556" s="27"/>
      <c r="Y556" s="27"/>
      <c r="Z556" s="27"/>
      <c r="AA556" s="27"/>
      <c r="AB556" s="27"/>
    </row>
    <row r="557" ht="12.75" customHeight="1">
      <c r="A557" s="5"/>
      <c r="B557" s="27"/>
      <c r="C557" s="27"/>
      <c r="D557" s="27"/>
      <c r="E557" s="27"/>
      <c r="F557" s="27"/>
      <c r="G557" s="78"/>
      <c r="H557" s="31"/>
      <c r="I557" s="27"/>
      <c r="J557" s="27"/>
      <c r="K557" s="27"/>
      <c r="L557" s="27"/>
      <c r="M557" s="27"/>
      <c r="N557" s="27"/>
      <c r="O557" s="27"/>
      <c r="P557" s="27"/>
      <c r="Q557" s="27"/>
      <c r="R557" s="27"/>
      <c r="S557" s="27"/>
      <c r="T557" s="27"/>
      <c r="U557" s="27"/>
      <c r="V557" s="27"/>
      <c r="W557" s="27"/>
      <c r="X557" s="27"/>
      <c r="Y557" s="27"/>
      <c r="Z557" s="27"/>
      <c r="AA557" s="27"/>
      <c r="AB557" s="27"/>
    </row>
    <row r="558" ht="12.75" customHeight="1">
      <c r="A558" s="5"/>
      <c r="B558" s="27"/>
      <c r="C558" s="27"/>
      <c r="D558" s="27"/>
      <c r="E558" s="27"/>
      <c r="F558" s="27"/>
      <c r="G558" s="78"/>
      <c r="H558" s="31"/>
      <c r="I558" s="27"/>
      <c r="J558" s="27"/>
      <c r="K558" s="27"/>
      <c r="L558" s="27"/>
      <c r="M558" s="27"/>
      <c r="N558" s="27"/>
      <c r="O558" s="27"/>
      <c r="P558" s="27"/>
      <c r="Q558" s="27"/>
      <c r="R558" s="27"/>
      <c r="S558" s="27"/>
      <c r="T558" s="27"/>
      <c r="U558" s="27"/>
      <c r="V558" s="27"/>
      <c r="W558" s="27"/>
      <c r="X558" s="27"/>
      <c r="Y558" s="27"/>
      <c r="Z558" s="27"/>
      <c r="AA558" s="27"/>
      <c r="AB558" s="27"/>
    </row>
    <row r="559" ht="12.75" customHeight="1">
      <c r="A559" s="5"/>
      <c r="B559" s="27"/>
      <c r="C559" s="27"/>
      <c r="D559" s="27"/>
      <c r="E559" s="27"/>
      <c r="F559" s="27"/>
      <c r="G559" s="78"/>
      <c r="H559" s="31"/>
      <c r="I559" s="27"/>
      <c r="J559" s="27"/>
      <c r="K559" s="27"/>
      <c r="L559" s="27"/>
      <c r="M559" s="27"/>
      <c r="N559" s="27"/>
      <c r="O559" s="27"/>
      <c r="P559" s="27"/>
      <c r="Q559" s="27"/>
      <c r="R559" s="27"/>
      <c r="S559" s="27"/>
      <c r="T559" s="27"/>
      <c r="U559" s="27"/>
      <c r="V559" s="27"/>
      <c r="W559" s="27"/>
      <c r="X559" s="27"/>
      <c r="Y559" s="27"/>
      <c r="Z559" s="27"/>
      <c r="AA559" s="27"/>
      <c r="AB559" s="27"/>
    </row>
    <row r="560" ht="12.75" customHeight="1">
      <c r="A560" s="5"/>
      <c r="B560" s="27"/>
      <c r="C560" s="27"/>
      <c r="D560" s="27"/>
      <c r="E560" s="27"/>
      <c r="F560" s="27"/>
      <c r="G560" s="78"/>
      <c r="H560" s="31"/>
      <c r="I560" s="27"/>
      <c r="J560" s="27"/>
      <c r="K560" s="27"/>
      <c r="L560" s="27"/>
      <c r="M560" s="27"/>
      <c r="N560" s="27"/>
      <c r="O560" s="27"/>
      <c r="P560" s="27"/>
      <c r="Q560" s="27"/>
      <c r="R560" s="27"/>
      <c r="S560" s="27"/>
      <c r="T560" s="27"/>
      <c r="U560" s="27"/>
      <c r="V560" s="27"/>
      <c r="W560" s="27"/>
      <c r="X560" s="27"/>
      <c r="Y560" s="27"/>
      <c r="Z560" s="27"/>
      <c r="AA560" s="27"/>
      <c r="AB560" s="27"/>
    </row>
    <row r="561" ht="12.75" customHeight="1">
      <c r="A561" s="5"/>
      <c r="B561" s="27"/>
      <c r="C561" s="27"/>
      <c r="D561" s="27"/>
      <c r="E561" s="27"/>
      <c r="F561" s="27"/>
      <c r="G561" s="78"/>
      <c r="H561" s="31"/>
      <c r="I561" s="27"/>
      <c r="J561" s="27"/>
      <c r="K561" s="27"/>
      <c r="L561" s="27"/>
      <c r="M561" s="27"/>
      <c r="N561" s="27"/>
      <c r="O561" s="27"/>
      <c r="P561" s="27"/>
      <c r="Q561" s="27"/>
      <c r="R561" s="27"/>
      <c r="S561" s="27"/>
      <c r="T561" s="27"/>
      <c r="U561" s="27"/>
      <c r="V561" s="27"/>
      <c r="W561" s="27"/>
      <c r="X561" s="27"/>
      <c r="Y561" s="27"/>
      <c r="Z561" s="27"/>
      <c r="AA561" s="27"/>
      <c r="AB561" s="27"/>
    </row>
    <row r="562" ht="12.75" customHeight="1">
      <c r="A562" s="5"/>
      <c r="B562" s="27"/>
      <c r="C562" s="27"/>
      <c r="D562" s="27"/>
      <c r="E562" s="27"/>
      <c r="F562" s="27"/>
      <c r="G562" s="78"/>
      <c r="H562" s="31"/>
      <c r="I562" s="27"/>
      <c r="J562" s="27"/>
      <c r="K562" s="27"/>
      <c r="L562" s="27"/>
      <c r="M562" s="27"/>
      <c r="N562" s="27"/>
      <c r="O562" s="27"/>
      <c r="P562" s="27"/>
      <c r="Q562" s="27"/>
      <c r="R562" s="27"/>
      <c r="S562" s="27"/>
      <c r="T562" s="27"/>
      <c r="U562" s="27"/>
      <c r="V562" s="27"/>
      <c r="W562" s="27"/>
      <c r="X562" s="27"/>
      <c r="Y562" s="27"/>
      <c r="Z562" s="27"/>
      <c r="AA562" s="27"/>
      <c r="AB562" s="27"/>
    </row>
    <row r="563" ht="12.75" customHeight="1">
      <c r="A563" s="5"/>
      <c r="B563" s="27"/>
      <c r="C563" s="27"/>
      <c r="D563" s="27"/>
      <c r="E563" s="27"/>
      <c r="F563" s="27"/>
      <c r="G563" s="78"/>
      <c r="H563" s="31"/>
      <c r="I563" s="27"/>
      <c r="J563" s="27"/>
      <c r="K563" s="27"/>
      <c r="L563" s="27"/>
      <c r="M563" s="27"/>
      <c r="N563" s="27"/>
      <c r="O563" s="27"/>
      <c r="P563" s="27"/>
      <c r="Q563" s="27"/>
      <c r="R563" s="27"/>
      <c r="S563" s="27"/>
      <c r="T563" s="27"/>
      <c r="U563" s="27"/>
      <c r="V563" s="27"/>
      <c r="W563" s="27"/>
      <c r="X563" s="27"/>
      <c r="Y563" s="27"/>
      <c r="Z563" s="27"/>
      <c r="AA563" s="27"/>
      <c r="AB563" s="27"/>
    </row>
    <row r="564" ht="12.75" customHeight="1">
      <c r="A564" s="5"/>
      <c r="B564" s="27"/>
      <c r="C564" s="27"/>
      <c r="D564" s="27"/>
      <c r="E564" s="27"/>
      <c r="F564" s="27"/>
      <c r="G564" s="78"/>
      <c r="H564" s="31"/>
      <c r="I564" s="27"/>
      <c r="J564" s="27"/>
      <c r="K564" s="27"/>
      <c r="L564" s="27"/>
      <c r="M564" s="27"/>
      <c r="N564" s="27"/>
      <c r="O564" s="27"/>
      <c r="P564" s="27"/>
      <c r="Q564" s="27"/>
      <c r="R564" s="27"/>
      <c r="S564" s="27"/>
      <c r="T564" s="27"/>
      <c r="U564" s="27"/>
      <c r="V564" s="27"/>
      <c r="W564" s="27"/>
      <c r="X564" s="27"/>
      <c r="Y564" s="27"/>
      <c r="Z564" s="27"/>
      <c r="AA564" s="27"/>
      <c r="AB564" s="27"/>
    </row>
    <row r="565" ht="12.75" customHeight="1">
      <c r="A565" s="5"/>
      <c r="B565" s="27"/>
      <c r="C565" s="27"/>
      <c r="D565" s="27"/>
      <c r="E565" s="27"/>
      <c r="F565" s="27"/>
      <c r="G565" s="78"/>
      <c r="H565" s="31"/>
      <c r="I565" s="27"/>
      <c r="J565" s="27"/>
      <c r="K565" s="27"/>
      <c r="L565" s="27"/>
      <c r="M565" s="27"/>
      <c r="N565" s="27"/>
      <c r="O565" s="27"/>
      <c r="P565" s="27"/>
      <c r="Q565" s="27"/>
      <c r="R565" s="27"/>
      <c r="S565" s="27"/>
      <c r="T565" s="27"/>
      <c r="U565" s="27"/>
      <c r="V565" s="27"/>
      <c r="W565" s="27"/>
      <c r="X565" s="27"/>
      <c r="Y565" s="27"/>
      <c r="Z565" s="27"/>
      <c r="AA565" s="27"/>
      <c r="AB565" s="27"/>
    </row>
    <row r="566" ht="12.75" customHeight="1">
      <c r="A566" s="5"/>
      <c r="B566" s="27"/>
      <c r="C566" s="27"/>
      <c r="D566" s="27"/>
      <c r="E566" s="27"/>
      <c r="F566" s="27"/>
      <c r="G566" s="78"/>
      <c r="H566" s="31"/>
      <c r="I566" s="27"/>
      <c r="J566" s="27"/>
      <c r="K566" s="27"/>
      <c r="L566" s="27"/>
      <c r="M566" s="27"/>
      <c r="N566" s="27"/>
      <c r="O566" s="27"/>
      <c r="P566" s="27"/>
      <c r="Q566" s="27"/>
      <c r="R566" s="27"/>
      <c r="S566" s="27"/>
      <c r="T566" s="27"/>
      <c r="U566" s="27"/>
      <c r="V566" s="27"/>
      <c r="W566" s="27"/>
      <c r="X566" s="27"/>
      <c r="Y566" s="27"/>
      <c r="Z566" s="27"/>
      <c r="AA566" s="27"/>
      <c r="AB566" s="27"/>
    </row>
    <row r="567" ht="12.75" customHeight="1">
      <c r="A567" s="5"/>
      <c r="B567" s="27"/>
      <c r="C567" s="27"/>
      <c r="D567" s="27"/>
      <c r="E567" s="27"/>
      <c r="F567" s="27"/>
      <c r="G567" s="78"/>
      <c r="H567" s="31"/>
      <c r="I567" s="27"/>
      <c r="J567" s="27"/>
      <c r="K567" s="27"/>
      <c r="L567" s="27"/>
      <c r="M567" s="27"/>
      <c r="N567" s="27"/>
      <c r="O567" s="27"/>
      <c r="P567" s="27"/>
      <c r="Q567" s="27"/>
      <c r="R567" s="27"/>
      <c r="S567" s="27"/>
      <c r="T567" s="27"/>
      <c r="U567" s="27"/>
      <c r="V567" s="27"/>
      <c r="W567" s="27"/>
      <c r="X567" s="27"/>
      <c r="Y567" s="27"/>
      <c r="Z567" s="27"/>
      <c r="AA567" s="27"/>
      <c r="AB567" s="27"/>
    </row>
    <row r="568" ht="12.75" customHeight="1">
      <c r="A568" s="5"/>
      <c r="B568" s="27"/>
      <c r="C568" s="27"/>
      <c r="D568" s="27"/>
      <c r="E568" s="27"/>
      <c r="F568" s="27"/>
      <c r="G568" s="78"/>
      <c r="H568" s="31"/>
      <c r="I568" s="27"/>
      <c r="J568" s="27"/>
      <c r="K568" s="27"/>
      <c r="L568" s="27"/>
      <c r="M568" s="27"/>
      <c r="N568" s="27"/>
      <c r="O568" s="27"/>
      <c r="P568" s="27"/>
      <c r="Q568" s="27"/>
      <c r="R568" s="27"/>
      <c r="S568" s="27"/>
      <c r="T568" s="27"/>
      <c r="U568" s="27"/>
      <c r="V568" s="27"/>
      <c r="W568" s="27"/>
      <c r="X568" s="27"/>
      <c r="Y568" s="27"/>
      <c r="Z568" s="27"/>
      <c r="AA568" s="27"/>
      <c r="AB568" s="27"/>
    </row>
    <row r="569" ht="12.75" customHeight="1">
      <c r="A569" s="5"/>
      <c r="B569" s="27"/>
      <c r="C569" s="27"/>
      <c r="D569" s="27"/>
      <c r="E569" s="27"/>
      <c r="F569" s="27"/>
      <c r="G569" s="78"/>
      <c r="H569" s="31"/>
      <c r="I569" s="27"/>
      <c r="J569" s="27"/>
      <c r="K569" s="27"/>
      <c r="L569" s="27"/>
      <c r="M569" s="27"/>
      <c r="N569" s="27"/>
      <c r="O569" s="27"/>
      <c r="P569" s="27"/>
      <c r="Q569" s="27"/>
      <c r="R569" s="27"/>
      <c r="S569" s="27"/>
      <c r="T569" s="27"/>
      <c r="U569" s="27"/>
      <c r="V569" s="27"/>
      <c r="W569" s="27"/>
      <c r="X569" s="27"/>
      <c r="Y569" s="27"/>
      <c r="Z569" s="27"/>
      <c r="AA569" s="27"/>
      <c r="AB569" s="27"/>
    </row>
    <row r="570" ht="12.75" customHeight="1">
      <c r="A570" s="5"/>
      <c r="B570" s="27"/>
      <c r="C570" s="27"/>
      <c r="D570" s="27"/>
      <c r="E570" s="27"/>
      <c r="F570" s="27"/>
      <c r="G570" s="78"/>
      <c r="H570" s="31"/>
      <c r="I570" s="27"/>
      <c r="J570" s="27"/>
      <c r="K570" s="27"/>
      <c r="L570" s="27"/>
      <c r="M570" s="27"/>
      <c r="N570" s="27"/>
      <c r="O570" s="27"/>
      <c r="P570" s="27"/>
      <c r="Q570" s="27"/>
      <c r="R570" s="27"/>
      <c r="S570" s="27"/>
      <c r="T570" s="27"/>
      <c r="U570" s="27"/>
      <c r="V570" s="27"/>
      <c r="W570" s="27"/>
      <c r="X570" s="27"/>
      <c r="Y570" s="27"/>
      <c r="Z570" s="27"/>
      <c r="AA570" s="27"/>
      <c r="AB570" s="27"/>
    </row>
    <row r="571" ht="12.75" customHeight="1">
      <c r="A571" s="5"/>
      <c r="B571" s="27"/>
      <c r="C571" s="27"/>
      <c r="D571" s="27"/>
      <c r="E571" s="27"/>
      <c r="F571" s="27"/>
      <c r="G571" s="78"/>
      <c r="H571" s="31"/>
      <c r="I571" s="27"/>
      <c r="J571" s="27"/>
      <c r="K571" s="27"/>
      <c r="L571" s="27"/>
      <c r="M571" s="27"/>
      <c r="N571" s="27"/>
      <c r="O571" s="27"/>
      <c r="P571" s="27"/>
      <c r="Q571" s="27"/>
      <c r="R571" s="27"/>
      <c r="S571" s="27"/>
      <c r="T571" s="27"/>
      <c r="U571" s="27"/>
      <c r="V571" s="27"/>
      <c r="W571" s="27"/>
      <c r="X571" s="27"/>
      <c r="Y571" s="27"/>
      <c r="Z571" s="27"/>
      <c r="AA571" s="27"/>
      <c r="AB571" s="27"/>
    </row>
    <row r="572" ht="12.75" customHeight="1">
      <c r="A572" s="5"/>
      <c r="B572" s="27"/>
      <c r="C572" s="27"/>
      <c r="D572" s="27"/>
      <c r="E572" s="27"/>
      <c r="F572" s="27"/>
      <c r="G572" s="78"/>
      <c r="H572" s="31"/>
      <c r="I572" s="27"/>
      <c r="J572" s="27"/>
      <c r="K572" s="27"/>
      <c r="L572" s="27"/>
      <c r="M572" s="27"/>
      <c r="N572" s="27"/>
      <c r="O572" s="27"/>
      <c r="P572" s="27"/>
      <c r="Q572" s="27"/>
      <c r="R572" s="27"/>
      <c r="S572" s="27"/>
      <c r="T572" s="27"/>
      <c r="U572" s="27"/>
      <c r="V572" s="27"/>
      <c r="W572" s="27"/>
      <c r="X572" s="27"/>
      <c r="Y572" s="27"/>
      <c r="Z572" s="27"/>
      <c r="AA572" s="27"/>
      <c r="AB572" s="27"/>
    </row>
    <row r="573" ht="12.75" customHeight="1">
      <c r="A573" s="5"/>
      <c r="B573" s="27"/>
      <c r="C573" s="27"/>
      <c r="D573" s="27"/>
      <c r="E573" s="27"/>
      <c r="F573" s="27"/>
      <c r="G573" s="78"/>
      <c r="H573" s="31"/>
      <c r="I573" s="27"/>
      <c r="J573" s="27"/>
      <c r="K573" s="27"/>
      <c r="L573" s="27"/>
      <c r="M573" s="27"/>
      <c r="N573" s="27"/>
      <c r="O573" s="27"/>
      <c r="P573" s="27"/>
      <c r="Q573" s="27"/>
      <c r="R573" s="27"/>
      <c r="S573" s="27"/>
      <c r="T573" s="27"/>
      <c r="U573" s="27"/>
      <c r="V573" s="27"/>
      <c r="W573" s="27"/>
      <c r="X573" s="27"/>
      <c r="Y573" s="27"/>
      <c r="Z573" s="27"/>
      <c r="AA573" s="27"/>
      <c r="AB573" s="27"/>
    </row>
    <row r="574" ht="12.75" customHeight="1">
      <c r="A574" s="5"/>
      <c r="B574" s="27"/>
      <c r="C574" s="27"/>
      <c r="D574" s="27"/>
      <c r="E574" s="27"/>
      <c r="F574" s="27"/>
      <c r="G574" s="78"/>
      <c r="H574" s="31"/>
      <c r="I574" s="27"/>
      <c r="J574" s="27"/>
      <c r="K574" s="27"/>
      <c r="L574" s="27"/>
      <c r="M574" s="27"/>
      <c r="N574" s="27"/>
      <c r="O574" s="27"/>
      <c r="P574" s="27"/>
      <c r="Q574" s="27"/>
      <c r="R574" s="27"/>
      <c r="S574" s="27"/>
      <c r="T574" s="27"/>
      <c r="U574" s="27"/>
      <c r="V574" s="27"/>
      <c r="W574" s="27"/>
      <c r="X574" s="27"/>
      <c r="Y574" s="27"/>
      <c r="Z574" s="27"/>
      <c r="AA574" s="27"/>
      <c r="AB574" s="27"/>
    </row>
    <row r="575" ht="12.75" customHeight="1">
      <c r="A575" s="5"/>
      <c r="B575" s="27"/>
      <c r="C575" s="27"/>
      <c r="D575" s="27"/>
      <c r="E575" s="27"/>
      <c r="F575" s="27"/>
      <c r="G575" s="78"/>
      <c r="H575" s="31"/>
      <c r="I575" s="27"/>
      <c r="J575" s="27"/>
      <c r="K575" s="27"/>
      <c r="L575" s="27"/>
      <c r="M575" s="27"/>
      <c r="N575" s="27"/>
      <c r="O575" s="27"/>
      <c r="P575" s="27"/>
      <c r="Q575" s="27"/>
      <c r="R575" s="27"/>
      <c r="S575" s="27"/>
      <c r="T575" s="27"/>
      <c r="U575" s="27"/>
      <c r="V575" s="27"/>
      <c r="W575" s="27"/>
      <c r="X575" s="27"/>
      <c r="Y575" s="27"/>
      <c r="Z575" s="27"/>
      <c r="AA575" s="27"/>
      <c r="AB575" s="27"/>
    </row>
    <row r="576" ht="12.75" customHeight="1">
      <c r="A576" s="5"/>
      <c r="B576" s="27"/>
      <c r="C576" s="27"/>
      <c r="D576" s="27"/>
      <c r="E576" s="27"/>
      <c r="F576" s="27"/>
      <c r="G576" s="78"/>
      <c r="H576" s="31"/>
      <c r="I576" s="27"/>
      <c r="J576" s="27"/>
      <c r="K576" s="27"/>
      <c r="L576" s="27"/>
      <c r="M576" s="27"/>
      <c r="N576" s="27"/>
      <c r="O576" s="27"/>
      <c r="P576" s="27"/>
      <c r="Q576" s="27"/>
      <c r="R576" s="27"/>
      <c r="S576" s="27"/>
      <c r="T576" s="27"/>
      <c r="U576" s="27"/>
      <c r="V576" s="27"/>
      <c r="W576" s="27"/>
      <c r="X576" s="27"/>
      <c r="Y576" s="27"/>
      <c r="Z576" s="27"/>
      <c r="AA576" s="27"/>
      <c r="AB576" s="27"/>
    </row>
    <row r="577" ht="12.75" customHeight="1">
      <c r="A577" s="5"/>
      <c r="B577" s="27"/>
      <c r="C577" s="27"/>
      <c r="D577" s="27"/>
      <c r="E577" s="27"/>
      <c r="F577" s="27"/>
      <c r="G577" s="78"/>
      <c r="H577" s="31"/>
      <c r="I577" s="27"/>
      <c r="J577" s="27"/>
      <c r="K577" s="27"/>
      <c r="L577" s="27"/>
      <c r="M577" s="27"/>
      <c r="N577" s="27"/>
      <c r="O577" s="27"/>
      <c r="P577" s="27"/>
      <c r="Q577" s="27"/>
      <c r="R577" s="27"/>
      <c r="S577" s="27"/>
      <c r="T577" s="27"/>
      <c r="U577" s="27"/>
      <c r="V577" s="27"/>
      <c r="W577" s="27"/>
      <c r="X577" s="27"/>
      <c r="Y577" s="27"/>
      <c r="Z577" s="27"/>
      <c r="AA577" s="27"/>
      <c r="AB577" s="27"/>
    </row>
    <row r="578" ht="12.75" customHeight="1">
      <c r="A578" s="5"/>
      <c r="B578" s="27"/>
      <c r="C578" s="27"/>
      <c r="D578" s="27"/>
      <c r="E578" s="27"/>
      <c r="F578" s="27"/>
      <c r="G578" s="78"/>
      <c r="H578" s="31"/>
      <c r="I578" s="27"/>
      <c r="J578" s="27"/>
      <c r="K578" s="27"/>
      <c r="L578" s="27"/>
      <c r="M578" s="27"/>
      <c r="N578" s="27"/>
      <c r="O578" s="27"/>
      <c r="P578" s="27"/>
      <c r="Q578" s="27"/>
      <c r="R578" s="27"/>
      <c r="S578" s="27"/>
      <c r="T578" s="27"/>
      <c r="U578" s="27"/>
      <c r="V578" s="27"/>
      <c r="W578" s="27"/>
      <c r="X578" s="27"/>
      <c r="Y578" s="27"/>
      <c r="Z578" s="27"/>
      <c r="AA578" s="27"/>
      <c r="AB578" s="27"/>
    </row>
    <row r="579" ht="12.75" customHeight="1">
      <c r="A579" s="5"/>
      <c r="B579" s="27"/>
      <c r="C579" s="27"/>
      <c r="D579" s="27"/>
      <c r="E579" s="27"/>
      <c r="F579" s="27"/>
      <c r="G579" s="78"/>
      <c r="H579" s="31"/>
      <c r="I579" s="27"/>
      <c r="J579" s="27"/>
      <c r="K579" s="27"/>
      <c r="L579" s="27"/>
      <c r="M579" s="27"/>
      <c r="N579" s="27"/>
      <c r="O579" s="27"/>
      <c r="P579" s="27"/>
      <c r="Q579" s="27"/>
      <c r="R579" s="27"/>
      <c r="S579" s="27"/>
      <c r="T579" s="27"/>
      <c r="U579" s="27"/>
      <c r="V579" s="27"/>
      <c r="W579" s="27"/>
      <c r="X579" s="27"/>
      <c r="Y579" s="27"/>
      <c r="Z579" s="27"/>
      <c r="AA579" s="27"/>
      <c r="AB579" s="27"/>
    </row>
    <row r="580" ht="12.75" customHeight="1">
      <c r="A580" s="5"/>
      <c r="B580" s="27"/>
      <c r="C580" s="27"/>
      <c r="D580" s="27"/>
      <c r="E580" s="27"/>
      <c r="F580" s="27"/>
      <c r="G580" s="78"/>
      <c r="H580" s="31"/>
      <c r="I580" s="27"/>
      <c r="J580" s="27"/>
      <c r="K580" s="27"/>
      <c r="L580" s="27"/>
      <c r="M580" s="27"/>
      <c r="N580" s="27"/>
      <c r="O580" s="27"/>
      <c r="P580" s="27"/>
      <c r="Q580" s="27"/>
      <c r="R580" s="27"/>
      <c r="S580" s="27"/>
      <c r="T580" s="27"/>
      <c r="U580" s="27"/>
      <c r="V580" s="27"/>
      <c r="W580" s="27"/>
      <c r="X580" s="27"/>
      <c r="Y580" s="27"/>
      <c r="Z580" s="27"/>
      <c r="AA580" s="27"/>
      <c r="AB580" s="27"/>
    </row>
    <row r="581" ht="12.75" customHeight="1">
      <c r="A581" s="5"/>
      <c r="B581" s="27"/>
      <c r="C581" s="27"/>
      <c r="D581" s="27"/>
      <c r="E581" s="27"/>
      <c r="F581" s="27"/>
      <c r="G581" s="78"/>
      <c r="H581" s="31"/>
      <c r="I581" s="27"/>
      <c r="J581" s="27"/>
      <c r="K581" s="27"/>
      <c r="L581" s="27"/>
      <c r="M581" s="27"/>
      <c r="N581" s="27"/>
      <c r="O581" s="27"/>
      <c r="P581" s="27"/>
      <c r="Q581" s="27"/>
      <c r="R581" s="27"/>
      <c r="S581" s="27"/>
      <c r="T581" s="27"/>
      <c r="U581" s="27"/>
      <c r="V581" s="27"/>
      <c r="W581" s="27"/>
      <c r="X581" s="27"/>
      <c r="Y581" s="27"/>
      <c r="Z581" s="27"/>
      <c r="AA581" s="27"/>
      <c r="AB581" s="27"/>
    </row>
    <row r="582" ht="12.75" customHeight="1">
      <c r="A582" s="5"/>
      <c r="B582" s="27"/>
      <c r="C582" s="27"/>
      <c r="D582" s="27"/>
      <c r="E582" s="27"/>
      <c r="F582" s="27"/>
      <c r="G582" s="78"/>
      <c r="H582" s="31"/>
      <c r="I582" s="27"/>
      <c r="J582" s="27"/>
      <c r="K582" s="27"/>
      <c r="L582" s="27"/>
      <c r="M582" s="27"/>
      <c r="N582" s="27"/>
      <c r="O582" s="27"/>
      <c r="P582" s="27"/>
      <c r="Q582" s="27"/>
      <c r="R582" s="27"/>
      <c r="S582" s="27"/>
      <c r="T582" s="27"/>
      <c r="U582" s="27"/>
      <c r="V582" s="27"/>
      <c r="W582" s="27"/>
      <c r="X582" s="27"/>
      <c r="Y582" s="27"/>
      <c r="Z582" s="27"/>
      <c r="AA582" s="27"/>
      <c r="AB582" s="27"/>
    </row>
    <row r="583" ht="12.75" customHeight="1">
      <c r="A583" s="5"/>
      <c r="B583" s="27"/>
      <c r="C583" s="27"/>
      <c r="D583" s="27"/>
      <c r="E583" s="27"/>
      <c r="F583" s="27"/>
      <c r="G583" s="78"/>
      <c r="H583" s="31"/>
      <c r="I583" s="27"/>
      <c r="J583" s="27"/>
      <c r="K583" s="27"/>
      <c r="L583" s="27"/>
      <c r="M583" s="27"/>
      <c r="N583" s="27"/>
      <c r="O583" s="27"/>
      <c r="P583" s="27"/>
      <c r="Q583" s="27"/>
      <c r="R583" s="27"/>
      <c r="S583" s="27"/>
      <c r="T583" s="27"/>
      <c r="U583" s="27"/>
      <c r="V583" s="27"/>
      <c r="W583" s="27"/>
      <c r="X583" s="27"/>
      <c r="Y583" s="27"/>
      <c r="Z583" s="27"/>
      <c r="AA583" s="27"/>
      <c r="AB583" s="27"/>
    </row>
    <row r="584" ht="12.75" customHeight="1">
      <c r="A584" s="5"/>
      <c r="B584" s="27"/>
      <c r="C584" s="27"/>
      <c r="D584" s="27"/>
      <c r="E584" s="27"/>
      <c r="F584" s="27"/>
      <c r="G584" s="78"/>
      <c r="H584" s="31"/>
      <c r="I584" s="27"/>
      <c r="J584" s="27"/>
      <c r="K584" s="27"/>
      <c r="L584" s="27"/>
      <c r="M584" s="27"/>
      <c r="N584" s="27"/>
      <c r="O584" s="27"/>
      <c r="P584" s="27"/>
      <c r="Q584" s="27"/>
      <c r="R584" s="27"/>
      <c r="S584" s="27"/>
      <c r="T584" s="27"/>
      <c r="U584" s="27"/>
      <c r="V584" s="27"/>
      <c r="W584" s="27"/>
      <c r="X584" s="27"/>
      <c r="Y584" s="27"/>
      <c r="Z584" s="27"/>
      <c r="AA584" s="27"/>
      <c r="AB584" s="27"/>
    </row>
    <row r="585" ht="12.75" customHeight="1">
      <c r="A585" s="5"/>
      <c r="B585" s="27"/>
      <c r="C585" s="27"/>
      <c r="D585" s="27"/>
      <c r="E585" s="27"/>
      <c r="F585" s="27"/>
      <c r="G585" s="78"/>
      <c r="H585" s="31"/>
      <c r="I585" s="27"/>
      <c r="J585" s="27"/>
      <c r="K585" s="27"/>
      <c r="L585" s="27"/>
      <c r="M585" s="27"/>
      <c r="N585" s="27"/>
      <c r="O585" s="27"/>
      <c r="P585" s="27"/>
      <c r="Q585" s="27"/>
      <c r="R585" s="27"/>
      <c r="S585" s="27"/>
      <c r="T585" s="27"/>
      <c r="U585" s="27"/>
      <c r="V585" s="27"/>
      <c r="W585" s="27"/>
      <c r="X585" s="27"/>
      <c r="Y585" s="27"/>
      <c r="Z585" s="27"/>
      <c r="AA585" s="27"/>
      <c r="AB585" s="27"/>
    </row>
    <row r="586" ht="12.75" customHeight="1">
      <c r="A586" s="5"/>
      <c r="B586" s="27"/>
      <c r="C586" s="27"/>
      <c r="D586" s="27"/>
      <c r="E586" s="27"/>
      <c r="F586" s="27"/>
      <c r="G586" s="78"/>
      <c r="H586" s="31"/>
      <c r="I586" s="27"/>
      <c r="J586" s="27"/>
      <c r="K586" s="27"/>
      <c r="L586" s="27"/>
      <c r="M586" s="27"/>
      <c r="N586" s="27"/>
      <c r="O586" s="27"/>
      <c r="P586" s="27"/>
      <c r="Q586" s="27"/>
      <c r="R586" s="27"/>
      <c r="S586" s="27"/>
      <c r="T586" s="27"/>
      <c r="U586" s="27"/>
      <c r="V586" s="27"/>
      <c r="W586" s="27"/>
      <c r="X586" s="27"/>
      <c r="Y586" s="27"/>
      <c r="Z586" s="27"/>
      <c r="AA586" s="27"/>
      <c r="AB586" s="27"/>
    </row>
    <row r="587" ht="12.75" customHeight="1">
      <c r="A587" s="5"/>
      <c r="B587" s="27"/>
      <c r="C587" s="27"/>
      <c r="D587" s="27"/>
      <c r="E587" s="27"/>
      <c r="F587" s="27"/>
      <c r="G587" s="78"/>
      <c r="H587" s="31"/>
      <c r="I587" s="27"/>
      <c r="J587" s="27"/>
      <c r="K587" s="27"/>
      <c r="L587" s="27"/>
      <c r="M587" s="27"/>
      <c r="N587" s="27"/>
      <c r="O587" s="27"/>
      <c r="P587" s="27"/>
      <c r="Q587" s="27"/>
      <c r="R587" s="27"/>
      <c r="S587" s="27"/>
      <c r="T587" s="27"/>
      <c r="U587" s="27"/>
      <c r="V587" s="27"/>
      <c r="W587" s="27"/>
      <c r="X587" s="27"/>
      <c r="Y587" s="27"/>
      <c r="Z587" s="27"/>
      <c r="AA587" s="27"/>
      <c r="AB587" s="27"/>
    </row>
    <row r="588" ht="12.75" customHeight="1">
      <c r="A588" s="5"/>
      <c r="B588" s="27"/>
      <c r="C588" s="27"/>
      <c r="D588" s="27"/>
      <c r="E588" s="27"/>
      <c r="F588" s="27"/>
      <c r="G588" s="78"/>
      <c r="H588" s="31"/>
      <c r="I588" s="27"/>
      <c r="J588" s="27"/>
      <c r="K588" s="27"/>
      <c r="L588" s="27"/>
      <c r="M588" s="27"/>
      <c r="N588" s="27"/>
      <c r="O588" s="27"/>
      <c r="P588" s="27"/>
      <c r="Q588" s="27"/>
      <c r="R588" s="27"/>
      <c r="S588" s="27"/>
      <c r="T588" s="27"/>
      <c r="U588" s="27"/>
      <c r="V588" s="27"/>
      <c r="W588" s="27"/>
      <c r="X588" s="27"/>
      <c r="Y588" s="27"/>
      <c r="Z588" s="27"/>
      <c r="AA588" s="27"/>
      <c r="AB588" s="27"/>
    </row>
    <row r="589" ht="12.75" customHeight="1">
      <c r="A589" s="5"/>
      <c r="B589" s="27"/>
      <c r="C589" s="27"/>
      <c r="D589" s="27"/>
      <c r="E589" s="27"/>
      <c r="F589" s="27"/>
      <c r="G589" s="78"/>
      <c r="H589" s="31"/>
      <c r="I589" s="27"/>
      <c r="J589" s="27"/>
      <c r="K589" s="27"/>
      <c r="L589" s="27"/>
      <c r="M589" s="27"/>
      <c r="N589" s="27"/>
      <c r="O589" s="27"/>
      <c r="P589" s="27"/>
      <c r="Q589" s="27"/>
      <c r="R589" s="27"/>
      <c r="S589" s="27"/>
      <c r="T589" s="27"/>
      <c r="U589" s="27"/>
      <c r="V589" s="27"/>
      <c r="W589" s="27"/>
      <c r="X589" s="27"/>
      <c r="Y589" s="27"/>
      <c r="Z589" s="27"/>
      <c r="AA589" s="27"/>
      <c r="AB589" s="27"/>
    </row>
    <row r="590" ht="12.75" customHeight="1">
      <c r="A590" s="5"/>
      <c r="B590" s="27"/>
      <c r="C590" s="27"/>
      <c r="D590" s="27"/>
      <c r="E590" s="27"/>
      <c r="F590" s="27"/>
      <c r="G590" s="78"/>
      <c r="H590" s="31"/>
      <c r="I590" s="27"/>
      <c r="J590" s="27"/>
      <c r="K590" s="27"/>
      <c r="L590" s="27"/>
      <c r="M590" s="27"/>
      <c r="N590" s="27"/>
      <c r="O590" s="27"/>
      <c r="P590" s="27"/>
      <c r="Q590" s="27"/>
      <c r="R590" s="27"/>
      <c r="S590" s="27"/>
      <c r="T590" s="27"/>
      <c r="U590" s="27"/>
      <c r="V590" s="27"/>
      <c r="W590" s="27"/>
      <c r="X590" s="27"/>
      <c r="Y590" s="27"/>
      <c r="Z590" s="27"/>
      <c r="AA590" s="27"/>
      <c r="AB590" s="27"/>
    </row>
    <row r="591" ht="12.75" customHeight="1">
      <c r="A591" s="5"/>
      <c r="B591" s="27"/>
      <c r="C591" s="27"/>
      <c r="D591" s="27"/>
      <c r="E591" s="27"/>
      <c r="F591" s="27"/>
      <c r="G591" s="78"/>
      <c r="H591" s="31"/>
      <c r="I591" s="27"/>
      <c r="J591" s="27"/>
      <c r="K591" s="27"/>
      <c r="L591" s="27"/>
      <c r="M591" s="27"/>
      <c r="N591" s="27"/>
      <c r="O591" s="27"/>
      <c r="P591" s="27"/>
      <c r="Q591" s="27"/>
      <c r="R591" s="27"/>
      <c r="S591" s="27"/>
      <c r="T591" s="27"/>
      <c r="U591" s="27"/>
      <c r="V591" s="27"/>
      <c r="W591" s="27"/>
      <c r="X591" s="27"/>
      <c r="Y591" s="27"/>
      <c r="Z591" s="27"/>
      <c r="AA591" s="27"/>
      <c r="AB591" s="27"/>
    </row>
    <row r="592" ht="12.75" customHeight="1">
      <c r="A592" s="5"/>
      <c r="B592" s="27"/>
      <c r="C592" s="27"/>
      <c r="D592" s="27"/>
      <c r="E592" s="27"/>
      <c r="F592" s="27"/>
      <c r="G592" s="78"/>
      <c r="H592" s="31"/>
      <c r="I592" s="27"/>
      <c r="J592" s="27"/>
      <c r="K592" s="27"/>
      <c r="L592" s="27"/>
      <c r="M592" s="27"/>
      <c r="N592" s="27"/>
      <c r="O592" s="27"/>
      <c r="P592" s="27"/>
      <c r="Q592" s="27"/>
      <c r="R592" s="27"/>
      <c r="S592" s="27"/>
      <c r="T592" s="27"/>
      <c r="U592" s="27"/>
      <c r="V592" s="27"/>
      <c r="W592" s="27"/>
      <c r="X592" s="27"/>
      <c r="Y592" s="27"/>
      <c r="Z592" s="27"/>
      <c r="AA592" s="27"/>
      <c r="AB592" s="27"/>
    </row>
    <row r="593" ht="12.75" customHeight="1">
      <c r="A593" s="5"/>
      <c r="B593" s="27"/>
      <c r="C593" s="27"/>
      <c r="D593" s="27"/>
      <c r="E593" s="27"/>
      <c r="F593" s="27"/>
      <c r="G593" s="78"/>
      <c r="H593" s="31"/>
      <c r="I593" s="27"/>
      <c r="J593" s="27"/>
      <c r="K593" s="27"/>
      <c r="L593" s="27"/>
      <c r="M593" s="27"/>
      <c r="N593" s="27"/>
      <c r="O593" s="27"/>
      <c r="P593" s="27"/>
      <c r="Q593" s="27"/>
      <c r="R593" s="27"/>
      <c r="S593" s="27"/>
      <c r="T593" s="27"/>
      <c r="U593" s="27"/>
      <c r="V593" s="27"/>
      <c r="W593" s="27"/>
      <c r="X593" s="27"/>
      <c r="Y593" s="27"/>
      <c r="Z593" s="27"/>
      <c r="AA593" s="27"/>
      <c r="AB593" s="27"/>
    </row>
    <row r="594" ht="12.75" customHeight="1">
      <c r="A594" s="5"/>
      <c r="B594" s="27"/>
      <c r="C594" s="27"/>
      <c r="D594" s="27"/>
      <c r="E594" s="27"/>
      <c r="F594" s="27"/>
      <c r="G594" s="78"/>
      <c r="H594" s="31"/>
      <c r="I594" s="27"/>
      <c r="J594" s="27"/>
      <c r="K594" s="27"/>
      <c r="L594" s="27"/>
      <c r="M594" s="27"/>
      <c r="N594" s="27"/>
      <c r="O594" s="27"/>
      <c r="P594" s="27"/>
      <c r="Q594" s="27"/>
      <c r="R594" s="27"/>
      <c r="S594" s="27"/>
      <c r="T594" s="27"/>
      <c r="U594" s="27"/>
      <c r="V594" s="27"/>
      <c r="W594" s="27"/>
      <c r="X594" s="27"/>
      <c r="Y594" s="27"/>
      <c r="Z594" s="27"/>
      <c r="AA594" s="27"/>
      <c r="AB594" s="27"/>
    </row>
    <row r="595" ht="12.75" customHeight="1">
      <c r="A595" s="5"/>
      <c r="B595" s="27"/>
      <c r="C595" s="27"/>
      <c r="D595" s="27"/>
      <c r="E595" s="27"/>
      <c r="F595" s="27"/>
      <c r="G595" s="78"/>
      <c r="H595" s="31"/>
      <c r="I595" s="27"/>
      <c r="J595" s="27"/>
      <c r="K595" s="27"/>
      <c r="L595" s="27"/>
      <c r="M595" s="27"/>
      <c r="N595" s="27"/>
      <c r="O595" s="27"/>
      <c r="P595" s="27"/>
      <c r="Q595" s="27"/>
      <c r="R595" s="27"/>
      <c r="S595" s="27"/>
      <c r="T595" s="27"/>
      <c r="U595" s="27"/>
      <c r="V595" s="27"/>
      <c r="W595" s="27"/>
      <c r="X595" s="27"/>
      <c r="Y595" s="27"/>
      <c r="Z595" s="27"/>
      <c r="AA595" s="27"/>
      <c r="AB595" s="27"/>
    </row>
    <row r="596" ht="12.75" customHeight="1">
      <c r="A596" s="5"/>
      <c r="B596" s="27"/>
      <c r="C596" s="27"/>
      <c r="D596" s="27"/>
      <c r="E596" s="27"/>
      <c r="F596" s="27"/>
      <c r="G596" s="78"/>
      <c r="H596" s="31"/>
      <c r="I596" s="27"/>
      <c r="J596" s="27"/>
      <c r="K596" s="27"/>
      <c r="L596" s="27"/>
      <c r="M596" s="27"/>
      <c r="N596" s="27"/>
      <c r="O596" s="27"/>
      <c r="P596" s="27"/>
      <c r="Q596" s="27"/>
      <c r="R596" s="27"/>
      <c r="S596" s="27"/>
      <c r="T596" s="27"/>
      <c r="U596" s="27"/>
      <c r="V596" s="27"/>
      <c r="W596" s="27"/>
      <c r="X596" s="27"/>
      <c r="Y596" s="27"/>
      <c r="Z596" s="27"/>
      <c r="AA596" s="27"/>
      <c r="AB596" s="27"/>
    </row>
    <row r="597" ht="12.75" customHeight="1">
      <c r="A597" s="5"/>
      <c r="B597" s="27"/>
      <c r="C597" s="27"/>
      <c r="D597" s="27"/>
      <c r="E597" s="27"/>
      <c r="F597" s="27"/>
      <c r="G597" s="78"/>
      <c r="H597" s="31"/>
      <c r="I597" s="27"/>
      <c r="J597" s="27"/>
      <c r="K597" s="27"/>
      <c r="L597" s="27"/>
      <c r="M597" s="27"/>
      <c r="N597" s="27"/>
      <c r="O597" s="27"/>
      <c r="P597" s="27"/>
      <c r="Q597" s="27"/>
      <c r="R597" s="27"/>
      <c r="S597" s="27"/>
      <c r="T597" s="27"/>
      <c r="U597" s="27"/>
      <c r="V597" s="27"/>
      <c r="W597" s="27"/>
      <c r="X597" s="27"/>
      <c r="Y597" s="27"/>
      <c r="Z597" s="27"/>
      <c r="AA597" s="27"/>
      <c r="AB597" s="27"/>
    </row>
    <row r="598" ht="12.75" customHeight="1">
      <c r="A598" s="5"/>
      <c r="B598" s="27"/>
      <c r="C598" s="27"/>
      <c r="D598" s="27"/>
      <c r="E598" s="27"/>
      <c r="F598" s="27"/>
      <c r="G598" s="78"/>
      <c r="H598" s="31"/>
      <c r="I598" s="27"/>
      <c r="J598" s="27"/>
      <c r="K598" s="27"/>
      <c r="L598" s="27"/>
      <c r="M598" s="27"/>
      <c r="N598" s="27"/>
      <c r="O598" s="27"/>
      <c r="P598" s="27"/>
      <c r="Q598" s="27"/>
      <c r="R598" s="27"/>
      <c r="S598" s="27"/>
      <c r="T598" s="27"/>
      <c r="U598" s="27"/>
      <c r="V598" s="27"/>
      <c r="W598" s="27"/>
      <c r="X598" s="27"/>
      <c r="Y598" s="27"/>
      <c r="Z598" s="27"/>
      <c r="AA598" s="27"/>
      <c r="AB598" s="27"/>
    </row>
    <row r="599" ht="12.75" customHeight="1">
      <c r="A599" s="5"/>
      <c r="B599" s="27"/>
      <c r="C599" s="27"/>
      <c r="D599" s="27"/>
      <c r="E599" s="27"/>
      <c r="F599" s="27"/>
      <c r="G599" s="78"/>
      <c r="H599" s="31"/>
      <c r="I599" s="27"/>
      <c r="J599" s="27"/>
      <c r="K599" s="27"/>
      <c r="L599" s="27"/>
      <c r="M599" s="27"/>
      <c r="N599" s="27"/>
      <c r="O599" s="27"/>
      <c r="P599" s="27"/>
      <c r="Q599" s="27"/>
      <c r="R599" s="27"/>
      <c r="S599" s="27"/>
      <c r="T599" s="27"/>
      <c r="U599" s="27"/>
      <c r="V599" s="27"/>
      <c r="W599" s="27"/>
      <c r="X599" s="27"/>
      <c r="Y599" s="27"/>
      <c r="Z599" s="27"/>
      <c r="AA599" s="27"/>
      <c r="AB599" s="27"/>
    </row>
    <row r="600" ht="12.75" customHeight="1">
      <c r="A600" s="5"/>
      <c r="B600" s="27"/>
      <c r="C600" s="27"/>
      <c r="D600" s="27"/>
      <c r="E600" s="27"/>
      <c r="F600" s="27"/>
      <c r="G600" s="78"/>
      <c r="H600" s="31"/>
      <c r="I600" s="27"/>
      <c r="J600" s="27"/>
      <c r="K600" s="27"/>
      <c r="L600" s="27"/>
      <c r="M600" s="27"/>
      <c r="N600" s="27"/>
      <c r="O600" s="27"/>
      <c r="P600" s="27"/>
      <c r="Q600" s="27"/>
      <c r="R600" s="27"/>
      <c r="S600" s="27"/>
      <c r="T600" s="27"/>
      <c r="U600" s="27"/>
      <c r="V600" s="27"/>
      <c r="W600" s="27"/>
      <c r="X600" s="27"/>
      <c r="Y600" s="27"/>
      <c r="Z600" s="27"/>
      <c r="AA600" s="27"/>
      <c r="AB600" s="27"/>
    </row>
    <row r="601" ht="12.75" customHeight="1">
      <c r="A601" s="5"/>
      <c r="B601" s="27"/>
      <c r="C601" s="27"/>
      <c r="D601" s="27"/>
      <c r="E601" s="27"/>
      <c r="F601" s="27"/>
      <c r="G601" s="78"/>
      <c r="H601" s="31"/>
      <c r="I601" s="27"/>
      <c r="J601" s="27"/>
      <c r="K601" s="27"/>
      <c r="L601" s="27"/>
      <c r="M601" s="27"/>
      <c r="N601" s="27"/>
      <c r="O601" s="27"/>
      <c r="P601" s="27"/>
      <c r="Q601" s="27"/>
      <c r="R601" s="27"/>
      <c r="S601" s="27"/>
      <c r="T601" s="27"/>
      <c r="U601" s="27"/>
      <c r="V601" s="27"/>
      <c r="W601" s="27"/>
      <c r="X601" s="27"/>
      <c r="Y601" s="27"/>
      <c r="Z601" s="27"/>
      <c r="AA601" s="27"/>
      <c r="AB601" s="27"/>
    </row>
    <row r="602" ht="12.75" customHeight="1">
      <c r="A602" s="5"/>
      <c r="B602" s="27"/>
      <c r="C602" s="27"/>
      <c r="D602" s="27"/>
      <c r="E602" s="27"/>
      <c r="F602" s="27"/>
      <c r="G602" s="78"/>
      <c r="H602" s="31"/>
      <c r="I602" s="27"/>
      <c r="J602" s="27"/>
      <c r="K602" s="27"/>
      <c r="L602" s="27"/>
      <c r="M602" s="27"/>
      <c r="N602" s="27"/>
      <c r="O602" s="27"/>
      <c r="P602" s="27"/>
      <c r="Q602" s="27"/>
      <c r="R602" s="27"/>
      <c r="S602" s="27"/>
      <c r="T602" s="27"/>
      <c r="U602" s="27"/>
      <c r="V602" s="27"/>
      <c r="W602" s="27"/>
      <c r="X602" s="27"/>
      <c r="Y602" s="27"/>
      <c r="Z602" s="27"/>
      <c r="AA602" s="27"/>
      <c r="AB602" s="27"/>
    </row>
    <row r="603" ht="12.75" customHeight="1">
      <c r="A603" s="5"/>
      <c r="B603" s="27"/>
      <c r="C603" s="27"/>
      <c r="D603" s="27"/>
      <c r="E603" s="27"/>
      <c r="F603" s="27"/>
      <c r="G603" s="78"/>
      <c r="H603" s="31"/>
      <c r="I603" s="27"/>
      <c r="J603" s="27"/>
      <c r="K603" s="27"/>
      <c r="L603" s="27"/>
      <c r="M603" s="27"/>
      <c r="N603" s="27"/>
      <c r="O603" s="27"/>
      <c r="P603" s="27"/>
      <c r="Q603" s="27"/>
      <c r="R603" s="27"/>
      <c r="S603" s="27"/>
      <c r="T603" s="27"/>
      <c r="U603" s="27"/>
      <c r="V603" s="27"/>
      <c r="W603" s="27"/>
      <c r="X603" s="27"/>
      <c r="Y603" s="27"/>
      <c r="Z603" s="27"/>
      <c r="AA603" s="27"/>
      <c r="AB603" s="27"/>
    </row>
    <row r="604" ht="12.75" customHeight="1">
      <c r="A604" s="5"/>
      <c r="B604" s="27"/>
      <c r="C604" s="27"/>
      <c r="D604" s="27"/>
      <c r="E604" s="27"/>
      <c r="F604" s="27"/>
      <c r="G604" s="78"/>
      <c r="H604" s="31"/>
      <c r="I604" s="27"/>
      <c r="J604" s="27"/>
      <c r="K604" s="27"/>
      <c r="L604" s="27"/>
      <c r="M604" s="27"/>
      <c r="N604" s="27"/>
      <c r="O604" s="27"/>
      <c r="P604" s="27"/>
      <c r="Q604" s="27"/>
      <c r="R604" s="27"/>
      <c r="S604" s="27"/>
      <c r="T604" s="27"/>
      <c r="U604" s="27"/>
      <c r="V604" s="27"/>
      <c r="W604" s="27"/>
      <c r="X604" s="27"/>
      <c r="Y604" s="27"/>
      <c r="Z604" s="27"/>
      <c r="AA604" s="27"/>
      <c r="AB604" s="27"/>
    </row>
    <row r="605" ht="12.75" customHeight="1">
      <c r="A605" s="5"/>
      <c r="B605" s="27"/>
      <c r="C605" s="27"/>
      <c r="D605" s="27"/>
      <c r="E605" s="27"/>
      <c r="F605" s="27"/>
      <c r="G605" s="78"/>
      <c r="H605" s="31"/>
      <c r="I605" s="27"/>
      <c r="J605" s="27"/>
      <c r="K605" s="27"/>
      <c r="L605" s="27"/>
      <c r="M605" s="27"/>
      <c r="N605" s="27"/>
      <c r="O605" s="27"/>
      <c r="P605" s="27"/>
      <c r="Q605" s="27"/>
      <c r="R605" s="27"/>
      <c r="S605" s="27"/>
      <c r="T605" s="27"/>
      <c r="U605" s="27"/>
      <c r="V605" s="27"/>
      <c r="W605" s="27"/>
      <c r="X605" s="27"/>
      <c r="Y605" s="27"/>
      <c r="Z605" s="27"/>
      <c r="AA605" s="27"/>
      <c r="AB605" s="27"/>
    </row>
    <row r="606" ht="12.75" customHeight="1">
      <c r="A606" s="5"/>
      <c r="B606" s="27"/>
      <c r="C606" s="27"/>
      <c r="D606" s="27"/>
      <c r="E606" s="27"/>
      <c r="F606" s="27"/>
      <c r="G606" s="78"/>
      <c r="H606" s="31"/>
      <c r="I606" s="27"/>
      <c r="J606" s="27"/>
      <c r="K606" s="27"/>
      <c r="L606" s="27"/>
      <c r="M606" s="27"/>
      <c r="N606" s="27"/>
      <c r="O606" s="27"/>
      <c r="P606" s="27"/>
      <c r="Q606" s="27"/>
      <c r="R606" s="27"/>
      <c r="S606" s="27"/>
      <c r="T606" s="27"/>
      <c r="U606" s="27"/>
      <c r="V606" s="27"/>
      <c r="W606" s="27"/>
      <c r="X606" s="27"/>
      <c r="Y606" s="27"/>
      <c r="Z606" s="27"/>
      <c r="AA606" s="27"/>
      <c r="AB606" s="27"/>
    </row>
    <row r="607" ht="12.75" customHeight="1">
      <c r="A607" s="5"/>
      <c r="B607" s="27"/>
      <c r="C607" s="27"/>
      <c r="D607" s="27"/>
      <c r="E607" s="27"/>
      <c r="F607" s="27"/>
      <c r="G607" s="78"/>
      <c r="H607" s="31"/>
      <c r="I607" s="27"/>
      <c r="J607" s="27"/>
      <c r="K607" s="27"/>
      <c r="L607" s="27"/>
      <c r="M607" s="27"/>
      <c r="N607" s="27"/>
      <c r="O607" s="27"/>
      <c r="P607" s="27"/>
      <c r="Q607" s="27"/>
      <c r="R607" s="27"/>
      <c r="S607" s="27"/>
      <c r="T607" s="27"/>
      <c r="U607" s="27"/>
      <c r="V607" s="27"/>
      <c r="W607" s="27"/>
      <c r="X607" s="27"/>
      <c r="Y607" s="27"/>
      <c r="Z607" s="27"/>
      <c r="AA607" s="27"/>
      <c r="AB607" s="27"/>
    </row>
    <row r="608" ht="12.75" customHeight="1">
      <c r="A608" s="5"/>
      <c r="B608" s="27"/>
      <c r="C608" s="27"/>
      <c r="D608" s="27"/>
      <c r="E608" s="27"/>
      <c r="F608" s="27"/>
      <c r="G608" s="78"/>
      <c r="H608" s="31"/>
      <c r="I608" s="27"/>
      <c r="J608" s="27"/>
      <c r="K608" s="27"/>
      <c r="L608" s="27"/>
      <c r="M608" s="27"/>
      <c r="N608" s="27"/>
      <c r="O608" s="27"/>
      <c r="P608" s="27"/>
      <c r="Q608" s="27"/>
      <c r="R608" s="27"/>
      <c r="S608" s="27"/>
      <c r="T608" s="27"/>
      <c r="U608" s="27"/>
      <c r="V608" s="27"/>
      <c r="W608" s="27"/>
      <c r="X608" s="27"/>
      <c r="Y608" s="27"/>
      <c r="Z608" s="27"/>
      <c r="AA608" s="27"/>
      <c r="AB608" s="27"/>
    </row>
    <row r="609" ht="12.75" customHeight="1">
      <c r="A609" s="5"/>
      <c r="B609" s="27"/>
      <c r="C609" s="27"/>
      <c r="D609" s="27"/>
      <c r="E609" s="27"/>
      <c r="F609" s="27"/>
      <c r="G609" s="78"/>
      <c r="H609" s="31"/>
      <c r="I609" s="27"/>
      <c r="J609" s="27"/>
      <c r="K609" s="27"/>
      <c r="L609" s="27"/>
      <c r="M609" s="27"/>
      <c r="N609" s="27"/>
      <c r="O609" s="27"/>
      <c r="P609" s="27"/>
      <c r="Q609" s="27"/>
      <c r="R609" s="27"/>
      <c r="S609" s="27"/>
      <c r="T609" s="27"/>
      <c r="U609" s="27"/>
      <c r="V609" s="27"/>
      <c r="W609" s="27"/>
      <c r="X609" s="27"/>
      <c r="Y609" s="27"/>
      <c r="Z609" s="27"/>
      <c r="AA609" s="27"/>
      <c r="AB609" s="27"/>
    </row>
    <row r="610" ht="12.75" customHeight="1">
      <c r="A610" s="5"/>
      <c r="B610" s="27"/>
      <c r="C610" s="27"/>
      <c r="D610" s="27"/>
      <c r="E610" s="27"/>
      <c r="F610" s="27"/>
      <c r="G610" s="78"/>
      <c r="H610" s="31"/>
      <c r="I610" s="27"/>
      <c r="J610" s="27"/>
      <c r="K610" s="27"/>
      <c r="L610" s="27"/>
      <c r="M610" s="27"/>
      <c r="N610" s="27"/>
      <c r="O610" s="27"/>
      <c r="P610" s="27"/>
      <c r="Q610" s="27"/>
      <c r="R610" s="27"/>
      <c r="S610" s="27"/>
      <c r="T610" s="27"/>
      <c r="U610" s="27"/>
      <c r="V610" s="27"/>
      <c r="W610" s="27"/>
      <c r="X610" s="27"/>
      <c r="Y610" s="27"/>
      <c r="Z610" s="27"/>
      <c r="AA610" s="27"/>
      <c r="AB610" s="27"/>
    </row>
    <row r="611" ht="12.75" customHeight="1">
      <c r="A611" s="5"/>
      <c r="B611" s="27"/>
      <c r="C611" s="27"/>
      <c r="D611" s="27"/>
      <c r="E611" s="27"/>
      <c r="F611" s="27"/>
      <c r="G611" s="78"/>
      <c r="H611" s="31"/>
      <c r="I611" s="27"/>
      <c r="J611" s="27"/>
      <c r="K611" s="27"/>
      <c r="L611" s="27"/>
      <c r="M611" s="27"/>
      <c r="N611" s="27"/>
      <c r="O611" s="27"/>
      <c r="P611" s="27"/>
      <c r="Q611" s="27"/>
      <c r="R611" s="27"/>
      <c r="S611" s="27"/>
      <c r="T611" s="27"/>
      <c r="U611" s="27"/>
      <c r="V611" s="27"/>
      <c r="W611" s="27"/>
      <c r="X611" s="27"/>
      <c r="Y611" s="27"/>
      <c r="Z611" s="27"/>
      <c r="AA611" s="27"/>
      <c r="AB611" s="27"/>
    </row>
    <row r="612" ht="12.75" customHeight="1">
      <c r="A612" s="5"/>
      <c r="B612" s="27"/>
      <c r="C612" s="27"/>
      <c r="D612" s="27"/>
      <c r="E612" s="27"/>
      <c r="F612" s="27"/>
      <c r="G612" s="78"/>
      <c r="H612" s="31"/>
      <c r="I612" s="27"/>
      <c r="J612" s="27"/>
      <c r="K612" s="27"/>
      <c r="L612" s="27"/>
      <c r="M612" s="27"/>
      <c r="N612" s="27"/>
      <c r="O612" s="27"/>
      <c r="P612" s="27"/>
      <c r="Q612" s="27"/>
      <c r="R612" s="27"/>
      <c r="S612" s="27"/>
      <c r="T612" s="27"/>
      <c r="U612" s="27"/>
      <c r="V612" s="27"/>
      <c r="W612" s="27"/>
      <c r="X612" s="27"/>
      <c r="Y612" s="27"/>
      <c r="Z612" s="27"/>
      <c r="AA612" s="27"/>
      <c r="AB612" s="27"/>
    </row>
    <row r="613" ht="12.75" customHeight="1">
      <c r="A613" s="5"/>
      <c r="B613" s="27"/>
      <c r="C613" s="27"/>
      <c r="D613" s="27"/>
      <c r="E613" s="27"/>
      <c r="F613" s="27"/>
      <c r="G613" s="78"/>
      <c r="H613" s="31"/>
      <c r="I613" s="27"/>
      <c r="J613" s="27"/>
      <c r="K613" s="27"/>
      <c r="L613" s="27"/>
      <c r="M613" s="27"/>
      <c r="N613" s="27"/>
      <c r="O613" s="27"/>
      <c r="P613" s="27"/>
      <c r="Q613" s="27"/>
      <c r="R613" s="27"/>
      <c r="S613" s="27"/>
      <c r="T613" s="27"/>
      <c r="U613" s="27"/>
      <c r="V613" s="27"/>
      <c r="W613" s="27"/>
      <c r="X613" s="27"/>
      <c r="Y613" s="27"/>
      <c r="Z613" s="27"/>
      <c r="AA613" s="27"/>
      <c r="AB613" s="27"/>
    </row>
    <row r="614" ht="12.75" customHeight="1">
      <c r="A614" s="5"/>
      <c r="B614" s="27"/>
      <c r="C614" s="27"/>
      <c r="D614" s="27"/>
      <c r="E614" s="27"/>
      <c r="F614" s="27"/>
      <c r="G614" s="78"/>
      <c r="H614" s="31"/>
      <c r="I614" s="27"/>
      <c r="J614" s="27"/>
      <c r="K614" s="27"/>
      <c r="L614" s="27"/>
      <c r="M614" s="27"/>
      <c r="N614" s="27"/>
      <c r="O614" s="27"/>
      <c r="P614" s="27"/>
      <c r="Q614" s="27"/>
      <c r="R614" s="27"/>
      <c r="S614" s="27"/>
      <c r="T614" s="27"/>
      <c r="U614" s="27"/>
      <c r="V614" s="27"/>
      <c r="W614" s="27"/>
      <c r="X614" s="27"/>
      <c r="Y614" s="27"/>
      <c r="Z614" s="27"/>
      <c r="AA614" s="27"/>
      <c r="AB614" s="27"/>
    </row>
    <row r="615" ht="12.75" customHeight="1">
      <c r="A615" s="5"/>
      <c r="B615" s="27"/>
      <c r="C615" s="27"/>
      <c r="D615" s="27"/>
      <c r="E615" s="27"/>
      <c r="F615" s="27"/>
      <c r="G615" s="78"/>
      <c r="H615" s="31"/>
      <c r="I615" s="27"/>
      <c r="J615" s="27"/>
      <c r="K615" s="27"/>
      <c r="L615" s="27"/>
      <c r="M615" s="27"/>
      <c r="N615" s="27"/>
      <c r="O615" s="27"/>
      <c r="P615" s="27"/>
      <c r="Q615" s="27"/>
      <c r="R615" s="27"/>
      <c r="S615" s="27"/>
      <c r="T615" s="27"/>
      <c r="U615" s="27"/>
      <c r="V615" s="27"/>
      <c r="W615" s="27"/>
      <c r="X615" s="27"/>
      <c r="Y615" s="27"/>
      <c r="Z615" s="27"/>
      <c r="AA615" s="27"/>
      <c r="AB615" s="27"/>
    </row>
    <row r="616" ht="12.75" customHeight="1">
      <c r="A616" s="5"/>
      <c r="B616" s="27"/>
      <c r="C616" s="27"/>
      <c r="D616" s="27"/>
      <c r="E616" s="27"/>
      <c r="F616" s="27"/>
      <c r="G616" s="78"/>
      <c r="H616" s="31"/>
      <c r="I616" s="27"/>
      <c r="J616" s="27"/>
      <c r="K616" s="27"/>
      <c r="L616" s="27"/>
      <c r="M616" s="27"/>
      <c r="N616" s="27"/>
      <c r="O616" s="27"/>
      <c r="P616" s="27"/>
      <c r="Q616" s="27"/>
      <c r="R616" s="27"/>
      <c r="S616" s="27"/>
      <c r="T616" s="27"/>
      <c r="U616" s="27"/>
      <c r="V616" s="27"/>
      <c r="W616" s="27"/>
      <c r="X616" s="27"/>
      <c r="Y616" s="27"/>
      <c r="Z616" s="27"/>
      <c r="AA616" s="27"/>
      <c r="AB616" s="27"/>
    </row>
    <row r="617" ht="12.75" customHeight="1">
      <c r="A617" s="5"/>
      <c r="B617" s="27"/>
      <c r="C617" s="27"/>
      <c r="D617" s="27"/>
      <c r="E617" s="27"/>
      <c r="F617" s="27"/>
      <c r="G617" s="78"/>
      <c r="H617" s="31"/>
      <c r="I617" s="27"/>
      <c r="J617" s="27"/>
      <c r="K617" s="27"/>
      <c r="L617" s="27"/>
      <c r="M617" s="27"/>
      <c r="N617" s="27"/>
      <c r="O617" s="27"/>
      <c r="P617" s="27"/>
      <c r="Q617" s="27"/>
      <c r="R617" s="27"/>
      <c r="S617" s="27"/>
      <c r="T617" s="27"/>
      <c r="U617" s="27"/>
      <c r="V617" s="27"/>
      <c r="W617" s="27"/>
      <c r="X617" s="27"/>
      <c r="Y617" s="27"/>
      <c r="Z617" s="27"/>
      <c r="AA617" s="27"/>
      <c r="AB617" s="27"/>
    </row>
    <row r="618" ht="12.75" customHeight="1">
      <c r="A618" s="5"/>
      <c r="B618" s="27"/>
      <c r="C618" s="27"/>
      <c r="D618" s="27"/>
      <c r="E618" s="27"/>
      <c r="F618" s="27"/>
      <c r="G618" s="78"/>
      <c r="H618" s="31"/>
      <c r="I618" s="27"/>
      <c r="J618" s="27"/>
      <c r="K618" s="27"/>
      <c r="L618" s="27"/>
      <c r="M618" s="27"/>
      <c r="N618" s="27"/>
      <c r="O618" s="27"/>
      <c r="P618" s="27"/>
      <c r="Q618" s="27"/>
      <c r="R618" s="27"/>
      <c r="S618" s="27"/>
      <c r="T618" s="27"/>
      <c r="U618" s="27"/>
      <c r="V618" s="27"/>
      <c r="W618" s="27"/>
      <c r="X618" s="27"/>
      <c r="Y618" s="27"/>
      <c r="Z618" s="27"/>
      <c r="AA618" s="27"/>
      <c r="AB618" s="27"/>
    </row>
    <row r="619" ht="12.75" customHeight="1">
      <c r="A619" s="5"/>
      <c r="B619" s="27"/>
      <c r="C619" s="27"/>
      <c r="D619" s="27"/>
      <c r="E619" s="27"/>
      <c r="F619" s="27"/>
      <c r="G619" s="78"/>
      <c r="H619" s="31"/>
      <c r="I619" s="27"/>
      <c r="J619" s="27"/>
      <c r="K619" s="27"/>
      <c r="L619" s="27"/>
      <c r="M619" s="27"/>
      <c r="N619" s="27"/>
      <c r="O619" s="27"/>
      <c r="P619" s="27"/>
      <c r="Q619" s="27"/>
      <c r="R619" s="27"/>
      <c r="S619" s="27"/>
      <c r="T619" s="27"/>
      <c r="U619" s="27"/>
      <c r="V619" s="27"/>
      <c r="W619" s="27"/>
      <c r="X619" s="27"/>
      <c r="Y619" s="27"/>
      <c r="Z619" s="27"/>
      <c r="AA619" s="27"/>
      <c r="AB619" s="27"/>
    </row>
    <row r="620" ht="12.75" customHeight="1">
      <c r="A620" s="5"/>
      <c r="B620" s="27"/>
      <c r="C620" s="27"/>
      <c r="D620" s="27"/>
      <c r="E620" s="27"/>
      <c r="F620" s="27"/>
      <c r="G620" s="78"/>
      <c r="H620" s="31"/>
      <c r="I620" s="27"/>
      <c r="J620" s="27"/>
      <c r="K620" s="27"/>
      <c r="L620" s="27"/>
      <c r="M620" s="27"/>
      <c r="N620" s="27"/>
      <c r="O620" s="27"/>
      <c r="P620" s="27"/>
      <c r="Q620" s="27"/>
      <c r="R620" s="27"/>
      <c r="S620" s="27"/>
      <c r="T620" s="27"/>
      <c r="U620" s="27"/>
      <c r="V620" s="27"/>
      <c r="W620" s="27"/>
      <c r="X620" s="27"/>
      <c r="Y620" s="27"/>
      <c r="Z620" s="27"/>
      <c r="AA620" s="27"/>
      <c r="AB620" s="27"/>
    </row>
    <row r="621" ht="12.75" customHeight="1">
      <c r="A621" s="5"/>
      <c r="B621" s="27"/>
      <c r="C621" s="27"/>
      <c r="D621" s="27"/>
      <c r="E621" s="27"/>
      <c r="F621" s="27"/>
      <c r="G621" s="78"/>
      <c r="H621" s="31"/>
      <c r="I621" s="27"/>
      <c r="J621" s="27"/>
      <c r="K621" s="27"/>
      <c r="L621" s="27"/>
      <c r="M621" s="27"/>
      <c r="N621" s="27"/>
      <c r="O621" s="27"/>
      <c r="P621" s="27"/>
      <c r="Q621" s="27"/>
      <c r="R621" s="27"/>
      <c r="S621" s="27"/>
      <c r="T621" s="27"/>
      <c r="U621" s="27"/>
      <c r="V621" s="27"/>
      <c r="W621" s="27"/>
      <c r="X621" s="27"/>
      <c r="Y621" s="27"/>
      <c r="Z621" s="27"/>
      <c r="AA621" s="27"/>
      <c r="AB621" s="27"/>
    </row>
    <row r="622" ht="12.75" customHeight="1">
      <c r="A622" s="5"/>
      <c r="B622" s="27"/>
      <c r="C622" s="27"/>
      <c r="D622" s="27"/>
      <c r="E622" s="27"/>
      <c r="F622" s="27"/>
      <c r="G622" s="78"/>
      <c r="H622" s="31"/>
      <c r="I622" s="27"/>
      <c r="J622" s="27"/>
      <c r="K622" s="27"/>
      <c r="L622" s="27"/>
      <c r="M622" s="27"/>
      <c r="N622" s="27"/>
      <c r="O622" s="27"/>
      <c r="P622" s="27"/>
      <c r="Q622" s="27"/>
      <c r="R622" s="27"/>
      <c r="S622" s="27"/>
      <c r="T622" s="27"/>
      <c r="U622" s="27"/>
      <c r="V622" s="27"/>
      <c r="W622" s="27"/>
      <c r="X622" s="27"/>
      <c r="Y622" s="27"/>
      <c r="Z622" s="27"/>
      <c r="AA622" s="27"/>
      <c r="AB622" s="27"/>
    </row>
    <row r="623" ht="12.75" customHeight="1">
      <c r="A623" s="5"/>
      <c r="B623" s="27"/>
      <c r="C623" s="27"/>
      <c r="D623" s="27"/>
      <c r="E623" s="27"/>
      <c r="F623" s="27"/>
      <c r="G623" s="78"/>
      <c r="H623" s="31"/>
      <c r="I623" s="27"/>
      <c r="J623" s="27"/>
      <c r="K623" s="27"/>
      <c r="L623" s="27"/>
      <c r="M623" s="27"/>
      <c r="N623" s="27"/>
      <c r="O623" s="27"/>
      <c r="P623" s="27"/>
      <c r="Q623" s="27"/>
      <c r="R623" s="27"/>
      <c r="S623" s="27"/>
      <c r="T623" s="27"/>
      <c r="U623" s="27"/>
      <c r="V623" s="27"/>
      <c r="W623" s="27"/>
      <c r="X623" s="27"/>
      <c r="Y623" s="27"/>
      <c r="Z623" s="27"/>
      <c r="AA623" s="27"/>
      <c r="AB623" s="27"/>
    </row>
    <row r="624" ht="12.75" customHeight="1">
      <c r="A624" s="5"/>
      <c r="B624" s="27"/>
      <c r="C624" s="27"/>
      <c r="D624" s="27"/>
      <c r="E624" s="27"/>
      <c r="F624" s="27"/>
      <c r="G624" s="78"/>
      <c r="H624" s="31"/>
      <c r="I624" s="27"/>
      <c r="J624" s="27"/>
      <c r="K624" s="27"/>
      <c r="L624" s="27"/>
      <c r="M624" s="27"/>
      <c r="N624" s="27"/>
      <c r="O624" s="27"/>
      <c r="P624" s="27"/>
      <c r="Q624" s="27"/>
      <c r="R624" s="27"/>
      <c r="S624" s="27"/>
      <c r="T624" s="27"/>
      <c r="U624" s="27"/>
      <c r="V624" s="27"/>
      <c r="W624" s="27"/>
      <c r="X624" s="27"/>
      <c r="Y624" s="27"/>
      <c r="Z624" s="27"/>
      <c r="AA624" s="27"/>
      <c r="AB624" s="27"/>
    </row>
    <row r="625" ht="12.75" customHeight="1">
      <c r="A625" s="5"/>
      <c r="B625" s="27"/>
      <c r="C625" s="27"/>
      <c r="D625" s="27"/>
      <c r="E625" s="27"/>
      <c r="F625" s="27"/>
      <c r="G625" s="78"/>
      <c r="H625" s="31"/>
      <c r="I625" s="27"/>
      <c r="J625" s="27"/>
      <c r="K625" s="27"/>
      <c r="L625" s="27"/>
      <c r="M625" s="27"/>
      <c r="N625" s="27"/>
      <c r="O625" s="27"/>
      <c r="P625" s="27"/>
      <c r="Q625" s="27"/>
      <c r="R625" s="27"/>
      <c r="S625" s="27"/>
      <c r="T625" s="27"/>
      <c r="U625" s="27"/>
      <c r="V625" s="27"/>
      <c r="W625" s="27"/>
      <c r="X625" s="27"/>
      <c r="Y625" s="27"/>
      <c r="Z625" s="27"/>
      <c r="AA625" s="27"/>
      <c r="AB625" s="27"/>
    </row>
    <row r="626" ht="12.75" customHeight="1">
      <c r="A626" s="5"/>
      <c r="B626" s="27"/>
      <c r="C626" s="27"/>
      <c r="D626" s="27"/>
      <c r="E626" s="27"/>
      <c r="F626" s="27"/>
      <c r="G626" s="78"/>
      <c r="H626" s="31"/>
      <c r="I626" s="27"/>
      <c r="J626" s="27"/>
      <c r="K626" s="27"/>
      <c r="L626" s="27"/>
      <c r="M626" s="27"/>
      <c r="N626" s="27"/>
      <c r="O626" s="27"/>
      <c r="P626" s="27"/>
      <c r="Q626" s="27"/>
      <c r="R626" s="27"/>
      <c r="S626" s="27"/>
      <c r="T626" s="27"/>
      <c r="U626" s="27"/>
      <c r="V626" s="27"/>
      <c r="W626" s="27"/>
      <c r="X626" s="27"/>
      <c r="Y626" s="27"/>
      <c r="Z626" s="27"/>
      <c r="AA626" s="27"/>
      <c r="AB626" s="27"/>
    </row>
    <row r="627" ht="12.75" customHeight="1">
      <c r="A627" s="5"/>
      <c r="B627" s="27"/>
      <c r="C627" s="27"/>
      <c r="D627" s="27"/>
      <c r="E627" s="27"/>
      <c r="F627" s="27"/>
      <c r="G627" s="78"/>
      <c r="H627" s="31"/>
      <c r="I627" s="27"/>
      <c r="J627" s="27"/>
      <c r="K627" s="27"/>
      <c r="L627" s="27"/>
      <c r="M627" s="27"/>
      <c r="N627" s="27"/>
      <c r="O627" s="27"/>
      <c r="P627" s="27"/>
      <c r="Q627" s="27"/>
      <c r="R627" s="27"/>
      <c r="S627" s="27"/>
      <c r="T627" s="27"/>
      <c r="U627" s="27"/>
      <c r="V627" s="27"/>
      <c r="W627" s="27"/>
      <c r="X627" s="27"/>
      <c r="Y627" s="27"/>
      <c r="Z627" s="27"/>
      <c r="AA627" s="27"/>
      <c r="AB627" s="27"/>
    </row>
    <row r="628" ht="12.75" customHeight="1">
      <c r="A628" s="5"/>
      <c r="B628" s="27"/>
      <c r="C628" s="27"/>
      <c r="D628" s="27"/>
      <c r="E628" s="27"/>
      <c r="F628" s="27"/>
      <c r="G628" s="78"/>
      <c r="H628" s="31"/>
      <c r="I628" s="27"/>
      <c r="J628" s="27"/>
      <c r="K628" s="27"/>
      <c r="L628" s="27"/>
      <c r="M628" s="27"/>
      <c r="N628" s="27"/>
      <c r="O628" s="27"/>
      <c r="P628" s="27"/>
      <c r="Q628" s="27"/>
      <c r="R628" s="27"/>
      <c r="S628" s="27"/>
      <c r="T628" s="27"/>
      <c r="U628" s="27"/>
      <c r="V628" s="27"/>
      <c r="W628" s="27"/>
      <c r="X628" s="27"/>
      <c r="Y628" s="27"/>
      <c r="Z628" s="27"/>
      <c r="AA628" s="27"/>
      <c r="AB628" s="27"/>
    </row>
    <row r="629" ht="12.75" customHeight="1">
      <c r="A629" s="5"/>
      <c r="B629" s="27"/>
      <c r="C629" s="27"/>
      <c r="D629" s="27"/>
      <c r="E629" s="27"/>
      <c r="F629" s="27"/>
      <c r="G629" s="78"/>
      <c r="H629" s="31"/>
      <c r="I629" s="27"/>
      <c r="J629" s="27"/>
      <c r="K629" s="27"/>
      <c r="L629" s="27"/>
      <c r="M629" s="27"/>
      <c r="N629" s="27"/>
      <c r="O629" s="27"/>
      <c r="P629" s="27"/>
      <c r="Q629" s="27"/>
      <c r="R629" s="27"/>
      <c r="S629" s="27"/>
      <c r="T629" s="27"/>
      <c r="U629" s="27"/>
      <c r="V629" s="27"/>
      <c r="W629" s="27"/>
      <c r="X629" s="27"/>
      <c r="Y629" s="27"/>
      <c r="Z629" s="27"/>
      <c r="AA629" s="27"/>
      <c r="AB629" s="27"/>
    </row>
    <row r="630" ht="12.75" customHeight="1">
      <c r="A630" s="5"/>
      <c r="B630" s="27"/>
      <c r="C630" s="27"/>
      <c r="D630" s="27"/>
      <c r="E630" s="27"/>
      <c r="F630" s="27"/>
      <c r="G630" s="78"/>
      <c r="H630" s="31"/>
      <c r="I630" s="27"/>
      <c r="J630" s="27"/>
      <c r="K630" s="27"/>
      <c r="L630" s="27"/>
      <c r="M630" s="27"/>
      <c r="N630" s="27"/>
      <c r="O630" s="27"/>
      <c r="P630" s="27"/>
      <c r="Q630" s="27"/>
      <c r="R630" s="27"/>
      <c r="S630" s="27"/>
      <c r="T630" s="27"/>
      <c r="U630" s="27"/>
      <c r="V630" s="27"/>
      <c r="W630" s="27"/>
      <c r="X630" s="27"/>
      <c r="Y630" s="27"/>
      <c r="Z630" s="27"/>
      <c r="AA630" s="27"/>
      <c r="AB630" s="27"/>
    </row>
    <row r="631" ht="12.75" customHeight="1">
      <c r="A631" s="5"/>
      <c r="B631" s="27"/>
      <c r="C631" s="27"/>
      <c r="D631" s="27"/>
      <c r="E631" s="27"/>
      <c r="F631" s="27"/>
      <c r="G631" s="78"/>
      <c r="H631" s="31"/>
      <c r="I631" s="27"/>
      <c r="J631" s="27"/>
      <c r="K631" s="27"/>
      <c r="L631" s="27"/>
      <c r="M631" s="27"/>
      <c r="N631" s="27"/>
      <c r="O631" s="27"/>
      <c r="P631" s="27"/>
      <c r="Q631" s="27"/>
      <c r="R631" s="27"/>
      <c r="S631" s="27"/>
      <c r="T631" s="27"/>
      <c r="U631" s="27"/>
      <c r="V631" s="27"/>
      <c r="W631" s="27"/>
      <c r="X631" s="27"/>
      <c r="Y631" s="27"/>
      <c r="Z631" s="27"/>
      <c r="AA631" s="27"/>
      <c r="AB631" s="27"/>
    </row>
    <row r="632" ht="12.75" customHeight="1">
      <c r="A632" s="5"/>
      <c r="B632" s="27"/>
      <c r="C632" s="27"/>
      <c r="D632" s="27"/>
      <c r="E632" s="27"/>
      <c r="F632" s="27"/>
      <c r="G632" s="78"/>
      <c r="H632" s="31"/>
      <c r="I632" s="27"/>
      <c r="J632" s="27"/>
      <c r="K632" s="27"/>
      <c r="L632" s="27"/>
      <c r="M632" s="27"/>
      <c r="N632" s="27"/>
      <c r="O632" s="27"/>
      <c r="P632" s="27"/>
      <c r="Q632" s="27"/>
      <c r="R632" s="27"/>
      <c r="S632" s="27"/>
      <c r="T632" s="27"/>
      <c r="U632" s="27"/>
      <c r="V632" s="27"/>
      <c r="W632" s="27"/>
      <c r="X632" s="27"/>
      <c r="Y632" s="27"/>
      <c r="Z632" s="27"/>
      <c r="AA632" s="27"/>
      <c r="AB632" s="27"/>
    </row>
    <row r="633" ht="12.75" customHeight="1">
      <c r="A633" s="5"/>
      <c r="B633" s="27"/>
      <c r="C633" s="27"/>
      <c r="D633" s="27"/>
      <c r="E633" s="27"/>
      <c r="F633" s="27"/>
      <c r="G633" s="78"/>
      <c r="H633" s="31"/>
      <c r="I633" s="27"/>
      <c r="J633" s="27"/>
      <c r="K633" s="27"/>
      <c r="L633" s="27"/>
      <c r="M633" s="27"/>
      <c r="N633" s="27"/>
      <c r="O633" s="27"/>
      <c r="P633" s="27"/>
      <c r="Q633" s="27"/>
      <c r="R633" s="27"/>
      <c r="S633" s="27"/>
      <c r="T633" s="27"/>
      <c r="U633" s="27"/>
      <c r="V633" s="27"/>
      <c r="W633" s="27"/>
      <c r="X633" s="27"/>
      <c r="Y633" s="27"/>
      <c r="Z633" s="27"/>
      <c r="AA633" s="27"/>
      <c r="AB633" s="27"/>
    </row>
    <row r="634" ht="12.75" customHeight="1">
      <c r="A634" s="5"/>
      <c r="B634" s="27"/>
      <c r="C634" s="27"/>
      <c r="D634" s="27"/>
      <c r="E634" s="27"/>
      <c r="F634" s="27"/>
      <c r="G634" s="78"/>
      <c r="H634" s="31"/>
      <c r="I634" s="27"/>
      <c r="J634" s="27"/>
      <c r="K634" s="27"/>
      <c r="L634" s="27"/>
      <c r="M634" s="27"/>
      <c r="N634" s="27"/>
      <c r="O634" s="27"/>
      <c r="P634" s="27"/>
      <c r="Q634" s="27"/>
      <c r="R634" s="27"/>
      <c r="S634" s="27"/>
      <c r="T634" s="27"/>
      <c r="U634" s="27"/>
      <c r="V634" s="27"/>
      <c r="W634" s="27"/>
      <c r="X634" s="27"/>
      <c r="Y634" s="27"/>
      <c r="Z634" s="27"/>
      <c r="AA634" s="27"/>
      <c r="AB634" s="27"/>
    </row>
    <row r="635" ht="12.75" customHeight="1">
      <c r="A635" s="5"/>
      <c r="B635" s="27"/>
      <c r="C635" s="27"/>
      <c r="D635" s="27"/>
      <c r="E635" s="27"/>
      <c r="F635" s="27"/>
      <c r="G635" s="78"/>
      <c r="H635" s="31"/>
      <c r="I635" s="27"/>
      <c r="J635" s="27"/>
      <c r="K635" s="27"/>
      <c r="L635" s="27"/>
      <c r="M635" s="27"/>
      <c r="N635" s="27"/>
      <c r="O635" s="27"/>
      <c r="P635" s="27"/>
      <c r="Q635" s="27"/>
      <c r="R635" s="27"/>
      <c r="S635" s="27"/>
      <c r="T635" s="27"/>
      <c r="U635" s="27"/>
      <c r="V635" s="27"/>
      <c r="W635" s="27"/>
      <c r="X635" s="27"/>
      <c r="Y635" s="27"/>
      <c r="Z635" s="27"/>
      <c r="AA635" s="27"/>
      <c r="AB635" s="27"/>
    </row>
    <row r="636" ht="12.75" customHeight="1">
      <c r="A636" s="5"/>
      <c r="B636" s="27"/>
      <c r="C636" s="27"/>
      <c r="D636" s="27"/>
      <c r="E636" s="27"/>
      <c r="F636" s="27"/>
      <c r="G636" s="78"/>
      <c r="H636" s="31"/>
      <c r="I636" s="27"/>
      <c r="J636" s="27"/>
      <c r="K636" s="27"/>
      <c r="L636" s="27"/>
      <c r="M636" s="27"/>
      <c r="N636" s="27"/>
      <c r="O636" s="27"/>
      <c r="P636" s="27"/>
      <c r="Q636" s="27"/>
      <c r="R636" s="27"/>
      <c r="S636" s="27"/>
      <c r="T636" s="27"/>
      <c r="U636" s="27"/>
      <c r="V636" s="27"/>
      <c r="W636" s="27"/>
      <c r="X636" s="27"/>
      <c r="Y636" s="27"/>
      <c r="Z636" s="27"/>
      <c r="AA636" s="27"/>
      <c r="AB636" s="27"/>
    </row>
    <row r="637" ht="12.75" customHeight="1">
      <c r="A637" s="5"/>
      <c r="B637" s="27"/>
      <c r="C637" s="27"/>
      <c r="D637" s="27"/>
      <c r="E637" s="27"/>
      <c r="F637" s="27"/>
      <c r="G637" s="78"/>
      <c r="H637" s="31"/>
      <c r="I637" s="27"/>
      <c r="J637" s="27"/>
      <c r="K637" s="27"/>
      <c r="L637" s="27"/>
      <c r="M637" s="27"/>
      <c r="N637" s="27"/>
      <c r="O637" s="27"/>
      <c r="P637" s="27"/>
      <c r="Q637" s="27"/>
      <c r="R637" s="27"/>
      <c r="S637" s="27"/>
      <c r="T637" s="27"/>
      <c r="U637" s="27"/>
      <c r="V637" s="27"/>
      <c r="W637" s="27"/>
      <c r="X637" s="27"/>
      <c r="Y637" s="27"/>
      <c r="Z637" s="27"/>
      <c r="AA637" s="27"/>
      <c r="AB637" s="27"/>
    </row>
    <row r="638" ht="12.75" customHeight="1">
      <c r="A638" s="5"/>
      <c r="B638" s="27"/>
      <c r="C638" s="27"/>
      <c r="D638" s="27"/>
      <c r="E638" s="27"/>
      <c r="F638" s="27"/>
      <c r="G638" s="78"/>
      <c r="H638" s="31"/>
      <c r="I638" s="27"/>
      <c r="J638" s="27"/>
      <c r="K638" s="27"/>
      <c r="L638" s="27"/>
      <c r="M638" s="27"/>
      <c r="N638" s="27"/>
      <c r="O638" s="27"/>
      <c r="P638" s="27"/>
      <c r="Q638" s="27"/>
      <c r="R638" s="27"/>
      <c r="S638" s="27"/>
      <c r="T638" s="27"/>
      <c r="U638" s="27"/>
      <c r="V638" s="27"/>
      <c r="W638" s="27"/>
      <c r="X638" s="27"/>
      <c r="Y638" s="27"/>
      <c r="Z638" s="27"/>
      <c r="AA638" s="27"/>
      <c r="AB638" s="27"/>
    </row>
    <row r="639" ht="12.75" customHeight="1">
      <c r="A639" s="5"/>
      <c r="B639" s="27"/>
      <c r="C639" s="27"/>
      <c r="D639" s="27"/>
      <c r="E639" s="27"/>
      <c r="F639" s="27"/>
      <c r="G639" s="78"/>
      <c r="H639" s="31"/>
      <c r="I639" s="27"/>
      <c r="J639" s="27"/>
      <c r="K639" s="27"/>
      <c r="L639" s="27"/>
      <c r="M639" s="27"/>
      <c r="N639" s="27"/>
      <c r="O639" s="27"/>
      <c r="P639" s="27"/>
      <c r="Q639" s="27"/>
      <c r="R639" s="27"/>
      <c r="S639" s="27"/>
      <c r="T639" s="27"/>
      <c r="U639" s="27"/>
      <c r="V639" s="27"/>
      <c r="W639" s="27"/>
      <c r="X639" s="27"/>
      <c r="Y639" s="27"/>
      <c r="Z639" s="27"/>
      <c r="AA639" s="27"/>
      <c r="AB639" s="27"/>
    </row>
    <row r="640" ht="12.75" customHeight="1">
      <c r="A640" s="5"/>
      <c r="B640" s="27"/>
      <c r="C640" s="27"/>
      <c r="D640" s="27"/>
      <c r="E640" s="27"/>
      <c r="F640" s="27"/>
      <c r="G640" s="78"/>
      <c r="H640" s="31"/>
      <c r="I640" s="27"/>
      <c r="J640" s="27"/>
      <c r="K640" s="27"/>
      <c r="L640" s="27"/>
      <c r="M640" s="27"/>
      <c r="N640" s="27"/>
      <c r="O640" s="27"/>
      <c r="P640" s="27"/>
      <c r="Q640" s="27"/>
      <c r="R640" s="27"/>
      <c r="S640" s="27"/>
      <c r="T640" s="27"/>
      <c r="U640" s="27"/>
      <c r="V640" s="27"/>
      <c r="W640" s="27"/>
      <c r="X640" s="27"/>
      <c r="Y640" s="27"/>
      <c r="Z640" s="27"/>
      <c r="AA640" s="27"/>
      <c r="AB640" s="27"/>
    </row>
    <row r="641" ht="12.75" customHeight="1">
      <c r="A641" s="5"/>
      <c r="B641" s="27"/>
      <c r="C641" s="27"/>
      <c r="D641" s="27"/>
      <c r="E641" s="27"/>
      <c r="F641" s="27"/>
      <c r="G641" s="78"/>
      <c r="H641" s="31"/>
      <c r="I641" s="27"/>
      <c r="J641" s="27"/>
      <c r="K641" s="27"/>
      <c r="L641" s="27"/>
      <c r="M641" s="27"/>
      <c r="N641" s="27"/>
      <c r="O641" s="27"/>
      <c r="P641" s="27"/>
      <c r="Q641" s="27"/>
      <c r="R641" s="27"/>
      <c r="S641" s="27"/>
      <c r="T641" s="27"/>
      <c r="U641" s="27"/>
      <c r="V641" s="27"/>
      <c r="W641" s="27"/>
      <c r="X641" s="27"/>
      <c r="Y641" s="27"/>
      <c r="Z641" s="27"/>
      <c r="AA641" s="27"/>
      <c r="AB641" s="27"/>
    </row>
    <row r="642" ht="12.75" customHeight="1">
      <c r="A642" s="5"/>
      <c r="B642" s="27"/>
      <c r="C642" s="27"/>
      <c r="D642" s="27"/>
      <c r="E642" s="27"/>
      <c r="F642" s="27"/>
      <c r="G642" s="78"/>
      <c r="H642" s="31"/>
      <c r="I642" s="27"/>
      <c r="J642" s="27"/>
      <c r="K642" s="27"/>
      <c r="L642" s="27"/>
      <c r="M642" s="27"/>
      <c r="N642" s="27"/>
      <c r="O642" s="27"/>
      <c r="P642" s="27"/>
      <c r="Q642" s="27"/>
      <c r="R642" s="27"/>
      <c r="S642" s="27"/>
      <c r="T642" s="27"/>
      <c r="U642" s="27"/>
      <c r="V642" s="27"/>
      <c r="W642" s="27"/>
      <c r="X642" s="27"/>
      <c r="Y642" s="27"/>
      <c r="Z642" s="27"/>
      <c r="AA642" s="27"/>
      <c r="AB642" s="27"/>
    </row>
    <row r="643" ht="12.75" customHeight="1">
      <c r="A643" s="5"/>
      <c r="B643" s="27"/>
      <c r="C643" s="27"/>
      <c r="D643" s="27"/>
      <c r="E643" s="27"/>
      <c r="F643" s="27"/>
      <c r="G643" s="78"/>
      <c r="H643" s="31"/>
      <c r="I643" s="27"/>
      <c r="J643" s="27"/>
      <c r="K643" s="27"/>
      <c r="L643" s="27"/>
      <c r="M643" s="27"/>
      <c r="N643" s="27"/>
      <c r="O643" s="27"/>
      <c r="P643" s="27"/>
      <c r="Q643" s="27"/>
      <c r="R643" s="27"/>
      <c r="S643" s="27"/>
      <c r="T643" s="27"/>
      <c r="U643" s="27"/>
      <c r="V643" s="27"/>
      <c r="W643" s="27"/>
      <c r="X643" s="27"/>
      <c r="Y643" s="27"/>
      <c r="Z643" s="27"/>
      <c r="AA643" s="27"/>
      <c r="AB643" s="27"/>
    </row>
    <row r="644" ht="12.75" customHeight="1">
      <c r="A644" s="5"/>
      <c r="B644" s="27"/>
      <c r="C644" s="27"/>
      <c r="D644" s="27"/>
      <c r="E644" s="27"/>
      <c r="F644" s="27"/>
      <c r="G644" s="78"/>
      <c r="H644" s="31"/>
      <c r="I644" s="27"/>
      <c r="J644" s="27"/>
      <c r="K644" s="27"/>
      <c r="L644" s="27"/>
      <c r="M644" s="27"/>
      <c r="N644" s="27"/>
      <c r="O644" s="27"/>
      <c r="P644" s="27"/>
      <c r="Q644" s="27"/>
      <c r="R644" s="27"/>
      <c r="S644" s="27"/>
      <c r="T644" s="27"/>
      <c r="U644" s="27"/>
      <c r="V644" s="27"/>
      <c r="W644" s="27"/>
      <c r="X644" s="27"/>
      <c r="Y644" s="27"/>
      <c r="Z644" s="27"/>
      <c r="AA644" s="27"/>
      <c r="AB644" s="27"/>
    </row>
    <row r="645" ht="12.75" customHeight="1">
      <c r="A645" s="5"/>
      <c r="B645" s="27"/>
      <c r="C645" s="27"/>
      <c r="D645" s="27"/>
      <c r="E645" s="27"/>
      <c r="F645" s="27"/>
      <c r="G645" s="78"/>
      <c r="H645" s="31"/>
      <c r="I645" s="27"/>
      <c r="J645" s="27"/>
      <c r="K645" s="27"/>
      <c r="L645" s="27"/>
      <c r="M645" s="27"/>
      <c r="N645" s="27"/>
      <c r="O645" s="27"/>
      <c r="P645" s="27"/>
      <c r="Q645" s="27"/>
      <c r="R645" s="27"/>
      <c r="S645" s="27"/>
      <c r="T645" s="27"/>
      <c r="U645" s="27"/>
      <c r="V645" s="27"/>
      <c r="W645" s="27"/>
      <c r="X645" s="27"/>
      <c r="Y645" s="27"/>
      <c r="Z645" s="27"/>
      <c r="AA645" s="27"/>
      <c r="AB645" s="27"/>
    </row>
    <row r="646" ht="12.75" customHeight="1">
      <c r="A646" s="5"/>
      <c r="B646" s="27"/>
      <c r="C646" s="27"/>
      <c r="D646" s="27"/>
      <c r="E646" s="27"/>
      <c r="F646" s="27"/>
      <c r="G646" s="78"/>
      <c r="H646" s="31"/>
      <c r="I646" s="27"/>
      <c r="J646" s="27"/>
      <c r="K646" s="27"/>
      <c r="L646" s="27"/>
      <c r="M646" s="27"/>
      <c r="N646" s="27"/>
      <c r="O646" s="27"/>
      <c r="P646" s="27"/>
      <c r="Q646" s="27"/>
      <c r="R646" s="27"/>
      <c r="S646" s="27"/>
      <c r="T646" s="27"/>
      <c r="U646" s="27"/>
      <c r="V646" s="27"/>
      <c r="W646" s="27"/>
      <c r="X646" s="27"/>
      <c r="Y646" s="27"/>
      <c r="Z646" s="27"/>
      <c r="AA646" s="27"/>
      <c r="AB646" s="27"/>
    </row>
    <row r="647" ht="12.75" customHeight="1">
      <c r="A647" s="5"/>
      <c r="B647" s="27"/>
      <c r="C647" s="27"/>
      <c r="D647" s="27"/>
      <c r="E647" s="27"/>
      <c r="F647" s="27"/>
      <c r="G647" s="78"/>
      <c r="H647" s="31"/>
      <c r="I647" s="27"/>
      <c r="J647" s="27"/>
      <c r="K647" s="27"/>
      <c r="L647" s="27"/>
      <c r="M647" s="27"/>
      <c r="N647" s="27"/>
      <c r="O647" s="27"/>
      <c r="P647" s="27"/>
      <c r="Q647" s="27"/>
      <c r="R647" s="27"/>
      <c r="S647" s="27"/>
      <c r="T647" s="27"/>
      <c r="U647" s="27"/>
      <c r="V647" s="27"/>
      <c r="W647" s="27"/>
      <c r="X647" s="27"/>
      <c r="Y647" s="27"/>
      <c r="Z647" s="27"/>
      <c r="AA647" s="27"/>
      <c r="AB647" s="27"/>
    </row>
    <row r="648" ht="12.75" customHeight="1">
      <c r="A648" s="5"/>
      <c r="B648" s="27"/>
      <c r="C648" s="27"/>
      <c r="D648" s="27"/>
      <c r="E648" s="27"/>
      <c r="F648" s="27"/>
      <c r="G648" s="78"/>
      <c r="H648" s="31"/>
      <c r="I648" s="27"/>
      <c r="J648" s="27"/>
      <c r="K648" s="27"/>
      <c r="L648" s="27"/>
      <c r="M648" s="27"/>
      <c r="N648" s="27"/>
      <c r="O648" s="27"/>
      <c r="P648" s="27"/>
      <c r="Q648" s="27"/>
      <c r="R648" s="27"/>
      <c r="S648" s="27"/>
      <c r="T648" s="27"/>
      <c r="U648" s="27"/>
      <c r="V648" s="27"/>
      <c r="W648" s="27"/>
      <c r="X648" s="27"/>
      <c r="Y648" s="27"/>
      <c r="Z648" s="27"/>
      <c r="AA648" s="27"/>
      <c r="AB648" s="27"/>
    </row>
    <row r="649" ht="12.75" customHeight="1">
      <c r="A649" s="5"/>
      <c r="B649" s="27"/>
      <c r="C649" s="27"/>
      <c r="D649" s="27"/>
      <c r="E649" s="27"/>
      <c r="F649" s="27"/>
      <c r="G649" s="78"/>
      <c r="H649" s="31"/>
      <c r="I649" s="27"/>
      <c r="J649" s="27"/>
      <c r="K649" s="27"/>
      <c r="L649" s="27"/>
      <c r="M649" s="27"/>
      <c r="N649" s="27"/>
      <c r="O649" s="27"/>
      <c r="P649" s="27"/>
      <c r="Q649" s="27"/>
      <c r="R649" s="27"/>
      <c r="S649" s="27"/>
      <c r="T649" s="27"/>
      <c r="U649" s="27"/>
      <c r="V649" s="27"/>
      <c r="W649" s="27"/>
      <c r="X649" s="27"/>
      <c r="Y649" s="27"/>
      <c r="Z649" s="27"/>
      <c r="AA649" s="27"/>
      <c r="AB649" s="27"/>
    </row>
    <row r="650" ht="12.75" customHeight="1">
      <c r="A650" s="5"/>
      <c r="B650" s="27"/>
      <c r="C650" s="27"/>
      <c r="D650" s="27"/>
      <c r="E650" s="27"/>
      <c r="F650" s="27"/>
      <c r="G650" s="78"/>
      <c r="H650" s="31"/>
      <c r="I650" s="27"/>
      <c r="J650" s="27"/>
      <c r="K650" s="27"/>
      <c r="L650" s="27"/>
      <c r="M650" s="27"/>
      <c r="N650" s="27"/>
      <c r="O650" s="27"/>
      <c r="P650" s="27"/>
      <c r="Q650" s="27"/>
      <c r="R650" s="27"/>
      <c r="S650" s="27"/>
      <c r="T650" s="27"/>
      <c r="U650" s="27"/>
      <c r="V650" s="27"/>
      <c r="W650" s="27"/>
      <c r="X650" s="27"/>
      <c r="Y650" s="27"/>
      <c r="Z650" s="27"/>
      <c r="AA650" s="27"/>
      <c r="AB650" s="27"/>
    </row>
    <row r="651" ht="12.75" customHeight="1">
      <c r="A651" s="5"/>
      <c r="B651" s="27"/>
      <c r="C651" s="27"/>
      <c r="D651" s="27"/>
      <c r="E651" s="27"/>
      <c r="F651" s="27"/>
      <c r="G651" s="78"/>
      <c r="H651" s="31"/>
      <c r="I651" s="27"/>
      <c r="J651" s="27"/>
      <c r="K651" s="27"/>
      <c r="L651" s="27"/>
      <c r="M651" s="27"/>
      <c r="N651" s="27"/>
      <c r="O651" s="27"/>
      <c r="P651" s="27"/>
      <c r="Q651" s="27"/>
      <c r="R651" s="27"/>
      <c r="S651" s="27"/>
      <c r="T651" s="27"/>
      <c r="U651" s="27"/>
      <c r="V651" s="27"/>
      <c r="W651" s="27"/>
      <c r="X651" s="27"/>
      <c r="Y651" s="27"/>
      <c r="Z651" s="27"/>
      <c r="AA651" s="27"/>
      <c r="AB651" s="27"/>
    </row>
    <row r="652" ht="12.75" customHeight="1">
      <c r="A652" s="5"/>
      <c r="B652" s="27"/>
      <c r="C652" s="27"/>
      <c r="D652" s="27"/>
      <c r="E652" s="27"/>
      <c r="F652" s="27"/>
      <c r="G652" s="78"/>
      <c r="H652" s="31"/>
      <c r="I652" s="27"/>
      <c r="J652" s="27"/>
      <c r="K652" s="27"/>
      <c r="L652" s="27"/>
      <c r="M652" s="27"/>
      <c r="N652" s="27"/>
      <c r="O652" s="27"/>
      <c r="P652" s="27"/>
      <c r="Q652" s="27"/>
      <c r="R652" s="27"/>
      <c r="S652" s="27"/>
      <c r="T652" s="27"/>
      <c r="U652" s="27"/>
      <c r="V652" s="27"/>
      <c r="W652" s="27"/>
      <c r="X652" s="27"/>
      <c r="Y652" s="27"/>
      <c r="Z652" s="27"/>
      <c r="AA652" s="27"/>
      <c r="AB652" s="27"/>
    </row>
    <row r="653" ht="12.75" customHeight="1">
      <c r="A653" s="5"/>
      <c r="B653" s="27"/>
      <c r="C653" s="27"/>
      <c r="D653" s="27"/>
      <c r="E653" s="27"/>
      <c r="F653" s="27"/>
      <c r="G653" s="78"/>
      <c r="H653" s="31"/>
      <c r="I653" s="27"/>
      <c r="J653" s="27"/>
      <c r="K653" s="27"/>
      <c r="L653" s="27"/>
      <c r="M653" s="27"/>
      <c r="N653" s="27"/>
      <c r="O653" s="27"/>
      <c r="P653" s="27"/>
      <c r="Q653" s="27"/>
      <c r="R653" s="27"/>
      <c r="S653" s="27"/>
      <c r="T653" s="27"/>
      <c r="U653" s="27"/>
      <c r="V653" s="27"/>
      <c r="W653" s="27"/>
      <c r="X653" s="27"/>
      <c r="Y653" s="27"/>
      <c r="Z653" s="27"/>
      <c r="AA653" s="27"/>
      <c r="AB653" s="27"/>
    </row>
    <row r="654" ht="12.75" customHeight="1">
      <c r="A654" s="5"/>
      <c r="B654" s="27"/>
      <c r="C654" s="27"/>
      <c r="D654" s="27"/>
      <c r="E654" s="27"/>
      <c r="F654" s="27"/>
      <c r="G654" s="78"/>
      <c r="H654" s="31"/>
      <c r="I654" s="27"/>
      <c r="J654" s="27"/>
      <c r="K654" s="27"/>
      <c r="L654" s="27"/>
      <c r="M654" s="27"/>
      <c r="N654" s="27"/>
      <c r="O654" s="27"/>
      <c r="P654" s="27"/>
      <c r="Q654" s="27"/>
      <c r="R654" s="27"/>
      <c r="S654" s="27"/>
      <c r="T654" s="27"/>
      <c r="U654" s="27"/>
      <c r="V654" s="27"/>
      <c r="W654" s="27"/>
      <c r="X654" s="27"/>
      <c r="Y654" s="27"/>
      <c r="Z654" s="27"/>
      <c r="AA654" s="27"/>
      <c r="AB654" s="27"/>
    </row>
    <row r="655" ht="12.75" customHeight="1">
      <c r="A655" s="5"/>
      <c r="B655" s="27"/>
      <c r="C655" s="27"/>
      <c r="D655" s="27"/>
      <c r="E655" s="27"/>
      <c r="F655" s="27"/>
      <c r="G655" s="78"/>
      <c r="H655" s="31"/>
      <c r="I655" s="27"/>
      <c r="J655" s="27"/>
      <c r="K655" s="27"/>
      <c r="L655" s="27"/>
      <c r="M655" s="27"/>
      <c r="N655" s="27"/>
      <c r="O655" s="27"/>
      <c r="P655" s="27"/>
      <c r="Q655" s="27"/>
      <c r="R655" s="27"/>
      <c r="S655" s="27"/>
      <c r="T655" s="27"/>
      <c r="U655" s="27"/>
      <c r="V655" s="27"/>
      <c r="W655" s="27"/>
      <c r="X655" s="27"/>
      <c r="Y655" s="27"/>
      <c r="Z655" s="27"/>
      <c r="AA655" s="27"/>
      <c r="AB655" s="27"/>
    </row>
    <row r="656" ht="12.75" customHeight="1">
      <c r="A656" s="5"/>
      <c r="B656" s="27"/>
      <c r="C656" s="27"/>
      <c r="D656" s="27"/>
      <c r="E656" s="27"/>
      <c r="F656" s="27"/>
      <c r="G656" s="78"/>
      <c r="H656" s="31"/>
      <c r="I656" s="27"/>
      <c r="J656" s="27"/>
      <c r="K656" s="27"/>
      <c r="L656" s="27"/>
      <c r="M656" s="27"/>
      <c r="N656" s="27"/>
      <c r="O656" s="27"/>
      <c r="P656" s="27"/>
      <c r="Q656" s="27"/>
      <c r="R656" s="27"/>
      <c r="S656" s="27"/>
      <c r="T656" s="27"/>
      <c r="U656" s="27"/>
      <c r="V656" s="27"/>
      <c r="W656" s="27"/>
      <c r="X656" s="27"/>
      <c r="Y656" s="27"/>
      <c r="Z656" s="27"/>
      <c r="AA656" s="27"/>
      <c r="AB656" s="27"/>
    </row>
    <row r="657" ht="12.75" customHeight="1">
      <c r="A657" s="5"/>
      <c r="B657" s="27"/>
      <c r="C657" s="27"/>
      <c r="D657" s="27"/>
      <c r="E657" s="27"/>
      <c r="F657" s="27"/>
      <c r="G657" s="78"/>
      <c r="H657" s="31"/>
      <c r="I657" s="27"/>
      <c r="J657" s="27"/>
      <c r="K657" s="27"/>
      <c r="L657" s="27"/>
      <c r="M657" s="27"/>
      <c r="N657" s="27"/>
      <c r="O657" s="27"/>
      <c r="P657" s="27"/>
      <c r="Q657" s="27"/>
      <c r="R657" s="27"/>
      <c r="S657" s="27"/>
      <c r="T657" s="27"/>
      <c r="U657" s="27"/>
      <c r="V657" s="27"/>
      <c r="W657" s="27"/>
      <c r="X657" s="27"/>
      <c r="Y657" s="27"/>
      <c r="Z657" s="27"/>
      <c r="AA657" s="27"/>
      <c r="AB657" s="27"/>
    </row>
    <row r="658" ht="12.75" customHeight="1">
      <c r="A658" s="5"/>
      <c r="B658" s="27"/>
      <c r="C658" s="27"/>
      <c r="D658" s="27"/>
      <c r="E658" s="27"/>
      <c r="F658" s="27"/>
      <c r="G658" s="78"/>
      <c r="H658" s="31"/>
      <c r="I658" s="27"/>
      <c r="J658" s="27"/>
      <c r="K658" s="27"/>
      <c r="L658" s="27"/>
      <c r="M658" s="27"/>
      <c r="N658" s="27"/>
      <c r="O658" s="27"/>
      <c r="P658" s="27"/>
      <c r="Q658" s="27"/>
      <c r="R658" s="27"/>
      <c r="S658" s="27"/>
      <c r="T658" s="27"/>
      <c r="U658" s="27"/>
      <c r="V658" s="27"/>
      <c r="W658" s="27"/>
      <c r="X658" s="27"/>
      <c r="Y658" s="27"/>
      <c r="Z658" s="27"/>
      <c r="AA658" s="27"/>
      <c r="AB658" s="27"/>
    </row>
    <row r="659" ht="12.75" customHeight="1">
      <c r="A659" s="5"/>
      <c r="B659" s="27"/>
      <c r="C659" s="27"/>
      <c r="D659" s="27"/>
      <c r="E659" s="27"/>
      <c r="F659" s="27"/>
      <c r="G659" s="78"/>
      <c r="H659" s="31"/>
      <c r="I659" s="27"/>
      <c r="J659" s="27"/>
      <c r="K659" s="27"/>
      <c r="L659" s="27"/>
      <c r="M659" s="27"/>
      <c r="N659" s="27"/>
      <c r="O659" s="27"/>
      <c r="P659" s="27"/>
      <c r="Q659" s="27"/>
      <c r="R659" s="27"/>
      <c r="S659" s="27"/>
      <c r="T659" s="27"/>
      <c r="U659" s="27"/>
      <c r="V659" s="27"/>
      <c r="W659" s="27"/>
      <c r="X659" s="27"/>
      <c r="Y659" s="27"/>
      <c r="Z659" s="27"/>
      <c r="AA659" s="27"/>
      <c r="AB659" s="27"/>
    </row>
    <row r="660" ht="12.75" customHeight="1">
      <c r="A660" s="5"/>
      <c r="B660" s="27"/>
      <c r="C660" s="27"/>
      <c r="D660" s="27"/>
      <c r="E660" s="27"/>
      <c r="F660" s="27"/>
      <c r="G660" s="78"/>
      <c r="H660" s="31"/>
      <c r="I660" s="27"/>
      <c r="J660" s="27"/>
      <c r="K660" s="27"/>
      <c r="L660" s="27"/>
      <c r="M660" s="27"/>
      <c r="N660" s="27"/>
      <c r="O660" s="27"/>
      <c r="P660" s="27"/>
      <c r="Q660" s="27"/>
      <c r="R660" s="27"/>
      <c r="S660" s="27"/>
      <c r="T660" s="27"/>
      <c r="U660" s="27"/>
      <c r="V660" s="27"/>
      <c r="W660" s="27"/>
      <c r="X660" s="27"/>
      <c r="Y660" s="27"/>
      <c r="Z660" s="27"/>
      <c r="AA660" s="27"/>
      <c r="AB660" s="27"/>
    </row>
    <row r="661" ht="12.75" customHeight="1">
      <c r="A661" s="5"/>
      <c r="B661" s="27"/>
      <c r="C661" s="27"/>
      <c r="D661" s="27"/>
      <c r="E661" s="27"/>
      <c r="F661" s="27"/>
      <c r="G661" s="78"/>
      <c r="H661" s="31"/>
      <c r="I661" s="27"/>
      <c r="J661" s="27"/>
      <c r="K661" s="27"/>
      <c r="L661" s="27"/>
      <c r="M661" s="27"/>
      <c r="N661" s="27"/>
      <c r="O661" s="27"/>
      <c r="P661" s="27"/>
      <c r="Q661" s="27"/>
      <c r="R661" s="27"/>
      <c r="S661" s="27"/>
      <c r="T661" s="27"/>
      <c r="U661" s="27"/>
      <c r="V661" s="27"/>
      <c r="W661" s="27"/>
      <c r="X661" s="27"/>
      <c r="Y661" s="27"/>
      <c r="Z661" s="27"/>
      <c r="AA661" s="27"/>
      <c r="AB661" s="27"/>
    </row>
    <row r="662" ht="12.75" customHeight="1">
      <c r="A662" s="5"/>
      <c r="B662" s="27"/>
      <c r="C662" s="27"/>
      <c r="D662" s="27"/>
      <c r="E662" s="27"/>
      <c r="F662" s="27"/>
      <c r="G662" s="78"/>
      <c r="H662" s="31"/>
      <c r="I662" s="27"/>
      <c r="J662" s="27"/>
      <c r="K662" s="27"/>
      <c r="L662" s="27"/>
      <c r="M662" s="27"/>
      <c r="N662" s="27"/>
      <c r="O662" s="27"/>
      <c r="P662" s="27"/>
      <c r="Q662" s="27"/>
      <c r="R662" s="27"/>
      <c r="S662" s="27"/>
      <c r="T662" s="27"/>
      <c r="U662" s="27"/>
      <c r="V662" s="27"/>
      <c r="W662" s="27"/>
      <c r="X662" s="27"/>
      <c r="Y662" s="27"/>
      <c r="Z662" s="27"/>
      <c r="AA662" s="27"/>
      <c r="AB662" s="27"/>
    </row>
    <row r="663" ht="12.75" customHeight="1">
      <c r="A663" s="5"/>
      <c r="B663" s="27"/>
      <c r="C663" s="27"/>
      <c r="D663" s="27"/>
      <c r="E663" s="27"/>
      <c r="F663" s="27"/>
      <c r="G663" s="78"/>
      <c r="H663" s="31"/>
      <c r="I663" s="27"/>
      <c r="J663" s="27"/>
      <c r="K663" s="27"/>
      <c r="L663" s="27"/>
      <c r="M663" s="27"/>
      <c r="N663" s="27"/>
      <c r="O663" s="27"/>
      <c r="P663" s="27"/>
      <c r="Q663" s="27"/>
      <c r="R663" s="27"/>
      <c r="S663" s="27"/>
      <c r="T663" s="27"/>
      <c r="U663" s="27"/>
      <c r="V663" s="27"/>
      <c r="W663" s="27"/>
      <c r="X663" s="27"/>
      <c r="Y663" s="27"/>
      <c r="Z663" s="27"/>
      <c r="AA663" s="27"/>
      <c r="AB663" s="27"/>
    </row>
    <row r="664" ht="12.75" customHeight="1">
      <c r="A664" s="5"/>
      <c r="B664" s="27"/>
      <c r="C664" s="27"/>
      <c r="D664" s="27"/>
      <c r="E664" s="27"/>
      <c r="F664" s="27"/>
      <c r="G664" s="78"/>
      <c r="H664" s="31"/>
      <c r="I664" s="27"/>
      <c r="J664" s="27"/>
      <c r="K664" s="27"/>
      <c r="L664" s="27"/>
      <c r="M664" s="27"/>
      <c r="N664" s="27"/>
      <c r="O664" s="27"/>
      <c r="P664" s="27"/>
      <c r="Q664" s="27"/>
      <c r="R664" s="27"/>
      <c r="S664" s="27"/>
      <c r="T664" s="27"/>
      <c r="U664" s="27"/>
      <c r="V664" s="27"/>
      <c r="W664" s="27"/>
      <c r="X664" s="27"/>
      <c r="Y664" s="27"/>
      <c r="Z664" s="27"/>
      <c r="AA664" s="27"/>
      <c r="AB664" s="27"/>
    </row>
    <row r="665" ht="12.75" customHeight="1">
      <c r="A665" s="5"/>
      <c r="B665" s="27"/>
      <c r="C665" s="27"/>
      <c r="D665" s="27"/>
      <c r="E665" s="27"/>
      <c r="F665" s="27"/>
      <c r="G665" s="78"/>
      <c r="H665" s="31"/>
      <c r="I665" s="27"/>
      <c r="J665" s="27"/>
      <c r="K665" s="27"/>
      <c r="L665" s="27"/>
      <c r="M665" s="27"/>
      <c r="N665" s="27"/>
      <c r="O665" s="27"/>
      <c r="P665" s="27"/>
      <c r="Q665" s="27"/>
      <c r="R665" s="27"/>
      <c r="S665" s="27"/>
      <c r="T665" s="27"/>
      <c r="U665" s="27"/>
      <c r="V665" s="27"/>
      <c r="W665" s="27"/>
      <c r="X665" s="27"/>
      <c r="Y665" s="27"/>
      <c r="Z665" s="27"/>
      <c r="AA665" s="27"/>
      <c r="AB665" s="27"/>
    </row>
    <row r="666" ht="12.75" customHeight="1">
      <c r="A666" s="5"/>
      <c r="B666" s="27"/>
      <c r="C666" s="27"/>
      <c r="D666" s="27"/>
      <c r="E666" s="27"/>
      <c r="F666" s="27"/>
      <c r="G666" s="78"/>
      <c r="H666" s="31"/>
      <c r="I666" s="27"/>
      <c r="J666" s="27"/>
      <c r="K666" s="27"/>
      <c r="L666" s="27"/>
      <c r="M666" s="27"/>
      <c r="N666" s="27"/>
      <c r="O666" s="27"/>
      <c r="P666" s="27"/>
      <c r="Q666" s="27"/>
      <c r="R666" s="27"/>
      <c r="S666" s="27"/>
      <c r="T666" s="27"/>
      <c r="U666" s="27"/>
      <c r="V666" s="27"/>
      <c r="W666" s="27"/>
      <c r="X666" s="27"/>
      <c r="Y666" s="27"/>
      <c r="Z666" s="27"/>
      <c r="AA666" s="27"/>
      <c r="AB666" s="27"/>
    </row>
    <row r="667" ht="12.75" customHeight="1">
      <c r="A667" s="5"/>
      <c r="B667" s="27"/>
      <c r="C667" s="27"/>
      <c r="D667" s="27"/>
      <c r="E667" s="27"/>
      <c r="F667" s="27"/>
      <c r="G667" s="78"/>
      <c r="H667" s="31"/>
      <c r="I667" s="27"/>
      <c r="J667" s="27"/>
      <c r="K667" s="27"/>
      <c r="L667" s="27"/>
      <c r="M667" s="27"/>
      <c r="N667" s="27"/>
      <c r="O667" s="27"/>
      <c r="P667" s="27"/>
      <c r="Q667" s="27"/>
      <c r="R667" s="27"/>
      <c r="S667" s="27"/>
      <c r="T667" s="27"/>
      <c r="U667" s="27"/>
      <c r="V667" s="27"/>
      <c r="W667" s="27"/>
      <c r="X667" s="27"/>
      <c r="Y667" s="27"/>
      <c r="Z667" s="27"/>
      <c r="AA667" s="27"/>
      <c r="AB667" s="27"/>
    </row>
    <row r="668" ht="12.75" customHeight="1">
      <c r="A668" s="5"/>
      <c r="B668" s="27"/>
      <c r="C668" s="27"/>
      <c r="D668" s="27"/>
      <c r="E668" s="27"/>
      <c r="F668" s="27"/>
      <c r="G668" s="78"/>
      <c r="H668" s="31"/>
      <c r="I668" s="27"/>
      <c r="J668" s="27"/>
      <c r="K668" s="27"/>
      <c r="L668" s="27"/>
      <c r="M668" s="27"/>
      <c r="N668" s="27"/>
      <c r="O668" s="27"/>
      <c r="P668" s="27"/>
      <c r="Q668" s="27"/>
      <c r="R668" s="27"/>
      <c r="S668" s="27"/>
      <c r="T668" s="27"/>
      <c r="U668" s="27"/>
      <c r="V668" s="27"/>
      <c r="W668" s="27"/>
      <c r="X668" s="27"/>
      <c r="Y668" s="27"/>
      <c r="Z668" s="27"/>
      <c r="AA668" s="27"/>
      <c r="AB668" s="27"/>
    </row>
    <row r="669" ht="12.75" customHeight="1">
      <c r="A669" s="5"/>
      <c r="B669" s="27"/>
      <c r="C669" s="27"/>
      <c r="D669" s="27"/>
      <c r="E669" s="27"/>
      <c r="F669" s="27"/>
      <c r="G669" s="78"/>
      <c r="H669" s="31"/>
      <c r="I669" s="27"/>
      <c r="J669" s="27"/>
      <c r="K669" s="27"/>
      <c r="L669" s="27"/>
      <c r="M669" s="27"/>
      <c r="N669" s="27"/>
      <c r="O669" s="27"/>
      <c r="P669" s="27"/>
      <c r="Q669" s="27"/>
      <c r="R669" s="27"/>
      <c r="S669" s="27"/>
      <c r="T669" s="27"/>
      <c r="U669" s="27"/>
      <c r="V669" s="27"/>
      <c r="W669" s="27"/>
      <c r="X669" s="27"/>
      <c r="Y669" s="27"/>
      <c r="Z669" s="27"/>
      <c r="AA669" s="27"/>
      <c r="AB669" s="27"/>
    </row>
    <row r="670" ht="12.75" customHeight="1">
      <c r="A670" s="5"/>
      <c r="B670" s="27"/>
      <c r="C670" s="27"/>
      <c r="D670" s="27"/>
      <c r="E670" s="27"/>
      <c r="F670" s="27"/>
      <c r="G670" s="78"/>
      <c r="H670" s="31"/>
      <c r="I670" s="27"/>
      <c r="J670" s="27"/>
      <c r="K670" s="27"/>
      <c r="L670" s="27"/>
      <c r="M670" s="27"/>
      <c r="N670" s="27"/>
      <c r="O670" s="27"/>
      <c r="P670" s="27"/>
      <c r="Q670" s="27"/>
      <c r="R670" s="27"/>
      <c r="S670" s="27"/>
      <c r="T670" s="27"/>
      <c r="U670" s="27"/>
      <c r="V670" s="27"/>
      <c r="W670" s="27"/>
      <c r="X670" s="27"/>
      <c r="Y670" s="27"/>
      <c r="Z670" s="27"/>
      <c r="AA670" s="27"/>
      <c r="AB670" s="27"/>
    </row>
    <row r="671" ht="12.75" customHeight="1">
      <c r="A671" s="5"/>
      <c r="B671" s="27"/>
      <c r="C671" s="27"/>
      <c r="D671" s="27"/>
      <c r="E671" s="27"/>
      <c r="F671" s="27"/>
      <c r="G671" s="78"/>
      <c r="H671" s="31"/>
      <c r="I671" s="27"/>
      <c r="J671" s="27"/>
      <c r="K671" s="27"/>
      <c r="L671" s="27"/>
      <c r="M671" s="27"/>
      <c r="N671" s="27"/>
      <c r="O671" s="27"/>
      <c r="P671" s="27"/>
      <c r="Q671" s="27"/>
      <c r="R671" s="27"/>
      <c r="S671" s="27"/>
      <c r="T671" s="27"/>
      <c r="U671" s="27"/>
      <c r="V671" s="27"/>
      <c r="W671" s="27"/>
      <c r="X671" s="27"/>
      <c r="Y671" s="27"/>
      <c r="Z671" s="27"/>
      <c r="AA671" s="27"/>
      <c r="AB671" s="27"/>
    </row>
    <row r="672" ht="12.75" customHeight="1">
      <c r="A672" s="5"/>
      <c r="B672" s="27"/>
      <c r="C672" s="27"/>
      <c r="D672" s="27"/>
      <c r="E672" s="27"/>
      <c r="F672" s="27"/>
      <c r="G672" s="78"/>
      <c r="H672" s="31"/>
      <c r="I672" s="27"/>
      <c r="J672" s="27"/>
      <c r="K672" s="27"/>
      <c r="L672" s="27"/>
      <c r="M672" s="27"/>
      <c r="N672" s="27"/>
      <c r="O672" s="27"/>
      <c r="P672" s="27"/>
      <c r="Q672" s="27"/>
      <c r="R672" s="27"/>
      <c r="S672" s="27"/>
      <c r="T672" s="27"/>
      <c r="U672" s="27"/>
      <c r="V672" s="27"/>
      <c r="W672" s="27"/>
      <c r="X672" s="27"/>
      <c r="Y672" s="27"/>
      <c r="Z672" s="27"/>
      <c r="AA672" s="27"/>
      <c r="AB672" s="27"/>
    </row>
    <row r="673" ht="12.75" customHeight="1">
      <c r="A673" s="5"/>
      <c r="B673" s="27"/>
      <c r="C673" s="27"/>
      <c r="D673" s="27"/>
      <c r="E673" s="27"/>
      <c r="F673" s="27"/>
      <c r="G673" s="78"/>
      <c r="H673" s="31"/>
      <c r="I673" s="27"/>
      <c r="J673" s="27"/>
      <c r="K673" s="27"/>
      <c r="L673" s="27"/>
      <c r="M673" s="27"/>
      <c r="N673" s="27"/>
      <c r="O673" s="27"/>
      <c r="P673" s="27"/>
      <c r="Q673" s="27"/>
      <c r="R673" s="27"/>
      <c r="S673" s="27"/>
      <c r="T673" s="27"/>
      <c r="U673" s="27"/>
      <c r="V673" s="27"/>
      <c r="W673" s="27"/>
      <c r="X673" s="27"/>
      <c r="Y673" s="27"/>
      <c r="Z673" s="27"/>
      <c r="AA673" s="27"/>
      <c r="AB673" s="27"/>
    </row>
    <row r="674" ht="12.75" customHeight="1">
      <c r="A674" s="5"/>
      <c r="B674" s="27"/>
      <c r="C674" s="27"/>
      <c r="D674" s="27"/>
      <c r="E674" s="27"/>
      <c r="F674" s="27"/>
      <c r="G674" s="78"/>
      <c r="H674" s="31"/>
      <c r="I674" s="27"/>
      <c r="J674" s="27"/>
      <c r="K674" s="27"/>
      <c r="L674" s="27"/>
      <c r="M674" s="27"/>
      <c r="N674" s="27"/>
      <c r="O674" s="27"/>
      <c r="P674" s="27"/>
      <c r="Q674" s="27"/>
      <c r="R674" s="27"/>
      <c r="S674" s="27"/>
      <c r="T674" s="27"/>
      <c r="U674" s="27"/>
      <c r="V674" s="27"/>
      <c r="W674" s="27"/>
      <c r="X674" s="27"/>
      <c r="Y674" s="27"/>
      <c r="Z674" s="27"/>
      <c r="AA674" s="27"/>
      <c r="AB674" s="27"/>
    </row>
    <row r="675" ht="12.75" customHeight="1">
      <c r="A675" s="5"/>
      <c r="B675" s="27"/>
      <c r="C675" s="27"/>
      <c r="D675" s="27"/>
      <c r="E675" s="27"/>
      <c r="F675" s="27"/>
      <c r="G675" s="78"/>
      <c r="H675" s="31"/>
      <c r="I675" s="27"/>
      <c r="J675" s="27"/>
      <c r="K675" s="27"/>
      <c r="L675" s="27"/>
      <c r="M675" s="27"/>
      <c r="N675" s="27"/>
      <c r="O675" s="27"/>
      <c r="P675" s="27"/>
      <c r="Q675" s="27"/>
      <c r="R675" s="27"/>
      <c r="S675" s="27"/>
      <c r="T675" s="27"/>
      <c r="U675" s="27"/>
      <c r="V675" s="27"/>
      <c r="W675" s="27"/>
      <c r="X675" s="27"/>
      <c r="Y675" s="27"/>
      <c r="Z675" s="27"/>
      <c r="AA675" s="27"/>
      <c r="AB675" s="27"/>
    </row>
    <row r="676" ht="12.75" customHeight="1">
      <c r="A676" s="5"/>
      <c r="B676" s="27"/>
      <c r="C676" s="27"/>
      <c r="D676" s="27"/>
      <c r="E676" s="27"/>
      <c r="F676" s="27"/>
      <c r="G676" s="78"/>
      <c r="H676" s="31"/>
      <c r="I676" s="27"/>
      <c r="J676" s="27"/>
      <c r="K676" s="27"/>
      <c r="L676" s="27"/>
      <c r="M676" s="27"/>
      <c r="N676" s="27"/>
      <c r="O676" s="27"/>
      <c r="P676" s="27"/>
      <c r="Q676" s="27"/>
      <c r="R676" s="27"/>
      <c r="S676" s="27"/>
      <c r="T676" s="27"/>
      <c r="U676" s="27"/>
      <c r="V676" s="27"/>
      <c r="W676" s="27"/>
      <c r="X676" s="27"/>
      <c r="Y676" s="27"/>
      <c r="Z676" s="27"/>
      <c r="AA676" s="27"/>
      <c r="AB676" s="27"/>
    </row>
    <row r="677" ht="12.75" customHeight="1">
      <c r="A677" s="5"/>
      <c r="B677" s="27"/>
      <c r="C677" s="27"/>
      <c r="D677" s="27"/>
      <c r="E677" s="27"/>
      <c r="F677" s="27"/>
      <c r="G677" s="78"/>
      <c r="H677" s="31"/>
      <c r="I677" s="27"/>
      <c r="J677" s="27"/>
      <c r="K677" s="27"/>
      <c r="L677" s="27"/>
      <c r="M677" s="27"/>
      <c r="N677" s="27"/>
      <c r="O677" s="27"/>
      <c r="P677" s="27"/>
      <c r="Q677" s="27"/>
      <c r="R677" s="27"/>
      <c r="S677" s="27"/>
      <c r="T677" s="27"/>
      <c r="U677" s="27"/>
      <c r="V677" s="27"/>
      <c r="W677" s="27"/>
      <c r="X677" s="27"/>
      <c r="Y677" s="27"/>
      <c r="Z677" s="27"/>
      <c r="AA677" s="27"/>
      <c r="AB677" s="27"/>
    </row>
    <row r="678" ht="12.75" customHeight="1">
      <c r="A678" s="5"/>
      <c r="B678" s="27"/>
      <c r="C678" s="27"/>
      <c r="D678" s="27"/>
      <c r="E678" s="27"/>
      <c r="F678" s="27"/>
      <c r="G678" s="78"/>
      <c r="H678" s="31"/>
      <c r="I678" s="27"/>
      <c r="J678" s="27"/>
      <c r="K678" s="27"/>
      <c r="L678" s="27"/>
      <c r="M678" s="27"/>
      <c r="N678" s="27"/>
      <c r="O678" s="27"/>
      <c r="P678" s="27"/>
      <c r="Q678" s="27"/>
      <c r="R678" s="27"/>
      <c r="S678" s="27"/>
      <c r="T678" s="27"/>
      <c r="U678" s="27"/>
      <c r="V678" s="27"/>
      <c r="W678" s="27"/>
      <c r="X678" s="27"/>
      <c r="Y678" s="27"/>
      <c r="Z678" s="27"/>
      <c r="AA678" s="27"/>
      <c r="AB678" s="27"/>
    </row>
    <row r="679" ht="12.75" customHeight="1">
      <c r="A679" s="5"/>
      <c r="B679" s="27"/>
      <c r="C679" s="27"/>
      <c r="D679" s="27"/>
      <c r="E679" s="27"/>
      <c r="F679" s="27"/>
      <c r="G679" s="78"/>
      <c r="H679" s="31"/>
      <c r="I679" s="27"/>
      <c r="J679" s="27"/>
      <c r="K679" s="27"/>
      <c r="L679" s="27"/>
      <c r="M679" s="27"/>
      <c r="N679" s="27"/>
      <c r="O679" s="27"/>
      <c r="P679" s="27"/>
      <c r="Q679" s="27"/>
      <c r="R679" s="27"/>
      <c r="S679" s="27"/>
      <c r="T679" s="27"/>
      <c r="U679" s="27"/>
      <c r="V679" s="27"/>
      <c r="W679" s="27"/>
      <c r="X679" s="27"/>
      <c r="Y679" s="27"/>
      <c r="Z679" s="27"/>
      <c r="AA679" s="27"/>
      <c r="AB679" s="27"/>
    </row>
    <row r="680" ht="12.75" customHeight="1">
      <c r="A680" s="5"/>
      <c r="B680" s="27"/>
      <c r="C680" s="27"/>
      <c r="D680" s="27"/>
      <c r="E680" s="27"/>
      <c r="F680" s="27"/>
      <c r="G680" s="78"/>
      <c r="H680" s="31"/>
      <c r="I680" s="27"/>
      <c r="J680" s="27"/>
      <c r="K680" s="27"/>
      <c r="L680" s="27"/>
      <c r="M680" s="27"/>
      <c r="N680" s="27"/>
      <c r="O680" s="27"/>
      <c r="P680" s="27"/>
      <c r="Q680" s="27"/>
      <c r="R680" s="27"/>
      <c r="S680" s="27"/>
      <c r="T680" s="27"/>
      <c r="U680" s="27"/>
      <c r="V680" s="27"/>
      <c r="W680" s="27"/>
      <c r="X680" s="27"/>
      <c r="Y680" s="27"/>
      <c r="Z680" s="27"/>
      <c r="AA680" s="27"/>
      <c r="AB680" s="27"/>
    </row>
    <row r="681" ht="12.75" customHeight="1">
      <c r="A681" s="5"/>
      <c r="B681" s="27"/>
      <c r="C681" s="27"/>
      <c r="D681" s="27"/>
      <c r="E681" s="27"/>
      <c r="F681" s="27"/>
      <c r="G681" s="78"/>
      <c r="H681" s="31"/>
      <c r="I681" s="27"/>
      <c r="J681" s="27"/>
      <c r="K681" s="27"/>
      <c r="L681" s="27"/>
      <c r="M681" s="27"/>
      <c r="N681" s="27"/>
      <c r="O681" s="27"/>
      <c r="P681" s="27"/>
      <c r="Q681" s="27"/>
      <c r="R681" s="27"/>
      <c r="S681" s="27"/>
      <c r="T681" s="27"/>
      <c r="U681" s="27"/>
      <c r="V681" s="27"/>
      <c r="W681" s="27"/>
      <c r="X681" s="27"/>
      <c r="Y681" s="27"/>
      <c r="Z681" s="27"/>
      <c r="AA681" s="27"/>
      <c r="AB681" s="27"/>
    </row>
    <row r="682" ht="12.75" customHeight="1">
      <c r="A682" s="5"/>
      <c r="B682" s="27"/>
      <c r="C682" s="27"/>
      <c r="D682" s="27"/>
      <c r="E682" s="27"/>
      <c r="F682" s="27"/>
      <c r="G682" s="78"/>
      <c r="H682" s="31"/>
      <c r="I682" s="27"/>
      <c r="J682" s="27"/>
      <c r="K682" s="27"/>
      <c r="L682" s="27"/>
      <c r="M682" s="27"/>
      <c r="N682" s="27"/>
      <c r="O682" s="27"/>
      <c r="P682" s="27"/>
      <c r="Q682" s="27"/>
      <c r="R682" s="27"/>
      <c r="S682" s="27"/>
      <c r="T682" s="27"/>
      <c r="U682" s="27"/>
      <c r="V682" s="27"/>
      <c r="W682" s="27"/>
      <c r="X682" s="27"/>
      <c r="Y682" s="27"/>
      <c r="Z682" s="27"/>
      <c r="AA682" s="27"/>
      <c r="AB682" s="27"/>
    </row>
    <row r="683" ht="12.75" customHeight="1">
      <c r="A683" s="5"/>
      <c r="B683" s="27"/>
      <c r="C683" s="27"/>
      <c r="D683" s="27"/>
      <c r="E683" s="27"/>
      <c r="F683" s="27"/>
      <c r="G683" s="78"/>
      <c r="H683" s="31"/>
      <c r="I683" s="27"/>
      <c r="J683" s="27"/>
      <c r="K683" s="27"/>
      <c r="L683" s="27"/>
      <c r="M683" s="27"/>
      <c r="N683" s="27"/>
      <c r="O683" s="27"/>
      <c r="P683" s="27"/>
      <c r="Q683" s="27"/>
      <c r="R683" s="27"/>
      <c r="S683" s="27"/>
      <c r="T683" s="27"/>
      <c r="U683" s="27"/>
      <c r="V683" s="27"/>
      <c r="W683" s="27"/>
      <c r="X683" s="27"/>
      <c r="Y683" s="27"/>
      <c r="Z683" s="27"/>
      <c r="AA683" s="27"/>
      <c r="AB683" s="27"/>
    </row>
    <row r="684" ht="12.75" customHeight="1">
      <c r="A684" s="5"/>
      <c r="B684" s="27"/>
      <c r="C684" s="27"/>
      <c r="D684" s="27"/>
      <c r="E684" s="27"/>
      <c r="F684" s="27"/>
      <c r="G684" s="78"/>
      <c r="H684" s="31"/>
      <c r="I684" s="27"/>
      <c r="J684" s="27"/>
      <c r="K684" s="27"/>
      <c r="L684" s="27"/>
      <c r="M684" s="27"/>
      <c r="N684" s="27"/>
      <c r="O684" s="27"/>
      <c r="P684" s="27"/>
      <c r="Q684" s="27"/>
      <c r="R684" s="27"/>
      <c r="S684" s="27"/>
      <c r="T684" s="27"/>
      <c r="U684" s="27"/>
      <c r="V684" s="27"/>
      <c r="W684" s="27"/>
      <c r="X684" s="27"/>
      <c r="Y684" s="27"/>
      <c r="Z684" s="27"/>
      <c r="AA684" s="27"/>
      <c r="AB684" s="27"/>
    </row>
    <row r="685" ht="12.75" customHeight="1">
      <c r="A685" s="5"/>
      <c r="B685" s="27"/>
      <c r="C685" s="27"/>
      <c r="D685" s="27"/>
      <c r="E685" s="27"/>
      <c r="F685" s="27"/>
      <c r="G685" s="78"/>
      <c r="H685" s="31"/>
      <c r="I685" s="27"/>
      <c r="J685" s="27"/>
      <c r="K685" s="27"/>
      <c r="L685" s="27"/>
      <c r="M685" s="27"/>
      <c r="N685" s="27"/>
      <c r="O685" s="27"/>
      <c r="P685" s="27"/>
      <c r="Q685" s="27"/>
      <c r="R685" s="27"/>
      <c r="S685" s="27"/>
      <c r="T685" s="27"/>
      <c r="U685" s="27"/>
      <c r="V685" s="27"/>
      <c r="W685" s="27"/>
      <c r="X685" s="27"/>
      <c r="Y685" s="27"/>
      <c r="Z685" s="27"/>
      <c r="AA685" s="27"/>
      <c r="AB685" s="27"/>
    </row>
    <row r="686" ht="12.75" customHeight="1">
      <c r="A686" s="5"/>
      <c r="B686" s="27"/>
      <c r="C686" s="27"/>
      <c r="D686" s="27"/>
      <c r="E686" s="27"/>
      <c r="F686" s="27"/>
      <c r="G686" s="78"/>
      <c r="H686" s="31"/>
      <c r="I686" s="27"/>
      <c r="J686" s="27"/>
      <c r="K686" s="27"/>
      <c r="L686" s="27"/>
      <c r="M686" s="27"/>
      <c r="N686" s="27"/>
      <c r="O686" s="27"/>
      <c r="P686" s="27"/>
      <c r="Q686" s="27"/>
      <c r="R686" s="27"/>
      <c r="S686" s="27"/>
      <c r="T686" s="27"/>
      <c r="U686" s="27"/>
      <c r="V686" s="27"/>
      <c r="W686" s="27"/>
      <c r="X686" s="27"/>
      <c r="Y686" s="27"/>
      <c r="Z686" s="27"/>
      <c r="AA686" s="27"/>
      <c r="AB686" s="27"/>
    </row>
    <row r="687" ht="12.75" customHeight="1">
      <c r="A687" s="5"/>
      <c r="B687" s="27"/>
      <c r="C687" s="27"/>
      <c r="D687" s="27"/>
      <c r="E687" s="27"/>
      <c r="F687" s="27"/>
      <c r="G687" s="78"/>
      <c r="H687" s="31"/>
      <c r="I687" s="27"/>
      <c r="J687" s="27"/>
      <c r="K687" s="27"/>
      <c r="L687" s="27"/>
      <c r="M687" s="27"/>
      <c r="N687" s="27"/>
      <c r="O687" s="27"/>
      <c r="P687" s="27"/>
      <c r="Q687" s="27"/>
      <c r="R687" s="27"/>
      <c r="S687" s="27"/>
      <c r="T687" s="27"/>
      <c r="U687" s="27"/>
      <c r="V687" s="27"/>
      <c r="W687" s="27"/>
      <c r="X687" s="27"/>
      <c r="Y687" s="27"/>
      <c r="Z687" s="27"/>
      <c r="AA687" s="27"/>
      <c r="AB687" s="27"/>
    </row>
    <row r="688" ht="12.75" customHeight="1">
      <c r="A688" s="5"/>
      <c r="B688" s="27"/>
      <c r="C688" s="27"/>
      <c r="D688" s="27"/>
      <c r="E688" s="27"/>
      <c r="F688" s="27"/>
      <c r="G688" s="78"/>
      <c r="H688" s="31"/>
      <c r="I688" s="27"/>
      <c r="J688" s="27"/>
      <c r="K688" s="27"/>
      <c r="L688" s="27"/>
      <c r="M688" s="27"/>
      <c r="N688" s="27"/>
      <c r="O688" s="27"/>
      <c r="P688" s="27"/>
      <c r="Q688" s="27"/>
      <c r="R688" s="27"/>
      <c r="S688" s="27"/>
      <c r="T688" s="27"/>
      <c r="U688" s="27"/>
      <c r="V688" s="27"/>
      <c r="W688" s="27"/>
      <c r="X688" s="27"/>
      <c r="Y688" s="27"/>
      <c r="Z688" s="27"/>
      <c r="AA688" s="27"/>
      <c r="AB688" s="27"/>
    </row>
    <row r="689" ht="12.75" customHeight="1">
      <c r="A689" s="5"/>
      <c r="B689" s="27"/>
      <c r="C689" s="27"/>
      <c r="D689" s="27"/>
      <c r="E689" s="27"/>
      <c r="F689" s="27"/>
      <c r="G689" s="78"/>
      <c r="H689" s="31"/>
      <c r="I689" s="27"/>
      <c r="J689" s="27"/>
      <c r="K689" s="27"/>
      <c r="L689" s="27"/>
      <c r="M689" s="27"/>
      <c r="N689" s="27"/>
      <c r="O689" s="27"/>
      <c r="P689" s="27"/>
      <c r="Q689" s="27"/>
      <c r="R689" s="27"/>
      <c r="S689" s="27"/>
      <c r="T689" s="27"/>
      <c r="U689" s="27"/>
      <c r="V689" s="27"/>
      <c r="W689" s="27"/>
      <c r="X689" s="27"/>
      <c r="Y689" s="27"/>
      <c r="Z689" s="27"/>
      <c r="AA689" s="27"/>
      <c r="AB689" s="27"/>
    </row>
    <row r="690" ht="12.75" customHeight="1">
      <c r="A690" s="5"/>
      <c r="B690" s="27"/>
      <c r="C690" s="27"/>
      <c r="D690" s="27"/>
      <c r="E690" s="27"/>
      <c r="F690" s="27"/>
      <c r="G690" s="78"/>
      <c r="H690" s="31"/>
      <c r="I690" s="27"/>
      <c r="J690" s="27"/>
      <c r="K690" s="27"/>
      <c r="L690" s="27"/>
      <c r="M690" s="27"/>
      <c r="N690" s="27"/>
      <c r="O690" s="27"/>
      <c r="P690" s="27"/>
      <c r="Q690" s="27"/>
      <c r="R690" s="27"/>
      <c r="S690" s="27"/>
      <c r="T690" s="27"/>
      <c r="U690" s="27"/>
      <c r="V690" s="27"/>
      <c r="W690" s="27"/>
      <c r="X690" s="27"/>
      <c r="Y690" s="27"/>
      <c r="Z690" s="27"/>
      <c r="AA690" s="27"/>
      <c r="AB690" s="27"/>
    </row>
    <row r="691" ht="12.75" customHeight="1">
      <c r="A691" s="5"/>
      <c r="B691" s="27"/>
      <c r="C691" s="27"/>
      <c r="D691" s="27"/>
      <c r="E691" s="27"/>
      <c r="F691" s="27"/>
      <c r="G691" s="78"/>
      <c r="H691" s="31"/>
      <c r="I691" s="27"/>
      <c r="J691" s="27"/>
      <c r="K691" s="27"/>
      <c r="L691" s="27"/>
      <c r="M691" s="27"/>
      <c r="N691" s="27"/>
      <c r="O691" s="27"/>
      <c r="P691" s="27"/>
      <c r="Q691" s="27"/>
      <c r="R691" s="27"/>
      <c r="S691" s="27"/>
      <c r="T691" s="27"/>
      <c r="U691" s="27"/>
      <c r="V691" s="27"/>
      <c r="W691" s="27"/>
      <c r="X691" s="27"/>
      <c r="Y691" s="27"/>
      <c r="Z691" s="27"/>
      <c r="AA691" s="27"/>
      <c r="AB691" s="27"/>
    </row>
    <row r="692" ht="12.75" customHeight="1">
      <c r="A692" s="5"/>
      <c r="B692" s="27"/>
      <c r="C692" s="27"/>
      <c r="D692" s="27"/>
      <c r="E692" s="27"/>
      <c r="F692" s="27"/>
      <c r="G692" s="78"/>
      <c r="H692" s="31"/>
      <c r="I692" s="27"/>
      <c r="J692" s="27"/>
      <c r="K692" s="27"/>
      <c r="L692" s="27"/>
      <c r="M692" s="27"/>
      <c r="N692" s="27"/>
      <c r="O692" s="27"/>
      <c r="P692" s="27"/>
      <c r="Q692" s="27"/>
      <c r="R692" s="27"/>
      <c r="S692" s="27"/>
      <c r="T692" s="27"/>
      <c r="U692" s="27"/>
      <c r="V692" s="27"/>
      <c r="W692" s="27"/>
      <c r="X692" s="27"/>
      <c r="Y692" s="27"/>
      <c r="Z692" s="27"/>
      <c r="AA692" s="27"/>
      <c r="AB692" s="27"/>
    </row>
    <row r="693" ht="12.75" customHeight="1">
      <c r="A693" s="5"/>
      <c r="B693" s="27"/>
      <c r="C693" s="27"/>
      <c r="D693" s="27"/>
      <c r="E693" s="27"/>
      <c r="F693" s="27"/>
      <c r="G693" s="78"/>
      <c r="H693" s="31"/>
      <c r="I693" s="27"/>
      <c r="J693" s="27"/>
      <c r="K693" s="27"/>
      <c r="L693" s="27"/>
      <c r="M693" s="27"/>
      <c r="N693" s="27"/>
      <c r="O693" s="27"/>
      <c r="P693" s="27"/>
      <c r="Q693" s="27"/>
      <c r="R693" s="27"/>
      <c r="S693" s="27"/>
      <c r="T693" s="27"/>
      <c r="U693" s="27"/>
      <c r="V693" s="27"/>
      <c r="W693" s="27"/>
      <c r="X693" s="27"/>
      <c r="Y693" s="27"/>
      <c r="Z693" s="27"/>
      <c r="AA693" s="27"/>
      <c r="AB693" s="27"/>
    </row>
    <row r="694" ht="12.75" customHeight="1">
      <c r="A694" s="5"/>
      <c r="B694" s="27"/>
      <c r="C694" s="27"/>
      <c r="D694" s="27"/>
      <c r="E694" s="27"/>
      <c r="F694" s="27"/>
      <c r="G694" s="78"/>
      <c r="H694" s="31"/>
      <c r="I694" s="27"/>
      <c r="J694" s="27"/>
      <c r="K694" s="27"/>
      <c r="L694" s="27"/>
      <c r="M694" s="27"/>
      <c r="N694" s="27"/>
      <c r="O694" s="27"/>
      <c r="P694" s="27"/>
      <c r="Q694" s="27"/>
      <c r="R694" s="27"/>
      <c r="S694" s="27"/>
      <c r="T694" s="27"/>
      <c r="U694" s="27"/>
      <c r="V694" s="27"/>
      <c r="W694" s="27"/>
      <c r="X694" s="27"/>
      <c r="Y694" s="27"/>
      <c r="Z694" s="27"/>
      <c r="AA694" s="27"/>
      <c r="AB694" s="27"/>
    </row>
    <row r="695" ht="12.75" customHeight="1">
      <c r="A695" s="5"/>
      <c r="B695" s="27"/>
      <c r="C695" s="27"/>
      <c r="D695" s="27"/>
      <c r="E695" s="27"/>
      <c r="F695" s="27"/>
      <c r="G695" s="78"/>
      <c r="H695" s="31"/>
      <c r="I695" s="27"/>
      <c r="J695" s="27"/>
      <c r="K695" s="27"/>
      <c r="L695" s="27"/>
      <c r="M695" s="27"/>
      <c r="N695" s="27"/>
      <c r="O695" s="27"/>
      <c r="P695" s="27"/>
      <c r="Q695" s="27"/>
      <c r="R695" s="27"/>
      <c r="S695" s="27"/>
      <c r="T695" s="27"/>
      <c r="U695" s="27"/>
      <c r="V695" s="27"/>
      <c r="W695" s="27"/>
      <c r="X695" s="27"/>
      <c r="Y695" s="27"/>
      <c r="Z695" s="27"/>
      <c r="AA695" s="27"/>
      <c r="AB695" s="27"/>
    </row>
    <row r="696" ht="12.75" customHeight="1">
      <c r="A696" s="5"/>
      <c r="B696" s="27"/>
      <c r="C696" s="27"/>
      <c r="D696" s="27"/>
      <c r="E696" s="27"/>
      <c r="F696" s="27"/>
      <c r="G696" s="78"/>
      <c r="H696" s="31"/>
      <c r="I696" s="27"/>
      <c r="J696" s="27"/>
      <c r="K696" s="27"/>
      <c r="L696" s="27"/>
      <c r="M696" s="27"/>
      <c r="N696" s="27"/>
      <c r="O696" s="27"/>
      <c r="P696" s="27"/>
      <c r="Q696" s="27"/>
      <c r="R696" s="27"/>
      <c r="S696" s="27"/>
      <c r="T696" s="27"/>
      <c r="U696" s="27"/>
      <c r="V696" s="27"/>
      <c r="W696" s="27"/>
      <c r="X696" s="27"/>
      <c r="Y696" s="27"/>
      <c r="Z696" s="27"/>
      <c r="AA696" s="27"/>
      <c r="AB696" s="27"/>
    </row>
    <row r="697" ht="12.75" customHeight="1">
      <c r="A697" s="5"/>
      <c r="B697" s="27"/>
      <c r="C697" s="27"/>
      <c r="D697" s="27"/>
      <c r="E697" s="27"/>
      <c r="F697" s="27"/>
      <c r="G697" s="78"/>
      <c r="H697" s="31"/>
      <c r="I697" s="27"/>
      <c r="J697" s="27"/>
      <c r="K697" s="27"/>
      <c r="L697" s="27"/>
      <c r="M697" s="27"/>
      <c r="N697" s="27"/>
      <c r="O697" s="27"/>
      <c r="P697" s="27"/>
      <c r="Q697" s="27"/>
      <c r="R697" s="27"/>
      <c r="S697" s="27"/>
      <c r="T697" s="27"/>
      <c r="U697" s="27"/>
      <c r="V697" s="27"/>
      <c r="W697" s="27"/>
      <c r="X697" s="27"/>
      <c r="Y697" s="27"/>
      <c r="Z697" s="27"/>
      <c r="AA697" s="27"/>
      <c r="AB697" s="27"/>
    </row>
    <row r="698" ht="12.75" customHeight="1">
      <c r="A698" s="5"/>
      <c r="B698" s="27"/>
      <c r="C698" s="27"/>
      <c r="D698" s="27"/>
      <c r="E698" s="27"/>
      <c r="F698" s="27"/>
      <c r="G698" s="78"/>
      <c r="H698" s="31"/>
      <c r="I698" s="27"/>
      <c r="J698" s="27"/>
      <c r="K698" s="27"/>
      <c r="L698" s="27"/>
      <c r="M698" s="27"/>
      <c r="N698" s="27"/>
      <c r="O698" s="27"/>
      <c r="P698" s="27"/>
      <c r="Q698" s="27"/>
      <c r="R698" s="27"/>
      <c r="S698" s="27"/>
      <c r="T698" s="27"/>
      <c r="U698" s="27"/>
      <c r="V698" s="27"/>
      <c r="W698" s="27"/>
      <c r="X698" s="27"/>
      <c r="Y698" s="27"/>
      <c r="Z698" s="27"/>
      <c r="AA698" s="27"/>
      <c r="AB698" s="27"/>
    </row>
    <row r="699" ht="12.75" customHeight="1">
      <c r="A699" s="5"/>
      <c r="B699" s="27"/>
      <c r="C699" s="27"/>
      <c r="D699" s="27"/>
      <c r="E699" s="27"/>
      <c r="F699" s="27"/>
      <c r="G699" s="78"/>
      <c r="H699" s="31"/>
      <c r="I699" s="27"/>
      <c r="J699" s="27"/>
      <c r="K699" s="27"/>
      <c r="L699" s="27"/>
      <c r="M699" s="27"/>
      <c r="N699" s="27"/>
      <c r="O699" s="27"/>
      <c r="P699" s="27"/>
      <c r="Q699" s="27"/>
      <c r="R699" s="27"/>
      <c r="S699" s="27"/>
      <c r="T699" s="27"/>
      <c r="U699" s="27"/>
      <c r="V699" s="27"/>
      <c r="W699" s="27"/>
      <c r="X699" s="27"/>
      <c r="Y699" s="27"/>
      <c r="Z699" s="27"/>
      <c r="AA699" s="27"/>
      <c r="AB699" s="27"/>
    </row>
    <row r="700" ht="12.75" customHeight="1">
      <c r="A700" s="5"/>
      <c r="B700" s="27"/>
      <c r="C700" s="27"/>
      <c r="D700" s="27"/>
      <c r="E700" s="27"/>
      <c r="F700" s="27"/>
      <c r="G700" s="78"/>
      <c r="H700" s="31"/>
      <c r="I700" s="27"/>
      <c r="J700" s="27"/>
      <c r="K700" s="27"/>
      <c r="L700" s="27"/>
      <c r="M700" s="27"/>
      <c r="N700" s="27"/>
      <c r="O700" s="27"/>
      <c r="P700" s="27"/>
      <c r="Q700" s="27"/>
      <c r="R700" s="27"/>
      <c r="S700" s="27"/>
      <c r="T700" s="27"/>
      <c r="U700" s="27"/>
      <c r="V700" s="27"/>
      <c r="W700" s="27"/>
      <c r="X700" s="27"/>
      <c r="Y700" s="27"/>
      <c r="Z700" s="27"/>
      <c r="AA700" s="27"/>
      <c r="AB700" s="27"/>
    </row>
    <row r="701" ht="12.75" customHeight="1">
      <c r="A701" s="5"/>
      <c r="B701" s="27"/>
      <c r="C701" s="27"/>
      <c r="D701" s="27"/>
      <c r="E701" s="27"/>
      <c r="F701" s="27"/>
      <c r="G701" s="78"/>
      <c r="H701" s="31"/>
      <c r="I701" s="27"/>
      <c r="J701" s="27"/>
      <c r="K701" s="27"/>
      <c r="L701" s="27"/>
      <c r="M701" s="27"/>
      <c r="N701" s="27"/>
      <c r="O701" s="27"/>
      <c r="P701" s="27"/>
      <c r="Q701" s="27"/>
      <c r="R701" s="27"/>
      <c r="S701" s="27"/>
      <c r="T701" s="27"/>
      <c r="U701" s="27"/>
      <c r="V701" s="27"/>
      <c r="W701" s="27"/>
      <c r="X701" s="27"/>
      <c r="Y701" s="27"/>
      <c r="Z701" s="27"/>
      <c r="AA701" s="27"/>
      <c r="AB701" s="27"/>
    </row>
    <row r="702" ht="12.75" customHeight="1">
      <c r="A702" s="5"/>
      <c r="B702" s="27"/>
      <c r="C702" s="27"/>
      <c r="D702" s="27"/>
      <c r="E702" s="27"/>
      <c r="F702" s="27"/>
      <c r="G702" s="78"/>
      <c r="H702" s="31"/>
      <c r="I702" s="27"/>
      <c r="J702" s="27"/>
      <c r="K702" s="27"/>
      <c r="L702" s="27"/>
      <c r="M702" s="27"/>
      <c r="N702" s="27"/>
      <c r="O702" s="27"/>
      <c r="P702" s="27"/>
      <c r="Q702" s="27"/>
      <c r="R702" s="27"/>
      <c r="S702" s="27"/>
      <c r="T702" s="27"/>
      <c r="U702" s="27"/>
      <c r="V702" s="27"/>
      <c r="W702" s="27"/>
      <c r="X702" s="27"/>
      <c r="Y702" s="27"/>
      <c r="Z702" s="27"/>
      <c r="AA702" s="27"/>
      <c r="AB702" s="27"/>
    </row>
    <row r="703" ht="12.75" customHeight="1">
      <c r="A703" s="5"/>
      <c r="B703" s="27"/>
      <c r="C703" s="27"/>
      <c r="D703" s="27"/>
      <c r="E703" s="27"/>
      <c r="F703" s="27"/>
      <c r="G703" s="78"/>
      <c r="H703" s="31"/>
      <c r="I703" s="27"/>
      <c r="J703" s="27"/>
      <c r="K703" s="27"/>
      <c r="L703" s="27"/>
      <c r="M703" s="27"/>
      <c r="N703" s="27"/>
      <c r="O703" s="27"/>
      <c r="P703" s="27"/>
      <c r="Q703" s="27"/>
      <c r="R703" s="27"/>
      <c r="S703" s="27"/>
      <c r="T703" s="27"/>
      <c r="U703" s="27"/>
      <c r="V703" s="27"/>
      <c r="W703" s="27"/>
      <c r="X703" s="27"/>
      <c r="Y703" s="27"/>
      <c r="Z703" s="27"/>
      <c r="AA703" s="27"/>
      <c r="AB703" s="27"/>
    </row>
    <row r="704" ht="12.75" customHeight="1">
      <c r="A704" s="5"/>
      <c r="B704" s="27"/>
      <c r="C704" s="27"/>
      <c r="D704" s="27"/>
      <c r="E704" s="27"/>
      <c r="F704" s="27"/>
      <c r="G704" s="78"/>
      <c r="H704" s="31"/>
      <c r="I704" s="27"/>
      <c r="J704" s="27"/>
      <c r="K704" s="27"/>
      <c r="L704" s="27"/>
      <c r="M704" s="27"/>
      <c r="N704" s="27"/>
      <c r="O704" s="27"/>
      <c r="P704" s="27"/>
      <c r="Q704" s="27"/>
      <c r="R704" s="27"/>
      <c r="S704" s="27"/>
      <c r="T704" s="27"/>
      <c r="U704" s="27"/>
      <c r="V704" s="27"/>
      <c r="W704" s="27"/>
      <c r="X704" s="27"/>
      <c r="Y704" s="27"/>
      <c r="Z704" s="27"/>
      <c r="AA704" s="27"/>
      <c r="AB704" s="27"/>
    </row>
    <row r="705" ht="12.75" customHeight="1">
      <c r="A705" s="5"/>
      <c r="B705" s="27"/>
      <c r="C705" s="27"/>
      <c r="D705" s="27"/>
      <c r="E705" s="27"/>
      <c r="F705" s="27"/>
      <c r="G705" s="78"/>
      <c r="H705" s="31"/>
      <c r="I705" s="27"/>
      <c r="J705" s="27"/>
      <c r="K705" s="27"/>
      <c r="L705" s="27"/>
      <c r="M705" s="27"/>
      <c r="N705" s="27"/>
      <c r="O705" s="27"/>
      <c r="P705" s="27"/>
      <c r="Q705" s="27"/>
      <c r="R705" s="27"/>
      <c r="S705" s="27"/>
      <c r="T705" s="27"/>
      <c r="U705" s="27"/>
      <c r="V705" s="27"/>
      <c r="W705" s="27"/>
      <c r="X705" s="27"/>
      <c r="Y705" s="27"/>
      <c r="Z705" s="27"/>
      <c r="AA705" s="27"/>
      <c r="AB705" s="27"/>
    </row>
    <row r="706" ht="12.75" customHeight="1">
      <c r="A706" s="5"/>
      <c r="B706" s="27"/>
      <c r="C706" s="27"/>
      <c r="D706" s="27"/>
      <c r="E706" s="27"/>
      <c r="F706" s="27"/>
      <c r="G706" s="78"/>
      <c r="H706" s="31"/>
      <c r="I706" s="27"/>
      <c r="J706" s="27"/>
      <c r="K706" s="27"/>
      <c r="L706" s="27"/>
      <c r="M706" s="27"/>
      <c r="N706" s="27"/>
      <c r="O706" s="27"/>
      <c r="P706" s="27"/>
      <c r="Q706" s="27"/>
      <c r="R706" s="27"/>
      <c r="S706" s="27"/>
      <c r="T706" s="27"/>
      <c r="U706" s="27"/>
      <c r="V706" s="27"/>
      <c r="W706" s="27"/>
      <c r="X706" s="27"/>
      <c r="Y706" s="27"/>
      <c r="Z706" s="27"/>
      <c r="AA706" s="27"/>
      <c r="AB706" s="27"/>
    </row>
    <row r="707" ht="12.75" customHeight="1">
      <c r="A707" s="5"/>
      <c r="B707" s="27"/>
      <c r="C707" s="27"/>
      <c r="D707" s="27"/>
      <c r="E707" s="27"/>
      <c r="F707" s="27"/>
      <c r="G707" s="78"/>
      <c r="H707" s="31"/>
      <c r="I707" s="27"/>
      <c r="J707" s="27"/>
      <c r="K707" s="27"/>
      <c r="L707" s="27"/>
      <c r="M707" s="27"/>
      <c r="N707" s="27"/>
      <c r="O707" s="27"/>
      <c r="P707" s="27"/>
      <c r="Q707" s="27"/>
      <c r="R707" s="27"/>
      <c r="S707" s="27"/>
      <c r="T707" s="27"/>
      <c r="U707" s="27"/>
      <c r="V707" s="27"/>
      <c r="W707" s="27"/>
      <c r="X707" s="27"/>
      <c r="Y707" s="27"/>
      <c r="Z707" s="27"/>
      <c r="AA707" s="27"/>
      <c r="AB707" s="27"/>
    </row>
    <row r="708" ht="12.75" customHeight="1">
      <c r="A708" s="5"/>
      <c r="B708" s="27"/>
      <c r="C708" s="27"/>
      <c r="D708" s="27"/>
      <c r="E708" s="27"/>
      <c r="F708" s="27"/>
      <c r="G708" s="78"/>
      <c r="H708" s="31"/>
      <c r="I708" s="27"/>
      <c r="J708" s="27"/>
      <c r="K708" s="27"/>
      <c r="L708" s="27"/>
      <c r="M708" s="27"/>
      <c r="N708" s="27"/>
      <c r="O708" s="27"/>
      <c r="P708" s="27"/>
      <c r="Q708" s="27"/>
      <c r="R708" s="27"/>
      <c r="S708" s="27"/>
      <c r="T708" s="27"/>
      <c r="U708" s="27"/>
      <c r="V708" s="27"/>
      <c r="W708" s="27"/>
      <c r="X708" s="27"/>
      <c r="Y708" s="27"/>
      <c r="Z708" s="27"/>
      <c r="AA708" s="27"/>
      <c r="AB708" s="27"/>
    </row>
    <row r="709" ht="12.75" customHeight="1">
      <c r="A709" s="5"/>
      <c r="B709" s="27"/>
      <c r="C709" s="27"/>
      <c r="D709" s="27"/>
      <c r="E709" s="27"/>
      <c r="F709" s="27"/>
      <c r="G709" s="78"/>
      <c r="H709" s="31"/>
      <c r="I709" s="27"/>
      <c r="J709" s="27"/>
      <c r="K709" s="27"/>
      <c r="L709" s="27"/>
      <c r="M709" s="27"/>
      <c r="N709" s="27"/>
      <c r="O709" s="27"/>
      <c r="P709" s="27"/>
      <c r="Q709" s="27"/>
      <c r="R709" s="27"/>
      <c r="S709" s="27"/>
      <c r="T709" s="27"/>
      <c r="U709" s="27"/>
      <c r="V709" s="27"/>
      <c r="W709" s="27"/>
      <c r="X709" s="27"/>
      <c r="Y709" s="27"/>
      <c r="Z709" s="27"/>
      <c r="AA709" s="27"/>
      <c r="AB709" s="27"/>
    </row>
    <row r="710" ht="12.75" customHeight="1">
      <c r="A710" s="5"/>
      <c r="B710" s="27"/>
      <c r="C710" s="27"/>
      <c r="D710" s="27"/>
      <c r="E710" s="27"/>
      <c r="F710" s="27"/>
      <c r="G710" s="78"/>
      <c r="H710" s="31"/>
      <c r="I710" s="27"/>
      <c r="J710" s="27"/>
      <c r="K710" s="27"/>
      <c r="L710" s="27"/>
      <c r="M710" s="27"/>
      <c r="N710" s="27"/>
      <c r="O710" s="27"/>
      <c r="P710" s="27"/>
      <c r="Q710" s="27"/>
      <c r="R710" s="27"/>
      <c r="S710" s="27"/>
      <c r="T710" s="27"/>
      <c r="U710" s="27"/>
      <c r="V710" s="27"/>
      <c r="W710" s="27"/>
      <c r="X710" s="27"/>
      <c r="Y710" s="27"/>
      <c r="Z710" s="27"/>
      <c r="AA710" s="27"/>
      <c r="AB710" s="27"/>
    </row>
    <row r="711" ht="12.75" customHeight="1">
      <c r="A711" s="5"/>
      <c r="B711" s="27"/>
      <c r="C711" s="27"/>
      <c r="D711" s="27"/>
      <c r="E711" s="27"/>
      <c r="F711" s="27"/>
      <c r="G711" s="78"/>
      <c r="H711" s="31"/>
      <c r="I711" s="27"/>
      <c r="J711" s="27"/>
      <c r="K711" s="27"/>
      <c r="L711" s="27"/>
      <c r="M711" s="27"/>
      <c r="N711" s="27"/>
      <c r="O711" s="27"/>
      <c r="P711" s="27"/>
      <c r="Q711" s="27"/>
      <c r="R711" s="27"/>
      <c r="S711" s="27"/>
      <c r="T711" s="27"/>
      <c r="U711" s="27"/>
      <c r="V711" s="27"/>
      <c r="W711" s="27"/>
      <c r="X711" s="27"/>
      <c r="Y711" s="27"/>
      <c r="Z711" s="27"/>
      <c r="AA711" s="27"/>
      <c r="AB711" s="27"/>
    </row>
    <row r="712" ht="12.75" customHeight="1">
      <c r="A712" s="5"/>
      <c r="B712" s="27"/>
      <c r="C712" s="27"/>
      <c r="D712" s="27"/>
      <c r="E712" s="27"/>
      <c r="F712" s="27"/>
      <c r="G712" s="78"/>
      <c r="H712" s="31"/>
      <c r="I712" s="27"/>
      <c r="J712" s="27"/>
      <c r="K712" s="27"/>
      <c r="L712" s="27"/>
      <c r="M712" s="27"/>
      <c r="N712" s="27"/>
      <c r="O712" s="27"/>
      <c r="P712" s="27"/>
      <c r="Q712" s="27"/>
      <c r="R712" s="27"/>
      <c r="S712" s="27"/>
      <c r="T712" s="27"/>
      <c r="U712" s="27"/>
      <c r="V712" s="27"/>
      <c r="W712" s="27"/>
      <c r="X712" s="27"/>
      <c r="Y712" s="27"/>
      <c r="Z712" s="27"/>
      <c r="AA712" s="27"/>
      <c r="AB712" s="27"/>
    </row>
    <row r="713" ht="12.75" customHeight="1">
      <c r="A713" s="5"/>
      <c r="B713" s="27"/>
      <c r="C713" s="27"/>
      <c r="D713" s="27"/>
      <c r="E713" s="27"/>
      <c r="F713" s="27"/>
      <c r="G713" s="78"/>
      <c r="H713" s="31"/>
      <c r="I713" s="27"/>
      <c r="J713" s="27"/>
      <c r="K713" s="27"/>
      <c r="L713" s="27"/>
      <c r="M713" s="27"/>
      <c r="N713" s="27"/>
      <c r="O713" s="27"/>
      <c r="P713" s="27"/>
      <c r="Q713" s="27"/>
      <c r="R713" s="27"/>
      <c r="S713" s="27"/>
      <c r="T713" s="27"/>
      <c r="U713" s="27"/>
      <c r="V713" s="27"/>
      <c r="W713" s="27"/>
      <c r="X713" s="27"/>
      <c r="Y713" s="27"/>
      <c r="Z713" s="27"/>
      <c r="AA713" s="27"/>
      <c r="AB713" s="27"/>
    </row>
    <row r="714" ht="12.75" customHeight="1">
      <c r="A714" s="5"/>
      <c r="B714" s="27"/>
      <c r="C714" s="27"/>
      <c r="D714" s="27"/>
      <c r="E714" s="27"/>
      <c r="F714" s="27"/>
      <c r="G714" s="78"/>
      <c r="H714" s="31"/>
      <c r="I714" s="27"/>
      <c r="J714" s="27"/>
      <c r="K714" s="27"/>
      <c r="L714" s="27"/>
      <c r="M714" s="27"/>
      <c r="N714" s="27"/>
      <c r="O714" s="27"/>
      <c r="P714" s="27"/>
      <c r="Q714" s="27"/>
      <c r="R714" s="27"/>
      <c r="S714" s="27"/>
      <c r="T714" s="27"/>
      <c r="U714" s="27"/>
      <c r="V714" s="27"/>
      <c r="W714" s="27"/>
      <c r="X714" s="27"/>
      <c r="Y714" s="27"/>
      <c r="Z714" s="27"/>
      <c r="AA714" s="27"/>
      <c r="AB714" s="27"/>
    </row>
    <row r="715" ht="12.75" customHeight="1">
      <c r="A715" s="5"/>
      <c r="B715" s="27"/>
      <c r="C715" s="27"/>
      <c r="D715" s="27"/>
      <c r="E715" s="27"/>
      <c r="F715" s="27"/>
      <c r="G715" s="78"/>
      <c r="H715" s="31"/>
      <c r="I715" s="27"/>
      <c r="J715" s="27"/>
      <c r="K715" s="27"/>
      <c r="L715" s="27"/>
      <c r="M715" s="27"/>
      <c r="N715" s="27"/>
      <c r="O715" s="27"/>
      <c r="P715" s="27"/>
      <c r="Q715" s="27"/>
      <c r="R715" s="27"/>
      <c r="S715" s="27"/>
      <c r="T715" s="27"/>
      <c r="U715" s="27"/>
      <c r="V715" s="27"/>
      <c r="W715" s="27"/>
      <c r="X715" s="27"/>
      <c r="Y715" s="27"/>
      <c r="Z715" s="27"/>
      <c r="AA715" s="27"/>
      <c r="AB715" s="27"/>
    </row>
    <row r="716" ht="12.75" customHeight="1">
      <c r="A716" s="5"/>
      <c r="B716" s="27"/>
      <c r="C716" s="27"/>
      <c r="D716" s="27"/>
      <c r="E716" s="27"/>
      <c r="F716" s="27"/>
      <c r="G716" s="78"/>
      <c r="H716" s="31"/>
      <c r="I716" s="27"/>
      <c r="J716" s="27"/>
      <c r="K716" s="27"/>
      <c r="L716" s="27"/>
      <c r="M716" s="27"/>
      <c r="N716" s="27"/>
      <c r="O716" s="27"/>
      <c r="P716" s="27"/>
      <c r="Q716" s="27"/>
      <c r="R716" s="27"/>
      <c r="S716" s="27"/>
      <c r="T716" s="27"/>
      <c r="U716" s="27"/>
      <c r="V716" s="27"/>
      <c r="W716" s="27"/>
      <c r="X716" s="27"/>
      <c r="Y716" s="27"/>
      <c r="Z716" s="27"/>
      <c r="AA716" s="27"/>
      <c r="AB716" s="27"/>
    </row>
    <row r="717" ht="12.75" customHeight="1">
      <c r="A717" s="5"/>
      <c r="B717" s="27"/>
      <c r="C717" s="27"/>
      <c r="D717" s="27"/>
      <c r="E717" s="27"/>
      <c r="F717" s="27"/>
      <c r="G717" s="78"/>
      <c r="H717" s="31"/>
      <c r="I717" s="27"/>
      <c r="J717" s="27"/>
      <c r="K717" s="27"/>
      <c r="L717" s="27"/>
      <c r="M717" s="27"/>
      <c r="N717" s="27"/>
      <c r="O717" s="27"/>
      <c r="P717" s="27"/>
      <c r="Q717" s="27"/>
      <c r="R717" s="27"/>
      <c r="S717" s="27"/>
      <c r="T717" s="27"/>
      <c r="U717" s="27"/>
      <c r="V717" s="27"/>
      <c r="W717" s="27"/>
      <c r="X717" s="27"/>
      <c r="Y717" s="27"/>
      <c r="Z717" s="27"/>
      <c r="AA717" s="27"/>
      <c r="AB717" s="27"/>
    </row>
    <row r="718" ht="12.75" customHeight="1">
      <c r="A718" s="5"/>
      <c r="B718" s="27"/>
      <c r="C718" s="27"/>
      <c r="D718" s="27"/>
      <c r="E718" s="27"/>
      <c r="F718" s="27"/>
      <c r="G718" s="78"/>
      <c r="H718" s="31"/>
      <c r="I718" s="27"/>
      <c r="J718" s="27"/>
      <c r="K718" s="27"/>
      <c r="L718" s="27"/>
      <c r="M718" s="27"/>
      <c r="N718" s="27"/>
      <c r="O718" s="27"/>
      <c r="P718" s="27"/>
      <c r="Q718" s="27"/>
      <c r="R718" s="27"/>
      <c r="S718" s="27"/>
      <c r="T718" s="27"/>
      <c r="U718" s="27"/>
      <c r="V718" s="27"/>
      <c r="W718" s="27"/>
      <c r="X718" s="27"/>
      <c r="Y718" s="27"/>
      <c r="Z718" s="27"/>
      <c r="AA718" s="27"/>
      <c r="AB718" s="27"/>
    </row>
    <row r="719" ht="12.75" customHeight="1">
      <c r="A719" s="5"/>
      <c r="B719" s="27"/>
      <c r="C719" s="27"/>
      <c r="D719" s="27"/>
      <c r="E719" s="27"/>
      <c r="F719" s="27"/>
      <c r="G719" s="78"/>
      <c r="H719" s="31"/>
      <c r="I719" s="27"/>
      <c r="J719" s="27"/>
      <c r="K719" s="27"/>
      <c r="L719" s="27"/>
      <c r="M719" s="27"/>
      <c r="N719" s="27"/>
      <c r="O719" s="27"/>
      <c r="P719" s="27"/>
      <c r="Q719" s="27"/>
      <c r="R719" s="27"/>
      <c r="S719" s="27"/>
      <c r="T719" s="27"/>
      <c r="U719" s="27"/>
      <c r="V719" s="27"/>
      <c r="W719" s="27"/>
      <c r="X719" s="27"/>
      <c r="Y719" s="27"/>
      <c r="Z719" s="27"/>
      <c r="AA719" s="27"/>
      <c r="AB719" s="27"/>
    </row>
    <row r="720" ht="12.75" customHeight="1">
      <c r="A720" s="5"/>
      <c r="B720" s="27"/>
      <c r="C720" s="27"/>
      <c r="D720" s="27"/>
      <c r="E720" s="27"/>
      <c r="F720" s="27"/>
      <c r="G720" s="78"/>
      <c r="H720" s="31"/>
      <c r="I720" s="27"/>
      <c r="J720" s="27"/>
      <c r="K720" s="27"/>
      <c r="L720" s="27"/>
      <c r="M720" s="27"/>
      <c r="N720" s="27"/>
      <c r="O720" s="27"/>
      <c r="P720" s="27"/>
      <c r="Q720" s="27"/>
      <c r="R720" s="27"/>
      <c r="S720" s="27"/>
      <c r="T720" s="27"/>
      <c r="U720" s="27"/>
      <c r="V720" s="27"/>
      <c r="W720" s="27"/>
      <c r="X720" s="27"/>
      <c r="Y720" s="27"/>
      <c r="Z720" s="27"/>
      <c r="AA720" s="27"/>
      <c r="AB720" s="27"/>
    </row>
    <row r="721" ht="12.75" customHeight="1">
      <c r="A721" s="5"/>
      <c r="B721" s="27"/>
      <c r="C721" s="27"/>
      <c r="D721" s="27"/>
      <c r="E721" s="27"/>
      <c r="F721" s="27"/>
      <c r="G721" s="78"/>
      <c r="H721" s="31"/>
      <c r="I721" s="27"/>
      <c r="J721" s="27"/>
      <c r="K721" s="27"/>
      <c r="L721" s="27"/>
      <c r="M721" s="27"/>
      <c r="N721" s="27"/>
      <c r="O721" s="27"/>
      <c r="P721" s="27"/>
      <c r="Q721" s="27"/>
      <c r="R721" s="27"/>
      <c r="S721" s="27"/>
      <c r="T721" s="27"/>
      <c r="U721" s="27"/>
      <c r="V721" s="27"/>
      <c r="W721" s="27"/>
      <c r="X721" s="27"/>
      <c r="Y721" s="27"/>
      <c r="Z721" s="27"/>
      <c r="AA721" s="27"/>
      <c r="AB721" s="27"/>
    </row>
    <row r="722" ht="12.75" customHeight="1">
      <c r="A722" s="5"/>
      <c r="B722" s="27"/>
      <c r="C722" s="27"/>
      <c r="D722" s="27"/>
      <c r="E722" s="27"/>
      <c r="F722" s="27"/>
      <c r="G722" s="78"/>
      <c r="H722" s="31"/>
      <c r="I722" s="27"/>
      <c r="J722" s="27"/>
      <c r="K722" s="27"/>
      <c r="L722" s="27"/>
      <c r="M722" s="27"/>
      <c r="N722" s="27"/>
      <c r="O722" s="27"/>
      <c r="P722" s="27"/>
      <c r="Q722" s="27"/>
      <c r="R722" s="27"/>
      <c r="S722" s="27"/>
      <c r="T722" s="27"/>
      <c r="U722" s="27"/>
      <c r="V722" s="27"/>
      <c r="W722" s="27"/>
      <c r="X722" s="27"/>
      <c r="Y722" s="27"/>
      <c r="Z722" s="27"/>
      <c r="AA722" s="27"/>
      <c r="AB722" s="27"/>
    </row>
    <row r="723" ht="12.75" customHeight="1">
      <c r="A723" s="5"/>
      <c r="B723" s="27"/>
      <c r="C723" s="27"/>
      <c r="D723" s="27"/>
      <c r="E723" s="27"/>
      <c r="F723" s="27"/>
      <c r="G723" s="78"/>
      <c r="H723" s="31"/>
      <c r="I723" s="27"/>
      <c r="J723" s="27"/>
      <c r="K723" s="27"/>
      <c r="L723" s="27"/>
      <c r="M723" s="27"/>
      <c r="N723" s="27"/>
      <c r="O723" s="27"/>
      <c r="P723" s="27"/>
      <c r="Q723" s="27"/>
      <c r="R723" s="27"/>
      <c r="S723" s="27"/>
      <c r="T723" s="27"/>
      <c r="U723" s="27"/>
      <c r="V723" s="27"/>
      <c r="W723" s="27"/>
      <c r="X723" s="27"/>
      <c r="Y723" s="27"/>
      <c r="Z723" s="27"/>
      <c r="AA723" s="27"/>
      <c r="AB723" s="27"/>
    </row>
    <row r="724" ht="12.75" customHeight="1">
      <c r="A724" s="5"/>
      <c r="B724" s="27"/>
      <c r="C724" s="27"/>
      <c r="D724" s="27"/>
      <c r="E724" s="27"/>
      <c r="F724" s="27"/>
      <c r="G724" s="78"/>
      <c r="H724" s="31"/>
      <c r="I724" s="27"/>
      <c r="J724" s="27"/>
      <c r="K724" s="27"/>
      <c r="L724" s="27"/>
      <c r="M724" s="27"/>
      <c r="N724" s="27"/>
      <c r="O724" s="27"/>
      <c r="P724" s="27"/>
      <c r="Q724" s="27"/>
      <c r="R724" s="27"/>
      <c r="S724" s="27"/>
      <c r="T724" s="27"/>
      <c r="U724" s="27"/>
      <c r="V724" s="27"/>
      <c r="W724" s="27"/>
      <c r="X724" s="27"/>
      <c r="Y724" s="27"/>
      <c r="Z724" s="27"/>
      <c r="AA724" s="27"/>
      <c r="AB724" s="27"/>
    </row>
    <row r="725" ht="12.75" customHeight="1">
      <c r="A725" s="5"/>
      <c r="B725" s="27"/>
      <c r="C725" s="27"/>
      <c r="D725" s="27"/>
      <c r="E725" s="27"/>
      <c r="F725" s="27"/>
      <c r="G725" s="78"/>
      <c r="H725" s="31"/>
      <c r="I725" s="27"/>
      <c r="J725" s="27"/>
      <c r="K725" s="27"/>
      <c r="L725" s="27"/>
      <c r="M725" s="27"/>
      <c r="N725" s="27"/>
      <c r="O725" s="27"/>
      <c r="P725" s="27"/>
      <c r="Q725" s="27"/>
      <c r="R725" s="27"/>
      <c r="S725" s="27"/>
      <c r="T725" s="27"/>
      <c r="U725" s="27"/>
      <c r="V725" s="27"/>
      <c r="W725" s="27"/>
      <c r="X725" s="27"/>
      <c r="Y725" s="27"/>
      <c r="Z725" s="27"/>
      <c r="AA725" s="27"/>
      <c r="AB725" s="27"/>
    </row>
    <row r="726" ht="12.75" customHeight="1">
      <c r="A726" s="5"/>
      <c r="B726" s="27"/>
      <c r="C726" s="27"/>
      <c r="D726" s="27"/>
      <c r="E726" s="27"/>
      <c r="F726" s="27"/>
      <c r="G726" s="78"/>
      <c r="H726" s="31"/>
      <c r="I726" s="27"/>
      <c r="J726" s="27"/>
      <c r="K726" s="27"/>
      <c r="L726" s="27"/>
      <c r="M726" s="27"/>
      <c r="N726" s="27"/>
      <c r="O726" s="27"/>
      <c r="P726" s="27"/>
      <c r="Q726" s="27"/>
      <c r="R726" s="27"/>
      <c r="S726" s="27"/>
      <c r="T726" s="27"/>
      <c r="U726" s="27"/>
      <c r="V726" s="27"/>
      <c r="W726" s="27"/>
      <c r="X726" s="27"/>
      <c r="Y726" s="27"/>
      <c r="Z726" s="27"/>
      <c r="AA726" s="27"/>
      <c r="AB726" s="27"/>
    </row>
    <row r="727" ht="12.75" customHeight="1">
      <c r="A727" s="5"/>
      <c r="B727" s="27"/>
      <c r="C727" s="27"/>
      <c r="D727" s="27"/>
      <c r="E727" s="27"/>
      <c r="F727" s="27"/>
      <c r="G727" s="78"/>
      <c r="H727" s="31"/>
      <c r="I727" s="27"/>
      <c r="J727" s="27"/>
      <c r="K727" s="27"/>
      <c r="L727" s="27"/>
      <c r="M727" s="27"/>
      <c r="N727" s="27"/>
      <c r="O727" s="27"/>
      <c r="P727" s="27"/>
      <c r="Q727" s="27"/>
      <c r="R727" s="27"/>
      <c r="S727" s="27"/>
      <c r="T727" s="27"/>
      <c r="U727" s="27"/>
      <c r="V727" s="27"/>
      <c r="W727" s="27"/>
      <c r="X727" s="27"/>
      <c r="Y727" s="27"/>
      <c r="Z727" s="27"/>
      <c r="AA727" s="27"/>
      <c r="AB727" s="27"/>
    </row>
    <row r="728" ht="12.75" customHeight="1">
      <c r="A728" s="5"/>
      <c r="B728" s="27"/>
      <c r="C728" s="27"/>
      <c r="D728" s="27"/>
      <c r="E728" s="27"/>
      <c r="F728" s="27"/>
      <c r="G728" s="78"/>
      <c r="H728" s="31"/>
      <c r="I728" s="27"/>
      <c r="J728" s="27"/>
      <c r="K728" s="27"/>
      <c r="L728" s="27"/>
      <c r="M728" s="27"/>
      <c r="N728" s="27"/>
      <c r="O728" s="27"/>
      <c r="P728" s="27"/>
      <c r="Q728" s="27"/>
      <c r="R728" s="27"/>
      <c r="S728" s="27"/>
      <c r="T728" s="27"/>
      <c r="U728" s="27"/>
      <c r="V728" s="27"/>
      <c r="W728" s="27"/>
      <c r="X728" s="27"/>
      <c r="Y728" s="27"/>
      <c r="Z728" s="27"/>
      <c r="AA728" s="27"/>
      <c r="AB728" s="27"/>
    </row>
    <row r="729" ht="12.75" customHeight="1">
      <c r="A729" s="5"/>
      <c r="B729" s="27"/>
      <c r="C729" s="27"/>
      <c r="D729" s="27"/>
      <c r="E729" s="27"/>
      <c r="F729" s="27"/>
      <c r="G729" s="78"/>
      <c r="H729" s="31"/>
      <c r="I729" s="27"/>
      <c r="J729" s="27"/>
      <c r="K729" s="27"/>
      <c r="L729" s="27"/>
      <c r="M729" s="27"/>
      <c r="N729" s="27"/>
      <c r="O729" s="27"/>
      <c r="P729" s="27"/>
      <c r="Q729" s="27"/>
      <c r="R729" s="27"/>
      <c r="S729" s="27"/>
      <c r="T729" s="27"/>
      <c r="U729" s="27"/>
      <c r="V729" s="27"/>
      <c r="W729" s="27"/>
      <c r="X729" s="27"/>
      <c r="Y729" s="27"/>
      <c r="Z729" s="27"/>
      <c r="AA729" s="27"/>
      <c r="AB729" s="27"/>
    </row>
    <row r="730" ht="12.75" customHeight="1">
      <c r="A730" s="5"/>
      <c r="B730" s="27"/>
      <c r="C730" s="27"/>
      <c r="D730" s="27"/>
      <c r="E730" s="27"/>
      <c r="F730" s="27"/>
      <c r="G730" s="78"/>
      <c r="H730" s="31"/>
      <c r="I730" s="27"/>
      <c r="J730" s="27"/>
      <c r="K730" s="27"/>
      <c r="L730" s="27"/>
      <c r="M730" s="27"/>
      <c r="N730" s="27"/>
      <c r="O730" s="27"/>
      <c r="P730" s="27"/>
      <c r="Q730" s="27"/>
      <c r="R730" s="27"/>
      <c r="S730" s="27"/>
      <c r="T730" s="27"/>
      <c r="U730" s="27"/>
      <c r="V730" s="27"/>
      <c r="W730" s="27"/>
      <c r="X730" s="27"/>
      <c r="Y730" s="27"/>
      <c r="Z730" s="27"/>
      <c r="AA730" s="27"/>
      <c r="AB730" s="27"/>
    </row>
    <row r="731" ht="12.75" customHeight="1">
      <c r="A731" s="5"/>
      <c r="B731" s="27"/>
      <c r="C731" s="27"/>
      <c r="D731" s="27"/>
      <c r="E731" s="27"/>
      <c r="F731" s="27"/>
      <c r="G731" s="78"/>
      <c r="H731" s="31"/>
      <c r="I731" s="27"/>
      <c r="J731" s="27"/>
      <c r="K731" s="27"/>
      <c r="L731" s="27"/>
      <c r="M731" s="27"/>
      <c r="N731" s="27"/>
      <c r="O731" s="27"/>
      <c r="P731" s="27"/>
      <c r="Q731" s="27"/>
      <c r="R731" s="27"/>
      <c r="S731" s="27"/>
      <c r="T731" s="27"/>
      <c r="U731" s="27"/>
      <c r="V731" s="27"/>
      <c r="W731" s="27"/>
      <c r="X731" s="27"/>
      <c r="Y731" s="27"/>
      <c r="Z731" s="27"/>
      <c r="AA731" s="27"/>
      <c r="AB731" s="27"/>
    </row>
    <row r="732" ht="12.75" customHeight="1">
      <c r="A732" s="5"/>
      <c r="B732" s="27"/>
      <c r="C732" s="27"/>
      <c r="D732" s="27"/>
      <c r="E732" s="27"/>
      <c r="F732" s="27"/>
      <c r="G732" s="78"/>
      <c r="H732" s="31"/>
      <c r="I732" s="27"/>
      <c r="J732" s="27"/>
      <c r="K732" s="27"/>
      <c r="L732" s="27"/>
      <c r="M732" s="27"/>
      <c r="N732" s="27"/>
      <c r="O732" s="27"/>
      <c r="P732" s="27"/>
      <c r="Q732" s="27"/>
      <c r="R732" s="27"/>
      <c r="S732" s="27"/>
      <c r="T732" s="27"/>
      <c r="U732" s="27"/>
      <c r="V732" s="27"/>
      <c r="W732" s="27"/>
      <c r="X732" s="27"/>
      <c r="Y732" s="27"/>
      <c r="Z732" s="27"/>
      <c r="AA732" s="27"/>
      <c r="AB732" s="27"/>
    </row>
    <row r="733" ht="12.75" customHeight="1">
      <c r="A733" s="5"/>
      <c r="B733" s="27"/>
      <c r="C733" s="27"/>
      <c r="D733" s="27"/>
      <c r="E733" s="27"/>
      <c r="F733" s="27"/>
      <c r="G733" s="78"/>
      <c r="H733" s="31"/>
      <c r="I733" s="27"/>
      <c r="J733" s="27"/>
      <c r="K733" s="27"/>
      <c r="L733" s="27"/>
      <c r="M733" s="27"/>
      <c r="N733" s="27"/>
      <c r="O733" s="27"/>
      <c r="P733" s="27"/>
      <c r="Q733" s="27"/>
      <c r="R733" s="27"/>
      <c r="S733" s="27"/>
      <c r="T733" s="27"/>
      <c r="U733" s="27"/>
      <c r="V733" s="27"/>
      <c r="W733" s="27"/>
      <c r="X733" s="27"/>
      <c r="Y733" s="27"/>
      <c r="Z733" s="27"/>
      <c r="AA733" s="27"/>
      <c r="AB733" s="27"/>
    </row>
    <row r="734" ht="12.75" customHeight="1">
      <c r="A734" s="5"/>
      <c r="B734" s="27"/>
      <c r="C734" s="27"/>
      <c r="D734" s="27"/>
      <c r="E734" s="27"/>
      <c r="F734" s="27"/>
      <c r="G734" s="78"/>
      <c r="H734" s="31"/>
      <c r="I734" s="27"/>
      <c r="J734" s="27"/>
      <c r="K734" s="27"/>
      <c r="L734" s="27"/>
      <c r="M734" s="27"/>
      <c r="N734" s="27"/>
      <c r="O734" s="27"/>
      <c r="P734" s="27"/>
      <c r="Q734" s="27"/>
      <c r="R734" s="27"/>
      <c r="S734" s="27"/>
      <c r="T734" s="27"/>
      <c r="U734" s="27"/>
      <c r="V734" s="27"/>
      <c r="W734" s="27"/>
      <c r="X734" s="27"/>
      <c r="Y734" s="27"/>
      <c r="Z734" s="27"/>
      <c r="AA734" s="27"/>
      <c r="AB734" s="27"/>
    </row>
    <row r="735" ht="12.75" customHeight="1">
      <c r="A735" s="5"/>
      <c r="B735" s="27"/>
      <c r="C735" s="27"/>
      <c r="D735" s="27"/>
      <c r="E735" s="27"/>
      <c r="F735" s="27"/>
      <c r="G735" s="78"/>
      <c r="H735" s="31"/>
      <c r="I735" s="27"/>
      <c r="J735" s="27"/>
      <c r="K735" s="27"/>
      <c r="L735" s="27"/>
      <c r="M735" s="27"/>
      <c r="N735" s="27"/>
      <c r="O735" s="27"/>
      <c r="P735" s="27"/>
      <c r="Q735" s="27"/>
      <c r="R735" s="27"/>
      <c r="S735" s="27"/>
      <c r="T735" s="27"/>
      <c r="U735" s="27"/>
      <c r="V735" s="27"/>
      <c r="W735" s="27"/>
      <c r="X735" s="27"/>
      <c r="Y735" s="27"/>
      <c r="Z735" s="27"/>
      <c r="AA735" s="27"/>
      <c r="AB735" s="27"/>
    </row>
    <row r="736" ht="12.75" customHeight="1">
      <c r="A736" s="5"/>
      <c r="B736" s="27"/>
      <c r="C736" s="27"/>
      <c r="D736" s="27"/>
      <c r="E736" s="27"/>
      <c r="F736" s="27"/>
      <c r="G736" s="78"/>
      <c r="H736" s="31"/>
      <c r="I736" s="27"/>
      <c r="J736" s="27"/>
      <c r="K736" s="27"/>
      <c r="L736" s="27"/>
      <c r="M736" s="27"/>
      <c r="N736" s="27"/>
      <c r="O736" s="27"/>
      <c r="P736" s="27"/>
      <c r="Q736" s="27"/>
      <c r="R736" s="27"/>
      <c r="S736" s="27"/>
      <c r="T736" s="27"/>
      <c r="U736" s="27"/>
      <c r="V736" s="27"/>
      <c r="W736" s="27"/>
      <c r="X736" s="27"/>
      <c r="Y736" s="27"/>
      <c r="Z736" s="27"/>
      <c r="AA736" s="27"/>
      <c r="AB736" s="27"/>
    </row>
    <row r="737" ht="12.75" customHeight="1">
      <c r="A737" s="5"/>
      <c r="B737" s="27"/>
      <c r="C737" s="27"/>
      <c r="D737" s="27"/>
      <c r="E737" s="27"/>
      <c r="F737" s="27"/>
      <c r="G737" s="78"/>
      <c r="H737" s="31"/>
      <c r="I737" s="27"/>
      <c r="J737" s="27"/>
      <c r="K737" s="27"/>
      <c r="L737" s="27"/>
      <c r="M737" s="27"/>
      <c r="N737" s="27"/>
      <c r="O737" s="27"/>
      <c r="P737" s="27"/>
      <c r="Q737" s="27"/>
      <c r="R737" s="27"/>
      <c r="S737" s="27"/>
      <c r="T737" s="27"/>
      <c r="U737" s="27"/>
      <c r="V737" s="27"/>
      <c r="W737" s="27"/>
      <c r="X737" s="27"/>
      <c r="Y737" s="27"/>
      <c r="Z737" s="27"/>
      <c r="AA737" s="27"/>
      <c r="AB737" s="27"/>
    </row>
    <row r="738" ht="12.75" customHeight="1">
      <c r="A738" s="5"/>
      <c r="B738" s="27"/>
      <c r="C738" s="27"/>
      <c r="D738" s="27"/>
      <c r="E738" s="27"/>
      <c r="F738" s="27"/>
      <c r="G738" s="78"/>
      <c r="H738" s="31"/>
      <c r="I738" s="27"/>
      <c r="J738" s="27"/>
      <c r="K738" s="27"/>
      <c r="L738" s="27"/>
      <c r="M738" s="27"/>
      <c r="N738" s="27"/>
      <c r="O738" s="27"/>
      <c r="P738" s="27"/>
      <c r="Q738" s="27"/>
      <c r="R738" s="27"/>
      <c r="S738" s="27"/>
      <c r="T738" s="27"/>
      <c r="U738" s="27"/>
      <c r="V738" s="27"/>
      <c r="W738" s="27"/>
      <c r="X738" s="27"/>
      <c r="Y738" s="27"/>
      <c r="Z738" s="27"/>
      <c r="AA738" s="27"/>
      <c r="AB738" s="27"/>
    </row>
    <row r="739" ht="12.75" customHeight="1">
      <c r="A739" s="5"/>
      <c r="B739" s="27"/>
      <c r="C739" s="27"/>
      <c r="D739" s="27"/>
      <c r="E739" s="27"/>
      <c r="F739" s="27"/>
      <c r="G739" s="78"/>
      <c r="H739" s="31"/>
      <c r="I739" s="27"/>
      <c r="J739" s="27"/>
      <c r="K739" s="27"/>
      <c r="L739" s="27"/>
      <c r="M739" s="27"/>
      <c r="N739" s="27"/>
      <c r="O739" s="27"/>
      <c r="P739" s="27"/>
      <c r="Q739" s="27"/>
      <c r="R739" s="27"/>
      <c r="S739" s="27"/>
      <c r="T739" s="27"/>
      <c r="U739" s="27"/>
      <c r="V739" s="27"/>
      <c r="W739" s="27"/>
      <c r="X739" s="27"/>
      <c r="Y739" s="27"/>
      <c r="Z739" s="27"/>
      <c r="AA739" s="27"/>
      <c r="AB739" s="27"/>
    </row>
    <row r="740" ht="12.75" customHeight="1">
      <c r="A740" s="5"/>
      <c r="B740" s="27"/>
      <c r="C740" s="27"/>
      <c r="D740" s="27"/>
      <c r="E740" s="27"/>
      <c r="F740" s="27"/>
      <c r="G740" s="78"/>
      <c r="H740" s="31"/>
      <c r="I740" s="27"/>
      <c r="J740" s="27"/>
      <c r="K740" s="27"/>
      <c r="L740" s="27"/>
      <c r="M740" s="27"/>
      <c r="N740" s="27"/>
      <c r="O740" s="27"/>
      <c r="P740" s="27"/>
      <c r="Q740" s="27"/>
      <c r="R740" s="27"/>
      <c r="S740" s="27"/>
      <c r="T740" s="27"/>
      <c r="U740" s="27"/>
      <c r="V740" s="27"/>
      <c r="W740" s="27"/>
      <c r="X740" s="27"/>
      <c r="Y740" s="27"/>
      <c r="Z740" s="27"/>
      <c r="AA740" s="27"/>
      <c r="AB740" s="27"/>
    </row>
    <row r="741" ht="12.75" customHeight="1">
      <c r="A741" s="5"/>
      <c r="B741" s="27"/>
      <c r="C741" s="27"/>
      <c r="D741" s="27"/>
      <c r="E741" s="27"/>
      <c r="F741" s="27"/>
      <c r="G741" s="78"/>
      <c r="H741" s="31"/>
      <c r="I741" s="27"/>
      <c r="J741" s="27"/>
      <c r="K741" s="27"/>
      <c r="L741" s="27"/>
      <c r="M741" s="27"/>
      <c r="N741" s="27"/>
      <c r="O741" s="27"/>
      <c r="P741" s="27"/>
      <c r="Q741" s="27"/>
      <c r="R741" s="27"/>
      <c r="S741" s="27"/>
      <c r="T741" s="27"/>
      <c r="U741" s="27"/>
      <c r="V741" s="27"/>
      <c r="W741" s="27"/>
      <c r="X741" s="27"/>
      <c r="Y741" s="27"/>
      <c r="Z741" s="27"/>
      <c r="AA741" s="27"/>
      <c r="AB741" s="27"/>
    </row>
    <row r="742" ht="12.75" customHeight="1">
      <c r="A742" s="5"/>
      <c r="B742" s="27"/>
      <c r="C742" s="27"/>
      <c r="D742" s="27"/>
      <c r="E742" s="27"/>
      <c r="F742" s="27"/>
      <c r="G742" s="78"/>
      <c r="H742" s="31"/>
      <c r="I742" s="27"/>
      <c r="J742" s="27"/>
      <c r="K742" s="27"/>
      <c r="L742" s="27"/>
      <c r="M742" s="27"/>
      <c r="N742" s="27"/>
      <c r="O742" s="27"/>
      <c r="P742" s="27"/>
      <c r="Q742" s="27"/>
      <c r="R742" s="27"/>
      <c r="S742" s="27"/>
      <c r="T742" s="27"/>
      <c r="U742" s="27"/>
      <c r="V742" s="27"/>
      <c r="W742" s="27"/>
      <c r="X742" s="27"/>
      <c r="Y742" s="27"/>
      <c r="Z742" s="27"/>
      <c r="AA742" s="27"/>
      <c r="AB742" s="27"/>
    </row>
    <row r="743" ht="12.75" customHeight="1">
      <c r="A743" s="5"/>
      <c r="B743" s="27"/>
      <c r="C743" s="27"/>
      <c r="D743" s="27"/>
      <c r="E743" s="27"/>
      <c r="F743" s="27"/>
      <c r="G743" s="78"/>
      <c r="H743" s="31"/>
      <c r="I743" s="27"/>
      <c r="J743" s="27"/>
      <c r="K743" s="27"/>
      <c r="L743" s="27"/>
      <c r="M743" s="27"/>
      <c r="N743" s="27"/>
      <c r="O743" s="27"/>
      <c r="P743" s="27"/>
      <c r="Q743" s="27"/>
      <c r="R743" s="27"/>
      <c r="S743" s="27"/>
      <c r="T743" s="27"/>
      <c r="U743" s="27"/>
      <c r="V743" s="27"/>
      <c r="W743" s="27"/>
      <c r="X743" s="27"/>
      <c r="Y743" s="27"/>
      <c r="Z743" s="27"/>
      <c r="AA743" s="27"/>
      <c r="AB743" s="27"/>
    </row>
    <row r="744" ht="12.75" customHeight="1">
      <c r="A744" s="5"/>
      <c r="B744" s="27"/>
      <c r="C744" s="27"/>
      <c r="D744" s="27"/>
      <c r="E744" s="27"/>
      <c r="F744" s="27"/>
      <c r="G744" s="78"/>
      <c r="H744" s="31"/>
      <c r="I744" s="27"/>
      <c r="J744" s="27"/>
      <c r="K744" s="27"/>
      <c r="L744" s="27"/>
      <c r="M744" s="27"/>
      <c r="N744" s="27"/>
      <c r="O744" s="27"/>
      <c r="P744" s="27"/>
      <c r="Q744" s="27"/>
      <c r="R744" s="27"/>
      <c r="S744" s="27"/>
      <c r="T744" s="27"/>
      <c r="U744" s="27"/>
      <c r="V744" s="27"/>
      <c r="W744" s="27"/>
      <c r="X744" s="27"/>
      <c r="Y744" s="27"/>
      <c r="Z744" s="27"/>
      <c r="AA744" s="27"/>
      <c r="AB744" s="27"/>
    </row>
    <row r="745" ht="12.75" customHeight="1">
      <c r="A745" s="5"/>
      <c r="B745" s="27"/>
      <c r="C745" s="27"/>
      <c r="D745" s="27"/>
      <c r="E745" s="27"/>
      <c r="F745" s="27"/>
      <c r="G745" s="78"/>
      <c r="H745" s="31"/>
      <c r="I745" s="27"/>
      <c r="J745" s="27"/>
      <c r="K745" s="27"/>
      <c r="L745" s="27"/>
      <c r="M745" s="27"/>
      <c r="N745" s="27"/>
      <c r="O745" s="27"/>
      <c r="P745" s="27"/>
      <c r="Q745" s="27"/>
      <c r="R745" s="27"/>
      <c r="S745" s="27"/>
      <c r="T745" s="27"/>
      <c r="U745" s="27"/>
      <c r="V745" s="27"/>
      <c r="W745" s="27"/>
      <c r="X745" s="27"/>
      <c r="Y745" s="27"/>
      <c r="Z745" s="27"/>
      <c r="AA745" s="27"/>
      <c r="AB745" s="27"/>
    </row>
    <row r="746" ht="12.75" customHeight="1">
      <c r="A746" s="5"/>
      <c r="B746" s="27"/>
      <c r="C746" s="27"/>
      <c r="D746" s="27"/>
      <c r="E746" s="27"/>
      <c r="F746" s="27"/>
      <c r="G746" s="78"/>
      <c r="H746" s="31"/>
      <c r="I746" s="27"/>
      <c r="J746" s="27"/>
      <c r="K746" s="27"/>
      <c r="L746" s="27"/>
      <c r="M746" s="27"/>
      <c r="N746" s="27"/>
      <c r="O746" s="27"/>
      <c r="P746" s="27"/>
      <c r="Q746" s="27"/>
      <c r="R746" s="27"/>
      <c r="S746" s="27"/>
      <c r="T746" s="27"/>
      <c r="U746" s="27"/>
      <c r="V746" s="27"/>
      <c r="W746" s="27"/>
      <c r="X746" s="27"/>
      <c r="Y746" s="27"/>
      <c r="Z746" s="27"/>
      <c r="AA746" s="27"/>
      <c r="AB746" s="27"/>
    </row>
    <row r="747" ht="12.75" customHeight="1">
      <c r="A747" s="5"/>
      <c r="B747" s="27"/>
      <c r="C747" s="27"/>
      <c r="D747" s="27"/>
      <c r="E747" s="27"/>
      <c r="F747" s="27"/>
      <c r="G747" s="78"/>
      <c r="H747" s="31"/>
      <c r="I747" s="27"/>
      <c r="J747" s="27"/>
      <c r="K747" s="27"/>
      <c r="L747" s="27"/>
      <c r="M747" s="27"/>
      <c r="N747" s="27"/>
      <c r="O747" s="27"/>
      <c r="P747" s="27"/>
      <c r="Q747" s="27"/>
      <c r="R747" s="27"/>
      <c r="S747" s="27"/>
      <c r="T747" s="27"/>
      <c r="U747" s="27"/>
      <c r="V747" s="27"/>
      <c r="W747" s="27"/>
      <c r="X747" s="27"/>
      <c r="Y747" s="27"/>
      <c r="Z747" s="27"/>
      <c r="AA747" s="27"/>
      <c r="AB747" s="27"/>
    </row>
    <row r="748" ht="12.75" customHeight="1">
      <c r="A748" s="5"/>
      <c r="B748" s="27"/>
      <c r="C748" s="27"/>
      <c r="D748" s="27"/>
      <c r="E748" s="27"/>
      <c r="F748" s="27"/>
      <c r="G748" s="78"/>
      <c r="H748" s="31"/>
      <c r="I748" s="27"/>
      <c r="J748" s="27"/>
      <c r="K748" s="27"/>
      <c r="L748" s="27"/>
      <c r="M748" s="27"/>
      <c r="N748" s="27"/>
      <c r="O748" s="27"/>
      <c r="P748" s="27"/>
      <c r="Q748" s="27"/>
      <c r="R748" s="27"/>
      <c r="S748" s="27"/>
      <c r="T748" s="27"/>
      <c r="U748" s="27"/>
      <c r="V748" s="27"/>
      <c r="W748" s="27"/>
      <c r="X748" s="27"/>
      <c r="Y748" s="27"/>
      <c r="Z748" s="27"/>
      <c r="AA748" s="27"/>
      <c r="AB748" s="27"/>
    </row>
    <row r="749" ht="12.75" customHeight="1">
      <c r="A749" s="5"/>
      <c r="B749" s="27"/>
      <c r="C749" s="27"/>
      <c r="D749" s="27"/>
      <c r="E749" s="27"/>
      <c r="F749" s="27"/>
      <c r="G749" s="78"/>
      <c r="H749" s="31"/>
      <c r="I749" s="27"/>
      <c r="J749" s="27"/>
      <c r="K749" s="27"/>
      <c r="L749" s="27"/>
      <c r="M749" s="27"/>
      <c r="N749" s="27"/>
      <c r="O749" s="27"/>
      <c r="P749" s="27"/>
      <c r="Q749" s="27"/>
      <c r="R749" s="27"/>
      <c r="S749" s="27"/>
      <c r="T749" s="27"/>
      <c r="U749" s="27"/>
      <c r="V749" s="27"/>
      <c r="W749" s="27"/>
      <c r="X749" s="27"/>
      <c r="Y749" s="27"/>
      <c r="Z749" s="27"/>
      <c r="AA749" s="27"/>
      <c r="AB749" s="27"/>
    </row>
    <row r="750" ht="12.75" customHeight="1">
      <c r="A750" s="5"/>
      <c r="B750" s="27"/>
      <c r="C750" s="27"/>
      <c r="D750" s="27"/>
      <c r="E750" s="27"/>
      <c r="F750" s="27"/>
      <c r="G750" s="78"/>
      <c r="H750" s="31"/>
      <c r="I750" s="27"/>
      <c r="J750" s="27"/>
      <c r="K750" s="27"/>
      <c r="L750" s="27"/>
      <c r="M750" s="27"/>
      <c r="N750" s="27"/>
      <c r="O750" s="27"/>
      <c r="P750" s="27"/>
      <c r="Q750" s="27"/>
      <c r="R750" s="27"/>
      <c r="S750" s="27"/>
      <c r="T750" s="27"/>
      <c r="U750" s="27"/>
      <c r="V750" s="27"/>
      <c r="W750" s="27"/>
      <c r="X750" s="27"/>
      <c r="Y750" s="27"/>
      <c r="Z750" s="27"/>
      <c r="AA750" s="27"/>
      <c r="AB750" s="27"/>
    </row>
    <row r="751" ht="12.75" customHeight="1">
      <c r="A751" s="5"/>
      <c r="B751" s="27"/>
      <c r="C751" s="27"/>
      <c r="D751" s="27"/>
      <c r="E751" s="27"/>
      <c r="F751" s="27"/>
      <c r="G751" s="78"/>
      <c r="H751" s="31"/>
      <c r="I751" s="27"/>
      <c r="J751" s="27"/>
      <c r="K751" s="27"/>
      <c r="L751" s="27"/>
      <c r="M751" s="27"/>
      <c r="N751" s="27"/>
      <c r="O751" s="27"/>
      <c r="P751" s="27"/>
      <c r="Q751" s="27"/>
      <c r="R751" s="27"/>
      <c r="S751" s="27"/>
      <c r="T751" s="27"/>
      <c r="U751" s="27"/>
      <c r="V751" s="27"/>
      <c r="W751" s="27"/>
      <c r="X751" s="27"/>
      <c r="Y751" s="27"/>
      <c r="Z751" s="27"/>
      <c r="AA751" s="27"/>
      <c r="AB751" s="27"/>
    </row>
    <row r="752" ht="12.75" customHeight="1">
      <c r="A752" s="5"/>
      <c r="B752" s="27"/>
      <c r="C752" s="27"/>
      <c r="D752" s="27"/>
      <c r="E752" s="27"/>
      <c r="F752" s="27"/>
      <c r="G752" s="78"/>
      <c r="H752" s="31"/>
      <c r="I752" s="27"/>
      <c r="J752" s="27"/>
      <c r="K752" s="27"/>
      <c r="L752" s="27"/>
      <c r="M752" s="27"/>
      <c r="N752" s="27"/>
      <c r="O752" s="27"/>
      <c r="P752" s="27"/>
      <c r="Q752" s="27"/>
      <c r="R752" s="27"/>
      <c r="S752" s="27"/>
      <c r="T752" s="27"/>
      <c r="U752" s="27"/>
      <c r="V752" s="27"/>
      <c r="W752" s="27"/>
      <c r="X752" s="27"/>
      <c r="Y752" s="27"/>
      <c r="Z752" s="27"/>
      <c r="AA752" s="27"/>
      <c r="AB752" s="27"/>
    </row>
    <row r="753" ht="12.75" customHeight="1">
      <c r="A753" s="5"/>
      <c r="B753" s="27"/>
      <c r="C753" s="27"/>
      <c r="D753" s="27"/>
      <c r="E753" s="27"/>
      <c r="F753" s="27"/>
      <c r="G753" s="78"/>
      <c r="H753" s="31"/>
      <c r="I753" s="27"/>
      <c r="J753" s="27"/>
      <c r="K753" s="27"/>
      <c r="L753" s="27"/>
      <c r="M753" s="27"/>
      <c r="N753" s="27"/>
      <c r="O753" s="27"/>
      <c r="P753" s="27"/>
      <c r="Q753" s="27"/>
      <c r="R753" s="27"/>
      <c r="S753" s="27"/>
      <c r="T753" s="27"/>
      <c r="U753" s="27"/>
      <c r="V753" s="27"/>
      <c r="W753" s="27"/>
      <c r="X753" s="27"/>
      <c r="Y753" s="27"/>
      <c r="Z753" s="27"/>
      <c r="AA753" s="27"/>
      <c r="AB753" s="27"/>
    </row>
    <row r="754" ht="12.75" customHeight="1">
      <c r="A754" s="5"/>
      <c r="B754" s="27"/>
      <c r="C754" s="27"/>
      <c r="D754" s="27"/>
      <c r="E754" s="27"/>
      <c r="F754" s="27"/>
      <c r="G754" s="78"/>
      <c r="H754" s="31"/>
      <c r="I754" s="27"/>
      <c r="J754" s="27"/>
      <c r="K754" s="27"/>
      <c r="L754" s="27"/>
      <c r="M754" s="27"/>
      <c r="N754" s="27"/>
      <c r="O754" s="27"/>
      <c r="P754" s="27"/>
      <c r="Q754" s="27"/>
      <c r="R754" s="27"/>
      <c r="S754" s="27"/>
      <c r="T754" s="27"/>
      <c r="U754" s="27"/>
      <c r="V754" s="27"/>
      <c r="W754" s="27"/>
      <c r="X754" s="27"/>
      <c r="Y754" s="27"/>
      <c r="Z754" s="27"/>
      <c r="AA754" s="27"/>
      <c r="AB754" s="27"/>
    </row>
    <row r="755" ht="12.75" customHeight="1">
      <c r="A755" s="5"/>
      <c r="B755" s="27"/>
      <c r="C755" s="27"/>
      <c r="D755" s="27"/>
      <c r="E755" s="27"/>
      <c r="F755" s="27"/>
      <c r="G755" s="78"/>
      <c r="H755" s="31"/>
      <c r="I755" s="27"/>
      <c r="J755" s="27"/>
      <c r="K755" s="27"/>
      <c r="L755" s="27"/>
      <c r="M755" s="27"/>
      <c r="N755" s="27"/>
      <c r="O755" s="27"/>
      <c r="P755" s="27"/>
      <c r="Q755" s="27"/>
      <c r="R755" s="27"/>
      <c r="S755" s="27"/>
      <c r="T755" s="27"/>
      <c r="U755" s="27"/>
      <c r="V755" s="27"/>
      <c r="W755" s="27"/>
      <c r="X755" s="27"/>
      <c r="Y755" s="27"/>
      <c r="Z755" s="27"/>
      <c r="AA755" s="27"/>
      <c r="AB755" s="27"/>
    </row>
    <row r="756" ht="12.75" customHeight="1">
      <c r="A756" s="5"/>
      <c r="B756" s="27"/>
      <c r="C756" s="27"/>
      <c r="D756" s="27"/>
      <c r="E756" s="27"/>
      <c r="F756" s="27"/>
      <c r="G756" s="78"/>
      <c r="H756" s="31"/>
      <c r="I756" s="27"/>
      <c r="J756" s="27"/>
      <c r="K756" s="27"/>
      <c r="L756" s="27"/>
      <c r="M756" s="27"/>
      <c r="N756" s="27"/>
      <c r="O756" s="27"/>
      <c r="P756" s="27"/>
      <c r="Q756" s="27"/>
      <c r="R756" s="27"/>
      <c r="S756" s="27"/>
      <c r="T756" s="27"/>
      <c r="U756" s="27"/>
      <c r="V756" s="27"/>
      <c r="W756" s="27"/>
      <c r="X756" s="27"/>
      <c r="Y756" s="27"/>
      <c r="Z756" s="27"/>
      <c r="AA756" s="27"/>
      <c r="AB756" s="27"/>
    </row>
    <row r="757" ht="12.75" customHeight="1">
      <c r="A757" s="5"/>
      <c r="B757" s="27"/>
      <c r="C757" s="27"/>
      <c r="D757" s="27"/>
      <c r="E757" s="27"/>
      <c r="F757" s="27"/>
      <c r="G757" s="78"/>
      <c r="H757" s="31"/>
      <c r="I757" s="27"/>
      <c r="J757" s="27"/>
      <c r="K757" s="27"/>
      <c r="L757" s="27"/>
      <c r="M757" s="27"/>
      <c r="N757" s="27"/>
      <c r="O757" s="27"/>
      <c r="P757" s="27"/>
      <c r="Q757" s="27"/>
      <c r="R757" s="27"/>
      <c r="S757" s="27"/>
      <c r="T757" s="27"/>
      <c r="U757" s="27"/>
      <c r="V757" s="27"/>
      <c r="W757" s="27"/>
      <c r="X757" s="27"/>
      <c r="Y757" s="27"/>
      <c r="Z757" s="27"/>
      <c r="AA757" s="27"/>
      <c r="AB757" s="27"/>
    </row>
    <row r="758" ht="12.75" customHeight="1">
      <c r="A758" s="5"/>
      <c r="B758" s="27"/>
      <c r="C758" s="27"/>
      <c r="D758" s="27"/>
      <c r="E758" s="27"/>
      <c r="F758" s="27"/>
      <c r="G758" s="78"/>
      <c r="H758" s="31"/>
      <c r="I758" s="27"/>
      <c r="J758" s="27"/>
      <c r="K758" s="27"/>
      <c r="L758" s="27"/>
      <c r="M758" s="27"/>
      <c r="N758" s="27"/>
      <c r="O758" s="27"/>
      <c r="P758" s="27"/>
      <c r="Q758" s="27"/>
      <c r="R758" s="27"/>
      <c r="S758" s="27"/>
      <c r="T758" s="27"/>
      <c r="U758" s="27"/>
      <c r="V758" s="27"/>
      <c r="W758" s="27"/>
      <c r="X758" s="27"/>
      <c r="Y758" s="27"/>
      <c r="Z758" s="27"/>
      <c r="AA758" s="27"/>
      <c r="AB758" s="27"/>
    </row>
    <row r="759" ht="12.75" customHeight="1">
      <c r="A759" s="5"/>
      <c r="B759" s="27"/>
      <c r="C759" s="27"/>
      <c r="D759" s="27"/>
      <c r="E759" s="27"/>
      <c r="F759" s="27"/>
      <c r="G759" s="78"/>
      <c r="H759" s="31"/>
      <c r="I759" s="27"/>
      <c r="J759" s="27"/>
      <c r="K759" s="27"/>
      <c r="L759" s="27"/>
      <c r="M759" s="27"/>
      <c r="N759" s="27"/>
      <c r="O759" s="27"/>
      <c r="P759" s="27"/>
      <c r="Q759" s="27"/>
      <c r="R759" s="27"/>
      <c r="S759" s="27"/>
      <c r="T759" s="27"/>
      <c r="U759" s="27"/>
      <c r="V759" s="27"/>
      <c r="W759" s="27"/>
      <c r="X759" s="27"/>
      <c r="Y759" s="27"/>
      <c r="Z759" s="27"/>
      <c r="AA759" s="27"/>
      <c r="AB759" s="27"/>
    </row>
    <row r="760" ht="12.75" customHeight="1">
      <c r="A760" s="5"/>
      <c r="B760" s="27"/>
      <c r="C760" s="27"/>
      <c r="D760" s="27"/>
      <c r="E760" s="27"/>
      <c r="F760" s="27"/>
      <c r="G760" s="78"/>
      <c r="H760" s="31"/>
      <c r="I760" s="27"/>
      <c r="J760" s="27"/>
      <c r="K760" s="27"/>
      <c r="L760" s="27"/>
      <c r="M760" s="27"/>
      <c r="N760" s="27"/>
      <c r="O760" s="27"/>
      <c r="P760" s="27"/>
      <c r="Q760" s="27"/>
      <c r="R760" s="27"/>
      <c r="S760" s="27"/>
      <c r="T760" s="27"/>
      <c r="U760" s="27"/>
      <c r="V760" s="27"/>
      <c r="W760" s="27"/>
      <c r="X760" s="27"/>
      <c r="Y760" s="27"/>
      <c r="Z760" s="27"/>
      <c r="AA760" s="27"/>
      <c r="AB760" s="27"/>
    </row>
    <row r="761" ht="12.75" customHeight="1">
      <c r="A761" s="5"/>
      <c r="B761" s="27"/>
      <c r="C761" s="27"/>
      <c r="D761" s="27"/>
      <c r="E761" s="27"/>
      <c r="F761" s="27"/>
      <c r="G761" s="78"/>
      <c r="H761" s="31"/>
      <c r="I761" s="27"/>
      <c r="J761" s="27"/>
      <c r="K761" s="27"/>
      <c r="L761" s="27"/>
      <c r="M761" s="27"/>
      <c r="N761" s="27"/>
      <c r="O761" s="27"/>
      <c r="P761" s="27"/>
      <c r="Q761" s="27"/>
      <c r="R761" s="27"/>
      <c r="S761" s="27"/>
      <c r="T761" s="27"/>
      <c r="U761" s="27"/>
      <c r="V761" s="27"/>
      <c r="W761" s="27"/>
      <c r="X761" s="27"/>
      <c r="Y761" s="27"/>
      <c r="Z761" s="27"/>
      <c r="AA761" s="27"/>
      <c r="AB761" s="27"/>
    </row>
    <row r="762" ht="12.75" customHeight="1">
      <c r="A762" s="5"/>
      <c r="B762" s="27"/>
      <c r="C762" s="27"/>
      <c r="D762" s="27"/>
      <c r="E762" s="27"/>
      <c r="F762" s="27"/>
      <c r="G762" s="78"/>
      <c r="H762" s="31"/>
      <c r="I762" s="27"/>
      <c r="J762" s="27"/>
      <c r="K762" s="27"/>
      <c r="L762" s="27"/>
      <c r="M762" s="27"/>
      <c r="N762" s="27"/>
      <c r="O762" s="27"/>
      <c r="P762" s="27"/>
      <c r="Q762" s="27"/>
      <c r="R762" s="27"/>
      <c r="S762" s="27"/>
      <c r="T762" s="27"/>
      <c r="U762" s="27"/>
      <c r="V762" s="27"/>
      <c r="W762" s="27"/>
      <c r="X762" s="27"/>
      <c r="Y762" s="27"/>
      <c r="Z762" s="27"/>
      <c r="AA762" s="27"/>
      <c r="AB762" s="27"/>
    </row>
    <row r="763" ht="12.75" customHeight="1">
      <c r="A763" s="5"/>
      <c r="B763" s="27"/>
      <c r="C763" s="27"/>
      <c r="D763" s="27"/>
      <c r="E763" s="27"/>
      <c r="F763" s="27"/>
      <c r="G763" s="78"/>
      <c r="H763" s="31"/>
      <c r="I763" s="27"/>
      <c r="J763" s="27"/>
      <c r="K763" s="27"/>
      <c r="L763" s="27"/>
      <c r="M763" s="27"/>
      <c r="N763" s="27"/>
      <c r="O763" s="27"/>
      <c r="P763" s="27"/>
      <c r="Q763" s="27"/>
      <c r="R763" s="27"/>
      <c r="S763" s="27"/>
      <c r="T763" s="27"/>
      <c r="U763" s="27"/>
      <c r="V763" s="27"/>
      <c r="W763" s="27"/>
      <c r="X763" s="27"/>
      <c r="Y763" s="27"/>
      <c r="Z763" s="27"/>
      <c r="AA763" s="27"/>
      <c r="AB763" s="27"/>
    </row>
    <row r="764" ht="12.75" customHeight="1">
      <c r="A764" s="5"/>
      <c r="B764" s="27"/>
      <c r="C764" s="27"/>
      <c r="D764" s="27"/>
      <c r="E764" s="27"/>
      <c r="F764" s="27"/>
      <c r="G764" s="78"/>
      <c r="H764" s="31"/>
      <c r="I764" s="27"/>
      <c r="J764" s="27"/>
      <c r="K764" s="27"/>
      <c r="L764" s="27"/>
      <c r="M764" s="27"/>
      <c r="N764" s="27"/>
      <c r="O764" s="27"/>
      <c r="P764" s="27"/>
      <c r="Q764" s="27"/>
      <c r="R764" s="27"/>
      <c r="S764" s="27"/>
      <c r="T764" s="27"/>
      <c r="U764" s="27"/>
      <c r="V764" s="27"/>
      <c r="W764" s="27"/>
      <c r="X764" s="27"/>
      <c r="Y764" s="27"/>
      <c r="Z764" s="27"/>
      <c r="AA764" s="27"/>
      <c r="AB764" s="27"/>
    </row>
    <row r="765" ht="12.75" customHeight="1">
      <c r="A765" s="5"/>
      <c r="B765" s="27"/>
      <c r="C765" s="27"/>
      <c r="D765" s="27"/>
      <c r="E765" s="27"/>
      <c r="F765" s="27"/>
      <c r="G765" s="78"/>
      <c r="H765" s="31"/>
      <c r="I765" s="27"/>
      <c r="J765" s="27"/>
      <c r="K765" s="27"/>
      <c r="L765" s="27"/>
      <c r="M765" s="27"/>
      <c r="N765" s="27"/>
      <c r="O765" s="27"/>
      <c r="P765" s="27"/>
      <c r="Q765" s="27"/>
      <c r="R765" s="27"/>
      <c r="S765" s="27"/>
      <c r="T765" s="27"/>
      <c r="U765" s="27"/>
      <c r="V765" s="27"/>
      <c r="W765" s="27"/>
      <c r="X765" s="27"/>
      <c r="Y765" s="27"/>
      <c r="Z765" s="27"/>
      <c r="AA765" s="27"/>
      <c r="AB765" s="27"/>
    </row>
    <row r="766" ht="12.75" customHeight="1">
      <c r="A766" s="5"/>
      <c r="B766" s="27"/>
      <c r="C766" s="27"/>
      <c r="D766" s="27"/>
      <c r="E766" s="27"/>
      <c r="F766" s="27"/>
      <c r="G766" s="78"/>
      <c r="H766" s="31"/>
      <c r="I766" s="27"/>
      <c r="J766" s="27"/>
      <c r="K766" s="27"/>
      <c r="L766" s="27"/>
      <c r="M766" s="27"/>
      <c r="N766" s="27"/>
      <c r="O766" s="27"/>
      <c r="P766" s="27"/>
      <c r="Q766" s="27"/>
      <c r="R766" s="27"/>
      <c r="S766" s="27"/>
      <c r="T766" s="27"/>
      <c r="U766" s="27"/>
      <c r="V766" s="27"/>
      <c r="W766" s="27"/>
      <c r="X766" s="27"/>
      <c r="Y766" s="27"/>
      <c r="Z766" s="27"/>
      <c r="AA766" s="27"/>
      <c r="AB766" s="27"/>
    </row>
    <row r="767" ht="12.75" customHeight="1">
      <c r="A767" s="5"/>
      <c r="B767" s="27"/>
      <c r="C767" s="27"/>
      <c r="D767" s="27"/>
      <c r="E767" s="27"/>
      <c r="F767" s="27"/>
      <c r="G767" s="78"/>
      <c r="H767" s="31"/>
      <c r="I767" s="27"/>
      <c r="J767" s="27"/>
      <c r="K767" s="27"/>
      <c r="L767" s="27"/>
      <c r="M767" s="27"/>
      <c r="N767" s="27"/>
      <c r="O767" s="27"/>
      <c r="P767" s="27"/>
      <c r="Q767" s="27"/>
      <c r="R767" s="27"/>
      <c r="S767" s="27"/>
      <c r="T767" s="27"/>
      <c r="U767" s="27"/>
      <c r="V767" s="27"/>
      <c r="W767" s="27"/>
      <c r="X767" s="27"/>
      <c r="Y767" s="27"/>
      <c r="Z767" s="27"/>
      <c r="AA767" s="27"/>
      <c r="AB767" s="27"/>
    </row>
    <row r="768" ht="12.75" customHeight="1">
      <c r="A768" s="5"/>
      <c r="B768" s="27"/>
      <c r="C768" s="27"/>
      <c r="D768" s="27"/>
      <c r="E768" s="27"/>
      <c r="F768" s="27"/>
      <c r="G768" s="78"/>
      <c r="H768" s="31"/>
      <c r="I768" s="27"/>
      <c r="J768" s="27"/>
      <c r="K768" s="27"/>
      <c r="L768" s="27"/>
      <c r="M768" s="27"/>
      <c r="N768" s="27"/>
      <c r="O768" s="27"/>
      <c r="P768" s="27"/>
      <c r="Q768" s="27"/>
      <c r="R768" s="27"/>
      <c r="S768" s="27"/>
      <c r="T768" s="27"/>
      <c r="U768" s="27"/>
      <c r="V768" s="27"/>
      <c r="W768" s="27"/>
      <c r="X768" s="27"/>
      <c r="Y768" s="27"/>
      <c r="Z768" s="27"/>
      <c r="AA768" s="27"/>
      <c r="AB768" s="27"/>
    </row>
    <row r="769" ht="12.75" customHeight="1">
      <c r="A769" s="5"/>
      <c r="B769" s="27"/>
      <c r="C769" s="27"/>
      <c r="D769" s="27"/>
      <c r="E769" s="27"/>
      <c r="F769" s="27"/>
      <c r="G769" s="78"/>
      <c r="H769" s="31"/>
      <c r="I769" s="27"/>
      <c r="J769" s="27"/>
      <c r="K769" s="27"/>
      <c r="L769" s="27"/>
      <c r="M769" s="27"/>
      <c r="N769" s="27"/>
      <c r="O769" s="27"/>
      <c r="P769" s="27"/>
      <c r="Q769" s="27"/>
      <c r="R769" s="27"/>
      <c r="S769" s="27"/>
      <c r="T769" s="27"/>
      <c r="U769" s="27"/>
      <c r="V769" s="27"/>
      <c r="W769" s="27"/>
      <c r="X769" s="27"/>
      <c r="Y769" s="27"/>
      <c r="Z769" s="27"/>
      <c r="AA769" s="27"/>
      <c r="AB769" s="27"/>
    </row>
    <row r="770" ht="12.75" customHeight="1">
      <c r="A770" s="5"/>
      <c r="B770" s="27"/>
      <c r="C770" s="27"/>
      <c r="D770" s="27"/>
      <c r="E770" s="27"/>
      <c r="F770" s="27"/>
      <c r="G770" s="78"/>
      <c r="H770" s="31"/>
      <c r="I770" s="27"/>
      <c r="J770" s="27"/>
      <c r="K770" s="27"/>
      <c r="L770" s="27"/>
      <c r="M770" s="27"/>
      <c r="N770" s="27"/>
      <c r="O770" s="27"/>
      <c r="P770" s="27"/>
      <c r="Q770" s="27"/>
      <c r="R770" s="27"/>
      <c r="S770" s="27"/>
      <c r="T770" s="27"/>
      <c r="U770" s="27"/>
      <c r="V770" s="27"/>
      <c r="W770" s="27"/>
      <c r="X770" s="27"/>
      <c r="Y770" s="27"/>
      <c r="Z770" s="27"/>
      <c r="AA770" s="27"/>
      <c r="AB770" s="27"/>
    </row>
    <row r="771" ht="12.75" customHeight="1">
      <c r="A771" s="5"/>
      <c r="B771" s="27"/>
      <c r="C771" s="27"/>
      <c r="D771" s="27"/>
      <c r="E771" s="27"/>
      <c r="F771" s="27"/>
      <c r="G771" s="78"/>
      <c r="H771" s="31"/>
      <c r="I771" s="27"/>
      <c r="J771" s="27"/>
      <c r="K771" s="27"/>
      <c r="L771" s="27"/>
      <c r="M771" s="27"/>
      <c r="N771" s="27"/>
      <c r="O771" s="27"/>
      <c r="P771" s="27"/>
      <c r="Q771" s="27"/>
      <c r="R771" s="27"/>
      <c r="S771" s="27"/>
      <c r="T771" s="27"/>
      <c r="U771" s="27"/>
      <c r="V771" s="27"/>
      <c r="W771" s="27"/>
      <c r="X771" s="27"/>
      <c r="Y771" s="27"/>
      <c r="Z771" s="27"/>
      <c r="AA771" s="27"/>
      <c r="AB771" s="27"/>
    </row>
    <row r="772" ht="12.75" customHeight="1">
      <c r="A772" s="5"/>
      <c r="B772" s="27"/>
      <c r="C772" s="27"/>
      <c r="D772" s="27"/>
      <c r="E772" s="27"/>
      <c r="F772" s="27"/>
      <c r="G772" s="78"/>
      <c r="H772" s="31"/>
      <c r="I772" s="27"/>
      <c r="J772" s="27"/>
      <c r="K772" s="27"/>
      <c r="L772" s="27"/>
      <c r="M772" s="27"/>
      <c r="N772" s="27"/>
      <c r="O772" s="27"/>
      <c r="P772" s="27"/>
      <c r="Q772" s="27"/>
      <c r="R772" s="27"/>
      <c r="S772" s="27"/>
      <c r="T772" s="27"/>
      <c r="U772" s="27"/>
      <c r="V772" s="27"/>
      <c r="W772" s="27"/>
      <c r="X772" s="27"/>
      <c r="Y772" s="27"/>
      <c r="Z772" s="27"/>
      <c r="AA772" s="27"/>
      <c r="AB772" s="27"/>
    </row>
    <row r="773" ht="12.75" customHeight="1">
      <c r="A773" s="5"/>
      <c r="B773" s="27"/>
      <c r="C773" s="27"/>
      <c r="D773" s="27"/>
      <c r="E773" s="27"/>
      <c r="F773" s="27"/>
      <c r="G773" s="78"/>
      <c r="H773" s="31"/>
      <c r="I773" s="27"/>
      <c r="J773" s="27"/>
      <c r="K773" s="27"/>
      <c r="L773" s="27"/>
      <c r="M773" s="27"/>
      <c r="N773" s="27"/>
      <c r="O773" s="27"/>
      <c r="P773" s="27"/>
      <c r="Q773" s="27"/>
      <c r="R773" s="27"/>
      <c r="S773" s="27"/>
      <c r="T773" s="27"/>
      <c r="U773" s="27"/>
      <c r="V773" s="27"/>
      <c r="W773" s="27"/>
      <c r="X773" s="27"/>
      <c r="Y773" s="27"/>
      <c r="Z773" s="27"/>
      <c r="AA773" s="27"/>
      <c r="AB773" s="27"/>
    </row>
    <row r="774" ht="12.75" customHeight="1">
      <c r="A774" s="5"/>
      <c r="B774" s="27"/>
      <c r="C774" s="27"/>
      <c r="D774" s="27"/>
      <c r="E774" s="27"/>
      <c r="F774" s="27"/>
      <c r="G774" s="78"/>
      <c r="H774" s="31"/>
      <c r="I774" s="27"/>
      <c r="J774" s="27"/>
      <c r="K774" s="27"/>
      <c r="L774" s="27"/>
      <c r="M774" s="27"/>
      <c r="N774" s="27"/>
      <c r="O774" s="27"/>
      <c r="P774" s="27"/>
      <c r="Q774" s="27"/>
      <c r="R774" s="27"/>
      <c r="S774" s="27"/>
      <c r="T774" s="27"/>
      <c r="U774" s="27"/>
      <c r="V774" s="27"/>
      <c r="W774" s="27"/>
      <c r="X774" s="27"/>
      <c r="Y774" s="27"/>
      <c r="Z774" s="27"/>
      <c r="AA774" s="27"/>
      <c r="AB774" s="27"/>
    </row>
    <row r="775" ht="12.75" customHeight="1">
      <c r="A775" s="5"/>
      <c r="B775" s="27"/>
      <c r="C775" s="27"/>
      <c r="D775" s="27"/>
      <c r="E775" s="27"/>
      <c r="F775" s="27"/>
      <c r="G775" s="78"/>
      <c r="H775" s="31"/>
      <c r="I775" s="27"/>
      <c r="J775" s="27"/>
      <c r="K775" s="27"/>
      <c r="L775" s="27"/>
      <c r="M775" s="27"/>
      <c r="N775" s="27"/>
      <c r="O775" s="27"/>
      <c r="P775" s="27"/>
      <c r="Q775" s="27"/>
      <c r="R775" s="27"/>
      <c r="S775" s="27"/>
      <c r="T775" s="27"/>
      <c r="U775" s="27"/>
      <c r="V775" s="27"/>
      <c r="W775" s="27"/>
      <c r="X775" s="27"/>
      <c r="Y775" s="27"/>
      <c r="Z775" s="27"/>
      <c r="AA775" s="27"/>
      <c r="AB775" s="27"/>
    </row>
    <row r="776" ht="12.75" customHeight="1">
      <c r="A776" s="5"/>
      <c r="B776" s="27"/>
      <c r="C776" s="27"/>
      <c r="D776" s="27"/>
      <c r="E776" s="27"/>
      <c r="F776" s="27"/>
      <c r="G776" s="78"/>
      <c r="H776" s="31"/>
      <c r="I776" s="27"/>
      <c r="J776" s="27"/>
      <c r="K776" s="27"/>
      <c r="L776" s="27"/>
      <c r="M776" s="27"/>
      <c r="N776" s="27"/>
      <c r="O776" s="27"/>
      <c r="P776" s="27"/>
      <c r="Q776" s="27"/>
      <c r="R776" s="27"/>
      <c r="S776" s="27"/>
      <c r="T776" s="27"/>
      <c r="U776" s="27"/>
      <c r="V776" s="27"/>
      <c r="W776" s="27"/>
      <c r="X776" s="27"/>
      <c r="Y776" s="27"/>
      <c r="Z776" s="27"/>
      <c r="AA776" s="27"/>
      <c r="AB776" s="27"/>
    </row>
    <row r="777" ht="12.75" customHeight="1">
      <c r="A777" s="5"/>
      <c r="B777" s="27"/>
      <c r="C777" s="27"/>
      <c r="D777" s="27"/>
      <c r="E777" s="27"/>
      <c r="F777" s="27"/>
      <c r="G777" s="78"/>
      <c r="H777" s="31"/>
      <c r="I777" s="27"/>
      <c r="J777" s="27"/>
      <c r="K777" s="27"/>
      <c r="L777" s="27"/>
      <c r="M777" s="27"/>
      <c r="N777" s="27"/>
      <c r="O777" s="27"/>
      <c r="P777" s="27"/>
      <c r="Q777" s="27"/>
      <c r="R777" s="27"/>
      <c r="S777" s="27"/>
      <c r="T777" s="27"/>
      <c r="U777" s="27"/>
      <c r="V777" s="27"/>
      <c r="W777" s="27"/>
      <c r="X777" s="27"/>
      <c r="Y777" s="27"/>
      <c r="Z777" s="27"/>
      <c r="AA777" s="27"/>
      <c r="AB777" s="27"/>
    </row>
    <row r="778" ht="12.75" customHeight="1">
      <c r="A778" s="5"/>
      <c r="B778" s="27"/>
      <c r="C778" s="27"/>
      <c r="D778" s="27"/>
      <c r="E778" s="27"/>
      <c r="F778" s="27"/>
      <c r="G778" s="78"/>
      <c r="H778" s="31"/>
      <c r="I778" s="27"/>
      <c r="J778" s="27"/>
      <c r="K778" s="27"/>
      <c r="L778" s="27"/>
      <c r="M778" s="27"/>
      <c r="N778" s="27"/>
      <c r="O778" s="27"/>
      <c r="P778" s="27"/>
      <c r="Q778" s="27"/>
      <c r="R778" s="27"/>
      <c r="S778" s="27"/>
      <c r="T778" s="27"/>
      <c r="U778" s="27"/>
      <c r="V778" s="27"/>
      <c r="W778" s="27"/>
      <c r="X778" s="27"/>
      <c r="Y778" s="27"/>
      <c r="Z778" s="27"/>
      <c r="AA778" s="27"/>
      <c r="AB778" s="27"/>
    </row>
    <row r="779" ht="12.75" customHeight="1">
      <c r="A779" s="5"/>
      <c r="B779" s="27"/>
      <c r="C779" s="27"/>
      <c r="D779" s="27"/>
      <c r="E779" s="27"/>
      <c r="F779" s="27"/>
      <c r="G779" s="78"/>
      <c r="H779" s="31"/>
      <c r="I779" s="27"/>
      <c r="J779" s="27"/>
      <c r="K779" s="27"/>
      <c r="L779" s="27"/>
      <c r="M779" s="27"/>
      <c r="N779" s="27"/>
      <c r="O779" s="27"/>
      <c r="P779" s="27"/>
      <c r="Q779" s="27"/>
      <c r="R779" s="27"/>
      <c r="S779" s="27"/>
      <c r="T779" s="27"/>
      <c r="U779" s="27"/>
      <c r="V779" s="27"/>
      <c r="W779" s="27"/>
      <c r="X779" s="27"/>
      <c r="Y779" s="27"/>
      <c r="Z779" s="27"/>
      <c r="AA779" s="27"/>
      <c r="AB779" s="27"/>
    </row>
    <row r="780" ht="12.75" customHeight="1">
      <c r="A780" s="5"/>
      <c r="B780" s="27"/>
      <c r="C780" s="27"/>
      <c r="D780" s="27"/>
      <c r="E780" s="27"/>
      <c r="F780" s="27"/>
      <c r="G780" s="78"/>
      <c r="H780" s="31"/>
      <c r="I780" s="27"/>
      <c r="J780" s="27"/>
      <c r="K780" s="27"/>
      <c r="L780" s="27"/>
      <c r="M780" s="27"/>
      <c r="N780" s="27"/>
      <c r="O780" s="27"/>
      <c r="P780" s="27"/>
      <c r="Q780" s="27"/>
      <c r="R780" s="27"/>
      <c r="S780" s="27"/>
      <c r="T780" s="27"/>
      <c r="U780" s="27"/>
      <c r="V780" s="27"/>
      <c r="W780" s="27"/>
      <c r="X780" s="27"/>
      <c r="Y780" s="27"/>
      <c r="Z780" s="27"/>
      <c r="AA780" s="27"/>
      <c r="AB780" s="27"/>
    </row>
    <row r="781" ht="12.75" customHeight="1">
      <c r="A781" s="5"/>
      <c r="B781" s="27"/>
      <c r="C781" s="27"/>
      <c r="D781" s="27"/>
      <c r="E781" s="27"/>
      <c r="F781" s="27"/>
      <c r="G781" s="78"/>
      <c r="H781" s="31"/>
      <c r="I781" s="27"/>
      <c r="J781" s="27"/>
      <c r="K781" s="27"/>
      <c r="L781" s="27"/>
      <c r="M781" s="27"/>
      <c r="N781" s="27"/>
      <c r="O781" s="27"/>
      <c r="P781" s="27"/>
      <c r="Q781" s="27"/>
      <c r="R781" s="27"/>
      <c r="S781" s="27"/>
      <c r="T781" s="27"/>
      <c r="U781" s="27"/>
      <c r="V781" s="27"/>
      <c r="W781" s="27"/>
      <c r="X781" s="27"/>
      <c r="Y781" s="27"/>
      <c r="Z781" s="27"/>
      <c r="AA781" s="27"/>
      <c r="AB781" s="27"/>
    </row>
    <row r="782" ht="12.75" customHeight="1">
      <c r="A782" s="5"/>
      <c r="B782" s="27"/>
      <c r="C782" s="27"/>
      <c r="D782" s="27"/>
      <c r="E782" s="27"/>
      <c r="F782" s="27"/>
      <c r="G782" s="78"/>
      <c r="H782" s="31"/>
      <c r="I782" s="27"/>
      <c r="J782" s="27"/>
      <c r="K782" s="27"/>
      <c r="L782" s="27"/>
      <c r="M782" s="27"/>
      <c r="N782" s="27"/>
      <c r="O782" s="27"/>
      <c r="P782" s="27"/>
      <c r="Q782" s="27"/>
      <c r="R782" s="27"/>
      <c r="S782" s="27"/>
      <c r="T782" s="27"/>
      <c r="U782" s="27"/>
      <c r="V782" s="27"/>
      <c r="W782" s="27"/>
      <c r="X782" s="27"/>
      <c r="Y782" s="27"/>
      <c r="Z782" s="27"/>
      <c r="AA782" s="27"/>
      <c r="AB782" s="27"/>
    </row>
    <row r="783" ht="12.75" customHeight="1">
      <c r="A783" s="5"/>
      <c r="B783" s="27"/>
      <c r="C783" s="27"/>
      <c r="D783" s="27"/>
      <c r="E783" s="27"/>
      <c r="F783" s="27"/>
      <c r="G783" s="78"/>
      <c r="H783" s="31"/>
      <c r="I783" s="27"/>
      <c r="J783" s="27"/>
      <c r="K783" s="27"/>
      <c r="L783" s="27"/>
      <c r="M783" s="27"/>
      <c r="N783" s="27"/>
      <c r="O783" s="27"/>
      <c r="P783" s="27"/>
      <c r="Q783" s="27"/>
      <c r="R783" s="27"/>
      <c r="S783" s="27"/>
      <c r="T783" s="27"/>
      <c r="U783" s="27"/>
      <c r="V783" s="27"/>
      <c r="W783" s="27"/>
      <c r="X783" s="27"/>
      <c r="Y783" s="27"/>
      <c r="Z783" s="27"/>
      <c r="AA783" s="27"/>
      <c r="AB783" s="27"/>
    </row>
    <row r="784" ht="12.75" customHeight="1">
      <c r="A784" s="5"/>
      <c r="B784" s="27"/>
      <c r="C784" s="27"/>
      <c r="D784" s="27"/>
      <c r="E784" s="27"/>
      <c r="F784" s="27"/>
      <c r="G784" s="78"/>
      <c r="H784" s="31"/>
      <c r="I784" s="27"/>
      <c r="J784" s="27"/>
      <c r="K784" s="27"/>
      <c r="L784" s="27"/>
      <c r="M784" s="27"/>
      <c r="N784" s="27"/>
      <c r="O784" s="27"/>
      <c r="P784" s="27"/>
      <c r="Q784" s="27"/>
      <c r="R784" s="27"/>
      <c r="S784" s="27"/>
      <c r="T784" s="27"/>
      <c r="U784" s="27"/>
      <c r="V784" s="27"/>
      <c r="W784" s="27"/>
      <c r="X784" s="27"/>
      <c r="Y784" s="27"/>
      <c r="Z784" s="27"/>
      <c r="AA784" s="27"/>
      <c r="AB784" s="27"/>
    </row>
    <row r="785" ht="12.75" customHeight="1">
      <c r="A785" s="5"/>
      <c r="B785" s="27"/>
      <c r="C785" s="27"/>
      <c r="D785" s="27"/>
      <c r="E785" s="27"/>
      <c r="F785" s="27"/>
      <c r="G785" s="78"/>
      <c r="H785" s="31"/>
      <c r="I785" s="27"/>
      <c r="J785" s="27"/>
      <c r="K785" s="27"/>
      <c r="L785" s="27"/>
      <c r="M785" s="27"/>
      <c r="N785" s="27"/>
      <c r="O785" s="27"/>
      <c r="P785" s="27"/>
      <c r="Q785" s="27"/>
      <c r="R785" s="27"/>
      <c r="S785" s="27"/>
      <c r="T785" s="27"/>
      <c r="U785" s="27"/>
      <c r="V785" s="27"/>
      <c r="W785" s="27"/>
      <c r="X785" s="27"/>
      <c r="Y785" s="27"/>
      <c r="Z785" s="27"/>
      <c r="AA785" s="27"/>
      <c r="AB785" s="27"/>
    </row>
    <row r="786" ht="12.75" customHeight="1">
      <c r="A786" s="5"/>
      <c r="B786" s="27"/>
      <c r="C786" s="27"/>
      <c r="D786" s="27"/>
      <c r="E786" s="27"/>
      <c r="F786" s="27"/>
      <c r="G786" s="78"/>
      <c r="H786" s="31"/>
      <c r="I786" s="27"/>
      <c r="J786" s="27"/>
      <c r="K786" s="27"/>
      <c r="L786" s="27"/>
      <c r="M786" s="27"/>
      <c r="N786" s="27"/>
      <c r="O786" s="27"/>
      <c r="P786" s="27"/>
      <c r="Q786" s="27"/>
      <c r="R786" s="27"/>
      <c r="S786" s="27"/>
      <c r="T786" s="27"/>
      <c r="U786" s="27"/>
      <c r="V786" s="27"/>
      <c r="W786" s="27"/>
      <c r="X786" s="27"/>
      <c r="Y786" s="27"/>
      <c r="Z786" s="27"/>
      <c r="AA786" s="27"/>
      <c r="AB786" s="27"/>
    </row>
    <row r="787" ht="12.75" customHeight="1">
      <c r="A787" s="5"/>
      <c r="B787" s="27"/>
      <c r="C787" s="27"/>
      <c r="D787" s="27"/>
      <c r="E787" s="27"/>
      <c r="F787" s="27"/>
      <c r="G787" s="78"/>
      <c r="H787" s="31"/>
      <c r="I787" s="27"/>
      <c r="J787" s="27"/>
      <c r="K787" s="27"/>
      <c r="L787" s="27"/>
      <c r="M787" s="27"/>
      <c r="N787" s="27"/>
      <c r="O787" s="27"/>
      <c r="P787" s="27"/>
      <c r="Q787" s="27"/>
      <c r="R787" s="27"/>
      <c r="S787" s="27"/>
      <c r="T787" s="27"/>
      <c r="U787" s="27"/>
      <c r="V787" s="27"/>
      <c r="W787" s="27"/>
      <c r="X787" s="27"/>
      <c r="Y787" s="27"/>
      <c r="Z787" s="27"/>
      <c r="AA787" s="27"/>
      <c r="AB787" s="27"/>
    </row>
    <row r="788" ht="12.75" customHeight="1">
      <c r="A788" s="5"/>
      <c r="B788" s="27"/>
      <c r="C788" s="27"/>
      <c r="D788" s="27"/>
      <c r="E788" s="27"/>
      <c r="F788" s="27"/>
      <c r="G788" s="78"/>
      <c r="H788" s="31"/>
      <c r="I788" s="27"/>
      <c r="J788" s="27"/>
      <c r="K788" s="27"/>
      <c r="L788" s="27"/>
      <c r="M788" s="27"/>
      <c r="N788" s="27"/>
      <c r="O788" s="27"/>
      <c r="P788" s="27"/>
      <c r="Q788" s="27"/>
      <c r="R788" s="27"/>
      <c r="S788" s="27"/>
      <c r="T788" s="27"/>
      <c r="U788" s="27"/>
      <c r="V788" s="27"/>
      <c r="W788" s="27"/>
      <c r="X788" s="27"/>
      <c r="Y788" s="27"/>
      <c r="Z788" s="27"/>
      <c r="AA788" s="27"/>
      <c r="AB788" s="27"/>
    </row>
    <row r="789" ht="12.75" customHeight="1">
      <c r="A789" s="5"/>
      <c r="B789" s="27"/>
      <c r="C789" s="27"/>
      <c r="D789" s="27"/>
      <c r="E789" s="27"/>
      <c r="F789" s="27"/>
      <c r="G789" s="78"/>
      <c r="H789" s="31"/>
      <c r="I789" s="27"/>
      <c r="J789" s="27"/>
      <c r="K789" s="27"/>
      <c r="L789" s="27"/>
      <c r="M789" s="27"/>
      <c r="N789" s="27"/>
      <c r="O789" s="27"/>
      <c r="P789" s="27"/>
      <c r="Q789" s="27"/>
      <c r="R789" s="27"/>
      <c r="S789" s="27"/>
      <c r="T789" s="27"/>
      <c r="U789" s="27"/>
      <c r="V789" s="27"/>
      <c r="W789" s="27"/>
      <c r="X789" s="27"/>
      <c r="Y789" s="27"/>
      <c r="Z789" s="27"/>
      <c r="AA789" s="27"/>
      <c r="AB789" s="27"/>
    </row>
    <row r="790" ht="12.75" customHeight="1">
      <c r="A790" s="5"/>
      <c r="B790" s="27"/>
      <c r="C790" s="27"/>
      <c r="D790" s="27"/>
      <c r="E790" s="27"/>
      <c r="F790" s="27"/>
      <c r="G790" s="78"/>
      <c r="H790" s="31"/>
      <c r="I790" s="27"/>
      <c r="J790" s="27"/>
      <c r="K790" s="27"/>
      <c r="L790" s="27"/>
      <c r="M790" s="27"/>
      <c r="N790" s="27"/>
      <c r="O790" s="27"/>
      <c r="P790" s="27"/>
      <c r="Q790" s="27"/>
      <c r="R790" s="27"/>
      <c r="S790" s="27"/>
      <c r="T790" s="27"/>
      <c r="U790" s="27"/>
      <c r="V790" s="27"/>
      <c r="W790" s="27"/>
      <c r="X790" s="27"/>
      <c r="Y790" s="27"/>
      <c r="Z790" s="27"/>
      <c r="AA790" s="27"/>
      <c r="AB790" s="27"/>
    </row>
    <row r="791" ht="12.75" customHeight="1">
      <c r="A791" s="5"/>
      <c r="B791" s="27"/>
      <c r="C791" s="27"/>
      <c r="D791" s="27"/>
      <c r="E791" s="27"/>
      <c r="F791" s="27"/>
      <c r="G791" s="78"/>
      <c r="H791" s="31"/>
      <c r="I791" s="27"/>
      <c r="J791" s="27"/>
      <c r="K791" s="27"/>
      <c r="L791" s="27"/>
      <c r="M791" s="27"/>
      <c r="N791" s="27"/>
      <c r="O791" s="27"/>
      <c r="P791" s="27"/>
      <c r="Q791" s="27"/>
      <c r="R791" s="27"/>
      <c r="S791" s="27"/>
      <c r="T791" s="27"/>
      <c r="U791" s="27"/>
      <c r="V791" s="27"/>
      <c r="W791" s="27"/>
      <c r="X791" s="27"/>
      <c r="Y791" s="27"/>
      <c r="Z791" s="27"/>
      <c r="AA791" s="27"/>
      <c r="AB791" s="27"/>
    </row>
    <row r="792" ht="12.75" customHeight="1">
      <c r="A792" s="5"/>
      <c r="B792" s="27"/>
      <c r="C792" s="27"/>
      <c r="D792" s="27"/>
      <c r="E792" s="27"/>
      <c r="F792" s="27"/>
      <c r="G792" s="78"/>
      <c r="H792" s="31"/>
      <c r="I792" s="27"/>
      <c r="J792" s="27"/>
      <c r="K792" s="27"/>
      <c r="L792" s="27"/>
      <c r="M792" s="27"/>
      <c r="N792" s="27"/>
      <c r="O792" s="27"/>
      <c r="P792" s="27"/>
      <c r="Q792" s="27"/>
      <c r="R792" s="27"/>
      <c r="S792" s="27"/>
      <c r="T792" s="27"/>
      <c r="U792" s="27"/>
      <c r="V792" s="27"/>
      <c r="W792" s="27"/>
      <c r="X792" s="27"/>
      <c r="Y792" s="27"/>
      <c r="Z792" s="27"/>
      <c r="AA792" s="27"/>
      <c r="AB792" s="27"/>
    </row>
    <row r="793" ht="12.75" customHeight="1">
      <c r="A793" s="5"/>
      <c r="B793" s="27"/>
      <c r="C793" s="27"/>
      <c r="D793" s="27"/>
      <c r="E793" s="27"/>
      <c r="F793" s="27"/>
      <c r="G793" s="78"/>
      <c r="H793" s="31"/>
      <c r="I793" s="27"/>
      <c r="J793" s="27"/>
      <c r="K793" s="27"/>
      <c r="L793" s="27"/>
      <c r="M793" s="27"/>
      <c r="N793" s="27"/>
      <c r="O793" s="27"/>
      <c r="P793" s="27"/>
      <c r="Q793" s="27"/>
      <c r="R793" s="27"/>
      <c r="S793" s="27"/>
      <c r="T793" s="27"/>
      <c r="U793" s="27"/>
      <c r="V793" s="27"/>
      <c r="W793" s="27"/>
      <c r="X793" s="27"/>
      <c r="Y793" s="27"/>
      <c r="Z793" s="27"/>
      <c r="AA793" s="27"/>
      <c r="AB793" s="27"/>
    </row>
    <row r="794" ht="12.75" customHeight="1">
      <c r="A794" s="5"/>
      <c r="B794" s="27"/>
      <c r="C794" s="27"/>
      <c r="D794" s="27"/>
      <c r="E794" s="27"/>
      <c r="F794" s="27"/>
      <c r="G794" s="78"/>
      <c r="H794" s="31"/>
      <c r="I794" s="27"/>
      <c r="J794" s="27"/>
      <c r="K794" s="27"/>
      <c r="L794" s="27"/>
      <c r="M794" s="27"/>
      <c r="N794" s="27"/>
      <c r="O794" s="27"/>
      <c r="P794" s="27"/>
      <c r="Q794" s="27"/>
      <c r="R794" s="27"/>
      <c r="S794" s="27"/>
      <c r="T794" s="27"/>
      <c r="U794" s="27"/>
      <c r="V794" s="27"/>
      <c r="W794" s="27"/>
      <c r="X794" s="27"/>
      <c r="Y794" s="27"/>
      <c r="Z794" s="27"/>
      <c r="AA794" s="27"/>
      <c r="AB794" s="27"/>
    </row>
    <row r="795" ht="12.75" customHeight="1">
      <c r="A795" s="5"/>
      <c r="B795" s="27"/>
      <c r="C795" s="27"/>
      <c r="D795" s="27"/>
      <c r="E795" s="27"/>
      <c r="F795" s="27"/>
      <c r="G795" s="78"/>
      <c r="H795" s="31"/>
      <c r="I795" s="27"/>
      <c r="J795" s="27"/>
      <c r="K795" s="27"/>
      <c r="L795" s="27"/>
      <c r="M795" s="27"/>
      <c r="N795" s="27"/>
      <c r="O795" s="27"/>
      <c r="P795" s="27"/>
      <c r="Q795" s="27"/>
      <c r="R795" s="27"/>
      <c r="S795" s="27"/>
      <c r="T795" s="27"/>
      <c r="U795" s="27"/>
      <c r="V795" s="27"/>
      <c r="W795" s="27"/>
      <c r="X795" s="27"/>
      <c r="Y795" s="27"/>
      <c r="Z795" s="27"/>
      <c r="AA795" s="27"/>
      <c r="AB795" s="27"/>
    </row>
    <row r="796" ht="12.75" customHeight="1">
      <c r="A796" s="5"/>
      <c r="B796" s="27"/>
      <c r="C796" s="27"/>
      <c r="D796" s="27"/>
      <c r="E796" s="27"/>
      <c r="F796" s="27"/>
      <c r="G796" s="78"/>
      <c r="H796" s="31"/>
      <c r="I796" s="27"/>
      <c r="J796" s="27"/>
      <c r="K796" s="27"/>
      <c r="L796" s="27"/>
      <c r="M796" s="27"/>
      <c r="N796" s="27"/>
      <c r="O796" s="27"/>
      <c r="P796" s="27"/>
      <c r="Q796" s="27"/>
      <c r="R796" s="27"/>
      <c r="S796" s="27"/>
      <c r="T796" s="27"/>
      <c r="U796" s="27"/>
      <c r="V796" s="27"/>
      <c r="W796" s="27"/>
      <c r="X796" s="27"/>
      <c r="Y796" s="27"/>
      <c r="Z796" s="27"/>
      <c r="AA796" s="27"/>
      <c r="AB796" s="27"/>
    </row>
    <row r="797" ht="12.75" customHeight="1">
      <c r="A797" s="5"/>
      <c r="B797" s="27"/>
      <c r="C797" s="27"/>
      <c r="D797" s="27"/>
      <c r="E797" s="27"/>
      <c r="F797" s="27"/>
      <c r="G797" s="78"/>
      <c r="H797" s="31"/>
      <c r="I797" s="27"/>
      <c r="J797" s="27"/>
      <c r="K797" s="27"/>
      <c r="L797" s="27"/>
      <c r="M797" s="27"/>
      <c r="N797" s="27"/>
      <c r="O797" s="27"/>
      <c r="P797" s="27"/>
      <c r="Q797" s="27"/>
      <c r="R797" s="27"/>
      <c r="S797" s="27"/>
      <c r="T797" s="27"/>
      <c r="U797" s="27"/>
      <c r="V797" s="27"/>
      <c r="W797" s="27"/>
      <c r="X797" s="27"/>
      <c r="Y797" s="27"/>
      <c r="Z797" s="27"/>
      <c r="AA797" s="27"/>
      <c r="AB797" s="27"/>
    </row>
    <row r="798" ht="12.75" customHeight="1">
      <c r="A798" s="5"/>
      <c r="B798" s="27"/>
      <c r="C798" s="27"/>
      <c r="D798" s="27"/>
      <c r="E798" s="27"/>
      <c r="F798" s="27"/>
      <c r="G798" s="78"/>
      <c r="H798" s="31"/>
      <c r="I798" s="27"/>
      <c r="J798" s="27"/>
      <c r="K798" s="27"/>
      <c r="L798" s="27"/>
      <c r="M798" s="27"/>
      <c r="N798" s="27"/>
      <c r="O798" s="27"/>
      <c r="P798" s="27"/>
      <c r="Q798" s="27"/>
      <c r="R798" s="27"/>
      <c r="S798" s="27"/>
      <c r="T798" s="27"/>
      <c r="U798" s="27"/>
      <c r="V798" s="27"/>
      <c r="W798" s="27"/>
      <c r="X798" s="27"/>
      <c r="Y798" s="27"/>
      <c r="Z798" s="27"/>
      <c r="AA798" s="27"/>
      <c r="AB798" s="27"/>
    </row>
    <row r="799" ht="12.75" customHeight="1">
      <c r="A799" s="5"/>
      <c r="B799" s="27"/>
      <c r="C799" s="27"/>
      <c r="D799" s="27"/>
      <c r="E799" s="27"/>
      <c r="F799" s="27"/>
      <c r="G799" s="78"/>
      <c r="H799" s="31"/>
      <c r="I799" s="27"/>
      <c r="J799" s="27"/>
      <c r="K799" s="27"/>
      <c r="L799" s="27"/>
      <c r="M799" s="27"/>
      <c r="N799" s="27"/>
      <c r="O799" s="27"/>
      <c r="P799" s="27"/>
      <c r="Q799" s="27"/>
      <c r="R799" s="27"/>
      <c r="S799" s="27"/>
      <c r="T799" s="27"/>
      <c r="U799" s="27"/>
      <c r="V799" s="27"/>
      <c r="W799" s="27"/>
      <c r="X799" s="27"/>
      <c r="Y799" s="27"/>
      <c r="Z799" s="27"/>
      <c r="AA799" s="27"/>
      <c r="AB799" s="27"/>
    </row>
    <row r="800" ht="12.75" customHeight="1">
      <c r="A800" s="5"/>
      <c r="B800" s="27"/>
      <c r="C800" s="27"/>
      <c r="D800" s="27"/>
      <c r="E800" s="27"/>
      <c r="F800" s="27"/>
      <c r="G800" s="78"/>
      <c r="H800" s="31"/>
      <c r="I800" s="27"/>
      <c r="J800" s="27"/>
      <c r="K800" s="27"/>
      <c r="L800" s="27"/>
      <c r="M800" s="27"/>
      <c r="N800" s="27"/>
      <c r="O800" s="27"/>
      <c r="P800" s="27"/>
      <c r="Q800" s="27"/>
      <c r="R800" s="27"/>
      <c r="S800" s="27"/>
      <c r="T800" s="27"/>
      <c r="U800" s="27"/>
      <c r="V800" s="27"/>
      <c r="W800" s="27"/>
      <c r="X800" s="27"/>
      <c r="Y800" s="27"/>
      <c r="Z800" s="27"/>
      <c r="AA800" s="27"/>
      <c r="AB800" s="27"/>
    </row>
    <row r="801" ht="12.75" customHeight="1">
      <c r="A801" s="5"/>
      <c r="B801" s="27"/>
      <c r="C801" s="27"/>
      <c r="D801" s="27"/>
      <c r="E801" s="27"/>
      <c r="F801" s="27"/>
      <c r="G801" s="78"/>
      <c r="H801" s="31"/>
      <c r="I801" s="27"/>
      <c r="J801" s="27"/>
      <c r="K801" s="27"/>
      <c r="L801" s="27"/>
      <c r="M801" s="27"/>
      <c r="N801" s="27"/>
      <c r="O801" s="27"/>
      <c r="P801" s="27"/>
      <c r="Q801" s="27"/>
      <c r="R801" s="27"/>
      <c r="S801" s="27"/>
      <c r="T801" s="27"/>
      <c r="U801" s="27"/>
      <c r="V801" s="27"/>
      <c r="W801" s="27"/>
      <c r="X801" s="27"/>
      <c r="Y801" s="27"/>
      <c r="Z801" s="27"/>
      <c r="AA801" s="27"/>
      <c r="AB801" s="27"/>
    </row>
    <row r="802" ht="12.75" customHeight="1">
      <c r="A802" s="5"/>
      <c r="B802" s="27"/>
      <c r="C802" s="27"/>
      <c r="D802" s="27"/>
      <c r="E802" s="27"/>
      <c r="F802" s="27"/>
      <c r="G802" s="78"/>
      <c r="H802" s="31"/>
      <c r="I802" s="27"/>
      <c r="J802" s="27"/>
      <c r="K802" s="27"/>
      <c r="L802" s="27"/>
      <c r="M802" s="27"/>
      <c r="N802" s="27"/>
      <c r="O802" s="27"/>
      <c r="P802" s="27"/>
      <c r="Q802" s="27"/>
      <c r="R802" s="27"/>
      <c r="S802" s="27"/>
      <c r="T802" s="27"/>
      <c r="U802" s="27"/>
      <c r="V802" s="27"/>
      <c r="W802" s="27"/>
      <c r="X802" s="27"/>
      <c r="Y802" s="27"/>
      <c r="Z802" s="27"/>
      <c r="AA802" s="27"/>
      <c r="AB802" s="27"/>
    </row>
    <row r="803" ht="12.75" customHeight="1">
      <c r="A803" s="5"/>
      <c r="B803" s="27"/>
      <c r="C803" s="27"/>
      <c r="D803" s="27"/>
      <c r="E803" s="27"/>
      <c r="F803" s="27"/>
      <c r="G803" s="78"/>
      <c r="H803" s="31"/>
      <c r="I803" s="27"/>
      <c r="J803" s="27"/>
      <c r="K803" s="27"/>
      <c r="L803" s="27"/>
      <c r="M803" s="27"/>
      <c r="N803" s="27"/>
      <c r="O803" s="27"/>
      <c r="P803" s="27"/>
      <c r="Q803" s="27"/>
      <c r="R803" s="27"/>
      <c r="S803" s="27"/>
      <c r="T803" s="27"/>
      <c r="U803" s="27"/>
      <c r="V803" s="27"/>
      <c r="W803" s="27"/>
      <c r="X803" s="27"/>
      <c r="Y803" s="27"/>
      <c r="Z803" s="27"/>
      <c r="AA803" s="27"/>
      <c r="AB803" s="27"/>
    </row>
    <row r="804" ht="12.75" customHeight="1">
      <c r="A804" s="5"/>
      <c r="B804" s="27"/>
      <c r="C804" s="27"/>
      <c r="D804" s="27"/>
      <c r="E804" s="27"/>
      <c r="F804" s="27"/>
      <c r="G804" s="78"/>
      <c r="H804" s="31"/>
      <c r="I804" s="27"/>
      <c r="J804" s="27"/>
      <c r="K804" s="27"/>
      <c r="L804" s="27"/>
      <c r="M804" s="27"/>
      <c r="N804" s="27"/>
      <c r="O804" s="27"/>
      <c r="P804" s="27"/>
      <c r="Q804" s="27"/>
      <c r="R804" s="27"/>
      <c r="S804" s="27"/>
      <c r="T804" s="27"/>
      <c r="U804" s="27"/>
      <c r="V804" s="27"/>
      <c r="W804" s="27"/>
      <c r="X804" s="27"/>
      <c r="Y804" s="27"/>
      <c r="Z804" s="27"/>
      <c r="AA804" s="27"/>
      <c r="AB804" s="27"/>
    </row>
    <row r="805" ht="12.75" customHeight="1">
      <c r="A805" s="5"/>
      <c r="B805" s="27"/>
      <c r="C805" s="27"/>
      <c r="D805" s="27"/>
      <c r="E805" s="27"/>
      <c r="F805" s="27"/>
      <c r="G805" s="78"/>
      <c r="H805" s="31"/>
      <c r="I805" s="27"/>
      <c r="J805" s="27"/>
      <c r="K805" s="27"/>
      <c r="L805" s="27"/>
      <c r="M805" s="27"/>
      <c r="N805" s="27"/>
      <c r="O805" s="27"/>
      <c r="P805" s="27"/>
      <c r="Q805" s="27"/>
      <c r="R805" s="27"/>
      <c r="S805" s="27"/>
      <c r="T805" s="27"/>
      <c r="U805" s="27"/>
      <c r="V805" s="27"/>
      <c r="W805" s="27"/>
      <c r="X805" s="27"/>
      <c r="Y805" s="27"/>
      <c r="Z805" s="27"/>
      <c r="AA805" s="27"/>
      <c r="AB805" s="27"/>
    </row>
    <row r="806" ht="12.75" customHeight="1">
      <c r="A806" s="5"/>
      <c r="B806" s="27"/>
      <c r="C806" s="27"/>
      <c r="D806" s="27"/>
      <c r="E806" s="27"/>
      <c r="F806" s="27"/>
      <c r="G806" s="78"/>
      <c r="H806" s="31"/>
      <c r="I806" s="27"/>
      <c r="J806" s="27"/>
      <c r="K806" s="27"/>
      <c r="L806" s="27"/>
      <c r="M806" s="27"/>
      <c r="N806" s="27"/>
      <c r="O806" s="27"/>
      <c r="P806" s="27"/>
      <c r="Q806" s="27"/>
      <c r="R806" s="27"/>
      <c r="S806" s="27"/>
      <c r="T806" s="27"/>
      <c r="U806" s="27"/>
      <c r="V806" s="27"/>
      <c r="W806" s="27"/>
      <c r="X806" s="27"/>
      <c r="Y806" s="27"/>
      <c r="Z806" s="27"/>
      <c r="AA806" s="27"/>
      <c r="AB806" s="27"/>
    </row>
    <row r="807" ht="12.75" customHeight="1">
      <c r="A807" s="5"/>
      <c r="B807" s="27"/>
      <c r="C807" s="27"/>
      <c r="D807" s="27"/>
      <c r="E807" s="27"/>
      <c r="F807" s="27"/>
      <c r="G807" s="78"/>
      <c r="H807" s="31"/>
      <c r="I807" s="27"/>
      <c r="J807" s="27"/>
      <c r="K807" s="27"/>
      <c r="L807" s="27"/>
      <c r="M807" s="27"/>
      <c r="N807" s="27"/>
      <c r="O807" s="27"/>
      <c r="P807" s="27"/>
      <c r="Q807" s="27"/>
      <c r="R807" s="27"/>
      <c r="S807" s="27"/>
      <c r="T807" s="27"/>
      <c r="U807" s="27"/>
      <c r="V807" s="27"/>
      <c r="W807" s="27"/>
      <c r="X807" s="27"/>
      <c r="Y807" s="27"/>
      <c r="Z807" s="27"/>
      <c r="AA807" s="27"/>
      <c r="AB807" s="27"/>
    </row>
    <row r="808" ht="12.75" customHeight="1">
      <c r="A808" s="5"/>
      <c r="B808" s="27"/>
      <c r="C808" s="27"/>
      <c r="D808" s="27"/>
      <c r="E808" s="27"/>
      <c r="F808" s="27"/>
      <c r="G808" s="78"/>
      <c r="H808" s="31"/>
      <c r="I808" s="27"/>
      <c r="J808" s="27"/>
      <c r="K808" s="27"/>
      <c r="L808" s="27"/>
      <c r="M808" s="27"/>
      <c r="N808" s="27"/>
      <c r="O808" s="27"/>
      <c r="P808" s="27"/>
      <c r="Q808" s="27"/>
      <c r="R808" s="27"/>
      <c r="S808" s="27"/>
      <c r="T808" s="27"/>
      <c r="U808" s="27"/>
      <c r="V808" s="27"/>
      <c r="W808" s="27"/>
      <c r="X808" s="27"/>
      <c r="Y808" s="27"/>
      <c r="Z808" s="27"/>
      <c r="AA808" s="27"/>
      <c r="AB808" s="27"/>
    </row>
    <row r="809" ht="12.75" customHeight="1">
      <c r="A809" s="5"/>
      <c r="B809" s="27"/>
      <c r="C809" s="27"/>
      <c r="D809" s="27"/>
      <c r="E809" s="27"/>
      <c r="F809" s="27"/>
      <c r="G809" s="78"/>
      <c r="H809" s="31"/>
      <c r="I809" s="27"/>
      <c r="J809" s="27"/>
      <c r="K809" s="27"/>
      <c r="L809" s="27"/>
      <c r="M809" s="27"/>
      <c r="N809" s="27"/>
      <c r="O809" s="27"/>
      <c r="P809" s="27"/>
      <c r="Q809" s="27"/>
      <c r="R809" s="27"/>
      <c r="S809" s="27"/>
      <c r="T809" s="27"/>
      <c r="U809" s="27"/>
      <c r="V809" s="27"/>
      <c r="W809" s="27"/>
      <c r="X809" s="27"/>
      <c r="Y809" s="27"/>
      <c r="Z809" s="27"/>
      <c r="AA809" s="27"/>
      <c r="AB809" s="27"/>
    </row>
    <row r="810" ht="12.75" customHeight="1">
      <c r="A810" s="5"/>
      <c r="B810" s="27"/>
      <c r="C810" s="27"/>
      <c r="D810" s="27"/>
      <c r="E810" s="27"/>
      <c r="F810" s="27"/>
      <c r="G810" s="78"/>
      <c r="H810" s="31"/>
      <c r="I810" s="27"/>
      <c r="J810" s="27"/>
      <c r="K810" s="27"/>
      <c r="L810" s="27"/>
      <c r="M810" s="27"/>
      <c r="N810" s="27"/>
      <c r="O810" s="27"/>
      <c r="P810" s="27"/>
      <c r="Q810" s="27"/>
      <c r="R810" s="27"/>
      <c r="S810" s="27"/>
      <c r="T810" s="27"/>
      <c r="U810" s="27"/>
      <c r="V810" s="27"/>
      <c r="W810" s="27"/>
      <c r="X810" s="27"/>
      <c r="Y810" s="27"/>
      <c r="Z810" s="27"/>
      <c r="AA810" s="27"/>
      <c r="AB810" s="27"/>
    </row>
    <row r="811" ht="12.75" customHeight="1">
      <c r="A811" s="5"/>
      <c r="B811" s="27"/>
      <c r="C811" s="27"/>
      <c r="D811" s="27"/>
      <c r="E811" s="27"/>
      <c r="F811" s="27"/>
      <c r="G811" s="78"/>
      <c r="H811" s="31"/>
      <c r="I811" s="27"/>
      <c r="J811" s="27"/>
      <c r="K811" s="27"/>
      <c r="L811" s="27"/>
      <c r="M811" s="27"/>
      <c r="N811" s="27"/>
      <c r="O811" s="27"/>
      <c r="P811" s="27"/>
      <c r="Q811" s="27"/>
      <c r="R811" s="27"/>
      <c r="S811" s="27"/>
      <c r="T811" s="27"/>
      <c r="U811" s="27"/>
      <c r="V811" s="27"/>
      <c r="W811" s="27"/>
      <c r="X811" s="27"/>
      <c r="Y811" s="27"/>
      <c r="Z811" s="27"/>
      <c r="AA811" s="27"/>
      <c r="AB811" s="27"/>
    </row>
    <row r="812" ht="12.75" customHeight="1">
      <c r="A812" s="5"/>
      <c r="B812" s="27"/>
      <c r="C812" s="27"/>
      <c r="D812" s="27"/>
      <c r="E812" s="27"/>
      <c r="F812" s="27"/>
      <c r="G812" s="78"/>
      <c r="H812" s="31"/>
      <c r="I812" s="27"/>
      <c r="J812" s="27"/>
      <c r="K812" s="27"/>
      <c r="L812" s="27"/>
      <c r="M812" s="27"/>
      <c r="N812" s="27"/>
      <c r="O812" s="27"/>
      <c r="P812" s="27"/>
      <c r="Q812" s="27"/>
      <c r="R812" s="27"/>
      <c r="S812" s="27"/>
      <c r="T812" s="27"/>
      <c r="U812" s="27"/>
      <c r="V812" s="27"/>
      <c r="W812" s="27"/>
      <c r="X812" s="27"/>
      <c r="Y812" s="27"/>
      <c r="Z812" s="27"/>
      <c r="AA812" s="27"/>
      <c r="AB812" s="27"/>
    </row>
    <row r="813" ht="12.75" customHeight="1">
      <c r="A813" s="5"/>
      <c r="B813" s="27"/>
      <c r="C813" s="27"/>
      <c r="D813" s="27"/>
      <c r="E813" s="27"/>
      <c r="F813" s="27"/>
      <c r="G813" s="78"/>
      <c r="H813" s="31"/>
      <c r="I813" s="27"/>
      <c r="J813" s="27"/>
      <c r="K813" s="27"/>
      <c r="L813" s="27"/>
      <c r="M813" s="27"/>
      <c r="N813" s="27"/>
      <c r="O813" s="27"/>
      <c r="P813" s="27"/>
      <c r="Q813" s="27"/>
      <c r="R813" s="27"/>
      <c r="S813" s="27"/>
      <c r="T813" s="27"/>
      <c r="U813" s="27"/>
      <c r="V813" s="27"/>
      <c r="W813" s="27"/>
      <c r="X813" s="27"/>
      <c r="Y813" s="27"/>
      <c r="Z813" s="27"/>
      <c r="AA813" s="27"/>
      <c r="AB813" s="27"/>
    </row>
    <row r="814" ht="12.75" customHeight="1">
      <c r="A814" s="5"/>
      <c r="B814" s="27"/>
      <c r="C814" s="27"/>
      <c r="D814" s="27"/>
      <c r="E814" s="27"/>
      <c r="F814" s="27"/>
      <c r="G814" s="78"/>
      <c r="H814" s="31"/>
      <c r="I814" s="27"/>
      <c r="J814" s="27"/>
      <c r="K814" s="27"/>
      <c r="L814" s="27"/>
      <c r="M814" s="27"/>
      <c r="N814" s="27"/>
      <c r="O814" s="27"/>
      <c r="P814" s="27"/>
      <c r="Q814" s="27"/>
      <c r="R814" s="27"/>
      <c r="S814" s="27"/>
      <c r="T814" s="27"/>
      <c r="U814" s="27"/>
      <c r="V814" s="27"/>
      <c r="W814" s="27"/>
      <c r="X814" s="27"/>
      <c r="Y814" s="27"/>
      <c r="Z814" s="27"/>
      <c r="AA814" s="27"/>
      <c r="AB814" s="27"/>
    </row>
    <row r="815" ht="12.75" customHeight="1">
      <c r="A815" s="5"/>
      <c r="B815" s="27"/>
      <c r="C815" s="27"/>
      <c r="D815" s="27"/>
      <c r="E815" s="27"/>
      <c r="F815" s="27"/>
      <c r="G815" s="78"/>
      <c r="H815" s="31"/>
      <c r="I815" s="27"/>
      <c r="J815" s="27"/>
      <c r="K815" s="27"/>
      <c r="L815" s="27"/>
      <c r="M815" s="27"/>
      <c r="N815" s="27"/>
      <c r="O815" s="27"/>
      <c r="P815" s="27"/>
      <c r="Q815" s="27"/>
      <c r="R815" s="27"/>
      <c r="S815" s="27"/>
      <c r="T815" s="27"/>
      <c r="U815" s="27"/>
      <c r="V815" s="27"/>
      <c r="W815" s="27"/>
      <c r="X815" s="27"/>
      <c r="Y815" s="27"/>
      <c r="Z815" s="27"/>
      <c r="AA815" s="27"/>
      <c r="AB815" s="27"/>
    </row>
    <row r="816" ht="12.75" customHeight="1">
      <c r="A816" s="5"/>
      <c r="B816" s="27"/>
      <c r="C816" s="27"/>
      <c r="D816" s="27"/>
      <c r="E816" s="27"/>
      <c r="F816" s="27"/>
      <c r="G816" s="78"/>
      <c r="H816" s="31"/>
      <c r="I816" s="27"/>
      <c r="J816" s="27"/>
      <c r="K816" s="27"/>
      <c r="L816" s="27"/>
      <c r="M816" s="27"/>
      <c r="N816" s="27"/>
      <c r="O816" s="27"/>
      <c r="P816" s="27"/>
      <c r="Q816" s="27"/>
      <c r="R816" s="27"/>
      <c r="S816" s="27"/>
      <c r="T816" s="27"/>
      <c r="U816" s="27"/>
      <c r="V816" s="27"/>
      <c r="W816" s="27"/>
      <c r="X816" s="27"/>
      <c r="Y816" s="27"/>
      <c r="Z816" s="27"/>
      <c r="AA816" s="27"/>
      <c r="AB816" s="27"/>
    </row>
    <row r="817" ht="12.75" customHeight="1">
      <c r="A817" s="5"/>
      <c r="B817" s="27"/>
      <c r="C817" s="27"/>
      <c r="D817" s="27"/>
      <c r="E817" s="27"/>
      <c r="F817" s="27"/>
      <c r="G817" s="78"/>
      <c r="H817" s="31"/>
      <c r="I817" s="27"/>
      <c r="J817" s="27"/>
      <c r="K817" s="27"/>
      <c r="L817" s="27"/>
      <c r="M817" s="27"/>
      <c r="N817" s="27"/>
      <c r="O817" s="27"/>
      <c r="P817" s="27"/>
      <c r="Q817" s="27"/>
      <c r="R817" s="27"/>
      <c r="S817" s="27"/>
      <c r="T817" s="27"/>
      <c r="U817" s="27"/>
      <c r="V817" s="27"/>
      <c r="W817" s="27"/>
      <c r="X817" s="27"/>
      <c r="Y817" s="27"/>
      <c r="Z817" s="27"/>
      <c r="AA817" s="27"/>
      <c r="AB817" s="27"/>
    </row>
    <row r="818" ht="12.75" customHeight="1">
      <c r="A818" s="5"/>
      <c r="B818" s="27"/>
      <c r="C818" s="27"/>
      <c r="D818" s="27"/>
      <c r="E818" s="27"/>
      <c r="F818" s="27"/>
      <c r="G818" s="78"/>
      <c r="H818" s="31"/>
      <c r="I818" s="27"/>
      <c r="J818" s="27"/>
      <c r="K818" s="27"/>
      <c r="L818" s="27"/>
      <c r="M818" s="27"/>
      <c r="N818" s="27"/>
      <c r="O818" s="27"/>
      <c r="P818" s="27"/>
      <c r="Q818" s="27"/>
      <c r="R818" s="27"/>
      <c r="S818" s="27"/>
      <c r="T818" s="27"/>
      <c r="U818" s="27"/>
      <c r="V818" s="27"/>
      <c r="W818" s="27"/>
      <c r="X818" s="27"/>
      <c r="Y818" s="27"/>
      <c r="Z818" s="27"/>
      <c r="AA818" s="27"/>
      <c r="AB818" s="27"/>
    </row>
    <row r="819" ht="12.75" customHeight="1">
      <c r="A819" s="5"/>
      <c r="B819" s="27"/>
      <c r="C819" s="27"/>
      <c r="D819" s="27"/>
      <c r="E819" s="27"/>
      <c r="F819" s="27"/>
      <c r="G819" s="78"/>
      <c r="H819" s="31"/>
      <c r="I819" s="27"/>
      <c r="J819" s="27"/>
      <c r="K819" s="27"/>
      <c r="L819" s="27"/>
      <c r="M819" s="27"/>
      <c r="N819" s="27"/>
      <c r="O819" s="27"/>
      <c r="P819" s="27"/>
      <c r="Q819" s="27"/>
      <c r="R819" s="27"/>
      <c r="S819" s="27"/>
      <c r="T819" s="27"/>
      <c r="U819" s="27"/>
      <c r="V819" s="27"/>
      <c r="W819" s="27"/>
      <c r="X819" s="27"/>
      <c r="Y819" s="27"/>
      <c r="Z819" s="27"/>
      <c r="AA819" s="27"/>
      <c r="AB819" s="27"/>
    </row>
    <row r="820" ht="12.75" customHeight="1">
      <c r="A820" s="5"/>
      <c r="B820" s="27"/>
      <c r="C820" s="27"/>
      <c r="D820" s="27"/>
      <c r="E820" s="27"/>
      <c r="F820" s="27"/>
      <c r="G820" s="78"/>
      <c r="H820" s="31"/>
      <c r="I820" s="27"/>
      <c r="J820" s="27"/>
      <c r="K820" s="27"/>
      <c r="L820" s="27"/>
      <c r="M820" s="27"/>
      <c r="N820" s="27"/>
      <c r="O820" s="27"/>
      <c r="P820" s="27"/>
      <c r="Q820" s="27"/>
      <c r="R820" s="27"/>
      <c r="S820" s="27"/>
      <c r="T820" s="27"/>
      <c r="U820" s="27"/>
      <c r="V820" s="27"/>
      <c r="W820" s="27"/>
      <c r="X820" s="27"/>
      <c r="Y820" s="27"/>
      <c r="Z820" s="27"/>
      <c r="AA820" s="27"/>
      <c r="AB820" s="27"/>
    </row>
    <row r="821" ht="12.75" customHeight="1">
      <c r="A821" s="5"/>
      <c r="B821" s="27"/>
      <c r="C821" s="27"/>
      <c r="D821" s="27"/>
      <c r="E821" s="27"/>
      <c r="F821" s="27"/>
      <c r="G821" s="78"/>
      <c r="H821" s="31"/>
      <c r="I821" s="27"/>
      <c r="J821" s="27"/>
      <c r="K821" s="27"/>
      <c r="L821" s="27"/>
      <c r="M821" s="27"/>
      <c r="N821" s="27"/>
      <c r="O821" s="27"/>
      <c r="P821" s="27"/>
      <c r="Q821" s="27"/>
      <c r="R821" s="27"/>
      <c r="S821" s="27"/>
      <c r="T821" s="27"/>
      <c r="U821" s="27"/>
      <c r="V821" s="27"/>
      <c r="W821" s="27"/>
      <c r="X821" s="27"/>
      <c r="Y821" s="27"/>
      <c r="Z821" s="27"/>
      <c r="AA821" s="27"/>
      <c r="AB821" s="27"/>
    </row>
    <row r="822" ht="12.75" customHeight="1">
      <c r="A822" s="5"/>
      <c r="B822" s="27"/>
      <c r="C822" s="27"/>
      <c r="D822" s="27"/>
      <c r="E822" s="27"/>
      <c r="F822" s="27"/>
      <c r="G822" s="78"/>
      <c r="H822" s="31"/>
      <c r="I822" s="27"/>
      <c r="J822" s="27"/>
      <c r="K822" s="27"/>
      <c r="L822" s="27"/>
      <c r="M822" s="27"/>
      <c r="N822" s="27"/>
      <c r="O822" s="27"/>
      <c r="P822" s="27"/>
      <c r="Q822" s="27"/>
      <c r="R822" s="27"/>
      <c r="S822" s="27"/>
      <c r="T822" s="27"/>
      <c r="U822" s="27"/>
      <c r="V822" s="27"/>
      <c r="W822" s="27"/>
      <c r="X822" s="27"/>
      <c r="Y822" s="27"/>
      <c r="Z822" s="27"/>
      <c r="AA822" s="27"/>
      <c r="AB822" s="27"/>
    </row>
    <row r="823" ht="12.75" customHeight="1">
      <c r="A823" s="5"/>
      <c r="B823" s="27"/>
      <c r="C823" s="27"/>
      <c r="D823" s="27"/>
      <c r="E823" s="27"/>
      <c r="F823" s="27"/>
      <c r="G823" s="78"/>
      <c r="H823" s="31"/>
      <c r="I823" s="27"/>
      <c r="J823" s="27"/>
      <c r="K823" s="27"/>
      <c r="L823" s="27"/>
      <c r="M823" s="27"/>
      <c r="N823" s="27"/>
      <c r="O823" s="27"/>
      <c r="P823" s="27"/>
      <c r="Q823" s="27"/>
      <c r="R823" s="27"/>
      <c r="S823" s="27"/>
      <c r="T823" s="27"/>
      <c r="U823" s="27"/>
      <c r="V823" s="27"/>
      <c r="W823" s="27"/>
      <c r="X823" s="27"/>
      <c r="Y823" s="27"/>
      <c r="Z823" s="27"/>
      <c r="AA823" s="27"/>
      <c r="AB823" s="27"/>
    </row>
    <row r="824" ht="12.75" customHeight="1">
      <c r="A824" s="5"/>
      <c r="B824" s="27"/>
      <c r="C824" s="27"/>
      <c r="D824" s="27"/>
      <c r="E824" s="27"/>
      <c r="F824" s="27"/>
      <c r="G824" s="78"/>
      <c r="H824" s="31"/>
      <c r="I824" s="27"/>
      <c r="J824" s="27"/>
      <c r="K824" s="27"/>
      <c r="L824" s="27"/>
      <c r="M824" s="27"/>
      <c r="N824" s="27"/>
      <c r="O824" s="27"/>
      <c r="P824" s="27"/>
      <c r="Q824" s="27"/>
      <c r="R824" s="27"/>
      <c r="S824" s="27"/>
      <c r="T824" s="27"/>
      <c r="U824" s="27"/>
      <c r="V824" s="27"/>
      <c r="W824" s="27"/>
      <c r="X824" s="27"/>
      <c r="Y824" s="27"/>
      <c r="Z824" s="27"/>
      <c r="AA824" s="27"/>
      <c r="AB824" s="27"/>
    </row>
    <row r="825" ht="12.75" customHeight="1">
      <c r="A825" s="5"/>
      <c r="B825" s="27"/>
      <c r="C825" s="27"/>
      <c r="D825" s="27"/>
      <c r="E825" s="27"/>
      <c r="F825" s="27"/>
      <c r="G825" s="78"/>
      <c r="H825" s="31"/>
      <c r="I825" s="27"/>
      <c r="J825" s="27"/>
      <c r="K825" s="27"/>
      <c r="L825" s="27"/>
      <c r="M825" s="27"/>
      <c r="N825" s="27"/>
      <c r="O825" s="27"/>
      <c r="P825" s="27"/>
      <c r="Q825" s="27"/>
      <c r="R825" s="27"/>
      <c r="S825" s="27"/>
      <c r="T825" s="27"/>
      <c r="U825" s="27"/>
      <c r="V825" s="27"/>
      <c r="W825" s="27"/>
      <c r="X825" s="27"/>
      <c r="Y825" s="27"/>
      <c r="Z825" s="27"/>
      <c r="AA825" s="27"/>
      <c r="AB825" s="27"/>
    </row>
    <row r="826" ht="12.75" customHeight="1">
      <c r="A826" s="5"/>
      <c r="B826" s="27"/>
      <c r="C826" s="27"/>
      <c r="D826" s="27"/>
      <c r="E826" s="27"/>
      <c r="F826" s="27"/>
      <c r="G826" s="78"/>
      <c r="H826" s="31"/>
      <c r="I826" s="27"/>
      <c r="J826" s="27"/>
      <c r="K826" s="27"/>
      <c r="L826" s="27"/>
      <c r="M826" s="27"/>
      <c r="N826" s="27"/>
      <c r="O826" s="27"/>
      <c r="P826" s="27"/>
      <c r="Q826" s="27"/>
      <c r="R826" s="27"/>
      <c r="S826" s="27"/>
      <c r="T826" s="27"/>
      <c r="U826" s="27"/>
      <c r="V826" s="27"/>
      <c r="W826" s="27"/>
      <c r="X826" s="27"/>
      <c r="Y826" s="27"/>
      <c r="Z826" s="27"/>
      <c r="AA826" s="27"/>
      <c r="AB826" s="27"/>
    </row>
    <row r="827" ht="12.75" customHeight="1">
      <c r="A827" s="5"/>
      <c r="B827" s="27"/>
      <c r="C827" s="27"/>
      <c r="D827" s="27"/>
      <c r="E827" s="27"/>
      <c r="F827" s="27"/>
      <c r="G827" s="78"/>
      <c r="H827" s="31"/>
      <c r="I827" s="27"/>
      <c r="J827" s="27"/>
      <c r="K827" s="27"/>
      <c r="L827" s="27"/>
      <c r="M827" s="27"/>
      <c r="N827" s="27"/>
      <c r="O827" s="27"/>
      <c r="P827" s="27"/>
      <c r="Q827" s="27"/>
      <c r="R827" s="27"/>
      <c r="S827" s="27"/>
      <c r="T827" s="27"/>
      <c r="U827" s="27"/>
      <c r="V827" s="27"/>
      <c r="W827" s="27"/>
      <c r="X827" s="27"/>
      <c r="Y827" s="27"/>
      <c r="Z827" s="27"/>
      <c r="AA827" s="27"/>
      <c r="AB827" s="27"/>
    </row>
    <row r="828" ht="12.75" customHeight="1">
      <c r="A828" s="5"/>
      <c r="B828" s="27"/>
      <c r="C828" s="27"/>
      <c r="D828" s="27"/>
      <c r="E828" s="27"/>
      <c r="F828" s="27"/>
      <c r="G828" s="78"/>
      <c r="H828" s="31"/>
      <c r="I828" s="27"/>
      <c r="J828" s="27"/>
      <c r="K828" s="27"/>
      <c r="L828" s="27"/>
      <c r="M828" s="27"/>
      <c r="N828" s="27"/>
      <c r="O828" s="27"/>
      <c r="P828" s="27"/>
      <c r="Q828" s="27"/>
      <c r="R828" s="27"/>
      <c r="S828" s="27"/>
      <c r="T828" s="27"/>
      <c r="U828" s="27"/>
      <c r="V828" s="27"/>
      <c r="W828" s="27"/>
      <c r="X828" s="27"/>
      <c r="Y828" s="27"/>
      <c r="Z828" s="27"/>
      <c r="AA828" s="27"/>
      <c r="AB828" s="27"/>
    </row>
    <row r="829" ht="12.75" customHeight="1">
      <c r="A829" s="5"/>
      <c r="B829" s="27"/>
      <c r="C829" s="27"/>
      <c r="D829" s="27"/>
      <c r="E829" s="27"/>
      <c r="F829" s="27"/>
      <c r="G829" s="78"/>
      <c r="H829" s="31"/>
      <c r="I829" s="27"/>
      <c r="J829" s="27"/>
      <c r="K829" s="27"/>
      <c r="L829" s="27"/>
      <c r="M829" s="27"/>
      <c r="N829" s="27"/>
      <c r="O829" s="27"/>
      <c r="P829" s="27"/>
      <c r="Q829" s="27"/>
      <c r="R829" s="27"/>
      <c r="S829" s="27"/>
      <c r="T829" s="27"/>
      <c r="U829" s="27"/>
      <c r="V829" s="27"/>
      <c r="W829" s="27"/>
      <c r="X829" s="27"/>
      <c r="Y829" s="27"/>
      <c r="Z829" s="27"/>
      <c r="AA829" s="27"/>
      <c r="AB829" s="27"/>
    </row>
    <row r="830" ht="12.75" customHeight="1">
      <c r="A830" s="5"/>
      <c r="B830" s="27"/>
      <c r="C830" s="27"/>
      <c r="D830" s="27"/>
      <c r="E830" s="27"/>
      <c r="F830" s="27"/>
      <c r="G830" s="78"/>
      <c r="H830" s="31"/>
      <c r="I830" s="27"/>
      <c r="J830" s="27"/>
      <c r="K830" s="27"/>
      <c r="L830" s="27"/>
      <c r="M830" s="27"/>
      <c r="N830" s="27"/>
      <c r="O830" s="27"/>
      <c r="P830" s="27"/>
      <c r="Q830" s="27"/>
      <c r="R830" s="27"/>
      <c r="S830" s="27"/>
      <c r="T830" s="27"/>
      <c r="U830" s="27"/>
      <c r="V830" s="27"/>
      <c r="W830" s="27"/>
      <c r="X830" s="27"/>
      <c r="Y830" s="27"/>
      <c r="Z830" s="27"/>
      <c r="AA830" s="27"/>
      <c r="AB830" s="27"/>
    </row>
    <row r="831" ht="12.75" customHeight="1">
      <c r="A831" s="5"/>
      <c r="B831" s="27"/>
      <c r="C831" s="27"/>
      <c r="D831" s="27"/>
      <c r="E831" s="27"/>
      <c r="F831" s="27"/>
      <c r="G831" s="78"/>
      <c r="H831" s="31"/>
      <c r="I831" s="27"/>
      <c r="J831" s="27"/>
      <c r="K831" s="27"/>
      <c r="L831" s="27"/>
      <c r="M831" s="27"/>
      <c r="N831" s="27"/>
      <c r="O831" s="27"/>
      <c r="P831" s="27"/>
      <c r="Q831" s="27"/>
      <c r="R831" s="27"/>
      <c r="S831" s="27"/>
      <c r="T831" s="27"/>
      <c r="U831" s="27"/>
      <c r="V831" s="27"/>
      <c r="W831" s="27"/>
      <c r="X831" s="27"/>
      <c r="Y831" s="27"/>
      <c r="Z831" s="27"/>
      <c r="AA831" s="27"/>
      <c r="AB831" s="27"/>
    </row>
    <row r="832" ht="12.75" customHeight="1">
      <c r="A832" s="5"/>
      <c r="B832" s="27"/>
      <c r="C832" s="27"/>
      <c r="D832" s="27"/>
      <c r="E832" s="27"/>
      <c r="F832" s="27"/>
      <c r="G832" s="78"/>
      <c r="H832" s="31"/>
      <c r="I832" s="27"/>
      <c r="J832" s="27"/>
      <c r="K832" s="27"/>
      <c r="L832" s="27"/>
      <c r="M832" s="27"/>
      <c r="N832" s="27"/>
      <c r="O832" s="27"/>
      <c r="P832" s="27"/>
      <c r="Q832" s="27"/>
      <c r="R832" s="27"/>
      <c r="S832" s="27"/>
      <c r="T832" s="27"/>
      <c r="U832" s="27"/>
      <c r="V832" s="27"/>
      <c r="W832" s="27"/>
      <c r="X832" s="27"/>
      <c r="Y832" s="27"/>
      <c r="Z832" s="27"/>
      <c r="AA832" s="27"/>
      <c r="AB832" s="27"/>
    </row>
    <row r="833" ht="12.75" customHeight="1">
      <c r="A833" s="5"/>
      <c r="B833" s="27"/>
      <c r="C833" s="27"/>
      <c r="D833" s="27"/>
      <c r="E833" s="27"/>
      <c r="F833" s="27"/>
      <c r="G833" s="78"/>
      <c r="H833" s="31"/>
      <c r="I833" s="27"/>
      <c r="J833" s="27"/>
      <c r="K833" s="27"/>
      <c r="L833" s="27"/>
      <c r="M833" s="27"/>
      <c r="N833" s="27"/>
      <c r="O833" s="27"/>
      <c r="P833" s="27"/>
      <c r="Q833" s="27"/>
      <c r="R833" s="27"/>
      <c r="S833" s="27"/>
      <c r="T833" s="27"/>
      <c r="U833" s="27"/>
      <c r="V833" s="27"/>
      <c r="W833" s="27"/>
      <c r="X833" s="27"/>
      <c r="Y833" s="27"/>
      <c r="Z833" s="27"/>
      <c r="AA833" s="27"/>
      <c r="AB833" s="27"/>
    </row>
    <row r="834" ht="12.75" customHeight="1">
      <c r="A834" s="5"/>
      <c r="B834" s="27"/>
      <c r="C834" s="27"/>
      <c r="D834" s="27"/>
      <c r="E834" s="27"/>
      <c r="F834" s="27"/>
      <c r="G834" s="78"/>
      <c r="H834" s="31"/>
      <c r="I834" s="27"/>
      <c r="J834" s="27"/>
      <c r="K834" s="27"/>
      <c r="L834" s="27"/>
      <c r="M834" s="27"/>
      <c r="N834" s="27"/>
      <c r="O834" s="27"/>
      <c r="P834" s="27"/>
      <c r="Q834" s="27"/>
      <c r="R834" s="27"/>
      <c r="S834" s="27"/>
      <c r="T834" s="27"/>
      <c r="U834" s="27"/>
      <c r="V834" s="27"/>
      <c r="W834" s="27"/>
      <c r="X834" s="27"/>
      <c r="Y834" s="27"/>
      <c r="Z834" s="27"/>
      <c r="AA834" s="27"/>
      <c r="AB834" s="27"/>
    </row>
    <row r="835" ht="12.75" customHeight="1">
      <c r="A835" s="5"/>
      <c r="B835" s="27"/>
      <c r="C835" s="27"/>
      <c r="D835" s="27"/>
      <c r="E835" s="27"/>
      <c r="F835" s="27"/>
      <c r="G835" s="78"/>
      <c r="H835" s="31"/>
      <c r="I835" s="27"/>
      <c r="J835" s="27"/>
      <c r="K835" s="27"/>
      <c r="L835" s="27"/>
      <c r="M835" s="27"/>
      <c r="N835" s="27"/>
      <c r="O835" s="27"/>
      <c r="P835" s="27"/>
      <c r="Q835" s="27"/>
      <c r="R835" s="27"/>
      <c r="S835" s="27"/>
      <c r="T835" s="27"/>
      <c r="U835" s="27"/>
      <c r="V835" s="27"/>
      <c r="W835" s="27"/>
      <c r="X835" s="27"/>
      <c r="Y835" s="27"/>
      <c r="Z835" s="27"/>
      <c r="AA835" s="27"/>
      <c r="AB835" s="27"/>
    </row>
    <row r="836" ht="12.75" customHeight="1">
      <c r="A836" s="5"/>
      <c r="B836" s="27"/>
      <c r="C836" s="27"/>
      <c r="D836" s="27"/>
      <c r="E836" s="27"/>
      <c r="F836" s="27"/>
      <c r="G836" s="78"/>
      <c r="H836" s="31"/>
      <c r="I836" s="27"/>
      <c r="J836" s="27"/>
      <c r="K836" s="27"/>
      <c r="L836" s="27"/>
      <c r="M836" s="27"/>
      <c r="N836" s="27"/>
      <c r="O836" s="27"/>
      <c r="P836" s="27"/>
      <c r="Q836" s="27"/>
      <c r="R836" s="27"/>
      <c r="S836" s="27"/>
      <c r="T836" s="27"/>
      <c r="U836" s="27"/>
      <c r="V836" s="27"/>
      <c r="W836" s="27"/>
      <c r="X836" s="27"/>
      <c r="Y836" s="27"/>
      <c r="Z836" s="27"/>
      <c r="AA836" s="27"/>
      <c r="AB836" s="27"/>
    </row>
    <row r="837" ht="12.75" customHeight="1">
      <c r="A837" s="5"/>
      <c r="B837" s="27"/>
      <c r="C837" s="27"/>
      <c r="D837" s="27"/>
      <c r="E837" s="27"/>
      <c r="F837" s="27"/>
      <c r="G837" s="78"/>
      <c r="H837" s="31"/>
      <c r="I837" s="27"/>
      <c r="J837" s="27"/>
      <c r="K837" s="27"/>
      <c r="L837" s="27"/>
      <c r="M837" s="27"/>
      <c r="N837" s="27"/>
      <c r="O837" s="27"/>
      <c r="P837" s="27"/>
      <c r="Q837" s="27"/>
      <c r="R837" s="27"/>
      <c r="S837" s="27"/>
      <c r="T837" s="27"/>
      <c r="U837" s="27"/>
      <c r="V837" s="27"/>
      <c r="W837" s="27"/>
      <c r="X837" s="27"/>
      <c r="Y837" s="27"/>
      <c r="Z837" s="27"/>
      <c r="AA837" s="27"/>
      <c r="AB837" s="27"/>
    </row>
    <row r="838" ht="12.75" customHeight="1">
      <c r="A838" s="5"/>
      <c r="B838" s="27"/>
      <c r="C838" s="27"/>
      <c r="D838" s="27"/>
      <c r="E838" s="27"/>
      <c r="F838" s="27"/>
      <c r="G838" s="78"/>
      <c r="H838" s="31"/>
      <c r="I838" s="27"/>
      <c r="J838" s="27"/>
      <c r="K838" s="27"/>
      <c r="L838" s="27"/>
      <c r="M838" s="27"/>
      <c r="N838" s="27"/>
      <c r="O838" s="27"/>
      <c r="P838" s="27"/>
      <c r="Q838" s="27"/>
      <c r="R838" s="27"/>
      <c r="S838" s="27"/>
      <c r="T838" s="27"/>
      <c r="U838" s="27"/>
      <c r="V838" s="27"/>
      <c r="W838" s="27"/>
      <c r="X838" s="27"/>
      <c r="Y838" s="27"/>
      <c r="Z838" s="27"/>
      <c r="AA838" s="27"/>
      <c r="AB838" s="27"/>
    </row>
    <row r="839" ht="12.75" customHeight="1">
      <c r="A839" s="5"/>
      <c r="B839" s="27"/>
      <c r="C839" s="27"/>
      <c r="D839" s="27"/>
      <c r="E839" s="27"/>
      <c r="F839" s="27"/>
      <c r="G839" s="78"/>
      <c r="H839" s="31"/>
      <c r="I839" s="27"/>
      <c r="J839" s="27"/>
      <c r="K839" s="27"/>
      <c r="L839" s="27"/>
      <c r="M839" s="27"/>
      <c r="N839" s="27"/>
      <c r="O839" s="27"/>
      <c r="P839" s="27"/>
      <c r="Q839" s="27"/>
      <c r="R839" s="27"/>
      <c r="S839" s="27"/>
      <c r="T839" s="27"/>
      <c r="U839" s="27"/>
      <c r="V839" s="27"/>
      <c r="W839" s="27"/>
      <c r="X839" s="27"/>
      <c r="Y839" s="27"/>
      <c r="Z839" s="27"/>
      <c r="AA839" s="27"/>
      <c r="AB839" s="27"/>
    </row>
    <row r="840" ht="12.75" customHeight="1">
      <c r="A840" s="5"/>
      <c r="B840" s="27"/>
      <c r="C840" s="27"/>
      <c r="D840" s="27"/>
      <c r="E840" s="27"/>
      <c r="F840" s="27"/>
      <c r="G840" s="78"/>
      <c r="H840" s="31"/>
      <c r="I840" s="27"/>
      <c r="J840" s="27"/>
      <c r="K840" s="27"/>
      <c r="L840" s="27"/>
      <c r="M840" s="27"/>
      <c r="N840" s="27"/>
      <c r="O840" s="27"/>
      <c r="P840" s="27"/>
      <c r="Q840" s="27"/>
      <c r="R840" s="27"/>
      <c r="S840" s="27"/>
      <c r="T840" s="27"/>
      <c r="U840" s="27"/>
      <c r="V840" s="27"/>
      <c r="W840" s="27"/>
      <c r="X840" s="27"/>
      <c r="Y840" s="27"/>
      <c r="Z840" s="27"/>
      <c r="AA840" s="27"/>
      <c r="AB840" s="27"/>
    </row>
    <row r="841" ht="12.75" customHeight="1">
      <c r="A841" s="5"/>
      <c r="B841" s="27"/>
      <c r="C841" s="27"/>
      <c r="D841" s="27"/>
      <c r="E841" s="27"/>
      <c r="F841" s="27"/>
      <c r="G841" s="78"/>
      <c r="H841" s="31"/>
      <c r="I841" s="27"/>
      <c r="J841" s="27"/>
      <c r="K841" s="27"/>
      <c r="L841" s="27"/>
      <c r="M841" s="27"/>
      <c r="N841" s="27"/>
      <c r="O841" s="27"/>
      <c r="P841" s="27"/>
      <c r="Q841" s="27"/>
      <c r="R841" s="27"/>
      <c r="S841" s="27"/>
      <c r="T841" s="27"/>
      <c r="U841" s="27"/>
      <c r="V841" s="27"/>
      <c r="W841" s="27"/>
      <c r="X841" s="27"/>
      <c r="Y841" s="27"/>
      <c r="Z841" s="27"/>
      <c r="AA841" s="27"/>
      <c r="AB841" s="27"/>
    </row>
    <row r="842" ht="12.75" customHeight="1">
      <c r="A842" s="5"/>
      <c r="B842" s="27"/>
      <c r="C842" s="27"/>
      <c r="D842" s="27"/>
      <c r="E842" s="27"/>
      <c r="F842" s="27"/>
      <c r="G842" s="78"/>
      <c r="H842" s="31"/>
      <c r="I842" s="27"/>
      <c r="J842" s="27"/>
      <c r="K842" s="27"/>
      <c r="L842" s="27"/>
      <c r="M842" s="27"/>
      <c r="N842" s="27"/>
      <c r="O842" s="27"/>
      <c r="P842" s="27"/>
      <c r="Q842" s="27"/>
      <c r="R842" s="27"/>
      <c r="S842" s="27"/>
      <c r="T842" s="27"/>
      <c r="U842" s="27"/>
      <c r="V842" s="27"/>
      <c r="W842" s="27"/>
      <c r="X842" s="27"/>
      <c r="Y842" s="27"/>
      <c r="Z842" s="27"/>
      <c r="AA842" s="27"/>
      <c r="AB842" s="27"/>
    </row>
    <row r="843" ht="12.75" customHeight="1">
      <c r="A843" s="5"/>
      <c r="B843" s="27"/>
      <c r="C843" s="27"/>
      <c r="D843" s="27"/>
      <c r="E843" s="27"/>
      <c r="F843" s="27"/>
      <c r="G843" s="78"/>
      <c r="H843" s="31"/>
      <c r="I843" s="27"/>
      <c r="J843" s="27"/>
      <c r="K843" s="27"/>
      <c r="L843" s="27"/>
      <c r="M843" s="27"/>
      <c r="N843" s="27"/>
      <c r="O843" s="27"/>
      <c r="P843" s="27"/>
      <c r="Q843" s="27"/>
      <c r="R843" s="27"/>
      <c r="S843" s="27"/>
      <c r="T843" s="27"/>
      <c r="U843" s="27"/>
      <c r="V843" s="27"/>
      <c r="W843" s="27"/>
      <c r="X843" s="27"/>
      <c r="Y843" s="27"/>
      <c r="Z843" s="27"/>
      <c r="AA843" s="27"/>
      <c r="AB843" s="27"/>
    </row>
    <row r="844" ht="12.75" customHeight="1">
      <c r="A844" s="5"/>
      <c r="B844" s="27"/>
      <c r="C844" s="27"/>
      <c r="D844" s="27"/>
      <c r="E844" s="27"/>
      <c r="F844" s="27"/>
      <c r="G844" s="78"/>
      <c r="H844" s="31"/>
      <c r="I844" s="27"/>
      <c r="J844" s="27"/>
      <c r="K844" s="27"/>
      <c r="L844" s="27"/>
      <c r="M844" s="27"/>
      <c r="N844" s="27"/>
      <c r="O844" s="27"/>
      <c r="P844" s="27"/>
      <c r="Q844" s="27"/>
      <c r="R844" s="27"/>
      <c r="S844" s="27"/>
      <c r="T844" s="27"/>
      <c r="U844" s="27"/>
      <c r="V844" s="27"/>
      <c r="W844" s="27"/>
      <c r="X844" s="27"/>
      <c r="Y844" s="27"/>
      <c r="Z844" s="27"/>
      <c r="AA844" s="27"/>
      <c r="AB844" s="27"/>
    </row>
    <row r="845" ht="12.75" customHeight="1">
      <c r="A845" s="5"/>
      <c r="B845" s="27"/>
      <c r="C845" s="27"/>
      <c r="D845" s="27"/>
      <c r="E845" s="27"/>
      <c r="F845" s="27"/>
      <c r="G845" s="78"/>
      <c r="H845" s="31"/>
      <c r="I845" s="27"/>
      <c r="J845" s="27"/>
      <c r="K845" s="27"/>
      <c r="L845" s="27"/>
      <c r="M845" s="27"/>
      <c r="N845" s="27"/>
      <c r="O845" s="27"/>
      <c r="P845" s="27"/>
      <c r="Q845" s="27"/>
      <c r="R845" s="27"/>
      <c r="S845" s="27"/>
      <c r="T845" s="27"/>
      <c r="U845" s="27"/>
      <c r="V845" s="27"/>
      <c r="W845" s="27"/>
      <c r="X845" s="27"/>
      <c r="Y845" s="27"/>
      <c r="Z845" s="27"/>
      <c r="AA845" s="27"/>
      <c r="AB845" s="27"/>
    </row>
    <row r="846" ht="12.75" customHeight="1">
      <c r="A846" s="5"/>
      <c r="B846" s="27"/>
      <c r="C846" s="27"/>
      <c r="D846" s="27"/>
      <c r="E846" s="27"/>
      <c r="F846" s="27"/>
      <c r="G846" s="78"/>
      <c r="H846" s="31"/>
      <c r="I846" s="27"/>
      <c r="J846" s="27"/>
      <c r="K846" s="27"/>
      <c r="L846" s="27"/>
      <c r="M846" s="27"/>
      <c r="N846" s="27"/>
      <c r="O846" s="27"/>
      <c r="P846" s="27"/>
      <c r="Q846" s="27"/>
      <c r="R846" s="27"/>
      <c r="S846" s="27"/>
      <c r="T846" s="27"/>
      <c r="U846" s="27"/>
      <c r="V846" s="27"/>
      <c r="W846" s="27"/>
      <c r="X846" s="27"/>
      <c r="Y846" s="27"/>
      <c r="Z846" s="27"/>
      <c r="AA846" s="27"/>
      <c r="AB846" s="27"/>
    </row>
    <row r="847" ht="12.75" customHeight="1">
      <c r="A847" s="5"/>
      <c r="B847" s="27"/>
      <c r="C847" s="27"/>
      <c r="D847" s="27"/>
      <c r="E847" s="27"/>
      <c r="F847" s="27"/>
      <c r="G847" s="78"/>
      <c r="H847" s="31"/>
      <c r="I847" s="27"/>
      <c r="J847" s="27"/>
      <c r="K847" s="27"/>
      <c r="L847" s="27"/>
      <c r="M847" s="27"/>
      <c r="N847" s="27"/>
      <c r="O847" s="27"/>
      <c r="P847" s="27"/>
      <c r="Q847" s="27"/>
      <c r="R847" s="27"/>
      <c r="S847" s="27"/>
      <c r="T847" s="27"/>
      <c r="U847" s="27"/>
      <c r="V847" s="27"/>
      <c r="W847" s="27"/>
      <c r="X847" s="27"/>
      <c r="Y847" s="27"/>
      <c r="Z847" s="27"/>
      <c r="AA847" s="27"/>
      <c r="AB847" s="27"/>
    </row>
    <row r="848" ht="12.75" customHeight="1">
      <c r="A848" s="5"/>
      <c r="B848" s="27"/>
      <c r="C848" s="27"/>
      <c r="D848" s="27"/>
      <c r="E848" s="27"/>
      <c r="F848" s="27"/>
      <c r="G848" s="78"/>
      <c r="H848" s="31"/>
      <c r="I848" s="27"/>
      <c r="J848" s="27"/>
      <c r="K848" s="27"/>
      <c r="L848" s="27"/>
      <c r="M848" s="27"/>
      <c r="N848" s="27"/>
      <c r="O848" s="27"/>
      <c r="P848" s="27"/>
      <c r="Q848" s="27"/>
      <c r="R848" s="27"/>
      <c r="S848" s="27"/>
      <c r="T848" s="27"/>
      <c r="U848" s="27"/>
      <c r="V848" s="27"/>
      <c r="W848" s="27"/>
      <c r="X848" s="27"/>
      <c r="Y848" s="27"/>
      <c r="Z848" s="27"/>
      <c r="AA848" s="27"/>
      <c r="AB848" s="27"/>
    </row>
    <row r="849" ht="12.75" customHeight="1">
      <c r="A849" s="5"/>
      <c r="B849" s="27"/>
      <c r="C849" s="27"/>
      <c r="D849" s="27"/>
      <c r="E849" s="27"/>
      <c r="F849" s="27"/>
      <c r="G849" s="78"/>
      <c r="H849" s="31"/>
      <c r="I849" s="27"/>
      <c r="J849" s="27"/>
      <c r="K849" s="27"/>
      <c r="L849" s="27"/>
      <c r="M849" s="27"/>
      <c r="N849" s="27"/>
      <c r="O849" s="27"/>
      <c r="P849" s="27"/>
      <c r="Q849" s="27"/>
      <c r="R849" s="27"/>
      <c r="S849" s="27"/>
      <c r="T849" s="27"/>
      <c r="U849" s="27"/>
      <c r="V849" s="27"/>
      <c r="W849" s="27"/>
      <c r="X849" s="27"/>
      <c r="Y849" s="27"/>
      <c r="Z849" s="27"/>
      <c r="AA849" s="27"/>
      <c r="AB849" s="27"/>
    </row>
    <row r="850" ht="12.75" customHeight="1">
      <c r="A850" s="5"/>
      <c r="B850" s="27"/>
      <c r="C850" s="27"/>
      <c r="D850" s="27"/>
      <c r="E850" s="27"/>
      <c r="F850" s="27"/>
      <c r="G850" s="78"/>
      <c r="H850" s="31"/>
      <c r="I850" s="27"/>
      <c r="J850" s="27"/>
      <c r="K850" s="27"/>
      <c r="L850" s="27"/>
      <c r="M850" s="27"/>
      <c r="N850" s="27"/>
      <c r="O850" s="27"/>
      <c r="P850" s="27"/>
      <c r="Q850" s="27"/>
      <c r="R850" s="27"/>
      <c r="S850" s="27"/>
      <c r="T850" s="27"/>
      <c r="U850" s="27"/>
      <c r="V850" s="27"/>
      <c r="W850" s="27"/>
      <c r="X850" s="27"/>
      <c r="Y850" s="27"/>
      <c r="Z850" s="27"/>
      <c r="AA850" s="27"/>
      <c r="AB850" s="27"/>
    </row>
    <row r="851" ht="12.75" customHeight="1">
      <c r="A851" s="5"/>
      <c r="B851" s="27"/>
      <c r="C851" s="27"/>
      <c r="D851" s="27"/>
      <c r="E851" s="27"/>
      <c r="F851" s="27"/>
      <c r="G851" s="78"/>
      <c r="H851" s="31"/>
      <c r="I851" s="27"/>
      <c r="J851" s="27"/>
      <c r="K851" s="27"/>
      <c r="L851" s="27"/>
      <c r="M851" s="27"/>
      <c r="N851" s="27"/>
      <c r="O851" s="27"/>
      <c r="P851" s="27"/>
      <c r="Q851" s="27"/>
      <c r="R851" s="27"/>
      <c r="S851" s="27"/>
      <c r="T851" s="27"/>
      <c r="U851" s="27"/>
      <c r="V851" s="27"/>
      <c r="W851" s="27"/>
      <c r="X851" s="27"/>
      <c r="Y851" s="27"/>
      <c r="Z851" s="27"/>
      <c r="AA851" s="27"/>
      <c r="AB851" s="27"/>
    </row>
    <row r="852" ht="12.75" customHeight="1">
      <c r="A852" s="5"/>
      <c r="B852" s="27"/>
      <c r="C852" s="27"/>
      <c r="D852" s="27"/>
      <c r="E852" s="27"/>
      <c r="F852" s="27"/>
      <c r="G852" s="78"/>
      <c r="H852" s="31"/>
      <c r="I852" s="27"/>
      <c r="J852" s="27"/>
      <c r="K852" s="27"/>
      <c r="L852" s="27"/>
      <c r="M852" s="27"/>
      <c r="N852" s="27"/>
      <c r="O852" s="27"/>
      <c r="P852" s="27"/>
      <c r="Q852" s="27"/>
      <c r="R852" s="27"/>
      <c r="S852" s="27"/>
      <c r="T852" s="27"/>
      <c r="U852" s="27"/>
      <c r="V852" s="27"/>
      <c r="W852" s="27"/>
      <c r="X852" s="27"/>
      <c r="Y852" s="27"/>
      <c r="Z852" s="27"/>
      <c r="AA852" s="27"/>
      <c r="AB852" s="27"/>
    </row>
    <row r="853" ht="12.75" customHeight="1">
      <c r="A853" s="5"/>
      <c r="B853" s="27"/>
      <c r="C853" s="27"/>
      <c r="D853" s="27"/>
      <c r="E853" s="27"/>
      <c r="F853" s="27"/>
      <c r="G853" s="78"/>
      <c r="H853" s="31"/>
      <c r="I853" s="27"/>
      <c r="J853" s="27"/>
      <c r="K853" s="27"/>
      <c r="L853" s="27"/>
      <c r="M853" s="27"/>
      <c r="N853" s="27"/>
      <c r="O853" s="27"/>
      <c r="P853" s="27"/>
      <c r="Q853" s="27"/>
      <c r="R853" s="27"/>
      <c r="S853" s="27"/>
      <c r="T853" s="27"/>
      <c r="U853" s="27"/>
      <c r="V853" s="27"/>
      <c r="W853" s="27"/>
      <c r="X853" s="27"/>
      <c r="Y853" s="27"/>
      <c r="Z853" s="27"/>
      <c r="AA853" s="27"/>
      <c r="AB853" s="27"/>
    </row>
    <row r="854" ht="12.75" customHeight="1">
      <c r="A854" s="5"/>
      <c r="B854" s="27"/>
      <c r="C854" s="27"/>
      <c r="D854" s="27"/>
      <c r="E854" s="27"/>
      <c r="F854" s="27"/>
      <c r="G854" s="78"/>
      <c r="H854" s="31"/>
      <c r="I854" s="27"/>
      <c r="J854" s="27"/>
      <c r="K854" s="27"/>
      <c r="L854" s="27"/>
      <c r="M854" s="27"/>
      <c r="N854" s="27"/>
      <c r="O854" s="27"/>
      <c r="P854" s="27"/>
      <c r="Q854" s="27"/>
      <c r="R854" s="27"/>
      <c r="S854" s="27"/>
      <c r="T854" s="27"/>
      <c r="U854" s="27"/>
      <c r="V854" s="27"/>
      <c r="W854" s="27"/>
      <c r="X854" s="27"/>
      <c r="Y854" s="27"/>
      <c r="Z854" s="27"/>
      <c r="AA854" s="27"/>
      <c r="AB854" s="27"/>
    </row>
    <row r="855" ht="12.75" customHeight="1">
      <c r="A855" s="5"/>
      <c r="B855" s="27"/>
      <c r="C855" s="27"/>
      <c r="D855" s="27"/>
      <c r="E855" s="27"/>
      <c r="F855" s="27"/>
      <c r="G855" s="78"/>
      <c r="H855" s="31"/>
      <c r="I855" s="27"/>
      <c r="J855" s="27"/>
      <c r="K855" s="27"/>
      <c r="L855" s="27"/>
      <c r="M855" s="27"/>
      <c r="N855" s="27"/>
      <c r="O855" s="27"/>
      <c r="P855" s="27"/>
      <c r="Q855" s="27"/>
      <c r="R855" s="27"/>
      <c r="S855" s="27"/>
      <c r="T855" s="27"/>
      <c r="U855" s="27"/>
      <c r="V855" s="27"/>
      <c r="W855" s="27"/>
      <c r="X855" s="27"/>
      <c r="Y855" s="27"/>
      <c r="Z855" s="27"/>
      <c r="AA855" s="27"/>
      <c r="AB855" s="27"/>
    </row>
    <row r="856" ht="12.75" customHeight="1">
      <c r="A856" s="5"/>
      <c r="B856" s="27"/>
      <c r="C856" s="27"/>
      <c r="D856" s="27"/>
      <c r="E856" s="27"/>
      <c r="F856" s="27"/>
      <c r="G856" s="78"/>
      <c r="H856" s="31"/>
      <c r="I856" s="27"/>
      <c r="J856" s="27"/>
      <c r="K856" s="27"/>
      <c r="L856" s="27"/>
      <c r="M856" s="27"/>
      <c r="N856" s="27"/>
      <c r="O856" s="27"/>
      <c r="P856" s="27"/>
      <c r="Q856" s="27"/>
      <c r="R856" s="27"/>
      <c r="S856" s="27"/>
      <c r="T856" s="27"/>
      <c r="U856" s="27"/>
      <c r="V856" s="27"/>
      <c r="W856" s="27"/>
      <c r="X856" s="27"/>
      <c r="Y856" s="27"/>
      <c r="Z856" s="27"/>
      <c r="AA856" s="27"/>
      <c r="AB856" s="27"/>
    </row>
    <row r="857" ht="12.75" customHeight="1">
      <c r="A857" s="5"/>
      <c r="B857" s="27"/>
      <c r="C857" s="27"/>
      <c r="D857" s="27"/>
      <c r="E857" s="27"/>
      <c r="F857" s="27"/>
      <c r="G857" s="78"/>
      <c r="H857" s="31"/>
      <c r="I857" s="27"/>
      <c r="J857" s="27"/>
      <c r="K857" s="27"/>
      <c r="L857" s="27"/>
      <c r="M857" s="27"/>
      <c r="N857" s="27"/>
      <c r="O857" s="27"/>
      <c r="P857" s="27"/>
      <c r="Q857" s="27"/>
      <c r="R857" s="27"/>
      <c r="S857" s="27"/>
      <c r="T857" s="27"/>
      <c r="U857" s="27"/>
      <c r="V857" s="27"/>
      <c r="W857" s="27"/>
      <c r="X857" s="27"/>
      <c r="Y857" s="27"/>
      <c r="Z857" s="27"/>
      <c r="AA857" s="27"/>
      <c r="AB857" s="27"/>
    </row>
    <row r="858" ht="12.75" customHeight="1">
      <c r="A858" s="5"/>
      <c r="B858" s="27"/>
      <c r="C858" s="27"/>
      <c r="D858" s="27"/>
      <c r="E858" s="27"/>
      <c r="F858" s="27"/>
      <c r="G858" s="78"/>
      <c r="H858" s="31"/>
      <c r="I858" s="27"/>
      <c r="J858" s="27"/>
      <c r="K858" s="27"/>
      <c r="L858" s="27"/>
      <c r="M858" s="27"/>
      <c r="N858" s="27"/>
      <c r="O858" s="27"/>
      <c r="P858" s="27"/>
      <c r="Q858" s="27"/>
      <c r="R858" s="27"/>
      <c r="S858" s="27"/>
      <c r="T858" s="27"/>
      <c r="U858" s="27"/>
      <c r="V858" s="27"/>
      <c r="W858" s="27"/>
      <c r="X858" s="27"/>
      <c r="Y858" s="27"/>
      <c r="Z858" s="27"/>
      <c r="AA858" s="27"/>
      <c r="AB858" s="27"/>
    </row>
    <row r="859" ht="12.75" customHeight="1">
      <c r="A859" s="5"/>
      <c r="B859" s="27"/>
      <c r="C859" s="27"/>
      <c r="D859" s="27"/>
      <c r="E859" s="27"/>
      <c r="F859" s="27"/>
      <c r="G859" s="78"/>
      <c r="H859" s="31"/>
      <c r="I859" s="27"/>
      <c r="J859" s="27"/>
      <c r="K859" s="27"/>
      <c r="L859" s="27"/>
      <c r="M859" s="27"/>
      <c r="N859" s="27"/>
      <c r="O859" s="27"/>
      <c r="P859" s="27"/>
      <c r="Q859" s="27"/>
      <c r="R859" s="27"/>
      <c r="S859" s="27"/>
      <c r="T859" s="27"/>
      <c r="U859" s="27"/>
      <c r="V859" s="27"/>
      <c r="W859" s="27"/>
      <c r="X859" s="27"/>
      <c r="Y859" s="27"/>
      <c r="Z859" s="27"/>
      <c r="AA859" s="27"/>
      <c r="AB859" s="27"/>
    </row>
    <row r="860" ht="12.75" customHeight="1">
      <c r="A860" s="5"/>
      <c r="B860" s="27"/>
      <c r="C860" s="27"/>
      <c r="D860" s="27"/>
      <c r="E860" s="27"/>
      <c r="F860" s="27"/>
      <c r="G860" s="78"/>
      <c r="H860" s="31"/>
      <c r="I860" s="27"/>
      <c r="J860" s="27"/>
      <c r="K860" s="27"/>
      <c r="L860" s="27"/>
      <c r="M860" s="27"/>
      <c r="N860" s="27"/>
      <c r="O860" s="27"/>
      <c r="P860" s="27"/>
      <c r="Q860" s="27"/>
      <c r="R860" s="27"/>
      <c r="S860" s="27"/>
      <c r="T860" s="27"/>
      <c r="U860" s="27"/>
      <c r="V860" s="27"/>
      <c r="W860" s="27"/>
      <c r="X860" s="27"/>
      <c r="Y860" s="27"/>
      <c r="Z860" s="27"/>
      <c r="AA860" s="27"/>
      <c r="AB860" s="27"/>
    </row>
    <row r="861" ht="12.75" customHeight="1">
      <c r="A861" s="5"/>
      <c r="B861" s="27"/>
      <c r="C861" s="27"/>
      <c r="D861" s="27"/>
      <c r="E861" s="27"/>
      <c r="F861" s="27"/>
      <c r="G861" s="78"/>
      <c r="H861" s="31"/>
      <c r="I861" s="27"/>
      <c r="J861" s="27"/>
      <c r="K861" s="27"/>
      <c r="L861" s="27"/>
      <c r="M861" s="27"/>
      <c r="N861" s="27"/>
      <c r="O861" s="27"/>
      <c r="P861" s="27"/>
      <c r="Q861" s="27"/>
      <c r="R861" s="27"/>
      <c r="S861" s="27"/>
      <c r="T861" s="27"/>
      <c r="U861" s="27"/>
      <c r="V861" s="27"/>
      <c r="W861" s="27"/>
      <c r="X861" s="27"/>
      <c r="Y861" s="27"/>
      <c r="Z861" s="27"/>
      <c r="AA861" s="27"/>
      <c r="AB861" s="27"/>
    </row>
    <row r="862" ht="12.75" customHeight="1">
      <c r="A862" s="5"/>
      <c r="B862" s="27"/>
      <c r="C862" s="27"/>
      <c r="D862" s="27"/>
      <c r="E862" s="27"/>
      <c r="F862" s="27"/>
      <c r="G862" s="78"/>
      <c r="H862" s="31"/>
      <c r="I862" s="27"/>
      <c r="J862" s="27"/>
      <c r="K862" s="27"/>
      <c r="L862" s="27"/>
      <c r="M862" s="27"/>
      <c r="N862" s="27"/>
      <c r="O862" s="27"/>
      <c r="P862" s="27"/>
      <c r="Q862" s="27"/>
      <c r="R862" s="27"/>
      <c r="S862" s="27"/>
      <c r="T862" s="27"/>
      <c r="U862" s="27"/>
      <c r="V862" s="27"/>
      <c r="W862" s="27"/>
      <c r="X862" s="27"/>
      <c r="Y862" s="27"/>
      <c r="Z862" s="27"/>
      <c r="AA862" s="27"/>
      <c r="AB862" s="27"/>
    </row>
    <row r="863" ht="12.75" customHeight="1">
      <c r="A863" s="5"/>
      <c r="B863" s="27"/>
      <c r="C863" s="27"/>
      <c r="D863" s="27"/>
      <c r="E863" s="27"/>
      <c r="F863" s="27"/>
      <c r="G863" s="78"/>
      <c r="H863" s="31"/>
      <c r="I863" s="27"/>
      <c r="J863" s="27"/>
      <c r="K863" s="27"/>
      <c r="L863" s="27"/>
      <c r="M863" s="27"/>
      <c r="N863" s="27"/>
      <c r="O863" s="27"/>
      <c r="P863" s="27"/>
      <c r="Q863" s="27"/>
      <c r="R863" s="27"/>
      <c r="S863" s="27"/>
      <c r="T863" s="27"/>
      <c r="U863" s="27"/>
      <c r="V863" s="27"/>
      <c r="W863" s="27"/>
      <c r="X863" s="27"/>
      <c r="Y863" s="27"/>
      <c r="Z863" s="27"/>
      <c r="AA863" s="27"/>
      <c r="AB863" s="27"/>
    </row>
    <row r="864" ht="12.75" customHeight="1">
      <c r="A864" s="5"/>
      <c r="B864" s="27"/>
      <c r="C864" s="27"/>
      <c r="D864" s="27"/>
      <c r="E864" s="27"/>
      <c r="F864" s="27"/>
      <c r="G864" s="78"/>
      <c r="H864" s="31"/>
      <c r="I864" s="27"/>
      <c r="J864" s="27"/>
      <c r="K864" s="27"/>
      <c r="L864" s="27"/>
      <c r="M864" s="27"/>
      <c r="N864" s="27"/>
      <c r="O864" s="27"/>
      <c r="P864" s="27"/>
      <c r="Q864" s="27"/>
      <c r="R864" s="27"/>
      <c r="S864" s="27"/>
      <c r="T864" s="27"/>
      <c r="U864" s="27"/>
      <c r="V864" s="27"/>
      <c r="W864" s="27"/>
      <c r="X864" s="27"/>
      <c r="Y864" s="27"/>
      <c r="Z864" s="27"/>
      <c r="AA864" s="27"/>
      <c r="AB864" s="27"/>
    </row>
    <row r="865" ht="12.75" customHeight="1">
      <c r="A865" s="5"/>
      <c r="B865" s="27"/>
      <c r="C865" s="27"/>
      <c r="D865" s="27"/>
      <c r="E865" s="27"/>
      <c r="F865" s="27"/>
      <c r="G865" s="78"/>
      <c r="H865" s="31"/>
      <c r="I865" s="27"/>
      <c r="J865" s="27"/>
      <c r="K865" s="27"/>
      <c r="L865" s="27"/>
      <c r="M865" s="27"/>
      <c r="N865" s="27"/>
      <c r="O865" s="27"/>
      <c r="P865" s="27"/>
      <c r="Q865" s="27"/>
      <c r="R865" s="27"/>
      <c r="S865" s="27"/>
      <c r="T865" s="27"/>
      <c r="U865" s="27"/>
      <c r="V865" s="27"/>
      <c r="W865" s="27"/>
      <c r="X865" s="27"/>
      <c r="Y865" s="27"/>
      <c r="Z865" s="27"/>
      <c r="AA865" s="27"/>
      <c r="AB865" s="27"/>
    </row>
    <row r="866" ht="12.75" customHeight="1">
      <c r="A866" s="5"/>
      <c r="B866" s="27"/>
      <c r="C866" s="27"/>
      <c r="D866" s="27"/>
      <c r="E866" s="27"/>
      <c r="F866" s="27"/>
      <c r="G866" s="78"/>
      <c r="H866" s="31"/>
      <c r="I866" s="27"/>
      <c r="J866" s="27"/>
      <c r="K866" s="27"/>
      <c r="L866" s="27"/>
      <c r="M866" s="27"/>
      <c r="N866" s="27"/>
      <c r="O866" s="27"/>
      <c r="P866" s="27"/>
      <c r="Q866" s="27"/>
      <c r="R866" s="27"/>
      <c r="S866" s="27"/>
      <c r="T866" s="27"/>
      <c r="U866" s="27"/>
      <c r="V866" s="27"/>
      <c r="W866" s="27"/>
      <c r="X866" s="27"/>
      <c r="Y866" s="27"/>
      <c r="Z866" s="27"/>
      <c r="AA866" s="27"/>
      <c r="AB866" s="27"/>
    </row>
    <row r="867" ht="12.75" customHeight="1">
      <c r="A867" s="5"/>
      <c r="B867" s="27"/>
      <c r="C867" s="27"/>
      <c r="D867" s="27"/>
      <c r="E867" s="27"/>
      <c r="F867" s="27"/>
      <c r="G867" s="78"/>
      <c r="H867" s="31"/>
      <c r="I867" s="27"/>
      <c r="J867" s="27"/>
      <c r="K867" s="27"/>
      <c r="L867" s="27"/>
      <c r="M867" s="27"/>
      <c r="N867" s="27"/>
      <c r="O867" s="27"/>
      <c r="P867" s="27"/>
      <c r="Q867" s="27"/>
      <c r="R867" s="27"/>
      <c r="S867" s="27"/>
      <c r="T867" s="27"/>
      <c r="U867" s="27"/>
      <c r="V867" s="27"/>
      <c r="W867" s="27"/>
      <c r="X867" s="27"/>
      <c r="Y867" s="27"/>
      <c r="Z867" s="27"/>
      <c r="AA867" s="27"/>
      <c r="AB867" s="27"/>
    </row>
    <row r="868" ht="12.75" customHeight="1">
      <c r="A868" s="5"/>
      <c r="B868" s="27"/>
      <c r="C868" s="27"/>
      <c r="D868" s="27"/>
      <c r="E868" s="27"/>
      <c r="F868" s="27"/>
      <c r="G868" s="78"/>
      <c r="H868" s="31"/>
      <c r="I868" s="27"/>
      <c r="J868" s="27"/>
      <c r="K868" s="27"/>
      <c r="L868" s="27"/>
      <c r="M868" s="27"/>
      <c r="N868" s="27"/>
      <c r="O868" s="27"/>
      <c r="P868" s="27"/>
      <c r="Q868" s="27"/>
      <c r="R868" s="27"/>
      <c r="S868" s="27"/>
      <c r="T868" s="27"/>
      <c r="U868" s="27"/>
      <c r="V868" s="27"/>
      <c r="W868" s="27"/>
      <c r="X868" s="27"/>
      <c r="Y868" s="27"/>
      <c r="Z868" s="27"/>
      <c r="AA868" s="27"/>
      <c r="AB868" s="27"/>
    </row>
    <row r="869" ht="12.75" customHeight="1">
      <c r="A869" s="5"/>
      <c r="B869" s="27"/>
      <c r="C869" s="27"/>
      <c r="D869" s="27"/>
      <c r="E869" s="27"/>
      <c r="F869" s="27"/>
      <c r="G869" s="78"/>
      <c r="H869" s="31"/>
      <c r="I869" s="27"/>
      <c r="J869" s="27"/>
      <c r="K869" s="27"/>
      <c r="L869" s="27"/>
      <c r="M869" s="27"/>
      <c r="N869" s="27"/>
      <c r="O869" s="27"/>
      <c r="P869" s="27"/>
      <c r="Q869" s="27"/>
      <c r="R869" s="27"/>
      <c r="S869" s="27"/>
      <c r="T869" s="27"/>
      <c r="U869" s="27"/>
      <c r="V869" s="27"/>
      <c r="W869" s="27"/>
      <c r="X869" s="27"/>
      <c r="Y869" s="27"/>
      <c r="Z869" s="27"/>
      <c r="AA869" s="27"/>
      <c r="AB869" s="27"/>
    </row>
    <row r="870" ht="12.75" customHeight="1">
      <c r="A870" s="5"/>
      <c r="B870" s="27"/>
      <c r="C870" s="27"/>
      <c r="D870" s="27"/>
      <c r="E870" s="27"/>
      <c r="F870" s="27"/>
      <c r="G870" s="78"/>
      <c r="H870" s="31"/>
      <c r="I870" s="27"/>
      <c r="J870" s="27"/>
      <c r="K870" s="27"/>
      <c r="L870" s="27"/>
      <c r="M870" s="27"/>
      <c r="N870" s="27"/>
      <c r="O870" s="27"/>
      <c r="P870" s="27"/>
      <c r="Q870" s="27"/>
      <c r="R870" s="27"/>
      <c r="S870" s="27"/>
      <c r="T870" s="27"/>
      <c r="U870" s="27"/>
      <c r="V870" s="27"/>
      <c r="W870" s="27"/>
      <c r="X870" s="27"/>
      <c r="Y870" s="27"/>
      <c r="Z870" s="27"/>
      <c r="AA870" s="27"/>
      <c r="AB870" s="27"/>
    </row>
    <row r="871" ht="12.75" customHeight="1">
      <c r="A871" s="5"/>
      <c r="B871" s="27"/>
      <c r="C871" s="27"/>
      <c r="D871" s="27"/>
      <c r="E871" s="27"/>
      <c r="F871" s="27"/>
      <c r="G871" s="78"/>
      <c r="H871" s="31"/>
      <c r="I871" s="27"/>
      <c r="J871" s="27"/>
      <c r="K871" s="27"/>
      <c r="L871" s="27"/>
      <c r="M871" s="27"/>
      <c r="N871" s="27"/>
      <c r="O871" s="27"/>
      <c r="P871" s="27"/>
      <c r="Q871" s="27"/>
      <c r="R871" s="27"/>
      <c r="S871" s="27"/>
      <c r="T871" s="27"/>
      <c r="U871" s="27"/>
      <c r="V871" s="27"/>
      <c r="W871" s="27"/>
      <c r="X871" s="27"/>
      <c r="Y871" s="27"/>
      <c r="Z871" s="27"/>
      <c r="AA871" s="27"/>
      <c r="AB871" s="27"/>
    </row>
    <row r="872" ht="12.75" customHeight="1">
      <c r="A872" s="5"/>
      <c r="B872" s="27"/>
      <c r="C872" s="27"/>
      <c r="D872" s="27"/>
      <c r="E872" s="27"/>
      <c r="F872" s="27"/>
      <c r="G872" s="78"/>
      <c r="H872" s="31"/>
      <c r="I872" s="27"/>
      <c r="J872" s="27"/>
      <c r="K872" s="27"/>
      <c r="L872" s="27"/>
      <c r="M872" s="27"/>
      <c r="N872" s="27"/>
      <c r="O872" s="27"/>
      <c r="P872" s="27"/>
      <c r="Q872" s="27"/>
      <c r="R872" s="27"/>
      <c r="S872" s="27"/>
      <c r="T872" s="27"/>
      <c r="U872" s="27"/>
      <c r="V872" s="27"/>
      <c r="W872" s="27"/>
      <c r="X872" s="27"/>
      <c r="Y872" s="27"/>
      <c r="Z872" s="27"/>
      <c r="AA872" s="27"/>
      <c r="AB872" s="27"/>
    </row>
    <row r="873" ht="12.75" customHeight="1">
      <c r="A873" s="5"/>
      <c r="B873" s="27"/>
      <c r="C873" s="27"/>
      <c r="D873" s="27"/>
      <c r="E873" s="27"/>
      <c r="F873" s="27"/>
      <c r="G873" s="78"/>
      <c r="H873" s="31"/>
      <c r="I873" s="27"/>
      <c r="J873" s="27"/>
      <c r="K873" s="27"/>
      <c r="L873" s="27"/>
      <c r="M873" s="27"/>
      <c r="N873" s="27"/>
      <c r="O873" s="27"/>
      <c r="P873" s="27"/>
      <c r="Q873" s="27"/>
      <c r="R873" s="27"/>
      <c r="S873" s="27"/>
      <c r="T873" s="27"/>
      <c r="U873" s="27"/>
      <c r="V873" s="27"/>
      <c r="W873" s="27"/>
      <c r="X873" s="27"/>
      <c r="Y873" s="27"/>
      <c r="Z873" s="27"/>
      <c r="AA873" s="27"/>
      <c r="AB873" s="27"/>
    </row>
    <row r="874" ht="12.75" customHeight="1">
      <c r="A874" s="5"/>
      <c r="B874" s="27"/>
      <c r="C874" s="27"/>
      <c r="D874" s="27"/>
      <c r="E874" s="27"/>
      <c r="F874" s="27"/>
      <c r="G874" s="78"/>
      <c r="H874" s="31"/>
      <c r="I874" s="27"/>
      <c r="J874" s="27"/>
      <c r="K874" s="27"/>
      <c r="L874" s="27"/>
      <c r="M874" s="27"/>
      <c r="N874" s="27"/>
      <c r="O874" s="27"/>
      <c r="P874" s="27"/>
      <c r="Q874" s="27"/>
      <c r="R874" s="27"/>
      <c r="S874" s="27"/>
      <c r="T874" s="27"/>
      <c r="U874" s="27"/>
      <c r="V874" s="27"/>
      <c r="W874" s="27"/>
      <c r="X874" s="27"/>
      <c r="Y874" s="27"/>
      <c r="Z874" s="27"/>
      <c r="AA874" s="27"/>
      <c r="AB874" s="27"/>
    </row>
    <row r="875" ht="12.75" customHeight="1">
      <c r="A875" s="5"/>
      <c r="B875" s="27"/>
      <c r="C875" s="27"/>
      <c r="D875" s="27"/>
      <c r="E875" s="27"/>
      <c r="F875" s="27"/>
      <c r="G875" s="78"/>
      <c r="H875" s="31"/>
      <c r="I875" s="27"/>
      <c r="J875" s="27"/>
      <c r="K875" s="27"/>
      <c r="L875" s="27"/>
      <c r="M875" s="27"/>
      <c r="N875" s="27"/>
      <c r="O875" s="27"/>
      <c r="P875" s="27"/>
      <c r="Q875" s="27"/>
      <c r="R875" s="27"/>
      <c r="S875" s="27"/>
      <c r="T875" s="27"/>
      <c r="U875" s="27"/>
      <c r="V875" s="27"/>
      <c r="W875" s="27"/>
      <c r="X875" s="27"/>
      <c r="Y875" s="27"/>
      <c r="Z875" s="27"/>
      <c r="AA875" s="27"/>
      <c r="AB875" s="27"/>
    </row>
    <row r="876" ht="12.75" customHeight="1">
      <c r="A876" s="5"/>
      <c r="B876" s="27"/>
      <c r="C876" s="27"/>
      <c r="D876" s="27"/>
      <c r="E876" s="27"/>
      <c r="F876" s="27"/>
      <c r="G876" s="78"/>
      <c r="H876" s="31"/>
      <c r="I876" s="27"/>
      <c r="J876" s="27"/>
      <c r="K876" s="27"/>
      <c r="L876" s="27"/>
      <c r="M876" s="27"/>
      <c r="N876" s="27"/>
      <c r="O876" s="27"/>
      <c r="P876" s="27"/>
      <c r="Q876" s="27"/>
      <c r="R876" s="27"/>
      <c r="S876" s="27"/>
      <c r="T876" s="27"/>
      <c r="U876" s="27"/>
      <c r="V876" s="27"/>
      <c r="W876" s="27"/>
      <c r="X876" s="27"/>
      <c r="Y876" s="27"/>
      <c r="Z876" s="27"/>
      <c r="AA876" s="27"/>
      <c r="AB876" s="27"/>
    </row>
    <row r="877" ht="12.75" customHeight="1">
      <c r="A877" s="5"/>
      <c r="B877" s="27"/>
      <c r="C877" s="27"/>
      <c r="D877" s="27"/>
      <c r="E877" s="27"/>
      <c r="F877" s="27"/>
      <c r="G877" s="78"/>
      <c r="H877" s="31"/>
      <c r="I877" s="27"/>
      <c r="J877" s="27"/>
      <c r="K877" s="27"/>
      <c r="L877" s="27"/>
      <c r="M877" s="27"/>
      <c r="N877" s="27"/>
      <c r="O877" s="27"/>
      <c r="P877" s="27"/>
      <c r="Q877" s="27"/>
      <c r="R877" s="27"/>
      <c r="S877" s="27"/>
      <c r="T877" s="27"/>
      <c r="U877" s="27"/>
      <c r="V877" s="27"/>
      <c r="W877" s="27"/>
      <c r="X877" s="27"/>
      <c r="Y877" s="27"/>
      <c r="Z877" s="27"/>
      <c r="AA877" s="27"/>
      <c r="AB877" s="27"/>
    </row>
    <row r="878" ht="12.75" customHeight="1">
      <c r="A878" s="5"/>
      <c r="B878" s="27"/>
      <c r="C878" s="27"/>
      <c r="D878" s="27"/>
      <c r="E878" s="27"/>
      <c r="F878" s="27"/>
      <c r="G878" s="78"/>
      <c r="H878" s="31"/>
      <c r="I878" s="27"/>
      <c r="J878" s="27"/>
      <c r="K878" s="27"/>
      <c r="L878" s="27"/>
      <c r="M878" s="27"/>
      <c r="N878" s="27"/>
      <c r="O878" s="27"/>
      <c r="P878" s="27"/>
      <c r="Q878" s="27"/>
      <c r="R878" s="27"/>
      <c r="S878" s="27"/>
      <c r="T878" s="27"/>
      <c r="U878" s="27"/>
      <c r="V878" s="27"/>
      <c r="W878" s="27"/>
      <c r="X878" s="27"/>
      <c r="Y878" s="27"/>
      <c r="Z878" s="27"/>
      <c r="AA878" s="27"/>
      <c r="AB878" s="27"/>
    </row>
    <row r="879" ht="12.75" customHeight="1">
      <c r="A879" s="5"/>
      <c r="B879" s="27"/>
      <c r="C879" s="27"/>
      <c r="D879" s="27"/>
      <c r="E879" s="27"/>
      <c r="F879" s="27"/>
      <c r="G879" s="78"/>
      <c r="H879" s="31"/>
      <c r="I879" s="27"/>
      <c r="J879" s="27"/>
      <c r="K879" s="27"/>
      <c r="L879" s="27"/>
      <c r="M879" s="27"/>
      <c r="N879" s="27"/>
      <c r="O879" s="27"/>
      <c r="P879" s="27"/>
      <c r="Q879" s="27"/>
      <c r="R879" s="27"/>
      <c r="S879" s="27"/>
      <c r="T879" s="27"/>
      <c r="U879" s="27"/>
      <c r="V879" s="27"/>
      <c r="W879" s="27"/>
      <c r="X879" s="27"/>
      <c r="Y879" s="27"/>
      <c r="Z879" s="27"/>
      <c r="AA879" s="27"/>
      <c r="AB879" s="27"/>
    </row>
    <row r="880" ht="12.75" customHeight="1">
      <c r="A880" s="5"/>
      <c r="B880" s="27"/>
      <c r="C880" s="27"/>
      <c r="D880" s="27"/>
      <c r="E880" s="27"/>
      <c r="F880" s="27"/>
      <c r="G880" s="78"/>
      <c r="H880" s="31"/>
      <c r="I880" s="27"/>
      <c r="J880" s="27"/>
      <c r="K880" s="27"/>
      <c r="L880" s="27"/>
      <c r="M880" s="27"/>
      <c r="N880" s="27"/>
      <c r="O880" s="27"/>
      <c r="P880" s="27"/>
      <c r="Q880" s="27"/>
      <c r="R880" s="27"/>
      <c r="S880" s="27"/>
      <c r="T880" s="27"/>
      <c r="U880" s="27"/>
      <c r="V880" s="27"/>
      <c r="W880" s="27"/>
      <c r="X880" s="27"/>
      <c r="Y880" s="27"/>
      <c r="Z880" s="27"/>
      <c r="AA880" s="27"/>
      <c r="AB880" s="27"/>
    </row>
    <row r="881" ht="12.75" customHeight="1">
      <c r="A881" s="5"/>
      <c r="B881" s="27"/>
      <c r="C881" s="27"/>
      <c r="D881" s="27"/>
      <c r="E881" s="27"/>
      <c r="F881" s="27"/>
      <c r="G881" s="78"/>
      <c r="H881" s="31"/>
      <c r="I881" s="27"/>
      <c r="J881" s="27"/>
      <c r="K881" s="27"/>
      <c r="L881" s="27"/>
      <c r="M881" s="27"/>
      <c r="N881" s="27"/>
      <c r="O881" s="27"/>
      <c r="P881" s="27"/>
      <c r="Q881" s="27"/>
      <c r="R881" s="27"/>
      <c r="S881" s="27"/>
      <c r="T881" s="27"/>
      <c r="U881" s="27"/>
      <c r="V881" s="27"/>
      <c r="W881" s="27"/>
      <c r="X881" s="27"/>
      <c r="Y881" s="27"/>
      <c r="Z881" s="27"/>
      <c r="AA881" s="27"/>
      <c r="AB881" s="27"/>
    </row>
    <row r="882" ht="12.75" customHeight="1">
      <c r="A882" s="5"/>
      <c r="B882" s="27"/>
      <c r="C882" s="27"/>
      <c r="D882" s="27"/>
      <c r="E882" s="27"/>
      <c r="F882" s="27"/>
      <c r="G882" s="78"/>
      <c r="H882" s="31"/>
      <c r="I882" s="27"/>
      <c r="J882" s="27"/>
      <c r="K882" s="27"/>
      <c r="L882" s="27"/>
      <c r="M882" s="27"/>
      <c r="N882" s="27"/>
      <c r="O882" s="27"/>
      <c r="P882" s="27"/>
      <c r="Q882" s="27"/>
      <c r="R882" s="27"/>
      <c r="S882" s="27"/>
      <c r="T882" s="27"/>
      <c r="U882" s="27"/>
      <c r="V882" s="27"/>
      <c r="W882" s="27"/>
      <c r="X882" s="27"/>
      <c r="Y882" s="27"/>
      <c r="Z882" s="27"/>
      <c r="AA882" s="27"/>
      <c r="AB882" s="27"/>
    </row>
    <row r="883" ht="12.75" customHeight="1">
      <c r="A883" s="5"/>
      <c r="B883" s="27"/>
      <c r="C883" s="27"/>
      <c r="D883" s="27"/>
      <c r="E883" s="27"/>
      <c r="F883" s="27"/>
      <c r="G883" s="78"/>
      <c r="H883" s="31"/>
      <c r="I883" s="27"/>
      <c r="J883" s="27"/>
      <c r="K883" s="27"/>
      <c r="L883" s="27"/>
      <c r="M883" s="27"/>
      <c r="N883" s="27"/>
      <c r="O883" s="27"/>
      <c r="P883" s="27"/>
      <c r="Q883" s="27"/>
      <c r="R883" s="27"/>
      <c r="S883" s="27"/>
      <c r="T883" s="27"/>
      <c r="U883" s="27"/>
      <c r="V883" s="27"/>
      <c r="W883" s="27"/>
      <c r="X883" s="27"/>
      <c r="Y883" s="27"/>
      <c r="Z883" s="27"/>
      <c r="AA883" s="27"/>
      <c r="AB883" s="27"/>
    </row>
    <row r="884" ht="12.75" customHeight="1">
      <c r="A884" s="5"/>
      <c r="B884" s="27"/>
      <c r="C884" s="27"/>
      <c r="D884" s="27"/>
      <c r="E884" s="27"/>
      <c r="F884" s="27"/>
      <c r="G884" s="78"/>
      <c r="H884" s="31"/>
      <c r="I884" s="27"/>
      <c r="J884" s="27"/>
      <c r="K884" s="27"/>
      <c r="L884" s="27"/>
      <c r="M884" s="27"/>
      <c r="N884" s="27"/>
      <c r="O884" s="27"/>
      <c r="P884" s="27"/>
      <c r="Q884" s="27"/>
      <c r="R884" s="27"/>
      <c r="S884" s="27"/>
      <c r="T884" s="27"/>
      <c r="U884" s="27"/>
      <c r="V884" s="27"/>
      <c r="W884" s="27"/>
      <c r="X884" s="27"/>
      <c r="Y884" s="27"/>
      <c r="Z884" s="27"/>
      <c r="AA884" s="27"/>
      <c r="AB884" s="27"/>
    </row>
    <row r="885" ht="12.75" customHeight="1">
      <c r="A885" s="5"/>
      <c r="B885" s="27"/>
      <c r="C885" s="27"/>
      <c r="D885" s="27"/>
      <c r="E885" s="27"/>
      <c r="F885" s="27"/>
      <c r="G885" s="78"/>
      <c r="H885" s="31"/>
      <c r="I885" s="27"/>
      <c r="J885" s="27"/>
      <c r="K885" s="27"/>
      <c r="L885" s="27"/>
      <c r="M885" s="27"/>
      <c r="N885" s="27"/>
      <c r="O885" s="27"/>
      <c r="P885" s="27"/>
      <c r="Q885" s="27"/>
      <c r="R885" s="27"/>
      <c r="S885" s="27"/>
      <c r="T885" s="27"/>
      <c r="U885" s="27"/>
      <c r="V885" s="27"/>
      <c r="W885" s="27"/>
      <c r="X885" s="27"/>
      <c r="Y885" s="27"/>
      <c r="Z885" s="27"/>
      <c r="AA885" s="27"/>
      <c r="AB885" s="27"/>
    </row>
    <row r="886" ht="12.75" customHeight="1">
      <c r="A886" s="5"/>
      <c r="B886" s="27"/>
      <c r="C886" s="27"/>
      <c r="D886" s="27"/>
      <c r="E886" s="27"/>
      <c r="F886" s="27"/>
      <c r="G886" s="78"/>
      <c r="H886" s="31"/>
      <c r="I886" s="27"/>
      <c r="J886" s="27"/>
      <c r="K886" s="27"/>
      <c r="L886" s="27"/>
      <c r="M886" s="27"/>
      <c r="N886" s="27"/>
      <c r="O886" s="27"/>
      <c r="P886" s="27"/>
      <c r="Q886" s="27"/>
      <c r="R886" s="27"/>
      <c r="S886" s="27"/>
      <c r="T886" s="27"/>
      <c r="U886" s="27"/>
      <c r="V886" s="27"/>
      <c r="W886" s="27"/>
      <c r="X886" s="27"/>
      <c r="Y886" s="27"/>
      <c r="Z886" s="27"/>
      <c r="AA886" s="27"/>
      <c r="AB886" s="27"/>
    </row>
    <row r="887" ht="12.75" customHeight="1">
      <c r="A887" s="5"/>
      <c r="B887" s="27"/>
      <c r="C887" s="27"/>
      <c r="D887" s="27"/>
      <c r="E887" s="27"/>
      <c r="F887" s="27"/>
      <c r="G887" s="78"/>
      <c r="H887" s="31"/>
      <c r="I887" s="27"/>
      <c r="J887" s="27"/>
      <c r="K887" s="27"/>
      <c r="L887" s="27"/>
      <c r="M887" s="27"/>
      <c r="N887" s="27"/>
      <c r="O887" s="27"/>
      <c r="P887" s="27"/>
      <c r="Q887" s="27"/>
      <c r="R887" s="27"/>
      <c r="S887" s="27"/>
      <c r="T887" s="27"/>
      <c r="U887" s="27"/>
      <c r="V887" s="27"/>
      <c r="W887" s="27"/>
      <c r="X887" s="27"/>
      <c r="Y887" s="27"/>
      <c r="Z887" s="27"/>
      <c r="AA887" s="27"/>
      <c r="AB887" s="27"/>
    </row>
    <row r="888" ht="12.75" customHeight="1">
      <c r="A888" s="5"/>
      <c r="B888" s="27"/>
      <c r="C888" s="27"/>
      <c r="D888" s="27"/>
      <c r="E888" s="27"/>
      <c r="F888" s="27"/>
      <c r="G888" s="78"/>
      <c r="H888" s="31"/>
      <c r="I888" s="27"/>
      <c r="J888" s="27"/>
      <c r="K888" s="27"/>
      <c r="L888" s="27"/>
      <c r="M888" s="27"/>
      <c r="N888" s="27"/>
      <c r="O888" s="27"/>
      <c r="P888" s="27"/>
      <c r="Q888" s="27"/>
      <c r="R888" s="27"/>
      <c r="S888" s="27"/>
      <c r="T888" s="27"/>
      <c r="U888" s="27"/>
      <c r="V888" s="27"/>
      <c r="W888" s="27"/>
      <c r="X888" s="27"/>
      <c r="Y888" s="27"/>
      <c r="Z888" s="27"/>
      <c r="AA888" s="27"/>
      <c r="AB888" s="27"/>
    </row>
    <row r="889" ht="12.75" customHeight="1">
      <c r="A889" s="5"/>
      <c r="B889" s="27"/>
      <c r="C889" s="27"/>
      <c r="D889" s="27"/>
      <c r="E889" s="27"/>
      <c r="F889" s="27"/>
      <c r="G889" s="78"/>
      <c r="H889" s="31"/>
      <c r="I889" s="27"/>
      <c r="J889" s="27"/>
      <c r="K889" s="27"/>
      <c r="L889" s="27"/>
      <c r="M889" s="27"/>
      <c r="N889" s="27"/>
      <c r="O889" s="27"/>
      <c r="P889" s="27"/>
      <c r="Q889" s="27"/>
      <c r="R889" s="27"/>
      <c r="S889" s="27"/>
      <c r="T889" s="27"/>
      <c r="U889" s="27"/>
      <c r="V889" s="27"/>
      <c r="W889" s="27"/>
      <c r="X889" s="27"/>
      <c r="Y889" s="27"/>
      <c r="Z889" s="27"/>
      <c r="AA889" s="27"/>
      <c r="AB889" s="27"/>
    </row>
    <row r="890" ht="12.75" customHeight="1">
      <c r="A890" s="5"/>
      <c r="B890" s="27"/>
      <c r="C890" s="27"/>
      <c r="D890" s="27"/>
      <c r="E890" s="27"/>
      <c r="F890" s="27"/>
      <c r="G890" s="78"/>
      <c r="H890" s="31"/>
      <c r="I890" s="27"/>
      <c r="J890" s="27"/>
      <c r="K890" s="27"/>
      <c r="L890" s="27"/>
      <c r="M890" s="27"/>
      <c r="N890" s="27"/>
      <c r="O890" s="27"/>
      <c r="P890" s="27"/>
      <c r="Q890" s="27"/>
      <c r="R890" s="27"/>
      <c r="S890" s="27"/>
      <c r="T890" s="27"/>
      <c r="U890" s="27"/>
      <c r="V890" s="27"/>
      <c r="W890" s="27"/>
      <c r="X890" s="27"/>
      <c r="Y890" s="27"/>
      <c r="Z890" s="27"/>
      <c r="AA890" s="27"/>
      <c r="AB890" s="27"/>
    </row>
    <row r="891" ht="12.75" customHeight="1">
      <c r="A891" s="5"/>
      <c r="B891" s="27"/>
      <c r="C891" s="27"/>
      <c r="D891" s="27"/>
      <c r="E891" s="27"/>
      <c r="F891" s="27"/>
      <c r="G891" s="78"/>
      <c r="H891" s="31"/>
      <c r="I891" s="27"/>
      <c r="J891" s="27"/>
      <c r="K891" s="27"/>
      <c r="L891" s="27"/>
      <c r="M891" s="27"/>
      <c r="N891" s="27"/>
      <c r="O891" s="27"/>
      <c r="P891" s="27"/>
      <c r="Q891" s="27"/>
      <c r="R891" s="27"/>
      <c r="S891" s="27"/>
      <c r="T891" s="27"/>
      <c r="U891" s="27"/>
      <c r="V891" s="27"/>
      <c r="W891" s="27"/>
      <c r="X891" s="27"/>
      <c r="Y891" s="27"/>
      <c r="Z891" s="27"/>
      <c r="AA891" s="27"/>
      <c r="AB891" s="27"/>
    </row>
    <row r="892" ht="12.75" customHeight="1">
      <c r="A892" s="5"/>
      <c r="B892" s="27"/>
      <c r="C892" s="27"/>
      <c r="D892" s="27"/>
      <c r="E892" s="27"/>
      <c r="F892" s="27"/>
      <c r="G892" s="78"/>
      <c r="H892" s="31"/>
      <c r="I892" s="27"/>
      <c r="J892" s="27"/>
      <c r="K892" s="27"/>
      <c r="L892" s="27"/>
      <c r="M892" s="27"/>
      <c r="N892" s="27"/>
      <c r="O892" s="27"/>
      <c r="P892" s="27"/>
      <c r="Q892" s="27"/>
      <c r="R892" s="27"/>
      <c r="S892" s="27"/>
      <c r="T892" s="27"/>
      <c r="U892" s="27"/>
      <c r="V892" s="27"/>
      <c r="W892" s="27"/>
      <c r="X892" s="27"/>
      <c r="Y892" s="27"/>
      <c r="Z892" s="27"/>
      <c r="AA892" s="27"/>
      <c r="AB892" s="27"/>
    </row>
    <row r="893" ht="12.75" customHeight="1">
      <c r="A893" s="5"/>
      <c r="B893" s="27"/>
      <c r="C893" s="27"/>
      <c r="D893" s="27"/>
      <c r="E893" s="27"/>
      <c r="F893" s="27"/>
      <c r="G893" s="78"/>
      <c r="H893" s="31"/>
      <c r="I893" s="27"/>
      <c r="J893" s="27"/>
      <c r="K893" s="27"/>
      <c r="L893" s="27"/>
      <c r="M893" s="27"/>
      <c r="N893" s="27"/>
      <c r="O893" s="27"/>
      <c r="P893" s="27"/>
      <c r="Q893" s="27"/>
      <c r="R893" s="27"/>
      <c r="S893" s="27"/>
      <c r="T893" s="27"/>
      <c r="U893" s="27"/>
      <c r="V893" s="27"/>
      <c r="W893" s="27"/>
      <c r="X893" s="27"/>
      <c r="Y893" s="27"/>
      <c r="Z893" s="27"/>
      <c r="AA893" s="27"/>
      <c r="AB893" s="27"/>
    </row>
    <row r="894" ht="12.75" customHeight="1">
      <c r="A894" s="5"/>
      <c r="B894" s="27"/>
      <c r="C894" s="27"/>
      <c r="D894" s="27"/>
      <c r="E894" s="27"/>
      <c r="F894" s="27"/>
      <c r="G894" s="78"/>
      <c r="H894" s="31"/>
      <c r="I894" s="27"/>
      <c r="J894" s="27"/>
      <c r="K894" s="27"/>
      <c r="L894" s="27"/>
      <c r="M894" s="27"/>
      <c r="N894" s="27"/>
      <c r="O894" s="27"/>
      <c r="P894" s="27"/>
      <c r="Q894" s="27"/>
      <c r="R894" s="27"/>
      <c r="S894" s="27"/>
      <c r="T894" s="27"/>
      <c r="U894" s="27"/>
      <c r="V894" s="27"/>
      <c r="W894" s="27"/>
      <c r="X894" s="27"/>
      <c r="Y894" s="27"/>
      <c r="Z894" s="27"/>
      <c r="AA894" s="27"/>
      <c r="AB894" s="27"/>
    </row>
    <row r="895" ht="12.75" customHeight="1">
      <c r="A895" s="5"/>
      <c r="B895" s="27"/>
      <c r="C895" s="27"/>
      <c r="D895" s="27"/>
      <c r="E895" s="27"/>
      <c r="F895" s="27"/>
      <c r="G895" s="78"/>
      <c r="H895" s="31"/>
      <c r="I895" s="27"/>
      <c r="J895" s="27"/>
      <c r="K895" s="27"/>
      <c r="L895" s="27"/>
      <c r="M895" s="27"/>
      <c r="N895" s="27"/>
      <c r="O895" s="27"/>
      <c r="P895" s="27"/>
      <c r="Q895" s="27"/>
      <c r="R895" s="27"/>
      <c r="S895" s="27"/>
      <c r="T895" s="27"/>
      <c r="U895" s="27"/>
      <c r="V895" s="27"/>
      <c r="W895" s="27"/>
      <c r="X895" s="27"/>
      <c r="Y895" s="27"/>
      <c r="Z895" s="27"/>
      <c r="AA895" s="27"/>
      <c r="AB895" s="27"/>
    </row>
    <row r="896" ht="12.75" customHeight="1">
      <c r="A896" s="5"/>
      <c r="B896" s="27"/>
      <c r="C896" s="27"/>
      <c r="D896" s="27"/>
      <c r="E896" s="27"/>
      <c r="F896" s="27"/>
      <c r="G896" s="78"/>
      <c r="H896" s="31"/>
      <c r="I896" s="27"/>
      <c r="J896" s="27"/>
      <c r="K896" s="27"/>
      <c r="L896" s="27"/>
      <c r="M896" s="27"/>
      <c r="N896" s="27"/>
      <c r="O896" s="27"/>
      <c r="P896" s="27"/>
      <c r="Q896" s="27"/>
      <c r="R896" s="27"/>
      <c r="S896" s="27"/>
      <c r="T896" s="27"/>
      <c r="U896" s="27"/>
      <c r="V896" s="27"/>
      <c r="W896" s="27"/>
      <c r="X896" s="27"/>
      <c r="Y896" s="27"/>
      <c r="Z896" s="27"/>
      <c r="AA896" s="27"/>
      <c r="AB896" s="27"/>
    </row>
    <row r="897" ht="12.75" customHeight="1">
      <c r="A897" s="5"/>
      <c r="B897" s="27"/>
      <c r="C897" s="27"/>
      <c r="D897" s="27"/>
      <c r="E897" s="27"/>
      <c r="F897" s="27"/>
      <c r="G897" s="78"/>
      <c r="H897" s="31"/>
      <c r="I897" s="27"/>
      <c r="J897" s="27"/>
      <c r="K897" s="27"/>
      <c r="L897" s="27"/>
      <c r="M897" s="27"/>
      <c r="N897" s="27"/>
      <c r="O897" s="27"/>
      <c r="P897" s="27"/>
      <c r="Q897" s="27"/>
      <c r="R897" s="27"/>
      <c r="S897" s="27"/>
      <c r="T897" s="27"/>
      <c r="U897" s="27"/>
      <c r="V897" s="27"/>
      <c r="W897" s="27"/>
      <c r="X897" s="27"/>
      <c r="Y897" s="27"/>
      <c r="Z897" s="27"/>
      <c r="AA897" s="27"/>
      <c r="AB897" s="27"/>
    </row>
    <row r="898" ht="12.75" customHeight="1">
      <c r="A898" s="5"/>
      <c r="B898" s="27"/>
      <c r="C898" s="27"/>
      <c r="D898" s="27"/>
      <c r="E898" s="27"/>
      <c r="F898" s="27"/>
      <c r="G898" s="78"/>
      <c r="H898" s="31"/>
      <c r="I898" s="27"/>
      <c r="J898" s="27"/>
      <c r="K898" s="27"/>
      <c r="L898" s="27"/>
      <c r="M898" s="27"/>
      <c r="N898" s="27"/>
      <c r="O898" s="27"/>
      <c r="P898" s="27"/>
      <c r="Q898" s="27"/>
      <c r="R898" s="27"/>
      <c r="S898" s="27"/>
      <c r="T898" s="27"/>
      <c r="U898" s="27"/>
      <c r="V898" s="27"/>
      <c r="W898" s="27"/>
      <c r="X898" s="27"/>
      <c r="Y898" s="27"/>
      <c r="Z898" s="27"/>
      <c r="AA898" s="27"/>
      <c r="AB898" s="27"/>
    </row>
    <row r="899" ht="12.75" customHeight="1">
      <c r="A899" s="5"/>
      <c r="B899" s="27"/>
      <c r="C899" s="27"/>
      <c r="D899" s="27"/>
      <c r="E899" s="27"/>
      <c r="F899" s="27"/>
      <c r="G899" s="78"/>
      <c r="H899" s="31"/>
      <c r="I899" s="27"/>
      <c r="J899" s="27"/>
      <c r="K899" s="27"/>
      <c r="L899" s="27"/>
      <c r="M899" s="27"/>
      <c r="N899" s="27"/>
      <c r="O899" s="27"/>
      <c r="P899" s="27"/>
      <c r="Q899" s="27"/>
      <c r="R899" s="27"/>
      <c r="S899" s="27"/>
      <c r="T899" s="27"/>
      <c r="U899" s="27"/>
      <c r="V899" s="27"/>
      <c r="W899" s="27"/>
      <c r="X899" s="27"/>
      <c r="Y899" s="27"/>
      <c r="Z899" s="27"/>
      <c r="AA899" s="27"/>
      <c r="AB899" s="27"/>
    </row>
    <row r="900" ht="12.75" customHeight="1">
      <c r="A900" s="5"/>
      <c r="B900" s="27"/>
      <c r="C900" s="27"/>
      <c r="D900" s="27"/>
      <c r="E900" s="27"/>
      <c r="F900" s="27"/>
      <c r="G900" s="78"/>
      <c r="H900" s="31"/>
      <c r="I900" s="27"/>
      <c r="J900" s="27"/>
      <c r="K900" s="27"/>
      <c r="L900" s="27"/>
      <c r="M900" s="27"/>
      <c r="N900" s="27"/>
      <c r="O900" s="27"/>
      <c r="P900" s="27"/>
      <c r="Q900" s="27"/>
      <c r="R900" s="27"/>
      <c r="S900" s="27"/>
      <c r="T900" s="27"/>
      <c r="U900" s="27"/>
      <c r="V900" s="27"/>
      <c r="W900" s="27"/>
      <c r="X900" s="27"/>
      <c r="Y900" s="27"/>
      <c r="Z900" s="27"/>
      <c r="AA900" s="27"/>
      <c r="AB900" s="27"/>
    </row>
    <row r="901" ht="12.75" customHeight="1">
      <c r="A901" s="5"/>
      <c r="B901" s="27"/>
      <c r="C901" s="27"/>
      <c r="D901" s="27"/>
      <c r="E901" s="27"/>
      <c r="F901" s="27"/>
      <c r="G901" s="78"/>
      <c r="H901" s="31"/>
      <c r="I901" s="27"/>
      <c r="J901" s="27"/>
      <c r="K901" s="27"/>
      <c r="L901" s="27"/>
      <c r="M901" s="27"/>
      <c r="N901" s="27"/>
      <c r="O901" s="27"/>
      <c r="P901" s="27"/>
      <c r="Q901" s="27"/>
      <c r="R901" s="27"/>
      <c r="S901" s="27"/>
      <c r="T901" s="27"/>
      <c r="U901" s="27"/>
      <c r="V901" s="27"/>
      <c r="W901" s="27"/>
      <c r="X901" s="27"/>
      <c r="Y901" s="27"/>
      <c r="Z901" s="27"/>
      <c r="AA901" s="27"/>
      <c r="AB901" s="27"/>
    </row>
    <row r="902" ht="12.75" customHeight="1">
      <c r="A902" s="5"/>
      <c r="B902" s="27"/>
      <c r="C902" s="27"/>
      <c r="D902" s="27"/>
      <c r="E902" s="27"/>
      <c r="F902" s="27"/>
      <c r="G902" s="78"/>
      <c r="H902" s="31"/>
      <c r="I902" s="27"/>
      <c r="J902" s="27"/>
      <c r="K902" s="27"/>
      <c r="L902" s="27"/>
      <c r="M902" s="27"/>
      <c r="N902" s="27"/>
      <c r="O902" s="27"/>
      <c r="P902" s="27"/>
      <c r="Q902" s="27"/>
      <c r="R902" s="27"/>
      <c r="S902" s="27"/>
      <c r="T902" s="27"/>
      <c r="U902" s="27"/>
      <c r="V902" s="27"/>
      <c r="W902" s="27"/>
      <c r="X902" s="27"/>
      <c r="Y902" s="27"/>
      <c r="Z902" s="27"/>
      <c r="AA902" s="27"/>
      <c r="AB902" s="27"/>
    </row>
    <row r="903" ht="12.75" customHeight="1">
      <c r="A903" s="5"/>
      <c r="B903" s="27"/>
      <c r="C903" s="27"/>
      <c r="D903" s="27"/>
      <c r="E903" s="27"/>
      <c r="F903" s="27"/>
      <c r="G903" s="78"/>
      <c r="H903" s="31"/>
      <c r="I903" s="27"/>
      <c r="J903" s="27"/>
      <c r="K903" s="27"/>
      <c r="L903" s="27"/>
      <c r="M903" s="27"/>
      <c r="N903" s="27"/>
      <c r="O903" s="27"/>
      <c r="P903" s="27"/>
      <c r="Q903" s="27"/>
      <c r="R903" s="27"/>
      <c r="S903" s="27"/>
      <c r="T903" s="27"/>
      <c r="U903" s="27"/>
      <c r="V903" s="27"/>
      <c r="W903" s="27"/>
      <c r="X903" s="27"/>
      <c r="Y903" s="27"/>
      <c r="Z903" s="27"/>
      <c r="AA903" s="27"/>
      <c r="AB903" s="27"/>
    </row>
    <row r="904" ht="12.75" customHeight="1">
      <c r="A904" s="5"/>
      <c r="B904" s="27"/>
      <c r="C904" s="27"/>
      <c r="D904" s="27"/>
      <c r="E904" s="27"/>
      <c r="F904" s="27"/>
      <c r="G904" s="78"/>
      <c r="H904" s="31"/>
      <c r="I904" s="27"/>
      <c r="J904" s="27"/>
      <c r="K904" s="27"/>
      <c r="L904" s="27"/>
      <c r="M904" s="27"/>
      <c r="N904" s="27"/>
      <c r="O904" s="27"/>
      <c r="P904" s="27"/>
      <c r="Q904" s="27"/>
      <c r="R904" s="27"/>
      <c r="S904" s="27"/>
      <c r="T904" s="27"/>
      <c r="U904" s="27"/>
      <c r="V904" s="27"/>
      <c r="W904" s="27"/>
      <c r="X904" s="27"/>
      <c r="Y904" s="27"/>
      <c r="Z904" s="27"/>
      <c r="AA904" s="27"/>
      <c r="AB904" s="27"/>
    </row>
    <row r="905" ht="12.75" customHeight="1">
      <c r="A905" s="5"/>
      <c r="B905" s="27"/>
      <c r="C905" s="27"/>
      <c r="D905" s="27"/>
      <c r="E905" s="27"/>
      <c r="F905" s="27"/>
      <c r="G905" s="78"/>
      <c r="H905" s="31"/>
      <c r="I905" s="27"/>
      <c r="J905" s="27"/>
      <c r="K905" s="27"/>
      <c r="L905" s="27"/>
      <c r="M905" s="27"/>
      <c r="N905" s="27"/>
      <c r="O905" s="27"/>
      <c r="P905" s="27"/>
      <c r="Q905" s="27"/>
      <c r="R905" s="27"/>
      <c r="S905" s="27"/>
      <c r="T905" s="27"/>
      <c r="U905" s="27"/>
      <c r="V905" s="27"/>
      <c r="W905" s="27"/>
      <c r="X905" s="27"/>
      <c r="Y905" s="27"/>
      <c r="Z905" s="27"/>
      <c r="AA905" s="27"/>
      <c r="AB905" s="27"/>
    </row>
    <row r="906" ht="12.75" customHeight="1">
      <c r="A906" s="5"/>
      <c r="B906" s="27"/>
      <c r="C906" s="27"/>
      <c r="D906" s="27"/>
      <c r="E906" s="27"/>
      <c r="F906" s="27"/>
      <c r="G906" s="78"/>
      <c r="H906" s="31"/>
      <c r="I906" s="27"/>
      <c r="J906" s="27"/>
      <c r="K906" s="27"/>
      <c r="L906" s="27"/>
      <c r="M906" s="27"/>
      <c r="N906" s="27"/>
      <c r="O906" s="27"/>
      <c r="P906" s="27"/>
      <c r="Q906" s="27"/>
      <c r="R906" s="27"/>
      <c r="S906" s="27"/>
      <c r="T906" s="27"/>
      <c r="U906" s="27"/>
      <c r="V906" s="27"/>
      <c r="W906" s="27"/>
      <c r="X906" s="27"/>
      <c r="Y906" s="27"/>
      <c r="Z906" s="27"/>
      <c r="AA906" s="27"/>
      <c r="AB906" s="27"/>
    </row>
    <row r="907" ht="12.75" customHeight="1">
      <c r="A907" s="5"/>
      <c r="B907" s="27"/>
      <c r="C907" s="27"/>
      <c r="D907" s="27"/>
      <c r="E907" s="27"/>
      <c r="F907" s="27"/>
      <c r="G907" s="78"/>
      <c r="H907" s="31"/>
      <c r="I907" s="27"/>
      <c r="J907" s="27"/>
      <c r="K907" s="27"/>
      <c r="L907" s="27"/>
      <c r="M907" s="27"/>
      <c r="N907" s="27"/>
      <c r="O907" s="27"/>
      <c r="P907" s="27"/>
      <c r="Q907" s="27"/>
      <c r="R907" s="27"/>
      <c r="S907" s="27"/>
      <c r="T907" s="27"/>
      <c r="U907" s="27"/>
      <c r="V907" s="27"/>
      <c r="W907" s="27"/>
      <c r="X907" s="27"/>
      <c r="Y907" s="27"/>
      <c r="Z907" s="27"/>
      <c r="AA907" s="27"/>
      <c r="AB907" s="27"/>
    </row>
    <row r="908" ht="12.75" customHeight="1">
      <c r="A908" s="5"/>
      <c r="B908" s="27"/>
      <c r="C908" s="27"/>
      <c r="D908" s="27"/>
      <c r="E908" s="27"/>
      <c r="F908" s="27"/>
      <c r="G908" s="78"/>
      <c r="H908" s="31"/>
      <c r="I908" s="27"/>
      <c r="J908" s="27"/>
      <c r="K908" s="27"/>
      <c r="L908" s="27"/>
      <c r="M908" s="27"/>
      <c r="N908" s="27"/>
      <c r="O908" s="27"/>
      <c r="P908" s="27"/>
      <c r="Q908" s="27"/>
      <c r="R908" s="27"/>
      <c r="S908" s="27"/>
      <c r="T908" s="27"/>
      <c r="U908" s="27"/>
      <c r="V908" s="27"/>
      <c r="W908" s="27"/>
      <c r="X908" s="27"/>
      <c r="Y908" s="27"/>
      <c r="Z908" s="27"/>
      <c r="AA908" s="27"/>
      <c r="AB908" s="27"/>
    </row>
    <row r="909" ht="12.75" customHeight="1">
      <c r="A909" s="5"/>
      <c r="B909" s="27"/>
      <c r="C909" s="27"/>
      <c r="D909" s="27"/>
      <c r="E909" s="27"/>
      <c r="F909" s="27"/>
      <c r="G909" s="78"/>
      <c r="H909" s="31"/>
      <c r="I909" s="27"/>
      <c r="J909" s="27"/>
      <c r="K909" s="27"/>
      <c r="L909" s="27"/>
      <c r="M909" s="27"/>
      <c r="N909" s="27"/>
      <c r="O909" s="27"/>
      <c r="P909" s="27"/>
      <c r="Q909" s="27"/>
      <c r="R909" s="27"/>
      <c r="S909" s="27"/>
      <c r="T909" s="27"/>
      <c r="U909" s="27"/>
      <c r="V909" s="27"/>
      <c r="W909" s="27"/>
      <c r="X909" s="27"/>
      <c r="Y909" s="27"/>
      <c r="Z909" s="27"/>
      <c r="AA909" s="27"/>
      <c r="AB909" s="27"/>
    </row>
    <row r="910" ht="12.75" customHeight="1">
      <c r="A910" s="5"/>
      <c r="B910" s="27"/>
      <c r="C910" s="27"/>
      <c r="D910" s="27"/>
      <c r="E910" s="27"/>
      <c r="F910" s="27"/>
      <c r="G910" s="78"/>
      <c r="H910" s="31"/>
      <c r="I910" s="27"/>
      <c r="J910" s="27"/>
      <c r="K910" s="27"/>
      <c r="L910" s="27"/>
      <c r="M910" s="27"/>
      <c r="N910" s="27"/>
      <c r="O910" s="27"/>
      <c r="P910" s="27"/>
      <c r="Q910" s="27"/>
      <c r="R910" s="27"/>
      <c r="S910" s="27"/>
      <c r="T910" s="27"/>
      <c r="U910" s="27"/>
      <c r="V910" s="27"/>
      <c r="W910" s="27"/>
      <c r="X910" s="27"/>
      <c r="Y910" s="27"/>
      <c r="Z910" s="27"/>
      <c r="AA910" s="27"/>
      <c r="AB910" s="27"/>
    </row>
    <row r="911" ht="12.75" customHeight="1">
      <c r="A911" s="5"/>
      <c r="B911" s="27"/>
      <c r="C911" s="27"/>
      <c r="D911" s="27"/>
      <c r="E911" s="27"/>
      <c r="F911" s="27"/>
      <c r="G911" s="78"/>
      <c r="H911" s="31"/>
      <c r="I911" s="27"/>
      <c r="J911" s="27"/>
      <c r="K911" s="27"/>
      <c r="L911" s="27"/>
      <c r="M911" s="27"/>
      <c r="N911" s="27"/>
      <c r="O911" s="27"/>
      <c r="P911" s="27"/>
      <c r="Q911" s="27"/>
      <c r="R911" s="27"/>
      <c r="S911" s="27"/>
      <c r="T911" s="27"/>
      <c r="U911" s="27"/>
      <c r="V911" s="27"/>
      <c r="W911" s="27"/>
      <c r="X911" s="27"/>
      <c r="Y911" s="27"/>
      <c r="Z911" s="27"/>
      <c r="AA911" s="27"/>
      <c r="AB911" s="27"/>
    </row>
    <row r="912" ht="12.75" customHeight="1">
      <c r="A912" s="5"/>
      <c r="B912" s="27"/>
      <c r="C912" s="27"/>
      <c r="D912" s="27"/>
      <c r="E912" s="27"/>
      <c r="F912" s="27"/>
      <c r="G912" s="78"/>
      <c r="H912" s="31"/>
      <c r="I912" s="27"/>
      <c r="J912" s="27"/>
      <c r="K912" s="27"/>
      <c r="L912" s="27"/>
      <c r="M912" s="27"/>
      <c r="N912" s="27"/>
      <c r="O912" s="27"/>
      <c r="P912" s="27"/>
      <c r="Q912" s="27"/>
      <c r="R912" s="27"/>
      <c r="S912" s="27"/>
      <c r="T912" s="27"/>
      <c r="U912" s="27"/>
      <c r="V912" s="27"/>
      <c r="W912" s="27"/>
      <c r="X912" s="27"/>
      <c r="Y912" s="27"/>
      <c r="Z912" s="27"/>
      <c r="AA912" s="27"/>
      <c r="AB912" s="27"/>
    </row>
    <row r="913" ht="12.75" customHeight="1">
      <c r="A913" s="5"/>
      <c r="B913" s="27"/>
      <c r="C913" s="27"/>
      <c r="D913" s="27"/>
      <c r="E913" s="27"/>
      <c r="F913" s="27"/>
      <c r="G913" s="78"/>
      <c r="H913" s="31"/>
      <c r="I913" s="27"/>
      <c r="J913" s="27"/>
      <c r="K913" s="27"/>
      <c r="L913" s="27"/>
      <c r="M913" s="27"/>
      <c r="N913" s="27"/>
      <c r="O913" s="27"/>
      <c r="P913" s="27"/>
      <c r="Q913" s="27"/>
      <c r="R913" s="27"/>
      <c r="S913" s="27"/>
      <c r="T913" s="27"/>
      <c r="U913" s="27"/>
      <c r="V913" s="27"/>
      <c r="W913" s="27"/>
      <c r="X913" s="27"/>
      <c r="Y913" s="27"/>
      <c r="Z913" s="27"/>
      <c r="AA913" s="27"/>
      <c r="AB913" s="27"/>
    </row>
    <row r="914" ht="12.75" customHeight="1">
      <c r="A914" s="5"/>
      <c r="B914" s="27"/>
      <c r="C914" s="27"/>
      <c r="D914" s="27"/>
      <c r="E914" s="27"/>
      <c r="F914" s="27"/>
      <c r="G914" s="78"/>
      <c r="H914" s="31"/>
      <c r="I914" s="27"/>
      <c r="J914" s="27"/>
      <c r="K914" s="27"/>
      <c r="L914" s="27"/>
      <c r="M914" s="27"/>
      <c r="N914" s="27"/>
      <c r="O914" s="27"/>
      <c r="P914" s="27"/>
      <c r="Q914" s="27"/>
      <c r="R914" s="27"/>
      <c r="S914" s="27"/>
      <c r="T914" s="27"/>
      <c r="U914" s="27"/>
      <c r="V914" s="27"/>
      <c r="W914" s="27"/>
      <c r="X914" s="27"/>
      <c r="Y914" s="27"/>
      <c r="Z914" s="27"/>
      <c r="AA914" s="27"/>
      <c r="AB914" s="27"/>
    </row>
    <row r="915" ht="12.75" customHeight="1">
      <c r="A915" s="5"/>
      <c r="B915" s="27"/>
      <c r="C915" s="27"/>
      <c r="D915" s="27"/>
      <c r="E915" s="27"/>
      <c r="F915" s="27"/>
      <c r="G915" s="78"/>
      <c r="H915" s="31"/>
      <c r="I915" s="27"/>
      <c r="J915" s="27"/>
      <c r="K915" s="27"/>
      <c r="L915" s="27"/>
      <c r="M915" s="27"/>
      <c r="N915" s="27"/>
      <c r="O915" s="27"/>
      <c r="P915" s="27"/>
      <c r="Q915" s="27"/>
      <c r="R915" s="27"/>
      <c r="S915" s="27"/>
      <c r="T915" s="27"/>
      <c r="U915" s="27"/>
      <c r="V915" s="27"/>
      <c r="W915" s="27"/>
      <c r="X915" s="27"/>
      <c r="Y915" s="27"/>
      <c r="Z915" s="27"/>
      <c r="AA915" s="27"/>
      <c r="AB915" s="27"/>
    </row>
    <row r="916" ht="12.75" customHeight="1">
      <c r="A916" s="5"/>
      <c r="B916" s="27"/>
      <c r="C916" s="27"/>
      <c r="D916" s="27"/>
      <c r="E916" s="27"/>
      <c r="F916" s="27"/>
      <c r="G916" s="78"/>
      <c r="H916" s="31"/>
      <c r="I916" s="27"/>
      <c r="J916" s="27"/>
      <c r="K916" s="27"/>
      <c r="L916" s="27"/>
      <c r="M916" s="27"/>
      <c r="N916" s="27"/>
      <c r="O916" s="27"/>
      <c r="P916" s="27"/>
      <c r="Q916" s="27"/>
      <c r="R916" s="27"/>
      <c r="S916" s="27"/>
      <c r="T916" s="27"/>
      <c r="U916" s="27"/>
      <c r="V916" s="27"/>
      <c r="W916" s="27"/>
      <c r="X916" s="27"/>
      <c r="Y916" s="27"/>
      <c r="Z916" s="27"/>
      <c r="AA916" s="27"/>
      <c r="AB916" s="27"/>
    </row>
    <row r="917" ht="12.75" customHeight="1">
      <c r="A917" s="5"/>
      <c r="B917" s="27"/>
      <c r="C917" s="27"/>
      <c r="D917" s="27"/>
      <c r="E917" s="27"/>
      <c r="F917" s="27"/>
      <c r="G917" s="78"/>
      <c r="H917" s="31"/>
      <c r="I917" s="27"/>
      <c r="J917" s="27"/>
      <c r="K917" s="27"/>
      <c r="L917" s="27"/>
      <c r="M917" s="27"/>
      <c r="N917" s="27"/>
      <c r="O917" s="27"/>
      <c r="P917" s="27"/>
      <c r="Q917" s="27"/>
      <c r="R917" s="27"/>
      <c r="S917" s="27"/>
      <c r="T917" s="27"/>
      <c r="U917" s="27"/>
      <c r="V917" s="27"/>
      <c r="W917" s="27"/>
      <c r="X917" s="27"/>
      <c r="Y917" s="27"/>
      <c r="Z917" s="27"/>
      <c r="AA917" s="27"/>
      <c r="AB917" s="27"/>
    </row>
    <row r="918" ht="12.75" customHeight="1">
      <c r="A918" s="5"/>
      <c r="B918" s="27"/>
      <c r="C918" s="27"/>
      <c r="D918" s="27"/>
      <c r="E918" s="27"/>
      <c r="F918" s="27"/>
      <c r="G918" s="78"/>
      <c r="H918" s="31"/>
      <c r="I918" s="27"/>
      <c r="J918" s="27"/>
      <c r="K918" s="27"/>
      <c r="L918" s="27"/>
      <c r="M918" s="27"/>
      <c r="N918" s="27"/>
      <c r="O918" s="27"/>
      <c r="P918" s="27"/>
      <c r="Q918" s="27"/>
      <c r="R918" s="27"/>
      <c r="S918" s="27"/>
      <c r="T918" s="27"/>
      <c r="U918" s="27"/>
      <c r="V918" s="27"/>
      <c r="W918" s="27"/>
      <c r="X918" s="27"/>
      <c r="Y918" s="27"/>
      <c r="Z918" s="27"/>
      <c r="AA918" s="27"/>
      <c r="AB918" s="27"/>
    </row>
    <row r="919" ht="12.75" customHeight="1">
      <c r="A919" s="5"/>
      <c r="B919" s="27"/>
      <c r="C919" s="27"/>
      <c r="D919" s="27"/>
      <c r="E919" s="27"/>
      <c r="F919" s="27"/>
      <c r="G919" s="78"/>
      <c r="H919" s="31"/>
      <c r="I919" s="27"/>
      <c r="J919" s="27"/>
      <c r="K919" s="27"/>
      <c r="L919" s="27"/>
      <c r="M919" s="27"/>
      <c r="N919" s="27"/>
      <c r="O919" s="27"/>
      <c r="P919" s="27"/>
      <c r="Q919" s="27"/>
      <c r="R919" s="27"/>
      <c r="S919" s="27"/>
      <c r="T919" s="27"/>
      <c r="U919" s="27"/>
      <c r="V919" s="27"/>
      <c r="W919" s="27"/>
      <c r="X919" s="27"/>
      <c r="Y919" s="27"/>
      <c r="Z919" s="27"/>
      <c r="AA919" s="27"/>
      <c r="AB919" s="27"/>
    </row>
    <row r="920" ht="12.75" customHeight="1">
      <c r="A920" s="5"/>
      <c r="B920" s="27"/>
      <c r="C920" s="27"/>
      <c r="D920" s="27"/>
      <c r="E920" s="27"/>
      <c r="F920" s="27"/>
      <c r="G920" s="78"/>
      <c r="H920" s="31"/>
      <c r="I920" s="27"/>
      <c r="J920" s="27"/>
      <c r="K920" s="27"/>
      <c r="L920" s="27"/>
      <c r="M920" s="27"/>
      <c r="N920" s="27"/>
      <c r="O920" s="27"/>
      <c r="P920" s="27"/>
      <c r="Q920" s="27"/>
      <c r="R920" s="27"/>
      <c r="S920" s="27"/>
      <c r="T920" s="27"/>
      <c r="U920" s="27"/>
      <c r="V920" s="27"/>
      <c r="W920" s="27"/>
      <c r="X920" s="27"/>
      <c r="Y920" s="27"/>
      <c r="Z920" s="27"/>
      <c r="AA920" s="27"/>
      <c r="AB920" s="27"/>
    </row>
    <row r="921" ht="12.75" customHeight="1">
      <c r="A921" s="5"/>
      <c r="B921" s="27"/>
      <c r="C921" s="27"/>
      <c r="D921" s="27"/>
      <c r="E921" s="27"/>
      <c r="F921" s="27"/>
      <c r="G921" s="78"/>
      <c r="H921" s="31"/>
      <c r="I921" s="27"/>
      <c r="J921" s="27"/>
      <c r="K921" s="27"/>
      <c r="L921" s="27"/>
      <c r="M921" s="27"/>
      <c r="N921" s="27"/>
      <c r="O921" s="27"/>
      <c r="P921" s="27"/>
      <c r="Q921" s="27"/>
      <c r="R921" s="27"/>
      <c r="S921" s="27"/>
      <c r="T921" s="27"/>
      <c r="U921" s="27"/>
      <c r="V921" s="27"/>
      <c r="W921" s="27"/>
      <c r="X921" s="27"/>
      <c r="Y921" s="27"/>
      <c r="Z921" s="27"/>
      <c r="AA921" s="27"/>
      <c r="AB921" s="27"/>
    </row>
    <row r="922" ht="12.75" customHeight="1">
      <c r="A922" s="5"/>
      <c r="B922" s="27"/>
      <c r="C922" s="27"/>
      <c r="D922" s="27"/>
      <c r="E922" s="27"/>
      <c r="F922" s="27"/>
      <c r="G922" s="78"/>
      <c r="H922" s="31"/>
      <c r="I922" s="27"/>
      <c r="J922" s="27"/>
      <c r="K922" s="27"/>
      <c r="L922" s="27"/>
      <c r="M922" s="27"/>
      <c r="N922" s="27"/>
      <c r="O922" s="27"/>
      <c r="P922" s="27"/>
      <c r="Q922" s="27"/>
      <c r="R922" s="27"/>
      <c r="S922" s="27"/>
      <c r="T922" s="27"/>
      <c r="U922" s="27"/>
      <c r="V922" s="27"/>
      <c r="W922" s="27"/>
      <c r="X922" s="27"/>
      <c r="Y922" s="27"/>
      <c r="Z922" s="27"/>
      <c r="AA922" s="27"/>
      <c r="AB922" s="27"/>
    </row>
    <row r="923" ht="12.75" customHeight="1">
      <c r="A923" s="5"/>
      <c r="B923" s="27"/>
      <c r="C923" s="27"/>
      <c r="D923" s="27"/>
      <c r="E923" s="27"/>
      <c r="F923" s="27"/>
      <c r="G923" s="78"/>
      <c r="H923" s="31"/>
      <c r="I923" s="27"/>
      <c r="J923" s="27"/>
      <c r="K923" s="27"/>
      <c r="L923" s="27"/>
      <c r="M923" s="27"/>
      <c r="N923" s="27"/>
      <c r="O923" s="27"/>
      <c r="P923" s="27"/>
      <c r="Q923" s="27"/>
      <c r="R923" s="27"/>
      <c r="S923" s="27"/>
      <c r="T923" s="27"/>
      <c r="U923" s="27"/>
      <c r="V923" s="27"/>
      <c r="W923" s="27"/>
      <c r="X923" s="27"/>
      <c r="Y923" s="27"/>
      <c r="Z923" s="27"/>
      <c r="AA923" s="27"/>
      <c r="AB923" s="27"/>
    </row>
    <row r="924" ht="12.75" customHeight="1">
      <c r="A924" s="5"/>
      <c r="B924" s="27"/>
      <c r="C924" s="27"/>
      <c r="D924" s="27"/>
      <c r="E924" s="27"/>
      <c r="F924" s="27"/>
      <c r="G924" s="78"/>
      <c r="H924" s="31"/>
      <c r="I924" s="27"/>
      <c r="J924" s="27"/>
      <c r="K924" s="27"/>
      <c r="L924" s="27"/>
      <c r="M924" s="27"/>
      <c r="N924" s="27"/>
      <c r="O924" s="27"/>
      <c r="P924" s="27"/>
      <c r="Q924" s="27"/>
      <c r="R924" s="27"/>
      <c r="S924" s="27"/>
      <c r="T924" s="27"/>
      <c r="U924" s="27"/>
      <c r="V924" s="27"/>
      <c r="W924" s="27"/>
      <c r="X924" s="27"/>
      <c r="Y924" s="27"/>
      <c r="Z924" s="27"/>
      <c r="AA924" s="27"/>
      <c r="AB924" s="27"/>
    </row>
    <row r="925" ht="12.75" customHeight="1">
      <c r="A925" s="5"/>
      <c r="B925" s="27"/>
      <c r="C925" s="27"/>
      <c r="D925" s="27"/>
      <c r="E925" s="27"/>
      <c r="F925" s="27"/>
      <c r="G925" s="78"/>
      <c r="H925" s="31"/>
      <c r="I925" s="27"/>
      <c r="J925" s="27"/>
      <c r="K925" s="27"/>
      <c r="L925" s="27"/>
      <c r="M925" s="27"/>
      <c r="N925" s="27"/>
      <c r="O925" s="27"/>
      <c r="P925" s="27"/>
      <c r="Q925" s="27"/>
      <c r="R925" s="27"/>
      <c r="S925" s="27"/>
      <c r="T925" s="27"/>
      <c r="U925" s="27"/>
      <c r="V925" s="27"/>
      <c r="W925" s="27"/>
      <c r="X925" s="27"/>
      <c r="Y925" s="27"/>
      <c r="Z925" s="27"/>
      <c r="AA925" s="27"/>
      <c r="AB925" s="27"/>
    </row>
    <row r="926" ht="12.75" customHeight="1">
      <c r="A926" s="5"/>
      <c r="B926" s="27"/>
      <c r="C926" s="27"/>
      <c r="D926" s="27"/>
      <c r="E926" s="27"/>
      <c r="F926" s="27"/>
      <c r="G926" s="78"/>
      <c r="H926" s="31"/>
      <c r="I926" s="27"/>
      <c r="J926" s="27"/>
      <c r="K926" s="27"/>
      <c r="L926" s="27"/>
      <c r="M926" s="27"/>
      <c r="N926" s="27"/>
      <c r="O926" s="27"/>
      <c r="P926" s="27"/>
      <c r="Q926" s="27"/>
      <c r="R926" s="27"/>
      <c r="S926" s="27"/>
      <c r="T926" s="27"/>
      <c r="U926" s="27"/>
      <c r="V926" s="27"/>
      <c r="W926" s="27"/>
      <c r="X926" s="27"/>
      <c r="Y926" s="27"/>
      <c r="Z926" s="27"/>
      <c r="AA926" s="27"/>
      <c r="AB926" s="27"/>
    </row>
    <row r="927" ht="12.75" customHeight="1">
      <c r="A927" s="5"/>
      <c r="B927" s="27"/>
      <c r="C927" s="27"/>
      <c r="D927" s="27"/>
      <c r="E927" s="27"/>
      <c r="F927" s="27"/>
      <c r="G927" s="78"/>
      <c r="H927" s="31"/>
      <c r="I927" s="27"/>
      <c r="J927" s="27"/>
      <c r="K927" s="27"/>
      <c r="L927" s="27"/>
      <c r="M927" s="27"/>
      <c r="N927" s="27"/>
      <c r="O927" s="27"/>
      <c r="P927" s="27"/>
      <c r="Q927" s="27"/>
      <c r="R927" s="27"/>
      <c r="S927" s="27"/>
      <c r="T927" s="27"/>
      <c r="U927" s="27"/>
      <c r="V927" s="27"/>
      <c r="W927" s="27"/>
      <c r="X927" s="27"/>
      <c r="Y927" s="27"/>
      <c r="Z927" s="27"/>
      <c r="AA927" s="27"/>
      <c r="AB927" s="27"/>
    </row>
    <row r="928" ht="12.75" customHeight="1">
      <c r="A928" s="5"/>
      <c r="B928" s="27"/>
      <c r="C928" s="27"/>
      <c r="D928" s="27"/>
      <c r="E928" s="27"/>
      <c r="F928" s="27"/>
      <c r="G928" s="78"/>
      <c r="H928" s="31"/>
      <c r="I928" s="27"/>
      <c r="J928" s="27"/>
      <c r="K928" s="27"/>
      <c r="L928" s="27"/>
      <c r="M928" s="27"/>
      <c r="N928" s="27"/>
      <c r="O928" s="27"/>
      <c r="P928" s="27"/>
      <c r="Q928" s="27"/>
      <c r="R928" s="27"/>
      <c r="S928" s="27"/>
      <c r="T928" s="27"/>
      <c r="U928" s="27"/>
      <c r="V928" s="27"/>
      <c r="W928" s="27"/>
      <c r="X928" s="27"/>
      <c r="Y928" s="27"/>
      <c r="Z928" s="27"/>
      <c r="AA928" s="27"/>
      <c r="AB928" s="27"/>
    </row>
    <row r="929" ht="12.75" customHeight="1">
      <c r="A929" s="5"/>
      <c r="B929" s="27"/>
      <c r="C929" s="27"/>
      <c r="D929" s="27"/>
      <c r="E929" s="27"/>
      <c r="F929" s="27"/>
      <c r="G929" s="78"/>
      <c r="H929" s="31"/>
      <c r="I929" s="27"/>
      <c r="J929" s="27"/>
      <c r="K929" s="27"/>
      <c r="L929" s="27"/>
      <c r="M929" s="27"/>
      <c r="N929" s="27"/>
      <c r="O929" s="27"/>
      <c r="P929" s="27"/>
      <c r="Q929" s="27"/>
      <c r="R929" s="27"/>
      <c r="S929" s="27"/>
      <c r="T929" s="27"/>
      <c r="U929" s="27"/>
      <c r="V929" s="27"/>
      <c r="W929" s="27"/>
      <c r="X929" s="27"/>
      <c r="Y929" s="27"/>
      <c r="Z929" s="27"/>
      <c r="AA929" s="27"/>
      <c r="AB929" s="27"/>
    </row>
    <row r="930" ht="12.75" customHeight="1">
      <c r="A930" s="5"/>
      <c r="B930" s="27"/>
      <c r="C930" s="27"/>
      <c r="D930" s="27"/>
      <c r="E930" s="27"/>
      <c r="F930" s="27"/>
      <c r="G930" s="78"/>
      <c r="H930" s="31"/>
      <c r="I930" s="27"/>
      <c r="J930" s="27"/>
      <c r="K930" s="27"/>
      <c r="L930" s="27"/>
      <c r="M930" s="27"/>
      <c r="N930" s="27"/>
      <c r="O930" s="27"/>
      <c r="P930" s="27"/>
      <c r="Q930" s="27"/>
      <c r="R930" s="27"/>
      <c r="S930" s="27"/>
      <c r="T930" s="27"/>
      <c r="U930" s="27"/>
      <c r="V930" s="27"/>
      <c r="W930" s="27"/>
      <c r="X930" s="27"/>
      <c r="Y930" s="27"/>
      <c r="Z930" s="27"/>
      <c r="AA930" s="27"/>
      <c r="AB930" s="27"/>
    </row>
    <row r="931" ht="12.75" customHeight="1">
      <c r="A931" s="5"/>
      <c r="B931" s="27"/>
      <c r="C931" s="27"/>
      <c r="D931" s="27"/>
      <c r="E931" s="27"/>
      <c r="F931" s="27"/>
      <c r="G931" s="78"/>
      <c r="H931" s="31"/>
      <c r="I931" s="27"/>
      <c r="J931" s="27"/>
      <c r="K931" s="27"/>
      <c r="L931" s="27"/>
      <c r="M931" s="27"/>
      <c r="N931" s="27"/>
      <c r="O931" s="27"/>
      <c r="P931" s="27"/>
      <c r="Q931" s="27"/>
      <c r="R931" s="27"/>
      <c r="S931" s="27"/>
      <c r="T931" s="27"/>
      <c r="U931" s="27"/>
      <c r="V931" s="27"/>
      <c r="W931" s="27"/>
      <c r="X931" s="27"/>
      <c r="Y931" s="27"/>
      <c r="Z931" s="27"/>
      <c r="AA931" s="27"/>
      <c r="AB931" s="27"/>
    </row>
    <row r="932" ht="12.75" customHeight="1">
      <c r="A932" s="5"/>
      <c r="B932" s="27"/>
      <c r="C932" s="27"/>
      <c r="D932" s="27"/>
      <c r="E932" s="27"/>
      <c r="F932" s="27"/>
      <c r="G932" s="78"/>
      <c r="H932" s="31"/>
      <c r="I932" s="27"/>
      <c r="J932" s="27"/>
      <c r="K932" s="27"/>
      <c r="L932" s="27"/>
      <c r="M932" s="27"/>
      <c r="N932" s="27"/>
      <c r="O932" s="27"/>
      <c r="P932" s="27"/>
      <c r="Q932" s="27"/>
      <c r="R932" s="27"/>
      <c r="S932" s="27"/>
      <c r="T932" s="27"/>
      <c r="U932" s="27"/>
      <c r="V932" s="27"/>
      <c r="W932" s="27"/>
      <c r="X932" s="27"/>
      <c r="Y932" s="27"/>
      <c r="Z932" s="27"/>
      <c r="AA932" s="27"/>
      <c r="AB932" s="27"/>
    </row>
    <row r="933" ht="12.75" customHeight="1">
      <c r="A933" s="5"/>
      <c r="B933" s="27"/>
      <c r="C933" s="27"/>
      <c r="D933" s="27"/>
      <c r="E933" s="27"/>
      <c r="F933" s="27"/>
      <c r="G933" s="78"/>
      <c r="H933" s="31"/>
      <c r="I933" s="27"/>
      <c r="J933" s="27"/>
      <c r="K933" s="27"/>
      <c r="L933" s="27"/>
      <c r="M933" s="27"/>
      <c r="N933" s="27"/>
      <c r="O933" s="27"/>
      <c r="P933" s="27"/>
      <c r="Q933" s="27"/>
      <c r="R933" s="27"/>
      <c r="S933" s="27"/>
      <c r="T933" s="27"/>
      <c r="U933" s="27"/>
      <c r="V933" s="27"/>
      <c r="W933" s="27"/>
      <c r="X933" s="27"/>
      <c r="Y933" s="27"/>
      <c r="Z933" s="27"/>
      <c r="AA933" s="27"/>
      <c r="AB933" s="27"/>
    </row>
    <row r="934" ht="12.75" customHeight="1">
      <c r="A934" s="5"/>
      <c r="B934" s="27"/>
      <c r="C934" s="27"/>
      <c r="D934" s="27"/>
      <c r="E934" s="27"/>
      <c r="F934" s="27"/>
      <c r="G934" s="78"/>
      <c r="H934" s="31"/>
      <c r="I934" s="27"/>
      <c r="J934" s="27"/>
      <c r="K934" s="27"/>
      <c r="L934" s="27"/>
      <c r="M934" s="27"/>
      <c r="N934" s="27"/>
      <c r="O934" s="27"/>
      <c r="P934" s="27"/>
      <c r="Q934" s="27"/>
      <c r="R934" s="27"/>
      <c r="S934" s="27"/>
      <c r="T934" s="27"/>
      <c r="U934" s="27"/>
      <c r="V934" s="27"/>
      <c r="W934" s="27"/>
      <c r="X934" s="27"/>
      <c r="Y934" s="27"/>
      <c r="Z934" s="27"/>
      <c r="AA934" s="27"/>
      <c r="AB934" s="27"/>
    </row>
    <row r="935" ht="12.75" customHeight="1">
      <c r="A935" s="5"/>
      <c r="B935" s="27"/>
      <c r="C935" s="27"/>
      <c r="D935" s="27"/>
      <c r="E935" s="27"/>
      <c r="F935" s="27"/>
      <c r="G935" s="78"/>
      <c r="H935" s="31"/>
      <c r="I935" s="27"/>
      <c r="J935" s="27"/>
      <c r="K935" s="27"/>
      <c r="L935" s="27"/>
      <c r="M935" s="27"/>
      <c r="N935" s="27"/>
      <c r="O935" s="27"/>
      <c r="P935" s="27"/>
      <c r="Q935" s="27"/>
      <c r="R935" s="27"/>
      <c r="S935" s="27"/>
      <c r="T935" s="27"/>
      <c r="U935" s="27"/>
      <c r="V935" s="27"/>
      <c r="W935" s="27"/>
      <c r="X935" s="27"/>
      <c r="Y935" s="27"/>
      <c r="Z935" s="27"/>
      <c r="AA935" s="27"/>
      <c r="AB935" s="27"/>
    </row>
    <row r="936" ht="12.75" customHeight="1">
      <c r="A936" s="5"/>
      <c r="B936" s="27"/>
      <c r="C936" s="27"/>
      <c r="D936" s="27"/>
      <c r="E936" s="27"/>
      <c r="F936" s="27"/>
      <c r="G936" s="78"/>
      <c r="H936" s="31"/>
      <c r="I936" s="27"/>
      <c r="J936" s="27"/>
      <c r="K936" s="27"/>
      <c r="L936" s="27"/>
      <c r="M936" s="27"/>
      <c r="N936" s="27"/>
      <c r="O936" s="27"/>
      <c r="P936" s="27"/>
      <c r="Q936" s="27"/>
      <c r="R936" s="27"/>
      <c r="S936" s="27"/>
      <c r="T936" s="27"/>
      <c r="U936" s="27"/>
      <c r="V936" s="27"/>
      <c r="W936" s="27"/>
      <c r="X936" s="27"/>
      <c r="Y936" s="27"/>
      <c r="Z936" s="27"/>
      <c r="AA936" s="27"/>
      <c r="AB936" s="27"/>
    </row>
    <row r="937" ht="12.75" customHeight="1">
      <c r="A937" s="5"/>
      <c r="B937" s="27"/>
      <c r="C937" s="27"/>
      <c r="D937" s="27"/>
      <c r="E937" s="27"/>
      <c r="F937" s="27"/>
      <c r="G937" s="78"/>
      <c r="H937" s="31"/>
      <c r="I937" s="27"/>
      <c r="J937" s="27"/>
      <c r="K937" s="27"/>
      <c r="L937" s="27"/>
      <c r="M937" s="27"/>
      <c r="N937" s="27"/>
      <c r="O937" s="27"/>
      <c r="P937" s="27"/>
      <c r="Q937" s="27"/>
      <c r="R937" s="27"/>
      <c r="S937" s="27"/>
      <c r="T937" s="27"/>
      <c r="U937" s="27"/>
      <c r="V937" s="27"/>
      <c r="W937" s="27"/>
      <c r="X937" s="27"/>
      <c r="Y937" s="27"/>
      <c r="Z937" s="27"/>
      <c r="AA937" s="27"/>
      <c r="AB937" s="27"/>
    </row>
    <row r="938" ht="12.75" customHeight="1">
      <c r="A938" s="5"/>
      <c r="B938" s="27"/>
      <c r="C938" s="27"/>
      <c r="D938" s="27"/>
      <c r="E938" s="27"/>
      <c r="F938" s="27"/>
      <c r="G938" s="78"/>
      <c r="H938" s="31"/>
      <c r="I938" s="27"/>
      <c r="J938" s="27"/>
      <c r="K938" s="27"/>
      <c r="L938" s="27"/>
      <c r="M938" s="27"/>
      <c r="N938" s="27"/>
      <c r="O938" s="27"/>
      <c r="P938" s="27"/>
      <c r="Q938" s="27"/>
      <c r="R938" s="27"/>
      <c r="S938" s="27"/>
      <c r="T938" s="27"/>
      <c r="U938" s="27"/>
      <c r="V938" s="27"/>
      <c r="W938" s="27"/>
      <c r="X938" s="27"/>
      <c r="Y938" s="27"/>
      <c r="Z938" s="27"/>
      <c r="AA938" s="27"/>
      <c r="AB938" s="27"/>
    </row>
    <row r="939" ht="12.75" customHeight="1">
      <c r="A939" s="5"/>
      <c r="B939" s="27"/>
      <c r="C939" s="27"/>
      <c r="D939" s="27"/>
      <c r="E939" s="27"/>
      <c r="F939" s="27"/>
      <c r="G939" s="78"/>
      <c r="H939" s="31"/>
      <c r="I939" s="27"/>
      <c r="J939" s="27"/>
      <c r="K939" s="27"/>
      <c r="L939" s="27"/>
      <c r="M939" s="27"/>
      <c r="N939" s="27"/>
      <c r="O939" s="27"/>
      <c r="P939" s="27"/>
      <c r="Q939" s="27"/>
      <c r="R939" s="27"/>
      <c r="S939" s="27"/>
      <c r="T939" s="27"/>
      <c r="U939" s="27"/>
      <c r="V939" s="27"/>
      <c r="W939" s="27"/>
      <c r="X939" s="27"/>
      <c r="Y939" s="27"/>
      <c r="Z939" s="27"/>
      <c r="AA939" s="27"/>
      <c r="AB939" s="27"/>
    </row>
    <row r="940" ht="12.75" customHeight="1">
      <c r="A940" s="5"/>
      <c r="B940" s="27"/>
      <c r="C940" s="27"/>
      <c r="D940" s="27"/>
      <c r="E940" s="27"/>
      <c r="F940" s="27"/>
      <c r="G940" s="78"/>
      <c r="H940" s="31"/>
      <c r="I940" s="27"/>
      <c r="J940" s="27"/>
      <c r="K940" s="27"/>
      <c r="L940" s="27"/>
      <c r="M940" s="27"/>
      <c r="N940" s="27"/>
      <c r="O940" s="27"/>
      <c r="P940" s="27"/>
      <c r="Q940" s="27"/>
      <c r="R940" s="27"/>
      <c r="S940" s="27"/>
      <c r="T940" s="27"/>
      <c r="U940" s="27"/>
      <c r="V940" s="27"/>
      <c r="W940" s="27"/>
      <c r="X940" s="27"/>
      <c r="Y940" s="27"/>
      <c r="Z940" s="27"/>
      <c r="AA940" s="27"/>
      <c r="AB940" s="27"/>
    </row>
    <row r="941" ht="12.75" customHeight="1">
      <c r="A941" s="5"/>
      <c r="B941" s="27"/>
      <c r="C941" s="27"/>
      <c r="D941" s="27"/>
      <c r="E941" s="27"/>
      <c r="F941" s="27"/>
      <c r="G941" s="78"/>
      <c r="H941" s="31"/>
      <c r="I941" s="27"/>
      <c r="J941" s="27"/>
      <c r="K941" s="27"/>
      <c r="L941" s="27"/>
      <c r="M941" s="27"/>
      <c r="N941" s="27"/>
      <c r="O941" s="27"/>
      <c r="P941" s="27"/>
      <c r="Q941" s="27"/>
      <c r="R941" s="27"/>
      <c r="S941" s="27"/>
      <c r="T941" s="27"/>
      <c r="U941" s="27"/>
      <c r="V941" s="27"/>
      <c r="W941" s="27"/>
      <c r="X941" s="27"/>
      <c r="Y941" s="27"/>
      <c r="Z941" s="27"/>
      <c r="AA941" s="27"/>
      <c r="AB941" s="27"/>
    </row>
    <row r="942" ht="12.75" customHeight="1">
      <c r="A942" s="5"/>
      <c r="B942" s="27"/>
      <c r="C942" s="27"/>
      <c r="D942" s="27"/>
      <c r="E942" s="27"/>
      <c r="F942" s="27"/>
      <c r="G942" s="78"/>
      <c r="H942" s="31"/>
      <c r="I942" s="27"/>
      <c r="J942" s="27"/>
      <c r="K942" s="27"/>
      <c r="L942" s="27"/>
      <c r="M942" s="27"/>
      <c r="N942" s="27"/>
      <c r="O942" s="27"/>
      <c r="P942" s="27"/>
      <c r="Q942" s="27"/>
      <c r="R942" s="27"/>
      <c r="S942" s="27"/>
      <c r="T942" s="27"/>
      <c r="U942" s="27"/>
      <c r="V942" s="27"/>
      <c r="W942" s="27"/>
      <c r="X942" s="27"/>
      <c r="Y942" s="27"/>
      <c r="Z942" s="27"/>
      <c r="AA942" s="27"/>
      <c r="AB942" s="27"/>
    </row>
    <row r="943" ht="12.75" customHeight="1">
      <c r="A943" s="5"/>
      <c r="B943" s="27"/>
      <c r="C943" s="27"/>
      <c r="D943" s="27"/>
      <c r="E943" s="27"/>
      <c r="F943" s="27"/>
      <c r="G943" s="78"/>
      <c r="H943" s="31"/>
      <c r="I943" s="27"/>
      <c r="J943" s="27"/>
      <c r="K943" s="27"/>
      <c r="L943" s="27"/>
      <c r="M943" s="27"/>
      <c r="N943" s="27"/>
      <c r="O943" s="27"/>
      <c r="P943" s="27"/>
      <c r="Q943" s="27"/>
      <c r="R943" s="27"/>
      <c r="S943" s="27"/>
      <c r="T943" s="27"/>
      <c r="U943" s="27"/>
      <c r="V943" s="27"/>
      <c r="W943" s="27"/>
      <c r="X943" s="27"/>
      <c r="Y943" s="27"/>
      <c r="Z943" s="27"/>
      <c r="AA943" s="27"/>
      <c r="AB943" s="27"/>
    </row>
    <row r="944" ht="12.75" customHeight="1">
      <c r="A944" s="5"/>
      <c r="B944" s="27"/>
      <c r="C944" s="27"/>
      <c r="D944" s="27"/>
      <c r="E944" s="27"/>
      <c r="F944" s="27"/>
      <c r="G944" s="78"/>
      <c r="H944" s="31"/>
      <c r="I944" s="27"/>
      <c r="J944" s="27"/>
      <c r="K944" s="27"/>
      <c r="L944" s="27"/>
      <c r="M944" s="27"/>
      <c r="N944" s="27"/>
      <c r="O944" s="27"/>
      <c r="P944" s="27"/>
      <c r="Q944" s="27"/>
      <c r="R944" s="27"/>
      <c r="S944" s="27"/>
      <c r="T944" s="27"/>
      <c r="U944" s="27"/>
      <c r="V944" s="27"/>
      <c r="W944" s="27"/>
      <c r="X944" s="27"/>
      <c r="Y944" s="27"/>
      <c r="Z944" s="27"/>
      <c r="AA944" s="27"/>
      <c r="AB944" s="27"/>
    </row>
    <row r="945" ht="12.75" customHeight="1">
      <c r="A945" s="5"/>
      <c r="B945" s="27"/>
      <c r="C945" s="27"/>
      <c r="D945" s="27"/>
      <c r="E945" s="27"/>
      <c r="F945" s="27"/>
      <c r="G945" s="78"/>
      <c r="H945" s="31"/>
      <c r="I945" s="27"/>
      <c r="J945" s="27"/>
      <c r="K945" s="27"/>
      <c r="L945" s="27"/>
      <c r="M945" s="27"/>
      <c r="N945" s="27"/>
      <c r="O945" s="27"/>
      <c r="P945" s="27"/>
      <c r="Q945" s="27"/>
      <c r="R945" s="27"/>
      <c r="S945" s="27"/>
      <c r="T945" s="27"/>
      <c r="U945" s="27"/>
      <c r="V945" s="27"/>
      <c r="W945" s="27"/>
      <c r="X945" s="27"/>
      <c r="Y945" s="27"/>
      <c r="Z945" s="27"/>
      <c r="AA945" s="27"/>
      <c r="AB945" s="27"/>
    </row>
    <row r="946" ht="12.75" customHeight="1">
      <c r="A946" s="5"/>
      <c r="B946" s="27"/>
      <c r="C946" s="27"/>
      <c r="D946" s="27"/>
      <c r="E946" s="27"/>
      <c r="F946" s="27"/>
      <c r="G946" s="78"/>
      <c r="H946" s="31"/>
      <c r="I946" s="27"/>
      <c r="J946" s="27"/>
      <c r="K946" s="27"/>
      <c r="L946" s="27"/>
      <c r="M946" s="27"/>
      <c r="N946" s="27"/>
      <c r="O946" s="27"/>
      <c r="P946" s="27"/>
      <c r="Q946" s="27"/>
      <c r="R946" s="27"/>
      <c r="S946" s="27"/>
      <c r="T946" s="27"/>
      <c r="U946" s="27"/>
      <c r="V946" s="27"/>
      <c r="W946" s="27"/>
      <c r="X946" s="27"/>
      <c r="Y946" s="27"/>
      <c r="Z946" s="27"/>
      <c r="AA946" s="27"/>
      <c r="AB946" s="27"/>
    </row>
    <row r="947" ht="12.75" customHeight="1">
      <c r="A947" s="5"/>
      <c r="B947" s="27"/>
      <c r="C947" s="27"/>
      <c r="D947" s="27"/>
      <c r="E947" s="27"/>
      <c r="F947" s="27"/>
      <c r="G947" s="78"/>
      <c r="H947" s="31"/>
      <c r="I947" s="27"/>
      <c r="J947" s="27"/>
      <c r="K947" s="27"/>
      <c r="L947" s="27"/>
      <c r="M947" s="27"/>
      <c r="N947" s="27"/>
      <c r="O947" s="27"/>
      <c r="P947" s="27"/>
      <c r="Q947" s="27"/>
      <c r="R947" s="27"/>
      <c r="S947" s="27"/>
      <c r="T947" s="27"/>
      <c r="U947" s="27"/>
      <c r="V947" s="27"/>
      <c r="W947" s="27"/>
      <c r="X947" s="27"/>
      <c r="Y947" s="27"/>
      <c r="Z947" s="27"/>
      <c r="AA947" s="27"/>
      <c r="AB947" s="27"/>
    </row>
    <row r="948" ht="12.75" customHeight="1">
      <c r="A948" s="5"/>
      <c r="B948" s="27"/>
      <c r="C948" s="27"/>
      <c r="D948" s="27"/>
      <c r="E948" s="27"/>
      <c r="F948" s="27"/>
      <c r="G948" s="78"/>
      <c r="H948" s="31"/>
      <c r="I948" s="27"/>
      <c r="J948" s="27"/>
      <c r="K948" s="27"/>
      <c r="L948" s="27"/>
      <c r="M948" s="27"/>
      <c r="N948" s="27"/>
      <c r="O948" s="27"/>
      <c r="P948" s="27"/>
      <c r="Q948" s="27"/>
      <c r="R948" s="27"/>
      <c r="S948" s="27"/>
      <c r="T948" s="27"/>
      <c r="U948" s="27"/>
      <c r="V948" s="27"/>
      <c r="W948" s="27"/>
      <c r="X948" s="27"/>
      <c r="Y948" s="27"/>
      <c r="Z948" s="27"/>
      <c r="AA948" s="27"/>
      <c r="AB948" s="27"/>
    </row>
    <row r="949" ht="12.75" customHeight="1">
      <c r="A949" s="5"/>
      <c r="B949" s="27"/>
      <c r="C949" s="27"/>
      <c r="D949" s="27"/>
      <c r="E949" s="27"/>
      <c r="F949" s="27"/>
      <c r="G949" s="78"/>
      <c r="H949" s="31"/>
      <c r="I949" s="27"/>
      <c r="J949" s="27"/>
      <c r="K949" s="27"/>
      <c r="L949" s="27"/>
      <c r="M949" s="27"/>
      <c r="N949" s="27"/>
      <c r="O949" s="27"/>
      <c r="P949" s="27"/>
      <c r="Q949" s="27"/>
      <c r="R949" s="27"/>
      <c r="S949" s="27"/>
      <c r="T949" s="27"/>
      <c r="U949" s="27"/>
      <c r="V949" s="27"/>
      <c r="W949" s="27"/>
      <c r="X949" s="27"/>
      <c r="Y949" s="27"/>
      <c r="Z949" s="27"/>
      <c r="AA949" s="27"/>
      <c r="AB949" s="27"/>
    </row>
    <row r="950" ht="12.75" customHeight="1">
      <c r="A950" s="5"/>
      <c r="B950" s="27"/>
      <c r="C950" s="27"/>
      <c r="D950" s="27"/>
      <c r="E950" s="27"/>
      <c r="F950" s="27"/>
      <c r="G950" s="78"/>
      <c r="H950" s="31"/>
      <c r="I950" s="27"/>
      <c r="J950" s="27"/>
      <c r="K950" s="27"/>
      <c r="L950" s="27"/>
      <c r="M950" s="27"/>
      <c r="N950" s="27"/>
      <c r="O950" s="27"/>
      <c r="P950" s="27"/>
      <c r="Q950" s="27"/>
      <c r="R950" s="27"/>
      <c r="S950" s="27"/>
      <c r="T950" s="27"/>
      <c r="U950" s="27"/>
      <c r="V950" s="27"/>
      <c r="W950" s="27"/>
      <c r="X950" s="27"/>
      <c r="Y950" s="27"/>
      <c r="Z950" s="27"/>
      <c r="AA950" s="27"/>
      <c r="AB950" s="27"/>
    </row>
    <row r="951" ht="12.75" customHeight="1">
      <c r="A951" s="5"/>
      <c r="B951" s="27"/>
      <c r="C951" s="27"/>
      <c r="D951" s="27"/>
      <c r="E951" s="27"/>
      <c r="F951" s="27"/>
      <c r="G951" s="78"/>
      <c r="H951" s="31"/>
      <c r="I951" s="27"/>
      <c r="J951" s="27"/>
      <c r="K951" s="27"/>
      <c r="L951" s="27"/>
      <c r="M951" s="27"/>
      <c r="N951" s="27"/>
      <c r="O951" s="27"/>
      <c r="P951" s="27"/>
      <c r="Q951" s="27"/>
      <c r="R951" s="27"/>
      <c r="S951" s="27"/>
      <c r="T951" s="27"/>
      <c r="U951" s="27"/>
      <c r="V951" s="27"/>
      <c r="W951" s="27"/>
      <c r="X951" s="27"/>
      <c r="Y951" s="27"/>
      <c r="Z951" s="27"/>
      <c r="AA951" s="27"/>
      <c r="AB951" s="27"/>
    </row>
    <row r="952" ht="12.75" customHeight="1">
      <c r="A952" s="5"/>
      <c r="B952" s="27"/>
      <c r="C952" s="27"/>
      <c r="D952" s="27"/>
      <c r="E952" s="27"/>
      <c r="F952" s="27"/>
      <c r="G952" s="78"/>
      <c r="H952" s="31"/>
      <c r="I952" s="27"/>
      <c r="J952" s="27"/>
      <c r="K952" s="27"/>
      <c r="L952" s="27"/>
      <c r="M952" s="27"/>
      <c r="N952" s="27"/>
      <c r="O952" s="27"/>
      <c r="P952" s="27"/>
      <c r="Q952" s="27"/>
      <c r="R952" s="27"/>
      <c r="S952" s="27"/>
      <c r="T952" s="27"/>
      <c r="U952" s="27"/>
      <c r="V952" s="27"/>
      <c r="W952" s="27"/>
      <c r="X952" s="27"/>
      <c r="Y952" s="27"/>
      <c r="Z952" s="27"/>
      <c r="AA952" s="27"/>
      <c r="AB952" s="27"/>
    </row>
    <row r="953" ht="12.75" customHeight="1">
      <c r="A953" s="5"/>
      <c r="B953" s="27"/>
      <c r="C953" s="27"/>
      <c r="D953" s="27"/>
      <c r="E953" s="27"/>
      <c r="F953" s="27"/>
      <c r="G953" s="78"/>
      <c r="H953" s="31"/>
      <c r="I953" s="27"/>
      <c r="J953" s="27"/>
      <c r="K953" s="27"/>
      <c r="L953" s="27"/>
      <c r="M953" s="27"/>
      <c r="N953" s="27"/>
      <c r="O953" s="27"/>
      <c r="P953" s="27"/>
      <c r="Q953" s="27"/>
      <c r="R953" s="27"/>
      <c r="S953" s="27"/>
      <c r="T953" s="27"/>
      <c r="U953" s="27"/>
      <c r="V953" s="27"/>
      <c r="W953" s="27"/>
      <c r="X953" s="27"/>
      <c r="Y953" s="27"/>
      <c r="Z953" s="27"/>
      <c r="AA953" s="27"/>
      <c r="AB953" s="27"/>
    </row>
    <row r="954" ht="12.75" customHeight="1">
      <c r="A954" s="5"/>
      <c r="B954" s="27"/>
      <c r="C954" s="27"/>
      <c r="D954" s="27"/>
      <c r="E954" s="27"/>
      <c r="F954" s="27"/>
      <c r="G954" s="78"/>
      <c r="H954" s="31"/>
      <c r="I954" s="27"/>
      <c r="J954" s="27"/>
      <c r="K954" s="27"/>
      <c r="L954" s="27"/>
      <c r="M954" s="27"/>
      <c r="N954" s="27"/>
      <c r="O954" s="27"/>
      <c r="P954" s="27"/>
      <c r="Q954" s="27"/>
      <c r="R954" s="27"/>
      <c r="S954" s="27"/>
      <c r="T954" s="27"/>
      <c r="U954" s="27"/>
      <c r="V954" s="27"/>
      <c r="W954" s="27"/>
      <c r="X954" s="27"/>
      <c r="Y954" s="27"/>
      <c r="Z954" s="27"/>
      <c r="AA954" s="27"/>
      <c r="AB954" s="27"/>
    </row>
    <row r="955" ht="12.75" customHeight="1">
      <c r="A955" s="5"/>
      <c r="B955" s="27"/>
      <c r="C955" s="27"/>
      <c r="D955" s="27"/>
      <c r="E955" s="27"/>
      <c r="F955" s="27"/>
      <c r="G955" s="78"/>
      <c r="H955" s="31"/>
      <c r="I955" s="27"/>
      <c r="J955" s="27"/>
      <c r="K955" s="27"/>
      <c r="L955" s="27"/>
      <c r="M955" s="27"/>
      <c r="N955" s="27"/>
      <c r="O955" s="27"/>
      <c r="P955" s="27"/>
      <c r="Q955" s="27"/>
      <c r="R955" s="27"/>
      <c r="S955" s="27"/>
      <c r="T955" s="27"/>
      <c r="U955" s="27"/>
      <c r="V955" s="27"/>
      <c r="W955" s="27"/>
      <c r="X955" s="27"/>
      <c r="Y955" s="27"/>
      <c r="Z955" s="27"/>
      <c r="AA955" s="27"/>
      <c r="AB955" s="27"/>
    </row>
    <row r="956" ht="12.75" customHeight="1">
      <c r="A956" s="5"/>
      <c r="B956" s="27"/>
      <c r="C956" s="27"/>
      <c r="D956" s="27"/>
      <c r="E956" s="27"/>
      <c r="F956" s="27"/>
      <c r="G956" s="78"/>
      <c r="H956" s="31"/>
      <c r="I956" s="27"/>
      <c r="J956" s="27"/>
      <c r="K956" s="27"/>
      <c r="L956" s="27"/>
      <c r="M956" s="27"/>
      <c r="N956" s="27"/>
      <c r="O956" s="27"/>
      <c r="P956" s="27"/>
      <c r="Q956" s="27"/>
      <c r="R956" s="27"/>
      <c r="S956" s="27"/>
      <c r="T956" s="27"/>
      <c r="U956" s="27"/>
      <c r="V956" s="27"/>
      <c r="W956" s="27"/>
      <c r="X956" s="27"/>
      <c r="Y956" s="27"/>
      <c r="Z956" s="27"/>
      <c r="AA956" s="27"/>
      <c r="AB956" s="27"/>
    </row>
    <row r="957" ht="12.75" customHeight="1">
      <c r="A957" s="5"/>
      <c r="B957" s="27"/>
      <c r="C957" s="27"/>
      <c r="D957" s="27"/>
      <c r="E957" s="27"/>
      <c r="F957" s="27"/>
      <c r="G957" s="78"/>
      <c r="H957" s="31"/>
      <c r="I957" s="27"/>
      <c r="J957" s="27"/>
      <c r="K957" s="27"/>
      <c r="L957" s="27"/>
      <c r="M957" s="27"/>
      <c r="N957" s="27"/>
      <c r="O957" s="27"/>
      <c r="P957" s="27"/>
      <c r="Q957" s="27"/>
      <c r="R957" s="27"/>
      <c r="S957" s="27"/>
      <c r="T957" s="27"/>
      <c r="U957" s="27"/>
      <c r="V957" s="27"/>
      <c r="W957" s="27"/>
      <c r="X957" s="27"/>
      <c r="Y957" s="27"/>
      <c r="Z957" s="27"/>
      <c r="AA957" s="27"/>
      <c r="AB957" s="27"/>
    </row>
    <row r="958" ht="12.75" customHeight="1">
      <c r="A958" s="5"/>
      <c r="B958" s="27"/>
      <c r="C958" s="27"/>
      <c r="D958" s="27"/>
      <c r="E958" s="27"/>
      <c r="F958" s="27"/>
      <c r="G958" s="78"/>
      <c r="H958" s="31"/>
      <c r="I958" s="27"/>
      <c r="J958" s="27"/>
      <c r="K958" s="27"/>
      <c r="L958" s="27"/>
      <c r="M958" s="27"/>
      <c r="N958" s="27"/>
      <c r="O958" s="27"/>
      <c r="P958" s="27"/>
      <c r="Q958" s="27"/>
      <c r="R958" s="27"/>
      <c r="S958" s="27"/>
      <c r="T958" s="27"/>
      <c r="U958" s="27"/>
      <c r="V958" s="27"/>
      <c r="W958" s="27"/>
      <c r="X958" s="27"/>
      <c r="Y958" s="27"/>
      <c r="Z958" s="27"/>
      <c r="AA958" s="27"/>
      <c r="AB958" s="27"/>
    </row>
    <row r="959" ht="12.75" customHeight="1">
      <c r="A959" s="5"/>
      <c r="B959" s="27"/>
      <c r="C959" s="27"/>
      <c r="D959" s="27"/>
      <c r="E959" s="27"/>
      <c r="F959" s="27"/>
      <c r="G959" s="78"/>
      <c r="H959" s="31"/>
      <c r="I959" s="27"/>
      <c r="J959" s="27"/>
      <c r="K959" s="27"/>
      <c r="L959" s="27"/>
      <c r="M959" s="27"/>
      <c r="N959" s="27"/>
      <c r="O959" s="27"/>
      <c r="P959" s="27"/>
      <c r="Q959" s="27"/>
      <c r="R959" s="27"/>
      <c r="S959" s="27"/>
      <c r="T959" s="27"/>
      <c r="U959" s="27"/>
      <c r="V959" s="27"/>
      <c r="W959" s="27"/>
      <c r="X959" s="27"/>
      <c r="Y959" s="27"/>
      <c r="Z959" s="27"/>
      <c r="AA959" s="27"/>
      <c r="AB959" s="27"/>
    </row>
    <row r="960" ht="12.75" customHeight="1">
      <c r="A960" s="5"/>
      <c r="B960" s="27"/>
      <c r="C960" s="27"/>
      <c r="D960" s="27"/>
      <c r="E960" s="27"/>
      <c r="F960" s="27"/>
      <c r="G960" s="78"/>
      <c r="H960" s="31"/>
      <c r="I960" s="27"/>
      <c r="J960" s="27"/>
      <c r="K960" s="27"/>
      <c r="L960" s="27"/>
      <c r="M960" s="27"/>
      <c r="N960" s="27"/>
      <c r="O960" s="27"/>
      <c r="P960" s="27"/>
      <c r="Q960" s="27"/>
      <c r="R960" s="27"/>
      <c r="S960" s="27"/>
      <c r="T960" s="27"/>
      <c r="U960" s="27"/>
      <c r="V960" s="27"/>
      <c r="W960" s="27"/>
      <c r="X960" s="27"/>
      <c r="Y960" s="27"/>
      <c r="Z960" s="27"/>
      <c r="AA960" s="27"/>
      <c r="AB960" s="27"/>
    </row>
    <row r="961" ht="12.75" customHeight="1">
      <c r="A961" s="5"/>
      <c r="B961" s="27"/>
      <c r="C961" s="27"/>
      <c r="D961" s="27"/>
      <c r="E961" s="27"/>
      <c r="F961" s="27"/>
      <c r="G961" s="78"/>
      <c r="H961" s="31"/>
      <c r="I961" s="27"/>
      <c r="J961" s="27"/>
      <c r="K961" s="27"/>
      <c r="L961" s="27"/>
      <c r="M961" s="27"/>
      <c r="N961" s="27"/>
      <c r="O961" s="27"/>
      <c r="P961" s="27"/>
      <c r="Q961" s="27"/>
      <c r="R961" s="27"/>
      <c r="S961" s="27"/>
      <c r="T961" s="27"/>
      <c r="U961" s="27"/>
      <c r="V961" s="27"/>
      <c r="W961" s="27"/>
      <c r="X961" s="27"/>
      <c r="Y961" s="27"/>
      <c r="Z961" s="27"/>
      <c r="AA961" s="27"/>
      <c r="AB961" s="27"/>
    </row>
    <row r="962" ht="12.75" customHeight="1">
      <c r="A962" s="5"/>
      <c r="B962" s="27"/>
      <c r="C962" s="27"/>
      <c r="D962" s="27"/>
      <c r="E962" s="27"/>
      <c r="F962" s="27"/>
      <c r="G962" s="78"/>
      <c r="H962" s="31"/>
      <c r="I962" s="27"/>
      <c r="J962" s="27"/>
      <c r="K962" s="27"/>
      <c r="L962" s="27"/>
      <c r="M962" s="27"/>
      <c r="N962" s="27"/>
      <c r="O962" s="27"/>
      <c r="P962" s="27"/>
      <c r="Q962" s="27"/>
      <c r="R962" s="27"/>
      <c r="S962" s="27"/>
      <c r="T962" s="27"/>
      <c r="U962" s="27"/>
      <c r="V962" s="27"/>
      <c r="W962" s="27"/>
      <c r="X962" s="27"/>
      <c r="Y962" s="27"/>
      <c r="Z962" s="27"/>
      <c r="AA962" s="27"/>
      <c r="AB962" s="27"/>
    </row>
    <row r="963" ht="12.75" customHeight="1">
      <c r="A963" s="5"/>
      <c r="B963" s="27"/>
      <c r="C963" s="27"/>
      <c r="D963" s="27"/>
      <c r="E963" s="27"/>
      <c r="F963" s="27"/>
      <c r="G963" s="78"/>
      <c r="H963" s="31"/>
      <c r="I963" s="27"/>
      <c r="J963" s="27"/>
      <c r="K963" s="27"/>
      <c r="L963" s="27"/>
      <c r="M963" s="27"/>
      <c r="N963" s="27"/>
      <c r="O963" s="27"/>
      <c r="P963" s="27"/>
      <c r="Q963" s="27"/>
      <c r="R963" s="27"/>
      <c r="S963" s="27"/>
      <c r="T963" s="27"/>
      <c r="U963" s="27"/>
      <c r="V963" s="27"/>
      <c r="W963" s="27"/>
      <c r="X963" s="27"/>
      <c r="Y963" s="27"/>
      <c r="Z963" s="27"/>
      <c r="AA963" s="27"/>
      <c r="AB963" s="27"/>
    </row>
    <row r="964" ht="12.75" customHeight="1">
      <c r="A964" s="5"/>
      <c r="B964" s="27"/>
      <c r="C964" s="27"/>
      <c r="D964" s="27"/>
      <c r="E964" s="27"/>
      <c r="F964" s="27"/>
      <c r="G964" s="78"/>
      <c r="H964" s="31"/>
      <c r="I964" s="27"/>
      <c r="J964" s="27"/>
      <c r="K964" s="27"/>
      <c r="L964" s="27"/>
      <c r="M964" s="27"/>
      <c r="N964" s="27"/>
      <c r="O964" s="27"/>
      <c r="P964" s="27"/>
      <c r="Q964" s="27"/>
      <c r="R964" s="27"/>
      <c r="S964" s="27"/>
      <c r="T964" s="27"/>
      <c r="U964" s="27"/>
      <c r="V964" s="27"/>
      <c r="W964" s="27"/>
      <c r="X964" s="27"/>
      <c r="Y964" s="27"/>
      <c r="Z964" s="27"/>
      <c r="AA964" s="27"/>
      <c r="AB964" s="27"/>
    </row>
    <row r="965" ht="12.75" customHeight="1">
      <c r="A965" s="5"/>
      <c r="B965" s="27"/>
      <c r="C965" s="27"/>
      <c r="D965" s="27"/>
      <c r="E965" s="27"/>
      <c r="F965" s="27"/>
      <c r="G965" s="78"/>
      <c r="H965" s="31"/>
      <c r="I965" s="27"/>
      <c r="J965" s="27"/>
      <c r="K965" s="27"/>
      <c r="L965" s="27"/>
      <c r="M965" s="27"/>
      <c r="N965" s="27"/>
      <c r="O965" s="27"/>
      <c r="P965" s="27"/>
      <c r="Q965" s="27"/>
      <c r="R965" s="27"/>
      <c r="S965" s="27"/>
      <c r="T965" s="27"/>
      <c r="U965" s="27"/>
      <c r="V965" s="27"/>
      <c r="W965" s="27"/>
      <c r="X965" s="27"/>
      <c r="Y965" s="27"/>
      <c r="Z965" s="27"/>
      <c r="AA965" s="27"/>
      <c r="AB965" s="27"/>
    </row>
    <row r="966" ht="12.75" customHeight="1">
      <c r="A966" s="5"/>
      <c r="B966" s="27"/>
      <c r="C966" s="27"/>
      <c r="D966" s="27"/>
      <c r="E966" s="27"/>
      <c r="F966" s="27"/>
      <c r="G966" s="78"/>
      <c r="H966" s="31"/>
      <c r="I966" s="27"/>
      <c r="J966" s="27"/>
      <c r="K966" s="27"/>
      <c r="L966" s="27"/>
      <c r="M966" s="27"/>
      <c r="N966" s="27"/>
      <c r="O966" s="27"/>
      <c r="P966" s="27"/>
      <c r="Q966" s="27"/>
      <c r="R966" s="27"/>
      <c r="S966" s="27"/>
      <c r="T966" s="27"/>
      <c r="U966" s="27"/>
      <c r="V966" s="27"/>
      <c r="W966" s="27"/>
      <c r="X966" s="27"/>
      <c r="Y966" s="27"/>
      <c r="Z966" s="27"/>
      <c r="AA966" s="27"/>
      <c r="AB966" s="27"/>
    </row>
    <row r="967" ht="12.75" customHeight="1">
      <c r="A967" s="5"/>
      <c r="B967" s="27"/>
      <c r="C967" s="27"/>
      <c r="D967" s="27"/>
      <c r="E967" s="27"/>
      <c r="F967" s="27"/>
      <c r="G967" s="78"/>
      <c r="H967" s="31"/>
      <c r="I967" s="27"/>
      <c r="J967" s="27"/>
      <c r="K967" s="27"/>
      <c r="L967" s="27"/>
      <c r="M967" s="27"/>
      <c r="N967" s="27"/>
      <c r="O967" s="27"/>
      <c r="P967" s="27"/>
      <c r="Q967" s="27"/>
      <c r="R967" s="27"/>
      <c r="S967" s="27"/>
      <c r="T967" s="27"/>
      <c r="U967" s="27"/>
      <c r="V967" s="27"/>
      <c r="W967" s="27"/>
      <c r="X967" s="27"/>
      <c r="Y967" s="27"/>
      <c r="Z967" s="27"/>
      <c r="AA967" s="27"/>
      <c r="AB967" s="27"/>
    </row>
    <row r="968" ht="12.75" customHeight="1">
      <c r="A968" s="5"/>
      <c r="B968" s="27"/>
      <c r="C968" s="27"/>
      <c r="D968" s="27"/>
      <c r="E968" s="27"/>
      <c r="F968" s="27"/>
      <c r="G968" s="78"/>
      <c r="H968" s="31"/>
      <c r="I968" s="27"/>
      <c r="J968" s="27"/>
      <c r="K968" s="27"/>
      <c r="L968" s="27"/>
      <c r="M968" s="27"/>
      <c r="N968" s="27"/>
      <c r="O968" s="27"/>
      <c r="P968" s="27"/>
      <c r="Q968" s="27"/>
      <c r="R968" s="27"/>
      <c r="S968" s="27"/>
      <c r="T968" s="27"/>
      <c r="U968" s="27"/>
      <c r="V968" s="27"/>
      <c r="W968" s="27"/>
      <c r="X968" s="27"/>
      <c r="Y968" s="27"/>
      <c r="Z968" s="27"/>
      <c r="AA968" s="27"/>
      <c r="AB968" s="27"/>
    </row>
    <row r="969" ht="12.75" customHeight="1">
      <c r="A969" s="5"/>
      <c r="B969" s="27"/>
      <c r="C969" s="27"/>
      <c r="D969" s="27"/>
      <c r="E969" s="27"/>
      <c r="F969" s="27"/>
      <c r="G969" s="78"/>
      <c r="H969" s="31"/>
      <c r="I969" s="27"/>
      <c r="J969" s="27"/>
      <c r="K969" s="27"/>
      <c r="L969" s="27"/>
      <c r="M969" s="27"/>
      <c r="N969" s="27"/>
      <c r="O969" s="27"/>
      <c r="P969" s="27"/>
      <c r="Q969" s="27"/>
      <c r="R969" s="27"/>
      <c r="S969" s="27"/>
      <c r="T969" s="27"/>
      <c r="U969" s="27"/>
      <c r="V969" s="27"/>
      <c r="W969" s="27"/>
      <c r="X969" s="27"/>
      <c r="Y969" s="27"/>
      <c r="Z969" s="27"/>
      <c r="AA969" s="27"/>
      <c r="AB969" s="27"/>
    </row>
    <row r="970" ht="12.75" customHeight="1">
      <c r="A970" s="5"/>
      <c r="B970" s="27"/>
      <c r="C970" s="27"/>
      <c r="D970" s="27"/>
      <c r="E970" s="27"/>
      <c r="F970" s="27"/>
      <c r="G970" s="78"/>
      <c r="H970" s="31"/>
      <c r="I970" s="27"/>
      <c r="J970" s="27"/>
      <c r="K970" s="27"/>
      <c r="L970" s="27"/>
      <c r="M970" s="27"/>
      <c r="N970" s="27"/>
      <c r="O970" s="27"/>
      <c r="P970" s="27"/>
      <c r="Q970" s="27"/>
      <c r="R970" s="27"/>
      <c r="S970" s="27"/>
      <c r="T970" s="27"/>
      <c r="U970" s="27"/>
      <c r="V970" s="27"/>
      <c r="W970" s="27"/>
      <c r="X970" s="27"/>
      <c r="Y970" s="27"/>
      <c r="Z970" s="27"/>
      <c r="AA970" s="27"/>
      <c r="AB970" s="27"/>
    </row>
    <row r="971" ht="12.75" customHeight="1">
      <c r="A971" s="5"/>
      <c r="B971" s="27"/>
      <c r="C971" s="27"/>
      <c r="D971" s="27"/>
      <c r="E971" s="27"/>
      <c r="F971" s="27"/>
      <c r="G971" s="78"/>
      <c r="H971" s="31"/>
      <c r="I971" s="27"/>
      <c r="J971" s="27"/>
      <c r="K971" s="27"/>
      <c r="L971" s="27"/>
      <c r="M971" s="27"/>
      <c r="N971" s="27"/>
      <c r="O971" s="27"/>
      <c r="P971" s="27"/>
      <c r="Q971" s="27"/>
      <c r="R971" s="27"/>
      <c r="S971" s="27"/>
      <c r="T971" s="27"/>
      <c r="U971" s="27"/>
      <c r="V971" s="27"/>
      <c r="W971" s="27"/>
      <c r="X971" s="27"/>
      <c r="Y971" s="27"/>
      <c r="Z971" s="27"/>
      <c r="AA971" s="27"/>
      <c r="AB971" s="27"/>
    </row>
    <row r="972" ht="12.75" customHeight="1">
      <c r="A972" s="5"/>
      <c r="B972" s="27"/>
      <c r="C972" s="27"/>
      <c r="D972" s="27"/>
      <c r="E972" s="27"/>
      <c r="F972" s="27"/>
      <c r="G972" s="78"/>
      <c r="H972" s="31"/>
      <c r="I972" s="27"/>
      <c r="J972" s="27"/>
      <c r="K972" s="27"/>
      <c r="L972" s="27"/>
      <c r="M972" s="27"/>
      <c r="N972" s="27"/>
      <c r="O972" s="27"/>
      <c r="P972" s="27"/>
      <c r="Q972" s="27"/>
      <c r="R972" s="27"/>
      <c r="S972" s="27"/>
      <c r="T972" s="27"/>
      <c r="U972" s="27"/>
      <c r="V972" s="27"/>
      <c r="W972" s="27"/>
      <c r="X972" s="27"/>
      <c r="Y972" s="27"/>
      <c r="Z972" s="27"/>
      <c r="AA972" s="27"/>
      <c r="AB972" s="27"/>
    </row>
    <row r="973" ht="12.75" customHeight="1">
      <c r="A973" s="5"/>
      <c r="B973" s="27"/>
      <c r="C973" s="27"/>
      <c r="D973" s="27"/>
      <c r="E973" s="27"/>
      <c r="F973" s="27"/>
      <c r="G973" s="78"/>
      <c r="H973" s="31"/>
      <c r="I973" s="27"/>
      <c r="J973" s="27"/>
      <c r="K973" s="27"/>
      <c r="L973" s="27"/>
      <c r="M973" s="27"/>
      <c r="N973" s="27"/>
      <c r="O973" s="27"/>
      <c r="P973" s="27"/>
      <c r="Q973" s="27"/>
      <c r="R973" s="27"/>
      <c r="S973" s="27"/>
      <c r="T973" s="27"/>
      <c r="U973" s="27"/>
      <c r="V973" s="27"/>
      <c r="W973" s="27"/>
      <c r="X973" s="27"/>
      <c r="Y973" s="27"/>
      <c r="Z973" s="27"/>
      <c r="AA973" s="27"/>
      <c r="AB973" s="27"/>
    </row>
    <row r="974" ht="12.75" customHeight="1">
      <c r="A974" s="5"/>
      <c r="B974" s="27"/>
      <c r="C974" s="27"/>
      <c r="D974" s="27"/>
      <c r="E974" s="27"/>
      <c r="F974" s="27"/>
      <c r="G974" s="78"/>
      <c r="H974" s="31"/>
      <c r="I974" s="27"/>
      <c r="J974" s="27"/>
      <c r="K974" s="27"/>
      <c r="L974" s="27"/>
      <c r="M974" s="27"/>
      <c r="N974" s="27"/>
      <c r="O974" s="27"/>
      <c r="P974" s="27"/>
      <c r="Q974" s="27"/>
      <c r="R974" s="27"/>
      <c r="S974" s="27"/>
      <c r="T974" s="27"/>
      <c r="U974" s="27"/>
      <c r="V974" s="27"/>
      <c r="W974" s="27"/>
      <c r="X974" s="27"/>
      <c r="Y974" s="27"/>
      <c r="Z974" s="27"/>
      <c r="AA974" s="27"/>
      <c r="AB974" s="27"/>
    </row>
    <row r="975" ht="12.75" customHeight="1">
      <c r="A975" s="5"/>
      <c r="B975" s="27"/>
      <c r="C975" s="27"/>
      <c r="D975" s="27"/>
      <c r="E975" s="27"/>
      <c r="F975" s="27"/>
      <c r="G975" s="78"/>
      <c r="H975" s="31"/>
      <c r="I975" s="27"/>
      <c r="J975" s="27"/>
      <c r="K975" s="27"/>
      <c r="L975" s="27"/>
      <c r="M975" s="27"/>
      <c r="N975" s="27"/>
      <c r="O975" s="27"/>
      <c r="P975" s="27"/>
      <c r="Q975" s="27"/>
      <c r="R975" s="27"/>
      <c r="S975" s="27"/>
      <c r="T975" s="27"/>
      <c r="U975" s="27"/>
      <c r="V975" s="27"/>
      <c r="W975" s="27"/>
      <c r="X975" s="27"/>
      <c r="Y975" s="27"/>
      <c r="Z975" s="27"/>
      <c r="AA975" s="27"/>
      <c r="AB975" s="27"/>
    </row>
    <row r="976" ht="12.75" customHeight="1">
      <c r="A976" s="5"/>
      <c r="B976" s="27"/>
      <c r="C976" s="27"/>
      <c r="D976" s="27"/>
      <c r="E976" s="27"/>
      <c r="F976" s="27"/>
      <c r="G976" s="78"/>
      <c r="H976" s="31"/>
      <c r="I976" s="27"/>
      <c r="J976" s="27"/>
      <c r="K976" s="27"/>
      <c r="L976" s="27"/>
      <c r="M976" s="27"/>
      <c r="N976" s="27"/>
      <c r="O976" s="27"/>
      <c r="P976" s="27"/>
      <c r="Q976" s="27"/>
      <c r="R976" s="27"/>
      <c r="S976" s="27"/>
      <c r="T976" s="27"/>
      <c r="U976" s="27"/>
      <c r="V976" s="27"/>
      <c r="W976" s="27"/>
      <c r="X976" s="27"/>
      <c r="Y976" s="27"/>
      <c r="Z976" s="27"/>
      <c r="AA976" s="27"/>
      <c r="AB976" s="27"/>
    </row>
    <row r="977" ht="12.75" customHeight="1">
      <c r="A977" s="5"/>
      <c r="B977" s="27"/>
      <c r="C977" s="27"/>
      <c r="D977" s="27"/>
      <c r="E977" s="27"/>
      <c r="F977" s="27"/>
      <c r="G977" s="78"/>
      <c r="H977" s="31"/>
      <c r="I977" s="27"/>
      <c r="J977" s="27"/>
      <c r="K977" s="27"/>
      <c r="L977" s="27"/>
      <c r="M977" s="27"/>
      <c r="N977" s="27"/>
      <c r="O977" s="27"/>
      <c r="P977" s="27"/>
      <c r="Q977" s="27"/>
      <c r="R977" s="27"/>
      <c r="S977" s="27"/>
      <c r="T977" s="27"/>
      <c r="U977" s="27"/>
      <c r="V977" s="27"/>
      <c r="W977" s="27"/>
      <c r="X977" s="27"/>
      <c r="Y977" s="27"/>
      <c r="Z977" s="27"/>
      <c r="AA977" s="27"/>
      <c r="AB977" s="27"/>
    </row>
    <row r="978" ht="12.75" customHeight="1">
      <c r="A978" s="5"/>
      <c r="B978" s="27"/>
      <c r="C978" s="27"/>
      <c r="D978" s="27"/>
      <c r="E978" s="27"/>
      <c r="F978" s="27"/>
      <c r="G978" s="78"/>
      <c r="H978" s="31"/>
      <c r="I978" s="27"/>
      <c r="J978" s="27"/>
      <c r="K978" s="27"/>
      <c r="L978" s="27"/>
      <c r="M978" s="27"/>
      <c r="N978" s="27"/>
      <c r="O978" s="27"/>
      <c r="P978" s="27"/>
      <c r="Q978" s="27"/>
      <c r="R978" s="27"/>
      <c r="S978" s="27"/>
      <c r="T978" s="27"/>
      <c r="U978" s="27"/>
      <c r="V978" s="27"/>
      <c r="W978" s="27"/>
      <c r="X978" s="27"/>
      <c r="Y978" s="27"/>
      <c r="Z978" s="27"/>
      <c r="AA978" s="27"/>
      <c r="AB978" s="27"/>
    </row>
    <row r="979" ht="12.75" customHeight="1">
      <c r="A979" s="5"/>
      <c r="B979" s="27"/>
      <c r="C979" s="27"/>
      <c r="D979" s="27"/>
      <c r="E979" s="27"/>
      <c r="F979" s="27"/>
      <c r="G979" s="78"/>
      <c r="H979" s="31"/>
      <c r="I979" s="27"/>
      <c r="J979" s="27"/>
      <c r="K979" s="27"/>
      <c r="L979" s="27"/>
      <c r="M979" s="27"/>
      <c r="N979" s="27"/>
      <c r="O979" s="27"/>
      <c r="P979" s="27"/>
      <c r="Q979" s="27"/>
      <c r="R979" s="27"/>
      <c r="S979" s="27"/>
      <c r="T979" s="27"/>
      <c r="U979" s="27"/>
      <c r="V979" s="27"/>
      <c r="W979" s="27"/>
      <c r="X979" s="27"/>
      <c r="Y979" s="27"/>
      <c r="Z979" s="27"/>
      <c r="AA979" s="27"/>
      <c r="AB979" s="27"/>
    </row>
    <row r="980" ht="12.75" customHeight="1">
      <c r="A980" s="5"/>
      <c r="B980" s="27"/>
      <c r="C980" s="27"/>
      <c r="D980" s="27"/>
      <c r="E980" s="27"/>
      <c r="F980" s="27"/>
      <c r="G980" s="78"/>
      <c r="H980" s="31"/>
      <c r="I980" s="27"/>
      <c r="J980" s="27"/>
      <c r="K980" s="27"/>
      <c r="L980" s="27"/>
      <c r="M980" s="27"/>
      <c r="N980" s="27"/>
      <c r="O980" s="27"/>
      <c r="P980" s="27"/>
      <c r="Q980" s="27"/>
      <c r="R980" s="27"/>
      <c r="S980" s="27"/>
      <c r="T980" s="27"/>
      <c r="U980" s="27"/>
      <c r="V980" s="27"/>
      <c r="W980" s="27"/>
      <c r="X980" s="27"/>
      <c r="Y980" s="27"/>
      <c r="Z980" s="27"/>
      <c r="AA980" s="27"/>
      <c r="AB980" s="27"/>
    </row>
    <row r="981" ht="12.75" customHeight="1">
      <c r="A981" s="5"/>
      <c r="B981" s="27"/>
      <c r="C981" s="27"/>
      <c r="D981" s="27"/>
      <c r="E981" s="27"/>
      <c r="F981" s="27"/>
      <c r="G981" s="78"/>
      <c r="H981" s="31"/>
      <c r="I981" s="27"/>
      <c r="J981" s="27"/>
      <c r="K981" s="27"/>
      <c r="L981" s="27"/>
      <c r="M981" s="27"/>
      <c r="N981" s="27"/>
      <c r="O981" s="27"/>
      <c r="P981" s="27"/>
      <c r="Q981" s="27"/>
      <c r="R981" s="27"/>
      <c r="S981" s="27"/>
      <c r="T981" s="27"/>
      <c r="U981" s="27"/>
      <c r="V981" s="27"/>
      <c r="W981" s="27"/>
      <c r="X981" s="27"/>
      <c r="Y981" s="27"/>
      <c r="Z981" s="27"/>
      <c r="AA981" s="27"/>
      <c r="AB981" s="27"/>
    </row>
    <row r="982" ht="12.75" customHeight="1">
      <c r="A982" s="5"/>
      <c r="B982" s="27"/>
      <c r="C982" s="27"/>
      <c r="D982" s="27"/>
      <c r="E982" s="27"/>
      <c r="F982" s="27"/>
      <c r="G982" s="78"/>
      <c r="H982" s="31"/>
      <c r="I982" s="27"/>
      <c r="J982" s="27"/>
      <c r="K982" s="27"/>
      <c r="L982" s="27"/>
      <c r="M982" s="27"/>
      <c r="N982" s="27"/>
      <c r="O982" s="27"/>
      <c r="P982" s="27"/>
      <c r="Q982" s="27"/>
      <c r="R982" s="27"/>
      <c r="S982" s="27"/>
      <c r="T982" s="27"/>
      <c r="U982" s="27"/>
      <c r="V982" s="27"/>
      <c r="W982" s="27"/>
      <c r="X982" s="27"/>
      <c r="Y982" s="27"/>
      <c r="Z982" s="27"/>
      <c r="AA982" s="27"/>
      <c r="AB982" s="27"/>
    </row>
    <row r="983" ht="12.75" customHeight="1">
      <c r="A983" s="5"/>
      <c r="B983" s="27"/>
      <c r="C983" s="27"/>
      <c r="D983" s="27"/>
      <c r="E983" s="27"/>
      <c r="F983" s="27"/>
      <c r="G983" s="78"/>
      <c r="H983" s="31"/>
      <c r="I983" s="27"/>
      <c r="J983" s="27"/>
      <c r="K983" s="27"/>
      <c r="L983" s="27"/>
      <c r="M983" s="27"/>
      <c r="N983" s="27"/>
      <c r="O983" s="27"/>
      <c r="P983" s="27"/>
      <c r="Q983" s="27"/>
      <c r="R983" s="27"/>
      <c r="S983" s="27"/>
      <c r="T983" s="27"/>
      <c r="U983" s="27"/>
      <c r="V983" s="27"/>
      <c r="W983" s="27"/>
      <c r="X983" s="27"/>
      <c r="Y983" s="27"/>
      <c r="Z983" s="27"/>
      <c r="AA983" s="27"/>
      <c r="AB983" s="27"/>
    </row>
    <row r="984" ht="12.75" customHeight="1">
      <c r="A984" s="5"/>
      <c r="B984" s="27"/>
      <c r="C984" s="27"/>
      <c r="D984" s="27"/>
      <c r="E984" s="27"/>
      <c r="F984" s="27"/>
      <c r="G984" s="78"/>
      <c r="H984" s="31"/>
      <c r="I984" s="27"/>
      <c r="J984" s="27"/>
      <c r="K984" s="27"/>
      <c r="L984" s="27"/>
      <c r="M984" s="27"/>
      <c r="N984" s="27"/>
      <c r="O984" s="27"/>
      <c r="P984" s="27"/>
      <c r="Q984" s="27"/>
      <c r="R984" s="27"/>
      <c r="S984" s="27"/>
      <c r="T984" s="27"/>
      <c r="U984" s="27"/>
      <c r="V984" s="27"/>
      <c r="W984" s="27"/>
      <c r="X984" s="27"/>
      <c r="Y984" s="27"/>
      <c r="Z984" s="27"/>
      <c r="AA984" s="27"/>
      <c r="AB984" s="27"/>
    </row>
    <row r="985" ht="12.75" customHeight="1">
      <c r="A985" s="5"/>
      <c r="B985" s="27"/>
      <c r="C985" s="27"/>
      <c r="D985" s="27"/>
      <c r="E985" s="27"/>
      <c r="F985" s="27"/>
      <c r="G985" s="78"/>
      <c r="H985" s="31"/>
      <c r="I985" s="27"/>
      <c r="J985" s="27"/>
      <c r="K985" s="27"/>
      <c r="L985" s="27"/>
      <c r="M985" s="27"/>
      <c r="N985" s="27"/>
      <c r="O985" s="27"/>
      <c r="P985" s="27"/>
      <c r="Q985" s="27"/>
      <c r="R985" s="27"/>
      <c r="S985" s="27"/>
      <c r="T985" s="27"/>
      <c r="U985" s="27"/>
      <c r="V985" s="27"/>
      <c r="W985" s="27"/>
      <c r="X985" s="27"/>
      <c r="Y985" s="27"/>
      <c r="Z985" s="27"/>
      <c r="AA985" s="27"/>
      <c r="AB985" s="27"/>
    </row>
    <row r="986" ht="12.75" customHeight="1">
      <c r="A986" s="5"/>
      <c r="B986" s="27"/>
      <c r="C986" s="27"/>
      <c r="D986" s="27"/>
      <c r="E986" s="27"/>
      <c r="F986" s="27"/>
      <c r="G986" s="78"/>
      <c r="H986" s="31"/>
      <c r="I986" s="27"/>
      <c r="J986" s="27"/>
      <c r="K986" s="27"/>
      <c r="L986" s="27"/>
      <c r="M986" s="27"/>
      <c r="N986" s="27"/>
      <c r="O986" s="27"/>
      <c r="P986" s="27"/>
      <c r="Q986" s="27"/>
      <c r="R986" s="27"/>
      <c r="S986" s="27"/>
      <c r="T986" s="27"/>
      <c r="U986" s="27"/>
      <c r="V986" s="27"/>
      <c r="W986" s="27"/>
      <c r="X986" s="27"/>
      <c r="Y986" s="27"/>
      <c r="Z986" s="27"/>
      <c r="AA986" s="27"/>
      <c r="AB986" s="27"/>
    </row>
    <row r="987" ht="12.75" customHeight="1">
      <c r="A987" s="5"/>
      <c r="B987" s="27"/>
      <c r="C987" s="27"/>
      <c r="D987" s="27"/>
      <c r="E987" s="27"/>
      <c r="F987" s="27"/>
      <c r="G987" s="78"/>
      <c r="H987" s="31"/>
      <c r="I987" s="27"/>
      <c r="J987" s="27"/>
      <c r="K987" s="27"/>
      <c r="L987" s="27"/>
      <c r="M987" s="27"/>
      <c r="N987" s="27"/>
      <c r="O987" s="27"/>
      <c r="P987" s="27"/>
      <c r="Q987" s="27"/>
      <c r="R987" s="27"/>
      <c r="S987" s="27"/>
      <c r="T987" s="27"/>
      <c r="U987" s="27"/>
      <c r="V987" s="27"/>
      <c r="W987" s="27"/>
      <c r="X987" s="27"/>
      <c r="Y987" s="27"/>
      <c r="Z987" s="27"/>
      <c r="AA987" s="27"/>
      <c r="AB987" s="27"/>
    </row>
    <row r="988" ht="12.75" customHeight="1">
      <c r="A988" s="5"/>
      <c r="B988" s="27"/>
      <c r="C988" s="27"/>
      <c r="D988" s="27"/>
      <c r="E988" s="27"/>
      <c r="F988" s="27"/>
      <c r="G988" s="78"/>
      <c r="H988" s="31"/>
      <c r="I988" s="27"/>
      <c r="J988" s="27"/>
      <c r="K988" s="27"/>
      <c r="L988" s="27"/>
      <c r="M988" s="27"/>
      <c r="N988" s="27"/>
      <c r="O988" s="27"/>
      <c r="P988" s="27"/>
      <c r="Q988" s="27"/>
      <c r="R988" s="27"/>
      <c r="S988" s="27"/>
      <c r="T988" s="27"/>
      <c r="U988" s="27"/>
      <c r="V988" s="27"/>
      <c r="W988" s="27"/>
      <c r="X988" s="27"/>
      <c r="Y988" s="27"/>
      <c r="Z988" s="27"/>
      <c r="AA988" s="27"/>
      <c r="AB988" s="27"/>
    </row>
    <row r="989" ht="12.75" customHeight="1">
      <c r="A989" s="5"/>
      <c r="B989" s="27"/>
      <c r="C989" s="27"/>
      <c r="D989" s="27"/>
      <c r="E989" s="27"/>
      <c r="F989" s="27"/>
      <c r="G989" s="78"/>
      <c r="H989" s="31"/>
      <c r="I989" s="27"/>
      <c r="J989" s="27"/>
      <c r="K989" s="27"/>
      <c r="L989" s="27"/>
      <c r="M989" s="27"/>
      <c r="N989" s="27"/>
      <c r="O989" s="27"/>
      <c r="P989" s="27"/>
      <c r="Q989" s="27"/>
      <c r="R989" s="27"/>
      <c r="S989" s="27"/>
      <c r="T989" s="27"/>
      <c r="U989" s="27"/>
      <c r="V989" s="27"/>
      <c r="W989" s="27"/>
      <c r="X989" s="27"/>
      <c r="Y989" s="27"/>
      <c r="Z989" s="27"/>
      <c r="AA989" s="27"/>
      <c r="AB989" s="27"/>
    </row>
    <row r="990" ht="12.75" customHeight="1">
      <c r="A990" s="5"/>
      <c r="B990" s="27"/>
      <c r="C990" s="27"/>
      <c r="D990" s="27"/>
      <c r="E990" s="27"/>
      <c r="F990" s="27"/>
      <c r="G990" s="78"/>
      <c r="H990" s="31"/>
      <c r="I990" s="27"/>
      <c r="J990" s="27"/>
      <c r="K990" s="27"/>
      <c r="L990" s="27"/>
      <c r="M990" s="27"/>
      <c r="N990" s="27"/>
      <c r="O990" s="27"/>
      <c r="P990" s="27"/>
      <c r="Q990" s="27"/>
      <c r="R990" s="27"/>
      <c r="S990" s="27"/>
      <c r="T990" s="27"/>
      <c r="U990" s="27"/>
      <c r="V990" s="27"/>
      <c r="W990" s="27"/>
      <c r="X990" s="27"/>
      <c r="Y990" s="27"/>
      <c r="Z990" s="27"/>
      <c r="AA990" s="27"/>
      <c r="AB990" s="27"/>
    </row>
    <row r="991" ht="12.75" customHeight="1">
      <c r="A991" s="5"/>
      <c r="B991" s="27"/>
      <c r="C991" s="27"/>
      <c r="D991" s="27"/>
      <c r="E991" s="27"/>
      <c r="F991" s="27"/>
      <c r="G991" s="78"/>
      <c r="H991" s="31"/>
      <c r="I991" s="27"/>
      <c r="J991" s="27"/>
      <c r="K991" s="27"/>
      <c r="L991" s="27"/>
      <c r="M991" s="27"/>
      <c r="N991" s="27"/>
      <c r="O991" s="27"/>
      <c r="P991" s="27"/>
      <c r="Q991" s="27"/>
      <c r="R991" s="27"/>
      <c r="S991" s="27"/>
      <c r="T991" s="27"/>
      <c r="U991" s="27"/>
      <c r="V991" s="27"/>
      <c r="W991" s="27"/>
      <c r="X991" s="27"/>
      <c r="Y991" s="27"/>
      <c r="Z991" s="27"/>
      <c r="AA991" s="27"/>
      <c r="AB991" s="27"/>
    </row>
    <row r="992" ht="12.75" customHeight="1">
      <c r="A992" s="5"/>
      <c r="B992" s="27"/>
      <c r="C992" s="27"/>
      <c r="D992" s="27"/>
      <c r="E992" s="27"/>
      <c r="F992" s="27"/>
      <c r="G992" s="78"/>
      <c r="H992" s="31"/>
      <c r="I992" s="27"/>
      <c r="J992" s="27"/>
      <c r="K992" s="27"/>
      <c r="L992" s="27"/>
      <c r="M992" s="27"/>
      <c r="N992" s="27"/>
      <c r="O992" s="27"/>
      <c r="P992" s="27"/>
      <c r="Q992" s="27"/>
      <c r="R992" s="27"/>
      <c r="S992" s="27"/>
      <c r="T992" s="27"/>
      <c r="U992" s="27"/>
      <c r="V992" s="27"/>
      <c r="W992" s="27"/>
      <c r="X992" s="27"/>
      <c r="Y992" s="27"/>
      <c r="Z992" s="27"/>
      <c r="AA992" s="27"/>
      <c r="AB992" s="27"/>
    </row>
    <row r="993" ht="12.75" customHeight="1">
      <c r="A993" s="5"/>
      <c r="B993" s="27"/>
      <c r="C993" s="27"/>
      <c r="D993" s="27"/>
      <c r="E993" s="27"/>
      <c r="F993" s="27"/>
      <c r="G993" s="78"/>
      <c r="H993" s="31"/>
      <c r="I993" s="27"/>
      <c r="J993" s="27"/>
      <c r="K993" s="27"/>
      <c r="L993" s="27"/>
      <c r="M993" s="27"/>
      <c r="N993" s="27"/>
      <c r="O993" s="27"/>
      <c r="P993" s="27"/>
      <c r="Q993" s="27"/>
      <c r="R993" s="27"/>
      <c r="S993" s="27"/>
      <c r="T993" s="27"/>
      <c r="U993" s="27"/>
      <c r="V993" s="27"/>
      <c r="W993" s="27"/>
      <c r="X993" s="27"/>
      <c r="Y993" s="27"/>
      <c r="Z993" s="27"/>
      <c r="AA993" s="27"/>
      <c r="AB993" s="27"/>
    </row>
    <row r="994" ht="12.75" customHeight="1">
      <c r="A994" s="5"/>
      <c r="B994" s="27"/>
      <c r="C994" s="27"/>
      <c r="D994" s="27"/>
      <c r="E994" s="27"/>
      <c r="F994" s="27"/>
      <c r="G994" s="78"/>
      <c r="H994" s="31"/>
      <c r="I994" s="27"/>
      <c r="J994" s="27"/>
      <c r="K994" s="27"/>
      <c r="L994" s="27"/>
      <c r="M994" s="27"/>
      <c r="N994" s="27"/>
      <c r="O994" s="27"/>
      <c r="P994" s="27"/>
      <c r="Q994" s="27"/>
      <c r="R994" s="27"/>
      <c r="S994" s="27"/>
      <c r="T994" s="27"/>
      <c r="U994" s="27"/>
      <c r="V994" s="27"/>
      <c r="W994" s="27"/>
      <c r="X994" s="27"/>
      <c r="Y994" s="27"/>
      <c r="Z994" s="27"/>
      <c r="AA994" s="27"/>
      <c r="AB994" s="27"/>
    </row>
    <row r="995" ht="12.75" customHeight="1">
      <c r="A995" s="5"/>
      <c r="B995" s="27"/>
      <c r="C995" s="27"/>
      <c r="D995" s="27"/>
      <c r="E995" s="27"/>
      <c r="F995" s="27"/>
      <c r="G995" s="78"/>
      <c r="H995" s="31"/>
      <c r="I995" s="27"/>
      <c r="J995" s="27"/>
      <c r="K995" s="27"/>
      <c r="L995" s="27"/>
      <c r="M995" s="27"/>
      <c r="N995" s="27"/>
      <c r="O995" s="27"/>
      <c r="P995" s="27"/>
      <c r="Q995" s="27"/>
      <c r="R995" s="27"/>
      <c r="S995" s="27"/>
      <c r="T995" s="27"/>
      <c r="U995" s="27"/>
      <c r="V995" s="27"/>
      <c r="W995" s="27"/>
      <c r="X995" s="27"/>
      <c r="Y995" s="27"/>
      <c r="Z995" s="27"/>
      <c r="AA995" s="27"/>
      <c r="AB995" s="27"/>
    </row>
    <row r="996" ht="12.75" customHeight="1">
      <c r="A996" s="5"/>
      <c r="B996" s="27"/>
      <c r="C996" s="27"/>
      <c r="D996" s="27"/>
      <c r="E996" s="27"/>
      <c r="F996" s="27"/>
      <c r="G996" s="78"/>
      <c r="H996" s="31"/>
      <c r="I996" s="27"/>
      <c r="J996" s="27"/>
      <c r="K996" s="27"/>
      <c r="L996" s="27"/>
      <c r="M996" s="27"/>
      <c r="N996" s="27"/>
      <c r="O996" s="27"/>
      <c r="P996" s="27"/>
      <c r="Q996" s="27"/>
      <c r="R996" s="27"/>
      <c r="S996" s="27"/>
      <c r="T996" s="27"/>
      <c r="U996" s="27"/>
      <c r="V996" s="27"/>
      <c r="W996" s="27"/>
      <c r="X996" s="27"/>
      <c r="Y996" s="27"/>
      <c r="Z996" s="27"/>
      <c r="AA996" s="27"/>
      <c r="AB996" s="27"/>
    </row>
    <row r="997" ht="12.75" customHeight="1">
      <c r="A997" s="5"/>
      <c r="B997" s="27"/>
      <c r="C997" s="27"/>
      <c r="D997" s="27"/>
      <c r="E997" s="27"/>
      <c r="F997" s="27"/>
      <c r="G997" s="78"/>
      <c r="H997" s="31"/>
      <c r="I997" s="27"/>
      <c r="J997" s="27"/>
      <c r="K997" s="27"/>
      <c r="L997" s="27"/>
      <c r="M997" s="27"/>
      <c r="N997" s="27"/>
      <c r="O997" s="27"/>
      <c r="P997" s="27"/>
      <c r="Q997" s="27"/>
      <c r="R997" s="27"/>
      <c r="S997" s="27"/>
      <c r="T997" s="27"/>
      <c r="U997" s="27"/>
      <c r="V997" s="27"/>
      <c r="W997" s="27"/>
      <c r="X997" s="27"/>
      <c r="Y997" s="27"/>
      <c r="Z997" s="27"/>
      <c r="AA997" s="27"/>
      <c r="AB997" s="27"/>
    </row>
    <row r="998" ht="12.75" customHeight="1">
      <c r="A998" s="5"/>
      <c r="B998" s="27"/>
      <c r="C998" s="27"/>
      <c r="D998" s="27"/>
      <c r="E998" s="27"/>
      <c r="F998" s="27"/>
      <c r="G998" s="78"/>
      <c r="H998" s="31"/>
      <c r="I998" s="27"/>
      <c r="J998" s="27"/>
      <c r="K998" s="27"/>
      <c r="L998" s="27"/>
      <c r="M998" s="27"/>
      <c r="N998" s="27"/>
      <c r="O998" s="27"/>
      <c r="P998" s="27"/>
      <c r="Q998" s="27"/>
      <c r="R998" s="27"/>
      <c r="S998" s="27"/>
      <c r="T998" s="27"/>
      <c r="U998" s="27"/>
      <c r="V998" s="27"/>
      <c r="W998" s="27"/>
      <c r="X998" s="27"/>
      <c r="Y998" s="27"/>
      <c r="Z998" s="27"/>
      <c r="AA998" s="27"/>
      <c r="AB998" s="27"/>
    </row>
    <row r="999" ht="12.75" customHeight="1">
      <c r="A999" s="5"/>
      <c r="B999" s="27"/>
      <c r="C999" s="27"/>
      <c r="D999" s="27"/>
      <c r="E999" s="27"/>
      <c r="F999" s="27"/>
      <c r="G999" s="78"/>
      <c r="H999" s="31"/>
      <c r="I999" s="27"/>
      <c r="J999" s="27"/>
      <c r="K999" s="27"/>
      <c r="L999" s="27"/>
      <c r="M999" s="27"/>
      <c r="N999" s="27"/>
      <c r="O999" s="27"/>
      <c r="P999" s="27"/>
      <c r="Q999" s="27"/>
      <c r="R999" s="27"/>
      <c r="S999" s="27"/>
      <c r="T999" s="27"/>
      <c r="U999" s="27"/>
      <c r="V999" s="27"/>
      <c r="W999" s="27"/>
      <c r="X999" s="27"/>
      <c r="Y999" s="27"/>
      <c r="Z999" s="27"/>
      <c r="AA999" s="27"/>
      <c r="AB999" s="27"/>
    </row>
    <row r="1000" ht="12.75" customHeight="1">
      <c r="A1000" s="5"/>
      <c r="B1000" s="27"/>
      <c r="C1000" s="27"/>
      <c r="D1000" s="27"/>
      <c r="E1000" s="27"/>
      <c r="F1000" s="27"/>
      <c r="G1000" s="78"/>
      <c r="H1000" s="31"/>
      <c r="I1000" s="27"/>
      <c r="J1000" s="27"/>
      <c r="K1000" s="27"/>
      <c r="L1000" s="27"/>
      <c r="M1000" s="27"/>
      <c r="N1000" s="27"/>
      <c r="O1000" s="27"/>
      <c r="P1000" s="27"/>
      <c r="Q1000" s="27"/>
      <c r="R1000" s="27"/>
      <c r="S1000" s="27"/>
      <c r="T1000" s="27"/>
      <c r="U1000" s="27"/>
      <c r="V1000" s="27"/>
      <c r="W1000" s="27"/>
      <c r="X1000" s="27"/>
      <c r="Y1000" s="27"/>
      <c r="Z1000" s="27"/>
      <c r="AA1000" s="27"/>
      <c r="AB1000" s="27"/>
    </row>
    <row r="1001" ht="12.75" customHeight="1">
      <c r="A1001" s="5"/>
      <c r="B1001" s="27"/>
      <c r="C1001" s="27"/>
      <c r="D1001" s="27"/>
      <c r="E1001" s="27"/>
      <c r="F1001" s="27"/>
      <c r="G1001" s="78"/>
      <c r="H1001" s="31"/>
      <c r="I1001" s="27"/>
      <c r="J1001" s="27"/>
      <c r="K1001" s="27"/>
      <c r="L1001" s="27"/>
      <c r="M1001" s="27"/>
      <c r="N1001" s="27"/>
      <c r="O1001" s="27"/>
      <c r="P1001" s="27"/>
      <c r="Q1001" s="27"/>
      <c r="R1001" s="27"/>
      <c r="S1001" s="27"/>
      <c r="T1001" s="27"/>
      <c r="U1001" s="27"/>
      <c r="V1001" s="27"/>
      <c r="W1001" s="27"/>
      <c r="X1001" s="27"/>
      <c r="Y1001" s="27"/>
      <c r="Z1001" s="27"/>
      <c r="AA1001" s="27"/>
      <c r="AB1001" s="27"/>
    </row>
    <row r="1002" ht="15.0" customHeight="1">
      <c r="A1002" s="5"/>
      <c r="G1002" s="78"/>
    </row>
    <row r="1003" ht="15.0" customHeight="1">
      <c r="A1003" s="5"/>
      <c r="G1003" s="78"/>
    </row>
    <row r="1004" ht="15.0" customHeight="1">
      <c r="A1004" s="5"/>
      <c r="G1004" s="78"/>
    </row>
    <row r="1005" ht="15.0" customHeight="1">
      <c r="A1005" s="5"/>
      <c r="G1005" s="78"/>
    </row>
    <row r="1006" ht="15.0" customHeight="1">
      <c r="A1006" s="5"/>
      <c r="G1006" s="78"/>
    </row>
    <row r="1007" ht="15.0" customHeight="1">
      <c r="A1007" s="5"/>
      <c r="G1007" s="78"/>
    </row>
    <row r="1008" ht="15.0" customHeight="1">
      <c r="A1008" s="5"/>
      <c r="G1008" s="78"/>
    </row>
    <row r="1009" ht="15.0" customHeight="1">
      <c r="A1009" s="5"/>
      <c r="G1009" s="78"/>
    </row>
    <row r="1010" ht="15.0" customHeight="1">
      <c r="A1010" s="5"/>
      <c r="G1010" s="78"/>
    </row>
    <row r="1011" ht="15.0" customHeight="1">
      <c r="A1011" s="5"/>
      <c r="G1011" s="78"/>
    </row>
    <row r="1012" ht="15.0" customHeight="1">
      <c r="A1012" s="5"/>
      <c r="G1012" s="78"/>
    </row>
    <row r="1013" ht="15.0" customHeight="1">
      <c r="A1013" s="5"/>
      <c r="G1013" s="78"/>
    </row>
    <row r="1014" ht="15.0" customHeight="1">
      <c r="A1014" s="5"/>
      <c r="G1014" s="78"/>
    </row>
    <row r="1015" ht="15.0" customHeight="1">
      <c r="A1015" s="5"/>
      <c r="G1015" s="78"/>
    </row>
    <row r="1016" ht="15.0" customHeight="1">
      <c r="A1016" s="5"/>
      <c r="G1016" s="78"/>
    </row>
    <row r="1017" ht="15.0" customHeight="1">
      <c r="A1017" s="5"/>
      <c r="G1017" s="78"/>
    </row>
    <row r="1018" ht="15.0" customHeight="1">
      <c r="A1018" s="5"/>
      <c r="G1018" s="78"/>
    </row>
    <row r="1019" ht="15.0" customHeight="1">
      <c r="A1019" s="5"/>
      <c r="G1019" s="78"/>
    </row>
    <row r="1020" ht="15.0" customHeight="1">
      <c r="A1020" s="5"/>
      <c r="G1020" s="78"/>
    </row>
    <row r="1021" ht="15.0" customHeight="1">
      <c r="A1021" s="5"/>
      <c r="G1021" s="78"/>
    </row>
    <row r="1022" ht="15.0" customHeight="1">
      <c r="A1022" s="5"/>
      <c r="G1022" s="78"/>
    </row>
    <row r="1023" ht="15.0" customHeight="1">
      <c r="A1023" s="5"/>
      <c r="G1023" s="78"/>
    </row>
    <row r="1024" ht="15.0" customHeight="1">
      <c r="A1024" s="5"/>
      <c r="G1024" s="78"/>
    </row>
    <row r="1025" ht="15.0" customHeight="1">
      <c r="A1025" s="5"/>
      <c r="G1025" s="78"/>
    </row>
    <row r="1026" ht="15.0" customHeight="1">
      <c r="A1026" s="5"/>
      <c r="G1026" s="78"/>
    </row>
    <row r="1027" ht="15.0" customHeight="1">
      <c r="A1027" s="5"/>
      <c r="G1027" s="78"/>
    </row>
    <row r="1028" ht="15.0" customHeight="1">
      <c r="A1028" s="5"/>
      <c r="G1028" s="78"/>
    </row>
    <row r="1029" ht="15.0" customHeight="1">
      <c r="A1029" s="5"/>
      <c r="G1029" s="78"/>
    </row>
    <row r="1030" ht="15.0" customHeight="1">
      <c r="A1030" s="5"/>
      <c r="G1030" s="78"/>
    </row>
    <row r="1031" ht="15.0" customHeight="1">
      <c r="A1031" s="5"/>
      <c r="G1031" s="78"/>
    </row>
    <row r="1032" ht="15.0" customHeight="1">
      <c r="A1032" s="5"/>
      <c r="G1032" s="78"/>
    </row>
    <row r="1033" ht="15.0" customHeight="1">
      <c r="A1033" s="5"/>
      <c r="G1033" s="78"/>
    </row>
    <row r="1034" ht="15.0" customHeight="1">
      <c r="A1034" s="5"/>
      <c r="G1034" s="78"/>
    </row>
    <row r="1035" ht="15.0" customHeight="1">
      <c r="A1035" s="5"/>
      <c r="G1035" s="78"/>
    </row>
    <row r="1036" ht="15.0" customHeight="1">
      <c r="A1036" s="5"/>
      <c r="G1036" s="78"/>
    </row>
    <row r="1037" ht="15.0" customHeight="1">
      <c r="A1037" s="5"/>
      <c r="G1037" s="78"/>
    </row>
    <row r="1038" ht="15.0" customHeight="1">
      <c r="A1038" s="5"/>
      <c r="G1038" s="78"/>
    </row>
    <row r="1039" ht="15.0" customHeight="1">
      <c r="A1039" s="5"/>
      <c r="G1039" s="78"/>
    </row>
    <row r="1040" ht="15.0" customHeight="1">
      <c r="A1040" s="5"/>
      <c r="G1040" s="78"/>
    </row>
    <row r="1041" ht="15.0" customHeight="1">
      <c r="A1041" s="5"/>
      <c r="G1041" s="78"/>
    </row>
    <row r="1042" ht="15.0" customHeight="1">
      <c r="A1042" s="5"/>
      <c r="G1042" s="78"/>
    </row>
    <row r="1043" ht="15.0" customHeight="1">
      <c r="A1043" s="5"/>
      <c r="G1043" s="78"/>
    </row>
    <row r="1044" ht="15.0" customHeight="1">
      <c r="A1044" s="5"/>
      <c r="G1044" s="78"/>
    </row>
    <row r="1045" ht="15.0" customHeight="1">
      <c r="A1045" s="5"/>
      <c r="G1045" s="78"/>
    </row>
    <row r="1046" ht="15.0" customHeight="1">
      <c r="A1046" s="5"/>
      <c r="G1046" s="78"/>
    </row>
    <row r="1047" ht="15.0" customHeight="1">
      <c r="A1047" s="5"/>
      <c r="G1047" s="78"/>
    </row>
    <row r="1048" ht="15.0" customHeight="1">
      <c r="A1048" s="5"/>
      <c r="G1048" s="78"/>
    </row>
    <row r="1049" ht="15.0" customHeight="1">
      <c r="A1049" s="5"/>
      <c r="G1049" s="78"/>
    </row>
    <row r="1050" ht="15.0" customHeight="1">
      <c r="A1050" s="5"/>
      <c r="G1050" s="78"/>
    </row>
    <row r="1051" ht="15.0" customHeight="1">
      <c r="A1051" s="5"/>
      <c r="G1051" s="78"/>
    </row>
    <row r="1052" ht="15.0" customHeight="1">
      <c r="A1052" s="5"/>
      <c r="G1052" s="78"/>
    </row>
    <row r="1053" ht="15.0" customHeight="1">
      <c r="A1053" s="5"/>
      <c r="G1053" s="78"/>
    </row>
    <row r="1054" ht="15.0" customHeight="1">
      <c r="A1054" s="5"/>
      <c r="G1054" s="78"/>
    </row>
    <row r="1055" ht="15.0" customHeight="1">
      <c r="A1055" s="5"/>
      <c r="G1055" s="78"/>
    </row>
    <row r="1056" ht="15.0" customHeight="1">
      <c r="A1056" s="5"/>
      <c r="G1056" s="78"/>
    </row>
    <row r="1057" ht="15.0" customHeight="1">
      <c r="A1057" s="5"/>
      <c r="G1057" s="78"/>
    </row>
    <row r="1058" ht="15.0" customHeight="1">
      <c r="A1058" s="5"/>
      <c r="G1058" s="78"/>
    </row>
    <row r="1059" ht="15.0" customHeight="1">
      <c r="A1059" s="5"/>
      <c r="G1059" s="78"/>
    </row>
  </sheetData>
  <mergeCells count="2">
    <mergeCell ref="I3:Z4"/>
    <mergeCell ref="I27:V28"/>
  </mergeCells>
  <printOptions/>
  <pageMargins bottom="0.75" footer="0.0" header="0.0" left="0.25" right="0.25" top="0.75"/>
  <pageSetup orientation="portrait"/>
  <drawing r:id="rId2"/>
  <legacyDrawing r:id="rId3"/>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1.0" topLeftCell="A2" activePane="bottomLeft" state="frozen"/>
      <selection activeCell="B3" sqref="B3" pane="bottomLeft"/>
    </sheetView>
  </sheetViews>
  <sheetFormatPr customHeight="1" defaultColWidth="14.43" defaultRowHeight="15.0"/>
  <cols>
    <col customWidth="1" min="1" max="5" width="4.71"/>
    <col customWidth="1" min="6" max="6" width="8.57"/>
    <col customWidth="1" min="7" max="7" width="8.71"/>
    <col customWidth="1" min="8" max="32" width="4.71"/>
  </cols>
  <sheetData>
    <row r="1" ht="13.5" customHeight="1">
      <c r="A1" s="876" t="s">
        <v>2936</v>
      </c>
      <c r="B1" s="877" t="s">
        <v>2937</v>
      </c>
      <c r="C1" s="772" t="s">
        <v>2938</v>
      </c>
      <c r="D1" s="878" t="s">
        <v>2939</v>
      </c>
      <c r="E1" s="879" t="s">
        <v>189</v>
      </c>
      <c r="F1" s="72" t="s">
        <v>2971</v>
      </c>
      <c r="G1" s="880">
        <v>11.0</v>
      </c>
      <c r="H1" s="347" t="str">
        <f>"SECTION "&amp;G1&amp;". DIGITAL"</f>
        <v>SECTION 11. DIGITAL</v>
      </c>
      <c r="I1" s="98"/>
      <c r="J1" s="98"/>
      <c r="K1" s="98"/>
      <c r="L1" s="98"/>
      <c r="M1" s="98"/>
      <c r="N1" s="98"/>
      <c r="O1" s="98"/>
      <c r="P1" s="98"/>
      <c r="Q1" s="98"/>
      <c r="R1" s="98"/>
      <c r="S1" s="413"/>
      <c r="T1" s="413"/>
      <c r="U1" s="98"/>
      <c r="V1" s="98"/>
      <c r="W1" s="98"/>
      <c r="X1" s="98"/>
      <c r="Y1" s="98"/>
      <c r="Z1" s="98"/>
      <c r="AA1" s="98"/>
      <c r="AB1" s="98"/>
      <c r="AC1" s="98"/>
      <c r="AD1" s="98"/>
      <c r="AE1" s="98"/>
      <c r="AF1" s="98"/>
    </row>
    <row r="2" ht="13.5" customHeight="1">
      <c r="A2" s="98"/>
      <c r="B2" s="98"/>
      <c r="C2" s="98"/>
      <c r="D2" s="98"/>
      <c r="E2" s="98"/>
      <c r="F2" s="78"/>
      <c r="G2" s="881"/>
      <c r="H2" s="347"/>
      <c r="I2" s="98"/>
      <c r="J2" s="98"/>
      <c r="K2" s="98"/>
      <c r="L2" s="98"/>
      <c r="M2" s="98"/>
      <c r="N2" s="98"/>
      <c r="O2" s="98"/>
      <c r="P2" s="98"/>
      <c r="Q2" s="98"/>
      <c r="R2" s="98"/>
      <c r="S2" s="413"/>
      <c r="T2" s="413"/>
      <c r="U2" s="98"/>
      <c r="V2" s="98"/>
      <c r="W2" s="98"/>
      <c r="X2" s="98"/>
      <c r="Y2" s="98"/>
      <c r="Z2" s="98"/>
      <c r="AA2" s="98"/>
      <c r="AB2" s="98"/>
      <c r="AC2" s="98"/>
      <c r="AD2" s="98"/>
      <c r="AE2" s="98"/>
      <c r="AF2" s="98"/>
    </row>
    <row r="3" ht="13.5" customHeight="1">
      <c r="A3" s="98"/>
      <c r="B3" s="98"/>
      <c r="C3" s="98"/>
      <c r="D3" s="98"/>
      <c r="E3" s="98"/>
      <c r="F3" s="78"/>
      <c r="G3" s="881"/>
      <c r="H3" s="184" t="s">
        <v>3888</v>
      </c>
      <c r="I3" s="98"/>
      <c r="J3" s="98"/>
      <c r="K3" s="98"/>
      <c r="L3" s="98"/>
      <c r="M3" s="98"/>
      <c r="N3" s="98"/>
      <c r="O3" s="98"/>
      <c r="P3" s="98"/>
      <c r="Q3" s="98"/>
      <c r="R3" s="98"/>
      <c r="S3" s="413"/>
      <c r="T3" s="413"/>
      <c r="U3" s="98"/>
      <c r="V3" s="98"/>
      <c r="W3" s="98"/>
      <c r="X3" s="98"/>
      <c r="Y3" s="98"/>
      <c r="Z3" s="98"/>
      <c r="AA3" s="98"/>
      <c r="AB3" s="98"/>
      <c r="AC3" s="98"/>
      <c r="AD3" s="98"/>
      <c r="AE3" s="98"/>
      <c r="AF3" s="98"/>
    </row>
    <row r="4" ht="13.5" customHeight="1">
      <c r="A4" s="98"/>
      <c r="B4" s="98"/>
      <c r="C4" s="98"/>
      <c r="D4" s="350"/>
      <c r="E4" s="882"/>
      <c r="F4" s="78"/>
      <c r="G4" s="881"/>
      <c r="H4" s="868" t="s">
        <v>3889</v>
      </c>
      <c r="Z4" s="388"/>
      <c r="AA4" s="388"/>
      <c r="AB4" s="98"/>
      <c r="AC4" s="98"/>
      <c r="AD4" s="98"/>
      <c r="AE4" s="98"/>
      <c r="AF4" s="98"/>
    </row>
    <row r="5" ht="13.5" customHeight="1">
      <c r="A5" s="98"/>
      <c r="B5" s="98"/>
      <c r="C5" s="98"/>
      <c r="D5" s="98"/>
      <c r="E5" s="98"/>
      <c r="F5" s="78"/>
      <c r="G5" s="881"/>
      <c r="Z5" s="388"/>
      <c r="AA5" s="388"/>
      <c r="AB5" s="98"/>
      <c r="AC5" s="98"/>
      <c r="AD5" s="98"/>
      <c r="AE5" s="98"/>
      <c r="AF5" s="98"/>
    </row>
    <row r="6" ht="13.5" customHeight="1">
      <c r="A6" s="98"/>
      <c r="B6" s="98"/>
      <c r="C6" s="98"/>
      <c r="D6" s="98"/>
      <c r="E6" s="98"/>
      <c r="F6" s="78"/>
      <c r="G6" s="881"/>
      <c r="Z6" s="388"/>
      <c r="AA6" s="388"/>
      <c r="AB6" s="98"/>
      <c r="AC6" s="98"/>
      <c r="AD6" s="98"/>
      <c r="AE6" s="98"/>
      <c r="AF6" s="98"/>
    </row>
    <row r="7" ht="13.5" customHeight="1">
      <c r="A7" s="98"/>
      <c r="B7" s="98"/>
      <c r="C7" s="98"/>
      <c r="D7" s="98"/>
      <c r="E7" s="98"/>
      <c r="F7" s="78"/>
      <c r="G7" s="65">
        <v>11.01</v>
      </c>
      <c r="H7" s="883" t="s">
        <v>3890</v>
      </c>
      <c r="I7" s="30"/>
      <c r="J7" s="30"/>
      <c r="K7" s="30"/>
      <c r="L7" s="30"/>
      <c r="M7" s="30"/>
      <c r="N7" s="884"/>
      <c r="O7" s="884"/>
      <c r="P7" s="884"/>
      <c r="Q7" s="884"/>
      <c r="R7" s="884"/>
      <c r="S7" s="884"/>
      <c r="T7" s="884"/>
      <c r="U7" s="884"/>
      <c r="V7" s="884"/>
      <c r="W7" s="884"/>
      <c r="X7" s="98"/>
      <c r="Y7" s="98"/>
      <c r="Z7" s="98"/>
      <c r="AA7" s="98"/>
      <c r="AB7" s="98"/>
      <c r="AC7" s="98"/>
      <c r="AD7" s="98"/>
      <c r="AE7" s="98"/>
      <c r="AF7" s="98"/>
    </row>
    <row r="8" ht="13.5" customHeight="1">
      <c r="A8" s="98"/>
      <c r="B8" s="98"/>
      <c r="C8" s="98"/>
      <c r="D8" s="98"/>
      <c r="E8" s="98"/>
      <c r="F8" s="78"/>
      <c r="G8" s="65" t="s">
        <v>2990</v>
      </c>
      <c r="H8" s="494" t="s">
        <v>3891</v>
      </c>
      <c r="AA8" s="98"/>
      <c r="AB8" s="98"/>
      <c r="AC8" s="98"/>
      <c r="AD8" s="98"/>
      <c r="AE8" s="98"/>
      <c r="AF8" s="98"/>
    </row>
    <row r="9" ht="13.5" customHeight="1">
      <c r="A9" s="98"/>
      <c r="B9" s="98"/>
      <c r="C9" s="98"/>
      <c r="D9" s="98"/>
      <c r="E9" s="98"/>
      <c r="F9" s="78"/>
      <c r="G9" s="65"/>
      <c r="AA9" s="98"/>
      <c r="AB9" s="98"/>
      <c r="AC9" s="98"/>
      <c r="AD9" s="98"/>
      <c r="AE9" s="98"/>
      <c r="AF9" s="98"/>
    </row>
    <row r="10" ht="13.5" customHeight="1">
      <c r="A10" s="98"/>
      <c r="B10" s="98"/>
      <c r="C10" s="98"/>
      <c r="D10" s="98"/>
      <c r="E10" s="98"/>
      <c r="F10" s="78"/>
      <c r="G10" s="65"/>
      <c r="H10" s="30"/>
      <c r="I10" s="885"/>
      <c r="J10" s="886"/>
      <c r="K10" s="30"/>
      <c r="L10" s="887" t="s">
        <v>3892</v>
      </c>
      <c r="M10" s="748"/>
      <c r="N10" s="748"/>
      <c r="O10" s="748"/>
      <c r="P10" s="748"/>
      <c r="Q10" s="748"/>
      <c r="R10" s="748"/>
      <c r="S10" s="30"/>
      <c r="T10" s="884"/>
      <c r="U10" s="884"/>
      <c r="V10" s="884"/>
      <c r="W10" s="98"/>
      <c r="X10" s="98"/>
      <c r="Y10" s="98"/>
      <c r="Z10" s="98"/>
      <c r="AA10" s="98"/>
      <c r="AB10" s="98"/>
      <c r="AC10" s="98"/>
      <c r="AD10" s="98"/>
      <c r="AE10" s="98"/>
      <c r="AF10" s="98"/>
    </row>
    <row r="11" ht="13.5" customHeight="1">
      <c r="A11" s="98"/>
      <c r="B11" s="98"/>
      <c r="C11" s="98"/>
      <c r="D11" s="98"/>
      <c r="E11" s="98"/>
      <c r="F11" s="78"/>
      <c r="G11" s="65"/>
      <c r="H11" s="30"/>
      <c r="I11" s="64"/>
      <c r="J11" s="198"/>
      <c r="K11" s="30"/>
      <c r="L11" s="887" t="str">
        <f>"CATI: SI 11.01=0 PASAR A"&amp;G18</f>
        <v>CATI: SI 11.01=0 PASAR A11,03</v>
      </c>
      <c r="M11" s="748"/>
      <c r="N11" s="748"/>
      <c r="O11" s="748"/>
      <c r="P11" s="748"/>
      <c r="Q11" s="748"/>
      <c r="R11" s="748"/>
      <c r="S11" s="30"/>
      <c r="T11" s="884"/>
      <c r="U11" s="884"/>
      <c r="V11" s="884"/>
      <c r="W11" s="98"/>
      <c r="X11" s="98"/>
      <c r="Y11" s="98"/>
      <c r="Z11" s="98"/>
      <c r="AA11" s="98"/>
      <c r="AB11" s="98"/>
      <c r="AC11" s="98"/>
      <c r="AD11" s="98"/>
      <c r="AE11" s="98"/>
      <c r="AF11" s="98"/>
    </row>
    <row r="12" ht="13.5" customHeight="1">
      <c r="A12" s="98"/>
      <c r="B12" s="98"/>
      <c r="C12" s="98"/>
      <c r="D12" s="98"/>
      <c r="E12" s="98"/>
      <c r="F12" s="78"/>
      <c r="G12" s="65"/>
      <c r="H12" s="30"/>
      <c r="I12" s="64"/>
      <c r="J12" s="198"/>
      <c r="K12" s="30"/>
      <c r="L12" s="30"/>
      <c r="M12" s="30"/>
      <c r="N12" s="30"/>
      <c r="O12" s="30"/>
      <c r="P12" s="30"/>
      <c r="Q12" s="30"/>
      <c r="R12" s="30"/>
      <c r="S12" s="30"/>
      <c r="T12" s="30"/>
      <c r="U12" s="30"/>
      <c r="V12" s="30"/>
      <c r="W12" s="98"/>
      <c r="X12" s="98"/>
      <c r="Y12" s="98"/>
      <c r="Z12" s="98"/>
      <c r="AA12" s="98"/>
      <c r="AB12" s="98"/>
      <c r="AC12" s="98"/>
      <c r="AD12" s="98"/>
      <c r="AE12" s="98"/>
      <c r="AF12" s="98"/>
    </row>
    <row r="13" ht="13.5" customHeight="1">
      <c r="A13" s="98"/>
      <c r="B13" s="98"/>
      <c r="C13" s="98"/>
      <c r="D13" s="98"/>
      <c r="E13" s="98"/>
      <c r="F13" s="78"/>
      <c r="G13" s="65"/>
      <c r="H13" s="887" t="str">
        <f>"CATI: SI V11_01=99 PASAR A "&amp;G18</f>
        <v>CATI: SI V11_01=99 PASAR A 11,03</v>
      </c>
      <c r="I13" s="748"/>
      <c r="J13" s="748"/>
      <c r="K13" s="748"/>
      <c r="L13" s="139"/>
      <c r="M13" s="139"/>
      <c r="N13" s="139"/>
      <c r="O13" s="139"/>
      <c r="P13" s="30"/>
      <c r="Q13" s="30"/>
      <c r="R13" s="30"/>
      <c r="S13" s="30"/>
      <c r="T13" s="30"/>
      <c r="U13" s="30"/>
      <c r="V13" s="30"/>
      <c r="W13" s="98"/>
      <c r="X13" s="98"/>
      <c r="Y13" s="98"/>
      <c r="Z13" s="98"/>
      <c r="AA13" s="98"/>
      <c r="AB13" s="98"/>
      <c r="AC13" s="98"/>
      <c r="AD13" s="98"/>
      <c r="AE13" s="98"/>
      <c r="AF13" s="98"/>
    </row>
    <row r="14" ht="13.5" customHeight="1">
      <c r="A14" s="98"/>
      <c r="B14" s="98"/>
      <c r="C14" s="98"/>
      <c r="D14" s="98"/>
      <c r="E14" s="98"/>
      <c r="F14" s="78"/>
      <c r="G14" s="65">
        <f>G7+0.01</f>
        <v>11.02</v>
      </c>
      <c r="H14" s="762" t="s">
        <v>3893</v>
      </c>
      <c r="I14" s="888"/>
      <c r="J14" s="888"/>
      <c r="K14" s="77"/>
      <c r="L14" s="77"/>
      <c r="M14" s="77"/>
      <c r="N14" s="77"/>
      <c r="O14" s="77"/>
      <c r="P14" s="77"/>
      <c r="Q14" s="77"/>
      <c r="R14" s="77"/>
      <c r="S14" s="77"/>
      <c r="T14" s="77"/>
      <c r="U14" s="77"/>
      <c r="V14" s="77"/>
      <c r="W14" s="77"/>
      <c r="X14" s="77"/>
      <c r="Y14" s="27"/>
      <c r="Z14" s="27"/>
      <c r="AA14" s="27"/>
      <c r="AB14" s="27"/>
      <c r="AC14" s="27"/>
      <c r="AD14" s="27"/>
      <c r="AE14" s="27"/>
      <c r="AF14" s="27"/>
    </row>
    <row r="15" ht="13.5" customHeight="1">
      <c r="A15" s="98"/>
      <c r="B15" s="98"/>
      <c r="C15" s="98"/>
      <c r="D15" s="98"/>
      <c r="E15" s="98"/>
      <c r="F15" s="78"/>
      <c r="G15" s="120"/>
      <c r="H15" s="27"/>
      <c r="I15" s="885"/>
      <c r="J15" s="886"/>
      <c r="K15" s="27"/>
      <c r="L15" s="887" t="s">
        <v>3892</v>
      </c>
      <c r="M15" s="748"/>
      <c r="N15" s="748"/>
      <c r="O15" s="748"/>
      <c r="P15" s="139"/>
      <c r="Q15" s="139"/>
      <c r="R15" s="139"/>
      <c r="S15" s="139"/>
      <c r="T15" s="27"/>
      <c r="U15" s="27"/>
      <c r="V15" s="27"/>
      <c r="W15" s="27"/>
      <c r="X15" s="27"/>
      <c r="Y15" s="27"/>
      <c r="Z15" s="27"/>
      <c r="AA15" s="27"/>
      <c r="AB15" s="27"/>
      <c r="AC15" s="27"/>
      <c r="AD15" s="27"/>
      <c r="AE15" s="27"/>
      <c r="AF15" s="27"/>
    </row>
    <row r="16" ht="13.5" customHeight="1">
      <c r="A16" s="98"/>
      <c r="B16" s="98"/>
      <c r="C16" s="98"/>
      <c r="D16" s="98"/>
      <c r="E16" s="98"/>
      <c r="F16" s="78"/>
      <c r="G16" s="120"/>
      <c r="H16" s="381" t="s">
        <v>3894</v>
      </c>
      <c r="I16" s="889"/>
      <c r="J16" s="890"/>
      <c r="K16" s="890"/>
      <c r="L16" s="890"/>
      <c r="M16" s="890"/>
      <c r="N16" s="890"/>
      <c r="O16" s="381"/>
      <c r="P16" s="889"/>
      <c r="Q16" s="890"/>
      <c r="R16" s="890"/>
      <c r="S16" s="890"/>
      <c r="T16" s="890"/>
      <c r="U16" s="890"/>
      <c r="V16" s="890"/>
      <c r="W16" s="890"/>
      <c r="X16" s="890"/>
      <c r="Y16" s="890"/>
      <c r="Z16" s="890"/>
      <c r="AE16" s="27"/>
      <c r="AF16" s="27"/>
    </row>
    <row r="17" ht="12.0" customHeight="1">
      <c r="A17" s="27"/>
      <c r="B17" s="27"/>
      <c r="C17" s="27"/>
      <c r="D17" s="27"/>
      <c r="E17" s="27"/>
      <c r="F17" s="78"/>
      <c r="G17" s="65"/>
      <c r="H17" s="30"/>
      <c r="I17" s="198"/>
      <c r="J17" s="198"/>
      <c r="K17" s="30"/>
      <c r="L17" s="270"/>
      <c r="M17" s="270"/>
      <c r="N17" s="270"/>
      <c r="O17" s="270"/>
      <c r="P17" s="270"/>
      <c r="Q17" s="270"/>
      <c r="R17" s="30"/>
      <c r="S17" s="30"/>
      <c r="T17" s="30"/>
      <c r="U17" s="30"/>
      <c r="V17" s="30"/>
      <c r="W17" s="27"/>
      <c r="X17" s="27"/>
      <c r="Y17" s="27"/>
      <c r="Z17" s="27"/>
      <c r="AA17" s="27"/>
      <c r="AB17" s="27"/>
      <c r="AC17" s="27"/>
      <c r="AD17" s="27"/>
      <c r="AE17" s="27"/>
      <c r="AF17" s="27"/>
    </row>
    <row r="18" ht="13.5" customHeight="1">
      <c r="A18" s="98"/>
      <c r="B18" s="98"/>
      <c r="C18" s="98"/>
      <c r="D18" s="98"/>
      <c r="E18" s="98"/>
      <c r="F18" s="78"/>
      <c r="G18" s="891">
        <f>G14+0.01</f>
        <v>11.03</v>
      </c>
      <c r="H18" s="892" t="s">
        <v>3895</v>
      </c>
      <c r="I18" s="198"/>
      <c r="J18" s="198"/>
      <c r="K18" s="30"/>
      <c r="L18" s="270"/>
      <c r="M18" s="270"/>
      <c r="N18" s="270"/>
      <c r="O18" s="270"/>
      <c r="P18" s="270"/>
      <c r="Q18" s="270"/>
      <c r="R18" s="30"/>
      <c r="S18" s="30"/>
      <c r="T18" s="30"/>
      <c r="U18" s="30"/>
      <c r="V18" s="30"/>
      <c r="W18" s="27"/>
      <c r="X18" s="27"/>
      <c r="Y18" s="27"/>
      <c r="Z18" s="27"/>
      <c r="AA18" s="27"/>
      <c r="AB18" s="27"/>
      <c r="AC18" s="27"/>
      <c r="AD18" s="27"/>
      <c r="AE18" s="27"/>
      <c r="AF18" s="27"/>
    </row>
    <row r="19" ht="13.5" customHeight="1">
      <c r="A19" s="27"/>
      <c r="B19" s="27"/>
      <c r="C19" s="27"/>
      <c r="D19" s="27"/>
      <c r="E19" s="27"/>
      <c r="F19" s="78"/>
      <c r="G19" s="65"/>
      <c r="H19" s="30"/>
      <c r="I19" s="885"/>
      <c r="J19" s="886"/>
      <c r="K19" s="30"/>
      <c r="L19" s="887" t="s">
        <v>3892</v>
      </c>
      <c r="M19" s="748"/>
      <c r="N19" s="748"/>
      <c r="O19" s="748"/>
      <c r="P19" s="139"/>
      <c r="Q19" s="139"/>
      <c r="R19" s="139"/>
      <c r="S19" s="139"/>
      <c r="T19" s="30"/>
      <c r="U19" s="30"/>
      <c r="V19" s="30"/>
      <c r="W19" s="27"/>
      <c r="X19" s="27"/>
      <c r="Y19" s="27"/>
      <c r="Z19" s="27"/>
      <c r="AA19" s="27"/>
      <c r="AB19" s="27"/>
      <c r="AC19" s="27"/>
      <c r="AD19" s="27"/>
      <c r="AE19" s="27"/>
      <c r="AF19" s="27"/>
    </row>
    <row r="20" ht="13.5" customHeight="1">
      <c r="A20" s="27"/>
      <c r="B20" s="27"/>
      <c r="C20" s="27"/>
      <c r="D20" s="27"/>
      <c r="E20" s="27"/>
      <c r="F20" s="78"/>
      <c r="G20" s="65"/>
      <c r="H20" s="606" t="s">
        <v>3896</v>
      </c>
      <c r="I20" s="34"/>
      <c r="J20" s="34"/>
      <c r="K20" s="34"/>
      <c r="L20" s="34"/>
      <c r="M20" s="34"/>
      <c r="N20" s="34"/>
      <c r="O20" s="34"/>
      <c r="P20" s="34"/>
      <c r="Q20" s="34"/>
      <c r="R20" s="34"/>
      <c r="S20" s="34"/>
      <c r="T20" s="34"/>
      <c r="U20" s="35"/>
      <c r="V20" s="30"/>
      <c r="W20" s="30"/>
      <c r="X20" s="27"/>
      <c r="Y20" s="27"/>
      <c r="Z20" s="27"/>
      <c r="AA20" s="27"/>
      <c r="AB20" s="27"/>
      <c r="AC20" s="27"/>
      <c r="AD20" s="27"/>
      <c r="AE20" s="27"/>
      <c r="AF20" s="27"/>
    </row>
    <row r="21" ht="13.5" customHeight="1">
      <c r="A21" s="27"/>
      <c r="B21" s="27"/>
      <c r="C21" s="27"/>
      <c r="D21" s="27"/>
      <c r="E21" s="27"/>
      <c r="F21" s="78"/>
      <c r="G21" s="65"/>
      <c r="H21" s="36"/>
      <c r="I21" s="37"/>
      <c r="J21" s="37"/>
      <c r="K21" s="37"/>
      <c r="L21" s="37"/>
      <c r="M21" s="37"/>
      <c r="N21" s="37"/>
      <c r="O21" s="37"/>
      <c r="P21" s="37"/>
      <c r="Q21" s="37"/>
      <c r="R21" s="37"/>
      <c r="S21" s="37"/>
      <c r="T21" s="37"/>
      <c r="U21" s="38"/>
      <c r="V21" s="30"/>
      <c r="W21" s="30"/>
      <c r="X21" s="27"/>
      <c r="Y21" s="27"/>
      <c r="Z21" s="27"/>
      <c r="AA21" s="27"/>
      <c r="AB21" s="27"/>
      <c r="AC21" s="27"/>
      <c r="AD21" s="27"/>
      <c r="AE21" s="27"/>
      <c r="AF21" s="27"/>
    </row>
    <row r="22" ht="13.5" customHeight="1">
      <c r="A22" s="27"/>
      <c r="B22" s="27"/>
      <c r="C22" s="27"/>
      <c r="D22" s="27"/>
      <c r="E22" s="27"/>
      <c r="F22" s="78"/>
      <c r="G22" s="65"/>
      <c r="H22" s="30"/>
      <c r="I22" s="198"/>
      <c r="J22" s="198"/>
      <c r="K22" s="30"/>
      <c r="L22" s="30"/>
      <c r="M22" s="77"/>
      <c r="N22" s="270"/>
      <c r="O22" s="270"/>
      <c r="P22" s="270"/>
      <c r="Q22" s="270"/>
      <c r="R22" s="270"/>
      <c r="S22" s="270"/>
      <c r="T22" s="30"/>
      <c r="U22" s="30"/>
      <c r="V22" s="30"/>
      <c r="W22" s="30"/>
      <c r="X22" s="27"/>
      <c r="Y22" s="27"/>
      <c r="Z22" s="27"/>
      <c r="AA22" s="27"/>
      <c r="AB22" s="27"/>
      <c r="AC22" s="27"/>
      <c r="AD22" s="27"/>
      <c r="AE22" s="27"/>
      <c r="AF22" s="27"/>
    </row>
    <row r="23" ht="13.5" customHeight="1">
      <c r="A23" s="98"/>
      <c r="B23" s="98"/>
      <c r="C23" s="98"/>
      <c r="D23" s="350" t="s">
        <v>3172</v>
      </c>
      <c r="E23" s="893" t="s">
        <v>3897</v>
      </c>
      <c r="F23" s="78"/>
      <c r="G23" s="891">
        <f>G18+0.01</f>
        <v>11.04</v>
      </c>
      <c r="H23" s="894" t="s">
        <v>3898</v>
      </c>
      <c r="I23" s="895"/>
      <c r="J23" s="895"/>
      <c r="K23" s="80"/>
      <c r="L23" s="80"/>
      <c r="M23" s="80"/>
      <c r="N23" s="748"/>
      <c r="O23" s="748"/>
      <c r="P23" s="270"/>
      <c r="Q23" s="270"/>
      <c r="R23" s="270"/>
      <c r="S23" s="270"/>
      <c r="T23" s="30"/>
      <c r="U23" s="30"/>
      <c r="V23" s="30"/>
      <c r="W23" s="30"/>
      <c r="X23" s="27"/>
      <c r="Y23" s="27"/>
      <c r="Z23" s="27"/>
      <c r="AA23" s="27"/>
      <c r="AB23" s="27"/>
      <c r="AC23" s="27"/>
      <c r="AD23" s="27"/>
      <c r="AE23" s="27"/>
      <c r="AF23" s="27"/>
    </row>
    <row r="24" ht="13.5" customHeight="1">
      <c r="A24" s="27"/>
      <c r="B24" s="27"/>
      <c r="C24" s="27"/>
      <c r="D24" s="27"/>
      <c r="E24" s="98"/>
      <c r="F24" s="78"/>
      <c r="G24" s="65" t="s">
        <v>2990</v>
      </c>
      <c r="H24" s="30"/>
      <c r="I24" s="885"/>
      <c r="J24" s="886"/>
      <c r="K24" s="30"/>
      <c r="L24" s="887" t="s">
        <v>3899</v>
      </c>
      <c r="M24" s="896"/>
      <c r="N24" s="896"/>
      <c r="O24" s="896"/>
      <c r="P24" s="896"/>
      <c r="Q24" s="896"/>
      <c r="R24" s="896"/>
      <c r="S24" s="896"/>
      <c r="Z24" s="27"/>
      <c r="AA24" s="27"/>
      <c r="AB24" s="27"/>
      <c r="AC24" s="27"/>
      <c r="AD24" s="27"/>
      <c r="AE24" s="27"/>
      <c r="AF24" s="27"/>
    </row>
    <row r="25" ht="13.5" customHeight="1">
      <c r="A25" s="27"/>
      <c r="B25" s="27"/>
      <c r="C25" s="27"/>
      <c r="D25" s="27"/>
      <c r="E25" s="27"/>
      <c r="F25" s="78"/>
      <c r="G25" s="65"/>
      <c r="H25" s="30"/>
      <c r="I25" s="198"/>
      <c r="J25" s="198"/>
      <c r="K25" s="30"/>
      <c r="L25" s="30"/>
      <c r="M25" s="270"/>
      <c r="N25" s="270"/>
      <c r="O25" s="270"/>
      <c r="P25" s="270"/>
      <c r="Q25" s="270"/>
      <c r="R25" s="270"/>
      <c r="S25" s="270"/>
      <c r="T25" s="30"/>
      <c r="U25" s="30"/>
      <c r="V25" s="30"/>
      <c r="W25" s="30"/>
      <c r="X25" s="27"/>
      <c r="Y25" s="27"/>
      <c r="Z25" s="27"/>
      <c r="AA25" s="27"/>
      <c r="AB25" s="27"/>
      <c r="AC25" s="27"/>
      <c r="AD25" s="27"/>
      <c r="AE25" s="27"/>
      <c r="AF25" s="27"/>
    </row>
    <row r="26" ht="13.5" customHeight="1">
      <c r="A26" s="98"/>
      <c r="B26" s="98"/>
      <c r="C26" s="98"/>
      <c r="D26" s="98"/>
      <c r="E26" s="27"/>
      <c r="F26" s="78"/>
      <c r="G26" s="897"/>
      <c r="H26" s="887" t="str">
        <f>"CATI: SI V11_04=0 PASAR A "&amp;G31</f>
        <v>CATI: SI V11_04=0 PASAR A 11,06</v>
      </c>
      <c r="I26" s="748"/>
      <c r="J26" s="748"/>
      <c r="K26" s="748"/>
      <c r="L26" s="139"/>
      <c r="M26" s="139"/>
      <c r="N26" s="139"/>
      <c r="O26" s="139"/>
      <c r="P26" s="884"/>
      <c r="Q26" s="884"/>
      <c r="R26" s="884"/>
      <c r="S26" s="884"/>
      <c r="T26" s="884"/>
      <c r="U26" s="884"/>
      <c r="V26" s="884"/>
      <c r="W26" s="884"/>
      <c r="X26" s="98"/>
      <c r="Y26" s="98"/>
      <c r="Z26" s="98"/>
      <c r="AA26" s="98"/>
      <c r="AB26" s="98"/>
      <c r="AC26" s="98"/>
      <c r="AD26" s="98"/>
      <c r="AE26" s="98"/>
      <c r="AF26" s="98"/>
    </row>
    <row r="27" ht="13.5" customHeight="1">
      <c r="A27" s="98"/>
      <c r="B27" s="98"/>
      <c r="C27" s="98"/>
      <c r="D27" s="98"/>
      <c r="E27" s="98"/>
      <c r="F27" s="78"/>
      <c r="G27" s="898">
        <f>G23+0.01</f>
        <v>11.05</v>
      </c>
      <c r="H27" s="899" t="s">
        <v>3900</v>
      </c>
      <c r="I27" s="30"/>
      <c r="J27" s="30"/>
      <c r="K27" s="30"/>
      <c r="L27" s="884"/>
      <c r="M27" s="884"/>
      <c r="N27" s="884"/>
      <c r="O27" s="884"/>
      <c r="P27" s="884"/>
      <c r="Q27" s="884"/>
      <c r="R27" s="884"/>
      <c r="S27" s="884"/>
      <c r="T27" s="884"/>
      <c r="U27" s="884"/>
      <c r="V27" s="884"/>
      <c r="W27" s="884"/>
      <c r="X27" s="98"/>
      <c r="Y27" s="98"/>
      <c r="Z27" s="98"/>
      <c r="AA27" s="98"/>
      <c r="AB27" s="98"/>
      <c r="AC27" s="98"/>
      <c r="AD27" s="98"/>
      <c r="AE27" s="98"/>
      <c r="AF27" s="98"/>
    </row>
    <row r="28" ht="13.5" customHeight="1">
      <c r="A28" s="27"/>
      <c r="B28" s="27"/>
      <c r="C28" s="27"/>
      <c r="D28" s="27"/>
      <c r="E28" s="27"/>
      <c r="F28" s="78"/>
      <c r="G28" s="271" t="s">
        <v>3024</v>
      </c>
      <c r="H28" s="30"/>
      <c r="I28" s="30">
        <v>1.0</v>
      </c>
      <c r="J28" s="27" t="s">
        <v>2974</v>
      </c>
      <c r="K28" s="30"/>
      <c r="L28" s="884"/>
      <c r="M28" s="884"/>
      <c r="N28" s="884"/>
      <c r="O28" s="30"/>
      <c r="P28" s="198"/>
      <c r="Q28" s="198"/>
      <c r="R28" s="30"/>
      <c r="S28" s="30"/>
      <c r="T28" s="884"/>
      <c r="U28" s="884"/>
      <c r="V28" s="884"/>
      <c r="W28" s="884"/>
      <c r="X28" s="27"/>
      <c r="Y28" s="27"/>
      <c r="Z28" s="27"/>
      <c r="AA28" s="27"/>
      <c r="AB28" s="27"/>
      <c r="AC28" s="27"/>
      <c r="AD28" s="27"/>
      <c r="AE28" s="27"/>
      <c r="AF28" s="27"/>
    </row>
    <row r="29" ht="13.5" customHeight="1">
      <c r="A29" s="27"/>
      <c r="B29" s="27"/>
      <c r="C29" s="27"/>
      <c r="D29" s="27"/>
      <c r="E29" s="27"/>
      <c r="F29" s="78"/>
      <c r="G29" s="271" t="s">
        <v>3024</v>
      </c>
      <c r="H29" s="30"/>
      <c r="I29" s="30">
        <v>2.0</v>
      </c>
      <c r="J29" s="27" t="s">
        <v>2975</v>
      </c>
      <c r="K29" s="30"/>
      <c r="L29" s="890" t="s">
        <v>3901</v>
      </c>
      <c r="M29" s="890"/>
      <c r="N29" s="890"/>
      <c r="O29" s="890"/>
      <c r="P29" s="890"/>
      <c r="Q29" s="890"/>
      <c r="R29" s="890"/>
      <c r="S29" s="458"/>
      <c r="T29" s="458"/>
      <c r="U29" s="458"/>
      <c r="V29" s="458"/>
      <c r="W29" s="458"/>
      <c r="X29" s="890"/>
      <c r="Y29" s="890"/>
      <c r="Z29" s="27"/>
      <c r="AA29" s="27"/>
      <c r="AB29" s="27"/>
      <c r="AC29" s="27"/>
      <c r="AD29" s="27"/>
      <c r="AE29" s="27"/>
      <c r="AF29" s="27"/>
    </row>
    <row r="30" ht="13.5" customHeight="1">
      <c r="A30" s="27"/>
      <c r="B30" s="27"/>
      <c r="C30" s="27"/>
      <c r="D30" s="27"/>
      <c r="E30" s="27"/>
      <c r="F30" s="78"/>
      <c r="G30" s="271" t="s">
        <v>3024</v>
      </c>
      <c r="H30" s="30"/>
      <c r="I30" s="30"/>
      <c r="J30" s="30"/>
      <c r="K30" s="30"/>
      <c r="L30" s="30"/>
      <c r="M30" s="30"/>
      <c r="N30" s="30"/>
      <c r="O30" s="30"/>
      <c r="P30" s="30"/>
      <c r="Q30" s="30"/>
      <c r="R30" s="30"/>
      <c r="S30" s="30"/>
      <c r="T30" s="30"/>
      <c r="U30" s="30"/>
      <c r="V30" s="30"/>
      <c r="W30" s="30"/>
      <c r="X30" s="27"/>
      <c r="Y30" s="27"/>
      <c r="Z30" s="27"/>
      <c r="AA30" s="27"/>
      <c r="AB30" s="27"/>
      <c r="AC30" s="27"/>
      <c r="AD30" s="27"/>
      <c r="AE30" s="27"/>
      <c r="AF30" s="27"/>
    </row>
    <row r="31" ht="13.5" customHeight="1">
      <c r="A31" s="98"/>
      <c r="B31" s="98"/>
      <c r="C31" s="98"/>
      <c r="D31" s="98"/>
      <c r="E31" s="98"/>
      <c r="F31" s="78"/>
      <c r="G31" s="891">
        <f>G27+0.01</f>
        <v>11.06</v>
      </c>
      <c r="H31" s="762" t="s">
        <v>3902</v>
      </c>
      <c r="I31" s="30"/>
      <c r="J31" s="30"/>
      <c r="K31" s="30"/>
      <c r="L31" s="30"/>
      <c r="M31" s="30"/>
      <c r="N31" s="900"/>
      <c r="O31" s="900"/>
      <c r="P31" s="900"/>
      <c r="Q31" s="900"/>
      <c r="R31" s="884"/>
      <c r="S31" s="884"/>
      <c r="T31" s="884"/>
      <c r="U31" s="884"/>
      <c r="V31" s="884"/>
      <c r="W31" s="884"/>
      <c r="X31" s="27"/>
      <c r="Y31" s="27"/>
      <c r="Z31" s="27"/>
      <c r="AA31" s="27"/>
      <c r="AB31" s="27"/>
      <c r="AC31" s="27"/>
      <c r="AD31" s="27"/>
      <c r="AE31" s="27"/>
      <c r="AF31" s="27"/>
    </row>
    <row r="32" ht="13.5" customHeight="1">
      <c r="A32" s="27"/>
      <c r="B32" s="27"/>
      <c r="C32" s="27"/>
      <c r="D32" s="27"/>
      <c r="E32" s="27"/>
      <c r="F32" s="78"/>
      <c r="G32" s="65"/>
      <c r="H32" s="30"/>
      <c r="I32" s="30">
        <v>1.0</v>
      </c>
      <c r="J32" s="30" t="s">
        <v>2974</v>
      </c>
      <c r="K32" s="30"/>
      <c r="L32" s="30"/>
      <c r="M32" s="30"/>
      <c r="N32" s="30"/>
      <c r="O32" s="30"/>
      <c r="P32" s="30"/>
      <c r="Q32" s="30"/>
      <c r="R32" s="30"/>
      <c r="S32" s="30"/>
      <c r="T32" s="900"/>
      <c r="U32" s="900"/>
      <c r="V32" s="900"/>
      <c r="W32" s="900"/>
      <c r="X32" s="27"/>
      <c r="Y32" s="27"/>
      <c r="Z32" s="27"/>
      <c r="AA32" s="27"/>
      <c r="AB32" s="27"/>
      <c r="AC32" s="27"/>
      <c r="AD32" s="27"/>
      <c r="AE32" s="27"/>
      <c r="AF32" s="27"/>
    </row>
    <row r="33" ht="13.5" customHeight="1">
      <c r="A33" s="27"/>
      <c r="B33" s="27"/>
      <c r="C33" s="27"/>
      <c r="D33" s="27"/>
      <c r="E33" s="27"/>
      <c r="F33" s="78"/>
      <c r="G33" s="65"/>
      <c r="H33" s="30"/>
      <c r="I33" s="30">
        <v>2.0</v>
      </c>
      <c r="J33" s="30" t="s">
        <v>2975</v>
      </c>
      <c r="K33" s="30"/>
      <c r="L33" s="30"/>
      <c r="M33" s="30"/>
      <c r="N33" s="30"/>
      <c r="O33" s="30"/>
      <c r="P33" s="30"/>
      <c r="Q33" s="30"/>
      <c r="R33" s="30"/>
      <c r="S33" s="30"/>
      <c r="T33" s="900"/>
      <c r="U33" s="900"/>
      <c r="V33" s="900"/>
      <c r="W33" s="900"/>
      <c r="X33" s="27"/>
      <c r="Y33" s="27"/>
      <c r="Z33" s="27"/>
      <c r="AA33" s="27"/>
      <c r="AB33" s="27"/>
      <c r="AC33" s="27"/>
      <c r="AD33" s="27"/>
      <c r="AE33" s="27"/>
      <c r="AF33" s="27"/>
    </row>
    <row r="34" ht="13.5" customHeight="1">
      <c r="A34" s="98"/>
      <c r="B34" s="98"/>
      <c r="C34" s="98"/>
      <c r="D34" s="98"/>
      <c r="E34" s="98"/>
      <c r="F34" s="78"/>
      <c r="G34" s="271"/>
      <c r="H34" s="30"/>
      <c r="I34" s="30"/>
      <c r="J34" s="30"/>
      <c r="K34" s="30"/>
      <c r="L34" s="30"/>
      <c r="M34" s="30"/>
      <c r="N34" s="30"/>
      <c r="O34" s="30"/>
      <c r="P34" s="30"/>
      <c r="Q34" s="30"/>
      <c r="R34" s="30"/>
      <c r="S34" s="30"/>
      <c r="T34" s="900"/>
      <c r="U34" s="900"/>
      <c r="V34" s="900"/>
      <c r="W34" s="900"/>
      <c r="X34" s="27"/>
      <c r="Y34" s="27"/>
      <c r="Z34" s="27"/>
      <c r="AA34" s="27"/>
      <c r="AB34" s="27"/>
      <c r="AC34" s="27"/>
      <c r="AD34" s="27"/>
      <c r="AE34" s="27"/>
      <c r="AF34" s="27"/>
    </row>
    <row r="35" ht="13.5" customHeight="1">
      <c r="A35" s="98"/>
      <c r="B35" s="98"/>
      <c r="C35" s="98"/>
      <c r="D35" s="98"/>
      <c r="E35" s="98"/>
      <c r="F35" s="78"/>
      <c r="G35" s="65">
        <v>11.08</v>
      </c>
      <c r="H35" s="901" t="s">
        <v>3903</v>
      </c>
      <c r="I35" s="30"/>
      <c r="J35" s="30"/>
      <c r="K35" s="30"/>
      <c r="L35" s="30"/>
      <c r="M35" s="30"/>
      <c r="N35" s="30"/>
      <c r="O35" s="884"/>
      <c r="P35" s="884"/>
      <c r="Q35" s="884"/>
      <c r="R35" s="884"/>
      <c r="S35" s="884"/>
      <c r="T35" s="884"/>
      <c r="U35" s="884"/>
      <c r="V35" s="884"/>
      <c r="W35" s="884"/>
      <c r="X35" s="27"/>
      <c r="Y35" s="27"/>
      <c r="Z35" s="27"/>
      <c r="AA35" s="27"/>
      <c r="AB35" s="27"/>
      <c r="AC35" s="27"/>
      <c r="AD35" s="27"/>
      <c r="AE35" s="27"/>
      <c r="AF35" s="27"/>
    </row>
    <row r="36" ht="13.5" customHeight="1">
      <c r="A36" s="27"/>
      <c r="B36" s="27"/>
      <c r="C36" s="27"/>
      <c r="D36" s="27"/>
      <c r="E36" s="27"/>
      <c r="F36" s="78"/>
      <c r="G36" s="65"/>
      <c r="H36" s="198" t="s">
        <v>3904</v>
      </c>
      <c r="I36" s="900"/>
      <c r="J36" s="900"/>
      <c r="K36" s="900"/>
      <c r="L36" s="900"/>
      <c r="M36" s="900"/>
      <c r="N36" s="900"/>
      <c r="O36" s="900"/>
      <c r="P36" s="900"/>
      <c r="Q36" s="900"/>
      <c r="R36" s="900"/>
      <c r="S36" s="900"/>
      <c r="T36" s="900"/>
      <c r="U36" s="900"/>
      <c r="V36" s="900"/>
      <c r="W36" s="900"/>
      <c r="X36" s="27"/>
      <c r="Y36" s="27"/>
      <c r="Z36" s="27"/>
      <c r="AA36" s="27"/>
      <c r="AB36" s="27"/>
      <c r="AC36" s="27"/>
      <c r="AD36" s="27"/>
      <c r="AE36" s="27"/>
      <c r="AF36" s="27"/>
    </row>
    <row r="37" ht="13.5" customHeight="1">
      <c r="A37" s="27"/>
      <c r="B37" s="27"/>
      <c r="C37" s="27"/>
      <c r="D37" s="27"/>
      <c r="E37" s="27"/>
      <c r="F37" s="78"/>
      <c r="G37" s="65"/>
      <c r="H37" s="30"/>
      <c r="I37" s="30">
        <v>1.0</v>
      </c>
      <c r="J37" s="30" t="s">
        <v>2974</v>
      </c>
      <c r="K37" s="30"/>
      <c r="L37" s="30"/>
      <c r="M37" s="30"/>
      <c r="N37" s="30"/>
      <c r="O37" s="30"/>
      <c r="P37" s="30"/>
      <c r="Q37" s="30"/>
      <c r="R37" s="30"/>
      <c r="S37" s="30"/>
      <c r="T37" s="30"/>
      <c r="U37" s="30"/>
      <c r="V37" s="30"/>
      <c r="W37" s="30"/>
      <c r="X37" s="27"/>
      <c r="Y37" s="27"/>
      <c r="Z37" s="27"/>
      <c r="AA37" s="27"/>
      <c r="AB37" s="27"/>
      <c r="AC37" s="27"/>
      <c r="AD37" s="27"/>
      <c r="AE37" s="27"/>
      <c r="AF37" s="27"/>
    </row>
    <row r="38" ht="13.5" customHeight="1">
      <c r="A38" s="27"/>
      <c r="B38" s="27"/>
      <c r="C38" s="27"/>
      <c r="D38" s="27"/>
      <c r="E38" s="27"/>
      <c r="F38" s="78"/>
      <c r="G38" s="65"/>
      <c r="H38" s="30"/>
      <c r="I38" s="30">
        <v>2.0</v>
      </c>
      <c r="J38" s="30" t="s">
        <v>2975</v>
      </c>
      <c r="K38" s="900"/>
      <c r="L38" s="30"/>
      <c r="M38" s="30"/>
      <c r="N38" s="30"/>
      <c r="O38" s="30"/>
      <c r="P38" s="30"/>
      <c r="Q38" s="30"/>
      <c r="R38" s="30"/>
      <c r="S38" s="30"/>
      <c r="T38" s="30"/>
      <c r="U38" s="30"/>
      <c r="V38" s="30"/>
      <c r="W38" s="30"/>
      <c r="X38" s="27"/>
      <c r="Y38" s="27"/>
      <c r="Z38" s="27"/>
      <c r="AA38" s="27"/>
      <c r="AB38" s="27"/>
      <c r="AC38" s="27"/>
      <c r="AD38" s="27"/>
      <c r="AE38" s="27"/>
      <c r="AF38" s="27"/>
    </row>
    <row r="39" ht="13.5" customHeight="1">
      <c r="A39" s="98"/>
      <c r="B39" s="98"/>
      <c r="C39" s="98"/>
      <c r="D39" s="98"/>
      <c r="E39" s="98"/>
      <c r="F39" s="78"/>
      <c r="G39" s="65"/>
      <c r="H39" s="30"/>
      <c r="I39" s="30">
        <v>98.0</v>
      </c>
      <c r="J39" s="27" t="s">
        <v>3905</v>
      </c>
      <c r="K39" s="30"/>
      <c r="L39" s="30"/>
      <c r="M39" s="30"/>
      <c r="N39" s="30"/>
      <c r="O39" s="30"/>
      <c r="P39" s="30"/>
      <c r="Q39" s="30"/>
      <c r="R39" s="30"/>
      <c r="S39" s="30"/>
      <c r="T39" s="30"/>
      <c r="U39" s="30"/>
      <c r="V39" s="30"/>
      <c r="W39" s="884"/>
      <c r="X39" s="27"/>
      <c r="Y39" s="27"/>
      <c r="Z39" s="27"/>
      <c r="AA39" s="27"/>
      <c r="AB39" s="27"/>
      <c r="AC39" s="27"/>
      <c r="AD39" s="27"/>
      <c r="AE39" s="27"/>
      <c r="AF39" s="27"/>
    </row>
    <row r="40" ht="13.5" customHeight="1">
      <c r="A40" s="27"/>
      <c r="B40" s="27"/>
      <c r="C40" s="27"/>
      <c r="D40" s="27"/>
      <c r="E40" s="27"/>
      <c r="F40" s="78"/>
      <c r="G40" s="271"/>
      <c r="H40" s="30"/>
      <c r="I40" s="30"/>
      <c r="J40" s="30"/>
      <c r="K40" s="30"/>
      <c r="L40" s="30"/>
      <c r="M40" s="30"/>
      <c r="N40" s="30"/>
      <c r="O40" s="30"/>
      <c r="P40" s="30"/>
      <c r="Q40" s="30"/>
      <c r="R40" s="30"/>
      <c r="S40" s="30"/>
      <c r="T40" s="900"/>
      <c r="U40" s="900"/>
      <c r="V40" s="900"/>
      <c r="W40" s="900"/>
      <c r="X40" s="27"/>
      <c r="Y40" s="27"/>
      <c r="Z40" s="27"/>
      <c r="AA40" s="27"/>
      <c r="AB40" s="27"/>
      <c r="AC40" s="27"/>
      <c r="AD40" s="27"/>
      <c r="AE40" s="27"/>
      <c r="AF40" s="27"/>
    </row>
    <row r="41" ht="13.5" customHeight="1">
      <c r="A41" s="27"/>
      <c r="B41" s="27"/>
      <c r="C41" s="27"/>
      <c r="D41" s="27"/>
      <c r="E41" s="27"/>
      <c r="F41" s="78"/>
      <c r="G41" s="531"/>
      <c r="H41" s="902" t="s">
        <v>3906</v>
      </c>
      <c r="I41" s="903"/>
      <c r="J41" s="903"/>
      <c r="K41" s="903"/>
      <c r="L41" s="6"/>
      <c r="M41" s="6"/>
      <c r="N41" s="6"/>
      <c r="O41" s="6"/>
      <c r="P41" s="6"/>
      <c r="Q41" s="6"/>
      <c r="R41" s="6"/>
      <c r="S41" s="6"/>
      <c r="T41" s="6"/>
      <c r="U41" s="6"/>
      <c r="V41" s="511"/>
      <c r="W41" s="511"/>
      <c r="X41" s="511"/>
      <c r="Y41" s="27"/>
      <c r="Z41" s="27"/>
      <c r="AA41" s="27"/>
      <c r="AB41" s="27"/>
      <c r="AC41" s="27"/>
      <c r="AD41" s="27"/>
      <c r="AE41" s="27"/>
      <c r="AF41" s="27"/>
    </row>
    <row r="42" ht="13.5" customHeight="1">
      <c r="A42" s="98"/>
      <c r="B42" s="98"/>
      <c r="C42" s="98"/>
      <c r="D42" s="98"/>
      <c r="E42" s="98"/>
      <c r="F42" s="78"/>
      <c r="G42" s="904"/>
      <c r="H42" s="905" t="s">
        <v>3907</v>
      </c>
      <c r="X42" s="84"/>
      <c r="Y42" s="286"/>
      <c r="Z42" s="668"/>
      <c r="AA42" s="413"/>
      <c r="AB42" s="413"/>
      <c r="AC42" s="413"/>
      <c r="AD42" s="413"/>
      <c r="AE42" s="413"/>
      <c r="AF42" s="413"/>
    </row>
    <row r="43" ht="13.5" customHeight="1">
      <c r="A43" s="98"/>
      <c r="B43" s="98"/>
      <c r="C43" s="98"/>
      <c r="D43" s="98"/>
      <c r="E43" s="98"/>
      <c r="F43" s="78"/>
      <c r="G43" s="904"/>
      <c r="H43" s="37"/>
      <c r="I43" s="37"/>
      <c r="J43" s="37"/>
      <c r="K43" s="37"/>
      <c r="L43" s="37"/>
      <c r="M43" s="37"/>
      <c r="N43" s="37"/>
      <c r="O43" s="37"/>
      <c r="P43" s="37"/>
      <c r="Q43" s="37"/>
      <c r="R43" s="37"/>
      <c r="S43" s="37"/>
      <c r="T43" s="37"/>
      <c r="U43" s="37"/>
      <c r="V43" s="37"/>
      <c r="W43" s="37"/>
      <c r="X43" s="38"/>
      <c r="Y43" s="413"/>
      <c r="Z43" s="906"/>
      <c r="AA43" s="413"/>
      <c r="AB43" s="907"/>
      <c r="AC43" s="413"/>
      <c r="AD43" s="413"/>
      <c r="AE43" s="413"/>
      <c r="AF43" s="413"/>
    </row>
    <row r="44" ht="13.5" customHeight="1">
      <c r="A44" s="98"/>
      <c r="B44" s="98"/>
      <c r="C44" s="98"/>
      <c r="D44" s="98"/>
      <c r="E44" s="98"/>
      <c r="F44" s="78"/>
      <c r="G44" s="908"/>
      <c r="H44" s="909" t="s">
        <v>3908</v>
      </c>
      <c r="I44" s="910"/>
      <c r="J44" s="911"/>
      <c r="K44" s="911"/>
      <c r="L44" s="911"/>
      <c r="M44" s="911"/>
      <c r="N44" s="911"/>
      <c r="O44" s="912"/>
      <c r="P44" s="913"/>
      <c r="Q44" s="913"/>
      <c r="R44" s="912"/>
      <c r="S44" s="912"/>
      <c r="T44" s="912"/>
      <c r="U44" s="912"/>
      <c r="V44" s="914"/>
      <c r="W44" s="914"/>
      <c r="X44" s="914"/>
      <c r="Y44" s="413"/>
      <c r="Z44" s="906"/>
      <c r="AA44" s="413"/>
      <c r="AB44" s="907"/>
      <c r="AC44" s="413"/>
      <c r="AD44" s="413"/>
      <c r="AE44" s="413"/>
      <c r="AF44" s="413"/>
    </row>
    <row r="45" ht="13.5" customHeight="1">
      <c r="A45" s="98"/>
      <c r="B45" s="98"/>
      <c r="C45" s="98"/>
      <c r="D45" s="98"/>
      <c r="E45" s="98"/>
      <c r="F45" s="78"/>
      <c r="G45" s="915">
        <v>11.15</v>
      </c>
      <c r="H45" s="916" t="s">
        <v>3003</v>
      </c>
      <c r="I45" s="917"/>
      <c r="J45" s="917"/>
      <c r="K45" s="917"/>
      <c r="L45" s="917"/>
      <c r="M45" s="917"/>
      <c r="N45" s="917"/>
      <c r="O45" s="917"/>
      <c r="P45" s="917"/>
      <c r="Q45" s="917"/>
      <c r="R45" s="917"/>
      <c r="S45" s="917"/>
      <c r="T45" s="917"/>
      <c r="U45" s="917"/>
      <c r="V45" s="918"/>
      <c r="W45" s="918"/>
      <c r="X45" s="918"/>
      <c r="Y45" s="413"/>
      <c r="Z45" s="906"/>
      <c r="AA45" s="413"/>
      <c r="AB45" s="907"/>
      <c r="AC45" s="413"/>
      <c r="AD45" s="413"/>
      <c r="AE45" s="413"/>
      <c r="AF45" s="413"/>
    </row>
    <row r="46" ht="13.5" customHeight="1">
      <c r="A46" s="98"/>
      <c r="B46" s="98"/>
      <c r="C46" s="98"/>
      <c r="D46" s="98"/>
      <c r="E46" s="98"/>
      <c r="F46" s="78"/>
      <c r="G46" s="908"/>
      <c r="H46" s="919" t="s">
        <v>3909</v>
      </c>
      <c r="I46" s="917"/>
      <c r="J46" s="917"/>
      <c r="K46" s="917"/>
      <c r="L46" s="917"/>
      <c r="M46" s="917"/>
      <c r="N46" s="917"/>
      <c r="O46" s="917"/>
      <c r="P46" s="917"/>
      <c r="Q46" s="917"/>
      <c r="R46" s="917"/>
      <c r="S46" s="917"/>
      <c r="T46" s="917"/>
      <c r="U46" s="917"/>
      <c r="V46" s="918"/>
      <c r="W46" s="918"/>
      <c r="X46" s="918"/>
      <c r="Y46" s="413"/>
      <c r="Z46" s="906"/>
      <c r="AA46" s="413"/>
      <c r="AB46" s="907"/>
      <c r="AC46" s="413"/>
      <c r="AD46" s="413"/>
      <c r="AE46" s="413"/>
      <c r="AF46" s="413"/>
    </row>
    <row r="47" ht="13.5" customHeight="1">
      <c r="A47" s="98"/>
      <c r="B47" s="98"/>
      <c r="C47" s="98"/>
      <c r="D47" s="98"/>
      <c r="E47" s="98"/>
      <c r="F47" s="78"/>
      <c r="G47" s="908"/>
      <c r="H47" s="920" t="s">
        <v>3910</v>
      </c>
      <c r="I47" s="37"/>
      <c r="J47" s="37"/>
      <c r="K47" s="37"/>
      <c r="L47" s="37"/>
      <c r="M47" s="37"/>
      <c r="N47" s="37"/>
      <c r="O47" s="37"/>
      <c r="P47" s="37"/>
      <c r="Q47" s="37"/>
      <c r="R47" s="37"/>
      <c r="S47" s="37"/>
      <c r="T47" s="37"/>
      <c r="U47" s="37"/>
      <c r="V47" s="37"/>
      <c r="W47" s="37"/>
      <c r="X47" s="38"/>
      <c r="Y47" s="413"/>
      <c r="Z47" s="906"/>
      <c r="AA47" s="413"/>
      <c r="AB47" s="907"/>
      <c r="AC47" s="413"/>
      <c r="AD47" s="413"/>
      <c r="AE47" s="413"/>
      <c r="AF47" s="413"/>
    </row>
    <row r="48" ht="13.5" customHeight="1">
      <c r="A48" s="98"/>
      <c r="B48" s="98"/>
      <c r="C48" s="98"/>
      <c r="D48" s="98"/>
      <c r="E48" s="98"/>
      <c r="F48" s="78"/>
      <c r="G48" s="908"/>
      <c r="H48" s="916" t="s">
        <v>3005</v>
      </c>
      <c r="I48" s="921"/>
      <c r="J48" s="917"/>
      <c r="K48" s="917"/>
      <c r="L48" s="917"/>
      <c r="M48" s="917"/>
      <c r="N48" s="917"/>
      <c r="O48" s="917"/>
      <c r="P48" s="917"/>
      <c r="Q48" s="917"/>
      <c r="R48" s="917"/>
      <c r="S48" s="917"/>
      <c r="T48" s="917"/>
      <c r="U48" s="917"/>
      <c r="V48" s="918"/>
      <c r="W48" s="918"/>
      <c r="X48" s="918"/>
      <c r="Y48" s="413"/>
      <c r="Z48" s="906"/>
      <c r="AA48" s="413"/>
      <c r="AB48" s="907"/>
      <c r="AC48" s="413"/>
      <c r="AD48" s="413"/>
      <c r="AE48" s="413"/>
      <c r="AF48" s="413"/>
    </row>
    <row r="49" ht="13.5" customHeight="1">
      <c r="A49" s="98"/>
      <c r="B49" s="98"/>
      <c r="C49" s="98"/>
      <c r="D49" s="98"/>
      <c r="E49" s="98"/>
      <c r="F49" s="78"/>
      <c r="G49" s="908"/>
      <c r="H49" s="922" t="s">
        <v>3911</v>
      </c>
      <c r="I49" s="917"/>
      <c r="J49" s="917"/>
      <c r="K49" s="917"/>
      <c r="L49" s="917"/>
      <c r="M49" s="917"/>
      <c r="N49" s="917"/>
      <c r="O49" s="917"/>
      <c r="P49" s="917"/>
      <c r="Q49" s="917"/>
      <c r="R49" s="917"/>
      <c r="S49" s="917"/>
      <c r="T49" s="917"/>
      <c r="U49" s="917"/>
      <c r="V49" s="918"/>
      <c r="W49" s="918"/>
      <c r="X49" s="918"/>
      <c r="Y49" s="413"/>
      <c r="Z49" s="906"/>
      <c r="AA49" s="413"/>
      <c r="AB49" s="907"/>
      <c r="AC49" s="413"/>
      <c r="AD49" s="413"/>
      <c r="AE49" s="413"/>
      <c r="AF49" s="413"/>
    </row>
    <row r="50" ht="13.5" customHeight="1">
      <c r="A50" s="98"/>
      <c r="B50" s="98"/>
      <c r="C50" s="98"/>
      <c r="D50" s="98"/>
      <c r="E50" s="98"/>
      <c r="F50" s="78"/>
      <c r="G50" s="908"/>
      <c r="H50" s="916" t="s">
        <v>3006</v>
      </c>
      <c r="I50" s="917"/>
      <c r="J50" s="917"/>
      <c r="K50" s="917"/>
      <c r="L50" s="917"/>
      <c r="M50" s="917"/>
      <c r="N50" s="917"/>
      <c r="O50" s="917"/>
      <c r="P50" s="917"/>
      <c r="Q50" s="917"/>
      <c r="R50" s="917"/>
      <c r="S50" s="917"/>
      <c r="T50" s="917"/>
      <c r="U50" s="917"/>
      <c r="V50" s="918"/>
      <c r="W50" s="918"/>
      <c r="X50" s="918"/>
      <c r="Y50" s="413"/>
      <c r="Z50" s="906"/>
      <c r="AA50" s="413"/>
      <c r="AB50" s="907"/>
      <c r="AC50" s="413"/>
      <c r="AD50" s="413"/>
      <c r="AE50" s="413"/>
      <c r="AF50" s="413"/>
    </row>
    <row r="51" ht="13.5" customHeight="1">
      <c r="A51" s="98"/>
      <c r="B51" s="98"/>
      <c r="C51" s="98"/>
      <c r="D51" s="98"/>
      <c r="E51" s="98"/>
      <c r="F51" s="78"/>
      <c r="G51" s="908"/>
      <c r="H51" s="919" t="s">
        <v>3912</v>
      </c>
      <c r="I51" s="917"/>
      <c r="J51" s="917"/>
      <c r="K51" s="917"/>
      <c r="L51" s="917"/>
      <c r="M51" s="917"/>
      <c r="N51" s="917"/>
      <c r="O51" s="917"/>
      <c r="P51" s="917"/>
      <c r="Q51" s="917"/>
      <c r="R51" s="917"/>
      <c r="S51" s="917"/>
      <c r="T51" s="917"/>
      <c r="U51" s="917"/>
      <c r="V51" s="918"/>
      <c r="W51" s="918"/>
      <c r="X51" s="918"/>
      <c r="Y51" s="413"/>
      <c r="Z51" s="906"/>
      <c r="AA51" s="413"/>
      <c r="AB51" s="907"/>
      <c r="AC51" s="413"/>
      <c r="AD51" s="413"/>
      <c r="AE51" s="413"/>
      <c r="AF51" s="413"/>
    </row>
    <row r="52" ht="13.5" customHeight="1">
      <c r="A52" s="98"/>
      <c r="B52" s="98"/>
      <c r="C52" s="98"/>
      <c r="D52" s="98"/>
      <c r="E52" s="98"/>
      <c r="F52" s="78"/>
      <c r="G52" s="908"/>
      <c r="H52" s="916" t="s">
        <v>3007</v>
      </c>
      <c r="I52" s="917"/>
      <c r="J52" s="917"/>
      <c r="K52" s="917"/>
      <c r="L52" s="917"/>
      <c r="M52" s="917"/>
      <c r="N52" s="917"/>
      <c r="O52" s="917"/>
      <c r="P52" s="917"/>
      <c r="Q52" s="917"/>
      <c r="R52" s="917"/>
      <c r="S52" s="917"/>
      <c r="T52" s="917"/>
      <c r="U52" s="917"/>
      <c r="V52" s="918"/>
      <c r="W52" s="918"/>
      <c r="X52" s="918"/>
      <c r="Y52" s="413"/>
      <c r="Z52" s="906"/>
      <c r="AA52" s="413"/>
      <c r="AB52" s="907"/>
      <c r="AC52" s="413"/>
      <c r="AD52" s="413"/>
      <c r="AE52" s="413"/>
      <c r="AF52" s="413"/>
    </row>
    <row r="53" ht="13.5" customHeight="1">
      <c r="A53" s="98"/>
      <c r="B53" s="98"/>
      <c r="C53" s="98"/>
      <c r="D53" s="98"/>
      <c r="E53" s="98"/>
      <c r="F53" s="78"/>
      <c r="G53" s="908"/>
      <c r="H53" s="919" t="s">
        <v>3913</v>
      </c>
      <c r="I53" s="917"/>
      <c r="J53" s="917"/>
      <c r="K53" s="917"/>
      <c r="L53" s="917"/>
      <c r="M53" s="917"/>
      <c r="N53" s="917"/>
      <c r="O53" s="917"/>
      <c r="P53" s="917"/>
      <c r="Q53" s="917"/>
      <c r="R53" s="917"/>
      <c r="S53" s="917"/>
      <c r="T53" s="917"/>
      <c r="U53" s="917"/>
      <c r="V53" s="918"/>
      <c r="W53" s="918"/>
      <c r="X53" s="918"/>
      <c r="Y53" s="413"/>
      <c r="Z53" s="906"/>
      <c r="AA53" s="413"/>
      <c r="AB53" s="907"/>
      <c r="AC53" s="413"/>
      <c r="AD53" s="413"/>
      <c r="AE53" s="413"/>
      <c r="AF53" s="413"/>
    </row>
    <row r="54" ht="13.5" customHeight="1">
      <c r="A54" s="98"/>
      <c r="B54" s="98"/>
      <c r="C54" s="98"/>
      <c r="D54" s="98"/>
      <c r="E54" s="98"/>
      <c r="F54" s="78"/>
      <c r="G54" s="908"/>
      <c r="H54" s="916" t="s">
        <v>3008</v>
      </c>
      <c r="I54" s="917"/>
      <c r="J54" s="917"/>
      <c r="K54" s="917"/>
      <c r="L54" s="917"/>
      <c r="M54" s="917"/>
      <c r="N54" s="917"/>
      <c r="O54" s="917"/>
      <c r="P54" s="917"/>
      <c r="Q54" s="917"/>
      <c r="R54" s="917"/>
      <c r="S54" s="917"/>
      <c r="T54" s="917"/>
      <c r="U54" s="917"/>
      <c r="V54" s="918"/>
      <c r="W54" s="918"/>
      <c r="X54" s="918"/>
      <c r="Y54" s="413"/>
      <c r="Z54" s="906"/>
      <c r="AA54" s="413"/>
      <c r="AB54" s="907"/>
      <c r="AC54" s="413"/>
      <c r="AD54" s="413"/>
      <c r="AE54" s="413"/>
      <c r="AF54" s="413"/>
    </row>
    <row r="55" ht="13.5" customHeight="1">
      <c r="A55" s="98"/>
      <c r="B55" s="98"/>
      <c r="C55" s="98"/>
      <c r="D55" s="98"/>
      <c r="E55" s="98"/>
      <c r="F55" s="78"/>
      <c r="G55" s="908"/>
      <c r="H55" s="919" t="s">
        <v>3914</v>
      </c>
      <c r="I55" s="917"/>
      <c r="J55" s="917"/>
      <c r="K55" s="917"/>
      <c r="L55" s="917"/>
      <c r="M55" s="917"/>
      <c r="N55" s="917"/>
      <c r="O55" s="917"/>
      <c r="P55" s="917"/>
      <c r="Q55" s="917"/>
      <c r="R55" s="917"/>
      <c r="S55" s="917"/>
      <c r="T55" s="917"/>
      <c r="U55" s="917"/>
      <c r="V55" s="918"/>
      <c r="W55" s="918"/>
      <c r="X55" s="918"/>
      <c r="Y55" s="413"/>
      <c r="Z55" s="413"/>
      <c r="AA55" s="413"/>
      <c r="AB55" s="906"/>
      <c r="AC55" s="413"/>
      <c r="AD55" s="413"/>
      <c r="AE55" s="413"/>
      <c r="AF55" s="413"/>
    </row>
    <row r="56" ht="13.5" customHeight="1">
      <c r="A56" s="98"/>
      <c r="B56" s="98"/>
      <c r="C56" s="98"/>
      <c r="D56" s="98"/>
      <c r="E56" s="98"/>
      <c r="F56" s="78"/>
      <c r="G56" s="923"/>
      <c r="H56" s="924" t="s">
        <v>3915</v>
      </c>
      <c r="I56" s="37"/>
      <c r="J56" s="37"/>
      <c r="K56" s="37"/>
      <c r="L56" s="37"/>
      <c r="M56" s="37"/>
      <c r="N56" s="37"/>
      <c r="O56" s="37"/>
      <c r="P56" s="37"/>
      <c r="Q56" s="37"/>
      <c r="R56" s="37"/>
      <c r="S56" s="37"/>
      <c r="T56" s="37"/>
      <c r="U56" s="37"/>
      <c r="V56" s="37"/>
      <c r="W56" s="37"/>
      <c r="X56" s="38"/>
      <c r="Y56" s="98"/>
      <c r="Z56" s="98"/>
      <c r="AA56" s="98"/>
      <c r="AB56" s="98"/>
      <c r="AC56" s="98"/>
      <c r="AD56" s="98"/>
      <c r="AE56" s="98"/>
      <c r="AF56" s="98"/>
    </row>
    <row r="57" ht="13.5" customHeight="1">
      <c r="A57" s="98"/>
      <c r="B57" s="98"/>
      <c r="C57" s="98"/>
      <c r="D57" s="98"/>
      <c r="E57" s="98"/>
      <c r="F57" s="78"/>
      <c r="G57" s="908"/>
      <c r="H57" s="925" t="s">
        <v>3311</v>
      </c>
      <c r="I57" s="921"/>
      <c r="J57" s="921"/>
      <c r="K57" s="921"/>
      <c r="L57" s="921"/>
      <c r="M57" s="921"/>
      <c r="N57" s="921"/>
      <c r="O57" s="921"/>
      <c r="P57" s="921"/>
      <c r="Q57" s="921"/>
      <c r="R57" s="921"/>
      <c r="S57" s="921"/>
      <c r="T57" s="917"/>
      <c r="U57" s="917"/>
      <c r="V57" s="917"/>
      <c r="W57" s="918"/>
      <c r="X57" s="918"/>
      <c r="Y57" s="98"/>
      <c r="Z57" s="98"/>
      <c r="AA57" s="98"/>
      <c r="AB57" s="98"/>
      <c r="AC57" s="98"/>
      <c r="AD57" s="98"/>
      <c r="AE57" s="98"/>
      <c r="AF57" s="98"/>
    </row>
    <row r="58" ht="13.5" customHeight="1">
      <c r="A58" s="98"/>
      <c r="B58" s="98"/>
      <c r="C58" s="98"/>
      <c r="D58" s="98"/>
      <c r="E58" s="98"/>
      <c r="F58" s="78"/>
      <c r="G58" s="908"/>
      <c r="H58" s="926" t="s">
        <v>3916</v>
      </c>
      <c r="I58" s="921"/>
      <c r="J58" s="921"/>
      <c r="K58" s="921"/>
      <c r="L58" s="921"/>
      <c r="M58" s="921"/>
      <c r="N58" s="921"/>
      <c r="O58" s="921"/>
      <c r="P58" s="921"/>
      <c r="Q58" s="921"/>
      <c r="R58" s="921"/>
      <c r="S58" s="921"/>
      <c r="T58" s="917"/>
      <c r="U58" s="917"/>
      <c r="V58" s="917"/>
      <c r="W58" s="918"/>
      <c r="X58" s="918"/>
      <c r="Y58" s="98"/>
      <c r="Z58" s="98"/>
      <c r="AA58" s="98"/>
      <c r="AB58" s="98"/>
      <c r="AC58" s="98"/>
      <c r="AD58" s="98"/>
      <c r="AE58" s="98"/>
      <c r="AF58" s="98"/>
    </row>
    <row r="59" ht="13.5" customHeight="1">
      <c r="A59" s="98"/>
      <c r="B59" s="98"/>
      <c r="C59" s="98"/>
      <c r="D59" s="98"/>
      <c r="E59" s="98"/>
      <c r="F59" s="78"/>
      <c r="G59" s="908"/>
      <c r="H59" s="927"/>
      <c r="I59" s="917"/>
      <c r="J59" s="917"/>
      <c r="K59" s="917"/>
      <c r="L59" s="917"/>
      <c r="M59" s="917"/>
      <c r="N59" s="917"/>
      <c r="O59" s="917"/>
      <c r="P59" s="917"/>
      <c r="Q59" s="917"/>
      <c r="R59" s="917"/>
      <c r="S59" s="917"/>
      <c r="T59" s="917"/>
      <c r="U59" s="917"/>
      <c r="V59" s="917"/>
      <c r="W59" s="511"/>
      <c r="X59" s="511"/>
      <c r="Y59" s="98"/>
      <c r="Z59" s="98"/>
      <c r="AA59" s="98"/>
      <c r="AB59" s="98"/>
      <c r="AC59" s="98"/>
      <c r="AD59" s="98"/>
      <c r="AE59" s="98"/>
      <c r="AF59" s="98"/>
    </row>
    <row r="60" ht="13.5" customHeight="1">
      <c r="A60" s="98"/>
      <c r="B60" s="98"/>
      <c r="C60" s="98"/>
      <c r="D60" s="98"/>
      <c r="E60" s="98"/>
      <c r="F60" s="78"/>
      <c r="G60" s="531"/>
      <c r="H60" s="928" t="s">
        <v>3917</v>
      </c>
      <c r="Y60" s="98"/>
      <c r="Z60" s="98"/>
      <c r="AA60" s="98"/>
      <c r="AB60" s="98"/>
      <c r="AC60" s="98"/>
      <c r="AD60" s="98"/>
      <c r="AE60" s="98"/>
      <c r="AF60" s="98"/>
    </row>
    <row r="61" ht="13.5" customHeight="1">
      <c r="A61" s="98"/>
      <c r="B61" s="98"/>
      <c r="C61" s="98"/>
      <c r="D61" s="98"/>
      <c r="E61" s="98"/>
      <c r="F61" s="78"/>
      <c r="G61" s="531"/>
      <c r="Y61" s="98"/>
      <c r="Z61" s="98"/>
      <c r="AA61" s="98"/>
      <c r="AB61" s="98"/>
      <c r="AC61" s="98"/>
      <c r="AD61" s="98"/>
      <c r="AE61" s="98"/>
      <c r="AF61" s="98"/>
    </row>
    <row r="62" ht="13.5" customHeight="1">
      <c r="A62" s="98"/>
      <c r="B62" s="98"/>
      <c r="C62" s="98"/>
      <c r="D62" s="98"/>
      <c r="E62" s="98"/>
      <c r="F62" s="78"/>
      <c r="G62" s="531"/>
      <c r="H62" s="928" t="s">
        <v>3918</v>
      </c>
      <c r="Y62" s="98"/>
      <c r="Z62" s="98"/>
      <c r="AA62" s="98"/>
      <c r="AB62" s="98"/>
      <c r="AC62" s="98"/>
      <c r="AD62" s="98"/>
      <c r="AE62" s="98"/>
      <c r="AF62" s="98"/>
    </row>
    <row r="63" ht="13.5" customHeight="1">
      <c r="A63" s="98"/>
      <c r="B63" s="98"/>
      <c r="C63" s="98"/>
      <c r="D63" s="98"/>
      <c r="E63" s="98"/>
      <c r="F63" s="78"/>
      <c r="G63" s="531"/>
      <c r="Y63" s="98"/>
      <c r="Z63" s="98"/>
      <c r="AA63" s="98"/>
      <c r="AB63" s="98"/>
      <c r="AC63" s="98"/>
      <c r="AD63" s="98"/>
      <c r="AE63" s="98"/>
      <c r="AF63" s="98"/>
    </row>
    <row r="64" ht="13.5" customHeight="1">
      <c r="A64" s="98"/>
      <c r="B64" s="98"/>
      <c r="C64" s="98"/>
      <c r="D64" s="98"/>
      <c r="E64" s="98"/>
      <c r="F64" s="78"/>
      <c r="G64" s="531"/>
      <c r="H64" s="531"/>
      <c r="I64" s="432">
        <v>1.0</v>
      </c>
      <c r="J64" s="432" t="s">
        <v>2974</v>
      </c>
      <c r="K64" s="6"/>
      <c r="L64" s="6"/>
      <c r="M64" s="6"/>
      <c r="N64" s="6"/>
      <c r="O64" s="6"/>
      <c r="P64" s="6"/>
      <c r="Q64" s="6"/>
      <c r="R64" s="6"/>
      <c r="S64" s="6"/>
      <c r="T64" s="6"/>
      <c r="U64" s="6"/>
      <c r="V64" s="511"/>
      <c r="W64" s="511"/>
      <c r="X64" s="511"/>
      <c r="Y64" s="98"/>
      <c r="Z64" s="98"/>
      <c r="AA64" s="98"/>
      <c r="AB64" s="98"/>
      <c r="AC64" s="98"/>
      <c r="AD64" s="98"/>
      <c r="AE64" s="98"/>
      <c r="AF64" s="98"/>
    </row>
    <row r="65" ht="13.5" customHeight="1">
      <c r="A65" s="98"/>
      <c r="B65" s="98"/>
      <c r="C65" s="98"/>
      <c r="D65" s="98"/>
      <c r="E65" s="98"/>
      <c r="F65" s="78"/>
      <c r="G65" s="904"/>
      <c r="H65" s="531"/>
      <c r="I65" s="432">
        <v>2.0</v>
      </c>
      <c r="J65" s="929" t="s">
        <v>2975</v>
      </c>
      <c r="K65" s="6"/>
      <c r="L65" s="6"/>
      <c r="M65" s="6"/>
      <c r="N65" s="6"/>
      <c r="O65" s="6"/>
      <c r="P65" s="6"/>
      <c r="Q65" s="6"/>
      <c r="R65" s="6"/>
      <c r="S65" s="6"/>
      <c r="T65" s="6"/>
      <c r="U65" s="6"/>
      <c r="V65" s="511"/>
      <c r="W65" s="511"/>
      <c r="X65" s="511"/>
      <c r="Y65" s="98"/>
      <c r="Z65" s="98"/>
      <c r="AA65" s="98"/>
      <c r="AB65" s="98"/>
      <c r="AC65" s="98"/>
      <c r="AD65" s="98"/>
      <c r="AE65" s="98"/>
      <c r="AF65" s="98"/>
    </row>
    <row r="66" ht="13.5" customHeight="1">
      <c r="A66" s="98"/>
      <c r="B66" s="98"/>
      <c r="C66" s="98"/>
      <c r="D66" s="98"/>
      <c r="E66" s="98"/>
      <c r="F66" s="78"/>
      <c r="G66" s="904"/>
      <c r="H66" s="930"/>
      <c r="I66" s="931">
        <v>3.0</v>
      </c>
      <c r="J66" s="932" t="s">
        <v>3919</v>
      </c>
      <c r="K66" s="933"/>
      <c r="L66" s="934"/>
      <c r="M66" s="933"/>
      <c r="N66" s="933"/>
      <c r="O66" s="933"/>
      <c r="P66" s="935"/>
      <c r="Q66" s="936" t="s">
        <v>2976</v>
      </c>
      <c r="R66" s="937" t="s">
        <v>3920</v>
      </c>
      <c r="S66" s="935"/>
      <c r="T66" s="935"/>
      <c r="U66" s="935"/>
      <c r="V66" s="938"/>
      <c r="W66" s="938"/>
      <c r="X66" s="938"/>
      <c r="Y66" s="98"/>
      <c r="Z66" s="98"/>
      <c r="AA66" s="98"/>
      <c r="AB66" s="98"/>
      <c r="AC66" s="98"/>
      <c r="AD66" s="98"/>
      <c r="AE66" s="98"/>
      <c r="AF66" s="98"/>
    </row>
    <row r="67" ht="13.5" customHeight="1">
      <c r="A67" s="98"/>
      <c r="B67" s="98"/>
      <c r="C67" s="98"/>
      <c r="D67" s="98"/>
      <c r="E67" s="98"/>
      <c r="F67" s="78"/>
      <c r="G67" s="908"/>
      <c r="H67" s="909" t="s">
        <v>3908</v>
      </c>
      <c r="I67" s="910"/>
      <c r="J67" s="911"/>
      <c r="K67" s="911"/>
      <c r="L67" s="911"/>
      <c r="M67" s="911"/>
      <c r="N67" s="911"/>
      <c r="O67" s="912"/>
      <c r="P67" s="913"/>
      <c r="Q67" s="913"/>
      <c r="R67" s="912"/>
      <c r="S67" s="912"/>
      <c r="T67" s="912"/>
      <c r="U67" s="912"/>
      <c r="V67" s="914"/>
      <c r="W67" s="914"/>
      <c r="X67" s="914"/>
      <c r="Y67" s="98"/>
      <c r="Z67" s="98"/>
      <c r="AA67" s="98"/>
      <c r="AB67" s="98"/>
      <c r="AC67" s="98"/>
      <c r="AD67" s="98"/>
      <c r="AE67" s="98"/>
      <c r="AF67" s="98"/>
    </row>
    <row r="68" ht="13.5" customHeight="1">
      <c r="A68" s="98"/>
      <c r="B68" s="98"/>
      <c r="C68" s="98"/>
      <c r="D68" s="98"/>
      <c r="E68" s="98"/>
      <c r="F68" s="78"/>
      <c r="H68" s="939" t="s">
        <v>3003</v>
      </c>
      <c r="I68" s="917"/>
      <c r="J68" s="917"/>
      <c r="K68" s="917"/>
      <c r="L68" s="917"/>
      <c r="M68" s="917"/>
      <c r="N68" s="917"/>
      <c r="O68" s="917"/>
      <c r="P68" s="917"/>
      <c r="Q68" s="917"/>
      <c r="R68" s="917"/>
      <c r="S68" s="917"/>
      <c r="T68" s="917"/>
      <c r="U68" s="917"/>
      <c r="V68" s="918"/>
      <c r="W68" s="918"/>
      <c r="X68" s="918"/>
      <c r="Y68" s="98"/>
      <c r="Z68" s="98"/>
      <c r="AA68" s="98"/>
      <c r="AB68" s="98"/>
      <c r="AC68" s="98"/>
      <c r="AD68" s="98"/>
      <c r="AE68" s="98"/>
      <c r="AF68" s="98"/>
    </row>
    <row r="69" ht="13.5" customHeight="1">
      <c r="A69" s="98"/>
      <c r="B69" s="98"/>
      <c r="C69" s="98"/>
      <c r="D69" s="98"/>
      <c r="E69" s="98"/>
      <c r="F69" s="78"/>
      <c r="G69" s="908">
        <f>G45+0.01</f>
        <v>11.16</v>
      </c>
      <c r="H69" s="940" t="s">
        <v>3921</v>
      </c>
      <c r="I69" s="917"/>
      <c r="J69" s="917"/>
      <c r="K69" s="917"/>
      <c r="L69" s="917"/>
      <c r="M69" s="917"/>
      <c r="N69" s="917"/>
      <c r="O69" s="917"/>
      <c r="P69" s="917"/>
      <c r="Q69" s="917"/>
      <c r="R69" s="917"/>
      <c r="S69" s="917"/>
      <c r="T69" s="917"/>
      <c r="U69" s="917"/>
      <c r="V69" s="918"/>
      <c r="W69" s="918"/>
      <c r="X69" s="918"/>
      <c r="Y69" s="98"/>
      <c r="Z69" s="98"/>
      <c r="AA69" s="98"/>
      <c r="AB69" s="98"/>
      <c r="AC69" s="98"/>
      <c r="AD69" s="98"/>
      <c r="AE69" s="98"/>
      <c r="AF69" s="98"/>
    </row>
    <row r="70" ht="13.5" customHeight="1">
      <c r="A70" s="98"/>
      <c r="B70" s="98"/>
      <c r="C70" s="98"/>
      <c r="D70" s="98"/>
      <c r="E70" s="98"/>
      <c r="F70" s="78"/>
      <c r="G70" s="908"/>
      <c r="H70" s="939" t="s">
        <v>3005</v>
      </c>
      <c r="I70" s="917"/>
      <c r="J70" s="917"/>
      <c r="K70" s="917"/>
      <c r="L70" s="917"/>
      <c r="M70" s="917"/>
      <c r="N70" s="917"/>
      <c r="O70" s="917"/>
      <c r="P70" s="917"/>
      <c r="Q70" s="917"/>
      <c r="R70" s="917"/>
      <c r="S70" s="917"/>
      <c r="T70" s="917"/>
      <c r="U70" s="917"/>
      <c r="V70" s="918"/>
      <c r="W70" s="918"/>
      <c r="X70" s="918"/>
      <c r="Y70" s="98"/>
      <c r="Z70" s="98"/>
      <c r="AA70" s="98"/>
      <c r="AB70" s="98"/>
      <c r="AC70" s="98"/>
      <c r="AD70" s="98"/>
      <c r="AE70" s="98"/>
      <c r="AF70" s="98"/>
    </row>
    <row r="71" ht="13.5" customHeight="1">
      <c r="A71" s="98"/>
      <c r="B71" s="98"/>
      <c r="C71" s="98"/>
      <c r="D71" s="98"/>
      <c r="E71" s="98"/>
      <c r="F71" s="78"/>
      <c r="G71" s="908"/>
      <c r="H71" s="941" t="s">
        <v>3922</v>
      </c>
      <c r="I71" s="917"/>
      <c r="J71" s="917"/>
      <c r="K71" s="917"/>
      <c r="L71" s="917"/>
      <c r="M71" s="917"/>
      <c r="N71" s="917"/>
      <c r="O71" s="917"/>
      <c r="P71" s="917"/>
      <c r="Q71" s="917"/>
      <c r="R71" s="917"/>
      <c r="S71" s="917"/>
      <c r="T71" s="917"/>
      <c r="U71" s="917"/>
      <c r="V71" s="918"/>
      <c r="W71" s="918"/>
      <c r="X71" s="918"/>
      <c r="Y71" s="98"/>
      <c r="Z71" s="98"/>
      <c r="AA71" s="98"/>
      <c r="AB71" s="98"/>
      <c r="AC71" s="98"/>
      <c r="AD71" s="98"/>
      <c r="AE71" s="98"/>
      <c r="AF71" s="98"/>
    </row>
    <row r="72" ht="13.5" customHeight="1">
      <c r="A72" s="98"/>
      <c r="B72" s="98"/>
      <c r="C72" s="98"/>
      <c r="D72" s="98"/>
      <c r="E72" s="98"/>
      <c r="F72" s="78"/>
      <c r="G72" s="908"/>
      <c r="H72" s="939" t="s">
        <v>3006</v>
      </c>
      <c r="I72" s="917"/>
      <c r="J72" s="917"/>
      <c r="K72" s="917"/>
      <c r="L72" s="917"/>
      <c r="M72" s="917"/>
      <c r="N72" s="917"/>
      <c r="O72" s="917"/>
      <c r="P72" s="917"/>
      <c r="Q72" s="917"/>
      <c r="R72" s="917"/>
      <c r="S72" s="917"/>
      <c r="T72" s="917"/>
      <c r="U72" s="917"/>
      <c r="V72" s="918"/>
      <c r="W72" s="918"/>
      <c r="X72" s="918"/>
      <c r="Y72" s="98"/>
      <c r="Z72" s="98"/>
      <c r="AA72" s="98"/>
      <c r="AB72" s="98"/>
      <c r="AC72" s="98"/>
      <c r="AD72" s="98"/>
      <c r="AE72" s="98"/>
      <c r="AF72" s="98"/>
    </row>
    <row r="73" ht="13.5" customHeight="1">
      <c r="A73" s="98"/>
      <c r="B73" s="98"/>
      <c r="C73" s="98"/>
      <c r="D73" s="98"/>
      <c r="E73" s="98"/>
      <c r="F73" s="78"/>
      <c r="G73" s="908"/>
      <c r="H73" s="940" t="s">
        <v>3923</v>
      </c>
      <c r="I73" s="917"/>
      <c r="J73" s="917"/>
      <c r="K73" s="917"/>
      <c r="L73" s="917"/>
      <c r="M73" s="917"/>
      <c r="N73" s="917"/>
      <c r="O73" s="917"/>
      <c r="P73" s="917"/>
      <c r="Q73" s="917"/>
      <c r="R73" s="917"/>
      <c r="S73" s="917"/>
      <c r="T73" s="917"/>
      <c r="U73" s="917"/>
      <c r="V73" s="918"/>
      <c r="W73" s="918"/>
      <c r="X73" s="918"/>
      <c r="Y73" s="98"/>
      <c r="Z73" s="98"/>
      <c r="AA73" s="98"/>
      <c r="AB73" s="98"/>
      <c r="AC73" s="98"/>
      <c r="AD73" s="98"/>
      <c r="AE73" s="98"/>
      <c r="AF73" s="98"/>
    </row>
    <row r="74" ht="13.5" customHeight="1">
      <c r="A74" s="98"/>
      <c r="B74" s="98"/>
      <c r="C74" s="98"/>
      <c r="D74" s="98"/>
      <c r="E74" s="98"/>
      <c r="F74" s="78"/>
      <c r="G74" s="908"/>
      <c r="H74" s="939" t="s">
        <v>3007</v>
      </c>
      <c r="I74" s="917"/>
      <c r="J74" s="917"/>
      <c r="K74" s="917"/>
      <c r="L74" s="917"/>
      <c r="M74" s="917"/>
      <c r="N74" s="917"/>
      <c r="O74" s="917"/>
      <c r="P74" s="917"/>
      <c r="Q74" s="917"/>
      <c r="R74" s="917"/>
      <c r="S74" s="917"/>
      <c r="T74" s="917"/>
      <c r="U74" s="917"/>
      <c r="V74" s="918"/>
      <c r="W74" s="918"/>
      <c r="X74" s="918"/>
      <c r="Y74" s="98"/>
      <c r="Z74" s="98"/>
      <c r="AA74" s="98"/>
      <c r="AB74" s="98"/>
      <c r="AC74" s="98"/>
      <c r="AD74" s="98"/>
      <c r="AE74" s="98"/>
      <c r="AF74" s="98"/>
    </row>
    <row r="75" ht="13.5" customHeight="1">
      <c r="A75" s="98"/>
      <c r="B75" s="98"/>
      <c r="C75" s="98"/>
      <c r="D75" s="98"/>
      <c r="E75" s="98"/>
      <c r="F75" s="78"/>
      <c r="G75" s="908"/>
      <c r="H75" s="940" t="s">
        <v>3924</v>
      </c>
      <c r="I75" s="917"/>
      <c r="J75" s="917"/>
      <c r="K75" s="917"/>
      <c r="L75" s="917"/>
      <c r="M75" s="917"/>
      <c r="N75" s="917"/>
      <c r="O75" s="917"/>
      <c r="P75" s="917"/>
      <c r="Q75" s="917"/>
      <c r="R75" s="917"/>
      <c r="S75" s="917"/>
      <c r="T75" s="917"/>
      <c r="U75" s="917"/>
      <c r="V75" s="918"/>
      <c r="W75" s="918"/>
      <c r="X75" s="918"/>
      <c r="Y75" s="98"/>
      <c r="Z75" s="98"/>
      <c r="AA75" s="98"/>
      <c r="AB75" s="98"/>
      <c r="AC75" s="98"/>
      <c r="AD75" s="98"/>
      <c r="AE75" s="98"/>
      <c r="AF75" s="98"/>
    </row>
    <row r="76" ht="13.5" customHeight="1">
      <c r="A76" s="98"/>
      <c r="B76" s="98"/>
      <c r="C76" s="98"/>
      <c r="D76" s="98"/>
      <c r="E76" s="98"/>
      <c r="F76" s="78"/>
      <c r="G76" s="908"/>
      <c r="H76" s="939" t="s">
        <v>3008</v>
      </c>
      <c r="I76" s="917"/>
      <c r="J76" s="917"/>
      <c r="K76" s="917"/>
      <c r="L76" s="917"/>
      <c r="M76" s="917"/>
      <c r="N76" s="917"/>
      <c r="O76" s="917"/>
      <c r="P76" s="917"/>
      <c r="Q76" s="917"/>
      <c r="R76" s="917"/>
      <c r="S76" s="917"/>
      <c r="T76" s="917"/>
      <c r="U76" s="917"/>
      <c r="V76" s="918"/>
      <c r="W76" s="918"/>
      <c r="X76" s="918"/>
      <c r="Y76" s="98"/>
      <c r="Z76" s="98"/>
      <c r="AA76" s="98"/>
      <c r="AB76" s="98"/>
      <c r="AC76" s="98"/>
      <c r="AD76" s="98"/>
      <c r="AE76" s="98"/>
      <c r="AF76" s="98"/>
    </row>
    <row r="77" ht="13.5" customHeight="1">
      <c r="A77" s="98"/>
      <c r="B77" s="98"/>
      <c r="C77" s="98"/>
      <c r="D77" s="98"/>
      <c r="E77" s="98"/>
      <c r="F77" s="78"/>
      <c r="G77" s="908"/>
      <c r="H77" s="940" t="s">
        <v>3925</v>
      </c>
      <c r="I77" s="917"/>
      <c r="J77" s="917"/>
      <c r="K77" s="917"/>
      <c r="L77" s="917"/>
      <c r="M77" s="917"/>
      <c r="N77" s="917"/>
      <c r="O77" s="917"/>
      <c r="P77" s="917"/>
      <c r="Q77" s="917"/>
      <c r="R77" s="917"/>
      <c r="S77" s="917"/>
      <c r="T77" s="917"/>
      <c r="U77" s="917"/>
      <c r="V77" s="918"/>
      <c r="W77" s="918"/>
      <c r="X77" s="918"/>
      <c r="Y77" s="98"/>
      <c r="Z77" s="98"/>
      <c r="AA77" s="98"/>
      <c r="AB77" s="98"/>
      <c r="AC77" s="98"/>
      <c r="AD77" s="98"/>
      <c r="AE77" s="98"/>
      <c r="AF77" s="98"/>
    </row>
    <row r="78" ht="13.5" customHeight="1">
      <c r="A78" s="98"/>
      <c r="B78" s="98"/>
      <c r="C78" s="98"/>
      <c r="D78" s="98"/>
      <c r="E78" s="98"/>
      <c r="F78" s="78"/>
      <c r="G78" s="908"/>
      <c r="H78" s="939" t="s">
        <v>3311</v>
      </c>
      <c r="I78" s="917"/>
      <c r="J78" s="917"/>
      <c r="K78" s="917"/>
      <c r="L78" s="917"/>
      <c r="M78" s="917"/>
      <c r="N78" s="917"/>
      <c r="O78" s="917"/>
      <c r="P78" s="917"/>
      <c r="Q78" s="917"/>
      <c r="R78" s="917"/>
      <c r="S78" s="917"/>
      <c r="T78" s="917"/>
      <c r="U78" s="917"/>
      <c r="V78" s="918"/>
      <c r="W78" s="918"/>
      <c r="X78" s="918"/>
      <c r="Y78" s="98"/>
      <c r="Z78" s="98"/>
      <c r="AA78" s="98"/>
      <c r="AB78" s="98"/>
      <c r="AC78" s="98"/>
      <c r="AD78" s="98"/>
      <c r="AE78" s="98"/>
      <c r="AF78" s="98"/>
    </row>
    <row r="79" ht="13.5" customHeight="1">
      <c r="A79" s="98"/>
      <c r="B79" s="98"/>
      <c r="C79" s="98"/>
      <c r="D79" s="98"/>
      <c r="E79" s="98"/>
      <c r="F79" s="78"/>
      <c r="G79" s="908"/>
      <c r="H79" s="941" t="s">
        <v>3926</v>
      </c>
      <c r="I79" s="917"/>
      <c r="J79" s="917"/>
      <c r="K79" s="917"/>
      <c r="L79" s="917"/>
      <c r="M79" s="917"/>
      <c r="N79" s="917"/>
      <c r="O79" s="917"/>
      <c r="P79" s="917"/>
      <c r="Q79" s="917"/>
      <c r="R79" s="917"/>
      <c r="S79" s="917"/>
      <c r="T79" s="917"/>
      <c r="U79" s="917"/>
      <c r="V79" s="918"/>
      <c r="W79" s="918"/>
      <c r="X79" s="918"/>
      <c r="Y79" s="98"/>
      <c r="Z79" s="98"/>
      <c r="AA79" s="98"/>
      <c r="AB79" s="98"/>
      <c r="AC79" s="98"/>
      <c r="AD79" s="98"/>
      <c r="AE79" s="98"/>
      <c r="AF79" s="98"/>
    </row>
    <row r="80" ht="13.5" customHeight="1">
      <c r="A80" s="98"/>
      <c r="B80" s="98"/>
      <c r="C80" s="98"/>
      <c r="D80" s="98"/>
      <c r="E80" s="98"/>
      <c r="F80" s="78"/>
      <c r="G80" s="908"/>
      <c r="H80" s="913"/>
      <c r="I80" s="6">
        <v>1.0</v>
      </c>
      <c r="J80" s="6" t="s">
        <v>2974</v>
      </c>
      <c r="K80" s="6"/>
      <c r="L80" s="6"/>
      <c r="M80" s="6"/>
      <c r="N80" s="6"/>
      <c r="O80" s="6"/>
      <c r="P80" s="6"/>
      <c r="Q80" s="6"/>
      <c r="R80" s="6"/>
      <c r="S80" s="6"/>
      <c r="T80" s="6"/>
      <c r="U80" s="6"/>
      <c r="V80" s="511"/>
      <c r="W80" s="511"/>
      <c r="X80" s="511"/>
      <c r="Y80" s="98"/>
      <c r="Z80" s="98"/>
      <c r="AA80" s="98"/>
      <c r="AB80" s="98"/>
      <c r="AC80" s="98"/>
      <c r="AD80" s="98"/>
      <c r="AE80" s="98"/>
      <c r="AF80" s="98"/>
    </row>
    <row r="81" ht="13.5" customHeight="1">
      <c r="A81" s="98"/>
      <c r="B81" s="98"/>
      <c r="C81" s="98"/>
      <c r="D81" s="98"/>
      <c r="E81" s="98"/>
      <c r="F81" s="78"/>
      <c r="G81" s="908"/>
      <c r="H81" s="913"/>
      <c r="I81" s="6">
        <v>2.0</v>
      </c>
      <c r="J81" s="6" t="s">
        <v>2975</v>
      </c>
      <c r="K81" s="6"/>
      <c r="L81" s="6"/>
      <c r="M81" s="531"/>
      <c r="N81" s="6"/>
      <c r="O81" s="6"/>
      <c r="P81" s="6"/>
      <c r="Q81" s="6"/>
      <c r="R81" s="6"/>
      <c r="S81" s="6"/>
      <c r="T81" s="6"/>
      <c r="U81" s="6"/>
      <c r="V81" s="511"/>
      <c r="W81" s="511"/>
      <c r="X81" s="511"/>
      <c r="Y81" s="98"/>
      <c r="Z81" s="98"/>
      <c r="AA81" s="98"/>
      <c r="AB81" s="98"/>
      <c r="AC81" s="98"/>
      <c r="AD81" s="98"/>
      <c r="AE81" s="98"/>
      <c r="AF81" s="98"/>
    </row>
    <row r="82" ht="13.5" customHeight="1">
      <c r="A82" s="98"/>
      <c r="B82" s="98"/>
      <c r="C82" s="98"/>
      <c r="D82" s="98"/>
      <c r="E82" s="98"/>
      <c r="F82" s="78"/>
      <c r="G82" s="904">
        <f>G69+0.01</f>
        <v>11.17</v>
      </c>
      <c r="H82" s="942" t="s">
        <v>3927</v>
      </c>
      <c r="I82" s="903"/>
      <c r="J82" s="903"/>
      <c r="K82" s="903"/>
      <c r="L82" s="903"/>
      <c r="M82" s="903"/>
      <c r="N82" s="943"/>
      <c r="O82" s="944"/>
      <c r="P82" s="944"/>
      <c r="Q82" s="944"/>
      <c r="R82" s="944"/>
      <c r="S82" s="944"/>
      <c r="T82" s="944"/>
      <c r="U82" s="943"/>
      <c r="V82" s="945"/>
      <c r="W82" s="511"/>
      <c r="X82" s="511"/>
      <c r="Y82" s="98"/>
      <c r="Z82" s="98"/>
      <c r="AA82" s="98"/>
      <c r="AB82" s="98"/>
      <c r="AC82" s="98"/>
      <c r="AD82" s="98"/>
      <c r="AE82" s="98"/>
      <c r="AF82" s="98"/>
    </row>
    <row r="83" ht="13.5" customHeight="1">
      <c r="A83" s="98"/>
      <c r="B83" s="98"/>
      <c r="C83" s="98"/>
      <c r="D83" s="98"/>
      <c r="E83" s="98"/>
      <c r="F83" s="78"/>
      <c r="G83" s="531"/>
      <c r="H83" s="531"/>
      <c r="I83" s="6">
        <v>1.0</v>
      </c>
      <c r="J83" s="6" t="s">
        <v>2974</v>
      </c>
      <c r="K83" s="6"/>
      <c r="L83" s="6"/>
      <c r="M83" s="6"/>
      <c r="N83" s="946"/>
      <c r="O83" s="912"/>
      <c r="P83" s="912"/>
      <c r="Q83" s="912"/>
      <c r="R83" s="912"/>
      <c r="S83" s="912"/>
      <c r="T83" s="912"/>
      <c r="U83" s="943"/>
      <c r="V83" s="945"/>
      <c r="W83" s="511"/>
      <c r="X83" s="511"/>
      <c r="Y83" s="98"/>
      <c r="Z83" s="98"/>
      <c r="AA83" s="98"/>
      <c r="AB83" s="98"/>
      <c r="AC83" s="98"/>
      <c r="AD83" s="98"/>
      <c r="AE83" s="98"/>
      <c r="AF83" s="98"/>
    </row>
    <row r="84" ht="13.5" customHeight="1">
      <c r="A84" s="98"/>
      <c r="B84" s="98"/>
      <c r="C84" s="98"/>
      <c r="D84" s="98"/>
      <c r="E84" s="98"/>
      <c r="F84" s="78"/>
      <c r="G84" s="531"/>
      <c r="H84" s="531"/>
      <c r="I84" s="6">
        <v>2.0</v>
      </c>
      <c r="J84" s="947" t="s">
        <v>3928</v>
      </c>
      <c r="K84" s="6"/>
      <c r="L84" s="6"/>
      <c r="M84" s="6"/>
      <c r="N84" s="6"/>
      <c r="O84" s="6"/>
      <c r="P84" s="6"/>
      <c r="Q84" s="6"/>
      <c r="R84" s="6"/>
      <c r="S84" s="6"/>
      <c r="T84" s="6"/>
      <c r="U84" s="6"/>
      <c r="V84" s="511"/>
      <c r="W84" s="511"/>
      <c r="X84" s="511"/>
      <c r="Y84" s="98"/>
      <c r="Z84" s="98"/>
      <c r="AA84" s="98"/>
      <c r="AB84" s="98"/>
      <c r="AC84" s="98"/>
      <c r="AD84" s="98"/>
      <c r="AE84" s="98"/>
      <c r="AF84" s="98"/>
    </row>
    <row r="85" ht="13.5" customHeight="1">
      <c r="A85" s="98"/>
      <c r="B85" s="98"/>
      <c r="C85" s="98"/>
      <c r="D85" s="98"/>
      <c r="E85" s="98"/>
      <c r="F85" s="78"/>
      <c r="G85" s="531"/>
      <c r="H85" s="531"/>
      <c r="I85" s="6">
        <v>3.0</v>
      </c>
      <c r="J85" s="948" t="s">
        <v>3929</v>
      </c>
      <c r="K85" s="903"/>
      <c r="L85" s="6"/>
      <c r="M85" s="6"/>
      <c r="N85" s="6"/>
      <c r="O85" s="6"/>
      <c r="P85" s="6"/>
      <c r="Q85" s="6"/>
      <c r="R85" s="6"/>
      <c r="S85" s="6"/>
      <c r="T85" s="6"/>
      <c r="U85" s="6"/>
      <c r="V85" s="511"/>
      <c r="W85" s="511"/>
      <c r="X85" s="511"/>
      <c r="Y85" s="98"/>
      <c r="Z85" s="98"/>
      <c r="AA85" s="98"/>
      <c r="AB85" s="98"/>
      <c r="AC85" s="98"/>
      <c r="AD85" s="98"/>
      <c r="AE85" s="98"/>
      <c r="AF85" s="98"/>
    </row>
    <row r="86" ht="13.5" customHeight="1">
      <c r="A86" s="98"/>
      <c r="B86" s="98"/>
      <c r="C86" s="98"/>
      <c r="D86" s="98"/>
      <c r="E86" s="98"/>
      <c r="F86" s="78"/>
      <c r="G86" s="531"/>
      <c r="H86" s="531"/>
      <c r="I86" s="6">
        <v>98.0</v>
      </c>
      <c r="J86" s="948" t="s">
        <v>3086</v>
      </c>
      <c r="K86" s="903"/>
      <c r="L86" s="6"/>
      <c r="M86" s="6"/>
      <c r="N86" s="6"/>
      <c r="O86" s="6"/>
      <c r="P86" s="6"/>
      <c r="Q86" s="6"/>
      <c r="R86" s="6"/>
      <c r="S86" s="6"/>
      <c r="T86" s="6"/>
      <c r="U86" s="6"/>
      <c r="V86" s="511"/>
      <c r="W86" s="511"/>
      <c r="X86" s="511"/>
      <c r="Y86" s="98"/>
      <c r="Z86" s="98"/>
      <c r="AA86" s="98"/>
      <c r="AB86" s="98"/>
      <c r="AC86" s="98"/>
      <c r="AD86" s="98"/>
      <c r="AE86" s="98"/>
      <c r="AF86" s="98"/>
    </row>
    <row r="87" ht="13.5" customHeight="1">
      <c r="A87" s="98"/>
      <c r="B87" s="98"/>
      <c r="C87" s="98"/>
      <c r="D87" s="98"/>
      <c r="E87" s="98"/>
      <c r="F87" s="78"/>
      <c r="G87" s="531"/>
      <c r="H87" s="531"/>
      <c r="I87" s="6"/>
      <c r="J87" s="6"/>
      <c r="K87" s="6"/>
      <c r="L87" s="6"/>
      <c r="M87" s="6"/>
      <c r="N87" s="6"/>
      <c r="O87" s="6"/>
      <c r="P87" s="6"/>
      <c r="Q87" s="6"/>
      <c r="R87" s="6"/>
      <c r="S87" s="6"/>
      <c r="T87" s="6"/>
      <c r="U87" s="6"/>
      <c r="V87" s="511"/>
      <c r="W87" s="511"/>
      <c r="X87" s="511"/>
      <c r="Y87" s="98"/>
      <c r="Z87" s="98"/>
      <c r="AA87" s="98"/>
      <c r="AB87" s="98"/>
      <c r="AC87" s="98"/>
      <c r="AD87" s="98"/>
      <c r="AE87" s="98"/>
      <c r="AF87" s="98"/>
    </row>
    <row r="88" ht="13.5" customHeight="1">
      <c r="A88" s="98"/>
      <c r="B88" s="98"/>
      <c r="C88" s="98"/>
      <c r="D88" s="98"/>
      <c r="E88" s="98"/>
      <c r="F88" s="78"/>
      <c r="G88" s="904">
        <f>G82+0.01</f>
        <v>11.18</v>
      </c>
      <c r="H88" s="949" t="s">
        <v>3930</v>
      </c>
      <c r="I88" s="37"/>
      <c r="J88" s="37"/>
      <c r="K88" s="37"/>
      <c r="L88" s="37"/>
      <c r="M88" s="37"/>
      <c r="N88" s="37"/>
      <c r="O88" s="37"/>
      <c r="P88" s="37"/>
      <c r="Q88" s="37"/>
      <c r="R88" s="37"/>
      <c r="S88" s="37"/>
      <c r="T88" s="37"/>
      <c r="U88" s="37"/>
      <c r="V88" s="37"/>
      <c r="W88" s="37"/>
      <c r="X88" s="37"/>
      <c r="Y88" s="37"/>
      <c r="Z88" s="37"/>
      <c r="AA88" s="37"/>
      <c r="AB88" s="98"/>
      <c r="AC88" s="98"/>
      <c r="AD88" s="98"/>
      <c r="AE88" s="98"/>
      <c r="AF88" s="98"/>
    </row>
    <row r="89" ht="13.5" customHeight="1">
      <c r="A89" s="98"/>
      <c r="B89" s="98"/>
      <c r="C89" s="98"/>
      <c r="D89" s="98"/>
      <c r="E89" s="98"/>
      <c r="F89" s="78"/>
      <c r="G89" s="908"/>
      <c r="H89" s="950" t="str">
        <f>"CATI: SE PREGUNTA SOLO SI ("&amp;G45&amp;" =1 o SI "&amp;G$69&amp;"=1) Y ("&amp;G$82&amp;"=1) CASO CONTRARIO PASAR A SIGUIENTE SECCIÓN"</f>
        <v>CATI: SE PREGUNTA SOLO SI (11,15 =1 o SI 11,16=1) Y (11,17=1) CASO CONTRARIO PASAR A SIGUIENTE SECCIÓN</v>
      </c>
      <c r="I89" s="951"/>
      <c r="J89" s="952"/>
      <c r="K89" s="952"/>
      <c r="L89" s="952"/>
      <c r="M89" s="952"/>
      <c r="N89" s="952"/>
      <c r="O89" s="952"/>
      <c r="P89" s="952"/>
      <c r="Q89" s="952"/>
      <c r="R89" s="952"/>
      <c r="S89" s="952"/>
      <c r="T89" s="952"/>
      <c r="U89" s="952"/>
      <c r="V89" s="953"/>
      <c r="W89" s="511"/>
      <c r="X89" s="511"/>
      <c r="Y89" s="98"/>
      <c r="Z89" s="98"/>
      <c r="AA89" s="98"/>
      <c r="AB89" s="98"/>
      <c r="AC89" s="98"/>
      <c r="AD89" s="98"/>
      <c r="AE89" s="98"/>
      <c r="AF89" s="98"/>
    </row>
    <row r="90" ht="13.5" customHeight="1">
      <c r="A90" s="98"/>
      <c r="B90" s="98"/>
      <c r="C90" s="98"/>
      <c r="D90" s="98"/>
      <c r="E90" s="98"/>
      <c r="F90" s="78"/>
      <c r="G90" s="531"/>
      <c r="H90" s="531"/>
      <c r="I90" s="903">
        <v>1.0</v>
      </c>
      <c r="J90" s="954" t="s">
        <v>3485</v>
      </c>
      <c r="K90" s="903"/>
      <c r="L90" s="6"/>
      <c r="M90" s="6"/>
      <c r="N90" s="6"/>
      <c r="O90" s="6"/>
      <c r="P90" s="6"/>
      <c r="Q90" s="6"/>
      <c r="R90" s="6"/>
      <c r="S90" s="6"/>
      <c r="T90" s="6"/>
      <c r="U90" s="6"/>
      <c r="V90" s="511"/>
      <c r="W90" s="511"/>
      <c r="X90" s="511"/>
      <c r="Y90" s="98"/>
      <c r="Z90" s="98"/>
      <c r="AA90" s="98"/>
      <c r="AB90" s="98"/>
      <c r="AC90" s="98"/>
      <c r="AD90" s="98"/>
      <c r="AE90" s="98"/>
      <c r="AF90" s="98"/>
    </row>
    <row r="91" ht="13.5" customHeight="1">
      <c r="A91" s="98"/>
      <c r="B91" s="98"/>
      <c r="C91" s="98"/>
      <c r="D91" s="98"/>
      <c r="E91" s="98"/>
      <c r="F91" s="78"/>
      <c r="G91" s="531"/>
      <c r="H91" s="531"/>
      <c r="I91" s="903">
        <v>2.0</v>
      </c>
      <c r="J91" s="954" t="s">
        <v>3931</v>
      </c>
      <c r="K91" s="903"/>
      <c r="L91" s="903"/>
      <c r="M91" s="903"/>
      <c r="N91" s="903"/>
      <c r="O91" s="6"/>
      <c r="P91" s="6"/>
      <c r="Q91" s="6"/>
      <c r="R91" s="6"/>
      <c r="S91" s="6"/>
      <c r="T91" s="6"/>
      <c r="U91" s="6"/>
      <c r="V91" s="511"/>
      <c r="W91" s="511"/>
      <c r="X91" s="511"/>
      <c r="Y91" s="98"/>
      <c r="Z91" s="98"/>
      <c r="AA91" s="98"/>
      <c r="AB91" s="98"/>
      <c r="AC91" s="98"/>
      <c r="AD91" s="98"/>
      <c r="AE91" s="98"/>
      <c r="AF91" s="98"/>
    </row>
    <row r="92" ht="13.5" customHeight="1">
      <c r="A92" s="98"/>
      <c r="B92" s="98"/>
      <c r="C92" s="98"/>
      <c r="D92" s="98"/>
      <c r="E92" s="98"/>
      <c r="F92" s="78"/>
      <c r="G92" s="531"/>
      <c r="H92" s="531"/>
      <c r="I92" s="903">
        <v>3.0</v>
      </c>
      <c r="J92" s="954" t="s">
        <v>3487</v>
      </c>
      <c r="K92" s="903"/>
      <c r="L92" s="6"/>
      <c r="M92" s="6"/>
      <c r="N92" s="6"/>
      <c r="O92" s="6"/>
      <c r="P92" s="6"/>
      <c r="Q92" s="6"/>
      <c r="R92" s="6"/>
      <c r="S92" s="6"/>
      <c r="T92" s="6"/>
      <c r="U92" s="6"/>
      <c r="V92" s="511"/>
      <c r="W92" s="511"/>
      <c r="X92" s="511"/>
      <c r="Y92" s="98"/>
      <c r="Z92" s="98"/>
      <c r="AA92" s="98"/>
      <c r="AB92" s="98"/>
      <c r="AC92" s="98"/>
      <c r="AD92" s="98"/>
      <c r="AE92" s="98"/>
      <c r="AF92" s="98"/>
    </row>
    <row r="93" ht="13.5" customHeight="1">
      <c r="A93" s="98"/>
      <c r="B93" s="98"/>
      <c r="C93" s="98"/>
      <c r="D93" s="98"/>
      <c r="E93" s="98"/>
      <c r="F93" s="78"/>
      <c r="G93" s="531"/>
      <c r="H93" s="531"/>
      <c r="I93" s="6"/>
      <c r="J93" s="6"/>
      <c r="K93" s="6"/>
      <c r="L93" s="6"/>
      <c r="M93" s="6"/>
      <c r="N93" s="6"/>
      <c r="O93" s="6"/>
      <c r="P93" s="6"/>
      <c r="Q93" s="6"/>
      <c r="R93" s="6"/>
      <c r="S93" s="6"/>
      <c r="T93" s="6"/>
      <c r="U93" s="6"/>
      <c r="V93" s="511"/>
      <c r="W93" s="511"/>
      <c r="X93" s="511"/>
      <c r="Y93" s="98"/>
      <c r="Z93" s="98"/>
      <c r="AA93" s="98"/>
      <c r="AB93" s="98"/>
      <c r="AC93" s="98"/>
      <c r="AD93" s="98"/>
      <c r="AE93" s="98"/>
      <c r="AF93" s="98"/>
    </row>
    <row r="94" ht="13.5" customHeight="1">
      <c r="A94" s="98"/>
      <c r="B94" s="98"/>
      <c r="C94" s="98"/>
      <c r="D94" s="98"/>
      <c r="E94" s="98"/>
      <c r="F94" s="78"/>
      <c r="G94" s="904"/>
      <c r="H94" s="955"/>
      <c r="I94" s="903"/>
      <c r="J94" s="903"/>
      <c r="K94" s="903"/>
      <c r="L94" s="903"/>
      <c r="M94" s="903"/>
      <c r="N94" s="903"/>
      <c r="O94" s="903"/>
      <c r="P94" s="903"/>
      <c r="Q94" s="903"/>
      <c r="R94" s="903"/>
      <c r="S94" s="903"/>
      <c r="T94" s="903"/>
      <c r="U94" s="903"/>
      <c r="V94" s="956"/>
      <c r="W94" s="511"/>
      <c r="X94" s="511"/>
      <c r="Y94" s="98"/>
      <c r="Z94" s="98"/>
      <c r="AA94" s="98"/>
      <c r="AB94" s="98"/>
      <c r="AC94" s="98"/>
      <c r="AD94" s="98"/>
      <c r="AE94" s="98"/>
      <c r="AF94" s="98"/>
    </row>
    <row r="95" ht="13.5" customHeight="1">
      <c r="A95" s="98"/>
      <c r="B95" s="98"/>
      <c r="C95" s="98"/>
      <c r="D95" s="98"/>
      <c r="E95" s="98"/>
      <c r="F95" s="78"/>
      <c r="G95" s="531"/>
      <c r="H95" s="531"/>
      <c r="I95" s="6"/>
      <c r="J95" s="6"/>
      <c r="K95" s="6"/>
      <c r="L95" s="6"/>
      <c r="M95" s="6"/>
      <c r="N95" s="6"/>
      <c r="O95" s="6"/>
      <c r="P95" s="6"/>
      <c r="Q95" s="6"/>
      <c r="R95" s="6"/>
      <c r="S95" s="6"/>
      <c r="T95" s="6"/>
      <c r="U95" s="6"/>
      <c r="V95" s="511"/>
      <c r="W95" s="511"/>
      <c r="X95" s="511"/>
      <c r="Y95" s="98"/>
      <c r="Z95" s="98"/>
      <c r="AA95" s="98"/>
      <c r="AB95" s="98"/>
      <c r="AC95" s="98"/>
      <c r="AD95" s="98"/>
      <c r="AE95" s="98"/>
      <c r="AF95" s="98"/>
    </row>
    <row r="96" ht="13.5" customHeight="1">
      <c r="A96" s="98"/>
      <c r="B96" s="98"/>
      <c r="C96" s="98"/>
      <c r="D96" s="98"/>
      <c r="E96" s="98"/>
      <c r="F96" s="78"/>
      <c r="G96" s="531"/>
      <c r="H96" s="531"/>
      <c r="I96" s="6"/>
      <c r="J96" s="6"/>
      <c r="K96" s="6"/>
      <c r="L96" s="6"/>
      <c r="M96" s="6"/>
      <c r="N96" s="6"/>
      <c r="O96" s="6"/>
      <c r="P96" s="6"/>
      <c r="Q96" s="6"/>
      <c r="R96" s="942"/>
      <c r="S96" s="903"/>
      <c r="T96" s="6"/>
      <c r="U96" s="6"/>
      <c r="V96" s="511"/>
      <c r="W96" s="511"/>
      <c r="X96" s="511"/>
      <c r="Y96" s="98"/>
      <c r="Z96" s="98"/>
      <c r="AA96" s="98"/>
      <c r="AB96" s="98"/>
      <c r="AC96" s="98"/>
      <c r="AD96" s="98"/>
      <c r="AE96" s="98"/>
      <c r="AF96" s="98"/>
    </row>
    <row r="97" ht="13.5" customHeight="1">
      <c r="A97" s="98"/>
      <c r="B97" s="98"/>
      <c r="C97" s="98"/>
      <c r="D97" s="98"/>
      <c r="E97" s="98"/>
      <c r="F97" s="78"/>
      <c r="G97" s="531"/>
      <c r="H97" s="930"/>
      <c r="I97" s="935"/>
      <c r="J97" s="935"/>
      <c r="K97" s="935"/>
      <c r="L97" s="935"/>
      <c r="M97" s="935"/>
      <c r="N97" s="935"/>
      <c r="O97" s="935"/>
      <c r="P97" s="935"/>
      <c r="Q97" s="935"/>
      <c r="R97" s="935"/>
      <c r="S97" s="935"/>
      <c r="T97" s="935"/>
      <c r="U97" s="935"/>
      <c r="V97" s="938"/>
      <c r="W97" s="938"/>
      <c r="X97" s="938"/>
      <c r="Y97" s="98"/>
      <c r="Z97" s="98"/>
      <c r="AA97" s="98"/>
      <c r="AB97" s="98"/>
      <c r="AC97" s="98"/>
      <c r="AD97" s="98"/>
      <c r="AE97" s="98"/>
      <c r="AF97" s="98"/>
    </row>
    <row r="98" ht="13.5" customHeight="1">
      <c r="A98" s="98"/>
      <c r="B98" s="98"/>
      <c r="C98" s="98"/>
      <c r="D98" s="98"/>
      <c r="E98" s="98"/>
      <c r="F98" s="78"/>
      <c r="G98" s="904"/>
      <c r="H98" s="957"/>
      <c r="I98" s="933"/>
      <c r="J98" s="933"/>
      <c r="K98" s="933"/>
      <c r="L98" s="933"/>
      <c r="M98" s="933"/>
      <c r="N98" s="933"/>
      <c r="O98" s="933"/>
      <c r="P98" s="934"/>
      <c r="Q98" s="934"/>
      <c r="R98" s="933"/>
      <c r="S98" s="933"/>
      <c r="T98" s="933"/>
      <c r="U98" s="933"/>
      <c r="V98" s="958"/>
      <c r="W98" s="958"/>
      <c r="X98" s="958"/>
      <c r="Y98" s="98"/>
      <c r="Z98" s="98"/>
      <c r="AA98" s="98"/>
      <c r="AB98" s="98"/>
      <c r="AC98" s="98"/>
      <c r="AD98" s="98"/>
      <c r="AE98" s="98"/>
      <c r="AF98" s="98"/>
    </row>
    <row r="99" ht="13.5" customHeight="1">
      <c r="A99" s="98"/>
      <c r="B99" s="98"/>
      <c r="C99" s="98"/>
      <c r="D99" s="98"/>
      <c r="E99" s="98"/>
      <c r="F99" s="78"/>
      <c r="G99" s="531"/>
      <c r="H99" s="531"/>
      <c r="I99" s="6"/>
      <c r="J99" s="6"/>
      <c r="K99" s="6"/>
      <c r="L99" s="6"/>
      <c r="M99" s="6"/>
      <c r="N99" s="6"/>
      <c r="O99" s="6"/>
      <c r="P99" s="6"/>
      <c r="Q99" s="6"/>
      <c r="R99" s="6"/>
      <c r="S99" s="6"/>
      <c r="T99" s="6"/>
      <c r="U99" s="6"/>
      <c r="V99" s="511"/>
      <c r="W99" s="511"/>
      <c r="X99" s="511"/>
      <c r="Y99" s="98"/>
      <c r="Z99" s="98"/>
      <c r="AA99" s="98"/>
      <c r="AB99" s="98"/>
      <c r="AC99" s="98"/>
      <c r="AD99" s="98"/>
      <c r="AE99" s="98"/>
      <c r="AF99" s="98"/>
    </row>
    <row r="100" ht="13.5" customHeight="1">
      <c r="A100" s="98"/>
      <c r="B100" s="98"/>
      <c r="C100" s="98"/>
      <c r="D100" s="98"/>
      <c r="E100" s="98"/>
      <c r="F100" s="78"/>
      <c r="G100" s="531"/>
      <c r="H100" s="531"/>
      <c r="I100" s="6"/>
      <c r="J100" s="6"/>
      <c r="K100" s="6"/>
      <c r="L100" s="6"/>
      <c r="M100" s="6"/>
      <c r="N100" s="6"/>
      <c r="O100" s="6"/>
      <c r="P100" s="6"/>
      <c r="Q100" s="6"/>
      <c r="R100" s="6"/>
      <c r="S100" s="6"/>
      <c r="T100" s="6"/>
      <c r="U100" s="6"/>
      <c r="V100" s="511"/>
      <c r="W100" s="511"/>
      <c r="X100" s="511"/>
      <c r="Y100" s="98"/>
      <c r="Z100" s="98"/>
      <c r="AA100" s="98"/>
      <c r="AB100" s="98"/>
      <c r="AC100" s="98"/>
      <c r="AD100" s="98"/>
      <c r="AE100" s="98"/>
      <c r="AF100" s="98"/>
    </row>
    <row r="101" ht="13.5" customHeight="1">
      <c r="A101" s="98"/>
      <c r="B101" s="98"/>
      <c r="C101" s="98"/>
      <c r="D101" s="98"/>
      <c r="E101" s="98"/>
      <c r="F101" s="78"/>
      <c r="G101" s="904"/>
      <c r="H101" s="531"/>
      <c r="I101" s="6"/>
      <c r="J101" s="948"/>
      <c r="K101" s="903"/>
      <c r="L101" s="903"/>
      <c r="M101" s="6"/>
      <c r="N101" s="6"/>
      <c r="O101" s="6"/>
      <c r="P101" s="6"/>
      <c r="Q101" s="6"/>
      <c r="R101" s="6"/>
      <c r="S101" s="6"/>
      <c r="T101" s="6"/>
      <c r="U101" s="6"/>
      <c r="V101" s="511"/>
      <c r="W101" s="511"/>
      <c r="X101" s="511"/>
      <c r="Y101" s="98"/>
      <c r="Z101" s="98"/>
      <c r="AA101" s="98"/>
      <c r="AB101" s="98"/>
      <c r="AC101" s="98"/>
      <c r="AD101" s="98"/>
      <c r="AE101" s="98"/>
      <c r="AF101" s="98"/>
    </row>
    <row r="102" ht="13.5" customHeight="1">
      <c r="A102" s="98"/>
      <c r="B102" s="98"/>
      <c r="C102" s="98"/>
      <c r="D102" s="98"/>
      <c r="E102" s="98"/>
      <c r="F102" s="78"/>
      <c r="G102" s="531"/>
      <c r="H102" s="531"/>
      <c r="I102" s="6"/>
      <c r="J102" s="6"/>
      <c r="K102" s="6"/>
      <c r="L102" s="6"/>
      <c r="M102" s="6"/>
      <c r="N102" s="6"/>
      <c r="O102" s="6"/>
      <c r="P102" s="531"/>
      <c r="Q102" s="6"/>
      <c r="R102" s="6"/>
      <c r="S102" s="6"/>
      <c r="T102" s="6"/>
      <c r="U102" s="6"/>
      <c r="V102" s="511"/>
      <c r="W102" s="511"/>
      <c r="X102" s="511"/>
      <c r="Y102" s="98"/>
      <c r="Z102" s="98"/>
      <c r="AA102" s="98"/>
      <c r="AB102" s="98"/>
      <c r="AC102" s="98"/>
      <c r="AD102" s="98"/>
      <c r="AE102" s="98"/>
      <c r="AF102" s="98"/>
    </row>
    <row r="103" ht="13.5" customHeight="1">
      <c r="A103" s="98"/>
      <c r="B103" s="98"/>
      <c r="C103" s="98"/>
      <c r="D103" s="98"/>
      <c r="E103" s="98"/>
      <c r="F103" s="78"/>
      <c r="G103" s="904"/>
      <c r="H103" s="942"/>
      <c r="I103" s="903"/>
      <c r="J103" s="903"/>
      <c r="K103" s="903"/>
      <c r="L103" s="903"/>
      <c r="M103" s="903"/>
      <c r="N103" s="6"/>
      <c r="O103" s="6"/>
      <c r="P103" s="6"/>
      <c r="Q103" s="6"/>
      <c r="R103" s="6"/>
      <c r="S103" s="6"/>
      <c r="T103" s="6"/>
      <c r="U103" s="6"/>
      <c r="V103" s="511"/>
      <c r="W103" s="511"/>
      <c r="X103" s="511"/>
      <c r="Y103" s="98"/>
      <c r="Z103" s="98"/>
      <c r="AA103" s="98"/>
      <c r="AB103" s="98"/>
      <c r="AC103" s="98"/>
      <c r="AD103" s="98"/>
      <c r="AE103" s="98"/>
      <c r="AF103" s="98"/>
    </row>
    <row r="104" ht="13.5" customHeight="1">
      <c r="A104" s="98"/>
      <c r="B104" s="98"/>
      <c r="C104" s="98"/>
      <c r="D104" s="98"/>
      <c r="E104" s="98"/>
      <c r="F104" s="78"/>
      <c r="G104" s="531"/>
      <c r="H104" s="531"/>
      <c r="I104" s="6"/>
      <c r="J104" s="6"/>
      <c r="K104" s="6"/>
      <c r="L104" s="6"/>
      <c r="M104" s="6"/>
      <c r="N104" s="6"/>
      <c r="O104" s="6"/>
      <c r="P104" s="6"/>
      <c r="Q104" s="6"/>
      <c r="R104" s="6"/>
      <c r="S104" s="6"/>
      <c r="T104" s="6"/>
      <c r="U104" s="6"/>
      <c r="V104" s="511"/>
      <c r="W104" s="511"/>
      <c r="X104" s="511"/>
      <c r="Y104" s="98"/>
      <c r="Z104" s="98"/>
      <c r="AA104" s="98"/>
      <c r="AB104" s="98"/>
      <c r="AC104" s="98"/>
      <c r="AD104" s="98"/>
      <c r="AE104" s="98"/>
      <c r="AF104" s="98"/>
    </row>
    <row r="105" ht="13.5" customHeight="1">
      <c r="A105" s="98"/>
      <c r="B105" s="98"/>
      <c r="C105" s="98"/>
      <c r="D105" s="98"/>
      <c r="E105" s="98"/>
      <c r="F105" s="78"/>
      <c r="G105" s="531"/>
      <c r="H105" s="531"/>
      <c r="I105" s="6"/>
      <c r="J105" s="6"/>
      <c r="K105" s="6"/>
      <c r="L105" s="6"/>
      <c r="M105" s="6"/>
      <c r="N105" s="6"/>
      <c r="O105" s="6"/>
      <c r="P105" s="6"/>
      <c r="Q105" s="6"/>
      <c r="R105" s="6"/>
      <c r="S105" s="6"/>
      <c r="T105" s="6"/>
      <c r="U105" s="6"/>
      <c r="V105" s="511"/>
      <c r="W105" s="511"/>
      <c r="X105" s="511"/>
      <c r="Y105" s="98"/>
      <c r="Z105" s="98"/>
      <c r="AA105" s="98"/>
      <c r="AB105" s="98"/>
      <c r="AC105" s="98"/>
      <c r="AD105" s="98"/>
      <c r="AE105" s="98"/>
      <c r="AF105" s="98"/>
    </row>
    <row r="106" ht="13.5" customHeight="1">
      <c r="A106" s="98"/>
      <c r="B106" s="98"/>
      <c r="C106" s="98"/>
      <c r="D106" s="98"/>
      <c r="E106" s="98"/>
      <c r="F106" s="78"/>
      <c r="G106" s="904"/>
      <c r="H106" s="531"/>
      <c r="I106" s="6"/>
      <c r="J106" s="948"/>
      <c r="K106" s="903"/>
      <c r="L106" s="903"/>
      <c r="M106" s="6"/>
      <c r="N106" s="6"/>
      <c r="O106" s="6"/>
      <c r="P106" s="6"/>
      <c r="Q106" s="6"/>
      <c r="R106" s="6"/>
      <c r="S106" s="6"/>
      <c r="T106" s="6"/>
      <c r="U106" s="6"/>
      <c r="V106" s="511"/>
      <c r="W106" s="511"/>
      <c r="X106" s="511"/>
      <c r="Y106" s="98"/>
      <c r="Z106" s="98"/>
      <c r="AA106" s="98"/>
      <c r="AB106" s="98"/>
      <c r="AC106" s="98"/>
      <c r="AD106" s="98"/>
      <c r="AE106" s="98"/>
      <c r="AF106" s="98"/>
    </row>
    <row r="107" ht="13.5" customHeight="1">
      <c r="A107" s="98"/>
      <c r="B107" s="98"/>
      <c r="C107" s="98"/>
      <c r="D107" s="98"/>
      <c r="E107" s="98"/>
      <c r="F107" s="78"/>
      <c r="G107" s="531"/>
      <c r="H107" s="531"/>
      <c r="I107" s="6"/>
      <c r="J107" s="937"/>
      <c r="K107" s="903"/>
      <c r="L107" s="6"/>
      <c r="M107" s="6"/>
      <c r="N107" s="6"/>
      <c r="O107" s="6"/>
      <c r="P107" s="6"/>
      <c r="Q107" s="6"/>
      <c r="R107" s="6"/>
      <c r="S107" s="6"/>
      <c r="T107" s="6"/>
      <c r="U107" s="6"/>
      <c r="V107" s="511"/>
      <c r="W107" s="511"/>
      <c r="X107" s="511"/>
      <c r="Y107" s="98"/>
      <c r="Z107" s="98"/>
      <c r="AA107" s="98"/>
      <c r="AB107" s="98"/>
      <c r="AC107" s="98"/>
      <c r="AD107" s="98"/>
      <c r="AE107" s="98"/>
      <c r="AF107" s="98"/>
    </row>
    <row r="108" ht="13.5" customHeight="1">
      <c r="A108" s="98"/>
      <c r="B108" s="98"/>
      <c r="C108" s="98"/>
      <c r="D108" s="98"/>
      <c r="E108" s="98"/>
      <c r="F108" s="78"/>
      <c r="G108" s="531"/>
      <c r="H108" s="531"/>
      <c r="I108" s="903"/>
      <c r="J108" s="933"/>
      <c r="K108" s="6"/>
      <c r="L108" s="6"/>
      <c r="M108" s="6"/>
      <c r="N108" s="6"/>
      <c r="O108" s="6"/>
      <c r="P108" s="6"/>
      <c r="Q108" s="6"/>
      <c r="R108" s="6"/>
      <c r="S108" s="6"/>
      <c r="T108" s="6"/>
      <c r="U108" s="6"/>
      <c r="V108" s="511"/>
      <c r="W108" s="511"/>
      <c r="X108" s="511"/>
      <c r="Y108" s="98"/>
      <c r="Z108" s="98"/>
      <c r="AA108" s="98"/>
      <c r="AB108" s="98"/>
      <c r="AC108" s="98"/>
      <c r="AD108" s="98"/>
      <c r="AE108" s="98"/>
      <c r="AF108" s="98"/>
    </row>
    <row r="109" ht="13.5" customHeight="1">
      <c r="A109" s="98"/>
      <c r="B109" s="98"/>
      <c r="C109" s="98"/>
      <c r="D109" s="98"/>
      <c r="E109" s="98"/>
      <c r="F109" s="78"/>
      <c r="G109" s="904"/>
      <c r="H109" s="6"/>
      <c r="X109" s="6"/>
      <c r="Y109" s="98"/>
      <c r="Z109" s="98"/>
      <c r="AA109" s="98"/>
      <c r="AB109" s="98"/>
      <c r="AC109" s="98"/>
      <c r="AD109" s="98"/>
      <c r="AE109" s="98"/>
      <c r="AF109" s="98"/>
    </row>
    <row r="110" ht="13.5" customHeight="1">
      <c r="A110" s="98"/>
      <c r="B110" s="98"/>
      <c r="C110" s="98"/>
      <c r="D110" s="98"/>
      <c r="E110" s="98"/>
      <c r="F110" s="78"/>
      <c r="G110" s="531"/>
      <c r="X110" s="6"/>
      <c r="Y110" s="98"/>
      <c r="Z110" s="98"/>
      <c r="AA110" s="98"/>
      <c r="AB110" s="98"/>
      <c r="AC110" s="98"/>
      <c r="AD110" s="98"/>
      <c r="AE110" s="98"/>
      <c r="AF110" s="98"/>
    </row>
    <row r="111" ht="13.5" customHeight="1">
      <c r="A111" s="98"/>
      <c r="B111" s="98"/>
      <c r="C111" s="98"/>
      <c r="D111" s="98"/>
      <c r="E111" s="98"/>
      <c r="F111" s="78"/>
      <c r="G111" s="908"/>
      <c r="H111" s="934"/>
      <c r="I111" s="6"/>
      <c r="J111" s="6"/>
      <c r="K111" s="6"/>
      <c r="L111" s="6"/>
      <c r="M111" s="6"/>
      <c r="N111" s="6"/>
      <c r="O111" s="6"/>
      <c r="P111" s="6"/>
      <c r="Q111" s="6"/>
      <c r="R111" s="6"/>
      <c r="S111" s="6"/>
      <c r="T111" s="6"/>
      <c r="U111" s="6"/>
      <c r="V111" s="511"/>
      <c r="W111" s="511"/>
      <c r="X111" s="511"/>
      <c r="Y111" s="98"/>
      <c r="Z111" s="98"/>
      <c r="AA111" s="98"/>
      <c r="AB111" s="98"/>
      <c r="AC111" s="98"/>
      <c r="AD111" s="98"/>
      <c r="AE111" s="98"/>
      <c r="AF111" s="98"/>
    </row>
    <row r="112" ht="13.5" customHeight="1">
      <c r="A112" s="98"/>
      <c r="B112" s="98"/>
      <c r="C112" s="98"/>
      <c r="D112" s="98"/>
      <c r="E112" s="98"/>
      <c r="F112" s="78"/>
      <c r="G112" s="908"/>
      <c r="H112" s="934"/>
      <c r="I112" s="6"/>
      <c r="J112" s="6"/>
      <c r="K112" s="6"/>
      <c r="L112" s="6"/>
      <c r="M112" s="531"/>
      <c r="N112" s="6"/>
      <c r="O112" s="6"/>
      <c r="P112" s="6"/>
      <c r="Q112" s="6"/>
      <c r="R112" s="6"/>
      <c r="S112" s="6"/>
      <c r="T112" s="6"/>
      <c r="U112" s="6"/>
      <c r="V112" s="511"/>
      <c r="W112" s="511"/>
      <c r="X112" s="511"/>
      <c r="Y112" s="98"/>
      <c r="Z112" s="98"/>
      <c r="AA112" s="98"/>
      <c r="AB112" s="98"/>
      <c r="AC112" s="98"/>
      <c r="AD112" s="98"/>
      <c r="AE112" s="98"/>
      <c r="AF112" s="98"/>
    </row>
    <row r="113" ht="13.5" customHeight="1">
      <c r="A113" s="98"/>
      <c r="B113" s="98"/>
      <c r="C113" s="98"/>
      <c r="D113" s="98"/>
      <c r="E113" s="98"/>
      <c r="F113" s="78"/>
      <c r="G113" s="908"/>
      <c r="H113" s="934"/>
      <c r="I113" s="6"/>
      <c r="J113" s="6"/>
      <c r="K113" s="6"/>
      <c r="L113" s="6"/>
      <c r="M113" s="6"/>
      <c r="N113" s="6"/>
      <c r="O113" s="6"/>
      <c r="P113" s="6"/>
      <c r="Q113" s="6"/>
      <c r="R113" s="6"/>
      <c r="S113" s="6"/>
      <c r="T113" s="6"/>
      <c r="U113" s="6"/>
      <c r="V113" s="511"/>
      <c r="W113" s="511"/>
      <c r="X113" s="511"/>
      <c r="Y113" s="98"/>
      <c r="Z113" s="98"/>
      <c r="AA113" s="98"/>
      <c r="AB113" s="98"/>
      <c r="AC113" s="98"/>
      <c r="AD113" s="98"/>
      <c r="AE113" s="98"/>
      <c r="AF113" s="98"/>
    </row>
    <row r="114" ht="13.5" customHeight="1">
      <c r="A114" s="98"/>
      <c r="B114" s="98"/>
      <c r="C114" s="98"/>
      <c r="D114" s="98"/>
      <c r="E114" s="98"/>
      <c r="F114" s="78"/>
      <c r="G114" s="904"/>
      <c r="H114" s="942"/>
      <c r="I114" s="903"/>
      <c r="J114" s="933"/>
      <c r="K114" s="903"/>
      <c r="L114" s="903"/>
      <c r="M114" s="903"/>
      <c r="N114" s="903"/>
      <c r="O114" s="903"/>
      <c r="P114" s="903"/>
      <c r="Q114" s="903"/>
      <c r="R114" s="903"/>
      <c r="S114" s="903"/>
      <c r="T114" s="903"/>
      <c r="U114" s="903"/>
      <c r="V114" s="511"/>
      <c r="W114" s="511"/>
      <c r="X114" s="956"/>
      <c r="Y114" s="98"/>
      <c r="Z114" s="98"/>
      <c r="AA114" s="98"/>
      <c r="AB114" s="98"/>
      <c r="AC114" s="98"/>
      <c r="AD114" s="98"/>
      <c r="AE114" s="98"/>
      <c r="AF114" s="98"/>
    </row>
    <row r="115" ht="13.5" customHeight="1">
      <c r="A115" s="98"/>
      <c r="B115" s="98"/>
      <c r="C115" s="98"/>
      <c r="D115" s="98"/>
      <c r="E115" s="98"/>
      <c r="F115" s="78"/>
      <c r="G115" s="531"/>
      <c r="H115" s="531"/>
      <c r="I115" s="903"/>
      <c r="J115" s="959"/>
      <c r="K115" s="903"/>
      <c r="L115" s="6"/>
      <c r="M115" s="6"/>
      <c r="N115" s="6"/>
      <c r="O115" s="6"/>
      <c r="P115" s="6"/>
      <c r="Q115" s="6"/>
      <c r="R115" s="6"/>
      <c r="S115" s="6"/>
      <c r="T115" s="6"/>
      <c r="U115" s="6"/>
      <c r="V115" s="511"/>
      <c r="W115" s="511"/>
      <c r="X115" s="938"/>
      <c r="Y115" s="98"/>
      <c r="Z115" s="98"/>
      <c r="AA115" s="98"/>
      <c r="AB115" s="98"/>
      <c r="AC115" s="98"/>
      <c r="AD115" s="98"/>
      <c r="AE115" s="98"/>
      <c r="AF115" s="98"/>
    </row>
    <row r="116" ht="13.5" customHeight="1">
      <c r="A116" s="98"/>
      <c r="B116" s="98"/>
      <c r="C116" s="98"/>
      <c r="D116" s="98"/>
      <c r="E116" s="98"/>
      <c r="F116" s="78"/>
      <c r="G116" s="531"/>
      <c r="H116" s="531"/>
      <c r="I116" s="903"/>
      <c r="J116" s="959"/>
      <c r="K116" s="903"/>
      <c r="L116" s="903"/>
      <c r="M116" s="903"/>
      <c r="N116" s="903"/>
      <c r="O116" s="6"/>
      <c r="P116" s="6"/>
      <c r="Q116" s="6"/>
      <c r="R116" s="6"/>
      <c r="S116" s="6"/>
      <c r="T116" s="6"/>
      <c r="U116" s="6"/>
      <c r="V116" s="511"/>
      <c r="W116" s="956"/>
      <c r="X116" s="933"/>
      <c r="Y116" s="98"/>
      <c r="Z116" s="98"/>
      <c r="AA116" s="98"/>
      <c r="AB116" s="98"/>
      <c r="AC116" s="98"/>
      <c r="AD116" s="98"/>
      <c r="AE116" s="98"/>
      <c r="AF116" s="98"/>
    </row>
    <row r="117" ht="13.5" customHeight="1">
      <c r="A117" s="98"/>
      <c r="B117" s="98"/>
      <c r="C117" s="98"/>
      <c r="D117" s="98"/>
      <c r="E117" s="98"/>
      <c r="F117" s="78"/>
      <c r="G117" s="531"/>
      <c r="H117" s="531"/>
      <c r="I117" s="903"/>
      <c r="J117" s="959"/>
      <c r="K117" s="903"/>
      <c r="L117" s="6"/>
      <c r="M117" s="6"/>
      <c r="N117" s="6"/>
      <c r="O117" s="6"/>
      <c r="P117" s="6"/>
      <c r="Q117" s="6"/>
      <c r="R117" s="6"/>
      <c r="S117" s="6"/>
      <c r="T117" s="6"/>
      <c r="U117" s="6"/>
      <c r="V117" s="511"/>
      <c r="W117" s="956"/>
      <c r="X117" s="933"/>
      <c r="Y117" s="98"/>
      <c r="Z117" s="98"/>
      <c r="AA117" s="98"/>
      <c r="AB117" s="98"/>
      <c r="AC117" s="98"/>
      <c r="AD117" s="98"/>
      <c r="AE117" s="98"/>
      <c r="AF117" s="98"/>
    </row>
    <row r="118" ht="13.5" customHeight="1">
      <c r="A118" s="98"/>
      <c r="B118" s="98"/>
      <c r="C118" s="98"/>
      <c r="D118" s="98"/>
      <c r="E118" s="98"/>
      <c r="F118" s="78"/>
      <c r="G118" s="531"/>
      <c r="H118" s="930"/>
      <c r="I118" s="933"/>
      <c r="J118" s="933"/>
      <c r="K118" s="935"/>
      <c r="L118" s="935"/>
      <c r="M118" s="935"/>
      <c r="N118" s="935"/>
      <c r="O118" s="6"/>
      <c r="P118" s="6"/>
      <c r="Q118" s="6"/>
      <c r="R118" s="6"/>
      <c r="S118" s="6"/>
      <c r="T118" s="6"/>
      <c r="U118" s="6"/>
      <c r="V118" s="511"/>
      <c r="W118" s="956"/>
      <c r="X118" s="933"/>
      <c r="Y118" s="98"/>
      <c r="Z118" s="98"/>
      <c r="AA118" s="98"/>
      <c r="AB118" s="98"/>
      <c r="AC118" s="98"/>
      <c r="AD118" s="98"/>
      <c r="AE118" s="98"/>
      <c r="AF118" s="98"/>
    </row>
    <row r="119" ht="13.5" customHeight="1">
      <c r="A119" s="98"/>
      <c r="B119" s="98"/>
      <c r="C119" s="98"/>
      <c r="D119" s="98"/>
      <c r="E119" s="98"/>
      <c r="F119" s="78"/>
      <c r="G119" s="908"/>
      <c r="H119" s="960"/>
      <c r="I119" s="933"/>
      <c r="J119" s="961"/>
      <c r="K119" s="961"/>
      <c r="L119" s="961"/>
      <c r="M119" s="961"/>
      <c r="N119" s="961"/>
      <c r="O119" s="935"/>
      <c r="P119" s="930"/>
      <c r="Q119" s="930"/>
      <c r="R119" s="935"/>
      <c r="S119" s="935"/>
      <c r="T119" s="935"/>
      <c r="U119" s="935"/>
      <c r="V119" s="938"/>
      <c r="W119" s="958"/>
      <c r="X119" s="933"/>
      <c r="Y119" s="98"/>
      <c r="Z119" s="98"/>
      <c r="AA119" s="98"/>
      <c r="AB119" s="98"/>
      <c r="AC119" s="98"/>
      <c r="AD119" s="98"/>
      <c r="AE119" s="98"/>
      <c r="AF119" s="98"/>
    </row>
    <row r="120" ht="13.5" customHeight="1">
      <c r="A120" s="98"/>
      <c r="B120" s="98"/>
      <c r="C120" s="98"/>
      <c r="D120" s="98"/>
      <c r="E120" s="98"/>
      <c r="F120" s="78"/>
      <c r="G120" s="904"/>
      <c r="H120" s="962"/>
      <c r="I120" s="933"/>
      <c r="J120" s="933"/>
      <c r="K120" s="933"/>
      <c r="L120" s="933"/>
      <c r="M120" s="933"/>
      <c r="N120" s="933"/>
      <c r="O120" s="933"/>
      <c r="P120" s="933"/>
      <c r="Q120" s="933"/>
      <c r="R120" s="933"/>
      <c r="S120" s="933"/>
      <c r="T120" s="933"/>
      <c r="U120" s="933"/>
      <c r="V120" s="963"/>
      <c r="W120" s="963"/>
      <c r="X120" s="963"/>
      <c r="Y120" s="98"/>
      <c r="Z120" s="98"/>
      <c r="AA120" s="98"/>
      <c r="AB120" s="98"/>
      <c r="AC120" s="98"/>
      <c r="AD120" s="98"/>
      <c r="AE120" s="98"/>
      <c r="AF120" s="98"/>
    </row>
    <row r="121" ht="13.5" customHeight="1">
      <c r="A121" s="98"/>
      <c r="B121" s="98"/>
      <c r="C121" s="98"/>
      <c r="D121" s="98"/>
      <c r="E121" s="98"/>
      <c r="F121" s="78"/>
      <c r="G121" s="964"/>
      <c r="H121" s="960"/>
      <c r="I121" s="933"/>
      <c r="J121" s="933"/>
      <c r="K121" s="933"/>
      <c r="L121" s="933"/>
      <c r="M121" s="933"/>
      <c r="N121" s="933"/>
      <c r="O121" s="933"/>
      <c r="P121" s="933"/>
      <c r="Q121" s="933"/>
      <c r="R121" s="933"/>
      <c r="S121" s="933"/>
      <c r="T121" s="933"/>
      <c r="U121" s="933"/>
      <c r="V121" s="963"/>
      <c r="W121" s="963"/>
      <c r="X121" s="963"/>
      <c r="Y121" s="98"/>
      <c r="Z121" s="98"/>
      <c r="AA121" s="98"/>
      <c r="AB121" s="98"/>
      <c r="AC121" s="98"/>
      <c r="AD121" s="98"/>
      <c r="AE121" s="98"/>
      <c r="AF121" s="98"/>
    </row>
    <row r="122" ht="13.5" customHeight="1">
      <c r="A122" s="98"/>
      <c r="B122" s="98"/>
      <c r="C122" s="98"/>
      <c r="D122" s="98"/>
      <c r="E122" s="98"/>
      <c r="F122" s="78"/>
      <c r="G122" s="964"/>
      <c r="H122" s="960"/>
      <c r="I122" s="933"/>
      <c r="J122" s="933"/>
      <c r="K122" s="933"/>
      <c r="L122" s="933"/>
      <c r="M122" s="933"/>
      <c r="N122" s="933"/>
      <c r="O122" s="933"/>
      <c r="P122" s="933"/>
      <c r="Q122" s="933"/>
      <c r="R122" s="933"/>
      <c r="S122" s="933"/>
      <c r="T122" s="933"/>
      <c r="U122" s="933"/>
      <c r="V122" s="963"/>
      <c r="W122" s="963"/>
      <c r="X122" s="963"/>
      <c r="Y122" s="98"/>
      <c r="Z122" s="98"/>
      <c r="AA122" s="98"/>
      <c r="AB122" s="98"/>
      <c r="AC122" s="98"/>
      <c r="AD122" s="98"/>
      <c r="AE122" s="98"/>
      <c r="AF122" s="98"/>
    </row>
    <row r="123" ht="13.5" customHeight="1">
      <c r="A123" s="98"/>
      <c r="B123" s="98"/>
      <c r="C123" s="98"/>
      <c r="D123" s="98"/>
      <c r="E123" s="98"/>
      <c r="F123" s="78"/>
      <c r="G123" s="964"/>
      <c r="H123" s="962"/>
      <c r="I123" s="933"/>
      <c r="J123" s="933"/>
      <c r="K123" s="933"/>
      <c r="L123" s="933"/>
      <c r="M123" s="933"/>
      <c r="N123" s="933"/>
      <c r="O123" s="933"/>
      <c r="P123" s="933"/>
      <c r="Q123" s="933"/>
      <c r="R123" s="933"/>
      <c r="S123" s="933"/>
      <c r="T123" s="933"/>
      <c r="U123" s="933"/>
      <c r="V123" s="963"/>
      <c r="W123" s="963"/>
      <c r="X123" s="963"/>
      <c r="Y123" s="98"/>
      <c r="Z123" s="98"/>
      <c r="AA123" s="98"/>
      <c r="AB123" s="98"/>
      <c r="AC123" s="98"/>
      <c r="AD123" s="98"/>
      <c r="AE123" s="98"/>
      <c r="AF123" s="98"/>
    </row>
    <row r="124" ht="13.5" customHeight="1">
      <c r="A124" s="98"/>
      <c r="B124" s="98"/>
      <c r="C124" s="98"/>
      <c r="D124" s="98"/>
      <c r="E124" s="98"/>
      <c r="F124" s="78"/>
      <c r="G124" s="964"/>
      <c r="H124" s="960"/>
      <c r="I124" s="933"/>
      <c r="J124" s="933"/>
      <c r="K124" s="933"/>
      <c r="L124" s="933"/>
      <c r="M124" s="933"/>
      <c r="N124" s="933"/>
      <c r="O124" s="933"/>
      <c r="P124" s="933"/>
      <c r="Q124" s="933"/>
      <c r="R124" s="933"/>
      <c r="S124" s="933"/>
      <c r="T124" s="933"/>
      <c r="U124" s="933"/>
      <c r="V124" s="963"/>
      <c r="W124" s="963"/>
      <c r="X124" s="963"/>
      <c r="Y124" s="98"/>
      <c r="Z124" s="98"/>
      <c r="AA124" s="98"/>
      <c r="AB124" s="98"/>
      <c r="AC124" s="98"/>
      <c r="AD124" s="98"/>
      <c r="AE124" s="98"/>
      <c r="AF124" s="98"/>
    </row>
    <row r="125" ht="13.5" customHeight="1">
      <c r="A125" s="98"/>
      <c r="B125" s="98"/>
      <c r="C125" s="98"/>
      <c r="D125" s="98"/>
      <c r="E125" s="98"/>
      <c r="F125" s="78"/>
      <c r="G125" s="964"/>
      <c r="H125" s="960"/>
      <c r="I125" s="933"/>
      <c r="J125" s="933"/>
      <c r="K125" s="933"/>
      <c r="L125" s="933"/>
      <c r="M125" s="933"/>
      <c r="N125" s="933"/>
      <c r="O125" s="933"/>
      <c r="P125" s="933"/>
      <c r="Q125" s="933"/>
      <c r="R125" s="933"/>
      <c r="S125" s="933"/>
      <c r="T125" s="933"/>
      <c r="U125" s="933"/>
      <c r="V125" s="963"/>
      <c r="W125" s="963"/>
      <c r="X125" s="963"/>
      <c r="Y125" s="98"/>
      <c r="Z125" s="98"/>
      <c r="AA125" s="98"/>
      <c r="AB125" s="98"/>
      <c r="AC125" s="98"/>
      <c r="AD125" s="98"/>
      <c r="AE125" s="98"/>
      <c r="AF125" s="98"/>
    </row>
    <row r="126" ht="13.5" customHeight="1">
      <c r="A126" s="98"/>
      <c r="B126" s="98"/>
      <c r="C126" s="98"/>
      <c r="D126" s="98"/>
      <c r="E126" s="98"/>
      <c r="F126" s="78"/>
      <c r="G126" s="964"/>
      <c r="H126" s="962"/>
      <c r="I126" s="933"/>
      <c r="J126" s="933"/>
      <c r="K126" s="933"/>
      <c r="L126" s="933"/>
      <c r="M126" s="933"/>
      <c r="N126" s="933"/>
      <c r="O126" s="933"/>
      <c r="P126" s="933"/>
      <c r="Q126" s="933"/>
      <c r="R126" s="933"/>
      <c r="S126" s="933"/>
      <c r="T126" s="933"/>
      <c r="U126" s="933"/>
      <c r="V126" s="963"/>
      <c r="W126" s="963"/>
      <c r="X126" s="963"/>
      <c r="Y126" s="98"/>
      <c r="Z126" s="98"/>
      <c r="AA126" s="98"/>
      <c r="AB126" s="98"/>
      <c r="AC126" s="98"/>
      <c r="AD126" s="98"/>
      <c r="AE126" s="98"/>
      <c r="AF126" s="98"/>
    </row>
    <row r="127" ht="13.5" customHeight="1">
      <c r="A127" s="98"/>
      <c r="B127" s="98"/>
      <c r="C127" s="98"/>
      <c r="D127" s="98"/>
      <c r="E127" s="98"/>
      <c r="F127" s="78"/>
      <c r="G127" s="908"/>
      <c r="H127" s="960"/>
      <c r="I127" s="933"/>
      <c r="J127" s="933"/>
      <c r="K127" s="933"/>
      <c r="L127" s="933"/>
      <c r="M127" s="933"/>
      <c r="N127" s="933"/>
      <c r="O127" s="933"/>
      <c r="P127" s="933"/>
      <c r="Q127" s="933"/>
      <c r="R127" s="933"/>
      <c r="S127" s="933"/>
      <c r="T127" s="933"/>
      <c r="U127" s="933"/>
      <c r="V127" s="963"/>
      <c r="W127" s="963"/>
      <c r="X127" s="963"/>
      <c r="Y127" s="98"/>
      <c r="Z127" s="98"/>
      <c r="AA127" s="98"/>
      <c r="AB127" s="98"/>
      <c r="AC127" s="98"/>
      <c r="AD127" s="98"/>
      <c r="AE127" s="98"/>
      <c r="AF127" s="98"/>
    </row>
    <row r="128" ht="13.5" customHeight="1">
      <c r="A128" s="98"/>
      <c r="B128" s="98"/>
      <c r="C128" s="98"/>
      <c r="D128" s="98"/>
      <c r="E128" s="98"/>
      <c r="F128" s="78"/>
      <c r="G128" s="908"/>
      <c r="H128" s="960"/>
      <c r="I128" s="933"/>
      <c r="J128" s="933"/>
      <c r="K128" s="933"/>
      <c r="L128" s="933"/>
      <c r="M128" s="933"/>
      <c r="N128" s="933"/>
      <c r="O128" s="933"/>
      <c r="P128" s="933"/>
      <c r="Q128" s="933"/>
      <c r="R128" s="933"/>
      <c r="S128" s="933"/>
      <c r="T128" s="933"/>
      <c r="U128" s="933"/>
      <c r="V128" s="963"/>
      <c r="W128" s="963"/>
      <c r="X128" s="963"/>
      <c r="Y128" s="98"/>
      <c r="Z128" s="98"/>
      <c r="AA128" s="98"/>
      <c r="AB128" s="98"/>
      <c r="AC128" s="98"/>
      <c r="AD128" s="98"/>
      <c r="AE128" s="98"/>
      <c r="AF128" s="98"/>
    </row>
    <row r="129" ht="13.5" customHeight="1">
      <c r="A129" s="98"/>
      <c r="B129" s="98"/>
      <c r="C129" s="98"/>
      <c r="D129" s="98"/>
      <c r="E129" s="98"/>
      <c r="F129" s="78"/>
      <c r="G129" s="908"/>
      <c r="H129" s="962"/>
      <c r="I129" s="933"/>
      <c r="J129" s="933"/>
      <c r="K129" s="933"/>
      <c r="L129" s="933"/>
      <c r="M129" s="933"/>
      <c r="N129" s="933"/>
      <c r="O129" s="933"/>
      <c r="P129" s="933"/>
      <c r="Q129" s="933"/>
      <c r="R129" s="933"/>
      <c r="S129" s="933"/>
      <c r="T129" s="933"/>
      <c r="U129" s="933"/>
      <c r="V129" s="963"/>
      <c r="W129" s="963"/>
      <c r="X129" s="963"/>
      <c r="Y129" s="98"/>
      <c r="Z129" s="98"/>
      <c r="AA129" s="98"/>
      <c r="AB129" s="98"/>
      <c r="AC129" s="98"/>
      <c r="AD129" s="98"/>
      <c r="AE129" s="98"/>
      <c r="AF129" s="98"/>
    </row>
    <row r="130" ht="13.5" customHeight="1">
      <c r="A130" s="98"/>
      <c r="B130" s="98"/>
      <c r="C130" s="98"/>
      <c r="D130" s="98"/>
      <c r="E130" s="98"/>
      <c r="F130" s="78"/>
      <c r="G130" s="908"/>
      <c r="H130" s="960"/>
      <c r="I130" s="933"/>
      <c r="J130" s="933"/>
      <c r="K130" s="933"/>
      <c r="L130" s="933"/>
      <c r="M130" s="933"/>
      <c r="N130" s="933"/>
      <c r="O130" s="933"/>
      <c r="P130" s="933"/>
      <c r="Q130" s="933"/>
      <c r="R130" s="933"/>
      <c r="S130" s="933"/>
      <c r="T130" s="933"/>
      <c r="U130" s="933"/>
      <c r="V130" s="963"/>
      <c r="W130" s="963"/>
      <c r="X130" s="963"/>
      <c r="Y130" s="98"/>
      <c r="Z130" s="98"/>
      <c r="AA130" s="98"/>
      <c r="AB130" s="98"/>
      <c r="AC130" s="98"/>
      <c r="AD130" s="98"/>
      <c r="AE130" s="98"/>
      <c r="AF130" s="98"/>
    </row>
    <row r="131" ht="13.5" customHeight="1">
      <c r="A131" s="98"/>
      <c r="B131" s="98"/>
      <c r="C131" s="98"/>
      <c r="D131" s="98"/>
      <c r="E131" s="98"/>
      <c r="F131" s="78"/>
      <c r="G131" s="908"/>
      <c r="H131" s="960"/>
      <c r="I131" s="933"/>
      <c r="J131" s="933"/>
      <c r="K131" s="933"/>
      <c r="L131" s="933"/>
      <c r="M131" s="933"/>
      <c r="N131" s="933"/>
      <c r="O131" s="933"/>
      <c r="P131" s="933"/>
      <c r="Q131" s="933"/>
      <c r="R131" s="933"/>
      <c r="S131" s="933"/>
      <c r="T131" s="933"/>
      <c r="U131" s="933"/>
      <c r="V131" s="963"/>
      <c r="W131" s="963"/>
      <c r="X131" s="963"/>
      <c r="Y131" s="98"/>
      <c r="Z131" s="98"/>
      <c r="AA131" s="98"/>
      <c r="AB131" s="98"/>
      <c r="AC131" s="98"/>
      <c r="AD131" s="98"/>
      <c r="AE131" s="98"/>
      <c r="AF131" s="98"/>
    </row>
    <row r="132" ht="13.5" customHeight="1">
      <c r="A132" s="98"/>
      <c r="B132" s="98"/>
      <c r="C132" s="98"/>
      <c r="D132" s="98"/>
      <c r="E132" s="98"/>
      <c r="F132" s="78"/>
      <c r="G132" s="908"/>
      <c r="H132" s="962"/>
      <c r="I132" s="933"/>
      <c r="J132" s="933"/>
      <c r="K132" s="933"/>
      <c r="L132" s="933"/>
      <c r="M132" s="933"/>
      <c r="N132" s="933"/>
      <c r="O132" s="933"/>
      <c r="P132" s="933"/>
      <c r="Q132" s="933"/>
      <c r="R132" s="933"/>
      <c r="S132" s="933"/>
      <c r="T132" s="933"/>
      <c r="U132" s="933"/>
      <c r="V132" s="963"/>
      <c r="W132" s="963"/>
      <c r="X132" s="963"/>
      <c r="Y132" s="98"/>
      <c r="Z132" s="98"/>
      <c r="AA132" s="98"/>
      <c r="AB132" s="98"/>
      <c r="AC132" s="98"/>
      <c r="AD132" s="98"/>
      <c r="AE132" s="98"/>
      <c r="AF132" s="98"/>
    </row>
    <row r="133" ht="13.5" customHeight="1">
      <c r="A133" s="98"/>
      <c r="B133" s="98"/>
      <c r="C133" s="98"/>
      <c r="D133" s="98"/>
      <c r="E133" s="98"/>
      <c r="F133" s="78"/>
      <c r="G133" s="908"/>
      <c r="H133" s="960"/>
      <c r="I133" s="933"/>
      <c r="J133" s="933"/>
      <c r="K133" s="933"/>
      <c r="L133" s="933"/>
      <c r="M133" s="933"/>
      <c r="N133" s="933"/>
      <c r="O133" s="933"/>
      <c r="P133" s="933"/>
      <c r="Q133" s="933"/>
      <c r="R133" s="933"/>
      <c r="S133" s="933"/>
      <c r="T133" s="933"/>
      <c r="U133" s="933"/>
      <c r="V133" s="963"/>
      <c r="W133" s="963"/>
      <c r="X133" s="963"/>
      <c r="Y133" s="98"/>
      <c r="Z133" s="98"/>
      <c r="AA133" s="98"/>
      <c r="AB133" s="98"/>
      <c r="AC133" s="98"/>
      <c r="AD133" s="98"/>
      <c r="AE133" s="98"/>
      <c r="AF133" s="98"/>
    </row>
    <row r="134" ht="13.5" customHeight="1">
      <c r="A134" s="98"/>
      <c r="B134" s="98"/>
      <c r="C134" s="98"/>
      <c r="D134" s="98"/>
      <c r="E134" s="98"/>
      <c r="F134" s="78"/>
      <c r="G134" s="908"/>
      <c r="H134" s="960"/>
      <c r="I134" s="933"/>
      <c r="J134" s="933"/>
      <c r="K134" s="933"/>
      <c r="L134" s="933"/>
      <c r="M134" s="933"/>
      <c r="N134" s="933"/>
      <c r="O134" s="933"/>
      <c r="P134" s="933"/>
      <c r="Q134" s="933"/>
      <c r="R134" s="933"/>
      <c r="S134" s="933"/>
      <c r="T134" s="933"/>
      <c r="U134" s="933"/>
      <c r="V134" s="963"/>
      <c r="W134" s="963"/>
      <c r="X134" s="963"/>
      <c r="Y134" s="98"/>
      <c r="Z134" s="98"/>
      <c r="AA134" s="98"/>
      <c r="AB134" s="98"/>
      <c r="AC134" s="98"/>
      <c r="AD134" s="98"/>
      <c r="AE134" s="98"/>
      <c r="AF134" s="98"/>
    </row>
    <row r="135" ht="13.5" customHeight="1">
      <c r="A135" s="98"/>
      <c r="B135" s="98"/>
      <c r="C135" s="98"/>
      <c r="D135" s="98"/>
      <c r="E135" s="98"/>
      <c r="F135" s="78"/>
      <c r="G135" s="908"/>
      <c r="H135" s="962"/>
      <c r="I135" s="933"/>
      <c r="J135" s="933"/>
      <c r="K135" s="933"/>
      <c r="L135" s="933"/>
      <c r="M135" s="933"/>
      <c r="N135" s="933"/>
      <c r="O135" s="933"/>
      <c r="P135" s="933"/>
      <c r="Q135" s="933"/>
      <c r="R135" s="933"/>
      <c r="S135" s="933"/>
      <c r="T135" s="933"/>
      <c r="U135" s="933"/>
      <c r="V135" s="963"/>
      <c r="W135" s="963"/>
      <c r="X135" s="963"/>
      <c r="Y135" s="98"/>
      <c r="Z135" s="98"/>
      <c r="AA135" s="98"/>
      <c r="AB135" s="98"/>
      <c r="AC135" s="98"/>
      <c r="AD135" s="98"/>
      <c r="AE135" s="98"/>
      <c r="AF135" s="98"/>
    </row>
    <row r="136" ht="13.5" customHeight="1">
      <c r="A136" s="98"/>
      <c r="B136" s="98"/>
      <c r="C136" s="98"/>
      <c r="D136" s="98"/>
      <c r="E136" s="98"/>
      <c r="F136" s="78"/>
      <c r="G136" s="908"/>
      <c r="H136" s="960"/>
      <c r="I136" s="933"/>
      <c r="J136" s="933"/>
      <c r="K136" s="933"/>
      <c r="L136" s="933"/>
      <c r="M136" s="933"/>
      <c r="N136" s="933"/>
      <c r="O136" s="933"/>
      <c r="P136" s="933"/>
      <c r="Q136" s="933"/>
      <c r="R136" s="933"/>
      <c r="S136" s="933"/>
      <c r="T136" s="933"/>
      <c r="U136" s="933"/>
      <c r="V136" s="963"/>
      <c r="W136" s="963"/>
      <c r="X136" s="963"/>
      <c r="Y136" s="98"/>
      <c r="Z136" s="98"/>
      <c r="AA136" s="98"/>
      <c r="AB136" s="98"/>
      <c r="AC136" s="98"/>
      <c r="AD136" s="98"/>
      <c r="AE136" s="98"/>
      <c r="AF136" s="98"/>
    </row>
    <row r="137" ht="13.5" customHeight="1">
      <c r="A137" s="98"/>
      <c r="B137" s="98"/>
      <c r="C137" s="98"/>
      <c r="D137" s="98"/>
      <c r="E137" s="98"/>
      <c r="F137" s="78"/>
      <c r="G137" s="908"/>
      <c r="H137" s="960"/>
      <c r="I137" s="933"/>
      <c r="J137" s="961"/>
      <c r="K137" s="961"/>
      <c r="L137" s="961"/>
      <c r="M137" s="961"/>
      <c r="N137" s="961"/>
      <c r="O137" s="961"/>
      <c r="P137" s="961"/>
      <c r="Q137" s="961"/>
      <c r="R137" s="961"/>
      <c r="S137" s="961"/>
      <c r="T137" s="961"/>
      <c r="U137" s="961"/>
      <c r="V137" s="963"/>
      <c r="W137" s="963"/>
      <c r="X137" s="963"/>
      <c r="Y137" s="98"/>
      <c r="Z137" s="98"/>
      <c r="AA137" s="98"/>
      <c r="AB137" s="98"/>
      <c r="AC137" s="98"/>
      <c r="AD137" s="98"/>
      <c r="AE137" s="98"/>
      <c r="AF137" s="98"/>
    </row>
    <row r="138" ht="13.5" customHeight="1">
      <c r="A138" s="98"/>
      <c r="B138" s="98"/>
      <c r="C138" s="98"/>
      <c r="D138" s="98"/>
      <c r="E138" s="98"/>
      <c r="F138" s="78"/>
      <c r="G138" s="531"/>
      <c r="H138" s="955"/>
      <c r="I138" s="903"/>
      <c r="J138" s="903"/>
      <c r="K138" s="903"/>
      <c r="L138" s="903"/>
      <c r="M138" s="903"/>
      <c r="N138" s="903"/>
      <c r="O138" s="903"/>
      <c r="P138" s="903"/>
      <c r="Q138" s="903"/>
      <c r="R138" s="903"/>
      <c r="S138" s="903"/>
      <c r="T138" s="903"/>
      <c r="U138" s="903"/>
      <c r="V138" s="956"/>
      <c r="W138" s="956"/>
      <c r="X138" s="956"/>
      <c r="Y138" s="98"/>
      <c r="Z138" s="98"/>
      <c r="AA138" s="98"/>
      <c r="AB138" s="98"/>
      <c r="AC138" s="98"/>
      <c r="AD138" s="98"/>
      <c r="AE138" s="98"/>
      <c r="AF138" s="98"/>
    </row>
    <row r="139" ht="13.5" customHeight="1">
      <c r="A139" s="98"/>
      <c r="B139" s="98"/>
      <c r="C139" s="98"/>
      <c r="D139" s="98"/>
      <c r="E139" s="98"/>
      <c r="F139" s="78"/>
      <c r="G139" s="531"/>
      <c r="H139" s="531"/>
      <c r="I139" s="6"/>
      <c r="J139" s="6"/>
      <c r="K139" s="6"/>
      <c r="L139" s="6"/>
      <c r="M139" s="6"/>
      <c r="N139" s="6"/>
      <c r="O139" s="6"/>
      <c r="P139" s="6"/>
      <c r="Q139" s="6"/>
      <c r="R139" s="6"/>
      <c r="S139" s="6"/>
      <c r="T139" s="6"/>
      <c r="U139" s="6"/>
      <c r="V139" s="511"/>
      <c r="W139" s="511"/>
      <c r="X139" s="511"/>
      <c r="Y139" s="98"/>
      <c r="Z139" s="98"/>
      <c r="AA139" s="98"/>
      <c r="AB139" s="98"/>
      <c r="AC139" s="98"/>
      <c r="AD139" s="98"/>
      <c r="AE139" s="98"/>
      <c r="AF139" s="98"/>
    </row>
    <row r="140" ht="13.5" customHeight="1">
      <c r="A140" s="98"/>
      <c r="B140" s="98"/>
      <c r="C140" s="98"/>
      <c r="D140" s="98"/>
      <c r="E140" s="98"/>
      <c r="F140" s="78"/>
      <c r="G140" s="531"/>
      <c r="H140" s="531"/>
      <c r="I140" s="6"/>
      <c r="J140" s="6"/>
      <c r="K140" s="6"/>
      <c r="L140" s="6"/>
      <c r="M140" s="6"/>
      <c r="N140" s="6"/>
      <c r="O140" s="6"/>
      <c r="P140" s="6"/>
      <c r="Q140" s="6"/>
      <c r="R140" s="942"/>
      <c r="S140" s="903"/>
      <c r="T140" s="6"/>
      <c r="U140" s="6"/>
      <c r="V140" s="511"/>
      <c r="W140" s="511"/>
      <c r="X140" s="511"/>
      <c r="Y140" s="98"/>
      <c r="Z140" s="98"/>
      <c r="AA140" s="98"/>
      <c r="AB140" s="98"/>
      <c r="AC140" s="98"/>
      <c r="AD140" s="98"/>
      <c r="AE140" s="98"/>
      <c r="AF140" s="98"/>
    </row>
    <row r="141" ht="13.5" customHeight="1">
      <c r="A141" s="98"/>
      <c r="B141" s="98"/>
      <c r="C141" s="98"/>
      <c r="D141" s="98"/>
      <c r="E141" s="98"/>
      <c r="F141" s="78"/>
      <c r="G141" s="531"/>
      <c r="H141" s="531"/>
      <c r="I141" s="6"/>
      <c r="J141" s="965"/>
      <c r="K141" s="903"/>
      <c r="L141" s="903"/>
      <c r="M141" s="908"/>
      <c r="N141" s="903"/>
      <c r="O141" s="6"/>
      <c r="P141" s="6"/>
      <c r="Q141" s="6"/>
      <c r="R141" s="942"/>
      <c r="S141" s="903"/>
      <c r="T141" s="6"/>
      <c r="U141" s="6"/>
      <c r="V141" s="511"/>
      <c r="W141" s="511"/>
      <c r="X141" s="511"/>
      <c r="Y141" s="98"/>
      <c r="Z141" s="98"/>
      <c r="AA141" s="98"/>
      <c r="AB141" s="98"/>
      <c r="AC141" s="98"/>
      <c r="AD141" s="98"/>
      <c r="AE141" s="98"/>
      <c r="AF141" s="98"/>
    </row>
    <row r="142" ht="13.5" customHeight="1">
      <c r="A142" s="98"/>
      <c r="B142" s="98"/>
      <c r="C142" s="98"/>
      <c r="D142" s="98"/>
      <c r="E142" s="98"/>
      <c r="F142" s="78"/>
      <c r="G142" s="531"/>
      <c r="H142" s="531"/>
      <c r="I142" s="6"/>
      <c r="J142" s="6"/>
      <c r="K142" s="6"/>
      <c r="L142" s="6"/>
      <c r="M142" s="6"/>
      <c r="N142" s="6"/>
      <c r="O142" s="6"/>
      <c r="P142" s="6"/>
      <c r="Q142" s="6"/>
      <c r="R142" s="6"/>
      <c r="S142" s="6"/>
      <c r="T142" s="6"/>
      <c r="U142" s="6"/>
      <c r="V142" s="511"/>
      <c r="W142" s="511"/>
      <c r="X142" s="511"/>
      <c r="Y142" s="98"/>
      <c r="Z142" s="98"/>
      <c r="AA142" s="98"/>
      <c r="AB142" s="98"/>
      <c r="AC142" s="98"/>
      <c r="AD142" s="98"/>
      <c r="AE142" s="98"/>
      <c r="AF142" s="98"/>
    </row>
    <row r="143" ht="13.5" customHeight="1">
      <c r="A143" s="98"/>
      <c r="B143" s="98"/>
      <c r="C143" s="98"/>
      <c r="D143" s="98"/>
      <c r="E143" s="98"/>
      <c r="F143" s="78"/>
      <c r="G143" s="904"/>
      <c r="H143" s="6"/>
      <c r="Y143" s="98"/>
      <c r="Z143" s="98"/>
      <c r="AA143" s="98"/>
      <c r="AB143" s="98"/>
      <c r="AC143" s="98"/>
      <c r="AD143" s="98"/>
      <c r="AE143" s="98"/>
      <c r="AF143" s="98"/>
    </row>
    <row r="144" ht="13.5" customHeight="1">
      <c r="A144" s="98"/>
      <c r="B144" s="98"/>
      <c r="C144" s="98"/>
      <c r="D144" s="98"/>
      <c r="E144" s="98"/>
      <c r="F144" s="78"/>
      <c r="G144" s="531"/>
      <c r="H144" s="531"/>
      <c r="I144" s="903"/>
      <c r="J144" s="959"/>
      <c r="K144" s="903"/>
      <c r="L144" s="6"/>
      <c r="M144" s="6"/>
      <c r="N144" s="6"/>
      <c r="O144" s="6"/>
      <c r="P144" s="6"/>
      <c r="Q144" s="6"/>
      <c r="R144" s="6"/>
      <c r="S144" s="6"/>
      <c r="T144" s="6"/>
      <c r="U144" s="6"/>
      <c r="V144" s="511"/>
      <c r="W144" s="511"/>
      <c r="X144" s="956"/>
      <c r="Y144" s="98"/>
      <c r="Z144" s="98"/>
      <c r="AA144" s="98"/>
      <c r="AB144" s="98"/>
      <c r="AC144" s="98"/>
      <c r="AD144" s="98"/>
      <c r="AE144" s="98"/>
      <c r="AF144" s="98"/>
    </row>
    <row r="145" ht="13.5" customHeight="1">
      <c r="A145" s="98"/>
      <c r="B145" s="98"/>
      <c r="C145" s="98"/>
      <c r="D145" s="98"/>
      <c r="E145" s="98"/>
      <c r="F145" s="78"/>
      <c r="G145" s="531"/>
      <c r="H145" s="531"/>
      <c r="I145" s="903"/>
      <c r="J145" s="959"/>
      <c r="K145" s="903"/>
      <c r="L145" s="903"/>
      <c r="M145" s="903"/>
      <c r="N145" s="903"/>
      <c r="O145" s="6"/>
      <c r="P145" s="6"/>
      <c r="Q145" s="6"/>
      <c r="R145" s="6"/>
      <c r="S145" s="6"/>
      <c r="T145" s="6"/>
      <c r="U145" s="6"/>
      <c r="V145" s="511"/>
      <c r="W145" s="511"/>
      <c r="X145" s="956"/>
      <c r="Y145" s="98"/>
      <c r="Z145" s="98"/>
      <c r="AA145" s="98"/>
      <c r="AB145" s="98"/>
      <c r="AC145" s="98"/>
      <c r="AD145" s="98"/>
      <c r="AE145" s="98"/>
      <c r="AF145" s="98"/>
    </row>
    <row r="146" ht="13.5" customHeight="1">
      <c r="A146" s="98"/>
      <c r="B146" s="98"/>
      <c r="C146" s="98"/>
      <c r="D146" s="98"/>
      <c r="E146" s="98"/>
      <c r="F146" s="78"/>
      <c r="G146" s="531"/>
      <c r="H146" s="531"/>
      <c r="I146" s="903"/>
      <c r="J146" s="959"/>
      <c r="K146" s="903"/>
      <c r="L146" s="6"/>
      <c r="M146" s="6"/>
      <c r="N146" s="6"/>
      <c r="O146" s="6"/>
      <c r="P146" s="6"/>
      <c r="Q146" s="6"/>
      <c r="R146" s="6"/>
      <c r="S146" s="6"/>
      <c r="T146" s="6"/>
      <c r="U146" s="6"/>
      <c r="V146" s="511"/>
      <c r="W146" s="511"/>
      <c r="X146" s="956"/>
      <c r="Y146" s="98"/>
      <c r="Z146" s="98"/>
      <c r="AA146" s="98"/>
      <c r="AB146" s="98"/>
      <c r="AC146" s="98"/>
      <c r="AD146" s="98"/>
      <c r="AE146" s="98"/>
      <c r="AF146" s="98"/>
    </row>
    <row r="147" ht="13.5" customHeight="1">
      <c r="A147" s="98"/>
      <c r="B147" s="98"/>
      <c r="C147" s="98"/>
      <c r="D147" s="98"/>
      <c r="E147" s="98"/>
      <c r="F147" s="78"/>
      <c r="G147" s="531"/>
      <c r="H147" s="531"/>
      <c r="I147" s="903"/>
      <c r="J147" s="933"/>
      <c r="K147" s="6"/>
      <c r="L147" s="6"/>
      <c r="M147" s="6"/>
      <c r="N147" s="6"/>
      <c r="O147" s="6"/>
      <c r="P147" s="6"/>
      <c r="Q147" s="6"/>
      <c r="R147" s="6"/>
      <c r="S147" s="6"/>
      <c r="T147" s="6"/>
      <c r="U147" s="6"/>
      <c r="V147" s="511"/>
      <c r="W147" s="511"/>
      <c r="X147" s="956"/>
      <c r="Y147" s="98"/>
      <c r="Z147" s="98"/>
      <c r="AA147" s="98"/>
      <c r="AB147" s="98"/>
      <c r="AC147" s="98"/>
      <c r="AD147" s="98"/>
      <c r="AE147" s="98"/>
      <c r="AF147" s="98"/>
    </row>
    <row r="148" ht="13.5" customHeight="1">
      <c r="A148" s="98"/>
      <c r="B148" s="98"/>
      <c r="C148" s="98"/>
      <c r="D148" s="98"/>
      <c r="E148" s="98"/>
      <c r="F148" s="78"/>
      <c r="G148" s="531"/>
      <c r="H148" s="531"/>
      <c r="I148" s="6"/>
      <c r="J148" s="6"/>
      <c r="K148" s="6"/>
      <c r="L148" s="6"/>
      <c r="M148" s="6"/>
      <c r="N148" s="6"/>
      <c r="O148" s="6"/>
      <c r="P148" s="6"/>
      <c r="Q148" s="6"/>
      <c r="R148" s="6"/>
      <c r="S148" s="6"/>
      <c r="T148" s="6"/>
      <c r="U148" s="6"/>
      <c r="V148" s="511"/>
      <c r="W148" s="511"/>
      <c r="X148" s="511"/>
      <c r="Y148" s="98"/>
      <c r="Z148" s="98"/>
      <c r="AA148" s="98"/>
      <c r="AB148" s="98"/>
      <c r="AC148" s="98"/>
      <c r="AD148" s="98"/>
      <c r="AE148" s="98"/>
      <c r="AF148" s="98"/>
    </row>
    <row r="149" ht="13.5" customHeight="1">
      <c r="A149" s="98"/>
      <c r="B149" s="98"/>
      <c r="C149" s="98"/>
      <c r="D149" s="98"/>
      <c r="E149" s="98"/>
      <c r="F149" s="78"/>
      <c r="G149" s="881"/>
      <c r="H149" s="193"/>
      <c r="I149" s="98"/>
      <c r="J149" s="98"/>
      <c r="K149" s="98"/>
      <c r="L149" s="98"/>
      <c r="M149" s="98"/>
      <c r="N149" s="98"/>
      <c r="O149" s="98"/>
      <c r="P149" s="98"/>
      <c r="Q149" s="98"/>
      <c r="R149" s="98"/>
      <c r="S149" s="398"/>
      <c r="T149" s="398"/>
      <c r="U149" s="98"/>
      <c r="V149" s="98"/>
      <c r="W149" s="98"/>
      <c r="X149" s="98"/>
      <c r="Y149" s="98"/>
      <c r="Z149" s="98"/>
      <c r="AA149" s="98"/>
      <c r="AB149" s="98"/>
      <c r="AC149" s="98"/>
      <c r="AD149" s="98"/>
      <c r="AE149" s="98"/>
      <c r="AF149" s="98"/>
    </row>
    <row r="150" ht="13.5" customHeight="1">
      <c r="A150" s="98"/>
      <c r="B150" s="98"/>
      <c r="C150" s="98"/>
      <c r="D150" s="98"/>
      <c r="E150" s="98"/>
      <c r="F150" s="78"/>
      <c r="G150" s="881"/>
      <c r="H150" s="193"/>
      <c r="I150" s="98"/>
      <c r="J150" s="98"/>
      <c r="K150" s="98"/>
      <c r="L150" s="98"/>
      <c r="M150" s="98"/>
      <c r="N150" s="98"/>
      <c r="O150" s="98"/>
      <c r="P150" s="98"/>
      <c r="Q150" s="98"/>
      <c r="R150" s="98"/>
      <c r="S150" s="398"/>
      <c r="T150" s="398"/>
      <c r="U150" s="98"/>
      <c r="V150" s="98"/>
      <c r="W150" s="98"/>
      <c r="X150" s="98"/>
      <c r="Y150" s="98"/>
      <c r="Z150" s="98"/>
      <c r="AA150" s="98"/>
      <c r="AB150" s="98"/>
      <c r="AC150" s="98"/>
      <c r="AD150" s="98"/>
      <c r="AE150" s="98"/>
      <c r="AF150" s="98"/>
    </row>
    <row r="151" ht="13.5" customHeight="1">
      <c r="A151" s="98"/>
      <c r="B151" s="98"/>
      <c r="C151" s="98"/>
      <c r="D151" s="98"/>
      <c r="E151" s="98"/>
      <c r="F151" s="78"/>
      <c r="G151" s="881"/>
      <c r="H151" s="193"/>
      <c r="I151" s="98"/>
      <c r="J151" s="98"/>
      <c r="K151" s="98"/>
      <c r="L151" s="98"/>
      <c r="M151" s="98"/>
      <c r="N151" s="98"/>
      <c r="O151" s="98"/>
      <c r="P151" s="98"/>
      <c r="Q151" s="98"/>
      <c r="R151" s="98"/>
      <c r="S151" s="398"/>
      <c r="T151" s="398"/>
      <c r="U151" s="98"/>
      <c r="V151" s="98"/>
      <c r="W151" s="98"/>
      <c r="X151" s="98"/>
      <c r="Y151" s="98"/>
      <c r="Z151" s="98"/>
      <c r="AA151" s="98"/>
      <c r="AB151" s="98"/>
      <c r="AC151" s="98"/>
      <c r="AD151" s="98"/>
      <c r="AE151" s="98"/>
      <c r="AF151" s="98"/>
    </row>
    <row r="152" ht="13.5" customHeight="1">
      <c r="A152" s="98"/>
      <c r="B152" s="98"/>
      <c r="C152" s="98"/>
      <c r="D152" s="98"/>
      <c r="E152" s="98"/>
      <c r="F152" s="78"/>
      <c r="G152" s="881"/>
      <c r="H152" s="193"/>
      <c r="I152" s="98"/>
      <c r="J152" s="98"/>
      <c r="K152" s="98"/>
      <c r="L152" s="98"/>
      <c r="M152" s="98"/>
      <c r="N152" s="98"/>
      <c r="O152" s="98"/>
      <c r="P152" s="98"/>
      <c r="Q152" s="98"/>
      <c r="R152" s="98"/>
      <c r="S152" s="398"/>
      <c r="T152" s="398"/>
      <c r="U152" s="98"/>
      <c r="V152" s="98"/>
      <c r="W152" s="98"/>
      <c r="X152" s="98"/>
      <c r="Y152" s="98"/>
      <c r="Z152" s="98"/>
      <c r="AA152" s="98"/>
      <c r="AB152" s="98"/>
      <c r="AC152" s="98"/>
      <c r="AD152" s="98"/>
      <c r="AE152" s="98"/>
      <c r="AF152" s="98"/>
    </row>
    <row r="153" ht="13.5" customHeight="1">
      <c r="A153" s="98"/>
      <c r="B153" s="98"/>
      <c r="C153" s="98"/>
      <c r="D153" s="98"/>
      <c r="E153" s="98"/>
      <c r="F153" s="78"/>
      <c r="G153" s="881"/>
      <c r="H153" s="193"/>
      <c r="I153" s="98"/>
      <c r="J153" s="98"/>
      <c r="K153" s="98"/>
      <c r="L153" s="98"/>
      <c r="M153" s="98"/>
      <c r="N153" s="98"/>
      <c r="O153" s="98"/>
      <c r="P153" s="98"/>
      <c r="Q153" s="98"/>
      <c r="R153" s="98"/>
      <c r="S153" s="398"/>
      <c r="T153" s="398"/>
      <c r="U153" s="98"/>
      <c r="V153" s="98"/>
      <c r="W153" s="98"/>
      <c r="X153" s="98"/>
      <c r="Y153" s="98"/>
      <c r="Z153" s="98"/>
      <c r="AA153" s="98"/>
      <c r="AB153" s="98"/>
      <c r="AC153" s="98"/>
      <c r="AD153" s="98"/>
      <c r="AE153" s="98"/>
      <c r="AF153" s="98"/>
    </row>
    <row r="154" ht="13.5" customHeight="1">
      <c r="A154" s="98"/>
      <c r="B154" s="98"/>
      <c r="C154" s="98"/>
      <c r="D154" s="98"/>
      <c r="E154" s="98"/>
      <c r="F154" s="78"/>
      <c r="G154" s="881"/>
      <c r="H154" s="193"/>
      <c r="I154" s="98"/>
      <c r="J154" s="98"/>
      <c r="K154" s="98"/>
      <c r="L154" s="98"/>
      <c r="M154" s="98"/>
      <c r="N154" s="98"/>
      <c r="O154" s="98"/>
      <c r="P154" s="98"/>
      <c r="Q154" s="98"/>
      <c r="R154" s="98"/>
      <c r="S154" s="398"/>
      <c r="T154" s="398"/>
      <c r="U154" s="98"/>
      <c r="V154" s="98"/>
      <c r="W154" s="98"/>
      <c r="X154" s="98"/>
      <c r="Y154" s="98"/>
      <c r="Z154" s="98"/>
      <c r="AA154" s="98"/>
      <c r="AB154" s="98"/>
      <c r="AC154" s="98"/>
      <c r="AD154" s="98"/>
      <c r="AE154" s="98"/>
      <c r="AF154" s="98"/>
    </row>
    <row r="155" ht="13.5" customHeight="1">
      <c r="A155" s="98"/>
      <c r="B155" s="98"/>
      <c r="C155" s="98"/>
      <c r="D155" s="98"/>
      <c r="E155" s="98"/>
      <c r="F155" s="78"/>
      <c r="G155" s="881"/>
      <c r="H155" s="193"/>
      <c r="I155" s="98"/>
      <c r="J155" s="98"/>
      <c r="K155" s="98"/>
      <c r="L155" s="98"/>
      <c r="M155" s="98"/>
      <c r="N155" s="98"/>
      <c r="O155" s="98"/>
      <c r="P155" s="98"/>
      <c r="Q155" s="98"/>
      <c r="R155" s="98"/>
      <c r="S155" s="398"/>
      <c r="T155" s="398"/>
      <c r="U155" s="98"/>
      <c r="V155" s="98"/>
      <c r="W155" s="98"/>
      <c r="X155" s="98"/>
      <c r="Y155" s="98"/>
      <c r="Z155" s="98"/>
      <c r="AA155" s="98"/>
      <c r="AB155" s="98"/>
      <c r="AC155" s="98"/>
      <c r="AD155" s="98"/>
      <c r="AE155" s="98"/>
      <c r="AF155" s="98"/>
    </row>
    <row r="156" ht="13.5" customHeight="1">
      <c r="A156" s="98"/>
      <c r="B156" s="98"/>
      <c r="C156" s="98"/>
      <c r="D156" s="98"/>
      <c r="E156" s="98"/>
      <c r="F156" s="78"/>
      <c r="G156" s="881"/>
      <c r="H156" s="193"/>
      <c r="I156" s="98"/>
      <c r="J156" s="98"/>
      <c r="K156" s="98"/>
      <c r="L156" s="98"/>
      <c r="M156" s="98"/>
      <c r="N156" s="98"/>
      <c r="O156" s="98"/>
      <c r="P156" s="98"/>
      <c r="Q156" s="98"/>
      <c r="R156" s="98"/>
      <c r="S156" s="398"/>
      <c r="T156" s="398"/>
      <c r="U156" s="98"/>
      <c r="V156" s="98"/>
      <c r="W156" s="98"/>
      <c r="X156" s="98"/>
      <c r="Y156" s="98"/>
      <c r="Z156" s="98"/>
      <c r="AA156" s="98"/>
      <c r="AB156" s="98"/>
      <c r="AC156" s="98"/>
      <c r="AD156" s="98"/>
      <c r="AE156" s="98"/>
      <c r="AF156" s="98"/>
    </row>
    <row r="157" ht="13.5" customHeight="1">
      <c r="A157" s="98"/>
      <c r="B157" s="98"/>
      <c r="C157" s="98"/>
      <c r="D157" s="98"/>
      <c r="E157" s="98"/>
      <c r="F157" s="78"/>
      <c r="G157" s="881"/>
      <c r="H157" s="193"/>
      <c r="I157" s="98"/>
      <c r="J157" s="98"/>
      <c r="K157" s="98"/>
      <c r="L157" s="98"/>
      <c r="M157" s="98"/>
      <c r="N157" s="98"/>
      <c r="O157" s="98"/>
      <c r="P157" s="98"/>
      <c r="Q157" s="98"/>
      <c r="R157" s="98"/>
      <c r="S157" s="398"/>
      <c r="T157" s="398"/>
      <c r="U157" s="98"/>
      <c r="V157" s="98"/>
      <c r="W157" s="98"/>
      <c r="X157" s="98"/>
      <c r="Y157" s="98"/>
      <c r="Z157" s="98"/>
      <c r="AA157" s="98"/>
      <c r="AB157" s="98"/>
      <c r="AC157" s="98"/>
      <c r="AD157" s="98"/>
      <c r="AE157" s="98"/>
      <c r="AF157" s="98"/>
    </row>
    <row r="158" ht="13.5" customHeight="1">
      <c r="A158" s="98"/>
      <c r="B158" s="98"/>
      <c r="C158" s="98"/>
      <c r="D158" s="98"/>
      <c r="E158" s="98"/>
      <c r="F158" s="78"/>
      <c r="G158" s="881"/>
      <c r="H158" s="193"/>
      <c r="I158" s="98"/>
      <c r="J158" s="98"/>
      <c r="K158" s="98"/>
      <c r="L158" s="98"/>
      <c r="M158" s="98"/>
      <c r="N158" s="98"/>
      <c r="O158" s="98"/>
      <c r="P158" s="98"/>
      <c r="Q158" s="98"/>
      <c r="R158" s="98"/>
      <c r="S158" s="398"/>
      <c r="T158" s="398"/>
      <c r="U158" s="98"/>
      <c r="V158" s="98"/>
      <c r="W158" s="98"/>
      <c r="X158" s="98"/>
      <c r="Y158" s="98"/>
      <c r="Z158" s="98"/>
      <c r="AA158" s="98"/>
      <c r="AB158" s="98"/>
      <c r="AC158" s="98"/>
      <c r="AD158" s="98"/>
      <c r="AE158" s="98"/>
      <c r="AF158" s="98"/>
    </row>
    <row r="159" ht="13.5" customHeight="1">
      <c r="A159" s="98"/>
      <c r="B159" s="98"/>
      <c r="C159" s="98"/>
      <c r="D159" s="98"/>
      <c r="E159" s="98"/>
      <c r="F159" s="78"/>
      <c r="G159" s="881"/>
      <c r="H159" s="193"/>
      <c r="I159" s="98"/>
      <c r="J159" s="98"/>
      <c r="K159" s="98"/>
      <c r="L159" s="98"/>
      <c r="M159" s="98"/>
      <c r="N159" s="98"/>
      <c r="O159" s="98"/>
      <c r="P159" s="98"/>
      <c r="Q159" s="98"/>
      <c r="R159" s="98"/>
      <c r="S159" s="398"/>
      <c r="T159" s="398"/>
      <c r="U159" s="98"/>
      <c r="V159" s="98"/>
      <c r="W159" s="98"/>
      <c r="X159" s="98"/>
      <c r="Y159" s="98"/>
      <c r="Z159" s="98"/>
      <c r="AA159" s="98"/>
      <c r="AB159" s="98"/>
      <c r="AC159" s="98"/>
      <c r="AD159" s="98"/>
      <c r="AE159" s="98"/>
      <c r="AF159" s="98"/>
    </row>
    <row r="160" ht="13.5" customHeight="1">
      <c r="A160" s="98"/>
      <c r="B160" s="98"/>
      <c r="C160" s="98"/>
      <c r="D160" s="98"/>
      <c r="E160" s="98"/>
      <c r="F160" s="78"/>
      <c r="G160" s="881"/>
      <c r="H160" s="193"/>
      <c r="I160" s="98"/>
      <c r="J160" s="98"/>
      <c r="K160" s="98"/>
      <c r="L160" s="98"/>
      <c r="M160" s="98"/>
      <c r="N160" s="98"/>
      <c r="O160" s="98"/>
      <c r="P160" s="98"/>
      <c r="Q160" s="98"/>
      <c r="R160" s="98"/>
      <c r="S160" s="398"/>
      <c r="T160" s="398"/>
      <c r="U160" s="98"/>
      <c r="V160" s="98"/>
      <c r="W160" s="98"/>
      <c r="X160" s="98"/>
      <c r="Y160" s="98"/>
      <c r="Z160" s="98"/>
      <c r="AA160" s="98"/>
      <c r="AB160" s="98"/>
      <c r="AC160" s="98"/>
      <c r="AD160" s="98"/>
      <c r="AE160" s="98"/>
      <c r="AF160" s="98"/>
    </row>
    <row r="161" ht="13.5" customHeight="1">
      <c r="A161" s="98"/>
      <c r="B161" s="98"/>
      <c r="C161" s="98"/>
      <c r="D161" s="98"/>
      <c r="E161" s="98"/>
      <c r="F161" s="78"/>
      <c r="G161" s="881"/>
      <c r="H161" s="193"/>
      <c r="I161" s="98"/>
      <c r="J161" s="98"/>
      <c r="K161" s="98"/>
      <c r="L161" s="98"/>
      <c r="M161" s="98"/>
      <c r="N161" s="98"/>
      <c r="O161" s="98"/>
      <c r="P161" s="98"/>
      <c r="Q161" s="98"/>
      <c r="R161" s="98"/>
      <c r="S161" s="398"/>
      <c r="T161" s="398"/>
      <c r="U161" s="98"/>
      <c r="V161" s="98"/>
      <c r="W161" s="98"/>
      <c r="X161" s="98"/>
      <c r="Y161" s="98"/>
      <c r="Z161" s="98"/>
      <c r="AA161" s="98"/>
      <c r="AB161" s="98"/>
      <c r="AC161" s="98"/>
      <c r="AD161" s="98"/>
      <c r="AE161" s="98"/>
      <c r="AF161" s="98"/>
    </row>
    <row r="162" ht="13.5" customHeight="1">
      <c r="A162" s="98"/>
      <c r="B162" s="98"/>
      <c r="C162" s="98"/>
      <c r="D162" s="98"/>
      <c r="E162" s="98"/>
      <c r="F162" s="78"/>
      <c r="G162" s="881"/>
      <c r="H162" s="193"/>
      <c r="I162" s="98"/>
      <c r="J162" s="98"/>
      <c r="K162" s="98"/>
      <c r="L162" s="98"/>
      <c r="M162" s="98"/>
      <c r="N162" s="98"/>
      <c r="O162" s="98"/>
      <c r="P162" s="98"/>
      <c r="Q162" s="98"/>
      <c r="R162" s="98"/>
      <c r="S162" s="398"/>
      <c r="T162" s="398"/>
      <c r="U162" s="98"/>
      <c r="V162" s="98"/>
      <c r="W162" s="98"/>
      <c r="X162" s="98"/>
      <c r="Y162" s="98"/>
      <c r="Z162" s="98"/>
      <c r="AA162" s="98"/>
      <c r="AB162" s="98"/>
      <c r="AC162" s="98"/>
      <c r="AD162" s="98"/>
      <c r="AE162" s="98"/>
      <c r="AF162" s="98"/>
    </row>
    <row r="163" ht="13.5" customHeight="1">
      <c r="A163" s="98"/>
      <c r="B163" s="98"/>
      <c r="C163" s="98"/>
      <c r="D163" s="98"/>
      <c r="E163" s="98"/>
      <c r="F163" s="78"/>
      <c r="G163" s="881"/>
      <c r="H163" s="193"/>
      <c r="I163" s="98"/>
      <c r="J163" s="98"/>
      <c r="K163" s="98"/>
      <c r="L163" s="98"/>
      <c r="M163" s="98"/>
      <c r="N163" s="98"/>
      <c r="O163" s="98"/>
      <c r="P163" s="98"/>
      <c r="Q163" s="98"/>
      <c r="R163" s="98"/>
      <c r="S163" s="398"/>
      <c r="T163" s="398"/>
      <c r="U163" s="98"/>
      <c r="V163" s="98"/>
      <c r="W163" s="98"/>
      <c r="X163" s="98"/>
      <c r="Y163" s="98"/>
      <c r="Z163" s="98"/>
      <c r="AA163" s="98"/>
      <c r="AB163" s="98"/>
      <c r="AC163" s="98"/>
      <c r="AD163" s="98"/>
      <c r="AE163" s="98"/>
      <c r="AF163" s="98"/>
    </row>
    <row r="164" ht="13.5" customHeight="1">
      <c r="A164" s="98"/>
      <c r="B164" s="98"/>
      <c r="C164" s="98"/>
      <c r="D164" s="98"/>
      <c r="E164" s="98"/>
      <c r="F164" s="78"/>
      <c r="G164" s="881"/>
      <c r="H164" s="193"/>
      <c r="I164" s="98"/>
      <c r="J164" s="98"/>
      <c r="K164" s="98"/>
      <c r="L164" s="98"/>
      <c r="M164" s="98"/>
      <c r="N164" s="98"/>
      <c r="O164" s="98"/>
      <c r="P164" s="98"/>
      <c r="Q164" s="98"/>
      <c r="R164" s="98"/>
      <c r="S164" s="398"/>
      <c r="T164" s="398"/>
      <c r="U164" s="98"/>
      <c r="V164" s="98"/>
      <c r="W164" s="98"/>
      <c r="X164" s="98"/>
      <c r="Y164" s="98"/>
      <c r="Z164" s="98"/>
      <c r="AA164" s="98"/>
      <c r="AB164" s="98"/>
      <c r="AC164" s="98"/>
      <c r="AD164" s="98"/>
      <c r="AE164" s="98"/>
      <c r="AF164" s="98"/>
    </row>
    <row r="165" ht="13.5" customHeight="1">
      <c r="A165" s="98"/>
      <c r="B165" s="98"/>
      <c r="C165" s="98"/>
      <c r="D165" s="98"/>
      <c r="E165" s="98"/>
      <c r="F165" s="78"/>
      <c r="G165" s="881"/>
      <c r="H165" s="193"/>
      <c r="I165" s="98"/>
      <c r="J165" s="98"/>
      <c r="K165" s="98"/>
      <c r="L165" s="98"/>
      <c r="M165" s="98"/>
      <c r="N165" s="98"/>
      <c r="O165" s="98"/>
      <c r="P165" s="98"/>
      <c r="Q165" s="98"/>
      <c r="R165" s="98"/>
      <c r="S165" s="398"/>
      <c r="T165" s="398"/>
      <c r="U165" s="98"/>
      <c r="V165" s="98"/>
      <c r="W165" s="98"/>
      <c r="X165" s="98"/>
      <c r="Y165" s="98"/>
      <c r="Z165" s="98"/>
      <c r="AA165" s="98"/>
      <c r="AB165" s="98"/>
      <c r="AC165" s="98"/>
      <c r="AD165" s="98"/>
      <c r="AE165" s="98"/>
      <c r="AF165" s="98"/>
    </row>
    <row r="166" ht="13.5" customHeight="1">
      <c r="A166" s="98"/>
      <c r="B166" s="98"/>
      <c r="C166" s="98"/>
      <c r="D166" s="98"/>
      <c r="E166" s="98"/>
      <c r="F166" s="78"/>
      <c r="G166" s="881"/>
      <c r="H166" s="193"/>
      <c r="I166" s="98"/>
      <c r="J166" s="98"/>
      <c r="K166" s="98"/>
      <c r="L166" s="98"/>
      <c r="M166" s="98"/>
      <c r="N166" s="98"/>
      <c r="O166" s="98"/>
      <c r="P166" s="98"/>
      <c r="Q166" s="98"/>
      <c r="R166" s="98"/>
      <c r="S166" s="398"/>
      <c r="T166" s="398"/>
      <c r="U166" s="98"/>
      <c r="V166" s="98"/>
      <c r="W166" s="98"/>
      <c r="X166" s="98"/>
      <c r="Y166" s="98"/>
      <c r="Z166" s="98"/>
      <c r="AA166" s="98"/>
      <c r="AB166" s="98"/>
      <c r="AC166" s="98"/>
      <c r="AD166" s="98"/>
      <c r="AE166" s="98"/>
      <c r="AF166" s="98"/>
    </row>
    <row r="167" ht="13.5" customHeight="1">
      <c r="A167" s="98"/>
      <c r="B167" s="98"/>
      <c r="C167" s="98"/>
      <c r="D167" s="98"/>
      <c r="E167" s="98"/>
      <c r="F167" s="78"/>
      <c r="G167" s="881"/>
      <c r="H167" s="193"/>
      <c r="I167" s="98"/>
      <c r="J167" s="98"/>
      <c r="K167" s="98"/>
      <c r="L167" s="98"/>
      <c r="M167" s="98"/>
      <c r="N167" s="98"/>
      <c r="O167" s="98"/>
      <c r="P167" s="98"/>
      <c r="Q167" s="98"/>
      <c r="R167" s="98"/>
      <c r="S167" s="398"/>
      <c r="T167" s="398"/>
      <c r="U167" s="98"/>
      <c r="V167" s="98"/>
      <c r="W167" s="98"/>
      <c r="X167" s="98"/>
      <c r="Y167" s="98"/>
      <c r="Z167" s="98"/>
      <c r="AA167" s="98"/>
      <c r="AB167" s="98"/>
      <c r="AC167" s="98"/>
      <c r="AD167" s="98"/>
      <c r="AE167" s="98"/>
      <c r="AF167" s="98"/>
    </row>
    <row r="168" ht="13.5" customHeight="1">
      <c r="A168" s="98"/>
      <c r="B168" s="98"/>
      <c r="C168" s="98"/>
      <c r="D168" s="98"/>
      <c r="E168" s="98"/>
      <c r="F168" s="78"/>
      <c r="G168" s="881"/>
      <c r="H168" s="193"/>
      <c r="I168" s="98"/>
      <c r="J168" s="98"/>
      <c r="K168" s="98"/>
      <c r="L168" s="98"/>
      <c r="M168" s="98"/>
      <c r="N168" s="98"/>
      <c r="O168" s="98"/>
      <c r="P168" s="98"/>
      <c r="Q168" s="98"/>
      <c r="R168" s="98"/>
      <c r="S168" s="398"/>
      <c r="T168" s="398"/>
      <c r="U168" s="98"/>
      <c r="V168" s="98"/>
      <c r="W168" s="98"/>
      <c r="X168" s="98"/>
      <c r="Y168" s="98"/>
      <c r="Z168" s="98"/>
      <c r="AA168" s="98"/>
      <c r="AB168" s="98"/>
      <c r="AC168" s="98"/>
      <c r="AD168" s="98"/>
      <c r="AE168" s="98"/>
      <c r="AF168" s="98"/>
    </row>
    <row r="169" ht="13.5" customHeight="1">
      <c r="A169" s="98"/>
      <c r="B169" s="98"/>
      <c r="C169" s="98"/>
      <c r="D169" s="98"/>
      <c r="E169" s="98"/>
      <c r="F169" s="78"/>
      <c r="G169" s="881"/>
      <c r="H169" s="193"/>
      <c r="I169" s="98"/>
      <c r="J169" s="98"/>
      <c r="K169" s="98"/>
      <c r="L169" s="98"/>
      <c r="M169" s="98"/>
      <c r="N169" s="98"/>
      <c r="O169" s="98"/>
      <c r="P169" s="98"/>
      <c r="Q169" s="98"/>
      <c r="R169" s="98"/>
      <c r="S169" s="398"/>
      <c r="T169" s="398"/>
      <c r="U169" s="98"/>
      <c r="V169" s="98"/>
      <c r="W169" s="98"/>
      <c r="X169" s="98"/>
      <c r="Y169" s="98"/>
      <c r="Z169" s="98"/>
      <c r="AA169" s="98"/>
      <c r="AB169" s="98"/>
      <c r="AC169" s="98"/>
      <c r="AD169" s="98"/>
      <c r="AE169" s="98"/>
      <c r="AF169" s="98"/>
    </row>
    <row r="170" ht="13.5" customHeight="1">
      <c r="A170" s="98"/>
      <c r="B170" s="98"/>
      <c r="C170" s="98"/>
      <c r="D170" s="98"/>
      <c r="E170" s="98"/>
      <c r="F170" s="78"/>
      <c r="G170" s="881"/>
      <c r="H170" s="98"/>
      <c r="I170" s="98"/>
      <c r="J170" s="98"/>
      <c r="K170" s="98"/>
      <c r="L170" s="98"/>
      <c r="M170" s="98"/>
      <c r="N170" s="98"/>
      <c r="O170" s="98"/>
      <c r="P170" s="98"/>
      <c r="Q170" s="98"/>
      <c r="R170" s="98"/>
      <c r="S170" s="398"/>
      <c r="T170" s="398"/>
      <c r="U170" s="98"/>
      <c r="V170" s="98"/>
      <c r="W170" s="98"/>
      <c r="X170" s="98"/>
      <c r="Y170" s="98"/>
      <c r="Z170" s="98"/>
      <c r="AA170" s="98"/>
      <c r="AB170" s="98"/>
      <c r="AC170" s="98"/>
      <c r="AD170" s="98"/>
      <c r="AE170" s="98"/>
      <c r="AF170" s="98"/>
    </row>
    <row r="171" ht="13.5" customHeight="1">
      <c r="A171" s="98"/>
      <c r="B171" s="98"/>
      <c r="C171" s="98"/>
      <c r="D171" s="98"/>
      <c r="E171" s="98"/>
      <c r="F171" s="78"/>
      <c r="G171" s="881"/>
      <c r="H171" s="98"/>
      <c r="I171" s="98"/>
      <c r="J171" s="98"/>
      <c r="K171" s="98"/>
      <c r="L171" s="98"/>
      <c r="M171" s="98"/>
      <c r="N171" s="98"/>
      <c r="O171" s="98"/>
      <c r="P171" s="98"/>
      <c r="Q171" s="98"/>
      <c r="R171" s="98"/>
      <c r="S171" s="398"/>
      <c r="T171" s="398"/>
      <c r="U171" s="98"/>
      <c r="V171" s="98"/>
      <c r="W171" s="98"/>
      <c r="X171" s="98"/>
      <c r="Y171" s="98"/>
      <c r="Z171" s="98"/>
      <c r="AA171" s="98"/>
      <c r="AB171" s="98"/>
      <c r="AC171" s="98"/>
      <c r="AD171" s="98"/>
      <c r="AE171" s="98"/>
      <c r="AF171" s="98"/>
    </row>
    <row r="172" ht="13.5" customHeight="1">
      <c r="A172" s="98"/>
      <c r="B172" s="98"/>
      <c r="C172" s="98"/>
      <c r="D172" s="98"/>
      <c r="E172" s="98"/>
      <c r="F172" s="78"/>
      <c r="G172" s="881"/>
      <c r="H172" s="98"/>
      <c r="I172" s="98"/>
      <c r="J172" s="98"/>
      <c r="K172" s="98"/>
      <c r="L172" s="98"/>
      <c r="M172" s="98"/>
      <c r="N172" s="98"/>
      <c r="O172" s="98"/>
      <c r="P172" s="98"/>
      <c r="Q172" s="98"/>
      <c r="R172" s="98"/>
      <c r="S172" s="398"/>
      <c r="T172" s="398"/>
      <c r="U172" s="98"/>
      <c r="V172" s="98"/>
      <c r="W172" s="98"/>
      <c r="X172" s="98"/>
      <c r="Y172" s="98"/>
      <c r="Z172" s="98"/>
      <c r="AA172" s="98"/>
      <c r="AB172" s="98"/>
      <c r="AC172" s="98"/>
      <c r="AD172" s="98"/>
      <c r="AE172" s="98"/>
      <c r="AF172" s="98"/>
    </row>
    <row r="173" ht="13.5" customHeight="1">
      <c r="A173" s="98"/>
      <c r="B173" s="98"/>
      <c r="C173" s="98"/>
      <c r="D173" s="98"/>
      <c r="E173" s="98"/>
      <c r="F173" s="78"/>
      <c r="G173" s="881"/>
      <c r="H173" s="98"/>
      <c r="I173" s="98"/>
      <c r="J173" s="98"/>
      <c r="K173" s="98"/>
      <c r="L173" s="98"/>
      <c r="M173" s="98"/>
      <c r="N173" s="98"/>
      <c r="O173" s="98"/>
      <c r="P173" s="98"/>
      <c r="Q173" s="98"/>
      <c r="R173" s="98"/>
      <c r="S173" s="398"/>
      <c r="T173" s="398"/>
      <c r="U173" s="98"/>
      <c r="V173" s="98"/>
      <c r="W173" s="98"/>
      <c r="X173" s="98"/>
      <c r="Y173" s="98"/>
      <c r="Z173" s="98"/>
      <c r="AA173" s="98"/>
      <c r="AB173" s="98"/>
      <c r="AC173" s="98"/>
      <c r="AD173" s="98"/>
      <c r="AE173" s="98"/>
      <c r="AF173" s="98"/>
    </row>
    <row r="174" ht="13.5" customHeight="1">
      <c r="A174" s="98"/>
      <c r="B174" s="98"/>
      <c r="C174" s="98"/>
      <c r="D174" s="98"/>
      <c r="E174" s="98"/>
      <c r="F174" s="78"/>
      <c r="G174" s="881"/>
      <c r="H174" s="98"/>
      <c r="I174" s="98"/>
      <c r="J174" s="98"/>
      <c r="K174" s="98"/>
      <c r="L174" s="98"/>
      <c r="M174" s="98"/>
      <c r="N174" s="98"/>
      <c r="O174" s="98"/>
      <c r="P174" s="98"/>
      <c r="Q174" s="98"/>
      <c r="R174" s="98"/>
      <c r="S174" s="398"/>
      <c r="T174" s="398"/>
      <c r="U174" s="98"/>
      <c r="V174" s="98"/>
      <c r="W174" s="98"/>
      <c r="X174" s="98"/>
      <c r="Y174" s="98"/>
      <c r="Z174" s="98"/>
      <c r="AA174" s="98"/>
      <c r="AB174" s="98"/>
      <c r="AC174" s="98"/>
      <c r="AD174" s="98"/>
      <c r="AE174" s="98"/>
      <c r="AF174" s="98"/>
    </row>
    <row r="175" ht="13.5" customHeight="1">
      <c r="A175" s="98"/>
      <c r="B175" s="98"/>
      <c r="C175" s="98"/>
      <c r="D175" s="98"/>
      <c r="E175" s="98"/>
      <c r="F175" s="78"/>
      <c r="G175" s="881"/>
      <c r="H175" s="98"/>
      <c r="I175" s="98"/>
      <c r="J175" s="98"/>
      <c r="K175" s="98"/>
      <c r="L175" s="98"/>
      <c r="M175" s="98"/>
      <c r="N175" s="98"/>
      <c r="O175" s="98"/>
      <c r="P175" s="98"/>
      <c r="Q175" s="98"/>
      <c r="R175" s="98"/>
      <c r="S175" s="398"/>
      <c r="T175" s="398"/>
      <c r="U175" s="98"/>
      <c r="V175" s="98"/>
      <c r="W175" s="98"/>
      <c r="X175" s="98"/>
      <c r="Y175" s="98"/>
      <c r="Z175" s="98"/>
      <c r="AA175" s="98"/>
      <c r="AB175" s="98"/>
      <c r="AC175" s="98"/>
      <c r="AD175" s="98"/>
      <c r="AE175" s="98"/>
      <c r="AF175" s="98"/>
    </row>
    <row r="176" ht="13.5" customHeight="1">
      <c r="A176" s="98"/>
      <c r="B176" s="98"/>
      <c r="C176" s="98"/>
      <c r="D176" s="98"/>
      <c r="E176" s="98"/>
      <c r="F176" s="78"/>
      <c r="G176" s="881"/>
      <c r="H176" s="98"/>
      <c r="I176" s="98"/>
      <c r="J176" s="98"/>
      <c r="K176" s="98"/>
      <c r="L176" s="98"/>
      <c r="M176" s="98"/>
      <c r="N176" s="98"/>
      <c r="O176" s="98"/>
      <c r="P176" s="98"/>
      <c r="Q176" s="98"/>
      <c r="R176" s="98"/>
      <c r="S176" s="398"/>
      <c r="T176" s="398"/>
      <c r="U176" s="98"/>
      <c r="V176" s="98"/>
      <c r="W176" s="98"/>
      <c r="X176" s="98"/>
      <c r="Y176" s="98"/>
      <c r="Z176" s="98"/>
      <c r="AA176" s="98"/>
      <c r="AB176" s="98"/>
      <c r="AC176" s="98"/>
      <c r="AD176" s="98"/>
      <c r="AE176" s="98"/>
      <c r="AF176" s="98"/>
    </row>
    <row r="177" ht="13.5" customHeight="1">
      <c r="A177" s="98"/>
      <c r="B177" s="98"/>
      <c r="C177" s="98"/>
      <c r="D177" s="98"/>
      <c r="E177" s="98"/>
      <c r="F177" s="78"/>
      <c r="G177" s="881"/>
      <c r="H177" s="98"/>
      <c r="I177" s="98"/>
      <c r="J177" s="98"/>
      <c r="K177" s="98"/>
      <c r="L177" s="98"/>
      <c r="M177" s="98"/>
      <c r="N177" s="98"/>
      <c r="O177" s="98"/>
      <c r="P177" s="98"/>
      <c r="Q177" s="98"/>
      <c r="R177" s="98"/>
      <c r="S177" s="398"/>
      <c r="T177" s="398"/>
      <c r="U177" s="98"/>
      <c r="V177" s="98"/>
      <c r="W177" s="98"/>
      <c r="X177" s="98"/>
      <c r="Y177" s="98"/>
      <c r="Z177" s="98"/>
      <c r="AA177" s="98"/>
      <c r="AB177" s="98"/>
      <c r="AC177" s="98"/>
      <c r="AD177" s="98"/>
      <c r="AE177" s="98"/>
      <c r="AF177" s="98"/>
    </row>
    <row r="178" ht="13.5" customHeight="1">
      <c r="A178" s="98"/>
      <c r="B178" s="98"/>
      <c r="C178" s="98"/>
      <c r="D178" s="98"/>
      <c r="E178" s="98"/>
      <c r="F178" s="78"/>
      <c r="G178" s="881"/>
      <c r="H178" s="98"/>
      <c r="I178" s="98"/>
      <c r="J178" s="98"/>
      <c r="K178" s="98"/>
      <c r="L178" s="98"/>
      <c r="M178" s="98"/>
      <c r="N178" s="98"/>
      <c r="O178" s="98"/>
      <c r="P178" s="98"/>
      <c r="Q178" s="98"/>
      <c r="R178" s="98"/>
      <c r="S178" s="398"/>
      <c r="T178" s="398"/>
      <c r="U178" s="98"/>
      <c r="V178" s="98"/>
      <c r="W178" s="98"/>
      <c r="X178" s="98"/>
      <c r="Y178" s="98"/>
      <c r="Z178" s="98"/>
      <c r="AA178" s="98"/>
      <c r="AB178" s="98"/>
      <c r="AC178" s="98"/>
      <c r="AD178" s="98"/>
      <c r="AE178" s="98"/>
      <c r="AF178" s="98"/>
    </row>
    <row r="179" ht="13.5" customHeight="1">
      <c r="A179" s="98"/>
      <c r="B179" s="98"/>
      <c r="C179" s="98"/>
      <c r="D179" s="98"/>
      <c r="E179" s="98"/>
      <c r="F179" s="78"/>
      <c r="G179" s="881"/>
      <c r="H179" s="98"/>
      <c r="I179" s="98"/>
      <c r="J179" s="98"/>
      <c r="K179" s="98"/>
      <c r="L179" s="98"/>
      <c r="M179" s="98"/>
      <c r="N179" s="98"/>
      <c r="O179" s="98"/>
      <c r="P179" s="98"/>
      <c r="Q179" s="98"/>
      <c r="R179" s="98"/>
      <c r="S179" s="398"/>
      <c r="T179" s="398"/>
      <c r="U179" s="98"/>
      <c r="V179" s="98"/>
      <c r="W179" s="98"/>
      <c r="X179" s="98"/>
      <c r="Y179" s="98"/>
      <c r="Z179" s="98"/>
      <c r="AA179" s="98"/>
      <c r="AB179" s="98"/>
      <c r="AC179" s="98"/>
      <c r="AD179" s="98"/>
      <c r="AE179" s="98"/>
      <c r="AF179" s="98"/>
    </row>
    <row r="180" ht="13.5" customHeight="1">
      <c r="A180" s="98"/>
      <c r="B180" s="98"/>
      <c r="C180" s="98"/>
      <c r="D180" s="98"/>
      <c r="E180" s="98"/>
      <c r="F180" s="78"/>
      <c r="G180" s="881"/>
      <c r="H180" s="98"/>
      <c r="I180" s="98"/>
      <c r="J180" s="98"/>
      <c r="K180" s="98"/>
      <c r="L180" s="98"/>
      <c r="M180" s="98"/>
      <c r="N180" s="98"/>
      <c r="O180" s="98"/>
      <c r="P180" s="98"/>
      <c r="Q180" s="98"/>
      <c r="R180" s="98"/>
      <c r="S180" s="398"/>
      <c r="T180" s="398"/>
      <c r="U180" s="98"/>
      <c r="V180" s="98"/>
      <c r="W180" s="98"/>
      <c r="X180" s="98"/>
      <c r="Y180" s="98"/>
      <c r="Z180" s="98"/>
      <c r="AA180" s="98"/>
      <c r="AB180" s="98"/>
      <c r="AC180" s="98"/>
      <c r="AD180" s="98"/>
      <c r="AE180" s="98"/>
      <c r="AF180" s="98"/>
    </row>
    <row r="181" ht="13.5" customHeight="1">
      <c r="A181" s="98"/>
      <c r="B181" s="98"/>
      <c r="C181" s="98"/>
      <c r="D181" s="98"/>
      <c r="E181" s="98"/>
      <c r="F181" s="78"/>
      <c r="G181" s="881"/>
      <c r="H181" s="98"/>
      <c r="I181" s="98"/>
      <c r="J181" s="98"/>
      <c r="K181" s="98"/>
      <c r="L181" s="98"/>
      <c r="M181" s="98"/>
      <c r="N181" s="98"/>
      <c r="O181" s="98"/>
      <c r="P181" s="98"/>
      <c r="Q181" s="98"/>
      <c r="R181" s="98"/>
      <c r="S181" s="398"/>
      <c r="T181" s="398"/>
      <c r="U181" s="98"/>
      <c r="V181" s="98"/>
      <c r="W181" s="98"/>
      <c r="X181" s="98"/>
      <c r="Y181" s="98"/>
      <c r="Z181" s="98"/>
      <c r="AA181" s="98"/>
      <c r="AB181" s="98"/>
      <c r="AC181" s="98"/>
      <c r="AD181" s="98"/>
      <c r="AE181" s="98"/>
      <c r="AF181" s="98"/>
    </row>
    <row r="182" ht="13.5" customHeight="1">
      <c r="A182" s="98"/>
      <c r="B182" s="98"/>
      <c r="C182" s="98"/>
      <c r="D182" s="98"/>
      <c r="E182" s="98"/>
      <c r="F182" s="78"/>
      <c r="G182" s="881"/>
      <c r="H182" s="98"/>
      <c r="I182" s="98"/>
      <c r="J182" s="98"/>
      <c r="K182" s="98"/>
      <c r="L182" s="98"/>
      <c r="M182" s="98"/>
      <c r="N182" s="98"/>
      <c r="O182" s="98"/>
      <c r="P182" s="98"/>
      <c r="Q182" s="98"/>
      <c r="R182" s="98"/>
      <c r="S182" s="398"/>
      <c r="T182" s="398"/>
      <c r="U182" s="98"/>
      <c r="V182" s="98"/>
      <c r="W182" s="98"/>
      <c r="X182" s="98"/>
      <c r="Y182" s="98"/>
      <c r="Z182" s="98"/>
      <c r="AA182" s="98"/>
      <c r="AB182" s="98"/>
      <c r="AC182" s="98"/>
      <c r="AD182" s="98"/>
      <c r="AE182" s="98"/>
      <c r="AF182" s="98"/>
    </row>
    <row r="183" ht="13.5" customHeight="1">
      <c r="A183" s="98"/>
      <c r="B183" s="98"/>
      <c r="C183" s="98"/>
      <c r="D183" s="98"/>
      <c r="E183" s="98"/>
      <c r="F183" s="78"/>
      <c r="G183" s="881"/>
      <c r="H183" s="98"/>
      <c r="I183" s="98"/>
      <c r="J183" s="98"/>
      <c r="K183" s="98"/>
      <c r="L183" s="98"/>
      <c r="M183" s="98"/>
      <c r="N183" s="98"/>
      <c r="O183" s="98"/>
      <c r="P183" s="98"/>
      <c r="Q183" s="98"/>
      <c r="R183" s="98"/>
      <c r="S183" s="398"/>
      <c r="T183" s="398"/>
      <c r="U183" s="98"/>
      <c r="V183" s="98"/>
      <c r="W183" s="98"/>
      <c r="X183" s="98"/>
      <c r="Y183" s="98"/>
      <c r="Z183" s="98"/>
      <c r="AA183" s="98"/>
      <c r="AB183" s="98"/>
      <c r="AC183" s="98"/>
      <c r="AD183" s="98"/>
      <c r="AE183" s="98"/>
      <c r="AF183" s="98"/>
    </row>
    <row r="184" ht="13.5" customHeight="1">
      <c r="A184" s="98"/>
      <c r="B184" s="98"/>
      <c r="C184" s="98"/>
      <c r="D184" s="98"/>
      <c r="E184" s="98"/>
      <c r="F184" s="78"/>
      <c r="G184" s="881"/>
      <c r="H184" s="98"/>
      <c r="I184" s="98"/>
      <c r="J184" s="98"/>
      <c r="K184" s="98"/>
      <c r="L184" s="98"/>
      <c r="M184" s="98"/>
      <c r="N184" s="98"/>
      <c r="O184" s="98"/>
      <c r="P184" s="98"/>
      <c r="Q184" s="98"/>
      <c r="R184" s="98"/>
      <c r="S184" s="398"/>
      <c r="T184" s="398"/>
      <c r="U184" s="98"/>
      <c r="V184" s="98"/>
      <c r="W184" s="98"/>
      <c r="X184" s="98"/>
      <c r="Y184" s="98"/>
      <c r="Z184" s="98"/>
      <c r="AA184" s="98"/>
      <c r="AB184" s="98"/>
      <c r="AC184" s="98"/>
      <c r="AD184" s="98"/>
      <c r="AE184" s="98"/>
      <c r="AF184" s="98"/>
    </row>
    <row r="185" ht="13.5" customHeight="1">
      <c r="A185" s="98"/>
      <c r="B185" s="98"/>
      <c r="C185" s="98"/>
      <c r="D185" s="98"/>
      <c r="E185" s="98"/>
      <c r="F185" s="78"/>
      <c r="G185" s="881"/>
      <c r="H185" s="98"/>
      <c r="I185" s="98"/>
      <c r="J185" s="98"/>
      <c r="K185" s="98"/>
      <c r="L185" s="98"/>
      <c r="M185" s="98"/>
      <c r="N185" s="98"/>
      <c r="O185" s="98"/>
      <c r="P185" s="98"/>
      <c r="Q185" s="98"/>
      <c r="R185" s="98"/>
      <c r="S185" s="398"/>
      <c r="T185" s="398"/>
      <c r="U185" s="98"/>
      <c r="V185" s="98"/>
      <c r="W185" s="98"/>
      <c r="X185" s="98"/>
      <c r="Y185" s="98"/>
      <c r="Z185" s="98"/>
      <c r="AA185" s="98"/>
      <c r="AB185" s="98"/>
      <c r="AC185" s="98"/>
      <c r="AD185" s="98"/>
      <c r="AE185" s="98"/>
      <c r="AF185" s="98"/>
    </row>
    <row r="186" ht="13.5" customHeight="1">
      <c r="A186" s="98"/>
      <c r="B186" s="98"/>
      <c r="C186" s="98"/>
      <c r="D186" s="98"/>
      <c r="E186" s="98"/>
      <c r="F186" s="78"/>
      <c r="G186" s="881"/>
      <c r="H186" s="98"/>
      <c r="I186" s="98"/>
      <c r="J186" s="98"/>
      <c r="K186" s="98"/>
      <c r="L186" s="98"/>
      <c r="M186" s="98"/>
      <c r="N186" s="98"/>
      <c r="O186" s="98"/>
      <c r="P186" s="98"/>
      <c r="Q186" s="98"/>
      <c r="R186" s="98"/>
      <c r="S186" s="398"/>
      <c r="T186" s="398"/>
      <c r="U186" s="98"/>
      <c r="V186" s="98"/>
      <c r="W186" s="98"/>
      <c r="X186" s="98"/>
      <c r="Y186" s="98"/>
      <c r="Z186" s="98"/>
      <c r="AA186" s="98"/>
      <c r="AB186" s="98"/>
      <c r="AC186" s="98"/>
      <c r="AD186" s="98"/>
      <c r="AE186" s="98"/>
      <c r="AF186" s="98"/>
    </row>
    <row r="187" ht="13.5" customHeight="1">
      <c r="A187" s="98"/>
      <c r="B187" s="98"/>
      <c r="C187" s="98"/>
      <c r="D187" s="98"/>
      <c r="E187" s="98"/>
      <c r="F187" s="78"/>
      <c r="G187" s="881"/>
      <c r="H187" s="98"/>
      <c r="I187" s="98"/>
      <c r="J187" s="98"/>
      <c r="K187" s="98"/>
      <c r="L187" s="98"/>
      <c r="M187" s="98"/>
      <c r="N187" s="98"/>
      <c r="O187" s="98"/>
      <c r="P187" s="98"/>
      <c r="Q187" s="98"/>
      <c r="R187" s="98"/>
      <c r="S187" s="398"/>
      <c r="T187" s="398"/>
      <c r="U187" s="98"/>
      <c r="V187" s="98"/>
      <c r="W187" s="98"/>
      <c r="X187" s="98"/>
      <c r="Y187" s="98"/>
      <c r="Z187" s="98"/>
      <c r="AA187" s="98"/>
      <c r="AB187" s="98"/>
      <c r="AC187" s="98"/>
      <c r="AD187" s="98"/>
      <c r="AE187" s="98"/>
      <c r="AF187" s="98"/>
    </row>
    <row r="188" ht="13.5" customHeight="1">
      <c r="A188" s="98"/>
      <c r="B188" s="98"/>
      <c r="C188" s="98"/>
      <c r="D188" s="98"/>
      <c r="E188" s="98"/>
      <c r="F188" s="78"/>
      <c r="G188" s="881"/>
      <c r="H188" s="98"/>
      <c r="I188" s="98"/>
      <c r="J188" s="98"/>
      <c r="K188" s="98"/>
      <c r="L188" s="98"/>
      <c r="M188" s="98"/>
      <c r="N188" s="98"/>
      <c r="O188" s="98"/>
      <c r="P188" s="98"/>
      <c r="Q188" s="98"/>
      <c r="R188" s="98"/>
      <c r="S188" s="398"/>
      <c r="T188" s="398"/>
      <c r="U188" s="98"/>
      <c r="V188" s="98"/>
      <c r="W188" s="98"/>
      <c r="X188" s="98"/>
      <c r="Y188" s="98"/>
      <c r="Z188" s="98"/>
      <c r="AA188" s="98"/>
      <c r="AB188" s="98"/>
      <c r="AC188" s="98"/>
      <c r="AD188" s="98"/>
      <c r="AE188" s="98"/>
      <c r="AF188" s="98"/>
    </row>
    <row r="189" ht="13.5" customHeight="1">
      <c r="A189" s="98"/>
      <c r="B189" s="98"/>
      <c r="C189" s="98"/>
      <c r="D189" s="98"/>
      <c r="E189" s="98"/>
      <c r="F189" s="78"/>
      <c r="G189" s="881"/>
      <c r="H189" s="98"/>
      <c r="I189" s="98"/>
      <c r="J189" s="98"/>
      <c r="K189" s="98"/>
      <c r="L189" s="98"/>
      <c r="M189" s="98"/>
      <c r="N189" s="98"/>
      <c r="O189" s="98"/>
      <c r="P189" s="98"/>
      <c r="Q189" s="98"/>
      <c r="R189" s="98"/>
      <c r="S189" s="398"/>
      <c r="T189" s="398"/>
      <c r="U189" s="98"/>
      <c r="V189" s="98"/>
      <c r="W189" s="98"/>
      <c r="X189" s="98"/>
      <c r="Y189" s="98"/>
      <c r="Z189" s="98"/>
      <c r="AA189" s="98"/>
      <c r="AB189" s="98"/>
      <c r="AC189" s="98"/>
      <c r="AD189" s="98"/>
      <c r="AE189" s="98"/>
      <c r="AF189" s="98"/>
    </row>
    <row r="190" ht="13.5" customHeight="1">
      <c r="A190" s="98"/>
      <c r="B190" s="98"/>
      <c r="C190" s="98"/>
      <c r="D190" s="98"/>
      <c r="E190" s="98"/>
      <c r="F190" s="78"/>
      <c r="G190" s="881"/>
      <c r="H190" s="98"/>
      <c r="I190" s="98"/>
      <c r="J190" s="98"/>
      <c r="K190" s="98"/>
      <c r="L190" s="98"/>
      <c r="M190" s="98"/>
      <c r="N190" s="98"/>
      <c r="O190" s="98"/>
      <c r="P190" s="98"/>
      <c r="Q190" s="98"/>
      <c r="R190" s="98"/>
      <c r="S190" s="398"/>
      <c r="T190" s="398"/>
      <c r="U190" s="98"/>
      <c r="V190" s="98"/>
      <c r="W190" s="98"/>
      <c r="X190" s="98"/>
      <c r="Y190" s="98"/>
      <c r="Z190" s="98"/>
      <c r="AA190" s="98"/>
      <c r="AB190" s="98"/>
      <c r="AC190" s="98"/>
      <c r="AD190" s="98"/>
      <c r="AE190" s="98"/>
      <c r="AF190" s="98"/>
    </row>
    <row r="191" ht="13.5" customHeight="1">
      <c r="A191" s="98"/>
      <c r="B191" s="98"/>
      <c r="C191" s="98"/>
      <c r="D191" s="98"/>
      <c r="E191" s="98"/>
      <c r="F191" s="78"/>
      <c r="G191" s="881"/>
      <c r="H191" s="98"/>
      <c r="I191" s="98"/>
      <c r="J191" s="98"/>
      <c r="K191" s="98"/>
      <c r="L191" s="98"/>
      <c r="M191" s="98"/>
      <c r="N191" s="98"/>
      <c r="O191" s="98"/>
      <c r="P191" s="98"/>
      <c r="Q191" s="98"/>
      <c r="R191" s="98"/>
      <c r="S191" s="398"/>
      <c r="T191" s="398"/>
      <c r="U191" s="98"/>
      <c r="V191" s="98"/>
      <c r="W191" s="98"/>
      <c r="X191" s="98"/>
      <c r="Y191" s="98"/>
      <c r="Z191" s="98"/>
      <c r="AA191" s="98"/>
      <c r="AB191" s="98"/>
      <c r="AC191" s="98"/>
      <c r="AD191" s="98"/>
      <c r="AE191" s="98"/>
      <c r="AF191" s="98"/>
    </row>
    <row r="192" ht="13.5" customHeight="1">
      <c r="A192" s="98"/>
      <c r="B192" s="98"/>
      <c r="C192" s="98"/>
      <c r="D192" s="98"/>
      <c r="E192" s="98"/>
      <c r="F192" s="78"/>
      <c r="G192" s="881"/>
      <c r="H192" s="98"/>
      <c r="I192" s="98"/>
      <c r="J192" s="98"/>
      <c r="K192" s="98"/>
      <c r="L192" s="98"/>
      <c r="M192" s="98"/>
      <c r="N192" s="98"/>
      <c r="O192" s="98"/>
      <c r="P192" s="98"/>
      <c r="Q192" s="98"/>
      <c r="R192" s="98"/>
      <c r="S192" s="398"/>
      <c r="T192" s="398"/>
      <c r="U192" s="98"/>
      <c r="V192" s="98"/>
      <c r="W192" s="98"/>
      <c r="X192" s="98"/>
      <c r="Y192" s="98"/>
      <c r="Z192" s="98"/>
      <c r="AA192" s="98"/>
      <c r="AB192" s="98"/>
      <c r="AC192" s="98"/>
      <c r="AD192" s="98"/>
      <c r="AE192" s="98"/>
      <c r="AF192" s="98"/>
    </row>
    <row r="193" ht="13.5" customHeight="1">
      <c r="A193" s="98"/>
      <c r="B193" s="98"/>
      <c r="C193" s="98"/>
      <c r="D193" s="98"/>
      <c r="E193" s="98"/>
      <c r="F193" s="78"/>
      <c r="G193" s="881"/>
      <c r="H193" s="98"/>
      <c r="I193" s="98"/>
      <c r="J193" s="98"/>
      <c r="K193" s="98"/>
      <c r="L193" s="98"/>
      <c r="M193" s="98"/>
      <c r="N193" s="98"/>
      <c r="O193" s="98"/>
      <c r="P193" s="98"/>
      <c r="Q193" s="98"/>
      <c r="R193" s="98"/>
      <c r="S193" s="398"/>
      <c r="T193" s="398"/>
      <c r="U193" s="98"/>
      <c r="V193" s="98"/>
      <c r="W193" s="98"/>
      <c r="X193" s="98"/>
      <c r="Y193" s="98"/>
      <c r="Z193" s="98"/>
      <c r="AA193" s="98"/>
      <c r="AB193" s="98"/>
      <c r="AC193" s="98"/>
      <c r="AD193" s="98"/>
      <c r="AE193" s="98"/>
      <c r="AF193" s="98"/>
    </row>
    <row r="194" ht="13.5" customHeight="1">
      <c r="A194" s="98"/>
      <c r="B194" s="98"/>
      <c r="C194" s="98"/>
      <c r="D194" s="98"/>
      <c r="E194" s="98"/>
      <c r="F194" s="78"/>
      <c r="G194" s="881"/>
      <c r="H194" s="98"/>
      <c r="I194" s="98"/>
      <c r="J194" s="98"/>
      <c r="K194" s="98"/>
      <c r="L194" s="98"/>
      <c r="M194" s="98"/>
      <c r="N194" s="98"/>
      <c r="O194" s="98"/>
      <c r="P194" s="98"/>
      <c r="Q194" s="98"/>
      <c r="R194" s="98"/>
      <c r="S194" s="398"/>
      <c r="T194" s="398"/>
      <c r="U194" s="98"/>
      <c r="V194" s="98"/>
      <c r="W194" s="98"/>
      <c r="X194" s="98"/>
      <c r="Y194" s="98"/>
      <c r="Z194" s="98"/>
      <c r="AA194" s="98"/>
      <c r="AB194" s="98"/>
      <c r="AC194" s="98"/>
      <c r="AD194" s="98"/>
      <c r="AE194" s="98"/>
      <c r="AF194" s="98"/>
    </row>
    <row r="195" ht="13.5" customHeight="1">
      <c r="A195" s="98"/>
      <c r="B195" s="98"/>
      <c r="C195" s="98"/>
      <c r="D195" s="98"/>
      <c r="E195" s="98"/>
      <c r="F195" s="78"/>
      <c r="G195" s="881"/>
      <c r="H195" s="98"/>
      <c r="I195" s="98"/>
      <c r="J195" s="98"/>
      <c r="K195" s="98"/>
      <c r="L195" s="98"/>
      <c r="M195" s="98"/>
      <c r="N195" s="98"/>
      <c r="O195" s="98"/>
      <c r="P195" s="98"/>
      <c r="Q195" s="98"/>
      <c r="R195" s="98"/>
      <c r="S195" s="398"/>
      <c r="T195" s="398"/>
      <c r="U195" s="98"/>
      <c r="V195" s="98"/>
      <c r="W195" s="98"/>
      <c r="X195" s="98"/>
      <c r="Y195" s="98"/>
      <c r="Z195" s="98"/>
      <c r="AA195" s="98"/>
      <c r="AB195" s="98"/>
      <c r="AC195" s="98"/>
      <c r="AD195" s="98"/>
      <c r="AE195" s="98"/>
      <c r="AF195" s="98"/>
    </row>
    <row r="196" ht="13.5" customHeight="1">
      <c r="A196" s="98"/>
      <c r="B196" s="98"/>
      <c r="C196" s="98"/>
      <c r="D196" s="98"/>
      <c r="E196" s="98"/>
      <c r="F196" s="78"/>
      <c r="G196" s="881"/>
      <c r="H196" s="98"/>
      <c r="I196" s="98"/>
      <c r="J196" s="98"/>
      <c r="K196" s="98"/>
      <c r="L196" s="98"/>
      <c r="M196" s="98"/>
      <c r="N196" s="98"/>
      <c r="O196" s="98"/>
      <c r="P196" s="98"/>
      <c r="Q196" s="98"/>
      <c r="R196" s="98"/>
      <c r="S196" s="398"/>
      <c r="T196" s="398"/>
      <c r="U196" s="98"/>
      <c r="V196" s="98"/>
      <c r="W196" s="98"/>
      <c r="X196" s="98"/>
      <c r="Y196" s="98"/>
      <c r="Z196" s="98"/>
      <c r="AA196" s="98"/>
      <c r="AB196" s="98"/>
      <c r="AC196" s="98"/>
      <c r="AD196" s="98"/>
      <c r="AE196" s="98"/>
      <c r="AF196" s="98"/>
    </row>
    <row r="197" ht="13.5" customHeight="1">
      <c r="A197" s="98"/>
      <c r="B197" s="98"/>
      <c r="C197" s="98"/>
      <c r="D197" s="98"/>
      <c r="E197" s="98"/>
      <c r="F197" s="78"/>
      <c r="G197" s="881"/>
      <c r="H197" s="98"/>
      <c r="I197" s="98"/>
      <c r="J197" s="98"/>
      <c r="K197" s="98"/>
      <c r="L197" s="98"/>
      <c r="M197" s="98"/>
      <c r="N197" s="98"/>
      <c r="O197" s="98"/>
      <c r="P197" s="98"/>
      <c r="Q197" s="98"/>
      <c r="R197" s="98"/>
      <c r="S197" s="398"/>
      <c r="T197" s="398"/>
      <c r="U197" s="98"/>
      <c r="V197" s="98"/>
      <c r="W197" s="98"/>
      <c r="X197" s="98"/>
      <c r="Y197" s="98"/>
      <c r="Z197" s="98"/>
      <c r="AA197" s="98"/>
      <c r="AB197" s="98"/>
      <c r="AC197" s="98"/>
      <c r="AD197" s="98"/>
      <c r="AE197" s="98"/>
      <c r="AF197" s="98"/>
    </row>
    <row r="198" ht="13.5" customHeight="1">
      <c r="A198" s="98"/>
      <c r="B198" s="98"/>
      <c r="C198" s="98"/>
      <c r="D198" s="98"/>
      <c r="E198" s="98"/>
      <c r="F198" s="78"/>
      <c r="G198" s="881"/>
      <c r="H198" s="98"/>
      <c r="I198" s="98"/>
      <c r="J198" s="98"/>
      <c r="K198" s="98"/>
      <c r="L198" s="98"/>
      <c r="M198" s="98"/>
      <c r="N198" s="98"/>
      <c r="O198" s="98"/>
      <c r="P198" s="98"/>
      <c r="Q198" s="98"/>
      <c r="R198" s="98"/>
      <c r="S198" s="398"/>
      <c r="T198" s="398"/>
      <c r="U198" s="98"/>
      <c r="V198" s="98"/>
      <c r="W198" s="98"/>
      <c r="X198" s="98"/>
      <c r="Y198" s="98"/>
      <c r="Z198" s="98"/>
      <c r="AA198" s="98"/>
      <c r="AB198" s="98"/>
      <c r="AC198" s="98"/>
      <c r="AD198" s="98"/>
      <c r="AE198" s="98"/>
      <c r="AF198" s="98"/>
    </row>
    <row r="199" ht="13.5" customHeight="1">
      <c r="A199" s="98"/>
      <c r="B199" s="98"/>
      <c r="C199" s="98"/>
      <c r="D199" s="98"/>
      <c r="E199" s="98"/>
      <c r="F199" s="78"/>
      <c r="G199" s="881"/>
      <c r="H199" s="98"/>
      <c r="I199" s="98"/>
      <c r="J199" s="98"/>
      <c r="K199" s="98"/>
      <c r="L199" s="98"/>
      <c r="M199" s="98"/>
      <c r="N199" s="98"/>
      <c r="O199" s="98"/>
      <c r="P199" s="98"/>
      <c r="Q199" s="98"/>
      <c r="R199" s="98"/>
      <c r="S199" s="398"/>
      <c r="T199" s="398"/>
      <c r="U199" s="98"/>
      <c r="V199" s="98"/>
      <c r="W199" s="98"/>
      <c r="X199" s="98"/>
      <c r="Y199" s="98"/>
      <c r="Z199" s="98"/>
      <c r="AA199" s="98"/>
      <c r="AB199" s="98"/>
      <c r="AC199" s="98"/>
      <c r="AD199" s="98"/>
      <c r="AE199" s="98"/>
      <c r="AF199" s="98"/>
    </row>
    <row r="200" ht="13.5" customHeight="1">
      <c r="A200" s="98"/>
      <c r="B200" s="98"/>
      <c r="C200" s="98"/>
      <c r="D200" s="98"/>
      <c r="E200" s="98"/>
      <c r="F200" s="78"/>
      <c r="G200" s="881"/>
      <c r="H200" s="98"/>
      <c r="I200" s="98"/>
      <c r="J200" s="98"/>
      <c r="K200" s="98"/>
      <c r="L200" s="98"/>
      <c r="M200" s="98"/>
      <c r="N200" s="98"/>
      <c r="O200" s="98"/>
      <c r="P200" s="98"/>
      <c r="Q200" s="98"/>
      <c r="R200" s="98"/>
      <c r="S200" s="398"/>
      <c r="T200" s="398"/>
      <c r="U200" s="98"/>
      <c r="V200" s="98"/>
      <c r="W200" s="98"/>
      <c r="X200" s="98"/>
      <c r="Y200" s="98"/>
      <c r="Z200" s="98"/>
      <c r="AA200" s="98"/>
      <c r="AB200" s="98"/>
      <c r="AC200" s="98"/>
      <c r="AD200" s="98"/>
      <c r="AE200" s="98"/>
      <c r="AF200" s="98"/>
    </row>
    <row r="201" ht="13.5" customHeight="1">
      <c r="A201" s="98"/>
      <c r="B201" s="98"/>
      <c r="C201" s="98"/>
      <c r="D201" s="98"/>
      <c r="E201" s="98"/>
      <c r="F201" s="78"/>
      <c r="G201" s="881"/>
      <c r="H201" s="98"/>
      <c r="I201" s="98"/>
      <c r="J201" s="98"/>
      <c r="K201" s="98"/>
      <c r="L201" s="98"/>
      <c r="M201" s="98"/>
      <c r="N201" s="98"/>
      <c r="O201" s="98"/>
      <c r="P201" s="98"/>
      <c r="Q201" s="98"/>
      <c r="R201" s="98"/>
      <c r="S201" s="398"/>
      <c r="T201" s="398"/>
      <c r="U201" s="98"/>
      <c r="V201" s="98"/>
      <c r="W201" s="98"/>
      <c r="X201" s="98"/>
      <c r="Y201" s="98"/>
      <c r="Z201" s="98"/>
      <c r="AA201" s="98"/>
      <c r="AB201" s="98"/>
      <c r="AC201" s="98"/>
      <c r="AD201" s="98"/>
      <c r="AE201" s="98"/>
      <c r="AF201" s="98"/>
    </row>
    <row r="202" ht="13.5" customHeight="1">
      <c r="A202" s="98"/>
      <c r="B202" s="98"/>
      <c r="C202" s="98"/>
      <c r="D202" s="98"/>
      <c r="E202" s="98"/>
      <c r="F202" s="78"/>
      <c r="G202" s="881"/>
      <c r="H202" s="98"/>
      <c r="I202" s="98"/>
      <c r="J202" s="98"/>
      <c r="K202" s="98"/>
      <c r="L202" s="98"/>
      <c r="M202" s="98"/>
      <c r="N202" s="98"/>
      <c r="O202" s="98"/>
      <c r="P202" s="98"/>
      <c r="Q202" s="98"/>
      <c r="R202" s="98"/>
      <c r="S202" s="398"/>
      <c r="T202" s="398"/>
      <c r="U202" s="98"/>
      <c r="V202" s="98"/>
      <c r="W202" s="98"/>
      <c r="X202" s="98"/>
      <c r="Y202" s="98"/>
      <c r="Z202" s="98"/>
      <c r="AA202" s="98"/>
      <c r="AB202" s="98"/>
      <c r="AC202" s="98"/>
      <c r="AD202" s="98"/>
      <c r="AE202" s="98"/>
      <c r="AF202" s="98"/>
    </row>
    <row r="203" ht="13.5" customHeight="1">
      <c r="A203" s="98"/>
      <c r="B203" s="98"/>
      <c r="C203" s="98"/>
      <c r="D203" s="98"/>
      <c r="E203" s="98"/>
      <c r="F203" s="78"/>
      <c r="G203" s="881"/>
      <c r="H203" s="98"/>
      <c r="I203" s="98"/>
      <c r="J203" s="98"/>
      <c r="K203" s="98"/>
      <c r="L203" s="98"/>
      <c r="M203" s="98"/>
      <c r="N203" s="98"/>
      <c r="O203" s="98"/>
      <c r="P203" s="98"/>
      <c r="Q203" s="98"/>
      <c r="R203" s="98"/>
      <c r="S203" s="398"/>
      <c r="T203" s="398"/>
      <c r="U203" s="98"/>
      <c r="V203" s="98"/>
      <c r="W203" s="98"/>
      <c r="X203" s="98"/>
      <c r="Y203" s="98"/>
      <c r="Z203" s="98"/>
      <c r="AA203" s="98"/>
      <c r="AB203" s="98"/>
      <c r="AC203" s="98"/>
      <c r="AD203" s="98"/>
      <c r="AE203" s="98"/>
      <c r="AF203" s="98"/>
    </row>
    <row r="204" ht="13.5" customHeight="1">
      <c r="A204" s="98"/>
      <c r="B204" s="98"/>
      <c r="C204" s="98"/>
      <c r="D204" s="98"/>
      <c r="E204" s="98"/>
      <c r="F204" s="78"/>
      <c r="G204" s="881"/>
      <c r="H204" s="98"/>
      <c r="I204" s="98"/>
      <c r="J204" s="98"/>
      <c r="K204" s="98"/>
      <c r="L204" s="98"/>
      <c r="M204" s="98"/>
      <c r="N204" s="98"/>
      <c r="O204" s="98"/>
      <c r="P204" s="98"/>
      <c r="Q204" s="98"/>
      <c r="R204" s="98"/>
      <c r="S204" s="398"/>
      <c r="T204" s="398"/>
      <c r="U204" s="98"/>
      <c r="V204" s="98"/>
      <c r="W204" s="98"/>
      <c r="X204" s="98"/>
      <c r="Y204" s="98"/>
      <c r="Z204" s="98"/>
      <c r="AA204" s="98"/>
      <c r="AB204" s="98"/>
      <c r="AC204" s="98"/>
      <c r="AD204" s="98"/>
      <c r="AE204" s="98"/>
      <c r="AF204" s="98"/>
    </row>
    <row r="205" ht="13.5" customHeight="1">
      <c r="A205" s="98"/>
      <c r="B205" s="98"/>
      <c r="C205" s="98"/>
      <c r="D205" s="98"/>
      <c r="E205" s="98"/>
      <c r="F205" s="78"/>
      <c r="G205" s="881"/>
      <c r="H205" s="98"/>
      <c r="I205" s="98"/>
      <c r="J205" s="98"/>
      <c r="K205" s="98"/>
      <c r="L205" s="98"/>
      <c r="M205" s="98"/>
      <c r="N205" s="98"/>
      <c r="O205" s="98"/>
      <c r="P205" s="98"/>
      <c r="Q205" s="98"/>
      <c r="R205" s="98"/>
      <c r="S205" s="398"/>
      <c r="T205" s="398"/>
      <c r="U205" s="98"/>
      <c r="V205" s="98"/>
      <c r="W205" s="98"/>
      <c r="X205" s="98"/>
      <c r="Y205" s="98"/>
      <c r="Z205" s="98"/>
      <c r="AA205" s="98"/>
      <c r="AB205" s="98"/>
      <c r="AC205" s="98"/>
      <c r="AD205" s="98"/>
      <c r="AE205" s="98"/>
      <c r="AF205" s="98"/>
    </row>
    <row r="206" ht="13.5" customHeight="1">
      <c r="A206" s="98"/>
      <c r="B206" s="98"/>
      <c r="C206" s="98"/>
      <c r="D206" s="98"/>
      <c r="E206" s="98"/>
      <c r="F206" s="78"/>
      <c r="G206" s="881"/>
      <c r="H206" s="98"/>
      <c r="I206" s="98"/>
      <c r="J206" s="98"/>
      <c r="K206" s="98"/>
      <c r="L206" s="98"/>
      <c r="M206" s="98"/>
      <c r="N206" s="98"/>
      <c r="O206" s="98"/>
      <c r="P206" s="98"/>
      <c r="Q206" s="98"/>
      <c r="R206" s="98"/>
      <c r="S206" s="398"/>
      <c r="T206" s="398"/>
      <c r="U206" s="98"/>
      <c r="V206" s="98"/>
      <c r="W206" s="98"/>
      <c r="X206" s="98"/>
      <c r="Y206" s="98"/>
      <c r="Z206" s="98"/>
      <c r="AA206" s="98"/>
      <c r="AB206" s="98"/>
      <c r="AC206" s="98"/>
      <c r="AD206" s="98"/>
      <c r="AE206" s="98"/>
      <c r="AF206" s="98"/>
    </row>
    <row r="207" ht="13.5" customHeight="1">
      <c r="A207" s="98"/>
      <c r="B207" s="98"/>
      <c r="C207" s="98"/>
      <c r="D207" s="98"/>
      <c r="E207" s="98"/>
      <c r="F207" s="78"/>
      <c r="G207" s="881"/>
      <c r="H207" s="98"/>
      <c r="I207" s="98"/>
      <c r="J207" s="98"/>
      <c r="K207" s="98"/>
      <c r="L207" s="98"/>
      <c r="M207" s="98"/>
      <c r="N207" s="98"/>
      <c r="O207" s="98"/>
      <c r="P207" s="98"/>
      <c r="Q207" s="98"/>
      <c r="R207" s="98"/>
      <c r="S207" s="398"/>
      <c r="T207" s="398"/>
      <c r="U207" s="98"/>
      <c r="V207" s="98"/>
      <c r="W207" s="98"/>
      <c r="X207" s="98"/>
      <c r="Y207" s="98"/>
      <c r="Z207" s="98"/>
      <c r="AA207" s="98"/>
      <c r="AB207" s="98"/>
      <c r="AC207" s="98"/>
      <c r="AD207" s="98"/>
      <c r="AE207" s="98"/>
      <c r="AF207" s="98"/>
    </row>
    <row r="208" ht="13.5" customHeight="1">
      <c r="A208" s="98"/>
      <c r="B208" s="98"/>
      <c r="C208" s="98"/>
      <c r="D208" s="98"/>
      <c r="E208" s="98"/>
      <c r="F208" s="78"/>
      <c r="G208" s="881"/>
      <c r="H208" s="98"/>
      <c r="I208" s="98"/>
      <c r="J208" s="98"/>
      <c r="K208" s="98"/>
      <c r="L208" s="98"/>
      <c r="M208" s="98"/>
      <c r="N208" s="98"/>
      <c r="O208" s="98"/>
      <c r="P208" s="98"/>
      <c r="Q208" s="98"/>
      <c r="R208" s="98"/>
      <c r="S208" s="398"/>
      <c r="T208" s="398"/>
      <c r="U208" s="98"/>
      <c r="V208" s="98"/>
      <c r="W208" s="98"/>
      <c r="X208" s="98"/>
      <c r="Y208" s="98"/>
      <c r="Z208" s="98"/>
      <c r="AA208" s="98"/>
      <c r="AB208" s="98"/>
      <c r="AC208" s="98"/>
      <c r="AD208" s="98"/>
      <c r="AE208" s="98"/>
      <c r="AF208" s="98"/>
    </row>
    <row r="209" ht="13.5" customHeight="1">
      <c r="A209" s="98"/>
      <c r="B209" s="98"/>
      <c r="C209" s="98"/>
      <c r="D209" s="98"/>
      <c r="E209" s="98"/>
      <c r="F209" s="78"/>
      <c r="G209" s="881"/>
      <c r="H209" s="98"/>
      <c r="I209" s="98"/>
      <c r="J209" s="98"/>
      <c r="K209" s="98"/>
      <c r="L209" s="98"/>
      <c r="M209" s="98"/>
      <c r="N209" s="98"/>
      <c r="O209" s="98"/>
      <c r="P209" s="98"/>
      <c r="Q209" s="98"/>
      <c r="R209" s="98"/>
      <c r="S209" s="398"/>
      <c r="T209" s="398"/>
      <c r="U209" s="98"/>
      <c r="V209" s="98"/>
      <c r="W209" s="98"/>
      <c r="X209" s="98"/>
      <c r="Y209" s="98"/>
      <c r="Z209" s="98"/>
      <c r="AA209" s="98"/>
      <c r="AB209" s="98"/>
      <c r="AC209" s="98"/>
      <c r="AD209" s="98"/>
      <c r="AE209" s="98"/>
      <c r="AF209" s="98"/>
    </row>
    <row r="210" ht="13.5" customHeight="1">
      <c r="A210" s="98"/>
      <c r="B210" s="98"/>
      <c r="C210" s="98"/>
      <c r="D210" s="98"/>
      <c r="E210" s="98"/>
      <c r="F210" s="78"/>
      <c r="G210" s="881"/>
      <c r="H210" s="98"/>
      <c r="I210" s="98"/>
      <c r="J210" s="98"/>
      <c r="K210" s="98"/>
      <c r="L210" s="98"/>
      <c r="M210" s="98"/>
      <c r="N210" s="98"/>
      <c r="O210" s="98"/>
      <c r="P210" s="98"/>
      <c r="Q210" s="98"/>
      <c r="R210" s="98"/>
      <c r="S210" s="398"/>
      <c r="T210" s="398"/>
      <c r="U210" s="98"/>
      <c r="V210" s="98"/>
      <c r="W210" s="98"/>
      <c r="X210" s="98"/>
      <c r="Y210" s="98"/>
      <c r="Z210" s="98"/>
      <c r="AA210" s="98"/>
      <c r="AB210" s="98"/>
      <c r="AC210" s="98"/>
      <c r="AD210" s="98"/>
      <c r="AE210" s="98"/>
      <c r="AF210" s="98"/>
    </row>
    <row r="211" ht="13.5" customHeight="1">
      <c r="A211" s="98"/>
      <c r="B211" s="98"/>
      <c r="C211" s="98"/>
      <c r="D211" s="98"/>
      <c r="E211" s="98"/>
      <c r="F211" s="78"/>
      <c r="G211" s="881"/>
      <c r="H211" s="98"/>
      <c r="I211" s="98"/>
      <c r="J211" s="98"/>
      <c r="K211" s="98"/>
      <c r="L211" s="98"/>
      <c r="M211" s="98"/>
      <c r="N211" s="98"/>
      <c r="O211" s="98"/>
      <c r="P211" s="98"/>
      <c r="Q211" s="98"/>
      <c r="R211" s="98"/>
      <c r="S211" s="398"/>
      <c r="T211" s="398"/>
      <c r="U211" s="98"/>
      <c r="V211" s="98"/>
      <c r="W211" s="98"/>
      <c r="X211" s="98"/>
      <c r="Y211" s="98"/>
      <c r="Z211" s="98"/>
      <c r="AA211" s="98"/>
      <c r="AB211" s="98"/>
      <c r="AC211" s="98"/>
      <c r="AD211" s="98"/>
      <c r="AE211" s="98"/>
      <c r="AF211" s="98"/>
    </row>
    <row r="212" ht="13.5" customHeight="1">
      <c r="A212" s="98"/>
      <c r="B212" s="98"/>
      <c r="C212" s="98"/>
      <c r="D212" s="98"/>
      <c r="E212" s="98"/>
      <c r="F212" s="78"/>
      <c r="G212" s="881"/>
      <c r="H212" s="98"/>
      <c r="I212" s="98"/>
      <c r="J212" s="98"/>
      <c r="K212" s="98"/>
      <c r="L212" s="98"/>
      <c r="M212" s="98"/>
      <c r="N212" s="98"/>
      <c r="O212" s="98"/>
      <c r="P212" s="98"/>
      <c r="Q212" s="98"/>
      <c r="R212" s="98"/>
      <c r="S212" s="398"/>
      <c r="T212" s="398"/>
      <c r="U212" s="98"/>
      <c r="V212" s="98"/>
      <c r="W212" s="98"/>
      <c r="X212" s="98"/>
      <c r="Y212" s="98"/>
      <c r="Z212" s="98"/>
      <c r="AA212" s="98"/>
      <c r="AB212" s="98"/>
      <c r="AC212" s="98"/>
      <c r="AD212" s="98"/>
      <c r="AE212" s="98"/>
      <c r="AF212" s="98"/>
    </row>
    <row r="213" ht="13.5" customHeight="1">
      <c r="A213" s="98"/>
      <c r="B213" s="98"/>
      <c r="C213" s="98"/>
      <c r="D213" s="98"/>
      <c r="E213" s="98"/>
      <c r="F213" s="78"/>
      <c r="G213" s="881"/>
      <c r="H213" s="98"/>
      <c r="I213" s="98"/>
      <c r="J213" s="98"/>
      <c r="K213" s="98"/>
      <c r="L213" s="98"/>
      <c r="M213" s="98"/>
      <c r="N213" s="98"/>
      <c r="O213" s="98"/>
      <c r="P213" s="98"/>
      <c r="Q213" s="98"/>
      <c r="R213" s="98"/>
      <c r="S213" s="398"/>
      <c r="T213" s="398"/>
      <c r="U213" s="98"/>
      <c r="V213" s="98"/>
      <c r="W213" s="98"/>
      <c r="X213" s="98"/>
      <c r="Y213" s="98"/>
      <c r="Z213" s="98"/>
      <c r="AA213" s="98"/>
      <c r="AB213" s="98"/>
      <c r="AC213" s="98"/>
      <c r="AD213" s="98"/>
      <c r="AE213" s="98"/>
      <c r="AF213" s="98"/>
    </row>
    <row r="214" ht="13.5" customHeight="1">
      <c r="A214" s="98"/>
      <c r="B214" s="98"/>
      <c r="C214" s="98"/>
      <c r="D214" s="98"/>
      <c r="E214" s="98"/>
      <c r="F214" s="78"/>
      <c r="G214" s="881"/>
      <c r="H214" s="98"/>
      <c r="I214" s="98"/>
      <c r="J214" s="98"/>
      <c r="K214" s="98"/>
      <c r="L214" s="98"/>
      <c r="M214" s="98"/>
      <c r="N214" s="98"/>
      <c r="O214" s="98"/>
      <c r="P214" s="98"/>
      <c r="Q214" s="98"/>
      <c r="R214" s="98"/>
      <c r="S214" s="398"/>
      <c r="T214" s="398"/>
      <c r="U214" s="98"/>
      <c r="V214" s="98"/>
      <c r="W214" s="98"/>
      <c r="X214" s="98"/>
      <c r="Y214" s="98"/>
      <c r="Z214" s="98"/>
      <c r="AA214" s="98"/>
      <c r="AB214" s="98"/>
      <c r="AC214" s="98"/>
      <c r="AD214" s="98"/>
      <c r="AE214" s="98"/>
      <c r="AF214" s="98"/>
    </row>
    <row r="215" ht="13.5" customHeight="1">
      <c r="A215" s="98"/>
      <c r="B215" s="98"/>
      <c r="C215" s="98"/>
      <c r="D215" s="98"/>
      <c r="E215" s="98"/>
      <c r="F215" s="78"/>
      <c r="G215" s="881"/>
      <c r="H215" s="98"/>
      <c r="I215" s="98"/>
      <c r="J215" s="98"/>
      <c r="K215" s="98"/>
      <c r="L215" s="98"/>
      <c r="M215" s="98"/>
      <c r="N215" s="98"/>
      <c r="O215" s="98"/>
      <c r="P215" s="98"/>
      <c r="Q215" s="98"/>
      <c r="R215" s="98"/>
      <c r="S215" s="398"/>
      <c r="T215" s="398"/>
      <c r="U215" s="98"/>
      <c r="V215" s="98"/>
      <c r="W215" s="98"/>
      <c r="X215" s="98"/>
      <c r="Y215" s="98"/>
      <c r="Z215" s="98"/>
      <c r="AA215" s="98"/>
      <c r="AB215" s="98"/>
      <c r="AC215" s="98"/>
      <c r="AD215" s="98"/>
      <c r="AE215" s="98"/>
      <c r="AF215" s="98"/>
    </row>
    <row r="216" ht="13.5" customHeight="1">
      <c r="A216" s="98"/>
      <c r="B216" s="98"/>
      <c r="C216" s="98"/>
      <c r="D216" s="98"/>
      <c r="E216" s="98"/>
      <c r="F216" s="78"/>
      <c r="G216" s="881"/>
      <c r="H216" s="98"/>
      <c r="I216" s="98"/>
      <c r="J216" s="98"/>
      <c r="K216" s="98"/>
      <c r="L216" s="98"/>
      <c r="M216" s="98"/>
      <c r="N216" s="98"/>
      <c r="O216" s="98"/>
      <c r="P216" s="98"/>
      <c r="Q216" s="98"/>
      <c r="R216" s="98"/>
      <c r="S216" s="398"/>
      <c r="T216" s="398"/>
      <c r="U216" s="98"/>
      <c r="V216" s="98"/>
      <c r="W216" s="98"/>
      <c r="X216" s="98"/>
      <c r="Y216" s="98"/>
      <c r="Z216" s="98"/>
      <c r="AA216" s="98"/>
      <c r="AB216" s="98"/>
      <c r="AC216" s="98"/>
      <c r="AD216" s="98"/>
      <c r="AE216" s="98"/>
      <c r="AF216" s="98"/>
    </row>
    <row r="217" ht="13.5" customHeight="1">
      <c r="A217" s="98"/>
      <c r="B217" s="98"/>
      <c r="C217" s="98"/>
      <c r="D217" s="98"/>
      <c r="E217" s="98"/>
      <c r="F217" s="78"/>
      <c r="G217" s="881"/>
      <c r="H217" s="98"/>
      <c r="I217" s="98"/>
      <c r="J217" s="98"/>
      <c r="K217" s="98"/>
      <c r="L217" s="98"/>
      <c r="M217" s="98"/>
      <c r="N217" s="98"/>
      <c r="O217" s="98"/>
      <c r="P217" s="98"/>
      <c r="Q217" s="98"/>
      <c r="R217" s="98"/>
      <c r="S217" s="398"/>
      <c r="T217" s="398"/>
      <c r="U217" s="98"/>
      <c r="V217" s="98"/>
      <c r="W217" s="98"/>
      <c r="X217" s="98"/>
      <c r="Y217" s="98"/>
      <c r="Z217" s="98"/>
      <c r="AA217" s="98"/>
      <c r="AB217" s="98"/>
      <c r="AC217" s="98"/>
      <c r="AD217" s="98"/>
      <c r="AE217" s="98"/>
      <c r="AF217" s="98"/>
    </row>
    <row r="218" ht="13.5" customHeight="1">
      <c r="A218" s="98"/>
      <c r="B218" s="98"/>
      <c r="C218" s="98"/>
      <c r="D218" s="98"/>
      <c r="E218" s="98"/>
      <c r="F218" s="78"/>
      <c r="G218" s="881"/>
      <c r="H218" s="98"/>
      <c r="I218" s="98"/>
      <c r="J218" s="98"/>
      <c r="K218" s="98"/>
      <c r="L218" s="98"/>
      <c r="M218" s="98"/>
      <c r="N218" s="98"/>
      <c r="O218" s="98"/>
      <c r="P218" s="98"/>
      <c r="Q218" s="98"/>
      <c r="R218" s="98"/>
      <c r="S218" s="398"/>
      <c r="T218" s="398"/>
      <c r="U218" s="98"/>
      <c r="V218" s="98"/>
      <c r="W218" s="98"/>
      <c r="X218" s="98"/>
      <c r="Y218" s="98"/>
      <c r="Z218" s="98"/>
      <c r="AA218" s="98"/>
      <c r="AB218" s="98"/>
      <c r="AC218" s="98"/>
      <c r="AD218" s="98"/>
      <c r="AE218" s="98"/>
      <c r="AF218" s="98"/>
    </row>
    <row r="219" ht="13.5" customHeight="1">
      <c r="A219" s="98"/>
      <c r="B219" s="98"/>
      <c r="C219" s="98"/>
      <c r="D219" s="98"/>
      <c r="E219" s="98"/>
      <c r="F219" s="78"/>
      <c r="G219" s="881"/>
      <c r="H219" s="98"/>
      <c r="I219" s="98"/>
      <c r="J219" s="98"/>
      <c r="K219" s="98"/>
      <c r="L219" s="98"/>
      <c r="M219" s="98"/>
      <c r="N219" s="98"/>
      <c r="O219" s="98"/>
      <c r="P219" s="98"/>
      <c r="Q219" s="98"/>
      <c r="R219" s="98"/>
      <c r="S219" s="398"/>
      <c r="T219" s="398"/>
      <c r="U219" s="98"/>
      <c r="V219" s="98"/>
      <c r="W219" s="98"/>
      <c r="X219" s="98"/>
      <c r="Y219" s="98"/>
      <c r="Z219" s="98"/>
      <c r="AA219" s="98"/>
      <c r="AB219" s="98"/>
      <c r="AC219" s="98"/>
      <c r="AD219" s="98"/>
      <c r="AE219" s="98"/>
      <c r="AF219" s="98"/>
    </row>
    <row r="220" ht="13.5" customHeight="1">
      <c r="A220" s="98"/>
      <c r="B220" s="98"/>
      <c r="C220" s="98"/>
      <c r="D220" s="98"/>
      <c r="E220" s="98"/>
      <c r="F220" s="78"/>
      <c r="G220" s="881"/>
      <c r="H220" s="98"/>
      <c r="I220" s="98"/>
      <c r="J220" s="98"/>
      <c r="K220" s="98"/>
      <c r="L220" s="98"/>
      <c r="M220" s="98"/>
      <c r="N220" s="98"/>
      <c r="O220" s="98"/>
      <c r="P220" s="98"/>
      <c r="Q220" s="98"/>
      <c r="R220" s="98"/>
      <c r="S220" s="398"/>
      <c r="T220" s="398"/>
      <c r="U220" s="98"/>
      <c r="V220" s="98"/>
      <c r="W220" s="98"/>
      <c r="X220" s="98"/>
      <c r="Y220" s="98"/>
      <c r="Z220" s="98"/>
      <c r="AA220" s="98"/>
      <c r="AB220" s="98"/>
      <c r="AC220" s="98"/>
      <c r="AD220" s="98"/>
      <c r="AE220" s="98"/>
      <c r="AF220" s="98"/>
    </row>
    <row r="221" ht="13.5" customHeight="1">
      <c r="A221" s="98"/>
      <c r="B221" s="98"/>
      <c r="C221" s="98"/>
      <c r="D221" s="98"/>
      <c r="E221" s="98"/>
      <c r="F221" s="78"/>
      <c r="G221" s="881"/>
      <c r="H221" s="98"/>
      <c r="I221" s="98"/>
      <c r="J221" s="98"/>
      <c r="K221" s="98"/>
      <c r="L221" s="98"/>
      <c r="M221" s="98"/>
      <c r="N221" s="98"/>
      <c r="O221" s="98"/>
      <c r="P221" s="98"/>
      <c r="Q221" s="98"/>
      <c r="R221" s="98"/>
      <c r="S221" s="398"/>
      <c r="T221" s="398"/>
      <c r="U221" s="98"/>
      <c r="V221" s="98"/>
      <c r="W221" s="98"/>
      <c r="X221" s="98"/>
      <c r="Y221" s="98"/>
      <c r="Z221" s="98"/>
      <c r="AA221" s="98"/>
      <c r="AB221" s="98"/>
      <c r="AC221" s="98"/>
      <c r="AD221" s="98"/>
      <c r="AE221" s="98"/>
      <c r="AF221" s="98"/>
    </row>
    <row r="222" ht="13.5" customHeight="1">
      <c r="A222" s="98"/>
      <c r="B222" s="98"/>
      <c r="C222" s="98"/>
      <c r="D222" s="98"/>
      <c r="E222" s="98"/>
      <c r="F222" s="78"/>
      <c r="G222" s="881"/>
      <c r="H222" s="98"/>
      <c r="I222" s="98"/>
      <c r="J222" s="98"/>
      <c r="K222" s="98"/>
      <c r="L222" s="98"/>
      <c r="M222" s="98"/>
      <c r="N222" s="98"/>
      <c r="O222" s="98"/>
      <c r="P222" s="98"/>
      <c r="Q222" s="98"/>
      <c r="R222" s="98"/>
      <c r="S222" s="398"/>
      <c r="T222" s="398"/>
      <c r="U222" s="98"/>
      <c r="V222" s="98"/>
      <c r="W222" s="98"/>
      <c r="X222" s="98"/>
      <c r="Y222" s="98"/>
      <c r="Z222" s="98"/>
      <c r="AA222" s="98"/>
      <c r="AB222" s="98"/>
      <c r="AC222" s="98"/>
      <c r="AD222" s="98"/>
      <c r="AE222" s="98"/>
      <c r="AF222" s="98"/>
    </row>
    <row r="223" ht="13.5" customHeight="1">
      <c r="A223" s="98"/>
      <c r="B223" s="98"/>
      <c r="C223" s="98"/>
      <c r="D223" s="98"/>
      <c r="E223" s="98"/>
      <c r="F223" s="78"/>
      <c r="G223" s="881"/>
      <c r="H223" s="98"/>
      <c r="I223" s="98"/>
      <c r="J223" s="98"/>
      <c r="K223" s="98"/>
      <c r="L223" s="98"/>
      <c r="M223" s="98"/>
      <c r="N223" s="98"/>
      <c r="O223" s="98"/>
      <c r="P223" s="98"/>
      <c r="Q223" s="98"/>
      <c r="R223" s="98"/>
      <c r="S223" s="398"/>
      <c r="T223" s="398"/>
      <c r="U223" s="98"/>
      <c r="V223" s="98"/>
      <c r="W223" s="98"/>
      <c r="X223" s="98"/>
      <c r="Y223" s="98"/>
      <c r="Z223" s="98"/>
      <c r="AA223" s="98"/>
      <c r="AB223" s="98"/>
      <c r="AC223" s="98"/>
      <c r="AD223" s="98"/>
      <c r="AE223" s="98"/>
      <c r="AF223" s="98"/>
    </row>
    <row r="224" ht="13.5" customHeight="1">
      <c r="A224" s="98"/>
      <c r="B224" s="98"/>
      <c r="C224" s="98"/>
      <c r="D224" s="98"/>
      <c r="E224" s="98"/>
      <c r="F224" s="78"/>
      <c r="G224" s="881"/>
      <c r="H224" s="98"/>
      <c r="I224" s="98"/>
      <c r="J224" s="98"/>
      <c r="K224" s="98"/>
      <c r="L224" s="98"/>
      <c r="M224" s="98"/>
      <c r="N224" s="98"/>
      <c r="O224" s="98"/>
      <c r="P224" s="98"/>
      <c r="Q224" s="98"/>
      <c r="R224" s="98"/>
      <c r="S224" s="398"/>
      <c r="T224" s="398"/>
      <c r="U224" s="98"/>
      <c r="V224" s="98"/>
      <c r="W224" s="98"/>
      <c r="X224" s="98"/>
      <c r="Y224" s="98"/>
      <c r="Z224" s="98"/>
      <c r="AA224" s="98"/>
      <c r="AB224" s="98"/>
      <c r="AC224" s="98"/>
      <c r="AD224" s="98"/>
      <c r="AE224" s="98"/>
      <c r="AF224" s="98"/>
    </row>
    <row r="225" ht="13.5" customHeight="1">
      <c r="A225" s="98"/>
      <c r="B225" s="98"/>
      <c r="C225" s="98"/>
      <c r="D225" s="98"/>
      <c r="E225" s="98"/>
      <c r="F225" s="78"/>
      <c r="G225" s="881"/>
      <c r="H225" s="98"/>
      <c r="I225" s="98"/>
      <c r="J225" s="98"/>
      <c r="K225" s="98"/>
      <c r="L225" s="98"/>
      <c r="M225" s="98"/>
      <c r="N225" s="98"/>
      <c r="O225" s="98"/>
      <c r="P225" s="98"/>
      <c r="Q225" s="98"/>
      <c r="R225" s="98"/>
      <c r="S225" s="398"/>
      <c r="T225" s="398"/>
      <c r="U225" s="98"/>
      <c r="V225" s="98"/>
      <c r="W225" s="98"/>
      <c r="X225" s="98"/>
      <c r="Y225" s="98"/>
      <c r="Z225" s="98"/>
      <c r="AA225" s="98"/>
      <c r="AB225" s="98"/>
      <c r="AC225" s="98"/>
      <c r="AD225" s="98"/>
      <c r="AE225" s="98"/>
      <c r="AF225" s="98"/>
    </row>
    <row r="226" ht="13.5" customHeight="1">
      <c r="A226" s="98"/>
      <c r="B226" s="98"/>
      <c r="C226" s="98"/>
      <c r="D226" s="98"/>
      <c r="E226" s="98"/>
      <c r="F226" s="78"/>
      <c r="G226" s="881"/>
      <c r="H226" s="98"/>
      <c r="I226" s="98"/>
      <c r="J226" s="98"/>
      <c r="K226" s="98"/>
      <c r="L226" s="98"/>
      <c r="M226" s="98"/>
      <c r="N226" s="98"/>
      <c r="O226" s="98"/>
      <c r="P226" s="98"/>
      <c r="Q226" s="98"/>
      <c r="R226" s="98"/>
      <c r="S226" s="398"/>
      <c r="T226" s="398"/>
      <c r="U226" s="98"/>
      <c r="V226" s="98"/>
      <c r="W226" s="98"/>
      <c r="X226" s="98"/>
      <c r="Y226" s="98"/>
      <c r="Z226" s="98"/>
      <c r="AA226" s="98"/>
      <c r="AB226" s="98"/>
      <c r="AC226" s="98"/>
      <c r="AD226" s="98"/>
      <c r="AE226" s="98"/>
      <c r="AF226" s="98"/>
    </row>
    <row r="227" ht="13.5" customHeight="1">
      <c r="A227" s="98"/>
      <c r="B227" s="98"/>
      <c r="C227" s="98"/>
      <c r="D227" s="98"/>
      <c r="E227" s="98"/>
      <c r="F227" s="78"/>
      <c r="G227" s="881"/>
      <c r="H227" s="98"/>
      <c r="I227" s="98"/>
      <c r="J227" s="98"/>
      <c r="K227" s="98"/>
      <c r="L227" s="98"/>
      <c r="M227" s="98"/>
      <c r="N227" s="98"/>
      <c r="O227" s="98"/>
      <c r="P227" s="98"/>
      <c r="Q227" s="98"/>
      <c r="R227" s="98"/>
      <c r="S227" s="398"/>
      <c r="T227" s="398"/>
      <c r="U227" s="98"/>
      <c r="V227" s="98"/>
      <c r="W227" s="98"/>
      <c r="X227" s="98"/>
      <c r="Y227" s="98"/>
      <c r="Z227" s="98"/>
      <c r="AA227" s="98"/>
      <c r="AB227" s="98"/>
      <c r="AC227" s="98"/>
      <c r="AD227" s="98"/>
      <c r="AE227" s="98"/>
      <c r="AF227" s="98"/>
    </row>
    <row r="228" ht="13.5" customHeight="1">
      <c r="A228" s="98"/>
      <c r="B228" s="98"/>
      <c r="C228" s="98"/>
      <c r="D228" s="98"/>
      <c r="E228" s="98"/>
      <c r="F228" s="78"/>
      <c r="G228" s="881"/>
      <c r="H228" s="98"/>
      <c r="I228" s="98"/>
      <c r="J228" s="98"/>
      <c r="K228" s="98"/>
      <c r="L228" s="98"/>
      <c r="M228" s="98"/>
      <c r="N228" s="98"/>
      <c r="O228" s="98"/>
      <c r="P228" s="98"/>
      <c r="Q228" s="98"/>
      <c r="R228" s="98"/>
      <c r="S228" s="398"/>
      <c r="T228" s="398"/>
      <c r="U228" s="98"/>
      <c r="V228" s="98"/>
      <c r="W228" s="98"/>
      <c r="X228" s="98"/>
      <c r="Y228" s="98"/>
      <c r="Z228" s="98"/>
      <c r="AA228" s="98"/>
      <c r="AB228" s="98"/>
      <c r="AC228" s="98"/>
      <c r="AD228" s="98"/>
      <c r="AE228" s="98"/>
      <c r="AF228" s="98"/>
    </row>
    <row r="229" ht="13.5" customHeight="1">
      <c r="A229" s="98"/>
      <c r="B229" s="98"/>
      <c r="C229" s="98"/>
      <c r="D229" s="98"/>
      <c r="E229" s="98"/>
      <c r="F229" s="78"/>
      <c r="G229" s="881"/>
      <c r="H229" s="98"/>
      <c r="I229" s="98"/>
      <c r="J229" s="98"/>
      <c r="K229" s="98"/>
      <c r="L229" s="98"/>
      <c r="M229" s="98"/>
      <c r="N229" s="98"/>
      <c r="O229" s="98"/>
      <c r="P229" s="98"/>
      <c r="Q229" s="98"/>
      <c r="R229" s="98"/>
      <c r="S229" s="398"/>
      <c r="T229" s="398"/>
      <c r="U229" s="98"/>
      <c r="V229" s="98"/>
      <c r="W229" s="98"/>
      <c r="X229" s="98"/>
      <c r="Y229" s="98"/>
      <c r="Z229" s="98"/>
      <c r="AA229" s="98"/>
      <c r="AB229" s="98"/>
      <c r="AC229" s="98"/>
      <c r="AD229" s="98"/>
      <c r="AE229" s="98"/>
      <c r="AF229" s="98"/>
    </row>
    <row r="230" ht="13.5" customHeight="1">
      <c r="A230" s="98"/>
      <c r="B230" s="98"/>
      <c r="C230" s="98"/>
      <c r="D230" s="98"/>
      <c r="E230" s="98"/>
      <c r="F230" s="78"/>
      <c r="G230" s="881"/>
      <c r="H230" s="98"/>
      <c r="I230" s="98"/>
      <c r="J230" s="98"/>
      <c r="K230" s="98"/>
      <c r="L230" s="98"/>
      <c r="M230" s="98"/>
      <c r="N230" s="98"/>
      <c r="O230" s="98"/>
      <c r="P230" s="98"/>
      <c r="Q230" s="98"/>
      <c r="R230" s="98"/>
      <c r="S230" s="398"/>
      <c r="T230" s="398"/>
      <c r="U230" s="98"/>
      <c r="V230" s="98"/>
      <c r="W230" s="98"/>
      <c r="X230" s="98"/>
      <c r="Y230" s="98"/>
      <c r="Z230" s="98"/>
      <c r="AA230" s="98"/>
      <c r="AB230" s="98"/>
      <c r="AC230" s="98"/>
      <c r="AD230" s="98"/>
      <c r="AE230" s="98"/>
      <c r="AF230" s="98"/>
    </row>
    <row r="231" ht="13.5" customHeight="1">
      <c r="A231" s="98"/>
      <c r="B231" s="98"/>
      <c r="C231" s="98"/>
      <c r="D231" s="98"/>
      <c r="E231" s="98"/>
      <c r="F231" s="78"/>
      <c r="G231" s="881"/>
      <c r="H231" s="98"/>
      <c r="I231" s="98"/>
      <c r="J231" s="98"/>
      <c r="K231" s="98"/>
      <c r="L231" s="98"/>
      <c r="M231" s="98"/>
      <c r="N231" s="98"/>
      <c r="O231" s="98"/>
      <c r="P231" s="98"/>
      <c r="Q231" s="98"/>
      <c r="R231" s="98"/>
      <c r="S231" s="398"/>
      <c r="T231" s="398"/>
      <c r="U231" s="98"/>
      <c r="V231" s="98"/>
      <c r="W231" s="98"/>
      <c r="X231" s="98"/>
      <c r="Y231" s="98"/>
      <c r="Z231" s="98"/>
      <c r="AA231" s="98"/>
      <c r="AB231" s="98"/>
      <c r="AC231" s="98"/>
      <c r="AD231" s="98"/>
      <c r="AE231" s="98"/>
      <c r="AF231" s="98"/>
    </row>
    <row r="232" ht="13.5" customHeight="1">
      <c r="A232" s="98"/>
      <c r="B232" s="98"/>
      <c r="C232" s="98"/>
      <c r="D232" s="98"/>
      <c r="E232" s="98"/>
      <c r="F232" s="78"/>
      <c r="G232" s="881"/>
      <c r="H232" s="98"/>
      <c r="I232" s="98"/>
      <c r="J232" s="98"/>
      <c r="K232" s="98"/>
      <c r="L232" s="98"/>
      <c r="M232" s="98"/>
      <c r="N232" s="98"/>
      <c r="O232" s="98"/>
      <c r="P232" s="98"/>
      <c r="Q232" s="98"/>
      <c r="R232" s="98"/>
      <c r="S232" s="398"/>
      <c r="T232" s="398"/>
      <c r="U232" s="98"/>
      <c r="V232" s="98"/>
      <c r="W232" s="98"/>
      <c r="X232" s="98"/>
      <c r="Y232" s="98"/>
      <c r="Z232" s="98"/>
      <c r="AA232" s="98"/>
      <c r="AB232" s="98"/>
      <c r="AC232" s="98"/>
      <c r="AD232" s="98"/>
      <c r="AE232" s="98"/>
      <c r="AF232" s="98"/>
    </row>
    <row r="233" ht="13.5" customHeight="1">
      <c r="A233" s="98"/>
      <c r="B233" s="98"/>
      <c r="C233" s="98"/>
      <c r="D233" s="98"/>
      <c r="E233" s="98"/>
      <c r="F233" s="78"/>
      <c r="G233" s="881"/>
      <c r="H233" s="98"/>
      <c r="I233" s="98"/>
      <c r="J233" s="98"/>
      <c r="K233" s="98"/>
      <c r="L233" s="98"/>
      <c r="M233" s="98"/>
      <c r="N233" s="98"/>
      <c r="O233" s="98"/>
      <c r="P233" s="98"/>
      <c r="Q233" s="98"/>
      <c r="R233" s="98"/>
      <c r="S233" s="398"/>
      <c r="T233" s="398"/>
      <c r="U233" s="98"/>
      <c r="V233" s="98"/>
      <c r="W233" s="98"/>
      <c r="X233" s="98"/>
      <c r="Y233" s="98"/>
      <c r="Z233" s="98"/>
      <c r="AA233" s="98"/>
      <c r="AB233" s="98"/>
      <c r="AC233" s="98"/>
      <c r="AD233" s="98"/>
      <c r="AE233" s="98"/>
      <c r="AF233" s="98"/>
    </row>
    <row r="234" ht="13.5" customHeight="1">
      <c r="A234" s="98"/>
      <c r="B234" s="98"/>
      <c r="C234" s="98"/>
      <c r="D234" s="98"/>
      <c r="E234" s="98"/>
      <c r="F234" s="78"/>
      <c r="G234" s="881"/>
      <c r="H234" s="98"/>
      <c r="I234" s="98"/>
      <c r="J234" s="98"/>
      <c r="K234" s="98"/>
      <c r="L234" s="98"/>
      <c r="M234" s="98"/>
      <c r="N234" s="98"/>
      <c r="O234" s="98"/>
      <c r="P234" s="98"/>
      <c r="Q234" s="98"/>
      <c r="R234" s="98"/>
      <c r="S234" s="398"/>
      <c r="T234" s="398"/>
      <c r="U234" s="98"/>
      <c r="V234" s="98"/>
      <c r="W234" s="98"/>
      <c r="X234" s="98"/>
      <c r="Y234" s="98"/>
      <c r="Z234" s="98"/>
      <c r="AA234" s="98"/>
      <c r="AB234" s="98"/>
      <c r="AC234" s="98"/>
      <c r="AD234" s="98"/>
      <c r="AE234" s="98"/>
      <c r="AF234" s="98"/>
    </row>
    <row r="235" ht="13.5" customHeight="1">
      <c r="A235" s="98"/>
      <c r="B235" s="98"/>
      <c r="C235" s="98"/>
      <c r="D235" s="98"/>
      <c r="E235" s="98"/>
      <c r="F235" s="78"/>
      <c r="G235" s="881"/>
      <c r="H235" s="98"/>
      <c r="I235" s="98"/>
      <c r="J235" s="98"/>
      <c r="K235" s="98"/>
      <c r="L235" s="98"/>
      <c r="M235" s="98"/>
      <c r="N235" s="98"/>
      <c r="O235" s="98"/>
      <c r="P235" s="98"/>
      <c r="Q235" s="98"/>
      <c r="R235" s="98"/>
      <c r="S235" s="398"/>
      <c r="T235" s="398"/>
      <c r="U235" s="98"/>
      <c r="V235" s="98"/>
      <c r="W235" s="98"/>
      <c r="X235" s="98"/>
      <c r="Y235" s="98"/>
      <c r="Z235" s="98"/>
      <c r="AA235" s="98"/>
      <c r="AB235" s="98"/>
      <c r="AC235" s="98"/>
      <c r="AD235" s="98"/>
      <c r="AE235" s="98"/>
      <c r="AF235" s="98"/>
    </row>
    <row r="236" ht="13.5" customHeight="1">
      <c r="A236" s="98"/>
      <c r="B236" s="98"/>
      <c r="C236" s="98"/>
      <c r="D236" s="98"/>
      <c r="E236" s="98"/>
      <c r="F236" s="78"/>
      <c r="G236" s="881"/>
      <c r="H236" s="98"/>
      <c r="I236" s="98"/>
      <c r="J236" s="98"/>
      <c r="K236" s="98"/>
      <c r="L236" s="98"/>
      <c r="M236" s="98"/>
      <c r="N236" s="98"/>
      <c r="O236" s="98"/>
      <c r="P236" s="98"/>
      <c r="Q236" s="98"/>
      <c r="R236" s="98"/>
      <c r="S236" s="398"/>
      <c r="T236" s="398"/>
      <c r="U236" s="98"/>
      <c r="V236" s="98"/>
      <c r="W236" s="98"/>
      <c r="X236" s="98"/>
      <c r="Y236" s="98"/>
      <c r="Z236" s="98"/>
      <c r="AA236" s="98"/>
      <c r="AB236" s="98"/>
      <c r="AC236" s="98"/>
      <c r="AD236" s="98"/>
      <c r="AE236" s="98"/>
      <c r="AF236" s="98"/>
    </row>
    <row r="237" ht="13.5" customHeight="1">
      <c r="A237" s="98"/>
      <c r="B237" s="98"/>
      <c r="C237" s="98"/>
      <c r="D237" s="98"/>
      <c r="E237" s="98"/>
      <c r="F237" s="78"/>
      <c r="G237" s="881"/>
      <c r="H237" s="98"/>
      <c r="I237" s="98"/>
      <c r="J237" s="98"/>
      <c r="K237" s="98"/>
      <c r="L237" s="98"/>
      <c r="M237" s="98"/>
      <c r="N237" s="98"/>
      <c r="O237" s="98"/>
      <c r="P237" s="98"/>
      <c r="Q237" s="98"/>
      <c r="R237" s="98"/>
      <c r="S237" s="398"/>
      <c r="T237" s="398"/>
      <c r="U237" s="98"/>
      <c r="V237" s="98"/>
      <c r="W237" s="98"/>
      <c r="X237" s="98"/>
      <c r="Y237" s="98"/>
      <c r="Z237" s="98"/>
      <c r="AA237" s="98"/>
      <c r="AB237" s="98"/>
      <c r="AC237" s="98"/>
      <c r="AD237" s="98"/>
      <c r="AE237" s="98"/>
      <c r="AF237" s="98"/>
    </row>
    <row r="238" ht="13.5" customHeight="1">
      <c r="A238" s="98"/>
      <c r="B238" s="98"/>
      <c r="C238" s="98"/>
      <c r="D238" s="98"/>
      <c r="E238" s="98"/>
      <c r="F238" s="78"/>
      <c r="G238" s="881"/>
      <c r="H238" s="98"/>
      <c r="I238" s="98"/>
      <c r="J238" s="98"/>
      <c r="K238" s="98"/>
      <c r="L238" s="98"/>
      <c r="M238" s="98"/>
      <c r="N238" s="98"/>
      <c r="O238" s="98"/>
      <c r="P238" s="98"/>
      <c r="Q238" s="98"/>
      <c r="R238" s="98"/>
      <c r="S238" s="398"/>
      <c r="T238" s="398"/>
      <c r="U238" s="98"/>
      <c r="V238" s="98"/>
      <c r="W238" s="98"/>
      <c r="X238" s="98"/>
      <c r="Y238" s="98"/>
      <c r="Z238" s="98"/>
      <c r="AA238" s="98"/>
      <c r="AB238" s="98"/>
      <c r="AC238" s="98"/>
      <c r="AD238" s="98"/>
      <c r="AE238" s="98"/>
      <c r="AF238" s="98"/>
    </row>
    <row r="239" ht="13.5" customHeight="1">
      <c r="A239" s="98"/>
      <c r="B239" s="98"/>
      <c r="C239" s="98"/>
      <c r="D239" s="98"/>
      <c r="E239" s="98"/>
      <c r="F239" s="78"/>
      <c r="G239" s="881"/>
      <c r="H239" s="98"/>
      <c r="I239" s="98"/>
      <c r="J239" s="98"/>
      <c r="K239" s="98"/>
      <c r="L239" s="98"/>
      <c r="M239" s="98"/>
      <c r="N239" s="98"/>
      <c r="O239" s="98"/>
      <c r="P239" s="98"/>
      <c r="Q239" s="98"/>
      <c r="R239" s="98"/>
      <c r="S239" s="398"/>
      <c r="T239" s="398"/>
      <c r="U239" s="98"/>
      <c r="V239" s="98"/>
      <c r="W239" s="98"/>
      <c r="X239" s="98"/>
      <c r="Y239" s="98"/>
      <c r="Z239" s="98"/>
      <c r="AA239" s="98"/>
      <c r="AB239" s="98"/>
      <c r="AC239" s="98"/>
      <c r="AD239" s="98"/>
      <c r="AE239" s="98"/>
      <c r="AF239" s="98"/>
    </row>
    <row r="240" ht="13.5" customHeight="1">
      <c r="A240" s="98"/>
      <c r="B240" s="98"/>
      <c r="C240" s="98"/>
      <c r="D240" s="98"/>
      <c r="E240" s="98"/>
      <c r="F240" s="78"/>
      <c r="G240" s="881"/>
      <c r="H240" s="98"/>
      <c r="I240" s="98"/>
      <c r="J240" s="98"/>
      <c r="K240" s="98"/>
      <c r="L240" s="98"/>
      <c r="M240" s="98"/>
      <c r="N240" s="98"/>
      <c r="O240" s="98"/>
      <c r="P240" s="98"/>
      <c r="Q240" s="98"/>
      <c r="R240" s="98"/>
      <c r="S240" s="398"/>
      <c r="T240" s="398"/>
      <c r="U240" s="98"/>
      <c r="V240" s="98"/>
      <c r="W240" s="98"/>
      <c r="X240" s="98"/>
      <c r="Y240" s="98"/>
      <c r="Z240" s="98"/>
      <c r="AA240" s="98"/>
      <c r="AB240" s="98"/>
      <c r="AC240" s="98"/>
      <c r="AD240" s="98"/>
      <c r="AE240" s="98"/>
      <c r="AF240" s="98"/>
    </row>
    <row r="241" ht="13.5" customHeight="1">
      <c r="A241" s="98"/>
      <c r="B241" s="98"/>
      <c r="C241" s="98"/>
      <c r="D241" s="98"/>
      <c r="E241" s="98"/>
      <c r="F241" s="78"/>
      <c r="G241" s="881"/>
      <c r="H241" s="98"/>
      <c r="I241" s="98"/>
      <c r="J241" s="98"/>
      <c r="K241" s="98"/>
      <c r="L241" s="98"/>
      <c r="M241" s="98"/>
      <c r="N241" s="98"/>
      <c r="O241" s="98"/>
      <c r="P241" s="98"/>
      <c r="Q241" s="98"/>
      <c r="R241" s="98"/>
      <c r="S241" s="398"/>
      <c r="T241" s="398"/>
      <c r="U241" s="98"/>
      <c r="V241" s="98"/>
      <c r="W241" s="98"/>
      <c r="X241" s="98"/>
      <c r="Y241" s="98"/>
      <c r="Z241" s="98"/>
      <c r="AA241" s="98"/>
      <c r="AB241" s="98"/>
      <c r="AC241" s="98"/>
      <c r="AD241" s="98"/>
      <c r="AE241" s="98"/>
      <c r="AF241" s="98"/>
    </row>
    <row r="242" ht="13.5" customHeight="1">
      <c r="A242" s="98"/>
      <c r="B242" s="98"/>
      <c r="C242" s="98"/>
      <c r="D242" s="98"/>
      <c r="E242" s="98"/>
      <c r="F242" s="78"/>
      <c r="G242" s="881"/>
      <c r="H242" s="98"/>
      <c r="I242" s="98"/>
      <c r="J242" s="98"/>
      <c r="K242" s="98"/>
      <c r="L242" s="98"/>
      <c r="M242" s="98"/>
      <c r="N242" s="98"/>
      <c r="O242" s="98"/>
      <c r="P242" s="98"/>
      <c r="Q242" s="98"/>
      <c r="R242" s="98"/>
      <c r="S242" s="398"/>
      <c r="T242" s="398"/>
      <c r="U242" s="98"/>
      <c r="V242" s="98"/>
      <c r="W242" s="98"/>
      <c r="X242" s="98"/>
      <c r="Y242" s="98"/>
      <c r="Z242" s="98"/>
      <c r="AA242" s="98"/>
      <c r="AB242" s="98"/>
      <c r="AC242" s="98"/>
      <c r="AD242" s="98"/>
      <c r="AE242" s="98"/>
      <c r="AF242" s="98"/>
    </row>
    <row r="243" ht="13.5" customHeight="1">
      <c r="A243" s="98"/>
      <c r="B243" s="98"/>
      <c r="C243" s="98"/>
      <c r="D243" s="98"/>
      <c r="E243" s="98"/>
      <c r="F243" s="78"/>
      <c r="G243" s="881"/>
      <c r="H243" s="98"/>
      <c r="I243" s="98"/>
      <c r="J243" s="98"/>
      <c r="K243" s="98"/>
      <c r="L243" s="98"/>
      <c r="M243" s="98"/>
      <c r="N243" s="98"/>
      <c r="O243" s="98"/>
      <c r="P243" s="98"/>
      <c r="Q243" s="98"/>
      <c r="R243" s="98"/>
      <c r="S243" s="398"/>
      <c r="T243" s="398"/>
      <c r="U243" s="98"/>
      <c r="V243" s="98"/>
      <c r="W243" s="98"/>
      <c r="X243" s="98"/>
      <c r="Y243" s="98"/>
      <c r="Z243" s="98"/>
      <c r="AA243" s="98"/>
      <c r="AB243" s="98"/>
      <c r="AC243" s="98"/>
      <c r="AD243" s="98"/>
      <c r="AE243" s="98"/>
      <c r="AF243" s="98"/>
    </row>
    <row r="244" ht="13.5" customHeight="1">
      <c r="A244" s="98"/>
      <c r="B244" s="98"/>
      <c r="C244" s="98"/>
      <c r="D244" s="98"/>
      <c r="E244" s="98"/>
      <c r="F244" s="78"/>
      <c r="G244" s="881"/>
      <c r="H244" s="98"/>
      <c r="I244" s="98"/>
      <c r="J244" s="98"/>
      <c r="K244" s="98"/>
      <c r="L244" s="98"/>
      <c r="M244" s="98"/>
      <c r="N244" s="98"/>
      <c r="O244" s="98"/>
      <c r="P244" s="98"/>
      <c r="Q244" s="98"/>
      <c r="R244" s="98"/>
      <c r="S244" s="398"/>
      <c r="T244" s="398"/>
      <c r="U244" s="98"/>
      <c r="V244" s="98"/>
      <c r="W244" s="98"/>
      <c r="X244" s="98"/>
      <c r="Y244" s="98"/>
      <c r="Z244" s="98"/>
      <c r="AA244" s="98"/>
      <c r="AB244" s="98"/>
      <c r="AC244" s="98"/>
      <c r="AD244" s="98"/>
      <c r="AE244" s="98"/>
      <c r="AF244" s="98"/>
    </row>
    <row r="245" ht="13.5" customHeight="1">
      <c r="A245" s="98"/>
      <c r="B245" s="98"/>
      <c r="C245" s="98"/>
      <c r="D245" s="98"/>
      <c r="E245" s="98"/>
      <c r="F245" s="78"/>
      <c r="G245" s="881"/>
      <c r="H245" s="98"/>
      <c r="I245" s="98"/>
      <c r="J245" s="98"/>
      <c r="K245" s="98"/>
      <c r="L245" s="98"/>
      <c r="M245" s="98"/>
      <c r="N245" s="98"/>
      <c r="O245" s="98"/>
      <c r="P245" s="98"/>
      <c r="Q245" s="98"/>
      <c r="R245" s="98"/>
      <c r="S245" s="398"/>
      <c r="T245" s="398"/>
      <c r="U245" s="98"/>
      <c r="V245" s="98"/>
      <c r="W245" s="98"/>
      <c r="X245" s="98"/>
      <c r="Y245" s="98"/>
      <c r="Z245" s="98"/>
      <c r="AA245" s="98"/>
      <c r="AB245" s="98"/>
      <c r="AC245" s="98"/>
      <c r="AD245" s="98"/>
      <c r="AE245" s="98"/>
      <c r="AF245" s="98"/>
    </row>
    <row r="246" ht="13.5" customHeight="1">
      <c r="A246" s="98"/>
      <c r="B246" s="98"/>
      <c r="C246" s="98"/>
      <c r="D246" s="98"/>
      <c r="E246" s="98"/>
      <c r="F246" s="78"/>
      <c r="G246" s="881"/>
      <c r="H246" s="98"/>
      <c r="I246" s="98"/>
      <c r="J246" s="98"/>
      <c r="K246" s="98"/>
      <c r="L246" s="98"/>
      <c r="M246" s="98"/>
      <c r="N246" s="98"/>
      <c r="O246" s="98"/>
      <c r="P246" s="98"/>
      <c r="Q246" s="98"/>
      <c r="R246" s="98"/>
      <c r="S246" s="398"/>
      <c r="T246" s="398"/>
      <c r="U246" s="98"/>
      <c r="V246" s="98"/>
      <c r="W246" s="98"/>
      <c r="X246" s="98"/>
      <c r="Y246" s="98"/>
      <c r="Z246" s="98"/>
      <c r="AA246" s="98"/>
      <c r="AB246" s="98"/>
      <c r="AC246" s="98"/>
      <c r="AD246" s="98"/>
      <c r="AE246" s="98"/>
      <c r="AF246" s="98"/>
    </row>
    <row r="247" ht="13.5" customHeight="1">
      <c r="A247" s="98"/>
      <c r="B247" s="98"/>
      <c r="C247" s="98"/>
      <c r="D247" s="98"/>
      <c r="E247" s="98"/>
      <c r="F247" s="78"/>
      <c r="G247" s="881"/>
      <c r="H247" s="98"/>
      <c r="I247" s="98"/>
      <c r="J247" s="98"/>
      <c r="K247" s="98"/>
      <c r="L247" s="98"/>
      <c r="M247" s="98"/>
      <c r="N247" s="98"/>
      <c r="O247" s="98"/>
      <c r="P247" s="98"/>
      <c r="Q247" s="98"/>
      <c r="R247" s="98"/>
      <c r="S247" s="398"/>
      <c r="T247" s="398"/>
      <c r="U247" s="98"/>
      <c r="V247" s="98"/>
      <c r="W247" s="98"/>
      <c r="X247" s="98"/>
      <c r="Y247" s="98"/>
      <c r="Z247" s="98"/>
      <c r="AA247" s="98"/>
      <c r="AB247" s="98"/>
      <c r="AC247" s="98"/>
      <c r="AD247" s="98"/>
      <c r="AE247" s="98"/>
      <c r="AF247" s="98"/>
    </row>
    <row r="248" ht="13.5" customHeight="1">
      <c r="A248" s="98"/>
      <c r="B248" s="98"/>
      <c r="C248" s="98"/>
      <c r="D248" s="98"/>
      <c r="E248" s="98"/>
      <c r="F248" s="78"/>
      <c r="G248" s="881"/>
      <c r="H248" s="98"/>
      <c r="I248" s="98"/>
      <c r="J248" s="98"/>
      <c r="K248" s="98"/>
      <c r="L248" s="98"/>
      <c r="M248" s="98"/>
      <c r="N248" s="98"/>
      <c r="O248" s="98"/>
      <c r="P248" s="98"/>
      <c r="Q248" s="98"/>
      <c r="R248" s="98"/>
      <c r="S248" s="398"/>
      <c r="T248" s="398"/>
      <c r="U248" s="98"/>
      <c r="V248" s="98"/>
      <c r="W248" s="98"/>
      <c r="X248" s="98"/>
      <c r="Y248" s="98"/>
      <c r="Z248" s="98"/>
      <c r="AA248" s="98"/>
      <c r="AB248" s="98"/>
      <c r="AC248" s="98"/>
      <c r="AD248" s="98"/>
      <c r="AE248" s="98"/>
      <c r="AF248" s="98"/>
    </row>
    <row r="249" ht="13.5" customHeight="1">
      <c r="A249" s="98"/>
      <c r="B249" s="98"/>
      <c r="C249" s="98"/>
      <c r="D249" s="98"/>
      <c r="E249" s="98"/>
      <c r="F249" s="78"/>
      <c r="G249" s="881"/>
      <c r="H249" s="98"/>
      <c r="I249" s="98"/>
      <c r="J249" s="98"/>
      <c r="K249" s="98"/>
      <c r="L249" s="98"/>
      <c r="M249" s="98"/>
      <c r="N249" s="98"/>
      <c r="O249" s="98"/>
      <c r="P249" s="98"/>
      <c r="Q249" s="98"/>
      <c r="R249" s="98"/>
      <c r="S249" s="398"/>
      <c r="T249" s="398"/>
      <c r="U249" s="98"/>
      <c r="V249" s="98"/>
      <c r="W249" s="98"/>
      <c r="X249" s="98"/>
      <c r="Y249" s="98"/>
      <c r="Z249" s="98"/>
      <c r="AA249" s="98"/>
      <c r="AB249" s="98"/>
      <c r="AC249" s="98"/>
      <c r="AD249" s="98"/>
      <c r="AE249" s="98"/>
      <c r="AF249" s="98"/>
    </row>
    <row r="250" ht="13.5" customHeight="1">
      <c r="A250" s="98"/>
      <c r="B250" s="98"/>
      <c r="C250" s="98"/>
      <c r="D250" s="98"/>
      <c r="E250" s="98"/>
      <c r="F250" s="78"/>
      <c r="G250" s="881"/>
      <c r="H250" s="98"/>
      <c r="I250" s="98"/>
      <c r="J250" s="98"/>
      <c r="K250" s="98"/>
      <c r="L250" s="98"/>
      <c r="M250" s="98"/>
      <c r="N250" s="98"/>
      <c r="O250" s="98"/>
      <c r="P250" s="98"/>
      <c r="Q250" s="98"/>
      <c r="R250" s="98"/>
      <c r="S250" s="398"/>
      <c r="T250" s="398"/>
      <c r="U250" s="98"/>
      <c r="V250" s="98"/>
      <c r="W250" s="98"/>
      <c r="X250" s="98"/>
      <c r="Y250" s="98"/>
      <c r="Z250" s="98"/>
      <c r="AA250" s="98"/>
      <c r="AB250" s="98"/>
      <c r="AC250" s="98"/>
      <c r="AD250" s="98"/>
      <c r="AE250" s="98"/>
      <c r="AF250" s="98"/>
    </row>
    <row r="251" ht="13.5" customHeight="1">
      <c r="A251" s="98"/>
      <c r="B251" s="98"/>
      <c r="C251" s="98"/>
      <c r="D251" s="98"/>
      <c r="E251" s="98"/>
      <c r="F251" s="78"/>
      <c r="G251" s="881"/>
      <c r="H251" s="98"/>
      <c r="I251" s="98"/>
      <c r="J251" s="98"/>
      <c r="K251" s="98"/>
      <c r="L251" s="98"/>
      <c r="M251" s="98"/>
      <c r="N251" s="98"/>
      <c r="O251" s="98"/>
      <c r="P251" s="98"/>
      <c r="Q251" s="98"/>
      <c r="R251" s="98"/>
      <c r="S251" s="398"/>
      <c r="T251" s="398"/>
      <c r="U251" s="98"/>
      <c r="V251" s="98"/>
      <c r="W251" s="98"/>
      <c r="X251" s="98"/>
      <c r="Y251" s="98"/>
      <c r="Z251" s="98"/>
      <c r="AA251" s="98"/>
      <c r="AB251" s="98"/>
      <c r="AC251" s="98"/>
      <c r="AD251" s="98"/>
      <c r="AE251" s="98"/>
      <c r="AF251" s="98"/>
    </row>
    <row r="252" ht="13.5" customHeight="1">
      <c r="A252" s="98"/>
      <c r="B252" s="98"/>
      <c r="C252" s="98"/>
      <c r="D252" s="98"/>
      <c r="E252" s="98"/>
      <c r="F252" s="78"/>
      <c r="G252" s="881"/>
      <c r="H252" s="98"/>
      <c r="I252" s="98"/>
      <c r="J252" s="98"/>
      <c r="K252" s="98"/>
      <c r="L252" s="98"/>
      <c r="M252" s="98"/>
      <c r="N252" s="98"/>
      <c r="O252" s="98"/>
      <c r="P252" s="98"/>
      <c r="Q252" s="98"/>
      <c r="R252" s="98"/>
      <c r="S252" s="398"/>
      <c r="T252" s="398"/>
      <c r="U252" s="98"/>
      <c r="V252" s="98"/>
      <c r="W252" s="98"/>
      <c r="X252" s="98"/>
      <c r="Y252" s="98"/>
      <c r="Z252" s="98"/>
      <c r="AA252" s="98"/>
      <c r="AB252" s="98"/>
      <c r="AC252" s="98"/>
      <c r="AD252" s="98"/>
      <c r="AE252" s="98"/>
      <c r="AF252" s="98"/>
    </row>
    <row r="253" ht="13.5" customHeight="1">
      <c r="A253" s="98"/>
      <c r="B253" s="98"/>
      <c r="C253" s="98"/>
      <c r="D253" s="98"/>
      <c r="E253" s="98"/>
      <c r="F253" s="78"/>
      <c r="G253" s="881"/>
      <c r="H253" s="98"/>
      <c r="I253" s="98"/>
      <c r="J253" s="98"/>
      <c r="K253" s="98"/>
      <c r="L253" s="98"/>
      <c r="M253" s="98"/>
      <c r="N253" s="98"/>
      <c r="O253" s="98"/>
      <c r="P253" s="98"/>
      <c r="Q253" s="98"/>
      <c r="R253" s="98"/>
      <c r="S253" s="398"/>
      <c r="T253" s="398"/>
      <c r="U253" s="98"/>
      <c r="V253" s="98"/>
      <c r="W253" s="98"/>
      <c r="X253" s="98"/>
      <c r="Y253" s="98"/>
      <c r="Z253" s="98"/>
      <c r="AA253" s="98"/>
      <c r="AB253" s="98"/>
      <c r="AC253" s="98"/>
      <c r="AD253" s="98"/>
      <c r="AE253" s="98"/>
      <c r="AF253" s="98"/>
    </row>
    <row r="254" ht="13.5" customHeight="1">
      <c r="A254" s="98"/>
      <c r="B254" s="98"/>
      <c r="C254" s="98"/>
      <c r="D254" s="98"/>
      <c r="E254" s="98"/>
      <c r="F254" s="78"/>
      <c r="G254" s="881"/>
      <c r="H254" s="98"/>
      <c r="I254" s="98"/>
      <c r="J254" s="98"/>
      <c r="K254" s="98"/>
      <c r="L254" s="98"/>
      <c r="M254" s="98"/>
      <c r="N254" s="98"/>
      <c r="O254" s="98"/>
      <c r="P254" s="98"/>
      <c r="Q254" s="98"/>
      <c r="R254" s="98"/>
      <c r="S254" s="398"/>
      <c r="T254" s="398"/>
      <c r="U254" s="98"/>
      <c r="V254" s="98"/>
      <c r="W254" s="98"/>
      <c r="X254" s="98"/>
      <c r="Y254" s="98"/>
      <c r="Z254" s="98"/>
      <c r="AA254" s="98"/>
      <c r="AB254" s="98"/>
      <c r="AC254" s="98"/>
      <c r="AD254" s="98"/>
      <c r="AE254" s="98"/>
      <c r="AF254" s="98"/>
    </row>
    <row r="255" ht="13.5" customHeight="1">
      <c r="A255" s="98"/>
      <c r="B255" s="98"/>
      <c r="C255" s="98"/>
      <c r="D255" s="98"/>
      <c r="E255" s="98"/>
      <c r="F255" s="78"/>
      <c r="G255" s="881"/>
      <c r="H255" s="98"/>
      <c r="I255" s="98"/>
      <c r="J255" s="98"/>
      <c r="K255" s="98"/>
      <c r="L255" s="98"/>
      <c r="M255" s="98"/>
      <c r="N255" s="98"/>
      <c r="O255" s="98"/>
      <c r="P255" s="98"/>
      <c r="Q255" s="98"/>
      <c r="R255" s="98"/>
      <c r="S255" s="398"/>
      <c r="T255" s="398"/>
      <c r="U255" s="98"/>
      <c r="V255" s="98"/>
      <c r="W255" s="98"/>
      <c r="X255" s="98"/>
      <c r="Y255" s="98"/>
      <c r="Z255" s="98"/>
      <c r="AA255" s="98"/>
      <c r="AB255" s="98"/>
      <c r="AC255" s="98"/>
      <c r="AD255" s="98"/>
      <c r="AE255" s="98"/>
      <c r="AF255" s="98"/>
    </row>
    <row r="256" ht="13.5" customHeight="1">
      <c r="A256" s="98"/>
      <c r="B256" s="98"/>
      <c r="C256" s="98"/>
      <c r="D256" s="98"/>
      <c r="E256" s="98"/>
      <c r="F256" s="78"/>
      <c r="G256" s="881"/>
      <c r="H256" s="98"/>
      <c r="I256" s="98"/>
      <c r="J256" s="98"/>
      <c r="K256" s="98"/>
      <c r="L256" s="98"/>
      <c r="M256" s="98"/>
      <c r="N256" s="98"/>
      <c r="O256" s="98"/>
      <c r="P256" s="98"/>
      <c r="Q256" s="98"/>
      <c r="R256" s="98"/>
      <c r="S256" s="398"/>
      <c r="T256" s="398"/>
      <c r="U256" s="98"/>
      <c r="V256" s="98"/>
      <c r="W256" s="98"/>
      <c r="X256" s="98"/>
      <c r="Y256" s="98"/>
      <c r="Z256" s="98"/>
      <c r="AA256" s="98"/>
      <c r="AB256" s="98"/>
      <c r="AC256" s="98"/>
      <c r="AD256" s="98"/>
      <c r="AE256" s="98"/>
      <c r="AF256" s="98"/>
    </row>
    <row r="257" ht="13.5" customHeight="1">
      <c r="A257" s="98"/>
      <c r="B257" s="98"/>
      <c r="C257" s="98"/>
      <c r="D257" s="98"/>
      <c r="E257" s="98"/>
      <c r="F257" s="78"/>
      <c r="G257" s="881"/>
      <c r="H257" s="98"/>
      <c r="I257" s="98"/>
      <c r="J257" s="98"/>
      <c r="K257" s="98"/>
      <c r="L257" s="98"/>
      <c r="M257" s="98"/>
      <c r="N257" s="98"/>
      <c r="O257" s="98"/>
      <c r="P257" s="98"/>
      <c r="Q257" s="98"/>
      <c r="R257" s="98"/>
      <c r="S257" s="398"/>
      <c r="T257" s="398"/>
      <c r="U257" s="98"/>
      <c r="V257" s="98"/>
      <c r="W257" s="98"/>
      <c r="X257" s="98"/>
      <c r="Y257" s="98"/>
      <c r="Z257" s="98"/>
      <c r="AA257" s="98"/>
      <c r="AB257" s="98"/>
      <c r="AC257" s="98"/>
      <c r="AD257" s="98"/>
      <c r="AE257" s="98"/>
      <c r="AF257" s="98"/>
    </row>
    <row r="258" ht="13.5" customHeight="1">
      <c r="A258" s="98"/>
      <c r="B258" s="98"/>
      <c r="C258" s="98"/>
      <c r="D258" s="98"/>
      <c r="E258" s="98"/>
      <c r="F258" s="78"/>
      <c r="G258" s="881"/>
      <c r="H258" s="98"/>
      <c r="I258" s="98"/>
      <c r="J258" s="98"/>
      <c r="K258" s="98"/>
      <c r="L258" s="98"/>
      <c r="M258" s="98"/>
      <c r="N258" s="98"/>
      <c r="O258" s="98"/>
      <c r="P258" s="98"/>
      <c r="Q258" s="98"/>
      <c r="R258" s="98"/>
      <c r="S258" s="398"/>
      <c r="T258" s="398"/>
      <c r="U258" s="98"/>
      <c r="V258" s="98"/>
      <c r="W258" s="98"/>
      <c r="X258" s="98"/>
      <c r="Y258" s="98"/>
      <c r="Z258" s="98"/>
      <c r="AA258" s="98"/>
      <c r="AB258" s="98"/>
      <c r="AC258" s="98"/>
      <c r="AD258" s="98"/>
      <c r="AE258" s="98"/>
      <c r="AF258" s="98"/>
    </row>
    <row r="259" ht="13.5" customHeight="1">
      <c r="A259" s="98"/>
      <c r="B259" s="98"/>
      <c r="C259" s="98"/>
      <c r="D259" s="98"/>
      <c r="E259" s="98"/>
      <c r="F259" s="78"/>
      <c r="G259" s="881"/>
      <c r="H259" s="98"/>
      <c r="I259" s="98"/>
      <c r="J259" s="98"/>
      <c r="K259" s="98"/>
      <c r="L259" s="98"/>
      <c r="M259" s="98"/>
      <c r="N259" s="98"/>
      <c r="O259" s="98"/>
      <c r="P259" s="98"/>
      <c r="Q259" s="98"/>
      <c r="R259" s="98"/>
      <c r="S259" s="398"/>
      <c r="T259" s="398"/>
      <c r="U259" s="98"/>
      <c r="V259" s="98"/>
      <c r="W259" s="98"/>
      <c r="X259" s="98"/>
      <c r="Y259" s="98"/>
      <c r="Z259" s="98"/>
      <c r="AA259" s="98"/>
      <c r="AB259" s="98"/>
      <c r="AC259" s="98"/>
      <c r="AD259" s="98"/>
      <c r="AE259" s="98"/>
      <c r="AF259" s="98"/>
    </row>
    <row r="260" ht="13.5" customHeight="1">
      <c r="A260" s="98"/>
      <c r="B260" s="98"/>
      <c r="C260" s="98"/>
      <c r="D260" s="98"/>
      <c r="E260" s="98"/>
      <c r="F260" s="78"/>
      <c r="G260" s="881"/>
      <c r="H260" s="98"/>
      <c r="I260" s="98"/>
      <c r="J260" s="98"/>
      <c r="K260" s="98"/>
      <c r="L260" s="98"/>
      <c r="M260" s="98"/>
      <c r="N260" s="98"/>
      <c r="O260" s="98"/>
      <c r="P260" s="98"/>
      <c r="Q260" s="98"/>
      <c r="R260" s="98"/>
      <c r="S260" s="398"/>
      <c r="T260" s="398"/>
      <c r="U260" s="98"/>
      <c r="V260" s="98"/>
      <c r="W260" s="98"/>
      <c r="X260" s="98"/>
      <c r="Y260" s="98"/>
      <c r="Z260" s="98"/>
      <c r="AA260" s="98"/>
      <c r="AB260" s="98"/>
      <c r="AC260" s="98"/>
      <c r="AD260" s="98"/>
      <c r="AE260" s="98"/>
      <c r="AF260" s="98"/>
    </row>
    <row r="261" ht="13.5" customHeight="1">
      <c r="A261" s="98"/>
      <c r="B261" s="98"/>
      <c r="C261" s="98"/>
      <c r="D261" s="98"/>
      <c r="E261" s="98"/>
      <c r="F261" s="78"/>
      <c r="G261" s="881"/>
      <c r="H261" s="98"/>
      <c r="I261" s="98"/>
      <c r="J261" s="98"/>
      <c r="K261" s="98"/>
      <c r="L261" s="98"/>
      <c r="M261" s="98"/>
      <c r="N261" s="98"/>
      <c r="O261" s="98"/>
      <c r="P261" s="98"/>
      <c r="Q261" s="98"/>
      <c r="R261" s="98"/>
      <c r="S261" s="398"/>
      <c r="T261" s="398"/>
      <c r="U261" s="98"/>
      <c r="V261" s="98"/>
      <c r="W261" s="98"/>
      <c r="X261" s="98"/>
      <c r="Y261" s="98"/>
      <c r="Z261" s="98"/>
      <c r="AA261" s="98"/>
      <c r="AB261" s="98"/>
      <c r="AC261" s="98"/>
      <c r="AD261" s="98"/>
      <c r="AE261" s="98"/>
      <c r="AF261" s="98"/>
    </row>
    <row r="262" ht="13.5" customHeight="1">
      <c r="A262" s="98"/>
      <c r="B262" s="98"/>
      <c r="C262" s="98"/>
      <c r="D262" s="98"/>
      <c r="E262" s="98"/>
      <c r="F262" s="78"/>
      <c r="G262" s="881"/>
      <c r="H262" s="98"/>
      <c r="I262" s="98"/>
      <c r="J262" s="98"/>
      <c r="K262" s="98"/>
      <c r="L262" s="98"/>
      <c r="M262" s="98"/>
      <c r="N262" s="98"/>
      <c r="O262" s="98"/>
      <c r="P262" s="98"/>
      <c r="Q262" s="98"/>
      <c r="R262" s="98"/>
      <c r="S262" s="398"/>
      <c r="T262" s="398"/>
      <c r="U262" s="98"/>
      <c r="V262" s="98"/>
      <c r="W262" s="98"/>
      <c r="X262" s="98"/>
      <c r="Y262" s="98"/>
      <c r="Z262" s="98"/>
      <c r="AA262" s="98"/>
      <c r="AB262" s="98"/>
      <c r="AC262" s="98"/>
      <c r="AD262" s="98"/>
      <c r="AE262" s="98"/>
      <c r="AF262" s="98"/>
    </row>
    <row r="263" ht="13.5" customHeight="1">
      <c r="A263" s="98"/>
      <c r="B263" s="98"/>
      <c r="C263" s="98"/>
      <c r="D263" s="98"/>
      <c r="E263" s="98"/>
      <c r="F263" s="78"/>
      <c r="G263" s="881"/>
      <c r="H263" s="98"/>
      <c r="I263" s="98"/>
      <c r="J263" s="98"/>
      <c r="K263" s="98"/>
      <c r="L263" s="98"/>
      <c r="M263" s="98"/>
      <c r="N263" s="98"/>
      <c r="O263" s="98"/>
      <c r="P263" s="98"/>
      <c r="Q263" s="98"/>
      <c r="R263" s="98"/>
      <c r="S263" s="398"/>
      <c r="T263" s="398"/>
      <c r="U263" s="98"/>
      <c r="V263" s="98"/>
      <c r="W263" s="98"/>
      <c r="X263" s="98"/>
      <c r="Y263" s="98"/>
      <c r="Z263" s="98"/>
      <c r="AA263" s="98"/>
      <c r="AB263" s="98"/>
      <c r="AC263" s="98"/>
      <c r="AD263" s="98"/>
      <c r="AE263" s="98"/>
      <c r="AF263" s="98"/>
    </row>
    <row r="264" ht="13.5" customHeight="1">
      <c r="A264" s="98"/>
      <c r="B264" s="98"/>
      <c r="C264" s="98"/>
      <c r="D264" s="98"/>
      <c r="E264" s="98"/>
      <c r="F264" s="78"/>
      <c r="G264" s="881"/>
      <c r="H264" s="98"/>
      <c r="I264" s="98"/>
      <c r="J264" s="98"/>
      <c r="K264" s="98"/>
      <c r="L264" s="98"/>
      <c r="M264" s="98"/>
      <c r="N264" s="98"/>
      <c r="O264" s="98"/>
      <c r="P264" s="98"/>
      <c r="Q264" s="98"/>
      <c r="R264" s="98"/>
      <c r="S264" s="398"/>
      <c r="T264" s="398"/>
      <c r="U264" s="98"/>
      <c r="V264" s="98"/>
      <c r="W264" s="98"/>
      <c r="X264" s="98"/>
      <c r="Y264" s="98"/>
      <c r="Z264" s="98"/>
      <c r="AA264" s="98"/>
      <c r="AB264" s="98"/>
      <c r="AC264" s="98"/>
      <c r="AD264" s="98"/>
      <c r="AE264" s="98"/>
      <c r="AF264" s="98"/>
    </row>
    <row r="265" ht="13.5" customHeight="1">
      <c r="A265" s="98"/>
      <c r="B265" s="98"/>
      <c r="C265" s="98"/>
      <c r="D265" s="98"/>
      <c r="E265" s="98"/>
      <c r="F265" s="78"/>
      <c r="G265" s="881"/>
      <c r="H265" s="98"/>
      <c r="I265" s="98"/>
      <c r="J265" s="98"/>
      <c r="K265" s="98"/>
      <c r="L265" s="98"/>
      <c r="M265" s="98"/>
      <c r="N265" s="98"/>
      <c r="O265" s="98"/>
      <c r="P265" s="98"/>
      <c r="Q265" s="98"/>
      <c r="R265" s="98"/>
      <c r="S265" s="398"/>
      <c r="T265" s="398"/>
      <c r="U265" s="98"/>
      <c r="V265" s="98"/>
      <c r="W265" s="98"/>
      <c r="X265" s="98"/>
      <c r="Y265" s="98"/>
      <c r="Z265" s="98"/>
      <c r="AA265" s="98"/>
      <c r="AB265" s="98"/>
      <c r="AC265" s="98"/>
      <c r="AD265" s="98"/>
      <c r="AE265" s="98"/>
      <c r="AF265" s="98"/>
    </row>
    <row r="266" ht="13.5" customHeight="1">
      <c r="A266" s="98"/>
      <c r="B266" s="98"/>
      <c r="C266" s="98"/>
      <c r="D266" s="98"/>
      <c r="E266" s="98"/>
      <c r="F266" s="78"/>
      <c r="G266" s="881"/>
      <c r="H266" s="98"/>
      <c r="I266" s="98"/>
      <c r="J266" s="98"/>
      <c r="K266" s="98"/>
      <c r="L266" s="98"/>
      <c r="M266" s="98"/>
      <c r="N266" s="98"/>
      <c r="O266" s="98"/>
      <c r="P266" s="98"/>
      <c r="Q266" s="98"/>
      <c r="R266" s="98"/>
      <c r="S266" s="398"/>
      <c r="T266" s="398"/>
      <c r="U266" s="98"/>
      <c r="V266" s="98"/>
      <c r="W266" s="98"/>
      <c r="X266" s="98"/>
      <c r="Y266" s="98"/>
      <c r="Z266" s="98"/>
      <c r="AA266" s="98"/>
      <c r="AB266" s="98"/>
      <c r="AC266" s="98"/>
      <c r="AD266" s="98"/>
      <c r="AE266" s="98"/>
      <c r="AF266" s="98"/>
    </row>
    <row r="267" ht="13.5" customHeight="1">
      <c r="A267" s="98"/>
      <c r="B267" s="98"/>
      <c r="C267" s="98"/>
      <c r="D267" s="98"/>
      <c r="E267" s="98"/>
      <c r="F267" s="78"/>
      <c r="G267" s="881"/>
      <c r="H267" s="98"/>
      <c r="I267" s="98"/>
      <c r="J267" s="98"/>
      <c r="K267" s="98"/>
      <c r="L267" s="98"/>
      <c r="M267" s="98"/>
      <c r="N267" s="98"/>
      <c r="O267" s="98"/>
      <c r="P267" s="98"/>
      <c r="Q267" s="98"/>
      <c r="R267" s="98"/>
      <c r="S267" s="398"/>
      <c r="T267" s="398"/>
      <c r="U267" s="98"/>
      <c r="V267" s="98"/>
      <c r="W267" s="98"/>
      <c r="X267" s="98"/>
      <c r="Y267" s="98"/>
      <c r="Z267" s="98"/>
      <c r="AA267" s="98"/>
      <c r="AB267" s="98"/>
      <c r="AC267" s="98"/>
      <c r="AD267" s="98"/>
      <c r="AE267" s="98"/>
      <c r="AF267" s="98"/>
    </row>
    <row r="268" ht="13.5" customHeight="1">
      <c r="A268" s="98"/>
      <c r="B268" s="98"/>
      <c r="C268" s="98"/>
      <c r="D268" s="98"/>
      <c r="E268" s="98"/>
      <c r="F268" s="78"/>
      <c r="G268" s="881"/>
      <c r="H268" s="98"/>
      <c r="I268" s="98"/>
      <c r="J268" s="98"/>
      <c r="K268" s="98"/>
      <c r="L268" s="98"/>
      <c r="M268" s="98"/>
      <c r="N268" s="98"/>
      <c r="O268" s="98"/>
      <c r="P268" s="98"/>
      <c r="Q268" s="98"/>
      <c r="R268" s="98"/>
      <c r="S268" s="398"/>
      <c r="T268" s="398"/>
      <c r="U268" s="98"/>
      <c r="V268" s="98"/>
      <c r="W268" s="98"/>
      <c r="X268" s="98"/>
      <c r="Y268" s="98"/>
      <c r="Z268" s="98"/>
      <c r="AA268" s="98"/>
      <c r="AB268" s="98"/>
      <c r="AC268" s="98"/>
      <c r="AD268" s="98"/>
      <c r="AE268" s="98"/>
      <c r="AF268" s="98"/>
    </row>
    <row r="269" ht="13.5" customHeight="1">
      <c r="A269" s="98"/>
      <c r="B269" s="98"/>
      <c r="C269" s="98"/>
      <c r="D269" s="98"/>
      <c r="E269" s="98"/>
      <c r="F269" s="78"/>
      <c r="G269" s="881"/>
      <c r="H269" s="98"/>
      <c r="I269" s="98"/>
      <c r="J269" s="98"/>
      <c r="K269" s="98"/>
      <c r="L269" s="98"/>
      <c r="M269" s="98"/>
      <c r="N269" s="98"/>
      <c r="O269" s="98"/>
      <c r="P269" s="98"/>
      <c r="Q269" s="98"/>
      <c r="R269" s="98"/>
      <c r="S269" s="398"/>
      <c r="T269" s="398"/>
      <c r="U269" s="98"/>
      <c r="V269" s="98"/>
      <c r="W269" s="98"/>
      <c r="X269" s="98"/>
      <c r="Y269" s="98"/>
      <c r="Z269" s="98"/>
      <c r="AA269" s="98"/>
      <c r="AB269" s="98"/>
      <c r="AC269" s="98"/>
      <c r="AD269" s="98"/>
      <c r="AE269" s="98"/>
      <c r="AF269" s="98"/>
    </row>
    <row r="270" ht="13.5" customHeight="1">
      <c r="A270" s="98"/>
      <c r="B270" s="98"/>
      <c r="C270" s="98"/>
      <c r="D270" s="98"/>
      <c r="E270" s="98"/>
      <c r="F270" s="78"/>
      <c r="G270" s="881"/>
      <c r="H270" s="98"/>
      <c r="I270" s="98"/>
      <c r="J270" s="98"/>
      <c r="K270" s="98"/>
      <c r="L270" s="98"/>
      <c r="M270" s="98"/>
      <c r="N270" s="98"/>
      <c r="O270" s="98"/>
      <c r="P270" s="98"/>
      <c r="Q270" s="98"/>
      <c r="R270" s="98"/>
      <c r="S270" s="398"/>
      <c r="T270" s="398"/>
      <c r="U270" s="98"/>
      <c r="V270" s="98"/>
      <c r="W270" s="98"/>
      <c r="X270" s="98"/>
      <c r="Y270" s="98"/>
      <c r="Z270" s="98"/>
      <c r="AA270" s="98"/>
      <c r="AB270" s="98"/>
      <c r="AC270" s="98"/>
      <c r="AD270" s="98"/>
      <c r="AE270" s="98"/>
      <c r="AF270" s="98"/>
    </row>
    <row r="271" ht="13.5" customHeight="1">
      <c r="A271" s="98"/>
      <c r="B271" s="98"/>
      <c r="C271" s="98"/>
      <c r="D271" s="98"/>
      <c r="E271" s="98"/>
      <c r="F271" s="78"/>
      <c r="G271" s="881"/>
      <c r="H271" s="98"/>
      <c r="I271" s="98"/>
      <c r="J271" s="98"/>
      <c r="K271" s="98"/>
      <c r="L271" s="98"/>
      <c r="M271" s="98"/>
      <c r="N271" s="98"/>
      <c r="O271" s="98"/>
      <c r="P271" s="98"/>
      <c r="Q271" s="98"/>
      <c r="R271" s="98"/>
      <c r="S271" s="398"/>
      <c r="T271" s="398"/>
      <c r="U271" s="98"/>
      <c r="V271" s="98"/>
      <c r="W271" s="98"/>
      <c r="X271" s="98"/>
      <c r="Y271" s="98"/>
      <c r="Z271" s="98"/>
      <c r="AA271" s="98"/>
      <c r="AB271" s="98"/>
      <c r="AC271" s="98"/>
      <c r="AD271" s="98"/>
      <c r="AE271" s="98"/>
      <c r="AF271" s="98"/>
    </row>
    <row r="272" ht="13.5" customHeight="1">
      <c r="A272" s="98"/>
      <c r="B272" s="98"/>
      <c r="C272" s="98"/>
      <c r="D272" s="98"/>
      <c r="E272" s="98"/>
      <c r="F272" s="78"/>
      <c r="G272" s="881"/>
      <c r="H272" s="98"/>
      <c r="I272" s="98"/>
      <c r="J272" s="98"/>
      <c r="K272" s="98"/>
      <c r="L272" s="98"/>
      <c r="M272" s="98"/>
      <c r="N272" s="98"/>
      <c r="O272" s="98"/>
      <c r="P272" s="98"/>
      <c r="Q272" s="98"/>
      <c r="R272" s="98"/>
      <c r="S272" s="398"/>
      <c r="T272" s="398"/>
      <c r="U272" s="98"/>
      <c r="V272" s="98"/>
      <c r="W272" s="98"/>
      <c r="X272" s="98"/>
      <c r="Y272" s="98"/>
      <c r="Z272" s="98"/>
      <c r="AA272" s="98"/>
      <c r="AB272" s="98"/>
      <c r="AC272" s="98"/>
      <c r="AD272" s="98"/>
      <c r="AE272" s="98"/>
      <c r="AF272" s="98"/>
    </row>
    <row r="273" ht="13.5" customHeight="1">
      <c r="A273" s="98"/>
      <c r="B273" s="98"/>
      <c r="C273" s="98"/>
      <c r="D273" s="98"/>
      <c r="E273" s="98"/>
      <c r="F273" s="78"/>
      <c r="G273" s="881"/>
      <c r="H273" s="98"/>
      <c r="I273" s="98"/>
      <c r="J273" s="98"/>
      <c r="K273" s="98"/>
      <c r="L273" s="98"/>
      <c r="M273" s="98"/>
      <c r="N273" s="98"/>
      <c r="O273" s="98"/>
      <c r="P273" s="98"/>
      <c r="Q273" s="98"/>
      <c r="R273" s="98"/>
      <c r="S273" s="398"/>
      <c r="T273" s="398"/>
      <c r="U273" s="98"/>
      <c r="V273" s="98"/>
      <c r="W273" s="98"/>
      <c r="X273" s="98"/>
      <c r="Y273" s="98"/>
      <c r="Z273" s="98"/>
      <c r="AA273" s="98"/>
      <c r="AB273" s="98"/>
      <c r="AC273" s="98"/>
      <c r="AD273" s="98"/>
      <c r="AE273" s="98"/>
      <c r="AF273" s="98"/>
    </row>
    <row r="274" ht="13.5" customHeight="1">
      <c r="A274" s="98"/>
      <c r="B274" s="98"/>
      <c r="C274" s="98"/>
      <c r="D274" s="98"/>
      <c r="E274" s="98"/>
      <c r="F274" s="78"/>
      <c r="G274" s="881"/>
      <c r="H274" s="98"/>
      <c r="I274" s="98"/>
      <c r="J274" s="98"/>
      <c r="K274" s="98"/>
      <c r="L274" s="98"/>
      <c r="M274" s="98"/>
      <c r="N274" s="98"/>
      <c r="O274" s="98"/>
      <c r="P274" s="98"/>
      <c r="Q274" s="98"/>
      <c r="R274" s="98"/>
      <c r="S274" s="398"/>
      <c r="T274" s="398"/>
      <c r="U274" s="98"/>
      <c r="V274" s="98"/>
      <c r="W274" s="98"/>
      <c r="X274" s="98"/>
      <c r="Y274" s="98"/>
      <c r="Z274" s="98"/>
      <c r="AA274" s="98"/>
      <c r="AB274" s="98"/>
      <c r="AC274" s="98"/>
      <c r="AD274" s="98"/>
      <c r="AE274" s="98"/>
      <c r="AF274" s="98"/>
    </row>
    <row r="275" ht="13.5" customHeight="1">
      <c r="A275" s="98"/>
      <c r="B275" s="98"/>
      <c r="C275" s="98"/>
      <c r="D275" s="98"/>
      <c r="E275" s="98"/>
      <c r="F275" s="78"/>
      <c r="G275" s="881"/>
      <c r="H275" s="98"/>
      <c r="I275" s="98"/>
      <c r="J275" s="98"/>
      <c r="K275" s="98"/>
      <c r="L275" s="98"/>
      <c r="M275" s="98"/>
      <c r="N275" s="98"/>
      <c r="O275" s="98"/>
      <c r="P275" s="98"/>
      <c r="Q275" s="98"/>
      <c r="R275" s="98"/>
      <c r="S275" s="398"/>
      <c r="T275" s="398"/>
      <c r="U275" s="98"/>
      <c r="V275" s="98"/>
      <c r="W275" s="98"/>
      <c r="X275" s="98"/>
      <c r="Y275" s="98"/>
      <c r="Z275" s="98"/>
      <c r="AA275" s="98"/>
      <c r="AB275" s="98"/>
      <c r="AC275" s="98"/>
      <c r="AD275" s="98"/>
      <c r="AE275" s="98"/>
      <c r="AF275" s="98"/>
    </row>
    <row r="276" ht="13.5" customHeight="1">
      <c r="A276" s="98"/>
      <c r="B276" s="98"/>
      <c r="C276" s="98"/>
      <c r="D276" s="98"/>
      <c r="E276" s="98"/>
      <c r="F276" s="78"/>
      <c r="G276" s="881"/>
      <c r="H276" s="98"/>
      <c r="I276" s="98"/>
      <c r="J276" s="98"/>
      <c r="K276" s="98"/>
      <c r="L276" s="98"/>
      <c r="M276" s="98"/>
      <c r="N276" s="98"/>
      <c r="O276" s="98"/>
      <c r="P276" s="98"/>
      <c r="Q276" s="98"/>
      <c r="R276" s="98"/>
      <c r="S276" s="398"/>
      <c r="T276" s="398"/>
      <c r="U276" s="98"/>
      <c r="V276" s="98"/>
      <c r="W276" s="98"/>
      <c r="X276" s="98"/>
      <c r="Y276" s="98"/>
      <c r="Z276" s="98"/>
      <c r="AA276" s="98"/>
      <c r="AB276" s="98"/>
      <c r="AC276" s="98"/>
      <c r="AD276" s="98"/>
      <c r="AE276" s="98"/>
      <c r="AF276" s="98"/>
    </row>
    <row r="277" ht="13.5" customHeight="1">
      <c r="A277" s="98"/>
      <c r="B277" s="98"/>
      <c r="C277" s="98"/>
      <c r="D277" s="98"/>
      <c r="E277" s="98"/>
      <c r="F277" s="78"/>
      <c r="G277" s="881"/>
      <c r="H277" s="98"/>
      <c r="I277" s="98"/>
      <c r="J277" s="98"/>
      <c r="K277" s="98"/>
      <c r="L277" s="98"/>
      <c r="M277" s="98"/>
      <c r="N277" s="98"/>
      <c r="O277" s="98"/>
      <c r="P277" s="98"/>
      <c r="Q277" s="98"/>
      <c r="R277" s="98"/>
      <c r="S277" s="398"/>
      <c r="T277" s="398"/>
      <c r="U277" s="98"/>
      <c r="V277" s="98"/>
      <c r="W277" s="98"/>
      <c r="X277" s="98"/>
      <c r="Y277" s="98"/>
      <c r="Z277" s="98"/>
      <c r="AA277" s="98"/>
      <c r="AB277" s="98"/>
      <c r="AC277" s="98"/>
      <c r="AD277" s="98"/>
      <c r="AE277" s="98"/>
      <c r="AF277" s="98"/>
    </row>
    <row r="278" ht="13.5" customHeight="1">
      <c r="A278" s="98"/>
      <c r="B278" s="98"/>
      <c r="C278" s="98"/>
      <c r="D278" s="98"/>
      <c r="E278" s="98"/>
      <c r="F278" s="78"/>
      <c r="G278" s="881"/>
      <c r="H278" s="98"/>
      <c r="I278" s="98"/>
      <c r="J278" s="98"/>
      <c r="K278" s="98"/>
      <c r="L278" s="98"/>
      <c r="M278" s="98"/>
      <c r="N278" s="98"/>
      <c r="O278" s="98"/>
      <c r="P278" s="98"/>
      <c r="Q278" s="98"/>
      <c r="R278" s="98"/>
      <c r="S278" s="398"/>
      <c r="T278" s="398"/>
      <c r="U278" s="98"/>
      <c r="V278" s="98"/>
      <c r="W278" s="98"/>
      <c r="X278" s="98"/>
      <c r="Y278" s="98"/>
      <c r="Z278" s="98"/>
      <c r="AA278" s="98"/>
      <c r="AB278" s="98"/>
      <c r="AC278" s="98"/>
      <c r="AD278" s="98"/>
      <c r="AE278" s="98"/>
      <c r="AF278" s="98"/>
    </row>
    <row r="279" ht="13.5" customHeight="1">
      <c r="A279" s="98"/>
      <c r="B279" s="98"/>
      <c r="C279" s="98"/>
      <c r="D279" s="98"/>
      <c r="E279" s="98"/>
      <c r="F279" s="78"/>
      <c r="G279" s="881"/>
      <c r="H279" s="98"/>
      <c r="I279" s="98"/>
      <c r="J279" s="98"/>
      <c r="K279" s="98"/>
      <c r="L279" s="98"/>
      <c r="M279" s="98"/>
      <c r="N279" s="98"/>
      <c r="O279" s="98"/>
      <c r="P279" s="98"/>
      <c r="Q279" s="98"/>
      <c r="R279" s="98"/>
      <c r="S279" s="398"/>
      <c r="T279" s="398"/>
      <c r="U279" s="98"/>
      <c r="V279" s="98"/>
      <c r="W279" s="98"/>
      <c r="X279" s="98"/>
      <c r="Y279" s="98"/>
      <c r="Z279" s="98"/>
      <c r="AA279" s="98"/>
      <c r="AB279" s="98"/>
      <c r="AC279" s="98"/>
      <c r="AD279" s="98"/>
      <c r="AE279" s="98"/>
      <c r="AF279" s="98"/>
    </row>
    <row r="280" ht="13.5" customHeight="1">
      <c r="A280" s="98"/>
      <c r="B280" s="98"/>
      <c r="C280" s="98"/>
      <c r="D280" s="98"/>
      <c r="E280" s="98"/>
      <c r="F280" s="78"/>
      <c r="G280" s="881"/>
      <c r="H280" s="98"/>
      <c r="I280" s="98"/>
      <c r="J280" s="98"/>
      <c r="K280" s="98"/>
      <c r="L280" s="98"/>
      <c r="M280" s="98"/>
      <c r="N280" s="98"/>
      <c r="O280" s="98"/>
      <c r="P280" s="98"/>
      <c r="Q280" s="98"/>
      <c r="R280" s="98"/>
      <c r="S280" s="398"/>
      <c r="T280" s="398"/>
      <c r="U280" s="98"/>
      <c r="V280" s="98"/>
      <c r="W280" s="98"/>
      <c r="X280" s="98"/>
      <c r="Y280" s="98"/>
      <c r="Z280" s="98"/>
      <c r="AA280" s="98"/>
      <c r="AB280" s="98"/>
      <c r="AC280" s="98"/>
      <c r="AD280" s="98"/>
      <c r="AE280" s="98"/>
      <c r="AF280" s="98"/>
    </row>
    <row r="281" ht="13.5" customHeight="1">
      <c r="A281" s="98"/>
      <c r="B281" s="98"/>
      <c r="C281" s="98"/>
      <c r="D281" s="98"/>
      <c r="E281" s="98"/>
      <c r="F281" s="78"/>
      <c r="G281" s="881"/>
      <c r="H281" s="98"/>
      <c r="I281" s="98"/>
      <c r="J281" s="98"/>
      <c r="K281" s="98"/>
      <c r="L281" s="98"/>
      <c r="M281" s="98"/>
      <c r="N281" s="98"/>
      <c r="O281" s="98"/>
      <c r="P281" s="98"/>
      <c r="Q281" s="98"/>
      <c r="R281" s="98"/>
      <c r="S281" s="398"/>
      <c r="T281" s="398"/>
      <c r="U281" s="98"/>
      <c r="V281" s="98"/>
      <c r="W281" s="98"/>
      <c r="X281" s="98"/>
      <c r="Y281" s="98"/>
      <c r="Z281" s="98"/>
      <c r="AA281" s="98"/>
      <c r="AB281" s="98"/>
      <c r="AC281" s="98"/>
      <c r="AD281" s="98"/>
      <c r="AE281" s="98"/>
      <c r="AF281" s="98"/>
    </row>
    <row r="282" ht="13.5" customHeight="1">
      <c r="A282" s="98"/>
      <c r="B282" s="98"/>
      <c r="C282" s="98"/>
      <c r="D282" s="98"/>
      <c r="E282" s="98"/>
      <c r="F282" s="78"/>
      <c r="G282" s="881"/>
      <c r="H282" s="98"/>
      <c r="I282" s="98"/>
      <c r="J282" s="98"/>
      <c r="K282" s="98"/>
      <c r="L282" s="98"/>
      <c r="M282" s="98"/>
      <c r="N282" s="98"/>
      <c r="O282" s="98"/>
      <c r="P282" s="98"/>
      <c r="Q282" s="98"/>
      <c r="R282" s="98"/>
      <c r="S282" s="398"/>
      <c r="T282" s="398"/>
      <c r="U282" s="98"/>
      <c r="V282" s="98"/>
      <c r="W282" s="98"/>
      <c r="X282" s="98"/>
      <c r="Y282" s="98"/>
      <c r="Z282" s="98"/>
      <c r="AA282" s="98"/>
      <c r="AB282" s="98"/>
      <c r="AC282" s="98"/>
      <c r="AD282" s="98"/>
      <c r="AE282" s="98"/>
      <c r="AF282" s="98"/>
    </row>
    <row r="283" ht="13.5" customHeight="1">
      <c r="A283" s="98"/>
      <c r="B283" s="98"/>
      <c r="C283" s="98"/>
      <c r="D283" s="98"/>
      <c r="E283" s="98"/>
      <c r="F283" s="78"/>
      <c r="G283" s="881"/>
      <c r="H283" s="98"/>
      <c r="I283" s="98"/>
      <c r="J283" s="98"/>
      <c r="K283" s="98"/>
      <c r="L283" s="98"/>
      <c r="M283" s="98"/>
      <c r="N283" s="98"/>
      <c r="O283" s="98"/>
      <c r="P283" s="98"/>
      <c r="Q283" s="98"/>
      <c r="R283" s="98"/>
      <c r="S283" s="398"/>
      <c r="T283" s="398"/>
      <c r="U283" s="98"/>
      <c r="V283" s="98"/>
      <c r="W283" s="98"/>
      <c r="X283" s="98"/>
      <c r="Y283" s="98"/>
      <c r="Z283" s="98"/>
      <c r="AA283" s="98"/>
      <c r="AB283" s="98"/>
      <c r="AC283" s="98"/>
      <c r="AD283" s="98"/>
      <c r="AE283" s="98"/>
      <c r="AF283" s="98"/>
    </row>
    <row r="284" ht="13.5" customHeight="1">
      <c r="A284" s="98"/>
      <c r="B284" s="98"/>
      <c r="C284" s="98"/>
      <c r="D284" s="98"/>
      <c r="E284" s="98"/>
      <c r="F284" s="78"/>
      <c r="G284" s="881"/>
      <c r="H284" s="98"/>
      <c r="I284" s="98"/>
      <c r="J284" s="98"/>
      <c r="K284" s="98"/>
      <c r="L284" s="98"/>
      <c r="M284" s="98"/>
      <c r="N284" s="98"/>
      <c r="O284" s="98"/>
      <c r="P284" s="98"/>
      <c r="Q284" s="98"/>
      <c r="R284" s="98"/>
      <c r="S284" s="398"/>
      <c r="T284" s="398"/>
      <c r="U284" s="98"/>
      <c r="V284" s="98"/>
      <c r="W284" s="98"/>
      <c r="X284" s="98"/>
      <c r="Y284" s="98"/>
      <c r="Z284" s="98"/>
      <c r="AA284" s="98"/>
      <c r="AB284" s="98"/>
      <c r="AC284" s="98"/>
      <c r="AD284" s="98"/>
      <c r="AE284" s="98"/>
      <c r="AF284" s="98"/>
    </row>
    <row r="285" ht="13.5" customHeight="1">
      <c r="A285" s="98"/>
      <c r="B285" s="98"/>
      <c r="C285" s="98"/>
      <c r="D285" s="98"/>
      <c r="E285" s="98"/>
      <c r="F285" s="78"/>
      <c r="G285" s="881"/>
      <c r="H285" s="98"/>
      <c r="I285" s="98"/>
      <c r="J285" s="98"/>
      <c r="K285" s="98"/>
      <c r="L285" s="98"/>
      <c r="M285" s="98"/>
      <c r="N285" s="98"/>
      <c r="O285" s="98"/>
      <c r="P285" s="98"/>
      <c r="Q285" s="98"/>
      <c r="R285" s="98"/>
      <c r="S285" s="398"/>
      <c r="T285" s="398"/>
      <c r="U285" s="98"/>
      <c r="V285" s="98"/>
      <c r="W285" s="98"/>
      <c r="X285" s="98"/>
      <c r="Y285" s="98"/>
      <c r="Z285" s="98"/>
      <c r="AA285" s="98"/>
      <c r="AB285" s="98"/>
      <c r="AC285" s="98"/>
      <c r="AD285" s="98"/>
      <c r="AE285" s="98"/>
      <c r="AF285" s="98"/>
    </row>
    <row r="286" ht="13.5" customHeight="1">
      <c r="A286" s="98"/>
      <c r="B286" s="98"/>
      <c r="C286" s="98"/>
      <c r="D286" s="98"/>
      <c r="E286" s="98"/>
      <c r="F286" s="78"/>
      <c r="G286" s="881"/>
      <c r="H286" s="98"/>
      <c r="I286" s="98"/>
      <c r="J286" s="98"/>
      <c r="K286" s="98"/>
      <c r="L286" s="98"/>
      <c r="M286" s="98"/>
      <c r="N286" s="98"/>
      <c r="O286" s="98"/>
      <c r="P286" s="98"/>
      <c r="Q286" s="98"/>
      <c r="R286" s="98"/>
      <c r="S286" s="398"/>
      <c r="T286" s="398"/>
      <c r="U286" s="98"/>
      <c r="V286" s="98"/>
      <c r="W286" s="98"/>
      <c r="X286" s="98"/>
      <c r="Y286" s="98"/>
      <c r="Z286" s="98"/>
      <c r="AA286" s="98"/>
      <c r="AB286" s="98"/>
      <c r="AC286" s="98"/>
      <c r="AD286" s="98"/>
      <c r="AE286" s="98"/>
      <c r="AF286" s="98"/>
    </row>
    <row r="287" ht="13.5" customHeight="1">
      <c r="A287" s="98"/>
      <c r="B287" s="98"/>
      <c r="C287" s="98"/>
      <c r="D287" s="98"/>
      <c r="E287" s="98"/>
      <c r="F287" s="78"/>
      <c r="G287" s="881"/>
      <c r="H287" s="98"/>
      <c r="I287" s="98"/>
      <c r="J287" s="98"/>
      <c r="K287" s="98"/>
      <c r="L287" s="98"/>
      <c r="M287" s="98"/>
      <c r="N287" s="98"/>
      <c r="O287" s="98"/>
      <c r="P287" s="98"/>
      <c r="Q287" s="98"/>
      <c r="R287" s="98"/>
      <c r="S287" s="398"/>
      <c r="T287" s="398"/>
      <c r="U287" s="98"/>
      <c r="V287" s="98"/>
      <c r="W287" s="98"/>
      <c r="X287" s="98"/>
      <c r="Y287" s="98"/>
      <c r="Z287" s="98"/>
      <c r="AA287" s="98"/>
      <c r="AB287" s="98"/>
      <c r="AC287" s="98"/>
      <c r="AD287" s="98"/>
      <c r="AE287" s="98"/>
      <c r="AF287" s="98"/>
    </row>
    <row r="288" ht="13.5" customHeight="1">
      <c r="A288" s="98"/>
      <c r="B288" s="98"/>
      <c r="C288" s="98"/>
      <c r="D288" s="98"/>
      <c r="E288" s="98"/>
      <c r="F288" s="78"/>
      <c r="G288" s="881"/>
      <c r="H288" s="98"/>
      <c r="I288" s="98"/>
      <c r="J288" s="98"/>
      <c r="K288" s="98"/>
      <c r="L288" s="98"/>
      <c r="M288" s="98"/>
      <c r="N288" s="98"/>
      <c r="O288" s="98"/>
      <c r="P288" s="98"/>
      <c r="Q288" s="98"/>
      <c r="R288" s="98"/>
      <c r="S288" s="398"/>
      <c r="T288" s="398"/>
      <c r="U288" s="98"/>
      <c r="V288" s="98"/>
      <c r="W288" s="98"/>
      <c r="X288" s="98"/>
      <c r="Y288" s="98"/>
      <c r="Z288" s="98"/>
      <c r="AA288" s="98"/>
      <c r="AB288" s="98"/>
      <c r="AC288" s="98"/>
      <c r="AD288" s="98"/>
      <c r="AE288" s="98"/>
      <c r="AF288" s="98"/>
    </row>
    <row r="289" ht="13.5" customHeight="1">
      <c r="A289" s="98"/>
      <c r="B289" s="98"/>
      <c r="C289" s="98"/>
      <c r="D289" s="98"/>
      <c r="E289" s="98"/>
      <c r="F289" s="78"/>
      <c r="G289" s="881"/>
      <c r="H289" s="98"/>
      <c r="I289" s="98"/>
      <c r="J289" s="98"/>
      <c r="K289" s="98"/>
      <c r="L289" s="98"/>
      <c r="M289" s="98"/>
      <c r="N289" s="98"/>
      <c r="O289" s="98"/>
      <c r="P289" s="98"/>
      <c r="Q289" s="98"/>
      <c r="R289" s="98"/>
      <c r="S289" s="398"/>
      <c r="T289" s="398"/>
      <c r="U289" s="98"/>
      <c r="V289" s="98"/>
      <c r="W289" s="98"/>
      <c r="X289" s="98"/>
      <c r="Y289" s="98"/>
      <c r="Z289" s="98"/>
      <c r="AA289" s="98"/>
      <c r="AB289" s="98"/>
      <c r="AC289" s="98"/>
      <c r="AD289" s="98"/>
      <c r="AE289" s="98"/>
      <c r="AF289" s="98"/>
    </row>
    <row r="290" ht="13.5" customHeight="1">
      <c r="A290" s="98"/>
      <c r="B290" s="98"/>
      <c r="C290" s="98"/>
      <c r="D290" s="98"/>
      <c r="E290" s="98"/>
      <c r="F290" s="78"/>
      <c r="G290" s="881"/>
      <c r="H290" s="98"/>
      <c r="I290" s="98"/>
      <c r="J290" s="98"/>
      <c r="K290" s="98"/>
      <c r="L290" s="98"/>
      <c r="M290" s="98"/>
      <c r="N290" s="98"/>
      <c r="O290" s="98"/>
      <c r="P290" s="98"/>
      <c r="Q290" s="98"/>
      <c r="R290" s="98"/>
      <c r="S290" s="398"/>
      <c r="T290" s="398"/>
      <c r="U290" s="98"/>
      <c r="V290" s="98"/>
      <c r="W290" s="98"/>
      <c r="X290" s="98"/>
      <c r="Y290" s="98"/>
      <c r="Z290" s="98"/>
      <c r="AA290" s="98"/>
      <c r="AB290" s="98"/>
      <c r="AC290" s="98"/>
      <c r="AD290" s="98"/>
      <c r="AE290" s="98"/>
      <c r="AF290" s="98"/>
    </row>
    <row r="291" ht="13.5" customHeight="1">
      <c r="A291" s="98"/>
      <c r="B291" s="98"/>
      <c r="C291" s="98"/>
      <c r="D291" s="98"/>
      <c r="E291" s="98"/>
      <c r="F291" s="78"/>
      <c r="G291" s="881"/>
      <c r="H291" s="98"/>
      <c r="I291" s="98"/>
      <c r="J291" s="98"/>
      <c r="K291" s="98"/>
      <c r="L291" s="98"/>
      <c r="M291" s="98"/>
      <c r="N291" s="98"/>
      <c r="O291" s="98"/>
      <c r="P291" s="98"/>
      <c r="Q291" s="98"/>
      <c r="R291" s="98"/>
      <c r="S291" s="398"/>
      <c r="T291" s="398"/>
      <c r="U291" s="98"/>
      <c r="V291" s="98"/>
      <c r="W291" s="98"/>
      <c r="X291" s="98"/>
      <c r="Y291" s="98"/>
      <c r="Z291" s="98"/>
      <c r="AA291" s="98"/>
      <c r="AB291" s="98"/>
      <c r="AC291" s="98"/>
      <c r="AD291" s="98"/>
      <c r="AE291" s="98"/>
      <c r="AF291" s="98"/>
    </row>
    <row r="292" ht="13.5" customHeight="1">
      <c r="A292" s="98"/>
      <c r="B292" s="98"/>
      <c r="C292" s="98"/>
      <c r="D292" s="98"/>
      <c r="E292" s="98"/>
      <c r="F292" s="78"/>
      <c r="G292" s="881"/>
      <c r="H292" s="98"/>
      <c r="I292" s="98"/>
      <c r="J292" s="98"/>
      <c r="K292" s="98"/>
      <c r="L292" s="98"/>
      <c r="M292" s="98"/>
      <c r="N292" s="98"/>
      <c r="O292" s="98"/>
      <c r="P292" s="98"/>
      <c r="Q292" s="98"/>
      <c r="R292" s="98"/>
      <c r="S292" s="398"/>
      <c r="T292" s="398"/>
      <c r="U292" s="98"/>
      <c r="V292" s="98"/>
      <c r="W292" s="98"/>
      <c r="X292" s="98"/>
      <c r="Y292" s="98"/>
      <c r="Z292" s="98"/>
      <c r="AA292" s="98"/>
      <c r="AB292" s="98"/>
      <c r="AC292" s="98"/>
      <c r="AD292" s="98"/>
      <c r="AE292" s="98"/>
      <c r="AF292" s="98"/>
    </row>
    <row r="293" ht="13.5" customHeight="1">
      <c r="A293" s="98"/>
      <c r="B293" s="98"/>
      <c r="C293" s="98"/>
      <c r="D293" s="98"/>
      <c r="E293" s="98"/>
      <c r="F293" s="78"/>
      <c r="G293" s="881"/>
      <c r="H293" s="98"/>
      <c r="I293" s="98"/>
      <c r="J293" s="98"/>
      <c r="K293" s="98"/>
      <c r="L293" s="98"/>
      <c r="M293" s="98"/>
      <c r="N293" s="98"/>
      <c r="O293" s="98"/>
      <c r="P293" s="98"/>
      <c r="Q293" s="98"/>
      <c r="R293" s="98"/>
      <c r="S293" s="398"/>
      <c r="T293" s="398"/>
      <c r="U293" s="98"/>
      <c r="V293" s="98"/>
      <c r="W293" s="98"/>
      <c r="X293" s="98"/>
      <c r="Y293" s="98"/>
      <c r="Z293" s="98"/>
      <c r="AA293" s="98"/>
      <c r="AB293" s="98"/>
      <c r="AC293" s="98"/>
      <c r="AD293" s="98"/>
      <c r="AE293" s="98"/>
      <c r="AF293" s="98"/>
    </row>
    <row r="294" ht="13.5" customHeight="1">
      <c r="A294" s="98"/>
      <c r="B294" s="98"/>
      <c r="C294" s="98"/>
      <c r="D294" s="98"/>
      <c r="E294" s="98"/>
      <c r="F294" s="78"/>
      <c r="G294" s="881"/>
      <c r="H294" s="98"/>
      <c r="I294" s="98"/>
      <c r="J294" s="98"/>
      <c r="K294" s="98"/>
      <c r="L294" s="98"/>
      <c r="M294" s="98"/>
      <c r="N294" s="98"/>
      <c r="O294" s="98"/>
      <c r="P294" s="98"/>
      <c r="Q294" s="98"/>
      <c r="R294" s="98"/>
      <c r="S294" s="398"/>
      <c r="T294" s="398"/>
      <c r="U294" s="98"/>
      <c r="V294" s="98"/>
      <c r="W294" s="98"/>
      <c r="X294" s="98"/>
      <c r="Y294" s="98"/>
      <c r="Z294" s="98"/>
      <c r="AA294" s="98"/>
      <c r="AB294" s="98"/>
      <c r="AC294" s="98"/>
      <c r="AD294" s="98"/>
      <c r="AE294" s="98"/>
      <c r="AF294" s="98"/>
    </row>
    <row r="295" ht="13.5" customHeight="1">
      <c r="A295" s="98"/>
      <c r="B295" s="98"/>
      <c r="C295" s="98"/>
      <c r="D295" s="98"/>
      <c r="E295" s="98"/>
      <c r="F295" s="78"/>
      <c r="G295" s="881"/>
      <c r="H295" s="98"/>
      <c r="I295" s="98"/>
      <c r="J295" s="98"/>
      <c r="K295" s="98"/>
      <c r="L295" s="98"/>
      <c r="M295" s="98"/>
      <c r="N295" s="98"/>
      <c r="O295" s="98"/>
      <c r="P295" s="98"/>
      <c r="Q295" s="98"/>
      <c r="R295" s="98"/>
      <c r="S295" s="398"/>
      <c r="T295" s="398"/>
      <c r="U295" s="98"/>
      <c r="V295" s="98"/>
      <c r="W295" s="98"/>
      <c r="X295" s="98"/>
      <c r="Y295" s="98"/>
      <c r="Z295" s="98"/>
      <c r="AA295" s="98"/>
      <c r="AB295" s="98"/>
      <c r="AC295" s="98"/>
      <c r="AD295" s="98"/>
      <c r="AE295" s="98"/>
      <c r="AF295" s="98"/>
    </row>
    <row r="296" ht="13.5" customHeight="1">
      <c r="A296" s="98"/>
      <c r="B296" s="98"/>
      <c r="C296" s="98"/>
      <c r="D296" s="98"/>
      <c r="E296" s="98"/>
      <c r="F296" s="78"/>
      <c r="G296" s="881"/>
      <c r="H296" s="98"/>
      <c r="I296" s="98"/>
      <c r="J296" s="98"/>
      <c r="K296" s="98"/>
      <c r="L296" s="98"/>
      <c r="M296" s="98"/>
      <c r="N296" s="98"/>
      <c r="O296" s="98"/>
      <c r="P296" s="98"/>
      <c r="Q296" s="98"/>
      <c r="R296" s="98"/>
      <c r="S296" s="398"/>
      <c r="T296" s="398"/>
      <c r="U296" s="98"/>
      <c r="V296" s="98"/>
      <c r="W296" s="98"/>
      <c r="X296" s="98"/>
      <c r="Y296" s="98"/>
      <c r="Z296" s="98"/>
      <c r="AA296" s="98"/>
      <c r="AB296" s="98"/>
      <c r="AC296" s="98"/>
      <c r="AD296" s="98"/>
      <c r="AE296" s="98"/>
      <c r="AF296" s="98"/>
    </row>
    <row r="297" ht="13.5" customHeight="1">
      <c r="A297" s="98"/>
      <c r="B297" s="98"/>
      <c r="C297" s="98"/>
      <c r="D297" s="98"/>
      <c r="E297" s="98"/>
      <c r="F297" s="78"/>
      <c r="G297" s="881"/>
      <c r="H297" s="98"/>
      <c r="I297" s="98"/>
      <c r="J297" s="98"/>
      <c r="K297" s="98"/>
      <c r="L297" s="98"/>
      <c r="M297" s="98"/>
      <c r="N297" s="98"/>
      <c r="O297" s="98"/>
      <c r="P297" s="98"/>
      <c r="Q297" s="98"/>
      <c r="R297" s="98"/>
      <c r="S297" s="398"/>
      <c r="T297" s="398"/>
      <c r="U297" s="98"/>
      <c r="V297" s="98"/>
      <c r="W297" s="98"/>
      <c r="X297" s="98"/>
      <c r="Y297" s="98"/>
      <c r="Z297" s="98"/>
      <c r="AA297" s="98"/>
      <c r="AB297" s="98"/>
      <c r="AC297" s="98"/>
      <c r="AD297" s="98"/>
      <c r="AE297" s="98"/>
      <c r="AF297" s="98"/>
    </row>
    <row r="298" ht="13.5" customHeight="1">
      <c r="A298" s="98"/>
      <c r="B298" s="98"/>
      <c r="C298" s="98"/>
      <c r="D298" s="98"/>
      <c r="E298" s="98"/>
      <c r="F298" s="78"/>
      <c r="G298" s="881"/>
      <c r="H298" s="98"/>
      <c r="I298" s="98"/>
      <c r="J298" s="98"/>
      <c r="K298" s="98"/>
      <c r="L298" s="98"/>
      <c r="M298" s="98"/>
      <c r="N298" s="98"/>
      <c r="O298" s="98"/>
      <c r="P298" s="98"/>
      <c r="Q298" s="98"/>
      <c r="R298" s="98"/>
      <c r="S298" s="398"/>
      <c r="T298" s="398"/>
      <c r="U298" s="98"/>
      <c r="V298" s="98"/>
      <c r="W298" s="98"/>
      <c r="X298" s="98"/>
      <c r="Y298" s="98"/>
      <c r="Z298" s="98"/>
      <c r="AA298" s="98"/>
      <c r="AB298" s="98"/>
      <c r="AC298" s="98"/>
      <c r="AD298" s="98"/>
      <c r="AE298" s="98"/>
      <c r="AF298" s="98"/>
    </row>
    <row r="299" ht="13.5" customHeight="1">
      <c r="A299" s="98"/>
      <c r="B299" s="98"/>
      <c r="C299" s="98"/>
      <c r="D299" s="98"/>
      <c r="E299" s="98"/>
      <c r="F299" s="78"/>
      <c r="G299" s="881"/>
      <c r="H299" s="98"/>
      <c r="I299" s="98"/>
      <c r="J299" s="98"/>
      <c r="K299" s="98"/>
      <c r="L299" s="98"/>
      <c r="M299" s="98"/>
      <c r="N299" s="98"/>
      <c r="O299" s="98"/>
      <c r="P299" s="98"/>
      <c r="Q299" s="98"/>
      <c r="R299" s="98"/>
      <c r="S299" s="398"/>
      <c r="T299" s="398"/>
      <c r="U299" s="98"/>
      <c r="V299" s="98"/>
      <c r="W299" s="98"/>
      <c r="X299" s="98"/>
      <c r="Y299" s="98"/>
      <c r="Z299" s="98"/>
      <c r="AA299" s="98"/>
      <c r="AB299" s="98"/>
      <c r="AC299" s="98"/>
      <c r="AD299" s="98"/>
      <c r="AE299" s="98"/>
      <c r="AF299" s="98"/>
    </row>
    <row r="300" ht="13.5" customHeight="1">
      <c r="A300" s="98"/>
      <c r="B300" s="98"/>
      <c r="C300" s="98"/>
      <c r="D300" s="98"/>
      <c r="E300" s="98"/>
      <c r="F300" s="78"/>
      <c r="G300" s="881"/>
      <c r="H300" s="98"/>
      <c r="I300" s="98"/>
      <c r="J300" s="98"/>
      <c r="K300" s="98"/>
      <c r="L300" s="98"/>
      <c r="M300" s="98"/>
      <c r="N300" s="98"/>
      <c r="O300" s="98"/>
      <c r="P300" s="98"/>
      <c r="Q300" s="98"/>
      <c r="R300" s="98"/>
      <c r="S300" s="398"/>
      <c r="T300" s="398"/>
      <c r="U300" s="98"/>
      <c r="V300" s="98"/>
      <c r="W300" s="98"/>
      <c r="X300" s="98"/>
      <c r="Y300" s="98"/>
      <c r="Z300" s="98"/>
      <c r="AA300" s="98"/>
      <c r="AB300" s="98"/>
      <c r="AC300" s="98"/>
      <c r="AD300" s="98"/>
      <c r="AE300" s="98"/>
      <c r="AF300" s="98"/>
    </row>
    <row r="301" ht="13.5" customHeight="1">
      <c r="A301" s="98"/>
      <c r="B301" s="98"/>
      <c r="C301" s="98"/>
      <c r="D301" s="98"/>
      <c r="E301" s="98"/>
      <c r="F301" s="78"/>
      <c r="G301" s="881"/>
      <c r="H301" s="98"/>
      <c r="I301" s="98"/>
      <c r="J301" s="98"/>
      <c r="K301" s="98"/>
      <c r="L301" s="98"/>
      <c r="M301" s="98"/>
      <c r="N301" s="98"/>
      <c r="O301" s="98"/>
      <c r="P301" s="98"/>
      <c r="Q301" s="98"/>
      <c r="R301" s="98"/>
      <c r="S301" s="398"/>
      <c r="T301" s="398"/>
      <c r="U301" s="98"/>
      <c r="V301" s="98"/>
      <c r="W301" s="98"/>
      <c r="X301" s="98"/>
      <c r="Y301" s="98"/>
      <c r="Z301" s="98"/>
      <c r="AA301" s="98"/>
      <c r="AB301" s="98"/>
      <c r="AC301" s="98"/>
      <c r="AD301" s="98"/>
      <c r="AE301" s="98"/>
      <c r="AF301" s="98"/>
    </row>
    <row r="302" ht="13.5" customHeight="1">
      <c r="A302" s="98"/>
      <c r="B302" s="98"/>
      <c r="C302" s="98"/>
      <c r="D302" s="98"/>
      <c r="E302" s="98"/>
      <c r="F302" s="78"/>
      <c r="G302" s="881"/>
      <c r="H302" s="98"/>
      <c r="I302" s="98"/>
      <c r="J302" s="98"/>
      <c r="K302" s="98"/>
      <c r="L302" s="98"/>
      <c r="M302" s="98"/>
      <c r="N302" s="98"/>
      <c r="O302" s="98"/>
      <c r="P302" s="98"/>
      <c r="Q302" s="98"/>
      <c r="R302" s="98"/>
      <c r="S302" s="398"/>
      <c r="T302" s="398"/>
      <c r="U302" s="98"/>
      <c r="V302" s="98"/>
      <c r="W302" s="98"/>
      <c r="X302" s="98"/>
      <c r="Y302" s="98"/>
      <c r="Z302" s="98"/>
      <c r="AA302" s="98"/>
      <c r="AB302" s="98"/>
      <c r="AC302" s="98"/>
      <c r="AD302" s="98"/>
      <c r="AE302" s="98"/>
      <c r="AF302" s="98"/>
    </row>
    <row r="303" ht="13.5" customHeight="1">
      <c r="A303" s="98"/>
      <c r="B303" s="98"/>
      <c r="C303" s="98"/>
      <c r="D303" s="98"/>
      <c r="E303" s="98"/>
      <c r="F303" s="78"/>
      <c r="G303" s="881"/>
      <c r="H303" s="98"/>
      <c r="I303" s="98"/>
      <c r="J303" s="98"/>
      <c r="K303" s="98"/>
      <c r="L303" s="98"/>
      <c r="M303" s="98"/>
      <c r="N303" s="98"/>
      <c r="O303" s="98"/>
      <c r="P303" s="98"/>
      <c r="Q303" s="98"/>
      <c r="R303" s="98"/>
      <c r="S303" s="398"/>
      <c r="T303" s="398"/>
      <c r="U303" s="98"/>
      <c r="V303" s="98"/>
      <c r="W303" s="98"/>
      <c r="X303" s="98"/>
      <c r="Y303" s="98"/>
      <c r="Z303" s="98"/>
      <c r="AA303" s="98"/>
      <c r="AB303" s="98"/>
      <c r="AC303" s="98"/>
      <c r="AD303" s="98"/>
      <c r="AE303" s="98"/>
      <c r="AF303" s="98"/>
    </row>
    <row r="304" ht="13.5" customHeight="1">
      <c r="A304" s="98"/>
      <c r="B304" s="98"/>
      <c r="C304" s="98"/>
      <c r="D304" s="98"/>
      <c r="E304" s="98"/>
      <c r="F304" s="78"/>
      <c r="G304" s="881"/>
      <c r="H304" s="98"/>
      <c r="I304" s="98"/>
      <c r="J304" s="98"/>
      <c r="K304" s="98"/>
      <c r="L304" s="98"/>
      <c r="M304" s="98"/>
      <c r="N304" s="98"/>
      <c r="O304" s="98"/>
      <c r="P304" s="98"/>
      <c r="Q304" s="98"/>
      <c r="R304" s="98"/>
      <c r="S304" s="398"/>
      <c r="T304" s="398"/>
      <c r="U304" s="98"/>
      <c r="V304" s="98"/>
      <c r="W304" s="98"/>
      <c r="X304" s="98"/>
      <c r="Y304" s="98"/>
      <c r="Z304" s="98"/>
      <c r="AA304" s="98"/>
      <c r="AB304" s="98"/>
      <c r="AC304" s="98"/>
      <c r="AD304" s="98"/>
      <c r="AE304" s="98"/>
      <c r="AF304" s="98"/>
    </row>
    <row r="305" ht="13.5" customHeight="1">
      <c r="A305" s="98"/>
      <c r="B305" s="98"/>
      <c r="C305" s="98"/>
      <c r="D305" s="98"/>
      <c r="E305" s="98"/>
      <c r="F305" s="78"/>
      <c r="G305" s="881"/>
      <c r="H305" s="98"/>
      <c r="I305" s="98"/>
      <c r="J305" s="98"/>
      <c r="K305" s="98"/>
      <c r="L305" s="98"/>
      <c r="M305" s="98"/>
      <c r="N305" s="98"/>
      <c r="O305" s="98"/>
      <c r="P305" s="98"/>
      <c r="Q305" s="98"/>
      <c r="R305" s="98"/>
      <c r="S305" s="398"/>
      <c r="T305" s="398"/>
      <c r="U305" s="98"/>
      <c r="V305" s="98"/>
      <c r="W305" s="98"/>
      <c r="X305" s="98"/>
      <c r="Y305" s="98"/>
      <c r="Z305" s="98"/>
      <c r="AA305" s="98"/>
      <c r="AB305" s="98"/>
      <c r="AC305" s="98"/>
      <c r="AD305" s="98"/>
      <c r="AE305" s="98"/>
      <c r="AF305" s="98"/>
    </row>
    <row r="306" ht="13.5" customHeight="1">
      <c r="A306" s="98"/>
      <c r="B306" s="98"/>
      <c r="C306" s="98"/>
      <c r="D306" s="98"/>
      <c r="E306" s="98"/>
      <c r="F306" s="78"/>
      <c r="G306" s="881"/>
      <c r="H306" s="98"/>
      <c r="I306" s="98"/>
      <c r="J306" s="98"/>
      <c r="K306" s="98"/>
      <c r="L306" s="98"/>
      <c r="M306" s="98"/>
      <c r="N306" s="98"/>
      <c r="O306" s="98"/>
      <c r="P306" s="98"/>
      <c r="Q306" s="98"/>
      <c r="R306" s="98"/>
      <c r="S306" s="398"/>
      <c r="T306" s="398"/>
      <c r="U306" s="98"/>
      <c r="V306" s="98"/>
      <c r="W306" s="98"/>
      <c r="X306" s="98"/>
      <c r="Y306" s="98"/>
      <c r="Z306" s="98"/>
      <c r="AA306" s="98"/>
      <c r="AB306" s="98"/>
      <c r="AC306" s="98"/>
      <c r="AD306" s="98"/>
      <c r="AE306" s="98"/>
      <c r="AF306" s="98"/>
    </row>
    <row r="307" ht="13.5" customHeight="1">
      <c r="A307" s="98"/>
      <c r="B307" s="98"/>
      <c r="C307" s="98"/>
      <c r="D307" s="98"/>
      <c r="E307" s="98"/>
      <c r="F307" s="78"/>
      <c r="G307" s="881"/>
      <c r="H307" s="98"/>
      <c r="I307" s="98"/>
      <c r="J307" s="98"/>
      <c r="K307" s="98"/>
      <c r="L307" s="98"/>
      <c r="M307" s="98"/>
      <c r="N307" s="98"/>
      <c r="O307" s="98"/>
      <c r="P307" s="98"/>
      <c r="Q307" s="98"/>
      <c r="R307" s="98"/>
      <c r="S307" s="398"/>
      <c r="T307" s="398"/>
      <c r="U307" s="98"/>
      <c r="V307" s="98"/>
      <c r="W307" s="98"/>
      <c r="X307" s="98"/>
      <c r="Y307" s="98"/>
      <c r="Z307" s="98"/>
      <c r="AA307" s="98"/>
      <c r="AB307" s="98"/>
      <c r="AC307" s="98"/>
      <c r="AD307" s="98"/>
      <c r="AE307" s="98"/>
      <c r="AF307" s="98"/>
    </row>
    <row r="308" ht="13.5" customHeight="1">
      <c r="A308" s="98"/>
      <c r="B308" s="98"/>
      <c r="C308" s="98"/>
      <c r="D308" s="98"/>
      <c r="E308" s="98"/>
      <c r="F308" s="78"/>
      <c r="G308" s="881"/>
      <c r="H308" s="98"/>
      <c r="I308" s="98"/>
      <c r="J308" s="98"/>
      <c r="K308" s="98"/>
      <c r="L308" s="98"/>
      <c r="M308" s="98"/>
      <c r="N308" s="98"/>
      <c r="O308" s="98"/>
      <c r="P308" s="98"/>
      <c r="Q308" s="98"/>
      <c r="R308" s="98"/>
      <c r="S308" s="398"/>
      <c r="T308" s="398"/>
      <c r="U308" s="98"/>
      <c r="V308" s="98"/>
      <c r="W308" s="98"/>
      <c r="X308" s="98"/>
      <c r="Y308" s="98"/>
      <c r="Z308" s="98"/>
      <c r="AA308" s="98"/>
      <c r="AB308" s="98"/>
      <c r="AC308" s="98"/>
      <c r="AD308" s="98"/>
      <c r="AE308" s="98"/>
      <c r="AF308" s="98"/>
    </row>
    <row r="309" ht="13.5" customHeight="1">
      <c r="A309" s="98"/>
      <c r="B309" s="98"/>
      <c r="C309" s="98"/>
      <c r="D309" s="98"/>
      <c r="E309" s="98"/>
      <c r="F309" s="78"/>
      <c r="G309" s="881"/>
      <c r="H309" s="98"/>
      <c r="I309" s="98"/>
      <c r="J309" s="98"/>
      <c r="K309" s="98"/>
      <c r="L309" s="98"/>
      <c r="M309" s="98"/>
      <c r="N309" s="98"/>
      <c r="O309" s="98"/>
      <c r="P309" s="98"/>
      <c r="Q309" s="98"/>
      <c r="R309" s="98"/>
      <c r="S309" s="398"/>
      <c r="T309" s="398"/>
      <c r="U309" s="98"/>
      <c r="V309" s="98"/>
      <c r="W309" s="98"/>
      <c r="X309" s="98"/>
      <c r="Y309" s="98"/>
      <c r="Z309" s="98"/>
      <c r="AA309" s="98"/>
      <c r="AB309" s="98"/>
      <c r="AC309" s="98"/>
      <c r="AD309" s="98"/>
      <c r="AE309" s="98"/>
      <c r="AF309" s="98"/>
    </row>
    <row r="310" ht="13.5" customHeight="1">
      <c r="A310" s="98"/>
      <c r="B310" s="98"/>
      <c r="C310" s="98"/>
      <c r="D310" s="98"/>
      <c r="E310" s="98"/>
      <c r="F310" s="78"/>
      <c r="G310" s="881"/>
      <c r="H310" s="98"/>
      <c r="I310" s="98"/>
      <c r="J310" s="98"/>
      <c r="K310" s="98"/>
      <c r="L310" s="98"/>
      <c r="M310" s="98"/>
      <c r="N310" s="98"/>
      <c r="O310" s="98"/>
      <c r="P310" s="98"/>
      <c r="Q310" s="98"/>
      <c r="R310" s="98"/>
      <c r="S310" s="398"/>
      <c r="T310" s="398"/>
      <c r="U310" s="98"/>
      <c r="V310" s="98"/>
      <c r="W310" s="98"/>
      <c r="X310" s="98"/>
      <c r="Y310" s="98"/>
      <c r="Z310" s="98"/>
      <c r="AA310" s="98"/>
      <c r="AB310" s="98"/>
      <c r="AC310" s="98"/>
      <c r="AD310" s="98"/>
      <c r="AE310" s="98"/>
      <c r="AF310" s="98"/>
    </row>
    <row r="311" ht="13.5" customHeight="1">
      <c r="A311" s="98"/>
      <c r="B311" s="98"/>
      <c r="C311" s="98"/>
      <c r="D311" s="98"/>
      <c r="E311" s="98"/>
      <c r="F311" s="78"/>
      <c r="G311" s="881"/>
      <c r="H311" s="98"/>
      <c r="I311" s="98"/>
      <c r="J311" s="98"/>
      <c r="K311" s="98"/>
      <c r="L311" s="98"/>
      <c r="M311" s="98"/>
      <c r="N311" s="98"/>
      <c r="O311" s="98"/>
      <c r="P311" s="98"/>
      <c r="Q311" s="98"/>
      <c r="R311" s="98"/>
      <c r="S311" s="398"/>
      <c r="T311" s="398"/>
      <c r="U311" s="98"/>
      <c r="V311" s="98"/>
      <c r="W311" s="98"/>
      <c r="X311" s="98"/>
      <c r="Y311" s="98"/>
      <c r="Z311" s="98"/>
      <c r="AA311" s="98"/>
      <c r="AB311" s="98"/>
      <c r="AC311" s="98"/>
      <c r="AD311" s="98"/>
      <c r="AE311" s="98"/>
      <c r="AF311" s="98"/>
    </row>
    <row r="312" ht="13.5" customHeight="1">
      <c r="A312" s="98"/>
      <c r="B312" s="98"/>
      <c r="C312" s="98"/>
      <c r="D312" s="98"/>
      <c r="E312" s="98"/>
      <c r="F312" s="78"/>
      <c r="G312" s="881"/>
      <c r="H312" s="98"/>
      <c r="I312" s="98"/>
      <c r="J312" s="98"/>
      <c r="K312" s="98"/>
      <c r="L312" s="98"/>
      <c r="M312" s="98"/>
      <c r="N312" s="98"/>
      <c r="O312" s="98"/>
      <c r="P312" s="98"/>
      <c r="Q312" s="98"/>
      <c r="R312" s="98"/>
      <c r="S312" s="398"/>
      <c r="T312" s="398"/>
      <c r="U312" s="98"/>
      <c r="V312" s="98"/>
      <c r="W312" s="98"/>
      <c r="X312" s="98"/>
      <c r="Y312" s="98"/>
      <c r="Z312" s="98"/>
      <c r="AA312" s="98"/>
      <c r="AB312" s="98"/>
      <c r="AC312" s="98"/>
      <c r="AD312" s="98"/>
      <c r="AE312" s="98"/>
      <c r="AF312" s="98"/>
    </row>
    <row r="313" ht="13.5" customHeight="1">
      <c r="A313" s="98"/>
      <c r="B313" s="98"/>
      <c r="C313" s="98"/>
      <c r="D313" s="98"/>
      <c r="E313" s="98"/>
      <c r="F313" s="78"/>
      <c r="G313" s="881"/>
      <c r="H313" s="98"/>
      <c r="I313" s="98"/>
      <c r="J313" s="98"/>
      <c r="K313" s="98"/>
      <c r="L313" s="98"/>
      <c r="M313" s="98"/>
      <c r="N313" s="98"/>
      <c r="O313" s="98"/>
      <c r="P313" s="98"/>
      <c r="Q313" s="98"/>
      <c r="R313" s="98"/>
      <c r="S313" s="398"/>
      <c r="T313" s="398"/>
      <c r="U313" s="98"/>
      <c r="V313" s="98"/>
      <c r="W313" s="98"/>
      <c r="X313" s="98"/>
      <c r="Y313" s="98"/>
      <c r="Z313" s="98"/>
      <c r="AA313" s="98"/>
      <c r="AB313" s="98"/>
      <c r="AC313" s="98"/>
      <c r="AD313" s="98"/>
      <c r="AE313" s="98"/>
      <c r="AF313" s="98"/>
    </row>
    <row r="314" ht="13.5" customHeight="1">
      <c r="A314" s="98"/>
      <c r="B314" s="98"/>
      <c r="C314" s="98"/>
      <c r="D314" s="98"/>
      <c r="E314" s="98"/>
      <c r="F314" s="78"/>
      <c r="G314" s="881"/>
      <c r="H314" s="98"/>
      <c r="I314" s="98"/>
      <c r="J314" s="98"/>
      <c r="K314" s="98"/>
      <c r="L314" s="98"/>
      <c r="M314" s="98"/>
      <c r="N314" s="98"/>
      <c r="O314" s="98"/>
      <c r="P314" s="98"/>
      <c r="Q314" s="98"/>
      <c r="R314" s="98"/>
      <c r="S314" s="398"/>
      <c r="T314" s="398"/>
      <c r="U314" s="98"/>
      <c r="V314" s="98"/>
      <c r="W314" s="98"/>
      <c r="X314" s="98"/>
      <c r="Y314" s="98"/>
      <c r="Z314" s="98"/>
      <c r="AA314" s="98"/>
      <c r="AB314" s="98"/>
      <c r="AC314" s="98"/>
      <c r="AD314" s="98"/>
      <c r="AE314" s="98"/>
      <c r="AF314" s="98"/>
    </row>
    <row r="315" ht="13.5" customHeight="1">
      <c r="A315" s="98"/>
      <c r="B315" s="98"/>
      <c r="C315" s="98"/>
      <c r="D315" s="98"/>
      <c r="E315" s="98"/>
      <c r="F315" s="78"/>
      <c r="G315" s="881"/>
      <c r="H315" s="98"/>
      <c r="I315" s="98"/>
      <c r="J315" s="98"/>
      <c r="K315" s="98"/>
      <c r="L315" s="98"/>
      <c r="M315" s="98"/>
      <c r="N315" s="98"/>
      <c r="O315" s="98"/>
      <c r="P315" s="98"/>
      <c r="Q315" s="98"/>
      <c r="R315" s="98"/>
      <c r="S315" s="398"/>
      <c r="T315" s="398"/>
      <c r="U315" s="98"/>
      <c r="V315" s="98"/>
      <c r="W315" s="98"/>
      <c r="X315" s="98"/>
      <c r="Y315" s="98"/>
      <c r="Z315" s="98"/>
      <c r="AA315" s="98"/>
      <c r="AB315" s="98"/>
      <c r="AC315" s="98"/>
      <c r="AD315" s="98"/>
      <c r="AE315" s="98"/>
      <c r="AF315" s="98"/>
    </row>
    <row r="316" ht="13.5" customHeight="1">
      <c r="A316" s="98"/>
      <c r="B316" s="98"/>
      <c r="C316" s="98"/>
      <c r="D316" s="98"/>
      <c r="E316" s="98"/>
      <c r="F316" s="78"/>
      <c r="G316" s="881"/>
      <c r="H316" s="98"/>
      <c r="I316" s="98"/>
      <c r="J316" s="98"/>
      <c r="K316" s="98"/>
      <c r="L316" s="98"/>
      <c r="M316" s="98"/>
      <c r="N316" s="98"/>
      <c r="O316" s="98"/>
      <c r="P316" s="98"/>
      <c r="Q316" s="98"/>
      <c r="R316" s="98"/>
      <c r="S316" s="398"/>
      <c r="T316" s="398"/>
      <c r="U316" s="98"/>
      <c r="V316" s="98"/>
      <c r="W316" s="98"/>
      <c r="X316" s="98"/>
      <c r="Y316" s="98"/>
      <c r="Z316" s="98"/>
      <c r="AA316" s="98"/>
      <c r="AB316" s="98"/>
      <c r="AC316" s="98"/>
      <c r="AD316" s="98"/>
      <c r="AE316" s="98"/>
      <c r="AF316" s="98"/>
    </row>
    <row r="317" ht="13.5" customHeight="1">
      <c r="A317" s="98"/>
      <c r="B317" s="98"/>
      <c r="C317" s="98"/>
      <c r="D317" s="98"/>
      <c r="E317" s="98"/>
      <c r="F317" s="78"/>
      <c r="G317" s="881"/>
      <c r="H317" s="98"/>
      <c r="I317" s="98"/>
      <c r="J317" s="98"/>
      <c r="K317" s="98"/>
      <c r="L317" s="98"/>
      <c r="M317" s="98"/>
      <c r="N317" s="98"/>
      <c r="O317" s="98"/>
      <c r="P317" s="98"/>
      <c r="Q317" s="98"/>
      <c r="R317" s="98"/>
      <c r="S317" s="398"/>
      <c r="T317" s="398"/>
      <c r="U317" s="98"/>
      <c r="V317" s="98"/>
      <c r="W317" s="98"/>
      <c r="X317" s="98"/>
      <c r="Y317" s="98"/>
      <c r="Z317" s="98"/>
      <c r="AA317" s="98"/>
      <c r="AB317" s="98"/>
      <c r="AC317" s="98"/>
      <c r="AD317" s="98"/>
      <c r="AE317" s="98"/>
      <c r="AF317" s="98"/>
    </row>
    <row r="318" ht="13.5" customHeight="1">
      <c r="A318" s="98"/>
      <c r="B318" s="98"/>
      <c r="C318" s="98"/>
      <c r="D318" s="98"/>
      <c r="E318" s="98"/>
      <c r="F318" s="78"/>
      <c r="G318" s="881"/>
      <c r="H318" s="98"/>
      <c r="I318" s="98"/>
      <c r="J318" s="98"/>
      <c r="K318" s="98"/>
      <c r="L318" s="98"/>
      <c r="M318" s="98"/>
      <c r="N318" s="98"/>
      <c r="O318" s="98"/>
      <c r="P318" s="98"/>
      <c r="Q318" s="98"/>
      <c r="R318" s="98"/>
      <c r="S318" s="398"/>
      <c r="T318" s="398"/>
      <c r="U318" s="98"/>
      <c r="V318" s="98"/>
      <c r="W318" s="98"/>
      <c r="X318" s="98"/>
      <c r="Y318" s="98"/>
      <c r="Z318" s="98"/>
      <c r="AA318" s="98"/>
      <c r="AB318" s="98"/>
      <c r="AC318" s="98"/>
      <c r="AD318" s="98"/>
      <c r="AE318" s="98"/>
      <c r="AF318" s="98"/>
    </row>
    <row r="319" ht="13.5" customHeight="1">
      <c r="A319" s="98"/>
      <c r="B319" s="98"/>
      <c r="C319" s="98"/>
      <c r="D319" s="98"/>
      <c r="E319" s="98"/>
      <c r="F319" s="78"/>
      <c r="G319" s="881"/>
      <c r="H319" s="98"/>
      <c r="I319" s="98"/>
      <c r="J319" s="98"/>
      <c r="K319" s="98"/>
      <c r="L319" s="98"/>
      <c r="M319" s="98"/>
      <c r="N319" s="98"/>
      <c r="O319" s="98"/>
      <c r="P319" s="98"/>
      <c r="Q319" s="98"/>
      <c r="R319" s="98"/>
      <c r="S319" s="398"/>
      <c r="T319" s="398"/>
      <c r="U319" s="98"/>
      <c r="V319" s="98"/>
      <c r="W319" s="98"/>
      <c r="X319" s="98"/>
      <c r="Y319" s="98"/>
      <c r="Z319" s="98"/>
      <c r="AA319" s="98"/>
      <c r="AB319" s="98"/>
      <c r="AC319" s="98"/>
      <c r="AD319" s="98"/>
      <c r="AE319" s="98"/>
      <c r="AF319" s="98"/>
    </row>
    <row r="320" ht="13.5" customHeight="1">
      <c r="A320" s="98"/>
      <c r="B320" s="98"/>
      <c r="C320" s="98"/>
      <c r="D320" s="98"/>
      <c r="E320" s="98"/>
      <c r="F320" s="78"/>
      <c r="G320" s="881"/>
      <c r="H320" s="98"/>
      <c r="I320" s="98"/>
      <c r="J320" s="98"/>
      <c r="K320" s="98"/>
      <c r="L320" s="98"/>
      <c r="M320" s="98"/>
      <c r="N320" s="98"/>
      <c r="O320" s="98"/>
      <c r="P320" s="98"/>
      <c r="Q320" s="98"/>
      <c r="R320" s="98"/>
      <c r="S320" s="398"/>
      <c r="T320" s="398"/>
      <c r="U320" s="98"/>
      <c r="V320" s="98"/>
      <c r="W320" s="98"/>
      <c r="X320" s="98"/>
      <c r="Y320" s="98"/>
      <c r="Z320" s="98"/>
      <c r="AA320" s="98"/>
      <c r="AB320" s="98"/>
      <c r="AC320" s="98"/>
      <c r="AD320" s="98"/>
      <c r="AE320" s="98"/>
      <c r="AF320" s="98"/>
    </row>
    <row r="321" ht="13.5" customHeight="1">
      <c r="A321" s="98"/>
      <c r="B321" s="98"/>
      <c r="C321" s="98"/>
      <c r="D321" s="98"/>
      <c r="E321" s="98"/>
      <c r="F321" s="78"/>
      <c r="G321" s="881"/>
      <c r="H321" s="98"/>
      <c r="I321" s="98"/>
      <c r="J321" s="98"/>
      <c r="K321" s="98"/>
      <c r="L321" s="98"/>
      <c r="M321" s="98"/>
      <c r="N321" s="98"/>
      <c r="O321" s="98"/>
      <c r="P321" s="98"/>
      <c r="Q321" s="98"/>
      <c r="R321" s="98"/>
      <c r="S321" s="398"/>
      <c r="T321" s="398"/>
      <c r="U321" s="98"/>
      <c r="V321" s="98"/>
      <c r="W321" s="98"/>
      <c r="X321" s="98"/>
      <c r="Y321" s="98"/>
      <c r="Z321" s="98"/>
      <c r="AA321" s="98"/>
      <c r="AB321" s="98"/>
      <c r="AC321" s="98"/>
      <c r="AD321" s="98"/>
      <c r="AE321" s="98"/>
      <c r="AF321" s="98"/>
    </row>
    <row r="322" ht="13.5" customHeight="1">
      <c r="A322" s="98"/>
      <c r="B322" s="98"/>
      <c r="C322" s="98"/>
      <c r="D322" s="98"/>
      <c r="E322" s="98"/>
      <c r="F322" s="78"/>
      <c r="G322" s="881"/>
      <c r="H322" s="98"/>
      <c r="I322" s="98"/>
      <c r="J322" s="98"/>
      <c r="K322" s="98"/>
      <c r="L322" s="98"/>
      <c r="M322" s="98"/>
      <c r="N322" s="98"/>
      <c r="O322" s="98"/>
      <c r="P322" s="98"/>
      <c r="Q322" s="98"/>
      <c r="R322" s="98"/>
      <c r="S322" s="398"/>
      <c r="T322" s="398"/>
      <c r="U322" s="98"/>
      <c r="V322" s="98"/>
      <c r="W322" s="98"/>
      <c r="X322" s="98"/>
      <c r="Y322" s="98"/>
      <c r="Z322" s="98"/>
      <c r="AA322" s="98"/>
      <c r="AB322" s="98"/>
      <c r="AC322" s="98"/>
      <c r="AD322" s="98"/>
      <c r="AE322" s="98"/>
      <c r="AF322" s="98"/>
    </row>
    <row r="323" ht="13.5" customHeight="1">
      <c r="A323" s="98"/>
      <c r="B323" s="98"/>
      <c r="C323" s="98"/>
      <c r="D323" s="98"/>
      <c r="E323" s="98"/>
      <c r="F323" s="78"/>
      <c r="G323" s="881"/>
      <c r="H323" s="98"/>
      <c r="I323" s="98"/>
      <c r="J323" s="98"/>
      <c r="K323" s="98"/>
      <c r="L323" s="98"/>
      <c r="M323" s="98"/>
      <c r="N323" s="98"/>
      <c r="O323" s="98"/>
      <c r="P323" s="98"/>
      <c r="Q323" s="98"/>
      <c r="R323" s="98"/>
      <c r="S323" s="398"/>
      <c r="T323" s="398"/>
      <c r="U323" s="98"/>
      <c r="V323" s="98"/>
      <c r="W323" s="98"/>
      <c r="X323" s="98"/>
      <c r="Y323" s="98"/>
      <c r="Z323" s="98"/>
      <c r="AA323" s="98"/>
      <c r="AB323" s="98"/>
      <c r="AC323" s="98"/>
      <c r="AD323" s="98"/>
      <c r="AE323" s="98"/>
      <c r="AF323" s="98"/>
    </row>
    <row r="324" ht="13.5" customHeight="1">
      <c r="A324" s="98"/>
      <c r="B324" s="98"/>
      <c r="C324" s="98"/>
      <c r="D324" s="98"/>
      <c r="E324" s="98"/>
      <c r="F324" s="78"/>
      <c r="G324" s="881"/>
      <c r="H324" s="98"/>
      <c r="I324" s="98"/>
      <c r="J324" s="98"/>
      <c r="K324" s="98"/>
      <c r="L324" s="98"/>
      <c r="M324" s="98"/>
      <c r="N324" s="98"/>
      <c r="O324" s="98"/>
      <c r="P324" s="98"/>
      <c r="Q324" s="98"/>
      <c r="R324" s="98"/>
      <c r="S324" s="398"/>
      <c r="T324" s="398"/>
      <c r="U324" s="98"/>
      <c r="V324" s="98"/>
      <c r="W324" s="98"/>
      <c r="X324" s="98"/>
      <c r="Y324" s="98"/>
      <c r="Z324" s="98"/>
      <c r="AA324" s="98"/>
      <c r="AB324" s="98"/>
      <c r="AC324" s="98"/>
      <c r="AD324" s="98"/>
      <c r="AE324" s="98"/>
      <c r="AF324" s="98"/>
    </row>
    <row r="325" ht="13.5" customHeight="1">
      <c r="A325" s="98"/>
      <c r="B325" s="98"/>
      <c r="C325" s="98"/>
      <c r="D325" s="98"/>
      <c r="E325" s="98"/>
      <c r="F325" s="78"/>
      <c r="G325" s="881"/>
      <c r="H325" s="98"/>
      <c r="I325" s="98"/>
      <c r="J325" s="98"/>
      <c r="K325" s="98"/>
      <c r="L325" s="98"/>
      <c r="M325" s="98"/>
      <c r="N325" s="98"/>
      <c r="O325" s="98"/>
      <c r="P325" s="98"/>
      <c r="Q325" s="98"/>
      <c r="R325" s="98"/>
      <c r="S325" s="398"/>
      <c r="T325" s="398"/>
      <c r="U325" s="98"/>
      <c r="V325" s="98"/>
      <c r="W325" s="98"/>
      <c r="X325" s="98"/>
      <c r="Y325" s="98"/>
      <c r="Z325" s="98"/>
      <c r="AA325" s="98"/>
      <c r="AB325" s="98"/>
      <c r="AC325" s="98"/>
      <c r="AD325" s="98"/>
      <c r="AE325" s="98"/>
      <c r="AF325" s="98"/>
    </row>
    <row r="326" ht="13.5" customHeight="1">
      <c r="A326" s="98"/>
      <c r="B326" s="98"/>
      <c r="C326" s="98"/>
      <c r="D326" s="98"/>
      <c r="E326" s="98"/>
      <c r="F326" s="78"/>
      <c r="G326" s="881"/>
      <c r="H326" s="98"/>
      <c r="I326" s="98"/>
      <c r="J326" s="98"/>
      <c r="K326" s="98"/>
      <c r="L326" s="98"/>
      <c r="M326" s="98"/>
      <c r="N326" s="98"/>
      <c r="O326" s="98"/>
      <c r="P326" s="98"/>
      <c r="Q326" s="98"/>
      <c r="R326" s="98"/>
      <c r="S326" s="398"/>
      <c r="T326" s="398"/>
      <c r="U326" s="98"/>
      <c r="V326" s="98"/>
      <c r="W326" s="98"/>
      <c r="X326" s="98"/>
      <c r="Y326" s="98"/>
      <c r="Z326" s="98"/>
      <c r="AA326" s="98"/>
      <c r="AB326" s="98"/>
      <c r="AC326" s="98"/>
      <c r="AD326" s="98"/>
      <c r="AE326" s="98"/>
      <c r="AF326" s="98"/>
    </row>
    <row r="327" ht="13.5" customHeight="1">
      <c r="A327" s="98"/>
      <c r="B327" s="98"/>
      <c r="C327" s="98"/>
      <c r="D327" s="98"/>
      <c r="E327" s="98"/>
      <c r="F327" s="78"/>
      <c r="G327" s="881"/>
      <c r="H327" s="98"/>
      <c r="I327" s="98"/>
      <c r="J327" s="98"/>
      <c r="K327" s="98"/>
      <c r="L327" s="98"/>
      <c r="M327" s="98"/>
      <c r="N327" s="98"/>
      <c r="O327" s="98"/>
      <c r="P327" s="98"/>
      <c r="Q327" s="98"/>
      <c r="R327" s="98"/>
      <c r="S327" s="398"/>
      <c r="T327" s="398"/>
      <c r="U327" s="98"/>
      <c r="V327" s="98"/>
      <c r="W327" s="98"/>
      <c r="X327" s="98"/>
      <c r="Y327" s="98"/>
      <c r="Z327" s="98"/>
      <c r="AA327" s="98"/>
      <c r="AB327" s="98"/>
      <c r="AC327" s="98"/>
      <c r="AD327" s="98"/>
      <c r="AE327" s="98"/>
      <c r="AF327" s="98"/>
    </row>
    <row r="328" ht="13.5" customHeight="1">
      <c r="A328" s="98"/>
      <c r="B328" s="98"/>
      <c r="C328" s="98"/>
      <c r="D328" s="98"/>
      <c r="E328" s="98"/>
      <c r="F328" s="78"/>
      <c r="G328" s="881"/>
      <c r="H328" s="98"/>
      <c r="I328" s="98"/>
      <c r="J328" s="98"/>
      <c r="K328" s="98"/>
      <c r="L328" s="98"/>
      <c r="M328" s="98"/>
      <c r="N328" s="98"/>
      <c r="O328" s="98"/>
      <c r="P328" s="98"/>
      <c r="Q328" s="98"/>
      <c r="R328" s="98"/>
      <c r="S328" s="398"/>
      <c r="T328" s="398"/>
      <c r="U328" s="98"/>
      <c r="V328" s="98"/>
      <c r="W328" s="98"/>
      <c r="X328" s="98"/>
      <c r="Y328" s="98"/>
      <c r="Z328" s="98"/>
      <c r="AA328" s="98"/>
      <c r="AB328" s="98"/>
      <c r="AC328" s="98"/>
      <c r="AD328" s="98"/>
      <c r="AE328" s="98"/>
      <c r="AF328" s="98"/>
    </row>
    <row r="329" ht="13.5" customHeight="1">
      <c r="A329" s="98"/>
      <c r="B329" s="98"/>
      <c r="C329" s="98"/>
      <c r="D329" s="98"/>
      <c r="E329" s="98"/>
      <c r="F329" s="78"/>
      <c r="G329" s="881"/>
      <c r="H329" s="98"/>
      <c r="I329" s="98"/>
      <c r="J329" s="98"/>
      <c r="K329" s="98"/>
      <c r="L329" s="98"/>
      <c r="M329" s="98"/>
      <c r="N329" s="98"/>
      <c r="O329" s="98"/>
      <c r="P329" s="98"/>
      <c r="Q329" s="98"/>
      <c r="R329" s="98"/>
      <c r="S329" s="398"/>
      <c r="T329" s="398"/>
      <c r="U329" s="98"/>
      <c r="V329" s="98"/>
      <c r="W329" s="98"/>
      <c r="X329" s="98"/>
      <c r="Y329" s="98"/>
      <c r="Z329" s="98"/>
      <c r="AA329" s="98"/>
      <c r="AB329" s="98"/>
      <c r="AC329" s="98"/>
      <c r="AD329" s="98"/>
      <c r="AE329" s="98"/>
      <c r="AF329" s="98"/>
    </row>
    <row r="330" ht="13.5" customHeight="1">
      <c r="A330" s="98"/>
      <c r="B330" s="98"/>
      <c r="C330" s="98"/>
      <c r="D330" s="98"/>
      <c r="E330" s="98"/>
      <c r="F330" s="78"/>
      <c r="G330" s="881"/>
      <c r="H330" s="98"/>
      <c r="I330" s="98"/>
      <c r="J330" s="98"/>
      <c r="K330" s="98"/>
      <c r="L330" s="98"/>
      <c r="M330" s="98"/>
      <c r="N330" s="98"/>
      <c r="O330" s="98"/>
      <c r="P330" s="98"/>
      <c r="Q330" s="98"/>
      <c r="R330" s="98"/>
      <c r="S330" s="398"/>
      <c r="T330" s="398"/>
      <c r="U330" s="98"/>
      <c r="V330" s="98"/>
      <c r="W330" s="98"/>
      <c r="X330" s="98"/>
      <c r="Y330" s="98"/>
      <c r="Z330" s="98"/>
      <c r="AA330" s="98"/>
      <c r="AB330" s="98"/>
      <c r="AC330" s="98"/>
      <c r="AD330" s="98"/>
      <c r="AE330" s="98"/>
      <c r="AF330" s="98"/>
    </row>
    <row r="331" ht="13.5" customHeight="1">
      <c r="A331" s="98"/>
      <c r="B331" s="98"/>
      <c r="C331" s="98"/>
      <c r="D331" s="98"/>
      <c r="E331" s="98"/>
      <c r="F331" s="78"/>
      <c r="G331" s="881"/>
      <c r="H331" s="98"/>
      <c r="I331" s="98"/>
      <c r="J331" s="98"/>
      <c r="K331" s="98"/>
      <c r="L331" s="98"/>
      <c r="M331" s="98"/>
      <c r="N331" s="98"/>
      <c r="O331" s="98"/>
      <c r="P331" s="98"/>
      <c r="Q331" s="98"/>
      <c r="R331" s="98"/>
      <c r="S331" s="398"/>
      <c r="T331" s="398"/>
      <c r="U331" s="98"/>
      <c r="V331" s="98"/>
      <c r="W331" s="98"/>
      <c r="X331" s="98"/>
      <c r="Y331" s="98"/>
      <c r="Z331" s="98"/>
      <c r="AA331" s="98"/>
      <c r="AB331" s="98"/>
      <c r="AC331" s="98"/>
      <c r="AD331" s="98"/>
      <c r="AE331" s="98"/>
      <c r="AF331" s="98"/>
    </row>
    <row r="332" ht="13.5" customHeight="1">
      <c r="A332" s="98"/>
      <c r="B332" s="98"/>
      <c r="C332" s="98"/>
      <c r="D332" s="98"/>
      <c r="E332" s="98"/>
      <c r="F332" s="78"/>
      <c r="G332" s="881"/>
      <c r="H332" s="98"/>
      <c r="I332" s="98"/>
      <c r="J332" s="98"/>
      <c r="K332" s="98"/>
      <c r="L332" s="98"/>
      <c r="M332" s="98"/>
      <c r="N332" s="98"/>
      <c r="O332" s="98"/>
      <c r="P332" s="98"/>
      <c r="Q332" s="98"/>
      <c r="R332" s="98"/>
      <c r="S332" s="398"/>
      <c r="T332" s="398"/>
      <c r="U332" s="98"/>
      <c r="V332" s="98"/>
      <c r="W332" s="98"/>
      <c r="X332" s="98"/>
      <c r="Y332" s="98"/>
      <c r="Z332" s="98"/>
      <c r="AA332" s="98"/>
      <c r="AB332" s="98"/>
      <c r="AC332" s="98"/>
      <c r="AD332" s="98"/>
      <c r="AE332" s="98"/>
      <c r="AF332" s="98"/>
    </row>
    <row r="333" ht="13.5" customHeight="1">
      <c r="A333" s="98"/>
      <c r="B333" s="98"/>
      <c r="C333" s="98"/>
      <c r="D333" s="98"/>
      <c r="E333" s="98"/>
      <c r="F333" s="78"/>
      <c r="G333" s="881"/>
      <c r="H333" s="98"/>
      <c r="I333" s="98"/>
      <c r="J333" s="98"/>
      <c r="K333" s="98"/>
      <c r="L333" s="98"/>
      <c r="M333" s="98"/>
      <c r="N333" s="98"/>
      <c r="O333" s="98"/>
      <c r="P333" s="98"/>
      <c r="Q333" s="98"/>
      <c r="R333" s="98"/>
      <c r="S333" s="398"/>
      <c r="T333" s="398"/>
      <c r="U333" s="98"/>
      <c r="V333" s="98"/>
      <c r="W333" s="98"/>
      <c r="X333" s="98"/>
      <c r="Y333" s="98"/>
      <c r="Z333" s="98"/>
      <c r="AA333" s="98"/>
      <c r="AB333" s="98"/>
      <c r="AC333" s="98"/>
      <c r="AD333" s="98"/>
      <c r="AE333" s="98"/>
      <c r="AF333" s="98"/>
    </row>
    <row r="334" ht="13.5" customHeight="1">
      <c r="A334" s="98"/>
      <c r="B334" s="98"/>
      <c r="C334" s="98"/>
      <c r="D334" s="98"/>
      <c r="E334" s="98"/>
      <c r="F334" s="78"/>
      <c r="G334" s="881"/>
      <c r="H334" s="98"/>
      <c r="I334" s="98"/>
      <c r="J334" s="98"/>
      <c r="K334" s="98"/>
      <c r="L334" s="98"/>
      <c r="M334" s="98"/>
      <c r="N334" s="98"/>
      <c r="O334" s="98"/>
      <c r="P334" s="98"/>
      <c r="Q334" s="98"/>
      <c r="R334" s="98"/>
      <c r="S334" s="398"/>
      <c r="T334" s="398"/>
      <c r="U334" s="98"/>
      <c r="V334" s="98"/>
      <c r="W334" s="98"/>
      <c r="X334" s="98"/>
      <c r="Y334" s="98"/>
      <c r="Z334" s="98"/>
      <c r="AA334" s="98"/>
      <c r="AB334" s="98"/>
      <c r="AC334" s="98"/>
      <c r="AD334" s="98"/>
      <c r="AE334" s="98"/>
      <c r="AF334" s="98"/>
    </row>
    <row r="335" ht="13.5" customHeight="1">
      <c r="A335" s="98"/>
      <c r="B335" s="98"/>
      <c r="C335" s="98"/>
      <c r="D335" s="98"/>
      <c r="E335" s="98"/>
      <c r="F335" s="78"/>
      <c r="G335" s="881"/>
      <c r="H335" s="98"/>
      <c r="I335" s="98"/>
      <c r="J335" s="98"/>
      <c r="K335" s="98"/>
      <c r="L335" s="98"/>
      <c r="M335" s="98"/>
      <c r="N335" s="98"/>
      <c r="O335" s="98"/>
      <c r="P335" s="98"/>
      <c r="Q335" s="98"/>
      <c r="R335" s="98"/>
      <c r="S335" s="398"/>
      <c r="T335" s="398"/>
      <c r="U335" s="98"/>
      <c r="V335" s="98"/>
      <c r="W335" s="98"/>
      <c r="X335" s="98"/>
      <c r="Y335" s="98"/>
      <c r="Z335" s="98"/>
      <c r="AA335" s="98"/>
      <c r="AB335" s="98"/>
      <c r="AC335" s="98"/>
      <c r="AD335" s="98"/>
      <c r="AE335" s="98"/>
      <c r="AF335" s="98"/>
    </row>
    <row r="336" ht="13.5" customHeight="1">
      <c r="A336" s="98"/>
      <c r="B336" s="98"/>
      <c r="C336" s="98"/>
      <c r="D336" s="98"/>
      <c r="E336" s="98"/>
      <c r="F336" s="78"/>
      <c r="G336" s="881"/>
      <c r="H336" s="98"/>
      <c r="I336" s="98"/>
      <c r="J336" s="98"/>
      <c r="K336" s="98"/>
      <c r="L336" s="98"/>
      <c r="M336" s="98"/>
      <c r="N336" s="98"/>
      <c r="O336" s="98"/>
      <c r="P336" s="98"/>
      <c r="Q336" s="98"/>
      <c r="R336" s="98"/>
      <c r="S336" s="398"/>
      <c r="T336" s="398"/>
      <c r="U336" s="98"/>
      <c r="V336" s="98"/>
      <c r="W336" s="98"/>
      <c r="X336" s="98"/>
      <c r="Y336" s="98"/>
      <c r="Z336" s="98"/>
      <c r="AA336" s="98"/>
      <c r="AB336" s="98"/>
      <c r="AC336" s="98"/>
      <c r="AD336" s="98"/>
      <c r="AE336" s="98"/>
      <c r="AF336" s="98"/>
    </row>
    <row r="337" ht="13.5" customHeight="1">
      <c r="A337" s="98"/>
      <c r="B337" s="98"/>
      <c r="C337" s="98"/>
      <c r="D337" s="98"/>
      <c r="E337" s="98"/>
      <c r="F337" s="78"/>
      <c r="G337" s="881"/>
      <c r="H337" s="98"/>
      <c r="I337" s="98"/>
      <c r="J337" s="98"/>
      <c r="K337" s="98"/>
      <c r="L337" s="98"/>
      <c r="M337" s="98"/>
      <c r="N337" s="98"/>
      <c r="O337" s="98"/>
      <c r="P337" s="98"/>
      <c r="Q337" s="98"/>
      <c r="R337" s="98"/>
      <c r="S337" s="398"/>
      <c r="T337" s="398"/>
      <c r="U337" s="98"/>
      <c r="V337" s="98"/>
      <c r="W337" s="98"/>
      <c r="X337" s="98"/>
      <c r="Y337" s="98"/>
      <c r="Z337" s="98"/>
      <c r="AA337" s="98"/>
      <c r="AB337" s="98"/>
      <c r="AC337" s="98"/>
      <c r="AD337" s="98"/>
      <c r="AE337" s="98"/>
      <c r="AF337" s="98"/>
    </row>
    <row r="338" ht="13.5" customHeight="1">
      <c r="A338" s="98"/>
      <c r="B338" s="98"/>
      <c r="C338" s="98"/>
      <c r="D338" s="98"/>
      <c r="E338" s="98"/>
      <c r="F338" s="78"/>
      <c r="G338" s="881"/>
      <c r="H338" s="98"/>
      <c r="I338" s="98"/>
      <c r="J338" s="98"/>
      <c r="K338" s="98"/>
      <c r="L338" s="98"/>
      <c r="M338" s="98"/>
      <c r="N338" s="98"/>
      <c r="O338" s="98"/>
      <c r="P338" s="98"/>
      <c r="Q338" s="98"/>
      <c r="R338" s="98"/>
      <c r="S338" s="398"/>
      <c r="T338" s="398"/>
      <c r="U338" s="98"/>
      <c r="V338" s="98"/>
      <c r="W338" s="98"/>
      <c r="X338" s="98"/>
      <c r="Y338" s="98"/>
      <c r="Z338" s="98"/>
      <c r="AA338" s="98"/>
      <c r="AB338" s="98"/>
      <c r="AC338" s="98"/>
      <c r="AD338" s="98"/>
      <c r="AE338" s="98"/>
      <c r="AF338" s="98"/>
    </row>
    <row r="339" ht="13.5" customHeight="1">
      <c r="A339" s="98"/>
      <c r="B339" s="98"/>
      <c r="C339" s="98"/>
      <c r="D339" s="98"/>
      <c r="E339" s="98"/>
      <c r="F339" s="78"/>
      <c r="G339" s="881"/>
      <c r="H339" s="98"/>
      <c r="I339" s="98"/>
      <c r="J339" s="98"/>
      <c r="K339" s="98"/>
      <c r="L339" s="98"/>
      <c r="M339" s="98"/>
      <c r="N339" s="98"/>
      <c r="O339" s="98"/>
      <c r="P339" s="98"/>
      <c r="Q339" s="98"/>
      <c r="R339" s="98"/>
      <c r="S339" s="398"/>
      <c r="T339" s="398"/>
      <c r="U339" s="98"/>
      <c r="V339" s="98"/>
      <c r="W339" s="98"/>
      <c r="X339" s="98"/>
      <c r="Y339" s="98"/>
      <c r="Z339" s="98"/>
      <c r="AA339" s="98"/>
      <c r="AB339" s="98"/>
      <c r="AC339" s="98"/>
      <c r="AD339" s="98"/>
      <c r="AE339" s="98"/>
      <c r="AF339" s="98"/>
    </row>
    <row r="340" ht="13.5" customHeight="1">
      <c r="A340" s="98"/>
      <c r="B340" s="98"/>
      <c r="C340" s="98"/>
      <c r="D340" s="98"/>
      <c r="E340" s="98"/>
      <c r="F340" s="78"/>
      <c r="G340" s="881"/>
      <c r="H340" s="98"/>
      <c r="I340" s="98"/>
      <c r="J340" s="98"/>
      <c r="K340" s="98"/>
      <c r="L340" s="98"/>
      <c r="M340" s="98"/>
      <c r="N340" s="98"/>
      <c r="O340" s="98"/>
      <c r="P340" s="98"/>
      <c r="Q340" s="98"/>
      <c r="R340" s="98"/>
      <c r="S340" s="398"/>
      <c r="T340" s="398"/>
      <c r="U340" s="98"/>
      <c r="V340" s="98"/>
      <c r="W340" s="98"/>
      <c r="X340" s="98"/>
      <c r="Y340" s="98"/>
      <c r="Z340" s="98"/>
      <c r="AA340" s="98"/>
      <c r="AB340" s="98"/>
      <c r="AC340" s="98"/>
      <c r="AD340" s="98"/>
      <c r="AE340" s="98"/>
      <c r="AF340" s="98"/>
    </row>
    <row r="341" ht="13.5" customHeight="1">
      <c r="A341" s="98"/>
      <c r="B341" s="98"/>
      <c r="C341" s="98"/>
      <c r="D341" s="98"/>
      <c r="E341" s="98"/>
      <c r="F341" s="78"/>
      <c r="G341" s="881"/>
      <c r="H341" s="98"/>
      <c r="I341" s="98"/>
      <c r="J341" s="98"/>
      <c r="K341" s="98"/>
      <c r="L341" s="98"/>
      <c r="M341" s="98"/>
      <c r="N341" s="98"/>
      <c r="O341" s="98"/>
      <c r="P341" s="98"/>
      <c r="Q341" s="98"/>
      <c r="R341" s="98"/>
      <c r="S341" s="398"/>
      <c r="T341" s="398"/>
      <c r="U341" s="98"/>
      <c r="V341" s="98"/>
      <c r="W341" s="98"/>
      <c r="X341" s="98"/>
      <c r="Y341" s="98"/>
      <c r="Z341" s="98"/>
      <c r="AA341" s="98"/>
      <c r="AB341" s="98"/>
      <c r="AC341" s="98"/>
      <c r="AD341" s="98"/>
      <c r="AE341" s="98"/>
      <c r="AF341" s="98"/>
    </row>
    <row r="342" ht="13.5" customHeight="1">
      <c r="A342" s="98"/>
      <c r="B342" s="98"/>
      <c r="C342" s="98"/>
      <c r="D342" s="98"/>
      <c r="E342" s="98"/>
      <c r="F342" s="78"/>
      <c r="G342" s="881"/>
      <c r="H342" s="98"/>
      <c r="I342" s="98"/>
      <c r="J342" s="98"/>
      <c r="K342" s="98"/>
      <c r="L342" s="98"/>
      <c r="M342" s="98"/>
      <c r="N342" s="98"/>
      <c r="O342" s="98"/>
      <c r="P342" s="98"/>
      <c r="Q342" s="98"/>
      <c r="R342" s="98"/>
      <c r="S342" s="398"/>
      <c r="T342" s="398"/>
      <c r="U342" s="98"/>
      <c r="V342" s="98"/>
      <c r="W342" s="98"/>
      <c r="X342" s="98"/>
      <c r="Y342" s="98"/>
      <c r="Z342" s="98"/>
      <c r="AA342" s="98"/>
      <c r="AB342" s="98"/>
      <c r="AC342" s="98"/>
      <c r="AD342" s="98"/>
      <c r="AE342" s="98"/>
      <c r="AF342" s="98"/>
    </row>
    <row r="343" ht="13.5" customHeight="1">
      <c r="A343" s="98"/>
      <c r="B343" s="98"/>
      <c r="C343" s="98"/>
      <c r="D343" s="98"/>
      <c r="E343" s="98"/>
      <c r="F343" s="78"/>
      <c r="G343" s="881"/>
      <c r="H343" s="98"/>
      <c r="I343" s="98"/>
      <c r="J343" s="98"/>
      <c r="K343" s="98"/>
      <c r="L343" s="98"/>
      <c r="M343" s="98"/>
      <c r="N343" s="98"/>
      <c r="O343" s="98"/>
      <c r="P343" s="98"/>
      <c r="Q343" s="98"/>
      <c r="R343" s="98"/>
      <c r="S343" s="398"/>
      <c r="T343" s="398"/>
      <c r="U343" s="98"/>
      <c r="V343" s="98"/>
      <c r="W343" s="98"/>
      <c r="X343" s="98"/>
      <c r="Y343" s="98"/>
      <c r="Z343" s="98"/>
      <c r="AA343" s="98"/>
      <c r="AB343" s="98"/>
      <c r="AC343" s="98"/>
      <c r="AD343" s="98"/>
      <c r="AE343" s="98"/>
      <c r="AF343" s="98"/>
    </row>
    <row r="344" ht="13.5" customHeight="1">
      <c r="A344" s="98"/>
      <c r="B344" s="98"/>
      <c r="C344" s="98"/>
      <c r="D344" s="98"/>
      <c r="E344" s="98"/>
      <c r="F344" s="78"/>
      <c r="G344" s="881"/>
      <c r="H344" s="98"/>
      <c r="I344" s="98"/>
      <c r="J344" s="98"/>
      <c r="K344" s="98"/>
      <c r="L344" s="98"/>
      <c r="M344" s="98"/>
      <c r="N344" s="98"/>
      <c r="O344" s="98"/>
      <c r="P344" s="98"/>
      <c r="Q344" s="98"/>
      <c r="R344" s="98"/>
      <c r="S344" s="398"/>
      <c r="T344" s="398"/>
      <c r="U344" s="98"/>
      <c r="V344" s="98"/>
      <c r="W344" s="98"/>
      <c r="X344" s="98"/>
      <c r="Y344" s="98"/>
      <c r="Z344" s="98"/>
      <c r="AA344" s="98"/>
      <c r="AB344" s="98"/>
      <c r="AC344" s="98"/>
      <c r="AD344" s="98"/>
      <c r="AE344" s="98"/>
      <c r="AF344" s="98"/>
    </row>
    <row r="345" ht="13.5" customHeight="1">
      <c r="A345" s="98"/>
      <c r="B345" s="98"/>
      <c r="C345" s="98"/>
      <c r="D345" s="98"/>
      <c r="E345" s="98"/>
      <c r="F345" s="78"/>
      <c r="G345" s="881"/>
      <c r="H345" s="98"/>
      <c r="I345" s="98"/>
      <c r="J345" s="98"/>
      <c r="K345" s="98"/>
      <c r="L345" s="98"/>
      <c r="M345" s="98"/>
      <c r="N345" s="98"/>
      <c r="O345" s="98"/>
      <c r="P345" s="98"/>
      <c r="Q345" s="98"/>
      <c r="R345" s="98"/>
      <c r="S345" s="398"/>
      <c r="T345" s="398"/>
      <c r="U345" s="98"/>
      <c r="V345" s="98"/>
      <c r="W345" s="98"/>
      <c r="X345" s="98"/>
      <c r="Y345" s="98"/>
      <c r="Z345" s="98"/>
      <c r="AA345" s="98"/>
      <c r="AB345" s="98"/>
      <c r="AC345" s="98"/>
      <c r="AD345" s="98"/>
      <c r="AE345" s="98"/>
      <c r="AF345" s="98"/>
    </row>
    <row r="346" ht="13.5" customHeight="1">
      <c r="A346" s="98"/>
      <c r="B346" s="98"/>
      <c r="C346" s="98"/>
      <c r="D346" s="98"/>
      <c r="E346" s="98"/>
      <c r="F346" s="78"/>
      <c r="G346" s="881"/>
      <c r="H346" s="98"/>
      <c r="I346" s="98"/>
      <c r="J346" s="98"/>
      <c r="K346" s="98"/>
      <c r="L346" s="98"/>
      <c r="M346" s="98"/>
      <c r="N346" s="98"/>
      <c r="O346" s="98"/>
      <c r="P346" s="98"/>
      <c r="Q346" s="98"/>
      <c r="R346" s="98"/>
      <c r="S346" s="398"/>
      <c r="T346" s="398"/>
      <c r="U346" s="98"/>
      <c r="V346" s="98"/>
      <c r="W346" s="98"/>
      <c r="X346" s="98"/>
      <c r="Y346" s="98"/>
      <c r="Z346" s="98"/>
      <c r="AA346" s="98"/>
      <c r="AB346" s="98"/>
      <c r="AC346" s="98"/>
      <c r="AD346" s="98"/>
      <c r="AE346" s="98"/>
      <c r="AF346" s="98"/>
    </row>
    <row r="347" ht="13.5" customHeight="1">
      <c r="A347" s="98"/>
      <c r="B347" s="98"/>
      <c r="C347" s="98"/>
      <c r="D347" s="98"/>
      <c r="E347" s="98"/>
      <c r="F347" s="78"/>
      <c r="G347" s="881"/>
      <c r="H347" s="98"/>
      <c r="I347" s="98"/>
      <c r="J347" s="98"/>
      <c r="K347" s="98"/>
      <c r="L347" s="98"/>
      <c r="M347" s="98"/>
      <c r="N347" s="98"/>
      <c r="O347" s="98"/>
      <c r="P347" s="98"/>
      <c r="Q347" s="98"/>
      <c r="R347" s="98"/>
      <c r="S347" s="398"/>
      <c r="T347" s="398"/>
      <c r="U347" s="98"/>
      <c r="V347" s="98"/>
      <c r="W347" s="98"/>
      <c r="X347" s="98"/>
      <c r="Y347" s="98"/>
      <c r="Z347" s="98"/>
      <c r="AA347" s="98"/>
      <c r="AB347" s="98"/>
      <c r="AC347" s="98"/>
      <c r="AD347" s="98"/>
      <c r="AE347" s="98"/>
      <c r="AF347" s="98"/>
    </row>
    <row r="348" ht="13.5" customHeight="1">
      <c r="A348" s="98"/>
      <c r="B348" s="98"/>
      <c r="C348" s="98"/>
      <c r="D348" s="98"/>
      <c r="E348" s="98"/>
      <c r="F348" s="78"/>
      <c r="G348" s="881"/>
      <c r="H348" s="98"/>
      <c r="I348" s="98"/>
      <c r="J348" s="98"/>
      <c r="K348" s="98"/>
      <c r="L348" s="98"/>
      <c r="M348" s="98"/>
      <c r="N348" s="98"/>
      <c r="O348" s="98"/>
      <c r="P348" s="98"/>
      <c r="Q348" s="98"/>
      <c r="R348" s="98"/>
      <c r="S348" s="398"/>
      <c r="T348" s="398"/>
      <c r="U348" s="98"/>
      <c r="V348" s="98"/>
      <c r="W348" s="98"/>
      <c r="X348" s="98"/>
      <c r="Y348" s="98"/>
      <c r="Z348" s="98"/>
      <c r="AA348" s="98"/>
      <c r="AB348" s="98"/>
      <c r="AC348" s="98"/>
      <c r="AD348" s="98"/>
      <c r="AE348" s="98"/>
      <c r="AF348" s="98"/>
    </row>
    <row r="349" ht="13.5" customHeight="1">
      <c r="A349" s="98"/>
      <c r="B349" s="98"/>
      <c r="C349" s="98"/>
      <c r="D349" s="98"/>
      <c r="E349" s="98"/>
      <c r="F349" s="78"/>
      <c r="G349" s="881"/>
      <c r="H349" s="98"/>
      <c r="I349" s="98"/>
      <c r="J349" s="98"/>
      <c r="K349" s="98"/>
      <c r="L349" s="98"/>
      <c r="M349" s="98"/>
      <c r="N349" s="98"/>
      <c r="O349" s="98"/>
      <c r="P349" s="98"/>
      <c r="Q349" s="98"/>
      <c r="R349" s="98"/>
      <c r="S349" s="398"/>
      <c r="T349" s="398"/>
      <c r="U349" s="98"/>
      <c r="V349" s="98"/>
      <c r="W349" s="98"/>
      <c r="X349" s="98"/>
      <c r="Y349" s="98"/>
      <c r="Z349" s="98"/>
      <c r="AA349" s="98"/>
      <c r="AB349" s="98"/>
      <c r="AC349" s="98"/>
      <c r="AD349" s="98"/>
      <c r="AE349" s="98"/>
      <c r="AF349" s="98"/>
    </row>
    <row r="350" ht="13.5" customHeight="1">
      <c r="A350" s="98"/>
      <c r="B350" s="98"/>
      <c r="C350" s="98"/>
      <c r="D350" s="98"/>
      <c r="E350" s="98"/>
      <c r="F350" s="78"/>
      <c r="G350" s="881"/>
      <c r="H350" s="98"/>
      <c r="I350" s="98"/>
      <c r="J350" s="98"/>
      <c r="K350" s="98"/>
      <c r="L350" s="98"/>
      <c r="M350" s="98"/>
      <c r="N350" s="98"/>
      <c r="O350" s="98"/>
      <c r="P350" s="98"/>
      <c r="Q350" s="98"/>
      <c r="R350" s="98"/>
      <c r="S350" s="398"/>
      <c r="T350" s="398"/>
      <c r="U350" s="98"/>
      <c r="V350" s="98"/>
      <c r="W350" s="98"/>
      <c r="X350" s="98"/>
      <c r="Y350" s="98"/>
      <c r="Z350" s="98"/>
      <c r="AA350" s="98"/>
      <c r="AB350" s="98"/>
      <c r="AC350" s="98"/>
      <c r="AD350" s="98"/>
      <c r="AE350" s="98"/>
      <c r="AF350" s="98"/>
    </row>
    <row r="351" ht="13.5" customHeight="1">
      <c r="A351" s="98"/>
      <c r="B351" s="98"/>
      <c r="C351" s="98"/>
      <c r="D351" s="98"/>
      <c r="E351" s="98"/>
      <c r="F351" s="78"/>
      <c r="G351" s="881"/>
      <c r="H351" s="98"/>
      <c r="I351" s="98"/>
      <c r="J351" s="98"/>
      <c r="K351" s="98"/>
      <c r="L351" s="98"/>
      <c r="M351" s="98"/>
      <c r="N351" s="98"/>
      <c r="O351" s="98"/>
      <c r="P351" s="98"/>
      <c r="Q351" s="98"/>
      <c r="R351" s="98"/>
      <c r="S351" s="398"/>
      <c r="T351" s="398"/>
      <c r="U351" s="98"/>
      <c r="V351" s="98"/>
      <c r="W351" s="98"/>
      <c r="X351" s="98"/>
      <c r="Y351" s="98"/>
      <c r="Z351" s="98"/>
      <c r="AA351" s="98"/>
      <c r="AB351" s="98"/>
      <c r="AC351" s="98"/>
      <c r="AD351" s="98"/>
      <c r="AE351" s="98"/>
      <c r="AF351" s="98"/>
    </row>
    <row r="352" ht="13.5" customHeight="1">
      <c r="A352" s="98"/>
      <c r="B352" s="98"/>
      <c r="C352" s="98"/>
      <c r="D352" s="98"/>
      <c r="E352" s="98"/>
      <c r="F352" s="78"/>
      <c r="G352" s="881"/>
      <c r="H352" s="98"/>
      <c r="I352" s="98"/>
      <c r="J352" s="98"/>
      <c r="K352" s="98"/>
      <c r="L352" s="98"/>
      <c r="M352" s="98"/>
      <c r="N352" s="98"/>
      <c r="O352" s="98"/>
      <c r="P352" s="98"/>
      <c r="Q352" s="98"/>
      <c r="R352" s="98"/>
      <c r="S352" s="398"/>
      <c r="T352" s="398"/>
      <c r="U352" s="98"/>
      <c r="V352" s="98"/>
      <c r="W352" s="98"/>
      <c r="X352" s="98"/>
      <c r="Y352" s="98"/>
      <c r="Z352" s="98"/>
      <c r="AA352" s="98"/>
      <c r="AB352" s="98"/>
      <c r="AC352" s="98"/>
      <c r="AD352" s="98"/>
      <c r="AE352" s="98"/>
      <c r="AF352" s="98"/>
    </row>
    <row r="353" ht="13.5" customHeight="1">
      <c r="A353" s="98"/>
      <c r="B353" s="98"/>
      <c r="C353" s="98"/>
      <c r="D353" s="98"/>
      <c r="E353" s="98"/>
      <c r="F353" s="78"/>
      <c r="G353" s="881"/>
      <c r="H353" s="98"/>
      <c r="I353" s="98"/>
      <c r="J353" s="98"/>
      <c r="K353" s="98"/>
      <c r="L353" s="98"/>
      <c r="M353" s="98"/>
      <c r="N353" s="98"/>
      <c r="O353" s="98"/>
      <c r="P353" s="98"/>
      <c r="Q353" s="98"/>
      <c r="R353" s="98"/>
      <c r="S353" s="398"/>
      <c r="T353" s="398"/>
      <c r="U353" s="98"/>
      <c r="V353" s="98"/>
      <c r="W353" s="98"/>
      <c r="X353" s="98"/>
      <c r="Y353" s="98"/>
      <c r="Z353" s="98"/>
      <c r="AA353" s="98"/>
      <c r="AB353" s="98"/>
      <c r="AC353" s="98"/>
      <c r="AD353" s="98"/>
      <c r="AE353" s="98"/>
      <c r="AF353" s="98"/>
    </row>
    <row r="354" ht="13.5" customHeight="1">
      <c r="A354" s="98"/>
      <c r="B354" s="98"/>
      <c r="C354" s="98"/>
      <c r="D354" s="98"/>
      <c r="E354" s="98"/>
      <c r="F354" s="78"/>
      <c r="G354" s="881"/>
      <c r="H354" s="98"/>
      <c r="I354" s="98"/>
      <c r="J354" s="98"/>
      <c r="K354" s="98"/>
      <c r="L354" s="98"/>
      <c r="M354" s="98"/>
      <c r="N354" s="98"/>
      <c r="O354" s="98"/>
      <c r="P354" s="98"/>
      <c r="Q354" s="98"/>
      <c r="R354" s="98"/>
      <c r="S354" s="398"/>
      <c r="T354" s="398"/>
      <c r="U354" s="98"/>
      <c r="V354" s="98"/>
      <c r="W354" s="98"/>
      <c r="X354" s="98"/>
      <c r="Y354" s="98"/>
      <c r="Z354" s="98"/>
      <c r="AA354" s="98"/>
      <c r="AB354" s="98"/>
      <c r="AC354" s="98"/>
      <c r="AD354" s="98"/>
      <c r="AE354" s="98"/>
      <c r="AF354" s="98"/>
    </row>
    <row r="355" ht="13.5" customHeight="1">
      <c r="A355" s="98"/>
      <c r="B355" s="98"/>
      <c r="C355" s="98"/>
      <c r="D355" s="98"/>
      <c r="E355" s="98"/>
      <c r="F355" s="78"/>
      <c r="G355" s="881"/>
      <c r="H355" s="98"/>
      <c r="I355" s="98"/>
      <c r="J355" s="98"/>
      <c r="K355" s="98"/>
      <c r="L355" s="98"/>
      <c r="M355" s="98"/>
      <c r="N355" s="98"/>
      <c r="O355" s="98"/>
      <c r="P355" s="98"/>
      <c r="Q355" s="98"/>
      <c r="R355" s="98"/>
      <c r="S355" s="398"/>
      <c r="T355" s="398"/>
      <c r="U355" s="98"/>
      <c r="V355" s="98"/>
      <c r="W355" s="98"/>
      <c r="X355" s="98"/>
      <c r="Y355" s="98"/>
      <c r="Z355" s="98"/>
      <c r="AA355" s="98"/>
      <c r="AB355" s="98"/>
      <c r="AC355" s="98"/>
      <c r="AD355" s="98"/>
      <c r="AE355" s="98"/>
      <c r="AF355" s="98"/>
    </row>
    <row r="356" ht="13.5" customHeight="1">
      <c r="A356" s="98"/>
      <c r="B356" s="98"/>
      <c r="C356" s="98"/>
      <c r="D356" s="98"/>
      <c r="E356" s="98"/>
      <c r="F356" s="78"/>
      <c r="G356" s="881"/>
      <c r="H356" s="98"/>
      <c r="I356" s="98"/>
      <c r="J356" s="98"/>
      <c r="K356" s="98"/>
      <c r="L356" s="98"/>
      <c r="M356" s="98"/>
      <c r="N356" s="98"/>
      <c r="O356" s="98"/>
      <c r="P356" s="98"/>
      <c r="Q356" s="98"/>
      <c r="R356" s="98"/>
      <c r="S356" s="398"/>
      <c r="T356" s="398"/>
      <c r="U356" s="98"/>
      <c r="V356" s="98"/>
      <c r="W356" s="98"/>
      <c r="X356" s="98"/>
      <c r="Y356" s="98"/>
      <c r="Z356" s="98"/>
      <c r="AA356" s="98"/>
      <c r="AB356" s="98"/>
      <c r="AC356" s="98"/>
      <c r="AD356" s="98"/>
      <c r="AE356" s="98"/>
      <c r="AF356" s="98"/>
    </row>
    <row r="357" ht="13.5" customHeight="1">
      <c r="A357" s="98"/>
      <c r="B357" s="98"/>
      <c r="C357" s="98"/>
      <c r="D357" s="98"/>
      <c r="E357" s="98"/>
      <c r="F357" s="78"/>
      <c r="G357" s="881"/>
      <c r="H357" s="98"/>
      <c r="I357" s="98"/>
      <c r="J357" s="98"/>
      <c r="K357" s="98"/>
      <c r="L357" s="98"/>
      <c r="M357" s="98"/>
      <c r="N357" s="98"/>
      <c r="O357" s="98"/>
      <c r="P357" s="98"/>
      <c r="Q357" s="98"/>
      <c r="R357" s="98"/>
      <c r="S357" s="398"/>
      <c r="T357" s="398"/>
      <c r="U357" s="98"/>
      <c r="V357" s="98"/>
      <c r="W357" s="98"/>
      <c r="X357" s="98"/>
      <c r="Y357" s="98"/>
      <c r="Z357" s="98"/>
      <c r="AA357" s="98"/>
      <c r="AB357" s="98"/>
      <c r="AC357" s="98"/>
      <c r="AD357" s="98"/>
      <c r="AE357" s="98"/>
      <c r="AF357" s="98"/>
    </row>
    <row r="358" ht="13.5" customHeight="1">
      <c r="A358" s="98"/>
      <c r="B358" s="98"/>
      <c r="C358" s="98"/>
      <c r="D358" s="98"/>
      <c r="E358" s="98"/>
      <c r="F358" s="78"/>
      <c r="G358" s="881"/>
      <c r="H358" s="98"/>
      <c r="I358" s="98"/>
      <c r="J358" s="98"/>
      <c r="K358" s="98"/>
      <c r="L358" s="98"/>
      <c r="M358" s="98"/>
      <c r="N358" s="98"/>
      <c r="O358" s="98"/>
      <c r="P358" s="98"/>
      <c r="Q358" s="98"/>
      <c r="R358" s="98"/>
      <c r="S358" s="398"/>
      <c r="T358" s="398"/>
      <c r="U358" s="98"/>
      <c r="V358" s="98"/>
      <c r="W358" s="98"/>
      <c r="X358" s="98"/>
      <c r="Y358" s="98"/>
      <c r="Z358" s="98"/>
      <c r="AA358" s="98"/>
      <c r="AB358" s="98"/>
      <c r="AC358" s="98"/>
      <c r="AD358" s="98"/>
      <c r="AE358" s="98"/>
      <c r="AF358" s="98"/>
    </row>
    <row r="359" ht="13.5" customHeight="1">
      <c r="A359" s="98"/>
      <c r="B359" s="98"/>
      <c r="C359" s="98"/>
      <c r="D359" s="98"/>
      <c r="E359" s="98"/>
      <c r="F359" s="78"/>
      <c r="G359" s="881"/>
      <c r="H359" s="98"/>
      <c r="I359" s="98"/>
      <c r="J359" s="98"/>
      <c r="K359" s="98"/>
      <c r="L359" s="98"/>
      <c r="M359" s="98"/>
      <c r="N359" s="98"/>
      <c r="O359" s="98"/>
      <c r="P359" s="98"/>
      <c r="Q359" s="98"/>
      <c r="R359" s="98"/>
      <c r="S359" s="398"/>
      <c r="T359" s="398"/>
      <c r="U359" s="98"/>
      <c r="V359" s="98"/>
      <c r="W359" s="98"/>
      <c r="X359" s="98"/>
      <c r="Y359" s="98"/>
      <c r="Z359" s="98"/>
      <c r="AA359" s="98"/>
      <c r="AB359" s="98"/>
      <c r="AC359" s="98"/>
      <c r="AD359" s="98"/>
      <c r="AE359" s="98"/>
      <c r="AF359" s="98"/>
    </row>
    <row r="360" ht="13.5" customHeight="1">
      <c r="A360" s="98"/>
      <c r="B360" s="98"/>
      <c r="C360" s="98"/>
      <c r="D360" s="98"/>
      <c r="E360" s="98"/>
      <c r="F360" s="78"/>
      <c r="G360" s="881"/>
      <c r="H360" s="98"/>
      <c r="I360" s="98"/>
      <c r="J360" s="98"/>
      <c r="K360" s="98"/>
      <c r="L360" s="98"/>
      <c r="M360" s="98"/>
      <c r="N360" s="98"/>
      <c r="O360" s="98"/>
      <c r="P360" s="98"/>
      <c r="Q360" s="98"/>
      <c r="R360" s="98"/>
      <c r="S360" s="398"/>
      <c r="T360" s="398"/>
      <c r="U360" s="98"/>
      <c r="V360" s="98"/>
      <c r="W360" s="98"/>
      <c r="X360" s="98"/>
      <c r="Y360" s="98"/>
      <c r="Z360" s="98"/>
      <c r="AA360" s="98"/>
      <c r="AB360" s="98"/>
      <c r="AC360" s="98"/>
      <c r="AD360" s="98"/>
      <c r="AE360" s="98"/>
      <c r="AF360" s="98"/>
    </row>
    <row r="361" ht="13.5" customHeight="1">
      <c r="A361" s="98"/>
      <c r="B361" s="98"/>
      <c r="C361" s="98"/>
      <c r="D361" s="98"/>
      <c r="E361" s="98"/>
      <c r="F361" s="78"/>
      <c r="G361" s="881"/>
      <c r="H361" s="98"/>
      <c r="I361" s="98"/>
      <c r="J361" s="98"/>
      <c r="K361" s="98"/>
      <c r="L361" s="98"/>
      <c r="M361" s="98"/>
      <c r="N361" s="98"/>
      <c r="O361" s="98"/>
      <c r="P361" s="98"/>
      <c r="Q361" s="98"/>
      <c r="R361" s="98"/>
      <c r="S361" s="398"/>
      <c r="T361" s="398"/>
      <c r="U361" s="98"/>
      <c r="V361" s="98"/>
      <c r="W361" s="98"/>
      <c r="X361" s="98"/>
      <c r="Y361" s="98"/>
      <c r="Z361" s="98"/>
      <c r="AA361" s="98"/>
      <c r="AB361" s="98"/>
      <c r="AC361" s="98"/>
      <c r="AD361" s="98"/>
      <c r="AE361" s="98"/>
      <c r="AF361" s="98"/>
    </row>
    <row r="362" ht="13.5" customHeight="1">
      <c r="A362" s="98"/>
      <c r="B362" s="98"/>
      <c r="C362" s="98"/>
      <c r="D362" s="98"/>
      <c r="E362" s="98"/>
      <c r="F362" s="78"/>
      <c r="G362" s="881"/>
      <c r="H362" s="98"/>
      <c r="I362" s="98"/>
      <c r="J362" s="98"/>
      <c r="K362" s="98"/>
      <c r="L362" s="98"/>
      <c r="M362" s="98"/>
      <c r="N362" s="98"/>
      <c r="O362" s="98"/>
      <c r="P362" s="98"/>
      <c r="Q362" s="98"/>
      <c r="R362" s="98"/>
      <c r="S362" s="398"/>
      <c r="T362" s="398"/>
      <c r="U362" s="98"/>
      <c r="V362" s="98"/>
      <c r="W362" s="98"/>
      <c r="X362" s="98"/>
      <c r="Y362" s="98"/>
      <c r="Z362" s="98"/>
      <c r="AA362" s="98"/>
      <c r="AB362" s="98"/>
      <c r="AC362" s="98"/>
      <c r="AD362" s="98"/>
      <c r="AE362" s="98"/>
      <c r="AF362" s="98"/>
    </row>
    <row r="363" ht="13.5" customHeight="1">
      <c r="A363" s="98"/>
      <c r="B363" s="98"/>
      <c r="C363" s="98"/>
      <c r="D363" s="98"/>
      <c r="E363" s="98"/>
      <c r="F363" s="78"/>
      <c r="G363" s="881"/>
      <c r="H363" s="98"/>
      <c r="I363" s="98"/>
      <c r="J363" s="98"/>
      <c r="K363" s="98"/>
      <c r="L363" s="98"/>
      <c r="M363" s="98"/>
      <c r="N363" s="98"/>
      <c r="O363" s="98"/>
      <c r="P363" s="98"/>
      <c r="Q363" s="98"/>
      <c r="R363" s="98"/>
      <c r="S363" s="398"/>
      <c r="T363" s="398"/>
      <c r="U363" s="98"/>
      <c r="V363" s="98"/>
      <c r="W363" s="98"/>
      <c r="X363" s="98"/>
      <c r="Y363" s="98"/>
      <c r="Z363" s="98"/>
      <c r="AA363" s="98"/>
      <c r="AB363" s="98"/>
      <c r="AC363" s="98"/>
      <c r="AD363" s="98"/>
      <c r="AE363" s="98"/>
      <c r="AF363" s="98"/>
    </row>
    <row r="364" ht="13.5" customHeight="1">
      <c r="A364" s="98"/>
      <c r="B364" s="98"/>
      <c r="C364" s="98"/>
      <c r="D364" s="98"/>
      <c r="E364" s="98"/>
      <c r="F364" s="78"/>
      <c r="G364" s="881"/>
      <c r="H364" s="98"/>
      <c r="I364" s="98"/>
      <c r="J364" s="98"/>
      <c r="K364" s="98"/>
      <c r="L364" s="98"/>
      <c r="M364" s="98"/>
      <c r="N364" s="98"/>
      <c r="O364" s="98"/>
      <c r="P364" s="98"/>
      <c r="Q364" s="98"/>
      <c r="R364" s="98"/>
      <c r="S364" s="398"/>
      <c r="T364" s="398"/>
      <c r="U364" s="98"/>
      <c r="V364" s="98"/>
      <c r="W364" s="98"/>
      <c r="X364" s="98"/>
      <c r="Y364" s="98"/>
      <c r="Z364" s="98"/>
      <c r="AA364" s="98"/>
      <c r="AB364" s="98"/>
      <c r="AC364" s="98"/>
      <c r="AD364" s="98"/>
      <c r="AE364" s="98"/>
      <c r="AF364" s="98"/>
    </row>
    <row r="365" ht="13.5" customHeight="1">
      <c r="A365" s="98"/>
      <c r="B365" s="98"/>
      <c r="C365" s="98"/>
      <c r="D365" s="98"/>
      <c r="E365" s="98"/>
      <c r="F365" s="78"/>
      <c r="G365" s="881"/>
      <c r="H365" s="98"/>
      <c r="I365" s="98"/>
      <c r="J365" s="98"/>
      <c r="K365" s="98"/>
      <c r="L365" s="98"/>
      <c r="M365" s="98"/>
      <c r="N365" s="98"/>
      <c r="O365" s="98"/>
      <c r="P365" s="98"/>
      <c r="Q365" s="98"/>
      <c r="R365" s="98"/>
      <c r="S365" s="398"/>
      <c r="T365" s="398"/>
      <c r="U365" s="98"/>
      <c r="V365" s="98"/>
      <c r="W365" s="98"/>
      <c r="X365" s="98"/>
      <c r="Y365" s="98"/>
      <c r="Z365" s="98"/>
      <c r="AA365" s="98"/>
      <c r="AB365" s="98"/>
      <c r="AC365" s="98"/>
      <c r="AD365" s="98"/>
      <c r="AE365" s="98"/>
      <c r="AF365" s="98"/>
    </row>
    <row r="366" ht="13.5" customHeight="1">
      <c r="A366" s="98"/>
      <c r="B366" s="98"/>
      <c r="C366" s="98"/>
      <c r="D366" s="98"/>
      <c r="E366" s="98"/>
      <c r="F366" s="78"/>
      <c r="G366" s="881"/>
      <c r="H366" s="98"/>
      <c r="I366" s="98"/>
      <c r="J366" s="98"/>
      <c r="K366" s="98"/>
      <c r="L366" s="98"/>
      <c r="M366" s="98"/>
      <c r="N366" s="98"/>
      <c r="O366" s="98"/>
      <c r="P366" s="98"/>
      <c r="Q366" s="98"/>
      <c r="R366" s="98"/>
      <c r="S366" s="398"/>
      <c r="T366" s="398"/>
      <c r="U366" s="98"/>
      <c r="V366" s="98"/>
      <c r="W366" s="98"/>
      <c r="X366" s="98"/>
      <c r="Y366" s="98"/>
      <c r="Z366" s="98"/>
      <c r="AA366" s="98"/>
      <c r="AB366" s="98"/>
      <c r="AC366" s="98"/>
      <c r="AD366" s="98"/>
      <c r="AE366" s="98"/>
      <c r="AF366" s="98"/>
    </row>
    <row r="367" ht="13.5" customHeight="1">
      <c r="A367" s="98"/>
      <c r="B367" s="98"/>
      <c r="C367" s="98"/>
      <c r="D367" s="98"/>
      <c r="E367" s="98"/>
      <c r="F367" s="78"/>
      <c r="G367" s="881"/>
      <c r="H367" s="98"/>
      <c r="I367" s="98"/>
      <c r="J367" s="98"/>
      <c r="K367" s="98"/>
      <c r="L367" s="98"/>
      <c r="M367" s="98"/>
      <c r="N367" s="98"/>
      <c r="O367" s="98"/>
      <c r="P367" s="98"/>
      <c r="Q367" s="98"/>
      <c r="R367" s="98"/>
      <c r="S367" s="398"/>
      <c r="T367" s="398"/>
      <c r="U367" s="98"/>
      <c r="V367" s="98"/>
      <c r="W367" s="98"/>
      <c r="X367" s="98"/>
      <c r="Y367" s="98"/>
      <c r="Z367" s="98"/>
      <c r="AA367" s="98"/>
      <c r="AB367" s="98"/>
      <c r="AC367" s="98"/>
      <c r="AD367" s="98"/>
      <c r="AE367" s="98"/>
      <c r="AF367" s="98"/>
    </row>
    <row r="368" ht="13.5" customHeight="1">
      <c r="A368" s="98"/>
      <c r="B368" s="98"/>
      <c r="C368" s="98"/>
      <c r="D368" s="98"/>
      <c r="E368" s="98"/>
      <c r="F368" s="78"/>
      <c r="G368" s="881"/>
      <c r="H368" s="98"/>
      <c r="I368" s="98"/>
      <c r="J368" s="98"/>
      <c r="K368" s="98"/>
      <c r="L368" s="98"/>
      <c r="M368" s="98"/>
      <c r="N368" s="98"/>
      <c r="O368" s="98"/>
      <c r="P368" s="98"/>
      <c r="Q368" s="98"/>
      <c r="R368" s="98"/>
      <c r="S368" s="398"/>
      <c r="T368" s="398"/>
      <c r="U368" s="98"/>
      <c r="V368" s="98"/>
      <c r="W368" s="98"/>
      <c r="X368" s="98"/>
      <c r="Y368" s="98"/>
      <c r="Z368" s="98"/>
      <c r="AA368" s="98"/>
      <c r="AB368" s="98"/>
      <c r="AC368" s="98"/>
      <c r="AD368" s="98"/>
      <c r="AE368" s="98"/>
      <c r="AF368" s="98"/>
    </row>
    <row r="369" ht="13.5" customHeight="1">
      <c r="A369" s="98"/>
      <c r="B369" s="98"/>
      <c r="C369" s="98"/>
      <c r="D369" s="98"/>
      <c r="E369" s="98"/>
      <c r="F369" s="78"/>
      <c r="G369" s="881"/>
      <c r="H369" s="98"/>
      <c r="I369" s="98"/>
      <c r="J369" s="98"/>
      <c r="K369" s="98"/>
      <c r="L369" s="98"/>
      <c r="M369" s="98"/>
      <c r="N369" s="98"/>
      <c r="O369" s="98"/>
      <c r="P369" s="98"/>
      <c r="Q369" s="98"/>
      <c r="R369" s="98"/>
      <c r="S369" s="398"/>
      <c r="T369" s="398"/>
      <c r="U369" s="98"/>
      <c r="V369" s="98"/>
      <c r="W369" s="98"/>
      <c r="X369" s="98"/>
      <c r="Y369" s="98"/>
      <c r="Z369" s="98"/>
      <c r="AA369" s="98"/>
      <c r="AB369" s="98"/>
      <c r="AC369" s="98"/>
      <c r="AD369" s="98"/>
      <c r="AE369" s="98"/>
      <c r="AF369" s="98"/>
    </row>
    <row r="370" ht="13.5" customHeight="1">
      <c r="A370" s="98"/>
      <c r="B370" s="98"/>
      <c r="C370" s="98"/>
      <c r="D370" s="98"/>
      <c r="E370" s="98"/>
      <c r="F370" s="78"/>
      <c r="G370" s="881"/>
      <c r="H370" s="98"/>
      <c r="I370" s="98"/>
      <c r="J370" s="98"/>
      <c r="K370" s="98"/>
      <c r="L370" s="98"/>
      <c r="M370" s="98"/>
      <c r="N370" s="98"/>
      <c r="O370" s="98"/>
      <c r="P370" s="98"/>
      <c r="Q370" s="98"/>
      <c r="R370" s="98"/>
      <c r="S370" s="398"/>
      <c r="T370" s="398"/>
      <c r="U370" s="98"/>
      <c r="V370" s="98"/>
      <c r="W370" s="98"/>
      <c r="X370" s="98"/>
      <c r="Y370" s="98"/>
      <c r="Z370" s="98"/>
      <c r="AA370" s="98"/>
      <c r="AB370" s="98"/>
      <c r="AC370" s="98"/>
      <c r="AD370" s="98"/>
      <c r="AE370" s="98"/>
      <c r="AF370" s="98"/>
    </row>
    <row r="371" ht="13.5" customHeight="1">
      <c r="A371" s="98"/>
      <c r="B371" s="98"/>
      <c r="C371" s="98"/>
      <c r="D371" s="98"/>
      <c r="E371" s="98"/>
      <c r="F371" s="78"/>
      <c r="G371" s="881"/>
      <c r="H371" s="98"/>
      <c r="I371" s="98"/>
      <c r="J371" s="98"/>
      <c r="K371" s="98"/>
      <c r="L371" s="98"/>
      <c r="M371" s="98"/>
      <c r="N371" s="98"/>
      <c r="O371" s="98"/>
      <c r="P371" s="98"/>
      <c r="Q371" s="98"/>
      <c r="R371" s="98"/>
      <c r="S371" s="398"/>
      <c r="T371" s="398"/>
      <c r="U371" s="98"/>
      <c r="V371" s="98"/>
      <c r="W371" s="98"/>
      <c r="X371" s="98"/>
      <c r="Y371" s="98"/>
      <c r="Z371" s="98"/>
      <c r="AA371" s="98"/>
      <c r="AB371" s="98"/>
      <c r="AC371" s="98"/>
      <c r="AD371" s="98"/>
      <c r="AE371" s="98"/>
      <c r="AF371" s="98"/>
    </row>
    <row r="372" ht="13.5" customHeight="1">
      <c r="A372" s="98"/>
      <c r="B372" s="98"/>
      <c r="C372" s="98"/>
      <c r="D372" s="98"/>
      <c r="E372" s="98"/>
      <c r="F372" s="78"/>
      <c r="G372" s="881"/>
      <c r="H372" s="98"/>
      <c r="I372" s="98"/>
      <c r="J372" s="98"/>
      <c r="K372" s="98"/>
      <c r="L372" s="98"/>
      <c r="M372" s="98"/>
      <c r="N372" s="98"/>
      <c r="O372" s="98"/>
      <c r="P372" s="98"/>
      <c r="Q372" s="98"/>
      <c r="R372" s="98"/>
      <c r="S372" s="398"/>
      <c r="T372" s="398"/>
      <c r="U372" s="98"/>
      <c r="V372" s="98"/>
      <c r="W372" s="98"/>
      <c r="X372" s="98"/>
      <c r="Y372" s="98"/>
      <c r="Z372" s="98"/>
      <c r="AA372" s="98"/>
      <c r="AB372" s="98"/>
      <c r="AC372" s="98"/>
      <c r="AD372" s="98"/>
      <c r="AE372" s="98"/>
      <c r="AF372" s="98"/>
    </row>
    <row r="373" ht="13.5" customHeight="1">
      <c r="A373" s="98"/>
      <c r="B373" s="98"/>
      <c r="C373" s="98"/>
      <c r="D373" s="98"/>
      <c r="E373" s="98"/>
      <c r="F373" s="78"/>
      <c r="G373" s="881"/>
      <c r="H373" s="98"/>
      <c r="I373" s="98"/>
      <c r="J373" s="98"/>
      <c r="K373" s="98"/>
      <c r="L373" s="98"/>
      <c r="M373" s="98"/>
      <c r="N373" s="98"/>
      <c r="O373" s="98"/>
      <c r="P373" s="98"/>
      <c r="Q373" s="98"/>
      <c r="R373" s="98"/>
      <c r="S373" s="398"/>
      <c r="T373" s="398"/>
      <c r="U373" s="98"/>
      <c r="V373" s="98"/>
      <c r="W373" s="98"/>
      <c r="X373" s="98"/>
      <c r="Y373" s="98"/>
      <c r="Z373" s="98"/>
      <c r="AA373" s="98"/>
      <c r="AB373" s="98"/>
      <c r="AC373" s="98"/>
      <c r="AD373" s="98"/>
      <c r="AE373" s="98"/>
      <c r="AF373" s="98"/>
    </row>
    <row r="374" ht="13.5" customHeight="1">
      <c r="A374" s="98"/>
      <c r="B374" s="98"/>
      <c r="C374" s="98"/>
      <c r="D374" s="98"/>
      <c r="E374" s="98"/>
      <c r="F374" s="78"/>
      <c r="G374" s="881"/>
      <c r="H374" s="98"/>
      <c r="I374" s="98"/>
      <c r="J374" s="98"/>
      <c r="K374" s="98"/>
      <c r="L374" s="98"/>
      <c r="M374" s="98"/>
      <c r="N374" s="98"/>
      <c r="O374" s="98"/>
      <c r="P374" s="98"/>
      <c r="Q374" s="98"/>
      <c r="R374" s="98"/>
      <c r="S374" s="398"/>
      <c r="T374" s="398"/>
      <c r="U374" s="98"/>
      <c r="V374" s="98"/>
      <c r="W374" s="98"/>
      <c r="X374" s="98"/>
      <c r="Y374" s="98"/>
      <c r="Z374" s="98"/>
      <c r="AA374" s="98"/>
      <c r="AB374" s="98"/>
      <c r="AC374" s="98"/>
      <c r="AD374" s="98"/>
      <c r="AE374" s="98"/>
      <c r="AF374" s="98"/>
    </row>
    <row r="375" ht="13.5" customHeight="1">
      <c r="A375" s="98"/>
      <c r="B375" s="98"/>
      <c r="C375" s="98"/>
      <c r="D375" s="98"/>
      <c r="E375" s="98"/>
      <c r="F375" s="78"/>
      <c r="G375" s="881"/>
      <c r="H375" s="98"/>
      <c r="I375" s="98"/>
      <c r="J375" s="98"/>
      <c r="K375" s="98"/>
      <c r="L375" s="98"/>
      <c r="M375" s="98"/>
      <c r="N375" s="98"/>
      <c r="O375" s="98"/>
      <c r="P375" s="98"/>
      <c r="Q375" s="98"/>
      <c r="R375" s="98"/>
      <c r="S375" s="398"/>
      <c r="T375" s="398"/>
      <c r="U375" s="98"/>
      <c r="V375" s="98"/>
      <c r="W375" s="98"/>
      <c r="X375" s="98"/>
      <c r="Y375" s="98"/>
      <c r="Z375" s="98"/>
      <c r="AA375" s="98"/>
      <c r="AB375" s="98"/>
      <c r="AC375" s="98"/>
      <c r="AD375" s="98"/>
      <c r="AE375" s="98"/>
      <c r="AF375" s="98"/>
    </row>
    <row r="376" ht="13.5" customHeight="1">
      <c r="A376" s="98"/>
      <c r="B376" s="98"/>
      <c r="C376" s="98"/>
      <c r="D376" s="98"/>
      <c r="E376" s="98"/>
      <c r="F376" s="78"/>
      <c r="G376" s="881"/>
      <c r="H376" s="98"/>
      <c r="I376" s="98"/>
      <c r="J376" s="98"/>
      <c r="K376" s="98"/>
      <c r="L376" s="98"/>
      <c r="M376" s="98"/>
      <c r="N376" s="98"/>
      <c r="O376" s="98"/>
      <c r="P376" s="98"/>
      <c r="Q376" s="98"/>
      <c r="R376" s="98"/>
      <c r="S376" s="398"/>
      <c r="T376" s="398"/>
      <c r="U376" s="98"/>
      <c r="V376" s="98"/>
      <c r="W376" s="98"/>
      <c r="X376" s="98"/>
      <c r="Y376" s="98"/>
      <c r="Z376" s="98"/>
      <c r="AA376" s="98"/>
      <c r="AB376" s="98"/>
      <c r="AC376" s="98"/>
      <c r="AD376" s="98"/>
      <c r="AE376" s="98"/>
      <c r="AF376" s="98"/>
    </row>
    <row r="377" ht="13.5" customHeight="1">
      <c r="A377" s="98"/>
      <c r="B377" s="98"/>
      <c r="C377" s="98"/>
      <c r="D377" s="98"/>
      <c r="E377" s="98"/>
      <c r="F377" s="78"/>
      <c r="G377" s="881"/>
      <c r="H377" s="98"/>
      <c r="I377" s="98"/>
      <c r="J377" s="98"/>
      <c r="K377" s="98"/>
      <c r="L377" s="98"/>
      <c r="M377" s="98"/>
      <c r="N377" s="98"/>
      <c r="O377" s="98"/>
      <c r="P377" s="98"/>
      <c r="Q377" s="98"/>
      <c r="R377" s="98"/>
      <c r="S377" s="398"/>
      <c r="T377" s="398"/>
      <c r="U377" s="98"/>
      <c r="V377" s="98"/>
      <c r="W377" s="98"/>
      <c r="X377" s="98"/>
      <c r="Y377" s="98"/>
      <c r="Z377" s="98"/>
      <c r="AA377" s="98"/>
      <c r="AB377" s="98"/>
      <c r="AC377" s="98"/>
      <c r="AD377" s="98"/>
      <c r="AE377" s="98"/>
      <c r="AF377" s="98"/>
    </row>
    <row r="378" ht="13.5" customHeight="1">
      <c r="A378" s="98"/>
      <c r="B378" s="98"/>
      <c r="C378" s="98"/>
      <c r="D378" s="98"/>
      <c r="E378" s="98"/>
      <c r="F378" s="78"/>
      <c r="G378" s="881"/>
      <c r="H378" s="98"/>
      <c r="I378" s="98"/>
      <c r="J378" s="98"/>
      <c r="K378" s="98"/>
      <c r="L378" s="98"/>
      <c r="M378" s="98"/>
      <c r="N378" s="98"/>
      <c r="O378" s="98"/>
      <c r="P378" s="98"/>
      <c r="Q378" s="98"/>
      <c r="R378" s="98"/>
      <c r="S378" s="398"/>
      <c r="T378" s="398"/>
      <c r="U378" s="98"/>
      <c r="V378" s="98"/>
      <c r="W378" s="98"/>
      <c r="X378" s="98"/>
      <c r="Y378" s="98"/>
      <c r="Z378" s="98"/>
      <c r="AA378" s="98"/>
      <c r="AB378" s="98"/>
      <c r="AC378" s="98"/>
      <c r="AD378" s="98"/>
      <c r="AE378" s="98"/>
      <c r="AF378" s="98"/>
    </row>
    <row r="379" ht="13.5" customHeight="1">
      <c r="A379" s="98"/>
      <c r="B379" s="98"/>
      <c r="C379" s="98"/>
      <c r="D379" s="98"/>
      <c r="E379" s="98"/>
      <c r="F379" s="78"/>
      <c r="G379" s="881"/>
      <c r="H379" s="98"/>
      <c r="I379" s="98"/>
      <c r="J379" s="98"/>
      <c r="K379" s="98"/>
      <c r="L379" s="98"/>
      <c r="M379" s="98"/>
      <c r="N379" s="98"/>
      <c r="O379" s="98"/>
      <c r="P379" s="98"/>
      <c r="Q379" s="98"/>
      <c r="R379" s="98"/>
      <c r="S379" s="398"/>
      <c r="T379" s="398"/>
      <c r="U379" s="98"/>
      <c r="V379" s="98"/>
      <c r="W379" s="98"/>
      <c r="X379" s="98"/>
      <c r="Y379" s="98"/>
      <c r="Z379" s="98"/>
      <c r="AA379" s="98"/>
      <c r="AB379" s="98"/>
      <c r="AC379" s="98"/>
      <c r="AD379" s="98"/>
      <c r="AE379" s="98"/>
      <c r="AF379" s="98"/>
    </row>
    <row r="380" ht="13.5" customHeight="1">
      <c r="A380" s="98"/>
      <c r="B380" s="98"/>
      <c r="C380" s="98"/>
      <c r="D380" s="98"/>
      <c r="E380" s="98"/>
      <c r="F380" s="78"/>
      <c r="G380" s="881"/>
      <c r="H380" s="98"/>
      <c r="I380" s="98"/>
      <c r="J380" s="98"/>
      <c r="K380" s="98"/>
      <c r="L380" s="98"/>
      <c r="M380" s="98"/>
      <c r="N380" s="98"/>
      <c r="O380" s="98"/>
      <c r="P380" s="98"/>
      <c r="Q380" s="98"/>
      <c r="R380" s="98"/>
      <c r="S380" s="398"/>
      <c r="T380" s="398"/>
      <c r="U380" s="98"/>
      <c r="V380" s="98"/>
      <c r="W380" s="98"/>
      <c r="X380" s="98"/>
      <c r="Y380" s="98"/>
      <c r="Z380" s="98"/>
      <c r="AA380" s="98"/>
      <c r="AB380" s="98"/>
      <c r="AC380" s="98"/>
      <c r="AD380" s="98"/>
      <c r="AE380" s="98"/>
      <c r="AF380" s="98"/>
    </row>
    <row r="381" ht="13.5" customHeight="1">
      <c r="A381" s="98"/>
      <c r="B381" s="98"/>
      <c r="C381" s="98"/>
      <c r="D381" s="98"/>
      <c r="E381" s="98"/>
      <c r="F381" s="78"/>
      <c r="G381" s="881"/>
      <c r="H381" s="98"/>
      <c r="I381" s="98"/>
      <c r="J381" s="98"/>
      <c r="K381" s="98"/>
      <c r="L381" s="98"/>
      <c r="M381" s="98"/>
      <c r="N381" s="98"/>
      <c r="O381" s="98"/>
      <c r="P381" s="98"/>
      <c r="Q381" s="98"/>
      <c r="R381" s="98"/>
      <c r="S381" s="398"/>
      <c r="T381" s="398"/>
      <c r="U381" s="98"/>
      <c r="V381" s="98"/>
      <c r="W381" s="98"/>
      <c r="X381" s="98"/>
      <c r="Y381" s="98"/>
      <c r="Z381" s="98"/>
      <c r="AA381" s="98"/>
      <c r="AB381" s="98"/>
      <c r="AC381" s="98"/>
      <c r="AD381" s="98"/>
      <c r="AE381" s="98"/>
      <c r="AF381" s="98"/>
    </row>
    <row r="382" ht="13.5" customHeight="1">
      <c r="A382" s="98"/>
      <c r="B382" s="98"/>
      <c r="C382" s="98"/>
      <c r="D382" s="98"/>
      <c r="E382" s="98"/>
      <c r="F382" s="78"/>
      <c r="G382" s="881"/>
      <c r="H382" s="98"/>
      <c r="I382" s="98"/>
      <c r="J382" s="98"/>
      <c r="K382" s="98"/>
      <c r="L382" s="98"/>
      <c r="M382" s="98"/>
      <c r="N382" s="98"/>
      <c r="O382" s="98"/>
      <c r="P382" s="98"/>
      <c r="Q382" s="98"/>
      <c r="R382" s="98"/>
      <c r="S382" s="398"/>
      <c r="T382" s="398"/>
      <c r="U382" s="98"/>
      <c r="V382" s="98"/>
      <c r="W382" s="98"/>
      <c r="X382" s="98"/>
      <c r="Y382" s="98"/>
      <c r="Z382" s="98"/>
      <c r="AA382" s="98"/>
      <c r="AB382" s="98"/>
      <c r="AC382" s="98"/>
      <c r="AD382" s="98"/>
      <c r="AE382" s="98"/>
      <c r="AF382" s="98"/>
    </row>
    <row r="383" ht="13.5" customHeight="1">
      <c r="A383" s="98"/>
      <c r="B383" s="98"/>
      <c r="C383" s="98"/>
      <c r="D383" s="98"/>
      <c r="E383" s="98"/>
      <c r="F383" s="78"/>
      <c r="G383" s="881"/>
      <c r="H383" s="98"/>
      <c r="I383" s="98"/>
      <c r="J383" s="98"/>
      <c r="K383" s="98"/>
      <c r="L383" s="98"/>
      <c r="M383" s="98"/>
      <c r="N383" s="98"/>
      <c r="O383" s="98"/>
      <c r="P383" s="98"/>
      <c r="Q383" s="98"/>
      <c r="R383" s="98"/>
      <c r="S383" s="398"/>
      <c r="T383" s="398"/>
      <c r="U383" s="98"/>
      <c r="V383" s="98"/>
      <c r="W383" s="98"/>
      <c r="X383" s="98"/>
      <c r="Y383" s="98"/>
      <c r="Z383" s="98"/>
      <c r="AA383" s="98"/>
      <c r="AB383" s="98"/>
      <c r="AC383" s="98"/>
      <c r="AD383" s="98"/>
      <c r="AE383" s="98"/>
      <c r="AF383" s="98"/>
    </row>
    <row r="384" ht="13.5" customHeight="1">
      <c r="A384" s="98"/>
      <c r="B384" s="98"/>
      <c r="C384" s="98"/>
      <c r="D384" s="98"/>
      <c r="E384" s="98"/>
      <c r="F384" s="78"/>
      <c r="G384" s="881"/>
      <c r="H384" s="98"/>
      <c r="I384" s="98"/>
      <c r="J384" s="98"/>
      <c r="K384" s="98"/>
      <c r="L384" s="98"/>
      <c r="M384" s="98"/>
      <c r="N384" s="98"/>
      <c r="O384" s="98"/>
      <c r="P384" s="98"/>
      <c r="Q384" s="98"/>
      <c r="R384" s="98"/>
      <c r="S384" s="398"/>
      <c r="T384" s="398"/>
      <c r="U384" s="98"/>
      <c r="V384" s="98"/>
      <c r="W384" s="98"/>
      <c r="X384" s="98"/>
      <c r="Y384" s="98"/>
      <c r="Z384" s="98"/>
      <c r="AA384" s="98"/>
      <c r="AB384" s="98"/>
      <c r="AC384" s="98"/>
      <c r="AD384" s="98"/>
      <c r="AE384" s="98"/>
      <c r="AF384" s="98"/>
    </row>
    <row r="385" ht="13.5" customHeight="1">
      <c r="A385" s="98"/>
      <c r="B385" s="98"/>
      <c r="C385" s="98"/>
      <c r="D385" s="98"/>
      <c r="E385" s="98"/>
      <c r="F385" s="78"/>
      <c r="G385" s="881"/>
      <c r="H385" s="98"/>
      <c r="I385" s="98"/>
      <c r="J385" s="98"/>
      <c r="K385" s="98"/>
      <c r="L385" s="98"/>
      <c r="M385" s="98"/>
      <c r="N385" s="98"/>
      <c r="O385" s="98"/>
      <c r="P385" s="98"/>
      <c r="Q385" s="98"/>
      <c r="R385" s="98"/>
      <c r="S385" s="398"/>
      <c r="T385" s="398"/>
      <c r="U385" s="98"/>
      <c r="V385" s="98"/>
      <c r="W385" s="98"/>
      <c r="X385" s="98"/>
      <c r="Y385" s="98"/>
      <c r="Z385" s="98"/>
      <c r="AA385" s="98"/>
      <c r="AB385" s="98"/>
      <c r="AC385" s="98"/>
      <c r="AD385" s="98"/>
      <c r="AE385" s="98"/>
      <c r="AF385" s="98"/>
    </row>
    <row r="386" ht="13.5" customHeight="1">
      <c r="A386" s="98"/>
      <c r="B386" s="98"/>
      <c r="C386" s="98"/>
      <c r="D386" s="98"/>
      <c r="E386" s="98"/>
      <c r="F386" s="78"/>
      <c r="G386" s="881"/>
      <c r="H386" s="98"/>
      <c r="I386" s="98"/>
      <c r="J386" s="98"/>
      <c r="K386" s="98"/>
      <c r="L386" s="98"/>
      <c r="M386" s="98"/>
      <c r="N386" s="98"/>
      <c r="O386" s="98"/>
      <c r="P386" s="98"/>
      <c r="Q386" s="98"/>
      <c r="R386" s="98"/>
      <c r="S386" s="398"/>
      <c r="T386" s="398"/>
      <c r="U386" s="98"/>
      <c r="V386" s="98"/>
      <c r="W386" s="98"/>
      <c r="X386" s="98"/>
      <c r="Y386" s="98"/>
      <c r="Z386" s="98"/>
      <c r="AA386" s="98"/>
      <c r="AB386" s="98"/>
      <c r="AC386" s="98"/>
      <c r="AD386" s="98"/>
      <c r="AE386" s="98"/>
      <c r="AF386" s="98"/>
    </row>
    <row r="387" ht="13.5" customHeight="1">
      <c r="A387" s="98"/>
      <c r="B387" s="98"/>
      <c r="C387" s="98"/>
      <c r="D387" s="98"/>
      <c r="E387" s="98"/>
      <c r="F387" s="78"/>
      <c r="G387" s="881"/>
      <c r="H387" s="98"/>
      <c r="I387" s="98"/>
      <c r="J387" s="98"/>
      <c r="K387" s="98"/>
      <c r="L387" s="98"/>
      <c r="M387" s="98"/>
      <c r="N387" s="98"/>
      <c r="O387" s="98"/>
      <c r="P387" s="98"/>
      <c r="Q387" s="98"/>
      <c r="R387" s="98"/>
      <c r="S387" s="398"/>
      <c r="T387" s="398"/>
      <c r="U387" s="98"/>
      <c r="V387" s="98"/>
      <c r="W387" s="98"/>
      <c r="X387" s="98"/>
      <c r="Y387" s="98"/>
      <c r="Z387" s="98"/>
      <c r="AA387" s="98"/>
      <c r="AB387" s="98"/>
      <c r="AC387" s="98"/>
      <c r="AD387" s="98"/>
      <c r="AE387" s="98"/>
      <c r="AF387" s="98"/>
    </row>
    <row r="388" ht="13.5" customHeight="1">
      <c r="A388" s="98"/>
      <c r="B388" s="98"/>
      <c r="C388" s="98"/>
      <c r="D388" s="98"/>
      <c r="E388" s="98"/>
      <c r="F388" s="78"/>
      <c r="G388" s="881"/>
      <c r="H388" s="98"/>
      <c r="I388" s="98"/>
      <c r="J388" s="98"/>
      <c r="K388" s="98"/>
      <c r="L388" s="98"/>
      <c r="M388" s="98"/>
      <c r="N388" s="98"/>
      <c r="O388" s="98"/>
      <c r="P388" s="98"/>
      <c r="Q388" s="98"/>
      <c r="R388" s="98"/>
      <c r="S388" s="398"/>
      <c r="T388" s="398"/>
      <c r="U388" s="98"/>
      <c r="V388" s="98"/>
      <c r="W388" s="98"/>
      <c r="X388" s="98"/>
      <c r="Y388" s="98"/>
      <c r="Z388" s="98"/>
      <c r="AA388" s="98"/>
      <c r="AB388" s="98"/>
      <c r="AC388" s="98"/>
      <c r="AD388" s="98"/>
      <c r="AE388" s="98"/>
      <c r="AF388" s="98"/>
    </row>
    <row r="389" ht="13.5" customHeight="1">
      <c r="A389" s="98"/>
      <c r="B389" s="98"/>
      <c r="C389" s="98"/>
      <c r="D389" s="98"/>
      <c r="E389" s="98"/>
      <c r="F389" s="78"/>
      <c r="G389" s="881"/>
      <c r="H389" s="98"/>
      <c r="I389" s="98"/>
      <c r="J389" s="98"/>
      <c r="K389" s="98"/>
      <c r="L389" s="98"/>
      <c r="M389" s="98"/>
      <c r="N389" s="98"/>
      <c r="O389" s="98"/>
      <c r="P389" s="98"/>
      <c r="Q389" s="98"/>
      <c r="R389" s="98"/>
      <c r="S389" s="398"/>
      <c r="T389" s="398"/>
      <c r="U389" s="98"/>
      <c r="V389" s="98"/>
      <c r="W389" s="98"/>
      <c r="X389" s="98"/>
      <c r="Y389" s="98"/>
      <c r="Z389" s="98"/>
      <c r="AA389" s="98"/>
      <c r="AB389" s="98"/>
      <c r="AC389" s="98"/>
      <c r="AD389" s="98"/>
      <c r="AE389" s="98"/>
      <c r="AF389" s="98"/>
    </row>
    <row r="390" ht="13.5" customHeight="1">
      <c r="A390" s="98"/>
      <c r="B390" s="98"/>
      <c r="C390" s="98"/>
      <c r="D390" s="98"/>
      <c r="E390" s="98"/>
      <c r="F390" s="78"/>
      <c r="G390" s="881"/>
      <c r="H390" s="98"/>
      <c r="I390" s="98"/>
      <c r="J390" s="98"/>
      <c r="K390" s="98"/>
      <c r="L390" s="98"/>
      <c r="M390" s="98"/>
      <c r="N390" s="98"/>
      <c r="O390" s="98"/>
      <c r="P390" s="98"/>
      <c r="Q390" s="98"/>
      <c r="R390" s="98"/>
      <c r="S390" s="398"/>
      <c r="T390" s="398"/>
      <c r="U390" s="98"/>
      <c r="V390" s="98"/>
      <c r="W390" s="98"/>
      <c r="X390" s="98"/>
      <c r="Y390" s="98"/>
      <c r="Z390" s="98"/>
      <c r="AA390" s="98"/>
      <c r="AB390" s="98"/>
      <c r="AC390" s="98"/>
      <c r="AD390" s="98"/>
      <c r="AE390" s="98"/>
      <c r="AF390" s="98"/>
    </row>
    <row r="391" ht="13.5" customHeight="1">
      <c r="A391" s="98"/>
      <c r="B391" s="98"/>
      <c r="C391" s="98"/>
      <c r="D391" s="98"/>
      <c r="E391" s="98"/>
      <c r="F391" s="78"/>
      <c r="G391" s="881"/>
      <c r="H391" s="98"/>
      <c r="I391" s="98"/>
      <c r="J391" s="98"/>
      <c r="K391" s="98"/>
      <c r="L391" s="98"/>
      <c r="M391" s="98"/>
      <c r="N391" s="98"/>
      <c r="O391" s="98"/>
      <c r="P391" s="98"/>
      <c r="Q391" s="98"/>
      <c r="R391" s="98"/>
      <c r="S391" s="398"/>
      <c r="T391" s="398"/>
      <c r="U391" s="98"/>
      <c r="V391" s="98"/>
      <c r="W391" s="98"/>
      <c r="X391" s="98"/>
      <c r="Y391" s="98"/>
      <c r="Z391" s="98"/>
      <c r="AA391" s="98"/>
      <c r="AB391" s="98"/>
      <c r="AC391" s="98"/>
      <c r="AD391" s="98"/>
      <c r="AE391" s="98"/>
      <c r="AF391" s="98"/>
    </row>
    <row r="392" ht="13.5" customHeight="1">
      <c r="A392" s="98"/>
      <c r="B392" s="98"/>
      <c r="C392" s="98"/>
      <c r="D392" s="98"/>
      <c r="E392" s="98"/>
      <c r="F392" s="78"/>
      <c r="G392" s="881"/>
      <c r="H392" s="98"/>
      <c r="I392" s="98"/>
      <c r="J392" s="98"/>
      <c r="K392" s="98"/>
      <c r="L392" s="98"/>
      <c r="M392" s="98"/>
      <c r="N392" s="98"/>
      <c r="O392" s="98"/>
      <c r="P392" s="98"/>
      <c r="Q392" s="98"/>
      <c r="R392" s="98"/>
      <c r="S392" s="398"/>
      <c r="T392" s="398"/>
      <c r="U392" s="98"/>
      <c r="V392" s="98"/>
      <c r="W392" s="98"/>
      <c r="X392" s="98"/>
      <c r="Y392" s="98"/>
      <c r="Z392" s="98"/>
      <c r="AA392" s="98"/>
      <c r="AB392" s="98"/>
      <c r="AC392" s="98"/>
      <c r="AD392" s="98"/>
      <c r="AE392" s="98"/>
      <c r="AF392" s="98"/>
    </row>
    <row r="393" ht="13.5" customHeight="1">
      <c r="A393" s="98"/>
      <c r="B393" s="98"/>
      <c r="C393" s="98"/>
      <c r="D393" s="98"/>
      <c r="E393" s="98"/>
      <c r="F393" s="78"/>
      <c r="G393" s="881"/>
      <c r="H393" s="98"/>
      <c r="I393" s="98"/>
      <c r="J393" s="98"/>
      <c r="K393" s="98"/>
      <c r="L393" s="98"/>
      <c r="M393" s="98"/>
      <c r="N393" s="98"/>
      <c r="O393" s="98"/>
      <c r="P393" s="98"/>
      <c r="Q393" s="98"/>
      <c r="R393" s="98"/>
      <c r="S393" s="398"/>
      <c r="T393" s="398"/>
      <c r="U393" s="98"/>
      <c r="V393" s="98"/>
      <c r="W393" s="98"/>
      <c r="X393" s="98"/>
      <c r="Y393" s="98"/>
      <c r="Z393" s="98"/>
      <c r="AA393" s="98"/>
      <c r="AB393" s="98"/>
      <c r="AC393" s="98"/>
      <c r="AD393" s="98"/>
      <c r="AE393" s="98"/>
      <c r="AF393" s="98"/>
    </row>
    <row r="394" ht="13.5" customHeight="1">
      <c r="A394" s="98"/>
      <c r="B394" s="98"/>
      <c r="C394" s="98"/>
      <c r="D394" s="98"/>
      <c r="E394" s="98"/>
      <c r="F394" s="78"/>
      <c r="G394" s="881"/>
      <c r="H394" s="98"/>
      <c r="I394" s="98"/>
      <c r="J394" s="98"/>
      <c r="K394" s="98"/>
      <c r="L394" s="98"/>
      <c r="M394" s="98"/>
      <c r="N394" s="98"/>
      <c r="O394" s="98"/>
      <c r="P394" s="98"/>
      <c r="Q394" s="98"/>
      <c r="R394" s="98"/>
      <c r="S394" s="398"/>
      <c r="T394" s="398"/>
      <c r="U394" s="98"/>
      <c r="V394" s="98"/>
      <c r="W394" s="98"/>
      <c r="X394" s="98"/>
      <c r="Y394" s="98"/>
      <c r="Z394" s="98"/>
      <c r="AA394" s="98"/>
      <c r="AB394" s="98"/>
      <c r="AC394" s="98"/>
      <c r="AD394" s="98"/>
      <c r="AE394" s="98"/>
      <c r="AF394" s="98"/>
    </row>
    <row r="395" ht="13.5" customHeight="1">
      <c r="A395" s="98"/>
      <c r="B395" s="98"/>
      <c r="C395" s="98"/>
      <c r="D395" s="98"/>
      <c r="E395" s="98"/>
      <c r="F395" s="78"/>
      <c r="G395" s="881"/>
      <c r="H395" s="98"/>
      <c r="I395" s="98"/>
      <c r="J395" s="98"/>
      <c r="K395" s="98"/>
      <c r="L395" s="98"/>
      <c r="M395" s="98"/>
      <c r="N395" s="98"/>
      <c r="O395" s="98"/>
      <c r="P395" s="98"/>
      <c r="Q395" s="98"/>
      <c r="R395" s="98"/>
      <c r="S395" s="398"/>
      <c r="T395" s="398"/>
      <c r="U395" s="98"/>
      <c r="V395" s="98"/>
      <c r="W395" s="98"/>
      <c r="X395" s="98"/>
      <c r="Y395" s="98"/>
      <c r="Z395" s="98"/>
      <c r="AA395" s="98"/>
      <c r="AB395" s="98"/>
      <c r="AC395" s="98"/>
      <c r="AD395" s="98"/>
      <c r="AE395" s="98"/>
      <c r="AF395" s="98"/>
    </row>
    <row r="396" ht="13.5" customHeight="1">
      <c r="A396" s="98"/>
      <c r="B396" s="98"/>
      <c r="C396" s="98"/>
      <c r="D396" s="98"/>
      <c r="E396" s="98"/>
      <c r="F396" s="78"/>
      <c r="G396" s="881"/>
      <c r="H396" s="98"/>
      <c r="I396" s="98"/>
      <c r="J396" s="98"/>
      <c r="K396" s="98"/>
      <c r="L396" s="98"/>
      <c r="M396" s="98"/>
      <c r="N396" s="98"/>
      <c r="O396" s="98"/>
      <c r="P396" s="98"/>
      <c r="Q396" s="98"/>
      <c r="R396" s="98"/>
      <c r="S396" s="398"/>
      <c r="T396" s="398"/>
      <c r="U396" s="98"/>
      <c r="V396" s="98"/>
      <c r="W396" s="98"/>
      <c r="X396" s="98"/>
      <c r="Y396" s="98"/>
      <c r="Z396" s="98"/>
      <c r="AA396" s="98"/>
      <c r="AB396" s="98"/>
      <c r="AC396" s="98"/>
      <c r="AD396" s="98"/>
      <c r="AE396" s="98"/>
      <c r="AF396" s="98"/>
    </row>
    <row r="397" ht="13.5" customHeight="1">
      <c r="A397" s="98"/>
      <c r="B397" s="98"/>
      <c r="C397" s="98"/>
      <c r="D397" s="98"/>
      <c r="E397" s="98"/>
      <c r="F397" s="78"/>
      <c r="G397" s="881"/>
      <c r="H397" s="98"/>
      <c r="I397" s="98"/>
      <c r="J397" s="98"/>
      <c r="K397" s="98"/>
      <c r="L397" s="98"/>
      <c r="M397" s="98"/>
      <c r="N397" s="98"/>
      <c r="O397" s="98"/>
      <c r="P397" s="98"/>
      <c r="Q397" s="98"/>
      <c r="R397" s="98"/>
      <c r="S397" s="398"/>
      <c r="T397" s="398"/>
      <c r="U397" s="98"/>
      <c r="V397" s="98"/>
      <c r="W397" s="98"/>
      <c r="X397" s="98"/>
      <c r="Y397" s="98"/>
      <c r="Z397" s="98"/>
      <c r="AA397" s="98"/>
      <c r="AB397" s="98"/>
      <c r="AC397" s="98"/>
      <c r="AD397" s="98"/>
      <c r="AE397" s="98"/>
      <c r="AF397" s="98"/>
    </row>
    <row r="398" ht="13.5" customHeight="1">
      <c r="A398" s="98"/>
      <c r="B398" s="98"/>
      <c r="C398" s="98"/>
      <c r="D398" s="98"/>
      <c r="E398" s="98"/>
      <c r="F398" s="78"/>
      <c r="G398" s="881"/>
      <c r="H398" s="98"/>
      <c r="I398" s="98"/>
      <c r="J398" s="98"/>
      <c r="K398" s="98"/>
      <c r="L398" s="98"/>
      <c r="M398" s="98"/>
      <c r="N398" s="98"/>
      <c r="O398" s="98"/>
      <c r="P398" s="98"/>
      <c r="Q398" s="98"/>
      <c r="R398" s="98"/>
      <c r="S398" s="398"/>
      <c r="T398" s="398"/>
      <c r="U398" s="98"/>
      <c r="V398" s="98"/>
      <c r="W398" s="98"/>
      <c r="X398" s="98"/>
      <c r="Y398" s="98"/>
      <c r="Z398" s="98"/>
      <c r="AA398" s="98"/>
      <c r="AB398" s="98"/>
      <c r="AC398" s="98"/>
      <c r="AD398" s="98"/>
      <c r="AE398" s="98"/>
      <c r="AF398" s="98"/>
    </row>
    <row r="399" ht="13.5" customHeight="1">
      <c r="A399" s="98"/>
      <c r="B399" s="98"/>
      <c r="C399" s="98"/>
      <c r="D399" s="98"/>
      <c r="E399" s="98"/>
      <c r="F399" s="78"/>
      <c r="G399" s="881"/>
      <c r="H399" s="98"/>
      <c r="I399" s="98"/>
      <c r="J399" s="98"/>
      <c r="K399" s="98"/>
      <c r="L399" s="98"/>
      <c r="M399" s="98"/>
      <c r="N399" s="98"/>
      <c r="O399" s="98"/>
      <c r="P399" s="98"/>
      <c r="Q399" s="98"/>
      <c r="R399" s="98"/>
      <c r="S399" s="398"/>
      <c r="T399" s="398"/>
      <c r="U399" s="98"/>
      <c r="V399" s="98"/>
      <c r="W399" s="98"/>
      <c r="X399" s="98"/>
      <c r="Y399" s="98"/>
      <c r="Z399" s="98"/>
      <c r="AA399" s="98"/>
      <c r="AB399" s="98"/>
      <c r="AC399" s="98"/>
      <c r="AD399" s="98"/>
      <c r="AE399" s="98"/>
      <c r="AF399" s="98"/>
    </row>
    <row r="400" ht="13.5" customHeight="1">
      <c r="A400" s="98"/>
      <c r="B400" s="98"/>
      <c r="C400" s="98"/>
      <c r="D400" s="98"/>
      <c r="E400" s="98"/>
      <c r="F400" s="78"/>
      <c r="G400" s="881"/>
      <c r="H400" s="98"/>
      <c r="I400" s="98"/>
      <c r="J400" s="98"/>
      <c r="K400" s="98"/>
      <c r="L400" s="98"/>
      <c r="M400" s="98"/>
      <c r="N400" s="98"/>
      <c r="O400" s="98"/>
      <c r="P400" s="98"/>
      <c r="Q400" s="98"/>
      <c r="R400" s="98"/>
      <c r="S400" s="398"/>
      <c r="T400" s="398"/>
      <c r="U400" s="98"/>
      <c r="V400" s="98"/>
      <c r="W400" s="98"/>
      <c r="X400" s="98"/>
      <c r="Y400" s="98"/>
      <c r="Z400" s="98"/>
      <c r="AA400" s="98"/>
      <c r="AB400" s="98"/>
      <c r="AC400" s="98"/>
      <c r="AD400" s="98"/>
      <c r="AE400" s="98"/>
      <c r="AF400" s="98"/>
    </row>
    <row r="401" ht="13.5" customHeight="1">
      <c r="A401" s="98"/>
      <c r="B401" s="98"/>
      <c r="C401" s="98"/>
      <c r="D401" s="98"/>
      <c r="E401" s="98"/>
      <c r="F401" s="78"/>
      <c r="G401" s="881"/>
      <c r="H401" s="98"/>
      <c r="I401" s="98"/>
      <c r="J401" s="98"/>
      <c r="K401" s="98"/>
      <c r="L401" s="98"/>
      <c r="M401" s="98"/>
      <c r="N401" s="98"/>
      <c r="O401" s="98"/>
      <c r="P401" s="98"/>
      <c r="Q401" s="98"/>
      <c r="R401" s="98"/>
      <c r="S401" s="398"/>
      <c r="T401" s="398"/>
      <c r="U401" s="98"/>
      <c r="V401" s="98"/>
      <c r="W401" s="98"/>
      <c r="X401" s="98"/>
      <c r="Y401" s="98"/>
      <c r="Z401" s="98"/>
      <c r="AA401" s="98"/>
      <c r="AB401" s="98"/>
      <c r="AC401" s="98"/>
      <c r="AD401" s="98"/>
      <c r="AE401" s="98"/>
      <c r="AF401" s="98"/>
    </row>
    <row r="402" ht="13.5" customHeight="1">
      <c r="A402" s="98"/>
      <c r="B402" s="98"/>
      <c r="C402" s="98"/>
      <c r="D402" s="98"/>
      <c r="E402" s="98"/>
      <c r="F402" s="78"/>
      <c r="G402" s="881"/>
      <c r="H402" s="98"/>
      <c r="I402" s="98"/>
      <c r="J402" s="98"/>
      <c r="K402" s="98"/>
      <c r="L402" s="98"/>
      <c r="M402" s="98"/>
      <c r="N402" s="98"/>
      <c r="O402" s="98"/>
      <c r="P402" s="98"/>
      <c r="Q402" s="98"/>
      <c r="R402" s="98"/>
      <c r="S402" s="398"/>
      <c r="T402" s="398"/>
      <c r="U402" s="98"/>
      <c r="V402" s="98"/>
      <c r="W402" s="98"/>
      <c r="X402" s="98"/>
      <c r="Y402" s="98"/>
      <c r="Z402" s="98"/>
      <c r="AA402" s="98"/>
      <c r="AB402" s="98"/>
      <c r="AC402" s="98"/>
      <c r="AD402" s="98"/>
      <c r="AE402" s="98"/>
      <c r="AF402" s="98"/>
    </row>
    <row r="403" ht="13.5" customHeight="1">
      <c r="A403" s="98"/>
      <c r="B403" s="98"/>
      <c r="C403" s="98"/>
      <c r="D403" s="98"/>
      <c r="E403" s="98"/>
      <c r="F403" s="78"/>
      <c r="G403" s="881"/>
      <c r="H403" s="98"/>
      <c r="I403" s="98"/>
      <c r="J403" s="98"/>
      <c r="K403" s="98"/>
      <c r="L403" s="98"/>
      <c r="M403" s="98"/>
      <c r="N403" s="98"/>
      <c r="O403" s="98"/>
      <c r="P403" s="98"/>
      <c r="Q403" s="98"/>
      <c r="R403" s="98"/>
      <c r="S403" s="398"/>
      <c r="T403" s="398"/>
      <c r="U403" s="98"/>
      <c r="V403" s="98"/>
      <c r="W403" s="98"/>
      <c r="X403" s="98"/>
      <c r="Y403" s="98"/>
      <c r="Z403" s="98"/>
      <c r="AA403" s="98"/>
      <c r="AB403" s="98"/>
      <c r="AC403" s="98"/>
      <c r="AD403" s="98"/>
      <c r="AE403" s="98"/>
      <c r="AF403" s="98"/>
    </row>
    <row r="404" ht="13.5" customHeight="1">
      <c r="A404" s="98"/>
      <c r="B404" s="98"/>
      <c r="C404" s="98"/>
      <c r="D404" s="98"/>
      <c r="E404" s="98"/>
      <c r="F404" s="78"/>
      <c r="G404" s="881"/>
      <c r="H404" s="98"/>
      <c r="I404" s="98"/>
      <c r="J404" s="98"/>
      <c r="K404" s="98"/>
      <c r="L404" s="98"/>
      <c r="M404" s="98"/>
      <c r="N404" s="98"/>
      <c r="O404" s="98"/>
      <c r="P404" s="98"/>
      <c r="Q404" s="98"/>
      <c r="R404" s="98"/>
      <c r="S404" s="398"/>
      <c r="T404" s="398"/>
      <c r="U404" s="98"/>
      <c r="V404" s="98"/>
      <c r="W404" s="98"/>
      <c r="X404" s="98"/>
      <c r="Y404" s="98"/>
      <c r="Z404" s="98"/>
      <c r="AA404" s="98"/>
      <c r="AB404" s="98"/>
      <c r="AC404" s="98"/>
      <c r="AD404" s="98"/>
      <c r="AE404" s="98"/>
      <c r="AF404" s="98"/>
    </row>
    <row r="405" ht="13.5" customHeight="1">
      <c r="A405" s="98"/>
      <c r="B405" s="98"/>
      <c r="C405" s="98"/>
      <c r="D405" s="98"/>
      <c r="E405" s="98"/>
      <c r="F405" s="78"/>
      <c r="G405" s="881"/>
      <c r="H405" s="98"/>
      <c r="I405" s="98"/>
      <c r="J405" s="98"/>
      <c r="K405" s="98"/>
      <c r="L405" s="98"/>
      <c r="M405" s="98"/>
      <c r="N405" s="98"/>
      <c r="O405" s="98"/>
      <c r="P405" s="98"/>
      <c r="Q405" s="98"/>
      <c r="R405" s="98"/>
      <c r="S405" s="398"/>
      <c r="T405" s="398"/>
      <c r="U405" s="98"/>
      <c r="V405" s="98"/>
      <c r="W405" s="98"/>
      <c r="X405" s="98"/>
      <c r="Y405" s="98"/>
      <c r="Z405" s="98"/>
      <c r="AA405" s="98"/>
      <c r="AB405" s="98"/>
      <c r="AC405" s="98"/>
      <c r="AD405" s="98"/>
      <c r="AE405" s="98"/>
      <c r="AF405" s="98"/>
    </row>
    <row r="406" ht="13.5" customHeight="1">
      <c r="A406" s="98"/>
      <c r="B406" s="98"/>
      <c r="C406" s="98"/>
      <c r="D406" s="98"/>
      <c r="E406" s="98"/>
      <c r="F406" s="78"/>
      <c r="G406" s="881"/>
      <c r="H406" s="98"/>
      <c r="I406" s="98"/>
      <c r="J406" s="98"/>
      <c r="K406" s="98"/>
      <c r="L406" s="98"/>
      <c r="M406" s="98"/>
      <c r="N406" s="98"/>
      <c r="O406" s="98"/>
      <c r="P406" s="98"/>
      <c r="Q406" s="98"/>
      <c r="R406" s="98"/>
      <c r="S406" s="398"/>
      <c r="T406" s="398"/>
      <c r="U406" s="98"/>
      <c r="V406" s="98"/>
      <c r="W406" s="98"/>
      <c r="X406" s="98"/>
      <c r="Y406" s="98"/>
      <c r="Z406" s="98"/>
      <c r="AA406" s="98"/>
      <c r="AB406" s="98"/>
      <c r="AC406" s="98"/>
      <c r="AD406" s="98"/>
      <c r="AE406" s="98"/>
      <c r="AF406" s="98"/>
    </row>
    <row r="407" ht="13.5" customHeight="1">
      <c r="A407" s="98"/>
      <c r="B407" s="98"/>
      <c r="C407" s="98"/>
      <c r="D407" s="98"/>
      <c r="E407" s="98"/>
      <c r="F407" s="78"/>
      <c r="G407" s="881"/>
      <c r="H407" s="98"/>
      <c r="I407" s="98"/>
      <c r="J407" s="98"/>
      <c r="K407" s="98"/>
      <c r="L407" s="98"/>
      <c r="M407" s="98"/>
      <c r="N407" s="98"/>
      <c r="O407" s="98"/>
      <c r="P407" s="98"/>
      <c r="Q407" s="98"/>
      <c r="R407" s="98"/>
      <c r="S407" s="398"/>
      <c r="T407" s="398"/>
      <c r="U407" s="98"/>
      <c r="V407" s="98"/>
      <c r="W407" s="98"/>
      <c r="X407" s="98"/>
      <c r="Y407" s="98"/>
      <c r="Z407" s="98"/>
      <c r="AA407" s="98"/>
      <c r="AB407" s="98"/>
      <c r="AC407" s="98"/>
      <c r="AD407" s="98"/>
      <c r="AE407" s="98"/>
      <c r="AF407" s="98"/>
    </row>
    <row r="408" ht="13.5" customHeight="1">
      <c r="A408" s="98"/>
      <c r="B408" s="98"/>
      <c r="C408" s="98"/>
      <c r="D408" s="98"/>
      <c r="E408" s="98"/>
      <c r="F408" s="78"/>
      <c r="G408" s="881"/>
      <c r="H408" s="98"/>
      <c r="I408" s="98"/>
      <c r="J408" s="98"/>
      <c r="K408" s="98"/>
      <c r="L408" s="98"/>
      <c r="M408" s="98"/>
      <c r="N408" s="98"/>
      <c r="O408" s="98"/>
      <c r="P408" s="98"/>
      <c r="Q408" s="98"/>
      <c r="R408" s="98"/>
      <c r="S408" s="398"/>
      <c r="T408" s="398"/>
      <c r="U408" s="98"/>
      <c r="V408" s="98"/>
      <c r="W408" s="98"/>
      <c r="X408" s="98"/>
      <c r="Y408" s="98"/>
      <c r="Z408" s="98"/>
      <c r="AA408" s="98"/>
      <c r="AB408" s="98"/>
      <c r="AC408" s="98"/>
      <c r="AD408" s="98"/>
      <c r="AE408" s="98"/>
      <c r="AF408" s="98"/>
    </row>
    <row r="409" ht="13.5" customHeight="1">
      <c r="A409" s="98"/>
      <c r="B409" s="98"/>
      <c r="C409" s="98"/>
      <c r="D409" s="98"/>
      <c r="E409" s="98"/>
      <c r="F409" s="78"/>
      <c r="G409" s="881"/>
      <c r="H409" s="98"/>
      <c r="I409" s="98"/>
      <c r="J409" s="98"/>
      <c r="K409" s="98"/>
      <c r="L409" s="98"/>
      <c r="M409" s="98"/>
      <c r="N409" s="98"/>
      <c r="O409" s="98"/>
      <c r="P409" s="98"/>
      <c r="Q409" s="98"/>
      <c r="R409" s="98"/>
      <c r="S409" s="398"/>
      <c r="T409" s="398"/>
      <c r="U409" s="98"/>
      <c r="V409" s="98"/>
      <c r="W409" s="98"/>
      <c r="X409" s="98"/>
      <c r="Y409" s="98"/>
      <c r="Z409" s="98"/>
      <c r="AA409" s="98"/>
      <c r="AB409" s="98"/>
      <c r="AC409" s="98"/>
      <c r="AD409" s="98"/>
      <c r="AE409" s="98"/>
      <c r="AF409" s="98"/>
    </row>
    <row r="410" ht="13.5" customHeight="1">
      <c r="A410" s="98"/>
      <c r="B410" s="98"/>
      <c r="C410" s="98"/>
      <c r="D410" s="98"/>
      <c r="E410" s="98"/>
      <c r="F410" s="78"/>
      <c r="G410" s="881"/>
      <c r="H410" s="98"/>
      <c r="I410" s="98"/>
      <c r="J410" s="98"/>
      <c r="K410" s="98"/>
      <c r="L410" s="98"/>
      <c r="M410" s="98"/>
      <c r="N410" s="98"/>
      <c r="O410" s="98"/>
      <c r="P410" s="98"/>
      <c r="Q410" s="98"/>
      <c r="R410" s="98"/>
      <c r="S410" s="398"/>
      <c r="T410" s="398"/>
      <c r="U410" s="98"/>
      <c r="V410" s="98"/>
      <c r="W410" s="98"/>
      <c r="X410" s="98"/>
      <c r="Y410" s="98"/>
      <c r="Z410" s="98"/>
      <c r="AA410" s="98"/>
      <c r="AB410" s="98"/>
      <c r="AC410" s="98"/>
      <c r="AD410" s="98"/>
      <c r="AE410" s="98"/>
      <c r="AF410" s="98"/>
    </row>
    <row r="411" ht="13.5" customHeight="1">
      <c r="A411" s="98"/>
      <c r="B411" s="98"/>
      <c r="C411" s="98"/>
      <c r="D411" s="98"/>
      <c r="E411" s="98"/>
      <c r="F411" s="78"/>
      <c r="G411" s="881"/>
      <c r="H411" s="98"/>
      <c r="I411" s="98"/>
      <c r="J411" s="98"/>
      <c r="K411" s="98"/>
      <c r="L411" s="98"/>
      <c r="M411" s="98"/>
      <c r="N411" s="98"/>
      <c r="O411" s="98"/>
      <c r="P411" s="98"/>
      <c r="Q411" s="98"/>
      <c r="R411" s="98"/>
      <c r="S411" s="398"/>
      <c r="T411" s="398"/>
      <c r="U411" s="98"/>
      <c r="V411" s="98"/>
      <c r="W411" s="98"/>
      <c r="X411" s="98"/>
      <c r="Y411" s="98"/>
      <c r="Z411" s="98"/>
      <c r="AA411" s="98"/>
      <c r="AB411" s="98"/>
      <c r="AC411" s="98"/>
      <c r="AD411" s="98"/>
      <c r="AE411" s="98"/>
      <c r="AF411" s="98"/>
    </row>
    <row r="412" ht="13.5" customHeight="1">
      <c r="A412" s="98"/>
      <c r="B412" s="98"/>
      <c r="C412" s="98"/>
      <c r="D412" s="98"/>
      <c r="E412" s="98"/>
      <c r="F412" s="78"/>
      <c r="G412" s="881"/>
      <c r="H412" s="98"/>
      <c r="I412" s="98"/>
      <c r="J412" s="98"/>
      <c r="K412" s="98"/>
      <c r="L412" s="98"/>
      <c r="M412" s="98"/>
      <c r="N412" s="98"/>
      <c r="O412" s="98"/>
      <c r="P412" s="98"/>
      <c r="Q412" s="98"/>
      <c r="R412" s="98"/>
      <c r="S412" s="398"/>
      <c r="T412" s="398"/>
      <c r="U412" s="98"/>
      <c r="V412" s="98"/>
      <c r="W412" s="98"/>
      <c r="X412" s="98"/>
      <c r="Y412" s="98"/>
      <c r="Z412" s="98"/>
      <c r="AA412" s="98"/>
      <c r="AB412" s="98"/>
      <c r="AC412" s="98"/>
      <c r="AD412" s="98"/>
      <c r="AE412" s="98"/>
      <c r="AF412" s="98"/>
    </row>
    <row r="413" ht="13.5" customHeight="1">
      <c r="A413" s="98"/>
      <c r="B413" s="98"/>
      <c r="C413" s="98"/>
      <c r="D413" s="98"/>
      <c r="E413" s="98"/>
      <c r="F413" s="78"/>
      <c r="G413" s="881"/>
      <c r="H413" s="98"/>
      <c r="I413" s="98"/>
      <c r="J413" s="98"/>
      <c r="K413" s="98"/>
      <c r="L413" s="98"/>
      <c r="M413" s="98"/>
      <c r="N413" s="98"/>
      <c r="O413" s="98"/>
      <c r="P413" s="98"/>
      <c r="Q413" s="98"/>
      <c r="R413" s="98"/>
      <c r="S413" s="398"/>
      <c r="T413" s="398"/>
      <c r="U413" s="98"/>
      <c r="V413" s="98"/>
      <c r="W413" s="98"/>
      <c r="X413" s="98"/>
      <c r="Y413" s="98"/>
      <c r="Z413" s="98"/>
      <c r="AA413" s="98"/>
      <c r="AB413" s="98"/>
      <c r="AC413" s="98"/>
      <c r="AD413" s="98"/>
      <c r="AE413" s="98"/>
      <c r="AF413" s="98"/>
    </row>
    <row r="414" ht="13.5" customHeight="1">
      <c r="A414" s="98"/>
      <c r="B414" s="98"/>
      <c r="C414" s="98"/>
      <c r="D414" s="98"/>
      <c r="E414" s="98"/>
      <c r="F414" s="78"/>
      <c r="G414" s="881"/>
      <c r="H414" s="98"/>
      <c r="I414" s="98"/>
      <c r="J414" s="98"/>
      <c r="K414" s="98"/>
      <c r="L414" s="98"/>
      <c r="M414" s="98"/>
      <c r="N414" s="98"/>
      <c r="O414" s="98"/>
      <c r="P414" s="98"/>
      <c r="Q414" s="98"/>
      <c r="R414" s="98"/>
      <c r="S414" s="398"/>
      <c r="T414" s="398"/>
      <c r="U414" s="98"/>
      <c r="V414" s="98"/>
      <c r="W414" s="98"/>
      <c r="X414" s="98"/>
      <c r="Y414" s="98"/>
      <c r="Z414" s="98"/>
      <c r="AA414" s="98"/>
      <c r="AB414" s="98"/>
      <c r="AC414" s="98"/>
      <c r="AD414" s="98"/>
      <c r="AE414" s="98"/>
      <c r="AF414" s="98"/>
    </row>
    <row r="415" ht="13.5" customHeight="1">
      <c r="A415" s="98"/>
      <c r="B415" s="98"/>
      <c r="C415" s="98"/>
      <c r="D415" s="98"/>
      <c r="E415" s="98"/>
      <c r="F415" s="78"/>
      <c r="G415" s="881"/>
      <c r="H415" s="98"/>
      <c r="I415" s="98"/>
      <c r="J415" s="98"/>
      <c r="K415" s="98"/>
      <c r="L415" s="98"/>
      <c r="M415" s="98"/>
      <c r="N415" s="98"/>
      <c r="O415" s="98"/>
      <c r="P415" s="98"/>
      <c r="Q415" s="98"/>
      <c r="R415" s="98"/>
      <c r="S415" s="398"/>
      <c r="T415" s="398"/>
      <c r="U415" s="98"/>
      <c r="V415" s="98"/>
      <c r="W415" s="98"/>
      <c r="X415" s="98"/>
      <c r="Y415" s="98"/>
      <c r="Z415" s="98"/>
      <c r="AA415" s="98"/>
      <c r="AB415" s="98"/>
      <c r="AC415" s="98"/>
      <c r="AD415" s="98"/>
      <c r="AE415" s="98"/>
      <c r="AF415" s="98"/>
    </row>
    <row r="416" ht="13.5" customHeight="1">
      <c r="A416" s="98"/>
      <c r="B416" s="98"/>
      <c r="C416" s="98"/>
      <c r="D416" s="98"/>
      <c r="E416" s="98"/>
      <c r="F416" s="78"/>
      <c r="G416" s="881"/>
      <c r="H416" s="98"/>
      <c r="I416" s="98"/>
      <c r="J416" s="98"/>
      <c r="K416" s="98"/>
      <c r="L416" s="98"/>
      <c r="M416" s="98"/>
      <c r="N416" s="98"/>
      <c r="O416" s="98"/>
      <c r="P416" s="98"/>
      <c r="Q416" s="98"/>
      <c r="R416" s="98"/>
      <c r="S416" s="398"/>
      <c r="T416" s="398"/>
      <c r="U416" s="98"/>
      <c r="V416" s="98"/>
      <c r="W416" s="98"/>
      <c r="X416" s="98"/>
      <c r="Y416" s="98"/>
      <c r="Z416" s="98"/>
      <c r="AA416" s="98"/>
      <c r="AB416" s="98"/>
      <c r="AC416" s="98"/>
      <c r="AD416" s="98"/>
      <c r="AE416" s="98"/>
      <c r="AF416" s="98"/>
    </row>
    <row r="417" ht="13.5" customHeight="1">
      <c r="A417" s="98"/>
      <c r="B417" s="98"/>
      <c r="C417" s="98"/>
      <c r="D417" s="98"/>
      <c r="E417" s="98"/>
      <c r="F417" s="78"/>
      <c r="G417" s="881"/>
      <c r="H417" s="98"/>
      <c r="I417" s="98"/>
      <c r="J417" s="98"/>
      <c r="K417" s="98"/>
      <c r="L417" s="98"/>
      <c r="M417" s="98"/>
      <c r="N417" s="98"/>
      <c r="O417" s="98"/>
      <c r="P417" s="98"/>
      <c r="Q417" s="98"/>
      <c r="R417" s="98"/>
      <c r="S417" s="398"/>
      <c r="T417" s="398"/>
      <c r="U417" s="98"/>
      <c r="V417" s="98"/>
      <c r="W417" s="98"/>
      <c r="X417" s="98"/>
      <c r="Y417" s="98"/>
      <c r="Z417" s="98"/>
      <c r="AA417" s="98"/>
      <c r="AB417" s="98"/>
      <c r="AC417" s="98"/>
      <c r="AD417" s="98"/>
      <c r="AE417" s="98"/>
      <c r="AF417" s="98"/>
    </row>
    <row r="418" ht="13.5" customHeight="1">
      <c r="A418" s="98"/>
      <c r="B418" s="98"/>
      <c r="C418" s="98"/>
      <c r="D418" s="98"/>
      <c r="E418" s="98"/>
      <c r="F418" s="78"/>
      <c r="G418" s="881"/>
      <c r="H418" s="98"/>
      <c r="I418" s="98"/>
      <c r="J418" s="98"/>
      <c r="K418" s="98"/>
      <c r="L418" s="98"/>
      <c r="M418" s="98"/>
      <c r="N418" s="98"/>
      <c r="O418" s="98"/>
      <c r="P418" s="98"/>
      <c r="Q418" s="98"/>
      <c r="R418" s="98"/>
      <c r="S418" s="398"/>
      <c r="T418" s="398"/>
      <c r="U418" s="98"/>
      <c r="V418" s="98"/>
      <c r="W418" s="98"/>
      <c r="X418" s="98"/>
      <c r="Y418" s="98"/>
      <c r="Z418" s="98"/>
      <c r="AA418" s="98"/>
      <c r="AB418" s="98"/>
      <c r="AC418" s="98"/>
      <c r="AD418" s="98"/>
      <c r="AE418" s="98"/>
      <c r="AF418" s="98"/>
    </row>
    <row r="419" ht="13.5" customHeight="1">
      <c r="A419" s="98"/>
      <c r="B419" s="98"/>
      <c r="C419" s="98"/>
      <c r="D419" s="98"/>
      <c r="E419" s="98"/>
      <c r="F419" s="78"/>
      <c r="G419" s="881"/>
      <c r="H419" s="98"/>
      <c r="I419" s="98"/>
      <c r="J419" s="98"/>
      <c r="K419" s="98"/>
      <c r="L419" s="98"/>
      <c r="M419" s="98"/>
      <c r="N419" s="98"/>
      <c r="O419" s="98"/>
      <c r="P419" s="98"/>
      <c r="Q419" s="98"/>
      <c r="R419" s="98"/>
      <c r="S419" s="398"/>
      <c r="T419" s="398"/>
      <c r="U419" s="98"/>
      <c r="V419" s="98"/>
      <c r="W419" s="98"/>
      <c r="X419" s="98"/>
      <c r="Y419" s="98"/>
      <c r="Z419" s="98"/>
      <c r="AA419" s="98"/>
      <c r="AB419" s="98"/>
      <c r="AC419" s="98"/>
      <c r="AD419" s="98"/>
      <c r="AE419" s="98"/>
      <c r="AF419" s="98"/>
    </row>
    <row r="420" ht="13.5" customHeight="1">
      <c r="A420" s="98"/>
      <c r="B420" s="98"/>
      <c r="C420" s="98"/>
      <c r="D420" s="98"/>
      <c r="E420" s="98"/>
      <c r="F420" s="78"/>
      <c r="G420" s="881"/>
      <c r="H420" s="98"/>
      <c r="I420" s="98"/>
      <c r="J420" s="98"/>
      <c r="K420" s="98"/>
      <c r="L420" s="98"/>
      <c r="M420" s="98"/>
      <c r="N420" s="98"/>
      <c r="O420" s="98"/>
      <c r="P420" s="98"/>
      <c r="Q420" s="98"/>
      <c r="R420" s="98"/>
      <c r="S420" s="398"/>
      <c r="T420" s="398"/>
      <c r="U420" s="98"/>
      <c r="V420" s="98"/>
      <c r="W420" s="98"/>
      <c r="X420" s="98"/>
      <c r="Y420" s="98"/>
      <c r="Z420" s="98"/>
      <c r="AA420" s="98"/>
      <c r="AB420" s="98"/>
      <c r="AC420" s="98"/>
      <c r="AD420" s="98"/>
      <c r="AE420" s="98"/>
      <c r="AF420" s="98"/>
    </row>
    <row r="421" ht="13.5" customHeight="1">
      <c r="A421" s="98"/>
      <c r="B421" s="98"/>
      <c r="C421" s="98"/>
      <c r="D421" s="98"/>
      <c r="E421" s="98"/>
      <c r="F421" s="78"/>
      <c r="G421" s="881"/>
      <c r="H421" s="98"/>
      <c r="I421" s="98"/>
      <c r="J421" s="98"/>
      <c r="K421" s="98"/>
      <c r="L421" s="98"/>
      <c r="M421" s="98"/>
      <c r="N421" s="98"/>
      <c r="O421" s="98"/>
      <c r="P421" s="98"/>
      <c r="Q421" s="98"/>
      <c r="R421" s="98"/>
      <c r="S421" s="398"/>
      <c r="T421" s="398"/>
      <c r="U421" s="98"/>
      <c r="V421" s="98"/>
      <c r="W421" s="98"/>
      <c r="X421" s="98"/>
      <c r="Y421" s="98"/>
      <c r="Z421" s="98"/>
      <c r="AA421" s="98"/>
      <c r="AB421" s="98"/>
      <c r="AC421" s="98"/>
      <c r="AD421" s="98"/>
      <c r="AE421" s="98"/>
      <c r="AF421" s="98"/>
    </row>
    <row r="422" ht="13.5" customHeight="1">
      <c r="A422" s="98"/>
      <c r="B422" s="98"/>
      <c r="C422" s="98"/>
      <c r="D422" s="98"/>
      <c r="E422" s="98"/>
      <c r="F422" s="78"/>
      <c r="G422" s="881"/>
      <c r="H422" s="98"/>
      <c r="I422" s="98"/>
      <c r="J422" s="98"/>
      <c r="K422" s="98"/>
      <c r="L422" s="98"/>
      <c r="M422" s="98"/>
      <c r="N422" s="98"/>
      <c r="O422" s="98"/>
      <c r="P422" s="98"/>
      <c r="Q422" s="98"/>
      <c r="R422" s="98"/>
      <c r="S422" s="398"/>
      <c r="T422" s="398"/>
      <c r="U422" s="98"/>
      <c r="V422" s="98"/>
      <c r="W422" s="98"/>
      <c r="X422" s="98"/>
      <c r="Y422" s="98"/>
      <c r="Z422" s="98"/>
      <c r="AA422" s="98"/>
      <c r="AB422" s="98"/>
      <c r="AC422" s="98"/>
      <c r="AD422" s="98"/>
      <c r="AE422" s="98"/>
      <c r="AF422" s="98"/>
    </row>
    <row r="423" ht="13.5" customHeight="1">
      <c r="A423" s="98"/>
      <c r="B423" s="98"/>
      <c r="C423" s="98"/>
      <c r="D423" s="98"/>
      <c r="E423" s="98"/>
      <c r="F423" s="78"/>
      <c r="G423" s="881"/>
      <c r="H423" s="98"/>
      <c r="I423" s="98"/>
      <c r="J423" s="98"/>
      <c r="K423" s="98"/>
      <c r="L423" s="98"/>
      <c r="M423" s="98"/>
      <c r="N423" s="98"/>
      <c r="O423" s="98"/>
      <c r="P423" s="98"/>
      <c r="Q423" s="98"/>
      <c r="R423" s="98"/>
      <c r="S423" s="398"/>
      <c r="T423" s="398"/>
      <c r="U423" s="98"/>
      <c r="V423" s="98"/>
      <c r="W423" s="98"/>
      <c r="X423" s="98"/>
      <c r="Y423" s="98"/>
      <c r="Z423" s="98"/>
      <c r="AA423" s="98"/>
      <c r="AB423" s="98"/>
      <c r="AC423" s="98"/>
      <c r="AD423" s="98"/>
      <c r="AE423" s="98"/>
      <c r="AF423" s="98"/>
    </row>
    <row r="424" ht="13.5" customHeight="1">
      <c r="A424" s="98"/>
      <c r="B424" s="98"/>
      <c r="C424" s="98"/>
      <c r="D424" s="98"/>
      <c r="E424" s="98"/>
      <c r="F424" s="78"/>
      <c r="G424" s="881"/>
      <c r="H424" s="98"/>
      <c r="I424" s="98"/>
      <c r="J424" s="98"/>
      <c r="K424" s="98"/>
      <c r="L424" s="98"/>
      <c r="M424" s="98"/>
      <c r="N424" s="98"/>
      <c r="O424" s="98"/>
      <c r="P424" s="98"/>
      <c r="Q424" s="98"/>
      <c r="R424" s="98"/>
      <c r="S424" s="398"/>
      <c r="T424" s="398"/>
      <c r="U424" s="98"/>
      <c r="V424" s="98"/>
      <c r="W424" s="98"/>
      <c r="X424" s="98"/>
      <c r="Y424" s="98"/>
      <c r="Z424" s="98"/>
      <c r="AA424" s="98"/>
      <c r="AB424" s="98"/>
      <c r="AC424" s="98"/>
      <c r="AD424" s="98"/>
      <c r="AE424" s="98"/>
      <c r="AF424" s="98"/>
    </row>
    <row r="425" ht="13.5" customHeight="1">
      <c r="A425" s="98"/>
      <c r="B425" s="98"/>
      <c r="C425" s="98"/>
      <c r="D425" s="98"/>
      <c r="E425" s="98"/>
      <c r="F425" s="78"/>
      <c r="G425" s="881"/>
      <c r="H425" s="98"/>
      <c r="I425" s="98"/>
      <c r="J425" s="98"/>
      <c r="K425" s="98"/>
      <c r="L425" s="98"/>
      <c r="M425" s="98"/>
      <c r="N425" s="98"/>
      <c r="O425" s="98"/>
      <c r="P425" s="98"/>
      <c r="Q425" s="98"/>
      <c r="R425" s="98"/>
      <c r="S425" s="398"/>
      <c r="T425" s="398"/>
      <c r="U425" s="98"/>
      <c r="V425" s="98"/>
      <c r="W425" s="98"/>
      <c r="X425" s="98"/>
      <c r="Y425" s="98"/>
      <c r="Z425" s="98"/>
      <c r="AA425" s="98"/>
      <c r="AB425" s="98"/>
      <c r="AC425" s="98"/>
      <c r="AD425" s="98"/>
      <c r="AE425" s="98"/>
      <c r="AF425" s="98"/>
    </row>
    <row r="426" ht="13.5" customHeight="1">
      <c r="A426" s="98"/>
      <c r="B426" s="98"/>
      <c r="C426" s="98"/>
      <c r="D426" s="98"/>
      <c r="E426" s="98"/>
      <c r="F426" s="78"/>
      <c r="G426" s="881"/>
      <c r="H426" s="98"/>
      <c r="I426" s="98"/>
      <c r="J426" s="98"/>
      <c r="K426" s="98"/>
      <c r="L426" s="98"/>
      <c r="M426" s="98"/>
      <c r="N426" s="98"/>
      <c r="O426" s="98"/>
      <c r="P426" s="98"/>
      <c r="Q426" s="98"/>
      <c r="R426" s="98"/>
      <c r="S426" s="398"/>
      <c r="T426" s="398"/>
      <c r="U426" s="98"/>
      <c r="V426" s="98"/>
      <c r="W426" s="98"/>
      <c r="X426" s="98"/>
      <c r="Y426" s="98"/>
      <c r="Z426" s="98"/>
      <c r="AA426" s="98"/>
      <c r="AB426" s="98"/>
      <c r="AC426" s="98"/>
      <c r="AD426" s="98"/>
      <c r="AE426" s="98"/>
      <c r="AF426" s="98"/>
    </row>
    <row r="427" ht="13.5" customHeight="1">
      <c r="A427" s="98"/>
      <c r="B427" s="98"/>
      <c r="C427" s="98"/>
      <c r="D427" s="98"/>
      <c r="E427" s="98"/>
      <c r="F427" s="78"/>
      <c r="G427" s="881"/>
      <c r="H427" s="98"/>
      <c r="I427" s="98"/>
      <c r="J427" s="98"/>
      <c r="K427" s="98"/>
      <c r="L427" s="98"/>
      <c r="M427" s="98"/>
      <c r="N427" s="98"/>
      <c r="O427" s="98"/>
      <c r="P427" s="98"/>
      <c r="Q427" s="98"/>
      <c r="R427" s="98"/>
      <c r="S427" s="398"/>
      <c r="T427" s="398"/>
      <c r="U427" s="98"/>
      <c r="V427" s="98"/>
      <c r="W427" s="98"/>
      <c r="X427" s="98"/>
      <c r="Y427" s="98"/>
      <c r="Z427" s="98"/>
      <c r="AA427" s="98"/>
      <c r="AB427" s="98"/>
      <c r="AC427" s="98"/>
      <c r="AD427" s="98"/>
      <c r="AE427" s="98"/>
      <c r="AF427" s="98"/>
    </row>
    <row r="428" ht="13.5" customHeight="1">
      <c r="A428" s="98"/>
      <c r="B428" s="98"/>
      <c r="C428" s="98"/>
      <c r="D428" s="98"/>
      <c r="E428" s="98"/>
      <c r="F428" s="78"/>
      <c r="G428" s="881"/>
      <c r="H428" s="98"/>
      <c r="I428" s="98"/>
      <c r="J428" s="98"/>
      <c r="K428" s="98"/>
      <c r="L428" s="98"/>
      <c r="M428" s="98"/>
      <c r="N428" s="98"/>
      <c r="O428" s="98"/>
      <c r="P428" s="98"/>
      <c r="Q428" s="98"/>
      <c r="R428" s="98"/>
      <c r="S428" s="398"/>
      <c r="T428" s="398"/>
      <c r="U428" s="98"/>
      <c r="V428" s="98"/>
      <c r="W428" s="98"/>
      <c r="X428" s="98"/>
      <c r="Y428" s="98"/>
      <c r="Z428" s="98"/>
      <c r="AA428" s="98"/>
      <c r="AB428" s="98"/>
      <c r="AC428" s="98"/>
      <c r="AD428" s="98"/>
      <c r="AE428" s="98"/>
      <c r="AF428" s="98"/>
    </row>
    <row r="429" ht="13.5" customHeight="1">
      <c r="A429" s="98"/>
      <c r="B429" s="98"/>
      <c r="C429" s="98"/>
      <c r="D429" s="98"/>
      <c r="E429" s="98"/>
      <c r="F429" s="78"/>
      <c r="G429" s="881"/>
      <c r="H429" s="98"/>
      <c r="I429" s="98"/>
      <c r="J429" s="98"/>
      <c r="K429" s="98"/>
      <c r="L429" s="98"/>
      <c r="M429" s="98"/>
      <c r="N429" s="98"/>
      <c r="O429" s="98"/>
      <c r="P429" s="98"/>
      <c r="Q429" s="98"/>
      <c r="R429" s="98"/>
      <c r="S429" s="398"/>
      <c r="T429" s="398"/>
      <c r="U429" s="98"/>
      <c r="V429" s="98"/>
      <c r="W429" s="98"/>
      <c r="X429" s="98"/>
      <c r="Y429" s="98"/>
      <c r="Z429" s="98"/>
      <c r="AA429" s="98"/>
      <c r="AB429" s="98"/>
      <c r="AC429" s="98"/>
      <c r="AD429" s="98"/>
      <c r="AE429" s="98"/>
      <c r="AF429" s="98"/>
    </row>
    <row r="430" ht="13.5" customHeight="1">
      <c r="A430" s="98"/>
      <c r="B430" s="98"/>
      <c r="C430" s="98"/>
      <c r="D430" s="98"/>
      <c r="E430" s="98"/>
      <c r="F430" s="78"/>
      <c r="G430" s="881"/>
      <c r="H430" s="98"/>
      <c r="I430" s="98"/>
      <c r="J430" s="98"/>
      <c r="K430" s="98"/>
      <c r="L430" s="98"/>
      <c r="M430" s="98"/>
      <c r="N430" s="98"/>
      <c r="O430" s="98"/>
      <c r="P430" s="98"/>
      <c r="Q430" s="98"/>
      <c r="R430" s="98"/>
      <c r="S430" s="398"/>
      <c r="T430" s="398"/>
      <c r="U430" s="98"/>
      <c r="V430" s="98"/>
      <c r="W430" s="98"/>
      <c r="X430" s="98"/>
      <c r="Y430" s="98"/>
      <c r="Z430" s="98"/>
      <c r="AA430" s="98"/>
      <c r="AB430" s="98"/>
      <c r="AC430" s="98"/>
      <c r="AD430" s="98"/>
      <c r="AE430" s="98"/>
      <c r="AF430" s="98"/>
    </row>
    <row r="431" ht="13.5" customHeight="1">
      <c r="A431" s="98"/>
      <c r="B431" s="98"/>
      <c r="C431" s="98"/>
      <c r="D431" s="98"/>
      <c r="E431" s="98"/>
      <c r="F431" s="78"/>
      <c r="G431" s="881"/>
      <c r="H431" s="98"/>
      <c r="I431" s="98"/>
      <c r="J431" s="98"/>
      <c r="K431" s="98"/>
      <c r="L431" s="98"/>
      <c r="M431" s="98"/>
      <c r="N431" s="98"/>
      <c r="O431" s="98"/>
      <c r="P431" s="98"/>
      <c r="Q431" s="98"/>
      <c r="R431" s="98"/>
      <c r="S431" s="398"/>
      <c r="T431" s="398"/>
      <c r="U431" s="98"/>
      <c r="V431" s="98"/>
      <c r="W431" s="98"/>
      <c r="X431" s="98"/>
      <c r="Y431" s="98"/>
      <c r="Z431" s="98"/>
      <c r="AA431" s="98"/>
      <c r="AB431" s="98"/>
      <c r="AC431" s="98"/>
      <c r="AD431" s="98"/>
      <c r="AE431" s="98"/>
      <c r="AF431" s="98"/>
    </row>
    <row r="432" ht="13.5" customHeight="1">
      <c r="A432" s="98"/>
      <c r="B432" s="98"/>
      <c r="C432" s="98"/>
      <c r="D432" s="98"/>
      <c r="E432" s="98"/>
      <c r="F432" s="78"/>
      <c r="G432" s="881"/>
      <c r="H432" s="98"/>
      <c r="I432" s="98"/>
      <c r="J432" s="98"/>
      <c r="K432" s="98"/>
      <c r="L432" s="98"/>
      <c r="M432" s="98"/>
      <c r="N432" s="98"/>
      <c r="O432" s="98"/>
      <c r="P432" s="98"/>
      <c r="Q432" s="98"/>
      <c r="R432" s="98"/>
      <c r="S432" s="398"/>
      <c r="T432" s="398"/>
      <c r="U432" s="98"/>
      <c r="V432" s="98"/>
      <c r="W432" s="98"/>
      <c r="X432" s="98"/>
      <c r="Y432" s="98"/>
      <c r="Z432" s="98"/>
      <c r="AA432" s="98"/>
      <c r="AB432" s="98"/>
      <c r="AC432" s="98"/>
      <c r="AD432" s="98"/>
      <c r="AE432" s="98"/>
      <c r="AF432" s="98"/>
    </row>
    <row r="433" ht="13.5" customHeight="1">
      <c r="A433" s="98"/>
      <c r="B433" s="98"/>
      <c r="C433" s="98"/>
      <c r="D433" s="98"/>
      <c r="E433" s="98"/>
      <c r="F433" s="78"/>
      <c r="G433" s="881"/>
      <c r="H433" s="98"/>
      <c r="I433" s="98"/>
      <c r="J433" s="98"/>
      <c r="K433" s="98"/>
      <c r="L433" s="98"/>
      <c r="M433" s="98"/>
      <c r="N433" s="98"/>
      <c r="O433" s="98"/>
      <c r="P433" s="98"/>
      <c r="Q433" s="98"/>
      <c r="R433" s="98"/>
      <c r="S433" s="398"/>
      <c r="T433" s="398"/>
      <c r="U433" s="98"/>
      <c r="V433" s="98"/>
      <c r="W433" s="98"/>
      <c r="X433" s="98"/>
      <c r="Y433" s="98"/>
      <c r="Z433" s="98"/>
      <c r="AA433" s="98"/>
      <c r="AB433" s="98"/>
      <c r="AC433" s="98"/>
      <c r="AD433" s="98"/>
      <c r="AE433" s="98"/>
      <c r="AF433" s="98"/>
    </row>
    <row r="434" ht="13.5" customHeight="1">
      <c r="A434" s="98"/>
      <c r="B434" s="98"/>
      <c r="C434" s="98"/>
      <c r="D434" s="98"/>
      <c r="E434" s="98"/>
      <c r="F434" s="78"/>
      <c r="G434" s="881"/>
      <c r="H434" s="98"/>
      <c r="I434" s="98"/>
      <c r="J434" s="98"/>
      <c r="K434" s="98"/>
      <c r="L434" s="98"/>
      <c r="M434" s="98"/>
      <c r="N434" s="98"/>
      <c r="O434" s="98"/>
      <c r="P434" s="98"/>
      <c r="Q434" s="98"/>
      <c r="R434" s="98"/>
      <c r="S434" s="398"/>
      <c r="T434" s="398"/>
      <c r="U434" s="98"/>
      <c r="V434" s="98"/>
      <c r="W434" s="98"/>
      <c r="X434" s="98"/>
      <c r="Y434" s="98"/>
      <c r="Z434" s="98"/>
      <c r="AA434" s="98"/>
      <c r="AB434" s="98"/>
      <c r="AC434" s="98"/>
      <c r="AD434" s="98"/>
      <c r="AE434" s="98"/>
      <c r="AF434" s="98"/>
    </row>
    <row r="435" ht="13.5" customHeight="1">
      <c r="A435" s="98"/>
      <c r="B435" s="98"/>
      <c r="C435" s="98"/>
      <c r="D435" s="98"/>
      <c r="E435" s="98"/>
      <c r="F435" s="78"/>
      <c r="G435" s="881"/>
      <c r="H435" s="98"/>
      <c r="I435" s="98"/>
      <c r="J435" s="98"/>
      <c r="K435" s="98"/>
      <c r="L435" s="98"/>
      <c r="M435" s="98"/>
      <c r="N435" s="98"/>
      <c r="O435" s="98"/>
      <c r="P435" s="98"/>
      <c r="Q435" s="98"/>
      <c r="R435" s="98"/>
      <c r="S435" s="398"/>
      <c r="T435" s="398"/>
      <c r="U435" s="98"/>
      <c r="V435" s="98"/>
      <c r="W435" s="98"/>
      <c r="X435" s="98"/>
      <c r="Y435" s="98"/>
      <c r="Z435" s="98"/>
      <c r="AA435" s="98"/>
      <c r="AB435" s="98"/>
      <c r="AC435" s="98"/>
      <c r="AD435" s="98"/>
      <c r="AE435" s="98"/>
      <c r="AF435" s="98"/>
    </row>
    <row r="436" ht="13.5" customHeight="1">
      <c r="A436" s="98"/>
      <c r="B436" s="98"/>
      <c r="C436" s="98"/>
      <c r="D436" s="98"/>
      <c r="E436" s="98"/>
      <c r="F436" s="78"/>
      <c r="G436" s="881"/>
      <c r="H436" s="98"/>
      <c r="I436" s="98"/>
      <c r="J436" s="98"/>
      <c r="K436" s="98"/>
      <c r="L436" s="98"/>
      <c r="M436" s="98"/>
      <c r="N436" s="98"/>
      <c r="O436" s="98"/>
      <c r="P436" s="98"/>
      <c r="Q436" s="98"/>
      <c r="R436" s="98"/>
      <c r="S436" s="398"/>
      <c r="T436" s="398"/>
      <c r="U436" s="98"/>
      <c r="V436" s="98"/>
      <c r="W436" s="98"/>
      <c r="X436" s="98"/>
      <c r="Y436" s="98"/>
      <c r="Z436" s="98"/>
      <c r="AA436" s="98"/>
      <c r="AB436" s="98"/>
      <c r="AC436" s="98"/>
      <c r="AD436" s="98"/>
      <c r="AE436" s="98"/>
      <c r="AF436" s="98"/>
    </row>
    <row r="437" ht="13.5" customHeight="1">
      <c r="A437" s="98"/>
      <c r="B437" s="98"/>
      <c r="C437" s="98"/>
      <c r="D437" s="98"/>
      <c r="E437" s="98"/>
      <c r="F437" s="78"/>
      <c r="G437" s="881"/>
      <c r="H437" s="98"/>
      <c r="I437" s="98"/>
      <c r="J437" s="98"/>
      <c r="K437" s="98"/>
      <c r="L437" s="98"/>
      <c r="M437" s="98"/>
      <c r="N437" s="98"/>
      <c r="O437" s="98"/>
      <c r="P437" s="98"/>
      <c r="Q437" s="98"/>
      <c r="R437" s="98"/>
      <c r="S437" s="398"/>
      <c r="T437" s="398"/>
      <c r="U437" s="98"/>
      <c r="V437" s="98"/>
      <c r="W437" s="98"/>
      <c r="X437" s="98"/>
      <c r="Y437" s="98"/>
      <c r="Z437" s="98"/>
      <c r="AA437" s="98"/>
      <c r="AB437" s="98"/>
      <c r="AC437" s="98"/>
      <c r="AD437" s="98"/>
      <c r="AE437" s="98"/>
      <c r="AF437" s="98"/>
    </row>
    <row r="438" ht="13.5" customHeight="1">
      <c r="A438" s="98"/>
      <c r="B438" s="98"/>
      <c r="C438" s="98"/>
      <c r="D438" s="98"/>
      <c r="E438" s="98"/>
      <c r="F438" s="78"/>
      <c r="G438" s="881"/>
      <c r="H438" s="98"/>
      <c r="I438" s="98"/>
      <c r="J438" s="98"/>
      <c r="K438" s="98"/>
      <c r="L438" s="98"/>
      <c r="M438" s="98"/>
      <c r="N438" s="98"/>
      <c r="O438" s="98"/>
      <c r="P438" s="98"/>
      <c r="Q438" s="98"/>
      <c r="R438" s="98"/>
      <c r="S438" s="398"/>
      <c r="T438" s="398"/>
      <c r="U438" s="98"/>
      <c r="V438" s="98"/>
      <c r="W438" s="98"/>
      <c r="X438" s="98"/>
      <c r="Y438" s="98"/>
      <c r="Z438" s="98"/>
      <c r="AA438" s="98"/>
      <c r="AB438" s="98"/>
      <c r="AC438" s="98"/>
      <c r="AD438" s="98"/>
      <c r="AE438" s="98"/>
      <c r="AF438" s="98"/>
    </row>
    <row r="439" ht="13.5" customHeight="1">
      <c r="A439" s="98"/>
      <c r="B439" s="98"/>
      <c r="C439" s="98"/>
      <c r="D439" s="98"/>
      <c r="E439" s="98"/>
      <c r="F439" s="78"/>
      <c r="G439" s="881"/>
      <c r="H439" s="98"/>
      <c r="I439" s="98"/>
      <c r="J439" s="98"/>
      <c r="K439" s="98"/>
      <c r="L439" s="98"/>
      <c r="M439" s="98"/>
      <c r="N439" s="98"/>
      <c r="O439" s="98"/>
      <c r="P439" s="98"/>
      <c r="Q439" s="98"/>
      <c r="R439" s="98"/>
      <c r="S439" s="398"/>
      <c r="T439" s="398"/>
      <c r="U439" s="98"/>
      <c r="V439" s="98"/>
      <c r="W439" s="98"/>
      <c r="X439" s="98"/>
      <c r="Y439" s="98"/>
      <c r="Z439" s="98"/>
      <c r="AA439" s="98"/>
      <c r="AB439" s="98"/>
      <c r="AC439" s="98"/>
      <c r="AD439" s="98"/>
      <c r="AE439" s="98"/>
      <c r="AF439" s="98"/>
    </row>
    <row r="440" ht="13.5" customHeight="1">
      <c r="A440" s="98"/>
      <c r="B440" s="98"/>
      <c r="C440" s="98"/>
      <c r="D440" s="98"/>
      <c r="E440" s="98"/>
      <c r="F440" s="78"/>
      <c r="G440" s="881"/>
      <c r="H440" s="98"/>
      <c r="I440" s="98"/>
      <c r="J440" s="98"/>
      <c r="K440" s="98"/>
      <c r="L440" s="98"/>
      <c r="M440" s="98"/>
      <c r="N440" s="98"/>
      <c r="O440" s="98"/>
      <c r="P440" s="98"/>
      <c r="Q440" s="98"/>
      <c r="R440" s="98"/>
      <c r="S440" s="398"/>
      <c r="T440" s="398"/>
      <c r="U440" s="98"/>
      <c r="V440" s="98"/>
      <c r="W440" s="98"/>
      <c r="X440" s="98"/>
      <c r="Y440" s="98"/>
      <c r="Z440" s="98"/>
      <c r="AA440" s="98"/>
      <c r="AB440" s="98"/>
      <c r="AC440" s="98"/>
      <c r="AD440" s="98"/>
      <c r="AE440" s="98"/>
      <c r="AF440" s="98"/>
    </row>
    <row r="441" ht="13.5" customHeight="1">
      <c r="A441" s="98"/>
      <c r="B441" s="98"/>
      <c r="C441" s="98"/>
      <c r="D441" s="98"/>
      <c r="E441" s="98"/>
      <c r="F441" s="78"/>
      <c r="G441" s="881"/>
      <c r="H441" s="98"/>
      <c r="I441" s="98"/>
      <c r="J441" s="98"/>
      <c r="K441" s="98"/>
      <c r="L441" s="98"/>
      <c r="M441" s="98"/>
      <c r="N441" s="98"/>
      <c r="O441" s="98"/>
      <c r="P441" s="98"/>
      <c r="Q441" s="98"/>
      <c r="R441" s="98"/>
      <c r="S441" s="398"/>
      <c r="T441" s="398"/>
      <c r="U441" s="98"/>
      <c r="V441" s="98"/>
      <c r="W441" s="98"/>
      <c r="X441" s="98"/>
      <c r="Y441" s="98"/>
      <c r="Z441" s="98"/>
      <c r="AA441" s="98"/>
      <c r="AB441" s="98"/>
      <c r="AC441" s="98"/>
      <c r="AD441" s="98"/>
      <c r="AE441" s="98"/>
      <c r="AF441" s="98"/>
    </row>
    <row r="442" ht="13.5" customHeight="1">
      <c r="A442" s="98"/>
      <c r="B442" s="98"/>
      <c r="C442" s="98"/>
      <c r="D442" s="98"/>
      <c r="E442" s="98"/>
      <c r="F442" s="78"/>
      <c r="G442" s="881"/>
      <c r="H442" s="98"/>
      <c r="I442" s="98"/>
      <c r="J442" s="98"/>
      <c r="K442" s="98"/>
      <c r="L442" s="98"/>
      <c r="M442" s="98"/>
      <c r="N442" s="98"/>
      <c r="O442" s="98"/>
      <c r="P442" s="98"/>
      <c r="Q442" s="98"/>
      <c r="R442" s="98"/>
      <c r="S442" s="398"/>
      <c r="T442" s="398"/>
      <c r="U442" s="98"/>
      <c r="V442" s="98"/>
      <c r="W442" s="98"/>
      <c r="X442" s="98"/>
      <c r="Y442" s="98"/>
      <c r="Z442" s="98"/>
      <c r="AA442" s="98"/>
      <c r="AB442" s="98"/>
      <c r="AC442" s="98"/>
      <c r="AD442" s="98"/>
      <c r="AE442" s="98"/>
      <c r="AF442" s="98"/>
    </row>
    <row r="443" ht="13.5" customHeight="1">
      <c r="A443" s="98"/>
      <c r="B443" s="98"/>
      <c r="C443" s="98"/>
      <c r="D443" s="98"/>
      <c r="E443" s="98"/>
      <c r="F443" s="78"/>
      <c r="G443" s="881"/>
      <c r="H443" s="98"/>
      <c r="I443" s="98"/>
      <c r="J443" s="98"/>
      <c r="K443" s="98"/>
      <c r="L443" s="98"/>
      <c r="M443" s="98"/>
      <c r="N443" s="98"/>
      <c r="O443" s="98"/>
      <c r="P443" s="98"/>
      <c r="Q443" s="98"/>
      <c r="R443" s="98"/>
      <c r="S443" s="398"/>
      <c r="T443" s="398"/>
      <c r="U443" s="98"/>
      <c r="V443" s="98"/>
      <c r="W443" s="98"/>
      <c r="X443" s="98"/>
      <c r="Y443" s="98"/>
      <c r="Z443" s="98"/>
      <c r="AA443" s="98"/>
      <c r="AB443" s="98"/>
      <c r="AC443" s="98"/>
      <c r="AD443" s="98"/>
      <c r="AE443" s="98"/>
      <c r="AF443" s="98"/>
    </row>
    <row r="444" ht="13.5" customHeight="1">
      <c r="A444" s="98"/>
      <c r="B444" s="98"/>
      <c r="C444" s="98"/>
      <c r="D444" s="98"/>
      <c r="E444" s="98"/>
      <c r="F444" s="78"/>
      <c r="G444" s="881"/>
      <c r="H444" s="98"/>
      <c r="I444" s="98"/>
      <c r="J444" s="98"/>
      <c r="K444" s="98"/>
      <c r="L444" s="98"/>
      <c r="M444" s="98"/>
      <c r="N444" s="98"/>
      <c r="O444" s="98"/>
      <c r="P444" s="98"/>
      <c r="Q444" s="98"/>
      <c r="R444" s="98"/>
      <c r="S444" s="398"/>
      <c r="T444" s="398"/>
      <c r="U444" s="98"/>
      <c r="V444" s="98"/>
      <c r="W444" s="98"/>
      <c r="X444" s="98"/>
      <c r="Y444" s="98"/>
      <c r="Z444" s="98"/>
      <c r="AA444" s="98"/>
      <c r="AB444" s="98"/>
      <c r="AC444" s="98"/>
      <c r="AD444" s="98"/>
      <c r="AE444" s="98"/>
      <c r="AF444" s="98"/>
    </row>
    <row r="445" ht="13.5" customHeight="1">
      <c r="A445" s="98"/>
      <c r="B445" s="98"/>
      <c r="C445" s="98"/>
      <c r="D445" s="98"/>
      <c r="E445" s="98"/>
      <c r="F445" s="78"/>
      <c r="G445" s="881"/>
      <c r="H445" s="98"/>
      <c r="I445" s="98"/>
      <c r="J445" s="98"/>
      <c r="K445" s="98"/>
      <c r="L445" s="98"/>
      <c r="M445" s="98"/>
      <c r="N445" s="98"/>
      <c r="O445" s="98"/>
      <c r="P445" s="98"/>
      <c r="Q445" s="98"/>
      <c r="R445" s="98"/>
      <c r="S445" s="398"/>
      <c r="T445" s="398"/>
      <c r="U445" s="98"/>
      <c r="V445" s="98"/>
      <c r="W445" s="98"/>
      <c r="X445" s="98"/>
      <c r="Y445" s="98"/>
      <c r="Z445" s="98"/>
      <c r="AA445" s="98"/>
      <c r="AB445" s="98"/>
      <c r="AC445" s="98"/>
      <c r="AD445" s="98"/>
      <c r="AE445" s="98"/>
      <c r="AF445" s="98"/>
    </row>
    <row r="446" ht="13.5" customHeight="1">
      <c r="A446" s="98"/>
      <c r="B446" s="98"/>
      <c r="C446" s="98"/>
      <c r="D446" s="98"/>
      <c r="E446" s="98"/>
      <c r="F446" s="78"/>
      <c r="G446" s="881"/>
      <c r="H446" s="98"/>
      <c r="I446" s="98"/>
      <c r="J446" s="98"/>
      <c r="K446" s="98"/>
      <c r="L446" s="98"/>
      <c r="M446" s="98"/>
      <c r="N446" s="98"/>
      <c r="O446" s="98"/>
      <c r="P446" s="98"/>
      <c r="Q446" s="98"/>
      <c r="R446" s="98"/>
      <c r="S446" s="398"/>
      <c r="T446" s="398"/>
      <c r="U446" s="98"/>
      <c r="V446" s="98"/>
      <c r="W446" s="98"/>
      <c r="X446" s="98"/>
      <c r="Y446" s="98"/>
      <c r="Z446" s="98"/>
      <c r="AA446" s="98"/>
      <c r="AB446" s="98"/>
      <c r="AC446" s="98"/>
      <c r="AD446" s="98"/>
      <c r="AE446" s="98"/>
      <c r="AF446" s="98"/>
    </row>
    <row r="447" ht="13.5" customHeight="1">
      <c r="A447" s="98"/>
      <c r="B447" s="98"/>
      <c r="C447" s="98"/>
      <c r="D447" s="98"/>
      <c r="E447" s="98"/>
      <c r="F447" s="78"/>
      <c r="G447" s="881"/>
      <c r="H447" s="98"/>
      <c r="I447" s="98"/>
      <c r="J447" s="98"/>
      <c r="K447" s="98"/>
      <c r="L447" s="98"/>
      <c r="M447" s="98"/>
      <c r="N447" s="98"/>
      <c r="O447" s="98"/>
      <c r="P447" s="98"/>
      <c r="Q447" s="98"/>
      <c r="R447" s="98"/>
      <c r="S447" s="398"/>
      <c r="T447" s="398"/>
      <c r="U447" s="98"/>
      <c r="V447" s="98"/>
      <c r="W447" s="98"/>
      <c r="X447" s="98"/>
      <c r="Y447" s="98"/>
      <c r="Z447" s="98"/>
      <c r="AA447" s="98"/>
      <c r="AB447" s="98"/>
      <c r="AC447" s="98"/>
      <c r="AD447" s="98"/>
      <c r="AE447" s="98"/>
      <c r="AF447" s="98"/>
    </row>
    <row r="448" ht="13.5" customHeight="1">
      <c r="A448" s="98"/>
      <c r="B448" s="98"/>
      <c r="C448" s="98"/>
      <c r="D448" s="98"/>
      <c r="E448" s="98"/>
      <c r="F448" s="78"/>
      <c r="G448" s="881"/>
      <c r="H448" s="98"/>
      <c r="I448" s="98"/>
      <c r="J448" s="98"/>
      <c r="K448" s="98"/>
      <c r="L448" s="98"/>
      <c r="M448" s="98"/>
      <c r="N448" s="98"/>
      <c r="O448" s="98"/>
      <c r="P448" s="98"/>
      <c r="Q448" s="98"/>
      <c r="R448" s="98"/>
      <c r="S448" s="398"/>
      <c r="T448" s="398"/>
      <c r="U448" s="98"/>
      <c r="V448" s="98"/>
      <c r="W448" s="98"/>
      <c r="X448" s="98"/>
      <c r="Y448" s="98"/>
      <c r="Z448" s="98"/>
      <c r="AA448" s="98"/>
      <c r="AB448" s="98"/>
      <c r="AC448" s="98"/>
      <c r="AD448" s="98"/>
      <c r="AE448" s="98"/>
      <c r="AF448" s="98"/>
    </row>
    <row r="449" ht="13.5" customHeight="1">
      <c r="A449" s="98"/>
      <c r="B449" s="98"/>
      <c r="C449" s="98"/>
      <c r="D449" s="98"/>
      <c r="E449" s="98"/>
      <c r="F449" s="78"/>
      <c r="G449" s="881"/>
      <c r="H449" s="98"/>
      <c r="I449" s="98"/>
      <c r="J449" s="98"/>
      <c r="K449" s="98"/>
      <c r="L449" s="98"/>
      <c r="M449" s="98"/>
      <c r="N449" s="98"/>
      <c r="O449" s="98"/>
      <c r="P449" s="98"/>
      <c r="Q449" s="98"/>
      <c r="R449" s="98"/>
      <c r="S449" s="398"/>
      <c r="T449" s="398"/>
      <c r="U449" s="98"/>
      <c r="V449" s="98"/>
      <c r="W449" s="98"/>
      <c r="X449" s="98"/>
      <c r="Y449" s="98"/>
      <c r="Z449" s="98"/>
      <c r="AA449" s="98"/>
      <c r="AB449" s="98"/>
      <c r="AC449" s="98"/>
      <c r="AD449" s="98"/>
      <c r="AE449" s="98"/>
      <c r="AF449" s="98"/>
    </row>
    <row r="450" ht="13.5" customHeight="1">
      <c r="A450" s="98"/>
      <c r="B450" s="98"/>
      <c r="C450" s="98"/>
      <c r="D450" s="98"/>
      <c r="E450" s="98"/>
      <c r="F450" s="78"/>
      <c r="G450" s="881"/>
      <c r="H450" s="98"/>
      <c r="I450" s="98"/>
      <c r="J450" s="98"/>
      <c r="K450" s="98"/>
      <c r="L450" s="98"/>
      <c r="M450" s="98"/>
      <c r="N450" s="98"/>
      <c r="O450" s="98"/>
      <c r="P450" s="98"/>
      <c r="Q450" s="98"/>
      <c r="R450" s="98"/>
      <c r="S450" s="398"/>
      <c r="T450" s="398"/>
      <c r="U450" s="98"/>
      <c r="V450" s="98"/>
      <c r="W450" s="98"/>
      <c r="X450" s="98"/>
      <c r="Y450" s="98"/>
      <c r="Z450" s="98"/>
      <c r="AA450" s="98"/>
      <c r="AB450" s="98"/>
      <c r="AC450" s="98"/>
      <c r="AD450" s="98"/>
      <c r="AE450" s="98"/>
      <c r="AF450" s="98"/>
    </row>
    <row r="451" ht="13.5" customHeight="1">
      <c r="A451" s="98"/>
      <c r="B451" s="98"/>
      <c r="C451" s="98"/>
      <c r="D451" s="98"/>
      <c r="E451" s="98"/>
      <c r="F451" s="78"/>
      <c r="G451" s="881"/>
      <c r="H451" s="98"/>
      <c r="I451" s="98"/>
      <c r="J451" s="98"/>
      <c r="K451" s="98"/>
      <c r="L451" s="98"/>
      <c r="M451" s="98"/>
      <c r="N451" s="98"/>
      <c r="O451" s="98"/>
      <c r="P451" s="98"/>
      <c r="Q451" s="98"/>
      <c r="R451" s="98"/>
      <c r="S451" s="398"/>
      <c r="T451" s="398"/>
      <c r="U451" s="98"/>
      <c r="V451" s="98"/>
      <c r="W451" s="98"/>
      <c r="X451" s="98"/>
      <c r="Y451" s="98"/>
      <c r="Z451" s="98"/>
      <c r="AA451" s="98"/>
      <c r="AB451" s="98"/>
      <c r="AC451" s="98"/>
      <c r="AD451" s="98"/>
      <c r="AE451" s="98"/>
      <c r="AF451" s="98"/>
    </row>
    <row r="452" ht="13.5" customHeight="1">
      <c r="A452" s="98"/>
      <c r="B452" s="98"/>
      <c r="C452" s="98"/>
      <c r="D452" s="98"/>
      <c r="E452" s="98"/>
      <c r="F452" s="78"/>
      <c r="G452" s="881"/>
      <c r="H452" s="98"/>
      <c r="I452" s="98"/>
      <c r="J452" s="98"/>
      <c r="K452" s="98"/>
      <c r="L452" s="98"/>
      <c r="M452" s="98"/>
      <c r="N452" s="98"/>
      <c r="O452" s="98"/>
      <c r="P452" s="98"/>
      <c r="Q452" s="98"/>
      <c r="R452" s="98"/>
      <c r="S452" s="398"/>
      <c r="T452" s="398"/>
      <c r="U452" s="98"/>
      <c r="V452" s="98"/>
      <c r="W452" s="98"/>
      <c r="X452" s="98"/>
      <c r="Y452" s="98"/>
      <c r="Z452" s="98"/>
      <c r="AA452" s="98"/>
      <c r="AB452" s="98"/>
      <c r="AC452" s="98"/>
      <c r="AD452" s="98"/>
      <c r="AE452" s="98"/>
      <c r="AF452" s="98"/>
    </row>
    <row r="453" ht="13.5" customHeight="1">
      <c r="A453" s="98"/>
      <c r="B453" s="98"/>
      <c r="C453" s="98"/>
      <c r="D453" s="98"/>
      <c r="E453" s="98"/>
      <c r="F453" s="78"/>
      <c r="G453" s="881"/>
      <c r="H453" s="98"/>
      <c r="I453" s="98"/>
      <c r="J453" s="98"/>
      <c r="K453" s="98"/>
      <c r="L453" s="98"/>
      <c r="M453" s="98"/>
      <c r="N453" s="98"/>
      <c r="O453" s="98"/>
      <c r="P453" s="98"/>
      <c r="Q453" s="98"/>
      <c r="R453" s="98"/>
      <c r="S453" s="398"/>
      <c r="T453" s="398"/>
      <c r="U453" s="98"/>
      <c r="V453" s="98"/>
      <c r="W453" s="98"/>
      <c r="X453" s="98"/>
      <c r="Y453" s="98"/>
      <c r="Z453" s="98"/>
      <c r="AA453" s="98"/>
      <c r="AB453" s="98"/>
      <c r="AC453" s="98"/>
      <c r="AD453" s="98"/>
      <c r="AE453" s="98"/>
      <c r="AF453" s="98"/>
    </row>
    <row r="454" ht="13.5" customHeight="1">
      <c r="A454" s="98"/>
      <c r="B454" s="98"/>
      <c r="C454" s="98"/>
      <c r="D454" s="98"/>
      <c r="E454" s="98"/>
      <c r="F454" s="78"/>
      <c r="G454" s="881"/>
      <c r="H454" s="98"/>
      <c r="I454" s="98"/>
      <c r="J454" s="98"/>
      <c r="K454" s="98"/>
      <c r="L454" s="98"/>
      <c r="M454" s="98"/>
      <c r="N454" s="98"/>
      <c r="O454" s="98"/>
      <c r="P454" s="98"/>
      <c r="Q454" s="98"/>
      <c r="R454" s="98"/>
      <c r="S454" s="398"/>
      <c r="T454" s="398"/>
      <c r="U454" s="98"/>
      <c r="V454" s="98"/>
      <c r="W454" s="98"/>
      <c r="X454" s="98"/>
      <c r="Y454" s="98"/>
      <c r="Z454" s="98"/>
      <c r="AA454" s="98"/>
      <c r="AB454" s="98"/>
      <c r="AC454" s="98"/>
      <c r="AD454" s="98"/>
      <c r="AE454" s="98"/>
      <c r="AF454" s="98"/>
    </row>
    <row r="455" ht="13.5" customHeight="1">
      <c r="A455" s="98"/>
      <c r="B455" s="98"/>
      <c r="C455" s="98"/>
      <c r="D455" s="98"/>
      <c r="E455" s="98"/>
      <c r="F455" s="78"/>
      <c r="G455" s="881"/>
      <c r="H455" s="98"/>
      <c r="I455" s="98"/>
      <c r="J455" s="98"/>
      <c r="K455" s="98"/>
      <c r="L455" s="98"/>
      <c r="M455" s="98"/>
      <c r="N455" s="98"/>
      <c r="O455" s="98"/>
      <c r="P455" s="98"/>
      <c r="Q455" s="98"/>
      <c r="R455" s="98"/>
      <c r="S455" s="398"/>
      <c r="T455" s="398"/>
      <c r="U455" s="98"/>
      <c r="V455" s="98"/>
      <c r="W455" s="98"/>
      <c r="X455" s="98"/>
      <c r="Y455" s="98"/>
      <c r="Z455" s="98"/>
      <c r="AA455" s="98"/>
      <c r="AB455" s="98"/>
      <c r="AC455" s="98"/>
      <c r="AD455" s="98"/>
      <c r="AE455" s="98"/>
      <c r="AF455" s="98"/>
    </row>
    <row r="456" ht="13.5" customHeight="1">
      <c r="A456" s="98"/>
      <c r="B456" s="98"/>
      <c r="C456" s="98"/>
      <c r="D456" s="98"/>
      <c r="E456" s="98"/>
      <c r="F456" s="78"/>
      <c r="G456" s="881"/>
      <c r="H456" s="98"/>
      <c r="I456" s="98"/>
      <c r="J456" s="98"/>
      <c r="K456" s="98"/>
      <c r="L456" s="98"/>
      <c r="M456" s="98"/>
      <c r="N456" s="98"/>
      <c r="O456" s="98"/>
      <c r="P456" s="98"/>
      <c r="Q456" s="98"/>
      <c r="R456" s="98"/>
      <c r="S456" s="398"/>
      <c r="T456" s="398"/>
      <c r="U456" s="98"/>
      <c r="V456" s="98"/>
      <c r="W456" s="98"/>
      <c r="X456" s="98"/>
      <c r="Y456" s="98"/>
      <c r="Z456" s="98"/>
      <c r="AA456" s="98"/>
      <c r="AB456" s="98"/>
      <c r="AC456" s="98"/>
      <c r="AD456" s="98"/>
      <c r="AE456" s="98"/>
      <c r="AF456" s="98"/>
    </row>
    <row r="457" ht="13.5" customHeight="1">
      <c r="A457" s="98"/>
      <c r="B457" s="98"/>
      <c r="C457" s="98"/>
      <c r="D457" s="98"/>
      <c r="E457" s="98"/>
      <c r="F457" s="78"/>
      <c r="G457" s="881"/>
      <c r="H457" s="98"/>
      <c r="I457" s="98"/>
      <c r="J457" s="98"/>
      <c r="K457" s="98"/>
      <c r="L457" s="98"/>
      <c r="M457" s="98"/>
      <c r="N457" s="98"/>
      <c r="O457" s="98"/>
      <c r="P457" s="98"/>
      <c r="Q457" s="98"/>
      <c r="R457" s="98"/>
      <c r="S457" s="398"/>
      <c r="T457" s="398"/>
      <c r="U457" s="98"/>
      <c r="V457" s="98"/>
      <c r="W457" s="98"/>
      <c r="X457" s="98"/>
      <c r="Y457" s="98"/>
      <c r="Z457" s="98"/>
      <c r="AA457" s="98"/>
      <c r="AB457" s="98"/>
      <c r="AC457" s="98"/>
      <c r="AD457" s="98"/>
      <c r="AE457" s="98"/>
      <c r="AF457" s="98"/>
    </row>
    <row r="458" ht="13.5" customHeight="1">
      <c r="A458" s="98"/>
      <c r="B458" s="98"/>
      <c r="C458" s="98"/>
      <c r="D458" s="98"/>
      <c r="E458" s="98"/>
      <c r="F458" s="78"/>
      <c r="G458" s="881"/>
      <c r="H458" s="98"/>
      <c r="I458" s="98"/>
      <c r="J458" s="98"/>
      <c r="K458" s="98"/>
      <c r="L458" s="98"/>
      <c r="M458" s="98"/>
      <c r="N458" s="98"/>
      <c r="O458" s="98"/>
      <c r="P458" s="98"/>
      <c r="Q458" s="98"/>
      <c r="R458" s="98"/>
      <c r="S458" s="398"/>
      <c r="T458" s="398"/>
      <c r="U458" s="98"/>
      <c r="V458" s="98"/>
      <c r="W458" s="98"/>
      <c r="X458" s="98"/>
      <c r="Y458" s="98"/>
      <c r="Z458" s="98"/>
      <c r="AA458" s="98"/>
      <c r="AB458" s="98"/>
      <c r="AC458" s="98"/>
      <c r="AD458" s="98"/>
      <c r="AE458" s="98"/>
      <c r="AF458" s="98"/>
    </row>
    <row r="459" ht="13.5" customHeight="1">
      <c r="A459" s="98"/>
      <c r="B459" s="98"/>
      <c r="C459" s="98"/>
      <c r="D459" s="98"/>
      <c r="E459" s="98"/>
      <c r="F459" s="78"/>
      <c r="G459" s="881"/>
      <c r="H459" s="98"/>
      <c r="I459" s="98"/>
      <c r="J459" s="98"/>
      <c r="K459" s="98"/>
      <c r="L459" s="98"/>
      <c r="M459" s="98"/>
      <c r="N459" s="98"/>
      <c r="O459" s="98"/>
      <c r="P459" s="98"/>
      <c r="Q459" s="98"/>
      <c r="R459" s="98"/>
      <c r="S459" s="398"/>
      <c r="T459" s="398"/>
      <c r="U459" s="98"/>
      <c r="V459" s="98"/>
      <c r="W459" s="98"/>
      <c r="X459" s="98"/>
      <c r="Y459" s="98"/>
      <c r="Z459" s="98"/>
      <c r="AA459" s="98"/>
      <c r="AB459" s="98"/>
      <c r="AC459" s="98"/>
      <c r="AD459" s="98"/>
      <c r="AE459" s="98"/>
      <c r="AF459" s="98"/>
    </row>
    <row r="460" ht="13.5" customHeight="1">
      <c r="A460" s="98"/>
      <c r="B460" s="98"/>
      <c r="C460" s="98"/>
      <c r="D460" s="98"/>
      <c r="E460" s="98"/>
      <c r="F460" s="78"/>
      <c r="G460" s="881"/>
      <c r="H460" s="98"/>
      <c r="I460" s="98"/>
      <c r="J460" s="98"/>
      <c r="K460" s="98"/>
      <c r="L460" s="98"/>
      <c r="M460" s="98"/>
      <c r="N460" s="98"/>
      <c r="O460" s="98"/>
      <c r="P460" s="98"/>
      <c r="Q460" s="98"/>
      <c r="R460" s="98"/>
      <c r="S460" s="398"/>
      <c r="T460" s="398"/>
      <c r="U460" s="98"/>
      <c r="V460" s="98"/>
      <c r="W460" s="98"/>
      <c r="X460" s="98"/>
      <c r="Y460" s="98"/>
      <c r="Z460" s="98"/>
      <c r="AA460" s="98"/>
      <c r="AB460" s="98"/>
      <c r="AC460" s="98"/>
      <c r="AD460" s="98"/>
      <c r="AE460" s="98"/>
      <c r="AF460" s="98"/>
    </row>
    <row r="461" ht="13.5" customHeight="1">
      <c r="A461" s="98"/>
      <c r="B461" s="98"/>
      <c r="C461" s="98"/>
      <c r="D461" s="98"/>
      <c r="E461" s="98"/>
      <c r="F461" s="78"/>
      <c r="G461" s="881"/>
      <c r="H461" s="98"/>
      <c r="I461" s="98"/>
      <c r="J461" s="98"/>
      <c r="K461" s="98"/>
      <c r="L461" s="98"/>
      <c r="M461" s="98"/>
      <c r="N461" s="98"/>
      <c r="O461" s="98"/>
      <c r="P461" s="98"/>
      <c r="Q461" s="98"/>
      <c r="R461" s="98"/>
      <c r="S461" s="398"/>
      <c r="T461" s="398"/>
      <c r="U461" s="98"/>
      <c r="V461" s="98"/>
      <c r="W461" s="98"/>
      <c r="X461" s="98"/>
      <c r="Y461" s="98"/>
      <c r="Z461" s="98"/>
      <c r="AA461" s="98"/>
      <c r="AB461" s="98"/>
      <c r="AC461" s="98"/>
      <c r="AD461" s="98"/>
      <c r="AE461" s="98"/>
      <c r="AF461" s="98"/>
    </row>
    <row r="462" ht="13.5" customHeight="1">
      <c r="A462" s="98"/>
      <c r="B462" s="98"/>
      <c r="C462" s="98"/>
      <c r="D462" s="98"/>
      <c r="E462" s="98"/>
      <c r="F462" s="78"/>
      <c r="G462" s="881"/>
      <c r="H462" s="98"/>
      <c r="I462" s="98"/>
      <c r="J462" s="98"/>
      <c r="K462" s="98"/>
      <c r="L462" s="98"/>
      <c r="M462" s="98"/>
      <c r="N462" s="98"/>
      <c r="O462" s="98"/>
      <c r="P462" s="98"/>
      <c r="Q462" s="98"/>
      <c r="R462" s="98"/>
      <c r="S462" s="398"/>
      <c r="T462" s="398"/>
      <c r="U462" s="98"/>
      <c r="V462" s="98"/>
      <c r="W462" s="98"/>
      <c r="X462" s="98"/>
      <c r="Y462" s="98"/>
      <c r="Z462" s="98"/>
      <c r="AA462" s="98"/>
      <c r="AB462" s="98"/>
      <c r="AC462" s="98"/>
      <c r="AD462" s="98"/>
      <c r="AE462" s="98"/>
      <c r="AF462" s="98"/>
    </row>
    <row r="463" ht="13.5" customHeight="1">
      <c r="A463" s="98"/>
      <c r="B463" s="98"/>
      <c r="C463" s="98"/>
      <c r="D463" s="98"/>
      <c r="E463" s="98"/>
      <c r="F463" s="78"/>
      <c r="G463" s="881"/>
      <c r="H463" s="98"/>
      <c r="I463" s="98"/>
      <c r="J463" s="98"/>
      <c r="K463" s="98"/>
      <c r="L463" s="98"/>
      <c r="M463" s="98"/>
      <c r="N463" s="98"/>
      <c r="O463" s="98"/>
      <c r="P463" s="98"/>
      <c r="Q463" s="98"/>
      <c r="R463" s="98"/>
      <c r="S463" s="398"/>
      <c r="T463" s="398"/>
      <c r="U463" s="98"/>
      <c r="V463" s="98"/>
      <c r="W463" s="98"/>
      <c r="X463" s="98"/>
      <c r="Y463" s="98"/>
      <c r="Z463" s="98"/>
      <c r="AA463" s="98"/>
      <c r="AB463" s="98"/>
      <c r="AC463" s="98"/>
      <c r="AD463" s="98"/>
      <c r="AE463" s="98"/>
      <c r="AF463" s="98"/>
    </row>
    <row r="464" ht="13.5" customHeight="1">
      <c r="A464" s="98"/>
      <c r="B464" s="98"/>
      <c r="C464" s="98"/>
      <c r="D464" s="98"/>
      <c r="E464" s="98"/>
      <c r="F464" s="78"/>
      <c r="G464" s="881"/>
      <c r="H464" s="98"/>
      <c r="I464" s="98"/>
      <c r="J464" s="98"/>
      <c r="K464" s="98"/>
      <c r="L464" s="98"/>
      <c r="M464" s="98"/>
      <c r="N464" s="98"/>
      <c r="O464" s="98"/>
      <c r="P464" s="98"/>
      <c r="Q464" s="98"/>
      <c r="R464" s="98"/>
      <c r="S464" s="398"/>
      <c r="T464" s="398"/>
      <c r="U464" s="98"/>
      <c r="V464" s="98"/>
      <c r="W464" s="98"/>
      <c r="X464" s="98"/>
      <c r="Y464" s="98"/>
      <c r="Z464" s="98"/>
      <c r="AA464" s="98"/>
      <c r="AB464" s="98"/>
      <c r="AC464" s="98"/>
      <c r="AD464" s="98"/>
      <c r="AE464" s="98"/>
      <c r="AF464" s="98"/>
    </row>
    <row r="465" ht="13.5" customHeight="1">
      <c r="A465" s="98"/>
      <c r="B465" s="98"/>
      <c r="C465" s="98"/>
      <c r="D465" s="98"/>
      <c r="E465" s="98"/>
      <c r="F465" s="78"/>
      <c r="G465" s="881"/>
      <c r="H465" s="98"/>
      <c r="I465" s="98"/>
      <c r="J465" s="98"/>
      <c r="K465" s="98"/>
      <c r="L465" s="98"/>
      <c r="M465" s="98"/>
      <c r="N465" s="98"/>
      <c r="O465" s="98"/>
      <c r="P465" s="98"/>
      <c r="Q465" s="98"/>
      <c r="R465" s="98"/>
      <c r="S465" s="398"/>
      <c r="T465" s="398"/>
      <c r="U465" s="98"/>
      <c r="V465" s="98"/>
      <c r="W465" s="98"/>
      <c r="X465" s="98"/>
      <c r="Y465" s="98"/>
      <c r="Z465" s="98"/>
      <c r="AA465" s="98"/>
      <c r="AB465" s="98"/>
      <c r="AC465" s="98"/>
      <c r="AD465" s="98"/>
      <c r="AE465" s="98"/>
      <c r="AF465" s="98"/>
    </row>
    <row r="466" ht="13.5" customHeight="1">
      <c r="A466" s="98"/>
      <c r="B466" s="98"/>
      <c r="C466" s="98"/>
      <c r="D466" s="98"/>
      <c r="E466" s="98"/>
      <c r="F466" s="78"/>
      <c r="G466" s="881"/>
      <c r="H466" s="98"/>
      <c r="I466" s="98"/>
      <c r="J466" s="98"/>
      <c r="K466" s="98"/>
      <c r="L466" s="98"/>
      <c r="M466" s="98"/>
      <c r="N466" s="98"/>
      <c r="O466" s="98"/>
      <c r="P466" s="98"/>
      <c r="Q466" s="98"/>
      <c r="R466" s="98"/>
      <c r="S466" s="398"/>
      <c r="T466" s="398"/>
      <c r="U466" s="98"/>
      <c r="V466" s="98"/>
      <c r="W466" s="98"/>
      <c r="X466" s="98"/>
      <c r="Y466" s="98"/>
      <c r="Z466" s="98"/>
      <c r="AA466" s="98"/>
      <c r="AB466" s="98"/>
      <c r="AC466" s="98"/>
      <c r="AD466" s="98"/>
      <c r="AE466" s="98"/>
      <c r="AF466" s="98"/>
    </row>
    <row r="467" ht="13.5" customHeight="1">
      <c r="A467" s="98"/>
      <c r="B467" s="98"/>
      <c r="C467" s="98"/>
      <c r="D467" s="98"/>
      <c r="E467" s="98"/>
      <c r="F467" s="78"/>
      <c r="G467" s="881"/>
      <c r="H467" s="98"/>
      <c r="I467" s="98"/>
      <c r="J467" s="98"/>
      <c r="K467" s="98"/>
      <c r="L467" s="98"/>
      <c r="M467" s="98"/>
      <c r="N467" s="98"/>
      <c r="O467" s="98"/>
      <c r="P467" s="98"/>
      <c r="Q467" s="98"/>
      <c r="R467" s="98"/>
      <c r="S467" s="398"/>
      <c r="T467" s="398"/>
      <c r="U467" s="98"/>
      <c r="V467" s="98"/>
      <c r="W467" s="98"/>
      <c r="X467" s="98"/>
      <c r="Y467" s="98"/>
      <c r="Z467" s="98"/>
      <c r="AA467" s="98"/>
      <c r="AB467" s="98"/>
      <c r="AC467" s="98"/>
      <c r="AD467" s="98"/>
      <c r="AE467" s="98"/>
      <c r="AF467" s="98"/>
    </row>
    <row r="468" ht="13.5" customHeight="1">
      <c r="A468" s="98"/>
      <c r="B468" s="98"/>
      <c r="C468" s="98"/>
      <c r="D468" s="98"/>
      <c r="E468" s="98"/>
      <c r="F468" s="78"/>
      <c r="G468" s="881"/>
      <c r="H468" s="98"/>
      <c r="I468" s="98"/>
      <c r="J468" s="98"/>
      <c r="K468" s="98"/>
      <c r="L468" s="98"/>
      <c r="M468" s="98"/>
      <c r="N468" s="98"/>
      <c r="O468" s="98"/>
      <c r="P468" s="98"/>
      <c r="Q468" s="98"/>
      <c r="R468" s="98"/>
      <c r="S468" s="398"/>
      <c r="T468" s="398"/>
      <c r="U468" s="98"/>
      <c r="V468" s="98"/>
      <c r="W468" s="98"/>
      <c r="X468" s="98"/>
      <c r="Y468" s="98"/>
      <c r="Z468" s="98"/>
      <c r="AA468" s="98"/>
      <c r="AB468" s="98"/>
      <c r="AC468" s="98"/>
      <c r="AD468" s="98"/>
      <c r="AE468" s="98"/>
      <c r="AF468" s="98"/>
    </row>
    <row r="469" ht="13.5" customHeight="1">
      <c r="A469" s="98"/>
      <c r="B469" s="98"/>
      <c r="C469" s="98"/>
      <c r="D469" s="98"/>
      <c r="E469" s="98"/>
      <c r="F469" s="78"/>
      <c r="G469" s="881"/>
      <c r="H469" s="98"/>
      <c r="I469" s="98"/>
      <c r="J469" s="98"/>
      <c r="K469" s="98"/>
      <c r="L469" s="98"/>
      <c r="M469" s="98"/>
      <c r="N469" s="98"/>
      <c r="O469" s="98"/>
      <c r="P469" s="98"/>
      <c r="Q469" s="98"/>
      <c r="R469" s="98"/>
      <c r="S469" s="398"/>
      <c r="T469" s="398"/>
      <c r="U469" s="98"/>
      <c r="V469" s="98"/>
      <c r="W469" s="98"/>
      <c r="X469" s="98"/>
      <c r="Y469" s="98"/>
      <c r="Z469" s="98"/>
      <c r="AA469" s="98"/>
      <c r="AB469" s="98"/>
      <c r="AC469" s="98"/>
      <c r="AD469" s="98"/>
      <c r="AE469" s="98"/>
      <c r="AF469" s="98"/>
    </row>
    <row r="470" ht="13.5" customHeight="1">
      <c r="A470" s="98"/>
      <c r="B470" s="98"/>
      <c r="C470" s="98"/>
      <c r="D470" s="98"/>
      <c r="E470" s="98"/>
      <c r="F470" s="78"/>
      <c r="G470" s="881"/>
      <c r="H470" s="98"/>
      <c r="I470" s="98"/>
      <c r="J470" s="98"/>
      <c r="K470" s="98"/>
      <c r="L470" s="98"/>
      <c r="M470" s="98"/>
      <c r="N470" s="98"/>
      <c r="O470" s="98"/>
      <c r="P470" s="98"/>
      <c r="Q470" s="98"/>
      <c r="R470" s="98"/>
      <c r="S470" s="398"/>
      <c r="T470" s="398"/>
      <c r="U470" s="98"/>
      <c r="V470" s="98"/>
      <c r="W470" s="98"/>
      <c r="X470" s="98"/>
      <c r="Y470" s="98"/>
      <c r="Z470" s="98"/>
      <c r="AA470" s="98"/>
      <c r="AB470" s="98"/>
      <c r="AC470" s="98"/>
      <c r="AD470" s="98"/>
      <c r="AE470" s="98"/>
      <c r="AF470" s="98"/>
    </row>
    <row r="471" ht="13.5" customHeight="1">
      <c r="A471" s="98"/>
      <c r="B471" s="98"/>
      <c r="C471" s="98"/>
      <c r="D471" s="98"/>
      <c r="E471" s="98"/>
      <c r="F471" s="78"/>
      <c r="G471" s="881"/>
      <c r="H471" s="98"/>
      <c r="I471" s="98"/>
      <c r="J471" s="98"/>
      <c r="K471" s="98"/>
      <c r="L471" s="98"/>
      <c r="M471" s="98"/>
      <c r="N471" s="98"/>
      <c r="O471" s="98"/>
      <c r="P471" s="98"/>
      <c r="Q471" s="98"/>
      <c r="R471" s="98"/>
      <c r="S471" s="398"/>
      <c r="T471" s="398"/>
      <c r="U471" s="98"/>
      <c r="V471" s="98"/>
      <c r="W471" s="98"/>
      <c r="X471" s="98"/>
      <c r="Y471" s="98"/>
      <c r="Z471" s="98"/>
      <c r="AA471" s="98"/>
      <c r="AB471" s="98"/>
      <c r="AC471" s="98"/>
      <c r="AD471" s="98"/>
      <c r="AE471" s="98"/>
      <c r="AF471" s="98"/>
    </row>
    <row r="472" ht="13.5" customHeight="1">
      <c r="A472" s="98"/>
      <c r="B472" s="98"/>
      <c r="C472" s="98"/>
      <c r="D472" s="98"/>
      <c r="E472" s="98"/>
      <c r="F472" s="78"/>
      <c r="G472" s="881"/>
      <c r="H472" s="98"/>
      <c r="I472" s="98"/>
      <c r="J472" s="98"/>
      <c r="K472" s="98"/>
      <c r="L472" s="98"/>
      <c r="M472" s="98"/>
      <c r="N472" s="98"/>
      <c r="O472" s="98"/>
      <c r="P472" s="98"/>
      <c r="Q472" s="98"/>
      <c r="R472" s="98"/>
      <c r="S472" s="398"/>
      <c r="T472" s="398"/>
      <c r="U472" s="98"/>
      <c r="V472" s="98"/>
      <c r="W472" s="98"/>
      <c r="X472" s="98"/>
      <c r="Y472" s="98"/>
      <c r="Z472" s="98"/>
      <c r="AA472" s="98"/>
      <c r="AB472" s="98"/>
      <c r="AC472" s="98"/>
      <c r="AD472" s="98"/>
      <c r="AE472" s="98"/>
      <c r="AF472" s="98"/>
    </row>
    <row r="473" ht="13.5" customHeight="1">
      <c r="A473" s="98"/>
      <c r="B473" s="98"/>
      <c r="C473" s="98"/>
      <c r="D473" s="98"/>
      <c r="E473" s="98"/>
      <c r="F473" s="78"/>
      <c r="G473" s="881"/>
      <c r="H473" s="98"/>
      <c r="I473" s="98"/>
      <c r="J473" s="98"/>
      <c r="K473" s="98"/>
      <c r="L473" s="98"/>
      <c r="M473" s="98"/>
      <c r="N473" s="98"/>
      <c r="O473" s="98"/>
      <c r="P473" s="98"/>
      <c r="Q473" s="98"/>
      <c r="R473" s="98"/>
      <c r="S473" s="398"/>
      <c r="T473" s="398"/>
      <c r="U473" s="98"/>
      <c r="V473" s="98"/>
      <c r="W473" s="98"/>
      <c r="X473" s="98"/>
      <c r="Y473" s="98"/>
      <c r="Z473" s="98"/>
      <c r="AA473" s="98"/>
      <c r="AB473" s="98"/>
      <c r="AC473" s="98"/>
      <c r="AD473" s="98"/>
      <c r="AE473" s="98"/>
      <c r="AF473" s="98"/>
    </row>
    <row r="474" ht="13.5" customHeight="1">
      <c r="A474" s="98"/>
      <c r="B474" s="98"/>
      <c r="C474" s="98"/>
      <c r="D474" s="98"/>
      <c r="E474" s="98"/>
      <c r="F474" s="78"/>
      <c r="G474" s="881"/>
      <c r="H474" s="98"/>
      <c r="I474" s="98"/>
      <c r="J474" s="98"/>
      <c r="K474" s="98"/>
      <c r="L474" s="98"/>
      <c r="M474" s="98"/>
      <c r="N474" s="98"/>
      <c r="O474" s="98"/>
      <c r="P474" s="98"/>
      <c r="Q474" s="98"/>
      <c r="R474" s="98"/>
      <c r="S474" s="398"/>
      <c r="T474" s="398"/>
      <c r="U474" s="98"/>
      <c r="V474" s="98"/>
      <c r="W474" s="98"/>
      <c r="X474" s="98"/>
      <c r="Y474" s="98"/>
      <c r="Z474" s="98"/>
      <c r="AA474" s="98"/>
      <c r="AB474" s="98"/>
      <c r="AC474" s="98"/>
      <c r="AD474" s="98"/>
      <c r="AE474" s="98"/>
      <c r="AF474" s="98"/>
    </row>
    <row r="475" ht="13.5" customHeight="1">
      <c r="A475" s="98"/>
      <c r="B475" s="98"/>
      <c r="C475" s="98"/>
      <c r="D475" s="98"/>
      <c r="E475" s="98"/>
      <c r="F475" s="78"/>
      <c r="G475" s="881"/>
      <c r="H475" s="98"/>
      <c r="I475" s="98"/>
      <c r="J475" s="98"/>
      <c r="K475" s="98"/>
      <c r="L475" s="98"/>
      <c r="M475" s="98"/>
      <c r="N475" s="98"/>
      <c r="O475" s="98"/>
      <c r="P475" s="98"/>
      <c r="Q475" s="98"/>
      <c r="R475" s="98"/>
      <c r="S475" s="398"/>
      <c r="T475" s="398"/>
      <c r="U475" s="98"/>
      <c r="V475" s="98"/>
      <c r="W475" s="98"/>
      <c r="X475" s="98"/>
      <c r="Y475" s="98"/>
      <c r="Z475" s="98"/>
      <c r="AA475" s="98"/>
      <c r="AB475" s="98"/>
      <c r="AC475" s="98"/>
      <c r="AD475" s="98"/>
      <c r="AE475" s="98"/>
      <c r="AF475" s="98"/>
    </row>
    <row r="476" ht="13.5" customHeight="1">
      <c r="A476" s="98"/>
      <c r="B476" s="98"/>
      <c r="C476" s="98"/>
      <c r="D476" s="98"/>
      <c r="E476" s="98"/>
      <c r="F476" s="78"/>
      <c r="G476" s="881"/>
      <c r="H476" s="98"/>
      <c r="I476" s="98"/>
      <c r="J476" s="98"/>
      <c r="K476" s="98"/>
      <c r="L476" s="98"/>
      <c r="M476" s="98"/>
      <c r="N476" s="98"/>
      <c r="O476" s="98"/>
      <c r="P476" s="98"/>
      <c r="Q476" s="98"/>
      <c r="R476" s="98"/>
      <c r="S476" s="398"/>
      <c r="T476" s="398"/>
      <c r="U476" s="98"/>
      <c r="V476" s="98"/>
      <c r="W476" s="98"/>
      <c r="X476" s="98"/>
      <c r="Y476" s="98"/>
      <c r="Z476" s="98"/>
      <c r="AA476" s="98"/>
      <c r="AB476" s="98"/>
      <c r="AC476" s="98"/>
      <c r="AD476" s="98"/>
      <c r="AE476" s="98"/>
      <c r="AF476" s="98"/>
    </row>
    <row r="477" ht="13.5" customHeight="1">
      <c r="A477" s="98"/>
      <c r="B477" s="98"/>
      <c r="C477" s="98"/>
      <c r="D477" s="98"/>
      <c r="E477" s="98"/>
      <c r="F477" s="78"/>
      <c r="G477" s="881"/>
      <c r="H477" s="98"/>
      <c r="I477" s="98"/>
      <c r="J477" s="98"/>
      <c r="K477" s="98"/>
      <c r="L477" s="98"/>
      <c r="M477" s="98"/>
      <c r="N477" s="98"/>
      <c r="O477" s="98"/>
      <c r="P477" s="98"/>
      <c r="Q477" s="98"/>
      <c r="R477" s="98"/>
      <c r="S477" s="398"/>
      <c r="T477" s="398"/>
      <c r="U477" s="98"/>
      <c r="V477" s="98"/>
      <c r="W477" s="98"/>
      <c r="X477" s="98"/>
      <c r="Y477" s="98"/>
      <c r="Z477" s="98"/>
      <c r="AA477" s="98"/>
      <c r="AB477" s="98"/>
      <c r="AC477" s="98"/>
      <c r="AD477" s="98"/>
      <c r="AE477" s="98"/>
      <c r="AF477" s="98"/>
    </row>
    <row r="478" ht="13.5" customHeight="1">
      <c r="A478" s="98"/>
      <c r="B478" s="98"/>
      <c r="C478" s="98"/>
      <c r="D478" s="98"/>
      <c r="E478" s="98"/>
      <c r="F478" s="78"/>
      <c r="G478" s="881"/>
      <c r="H478" s="98"/>
      <c r="I478" s="98"/>
      <c r="J478" s="98"/>
      <c r="K478" s="98"/>
      <c r="L478" s="98"/>
      <c r="M478" s="98"/>
      <c r="N478" s="98"/>
      <c r="O478" s="98"/>
      <c r="P478" s="98"/>
      <c r="Q478" s="98"/>
      <c r="R478" s="98"/>
      <c r="S478" s="398"/>
      <c r="T478" s="398"/>
      <c r="U478" s="98"/>
      <c r="V478" s="98"/>
      <c r="W478" s="98"/>
      <c r="X478" s="98"/>
      <c r="Y478" s="98"/>
      <c r="Z478" s="98"/>
      <c r="AA478" s="98"/>
      <c r="AB478" s="98"/>
      <c r="AC478" s="98"/>
      <c r="AD478" s="98"/>
      <c r="AE478" s="98"/>
      <c r="AF478" s="98"/>
    </row>
    <row r="479" ht="13.5" customHeight="1">
      <c r="A479" s="98"/>
      <c r="B479" s="98"/>
      <c r="C479" s="98"/>
      <c r="D479" s="98"/>
      <c r="E479" s="98"/>
      <c r="F479" s="78"/>
      <c r="G479" s="881"/>
      <c r="H479" s="98"/>
      <c r="I479" s="98"/>
      <c r="J479" s="98"/>
      <c r="K479" s="98"/>
      <c r="L479" s="98"/>
      <c r="M479" s="98"/>
      <c r="N479" s="98"/>
      <c r="O479" s="98"/>
      <c r="P479" s="98"/>
      <c r="Q479" s="98"/>
      <c r="R479" s="98"/>
      <c r="S479" s="398"/>
      <c r="T479" s="398"/>
      <c r="U479" s="98"/>
      <c r="V479" s="98"/>
      <c r="W479" s="98"/>
      <c r="X479" s="98"/>
      <c r="Y479" s="98"/>
      <c r="Z479" s="98"/>
      <c r="AA479" s="98"/>
      <c r="AB479" s="98"/>
      <c r="AC479" s="98"/>
      <c r="AD479" s="98"/>
      <c r="AE479" s="98"/>
      <c r="AF479" s="98"/>
    </row>
    <row r="480" ht="13.5" customHeight="1">
      <c r="A480" s="98"/>
      <c r="B480" s="98"/>
      <c r="C480" s="98"/>
      <c r="D480" s="98"/>
      <c r="E480" s="98"/>
      <c r="F480" s="78"/>
      <c r="G480" s="881"/>
      <c r="H480" s="98"/>
      <c r="I480" s="98"/>
      <c r="J480" s="98"/>
      <c r="K480" s="98"/>
      <c r="L480" s="98"/>
      <c r="M480" s="98"/>
      <c r="N480" s="98"/>
      <c r="O480" s="98"/>
      <c r="P480" s="98"/>
      <c r="Q480" s="98"/>
      <c r="R480" s="98"/>
      <c r="S480" s="398"/>
      <c r="T480" s="398"/>
      <c r="U480" s="98"/>
      <c r="V480" s="98"/>
      <c r="W480" s="98"/>
      <c r="X480" s="98"/>
      <c r="Y480" s="98"/>
      <c r="Z480" s="98"/>
      <c r="AA480" s="98"/>
      <c r="AB480" s="98"/>
      <c r="AC480" s="98"/>
      <c r="AD480" s="98"/>
      <c r="AE480" s="98"/>
      <c r="AF480" s="98"/>
    </row>
    <row r="481" ht="13.5" customHeight="1">
      <c r="A481" s="98"/>
      <c r="B481" s="98"/>
      <c r="C481" s="98"/>
      <c r="D481" s="98"/>
      <c r="E481" s="98"/>
      <c r="F481" s="78"/>
      <c r="G481" s="881"/>
      <c r="H481" s="98"/>
      <c r="I481" s="98"/>
      <c r="J481" s="98"/>
      <c r="K481" s="98"/>
      <c r="L481" s="98"/>
      <c r="M481" s="98"/>
      <c r="N481" s="98"/>
      <c r="O481" s="98"/>
      <c r="P481" s="98"/>
      <c r="Q481" s="98"/>
      <c r="R481" s="98"/>
      <c r="S481" s="398"/>
      <c r="T481" s="398"/>
      <c r="U481" s="98"/>
      <c r="V481" s="98"/>
      <c r="W481" s="98"/>
      <c r="X481" s="98"/>
      <c r="Y481" s="98"/>
      <c r="Z481" s="98"/>
      <c r="AA481" s="98"/>
      <c r="AB481" s="98"/>
      <c r="AC481" s="98"/>
      <c r="AD481" s="98"/>
      <c r="AE481" s="98"/>
      <c r="AF481" s="98"/>
    </row>
    <row r="482" ht="13.5" customHeight="1">
      <c r="A482" s="98"/>
      <c r="B482" s="98"/>
      <c r="C482" s="98"/>
      <c r="D482" s="98"/>
      <c r="E482" s="98"/>
      <c r="F482" s="78"/>
      <c r="G482" s="881"/>
      <c r="H482" s="98"/>
      <c r="I482" s="98"/>
      <c r="J482" s="98"/>
      <c r="K482" s="98"/>
      <c r="L482" s="98"/>
      <c r="M482" s="98"/>
      <c r="N482" s="98"/>
      <c r="O482" s="98"/>
      <c r="P482" s="98"/>
      <c r="Q482" s="98"/>
      <c r="R482" s="98"/>
      <c r="S482" s="398"/>
      <c r="T482" s="398"/>
      <c r="U482" s="98"/>
      <c r="V482" s="98"/>
      <c r="W482" s="98"/>
      <c r="X482" s="98"/>
      <c r="Y482" s="98"/>
      <c r="Z482" s="98"/>
      <c r="AA482" s="98"/>
      <c r="AB482" s="98"/>
      <c r="AC482" s="98"/>
      <c r="AD482" s="98"/>
      <c r="AE482" s="98"/>
      <c r="AF482" s="98"/>
    </row>
    <row r="483" ht="13.5" customHeight="1">
      <c r="A483" s="98"/>
      <c r="B483" s="98"/>
      <c r="C483" s="98"/>
      <c r="D483" s="98"/>
      <c r="E483" s="98"/>
      <c r="F483" s="78"/>
      <c r="G483" s="881"/>
      <c r="H483" s="98"/>
      <c r="I483" s="98"/>
      <c r="J483" s="98"/>
      <c r="K483" s="98"/>
      <c r="L483" s="98"/>
      <c r="M483" s="98"/>
      <c r="N483" s="98"/>
      <c r="O483" s="98"/>
      <c r="P483" s="98"/>
      <c r="Q483" s="98"/>
      <c r="R483" s="98"/>
      <c r="S483" s="398"/>
      <c r="T483" s="398"/>
      <c r="U483" s="98"/>
      <c r="V483" s="98"/>
      <c r="W483" s="98"/>
      <c r="X483" s="98"/>
      <c r="Y483" s="98"/>
      <c r="Z483" s="98"/>
      <c r="AA483" s="98"/>
      <c r="AB483" s="98"/>
      <c r="AC483" s="98"/>
      <c r="AD483" s="98"/>
      <c r="AE483" s="98"/>
      <c r="AF483" s="98"/>
    </row>
    <row r="484" ht="13.5" customHeight="1">
      <c r="A484" s="98"/>
      <c r="B484" s="98"/>
      <c r="C484" s="98"/>
      <c r="D484" s="98"/>
      <c r="E484" s="98"/>
      <c r="F484" s="78"/>
      <c r="G484" s="881"/>
      <c r="H484" s="98"/>
      <c r="I484" s="98"/>
      <c r="J484" s="98"/>
      <c r="K484" s="98"/>
      <c r="L484" s="98"/>
      <c r="M484" s="98"/>
      <c r="N484" s="98"/>
      <c r="O484" s="98"/>
      <c r="P484" s="98"/>
      <c r="Q484" s="98"/>
      <c r="R484" s="98"/>
      <c r="S484" s="398"/>
      <c r="T484" s="398"/>
      <c r="U484" s="98"/>
      <c r="V484" s="98"/>
      <c r="W484" s="98"/>
      <c r="X484" s="98"/>
      <c r="Y484" s="98"/>
      <c r="Z484" s="98"/>
      <c r="AA484" s="98"/>
      <c r="AB484" s="98"/>
      <c r="AC484" s="98"/>
      <c r="AD484" s="98"/>
      <c r="AE484" s="98"/>
      <c r="AF484" s="98"/>
    </row>
    <row r="485" ht="13.5" customHeight="1">
      <c r="A485" s="98"/>
      <c r="B485" s="98"/>
      <c r="C485" s="98"/>
      <c r="D485" s="98"/>
      <c r="E485" s="98"/>
      <c r="F485" s="78"/>
      <c r="G485" s="881"/>
      <c r="H485" s="98"/>
      <c r="I485" s="98"/>
      <c r="J485" s="98"/>
      <c r="K485" s="98"/>
      <c r="L485" s="98"/>
      <c r="M485" s="98"/>
      <c r="N485" s="98"/>
      <c r="O485" s="98"/>
      <c r="P485" s="98"/>
      <c r="Q485" s="98"/>
      <c r="R485" s="98"/>
      <c r="S485" s="398"/>
      <c r="T485" s="398"/>
      <c r="U485" s="98"/>
      <c r="V485" s="98"/>
      <c r="W485" s="98"/>
      <c r="X485" s="98"/>
      <c r="Y485" s="98"/>
      <c r="Z485" s="98"/>
      <c r="AA485" s="98"/>
      <c r="AB485" s="98"/>
      <c r="AC485" s="98"/>
      <c r="AD485" s="98"/>
      <c r="AE485" s="98"/>
      <c r="AF485" s="98"/>
    </row>
    <row r="486" ht="13.5" customHeight="1">
      <c r="A486" s="98"/>
      <c r="B486" s="98"/>
      <c r="C486" s="98"/>
      <c r="D486" s="98"/>
      <c r="E486" s="98"/>
      <c r="F486" s="78"/>
      <c r="G486" s="881"/>
      <c r="H486" s="98"/>
      <c r="I486" s="98"/>
      <c r="J486" s="98"/>
      <c r="K486" s="98"/>
      <c r="L486" s="98"/>
      <c r="M486" s="98"/>
      <c r="N486" s="98"/>
      <c r="O486" s="98"/>
      <c r="P486" s="98"/>
      <c r="Q486" s="98"/>
      <c r="R486" s="98"/>
      <c r="S486" s="398"/>
      <c r="T486" s="398"/>
      <c r="U486" s="98"/>
      <c r="V486" s="98"/>
      <c r="W486" s="98"/>
      <c r="X486" s="98"/>
      <c r="Y486" s="98"/>
      <c r="Z486" s="98"/>
      <c r="AA486" s="98"/>
      <c r="AB486" s="98"/>
      <c r="AC486" s="98"/>
      <c r="AD486" s="98"/>
      <c r="AE486" s="98"/>
      <c r="AF486" s="98"/>
    </row>
    <row r="487" ht="13.5" customHeight="1">
      <c r="A487" s="98"/>
      <c r="B487" s="98"/>
      <c r="C487" s="98"/>
      <c r="D487" s="98"/>
      <c r="E487" s="98"/>
      <c r="F487" s="78"/>
      <c r="G487" s="881"/>
      <c r="H487" s="98"/>
      <c r="I487" s="98"/>
      <c r="J487" s="98"/>
      <c r="K487" s="98"/>
      <c r="L487" s="98"/>
      <c r="M487" s="98"/>
      <c r="N487" s="98"/>
      <c r="O487" s="98"/>
      <c r="P487" s="98"/>
      <c r="Q487" s="98"/>
      <c r="R487" s="98"/>
      <c r="S487" s="398"/>
      <c r="T487" s="398"/>
      <c r="U487" s="98"/>
      <c r="V487" s="98"/>
      <c r="W487" s="98"/>
      <c r="X487" s="98"/>
      <c r="Y487" s="98"/>
      <c r="Z487" s="98"/>
      <c r="AA487" s="98"/>
      <c r="AB487" s="98"/>
      <c r="AC487" s="98"/>
      <c r="AD487" s="98"/>
      <c r="AE487" s="98"/>
      <c r="AF487" s="98"/>
    </row>
    <row r="488" ht="13.5" customHeight="1">
      <c r="A488" s="98"/>
      <c r="B488" s="98"/>
      <c r="C488" s="98"/>
      <c r="D488" s="98"/>
      <c r="E488" s="98"/>
      <c r="F488" s="78"/>
      <c r="G488" s="881"/>
      <c r="H488" s="98"/>
      <c r="I488" s="98"/>
      <c r="J488" s="98"/>
      <c r="K488" s="98"/>
      <c r="L488" s="98"/>
      <c r="M488" s="98"/>
      <c r="N488" s="98"/>
      <c r="O488" s="98"/>
      <c r="P488" s="98"/>
      <c r="Q488" s="98"/>
      <c r="R488" s="98"/>
      <c r="S488" s="398"/>
      <c r="T488" s="398"/>
      <c r="U488" s="98"/>
      <c r="V488" s="98"/>
      <c r="W488" s="98"/>
      <c r="X488" s="98"/>
      <c r="Y488" s="98"/>
      <c r="Z488" s="98"/>
      <c r="AA488" s="98"/>
      <c r="AB488" s="98"/>
      <c r="AC488" s="98"/>
      <c r="AD488" s="98"/>
      <c r="AE488" s="98"/>
      <c r="AF488" s="98"/>
    </row>
    <row r="489" ht="13.5" customHeight="1">
      <c r="A489" s="98"/>
      <c r="B489" s="98"/>
      <c r="C489" s="98"/>
      <c r="D489" s="98"/>
      <c r="E489" s="98"/>
      <c r="F489" s="78"/>
      <c r="G489" s="881"/>
      <c r="H489" s="98"/>
      <c r="I489" s="98"/>
      <c r="J489" s="98"/>
      <c r="K489" s="98"/>
      <c r="L489" s="98"/>
      <c r="M489" s="98"/>
      <c r="N489" s="98"/>
      <c r="O489" s="98"/>
      <c r="P489" s="98"/>
      <c r="Q489" s="98"/>
      <c r="R489" s="98"/>
      <c r="S489" s="398"/>
      <c r="T489" s="398"/>
      <c r="U489" s="98"/>
      <c r="V489" s="98"/>
      <c r="W489" s="98"/>
      <c r="X489" s="98"/>
      <c r="Y489" s="98"/>
      <c r="Z489" s="98"/>
      <c r="AA489" s="98"/>
      <c r="AB489" s="98"/>
      <c r="AC489" s="98"/>
      <c r="AD489" s="98"/>
      <c r="AE489" s="98"/>
      <c r="AF489" s="98"/>
    </row>
    <row r="490" ht="13.5" customHeight="1">
      <c r="A490" s="98"/>
      <c r="B490" s="98"/>
      <c r="C490" s="98"/>
      <c r="D490" s="98"/>
      <c r="E490" s="98"/>
      <c r="F490" s="78"/>
      <c r="G490" s="881"/>
      <c r="H490" s="98"/>
      <c r="I490" s="98"/>
      <c r="J490" s="98"/>
      <c r="K490" s="98"/>
      <c r="L490" s="98"/>
      <c r="M490" s="98"/>
      <c r="N490" s="98"/>
      <c r="O490" s="98"/>
      <c r="P490" s="98"/>
      <c r="Q490" s="98"/>
      <c r="R490" s="98"/>
      <c r="S490" s="398"/>
      <c r="T490" s="398"/>
      <c r="U490" s="98"/>
      <c r="V490" s="98"/>
      <c r="W490" s="98"/>
      <c r="X490" s="98"/>
      <c r="Y490" s="98"/>
      <c r="Z490" s="98"/>
      <c r="AA490" s="98"/>
      <c r="AB490" s="98"/>
      <c r="AC490" s="98"/>
      <c r="AD490" s="98"/>
      <c r="AE490" s="98"/>
      <c r="AF490" s="98"/>
    </row>
    <row r="491" ht="13.5" customHeight="1">
      <c r="A491" s="98"/>
      <c r="B491" s="98"/>
      <c r="C491" s="98"/>
      <c r="D491" s="98"/>
      <c r="E491" s="98"/>
      <c r="F491" s="78"/>
      <c r="G491" s="881"/>
      <c r="H491" s="98"/>
      <c r="I491" s="98"/>
      <c r="J491" s="98"/>
      <c r="K491" s="98"/>
      <c r="L491" s="98"/>
      <c r="M491" s="98"/>
      <c r="N491" s="98"/>
      <c r="O491" s="98"/>
      <c r="P491" s="98"/>
      <c r="Q491" s="98"/>
      <c r="R491" s="98"/>
      <c r="S491" s="398"/>
      <c r="T491" s="398"/>
      <c r="U491" s="98"/>
      <c r="V491" s="98"/>
      <c r="W491" s="98"/>
      <c r="X491" s="98"/>
      <c r="Y491" s="98"/>
      <c r="Z491" s="98"/>
      <c r="AA491" s="98"/>
      <c r="AB491" s="98"/>
      <c r="AC491" s="98"/>
      <c r="AD491" s="98"/>
      <c r="AE491" s="98"/>
      <c r="AF491" s="98"/>
    </row>
    <row r="492" ht="13.5" customHeight="1">
      <c r="A492" s="98"/>
      <c r="B492" s="98"/>
      <c r="C492" s="98"/>
      <c r="D492" s="98"/>
      <c r="E492" s="98"/>
      <c r="F492" s="78"/>
      <c r="G492" s="881"/>
      <c r="H492" s="98"/>
      <c r="I492" s="98"/>
      <c r="J492" s="98"/>
      <c r="K492" s="98"/>
      <c r="L492" s="98"/>
      <c r="M492" s="98"/>
      <c r="N492" s="98"/>
      <c r="O492" s="98"/>
      <c r="P492" s="98"/>
      <c r="Q492" s="98"/>
      <c r="R492" s="98"/>
      <c r="S492" s="398"/>
      <c r="T492" s="398"/>
      <c r="U492" s="98"/>
      <c r="V492" s="98"/>
      <c r="W492" s="98"/>
      <c r="X492" s="98"/>
      <c r="Y492" s="98"/>
      <c r="Z492" s="98"/>
      <c r="AA492" s="98"/>
      <c r="AB492" s="98"/>
      <c r="AC492" s="98"/>
      <c r="AD492" s="98"/>
      <c r="AE492" s="98"/>
      <c r="AF492" s="98"/>
    </row>
    <row r="493" ht="13.5" customHeight="1">
      <c r="A493" s="98"/>
      <c r="B493" s="98"/>
      <c r="C493" s="98"/>
      <c r="D493" s="98"/>
      <c r="E493" s="98"/>
      <c r="F493" s="78"/>
      <c r="G493" s="881"/>
      <c r="H493" s="98"/>
      <c r="I493" s="98"/>
      <c r="J493" s="98"/>
      <c r="K493" s="98"/>
      <c r="L493" s="98"/>
      <c r="M493" s="98"/>
      <c r="N493" s="98"/>
      <c r="O493" s="98"/>
      <c r="P493" s="98"/>
      <c r="Q493" s="98"/>
      <c r="R493" s="98"/>
      <c r="S493" s="398"/>
      <c r="T493" s="398"/>
      <c r="U493" s="98"/>
      <c r="V493" s="98"/>
      <c r="W493" s="98"/>
      <c r="X493" s="98"/>
      <c r="Y493" s="98"/>
      <c r="Z493" s="98"/>
      <c r="AA493" s="98"/>
      <c r="AB493" s="98"/>
      <c r="AC493" s="98"/>
      <c r="AD493" s="98"/>
      <c r="AE493" s="98"/>
      <c r="AF493" s="98"/>
    </row>
    <row r="494" ht="13.5" customHeight="1">
      <c r="A494" s="98"/>
      <c r="B494" s="98"/>
      <c r="C494" s="98"/>
      <c r="D494" s="98"/>
      <c r="E494" s="98"/>
      <c r="F494" s="78"/>
      <c r="G494" s="881"/>
      <c r="H494" s="98"/>
      <c r="I494" s="98"/>
      <c r="J494" s="98"/>
      <c r="K494" s="98"/>
      <c r="L494" s="98"/>
      <c r="M494" s="98"/>
      <c r="N494" s="98"/>
      <c r="O494" s="98"/>
      <c r="P494" s="98"/>
      <c r="Q494" s="98"/>
      <c r="R494" s="98"/>
      <c r="S494" s="398"/>
      <c r="T494" s="398"/>
      <c r="U494" s="98"/>
      <c r="V494" s="98"/>
      <c r="W494" s="98"/>
      <c r="X494" s="98"/>
      <c r="Y494" s="98"/>
      <c r="Z494" s="98"/>
      <c r="AA494" s="98"/>
      <c r="AB494" s="98"/>
      <c r="AC494" s="98"/>
      <c r="AD494" s="98"/>
      <c r="AE494" s="98"/>
      <c r="AF494" s="98"/>
    </row>
    <row r="495" ht="13.5" customHeight="1">
      <c r="A495" s="98"/>
      <c r="B495" s="98"/>
      <c r="C495" s="98"/>
      <c r="D495" s="98"/>
      <c r="E495" s="98"/>
      <c r="F495" s="78"/>
      <c r="G495" s="881"/>
      <c r="H495" s="98"/>
      <c r="I495" s="98"/>
      <c r="J495" s="98"/>
      <c r="K495" s="98"/>
      <c r="L495" s="98"/>
      <c r="M495" s="98"/>
      <c r="N495" s="98"/>
      <c r="O495" s="98"/>
      <c r="P495" s="98"/>
      <c r="Q495" s="98"/>
      <c r="R495" s="98"/>
      <c r="S495" s="398"/>
      <c r="T495" s="398"/>
      <c r="U495" s="98"/>
      <c r="V495" s="98"/>
      <c r="W495" s="98"/>
      <c r="X495" s="98"/>
      <c r="Y495" s="98"/>
      <c r="Z495" s="98"/>
      <c r="AA495" s="98"/>
      <c r="AB495" s="98"/>
      <c r="AC495" s="98"/>
      <c r="AD495" s="98"/>
      <c r="AE495" s="98"/>
      <c r="AF495" s="98"/>
    </row>
    <row r="496" ht="13.5" customHeight="1">
      <c r="A496" s="98"/>
      <c r="B496" s="98"/>
      <c r="C496" s="98"/>
      <c r="D496" s="98"/>
      <c r="E496" s="98"/>
      <c r="F496" s="78"/>
      <c r="G496" s="881"/>
      <c r="H496" s="98"/>
      <c r="I496" s="98"/>
      <c r="J496" s="98"/>
      <c r="K496" s="98"/>
      <c r="L496" s="98"/>
      <c r="M496" s="98"/>
      <c r="N496" s="98"/>
      <c r="O496" s="98"/>
      <c r="P496" s="98"/>
      <c r="Q496" s="98"/>
      <c r="R496" s="98"/>
      <c r="S496" s="398"/>
      <c r="T496" s="398"/>
      <c r="U496" s="98"/>
      <c r="V496" s="98"/>
      <c r="W496" s="98"/>
      <c r="X496" s="98"/>
      <c r="Y496" s="98"/>
      <c r="Z496" s="98"/>
      <c r="AA496" s="98"/>
      <c r="AB496" s="98"/>
      <c r="AC496" s="98"/>
      <c r="AD496" s="98"/>
      <c r="AE496" s="98"/>
      <c r="AF496" s="98"/>
    </row>
    <row r="497" ht="13.5" customHeight="1">
      <c r="A497" s="98"/>
      <c r="B497" s="98"/>
      <c r="C497" s="98"/>
      <c r="D497" s="98"/>
      <c r="E497" s="98"/>
      <c r="F497" s="78"/>
      <c r="G497" s="881"/>
      <c r="H497" s="98"/>
      <c r="I497" s="98"/>
      <c r="J497" s="98"/>
      <c r="K497" s="98"/>
      <c r="L497" s="98"/>
      <c r="M497" s="98"/>
      <c r="N497" s="98"/>
      <c r="O497" s="98"/>
      <c r="P497" s="98"/>
      <c r="Q497" s="98"/>
      <c r="R497" s="98"/>
      <c r="S497" s="398"/>
      <c r="T497" s="398"/>
      <c r="U497" s="98"/>
      <c r="V497" s="98"/>
      <c r="W497" s="98"/>
      <c r="X497" s="98"/>
      <c r="Y497" s="98"/>
      <c r="Z497" s="98"/>
      <c r="AA497" s="98"/>
      <c r="AB497" s="98"/>
      <c r="AC497" s="98"/>
      <c r="AD497" s="98"/>
      <c r="AE497" s="98"/>
      <c r="AF497" s="98"/>
    </row>
    <row r="498" ht="13.5" customHeight="1">
      <c r="A498" s="98"/>
      <c r="B498" s="98"/>
      <c r="C498" s="98"/>
      <c r="D498" s="98"/>
      <c r="E498" s="98"/>
      <c r="F498" s="78"/>
      <c r="G498" s="881"/>
      <c r="H498" s="98"/>
      <c r="I498" s="98"/>
      <c r="J498" s="98"/>
      <c r="K498" s="98"/>
      <c r="L498" s="98"/>
      <c r="M498" s="98"/>
      <c r="N498" s="98"/>
      <c r="O498" s="98"/>
      <c r="P498" s="98"/>
      <c r="Q498" s="98"/>
      <c r="R498" s="98"/>
      <c r="S498" s="398"/>
      <c r="T498" s="398"/>
      <c r="U498" s="98"/>
      <c r="V498" s="98"/>
      <c r="W498" s="98"/>
      <c r="X498" s="98"/>
      <c r="Y498" s="98"/>
      <c r="Z498" s="98"/>
      <c r="AA498" s="98"/>
      <c r="AB498" s="98"/>
      <c r="AC498" s="98"/>
      <c r="AD498" s="98"/>
      <c r="AE498" s="98"/>
      <c r="AF498" s="98"/>
    </row>
    <row r="499" ht="13.5" customHeight="1">
      <c r="A499" s="98"/>
      <c r="B499" s="98"/>
      <c r="C499" s="98"/>
      <c r="D499" s="98"/>
      <c r="E499" s="98"/>
      <c r="F499" s="78"/>
      <c r="G499" s="881"/>
      <c r="H499" s="98"/>
      <c r="I499" s="98"/>
      <c r="J499" s="98"/>
      <c r="K499" s="98"/>
      <c r="L499" s="98"/>
      <c r="M499" s="98"/>
      <c r="N499" s="98"/>
      <c r="O499" s="98"/>
      <c r="P499" s="98"/>
      <c r="Q499" s="98"/>
      <c r="R499" s="98"/>
      <c r="S499" s="398"/>
      <c r="T499" s="398"/>
      <c r="U499" s="98"/>
      <c r="V499" s="98"/>
      <c r="W499" s="98"/>
      <c r="X499" s="98"/>
      <c r="Y499" s="98"/>
      <c r="Z499" s="98"/>
      <c r="AA499" s="98"/>
      <c r="AB499" s="98"/>
      <c r="AC499" s="98"/>
      <c r="AD499" s="98"/>
      <c r="AE499" s="98"/>
      <c r="AF499" s="98"/>
    </row>
    <row r="500" ht="13.5" customHeight="1">
      <c r="A500" s="98"/>
      <c r="B500" s="98"/>
      <c r="C500" s="98"/>
      <c r="D500" s="98"/>
      <c r="E500" s="98"/>
      <c r="F500" s="78"/>
      <c r="G500" s="881"/>
      <c r="H500" s="98"/>
      <c r="I500" s="98"/>
      <c r="J500" s="98"/>
      <c r="K500" s="98"/>
      <c r="L500" s="98"/>
      <c r="M500" s="98"/>
      <c r="N500" s="98"/>
      <c r="O500" s="98"/>
      <c r="P500" s="98"/>
      <c r="Q500" s="98"/>
      <c r="R500" s="98"/>
      <c r="S500" s="398"/>
      <c r="T500" s="398"/>
      <c r="U500" s="98"/>
      <c r="V500" s="98"/>
      <c r="W500" s="98"/>
      <c r="X500" s="98"/>
      <c r="Y500" s="98"/>
      <c r="Z500" s="98"/>
      <c r="AA500" s="98"/>
      <c r="AB500" s="98"/>
      <c r="AC500" s="98"/>
      <c r="AD500" s="98"/>
      <c r="AE500" s="98"/>
      <c r="AF500" s="98"/>
    </row>
    <row r="501" ht="13.5" customHeight="1">
      <c r="A501" s="98"/>
      <c r="B501" s="98"/>
      <c r="C501" s="98"/>
      <c r="D501" s="98"/>
      <c r="E501" s="98"/>
      <c r="F501" s="78"/>
      <c r="G501" s="881"/>
      <c r="H501" s="98"/>
      <c r="I501" s="98"/>
      <c r="J501" s="98"/>
      <c r="K501" s="98"/>
      <c r="L501" s="98"/>
      <c r="M501" s="98"/>
      <c r="N501" s="98"/>
      <c r="O501" s="98"/>
      <c r="P501" s="98"/>
      <c r="Q501" s="98"/>
      <c r="R501" s="98"/>
      <c r="S501" s="398"/>
      <c r="T501" s="398"/>
      <c r="U501" s="98"/>
      <c r="V501" s="98"/>
      <c r="W501" s="98"/>
      <c r="X501" s="98"/>
      <c r="Y501" s="98"/>
      <c r="Z501" s="98"/>
      <c r="AA501" s="98"/>
      <c r="AB501" s="98"/>
      <c r="AC501" s="98"/>
      <c r="AD501" s="98"/>
      <c r="AE501" s="98"/>
      <c r="AF501" s="98"/>
    </row>
    <row r="502" ht="13.5" customHeight="1">
      <c r="A502" s="98"/>
      <c r="B502" s="98"/>
      <c r="C502" s="98"/>
      <c r="D502" s="98"/>
      <c r="E502" s="98"/>
      <c r="F502" s="78"/>
      <c r="G502" s="881"/>
      <c r="H502" s="98"/>
      <c r="I502" s="98"/>
      <c r="J502" s="98"/>
      <c r="K502" s="98"/>
      <c r="L502" s="98"/>
      <c r="M502" s="98"/>
      <c r="N502" s="98"/>
      <c r="O502" s="98"/>
      <c r="P502" s="98"/>
      <c r="Q502" s="98"/>
      <c r="R502" s="98"/>
      <c r="S502" s="398"/>
      <c r="T502" s="398"/>
      <c r="U502" s="98"/>
      <c r="V502" s="98"/>
      <c r="W502" s="98"/>
      <c r="X502" s="98"/>
      <c r="Y502" s="98"/>
      <c r="Z502" s="98"/>
      <c r="AA502" s="98"/>
      <c r="AB502" s="98"/>
      <c r="AC502" s="98"/>
      <c r="AD502" s="98"/>
      <c r="AE502" s="98"/>
      <c r="AF502" s="98"/>
    </row>
    <row r="503" ht="13.5" customHeight="1">
      <c r="A503" s="98"/>
      <c r="B503" s="98"/>
      <c r="C503" s="98"/>
      <c r="D503" s="98"/>
      <c r="E503" s="98"/>
      <c r="F503" s="78"/>
      <c r="G503" s="881"/>
      <c r="H503" s="98"/>
      <c r="I503" s="98"/>
      <c r="J503" s="98"/>
      <c r="K503" s="98"/>
      <c r="L503" s="98"/>
      <c r="M503" s="98"/>
      <c r="N503" s="98"/>
      <c r="O503" s="98"/>
      <c r="P503" s="98"/>
      <c r="Q503" s="98"/>
      <c r="R503" s="98"/>
      <c r="S503" s="398"/>
      <c r="T503" s="398"/>
      <c r="U503" s="98"/>
      <c r="V503" s="98"/>
      <c r="W503" s="98"/>
      <c r="X503" s="98"/>
      <c r="Y503" s="98"/>
      <c r="Z503" s="98"/>
      <c r="AA503" s="98"/>
      <c r="AB503" s="98"/>
      <c r="AC503" s="98"/>
      <c r="AD503" s="98"/>
      <c r="AE503" s="98"/>
      <c r="AF503" s="98"/>
    </row>
    <row r="504" ht="13.5" customHeight="1">
      <c r="A504" s="98"/>
      <c r="B504" s="98"/>
      <c r="C504" s="98"/>
      <c r="D504" s="98"/>
      <c r="E504" s="98"/>
      <c r="F504" s="78"/>
      <c r="G504" s="881"/>
      <c r="H504" s="98"/>
      <c r="I504" s="98"/>
      <c r="J504" s="98"/>
      <c r="K504" s="98"/>
      <c r="L504" s="98"/>
      <c r="M504" s="98"/>
      <c r="N504" s="98"/>
      <c r="O504" s="98"/>
      <c r="P504" s="98"/>
      <c r="Q504" s="98"/>
      <c r="R504" s="98"/>
      <c r="S504" s="398"/>
      <c r="T504" s="398"/>
      <c r="U504" s="98"/>
      <c r="V504" s="98"/>
      <c r="W504" s="98"/>
      <c r="X504" s="98"/>
      <c r="Y504" s="98"/>
      <c r="Z504" s="98"/>
      <c r="AA504" s="98"/>
      <c r="AB504" s="98"/>
      <c r="AC504" s="98"/>
      <c r="AD504" s="98"/>
      <c r="AE504" s="98"/>
      <c r="AF504" s="98"/>
    </row>
    <row r="505" ht="13.5" customHeight="1">
      <c r="A505" s="98"/>
      <c r="B505" s="98"/>
      <c r="C505" s="98"/>
      <c r="D505" s="98"/>
      <c r="E505" s="98"/>
      <c r="F505" s="78"/>
      <c r="G505" s="881"/>
      <c r="H505" s="98"/>
      <c r="I505" s="98"/>
      <c r="J505" s="98"/>
      <c r="K505" s="98"/>
      <c r="L505" s="98"/>
      <c r="M505" s="98"/>
      <c r="N505" s="98"/>
      <c r="O505" s="98"/>
      <c r="P505" s="98"/>
      <c r="Q505" s="98"/>
      <c r="R505" s="98"/>
      <c r="S505" s="398"/>
      <c r="T505" s="398"/>
      <c r="U505" s="98"/>
      <c r="V505" s="98"/>
      <c r="W505" s="98"/>
      <c r="X505" s="98"/>
      <c r="Y505" s="98"/>
      <c r="Z505" s="98"/>
      <c r="AA505" s="98"/>
      <c r="AB505" s="98"/>
      <c r="AC505" s="98"/>
      <c r="AD505" s="98"/>
      <c r="AE505" s="98"/>
      <c r="AF505" s="98"/>
    </row>
    <row r="506" ht="13.5" customHeight="1">
      <c r="A506" s="98"/>
      <c r="B506" s="98"/>
      <c r="C506" s="98"/>
      <c r="D506" s="98"/>
      <c r="E506" s="98"/>
      <c r="F506" s="78"/>
      <c r="G506" s="881"/>
      <c r="H506" s="98"/>
      <c r="I506" s="98"/>
      <c r="J506" s="98"/>
      <c r="K506" s="98"/>
      <c r="L506" s="98"/>
      <c r="M506" s="98"/>
      <c r="N506" s="98"/>
      <c r="O506" s="98"/>
      <c r="P506" s="98"/>
      <c r="Q506" s="98"/>
      <c r="R506" s="98"/>
      <c r="S506" s="398"/>
      <c r="T506" s="398"/>
      <c r="U506" s="98"/>
      <c r="V506" s="98"/>
      <c r="W506" s="98"/>
      <c r="X506" s="98"/>
      <c r="Y506" s="98"/>
      <c r="Z506" s="98"/>
      <c r="AA506" s="98"/>
      <c r="AB506" s="98"/>
      <c r="AC506" s="98"/>
      <c r="AD506" s="98"/>
      <c r="AE506" s="98"/>
      <c r="AF506" s="98"/>
    </row>
    <row r="507" ht="13.5" customHeight="1">
      <c r="A507" s="98"/>
      <c r="B507" s="98"/>
      <c r="C507" s="98"/>
      <c r="D507" s="98"/>
      <c r="E507" s="98"/>
      <c r="F507" s="78"/>
      <c r="G507" s="881"/>
      <c r="H507" s="98"/>
      <c r="I507" s="98"/>
      <c r="J507" s="98"/>
      <c r="K507" s="98"/>
      <c r="L507" s="98"/>
      <c r="M507" s="98"/>
      <c r="N507" s="98"/>
      <c r="O507" s="98"/>
      <c r="P507" s="98"/>
      <c r="Q507" s="98"/>
      <c r="R507" s="98"/>
      <c r="S507" s="398"/>
      <c r="T507" s="398"/>
      <c r="U507" s="98"/>
      <c r="V507" s="98"/>
      <c r="W507" s="98"/>
      <c r="X507" s="98"/>
      <c r="Y507" s="98"/>
      <c r="Z507" s="98"/>
      <c r="AA507" s="98"/>
      <c r="AB507" s="98"/>
      <c r="AC507" s="98"/>
      <c r="AD507" s="98"/>
      <c r="AE507" s="98"/>
      <c r="AF507" s="98"/>
    </row>
    <row r="508" ht="13.5" customHeight="1">
      <c r="A508" s="98"/>
      <c r="B508" s="98"/>
      <c r="C508" s="98"/>
      <c r="D508" s="98"/>
      <c r="E508" s="98"/>
      <c r="F508" s="78"/>
      <c r="G508" s="881"/>
      <c r="H508" s="98"/>
      <c r="I508" s="98"/>
      <c r="J508" s="98"/>
      <c r="K508" s="98"/>
      <c r="L508" s="98"/>
      <c r="M508" s="98"/>
      <c r="N508" s="98"/>
      <c r="O508" s="98"/>
      <c r="P508" s="98"/>
      <c r="Q508" s="98"/>
      <c r="R508" s="98"/>
      <c r="S508" s="398"/>
      <c r="T508" s="398"/>
      <c r="U508" s="98"/>
      <c r="V508" s="98"/>
      <c r="W508" s="98"/>
      <c r="X508" s="98"/>
      <c r="Y508" s="98"/>
      <c r="Z508" s="98"/>
      <c r="AA508" s="98"/>
      <c r="AB508" s="98"/>
      <c r="AC508" s="98"/>
      <c r="AD508" s="98"/>
      <c r="AE508" s="98"/>
      <c r="AF508" s="98"/>
    </row>
    <row r="509" ht="13.5" customHeight="1">
      <c r="A509" s="98"/>
      <c r="B509" s="98"/>
      <c r="C509" s="98"/>
      <c r="D509" s="98"/>
      <c r="E509" s="98"/>
      <c r="F509" s="78"/>
      <c r="G509" s="881"/>
      <c r="H509" s="98"/>
      <c r="I509" s="98"/>
      <c r="J509" s="98"/>
      <c r="K509" s="98"/>
      <c r="L509" s="98"/>
      <c r="M509" s="98"/>
      <c r="N509" s="98"/>
      <c r="O509" s="98"/>
      <c r="P509" s="98"/>
      <c r="Q509" s="98"/>
      <c r="R509" s="98"/>
      <c r="S509" s="398"/>
      <c r="T509" s="398"/>
      <c r="U509" s="98"/>
      <c r="V509" s="98"/>
      <c r="W509" s="98"/>
      <c r="X509" s="98"/>
      <c r="Y509" s="98"/>
      <c r="Z509" s="98"/>
      <c r="AA509" s="98"/>
      <c r="AB509" s="98"/>
      <c r="AC509" s="98"/>
      <c r="AD509" s="98"/>
      <c r="AE509" s="98"/>
      <c r="AF509" s="98"/>
    </row>
    <row r="510" ht="13.5" customHeight="1">
      <c r="A510" s="98"/>
      <c r="B510" s="98"/>
      <c r="C510" s="98"/>
      <c r="D510" s="98"/>
      <c r="E510" s="98"/>
      <c r="F510" s="78"/>
      <c r="G510" s="881"/>
      <c r="H510" s="98"/>
      <c r="I510" s="98"/>
      <c r="J510" s="98"/>
      <c r="K510" s="98"/>
      <c r="L510" s="98"/>
      <c r="M510" s="98"/>
      <c r="N510" s="98"/>
      <c r="O510" s="98"/>
      <c r="P510" s="98"/>
      <c r="Q510" s="98"/>
      <c r="R510" s="98"/>
      <c r="S510" s="398"/>
      <c r="T510" s="398"/>
      <c r="U510" s="98"/>
      <c r="V510" s="98"/>
      <c r="W510" s="98"/>
      <c r="X510" s="98"/>
      <c r="Y510" s="98"/>
      <c r="Z510" s="98"/>
      <c r="AA510" s="98"/>
      <c r="AB510" s="98"/>
      <c r="AC510" s="98"/>
      <c r="AD510" s="98"/>
      <c r="AE510" s="98"/>
      <c r="AF510" s="98"/>
    </row>
    <row r="511" ht="13.5" customHeight="1">
      <c r="A511" s="98"/>
      <c r="B511" s="98"/>
      <c r="C511" s="98"/>
      <c r="D511" s="98"/>
      <c r="E511" s="98"/>
      <c r="F511" s="78"/>
      <c r="G511" s="881"/>
      <c r="H511" s="98"/>
      <c r="I511" s="98"/>
      <c r="J511" s="98"/>
      <c r="K511" s="98"/>
      <c r="L511" s="98"/>
      <c r="M511" s="98"/>
      <c r="N511" s="98"/>
      <c r="O511" s="98"/>
      <c r="P511" s="98"/>
      <c r="Q511" s="98"/>
      <c r="R511" s="98"/>
      <c r="S511" s="398"/>
      <c r="T511" s="398"/>
      <c r="U511" s="98"/>
      <c r="V511" s="98"/>
      <c r="W511" s="98"/>
      <c r="X511" s="98"/>
      <c r="Y511" s="98"/>
      <c r="Z511" s="98"/>
      <c r="AA511" s="98"/>
      <c r="AB511" s="98"/>
      <c r="AC511" s="98"/>
      <c r="AD511" s="98"/>
      <c r="AE511" s="98"/>
      <c r="AF511" s="98"/>
    </row>
    <row r="512" ht="13.5" customHeight="1">
      <c r="A512" s="98"/>
      <c r="B512" s="98"/>
      <c r="C512" s="98"/>
      <c r="D512" s="98"/>
      <c r="E512" s="98"/>
      <c r="F512" s="78"/>
      <c r="G512" s="881"/>
      <c r="H512" s="98"/>
      <c r="I512" s="98"/>
      <c r="J512" s="98"/>
      <c r="K512" s="98"/>
      <c r="L512" s="98"/>
      <c r="M512" s="98"/>
      <c r="N512" s="98"/>
      <c r="O512" s="98"/>
      <c r="P512" s="98"/>
      <c r="Q512" s="98"/>
      <c r="R512" s="98"/>
      <c r="S512" s="398"/>
      <c r="T512" s="398"/>
      <c r="U512" s="98"/>
      <c r="V512" s="98"/>
      <c r="W512" s="98"/>
      <c r="X512" s="98"/>
      <c r="Y512" s="98"/>
      <c r="Z512" s="98"/>
      <c r="AA512" s="98"/>
      <c r="AB512" s="98"/>
      <c r="AC512" s="98"/>
      <c r="AD512" s="98"/>
      <c r="AE512" s="98"/>
      <c r="AF512" s="98"/>
    </row>
    <row r="513" ht="13.5" customHeight="1">
      <c r="A513" s="98"/>
      <c r="B513" s="98"/>
      <c r="C513" s="98"/>
      <c r="D513" s="98"/>
      <c r="E513" s="98"/>
      <c r="F513" s="78"/>
      <c r="G513" s="881"/>
      <c r="H513" s="98"/>
      <c r="I513" s="98"/>
      <c r="J513" s="98"/>
      <c r="K513" s="98"/>
      <c r="L513" s="98"/>
      <c r="M513" s="98"/>
      <c r="N513" s="98"/>
      <c r="O513" s="98"/>
      <c r="P513" s="98"/>
      <c r="Q513" s="98"/>
      <c r="R513" s="98"/>
      <c r="S513" s="398"/>
      <c r="T513" s="398"/>
      <c r="U513" s="98"/>
      <c r="V513" s="98"/>
      <c r="W513" s="98"/>
      <c r="X513" s="98"/>
      <c r="Y513" s="98"/>
      <c r="Z513" s="98"/>
      <c r="AA513" s="98"/>
      <c r="AB513" s="98"/>
      <c r="AC513" s="98"/>
      <c r="AD513" s="98"/>
      <c r="AE513" s="98"/>
      <c r="AF513" s="98"/>
    </row>
    <row r="514" ht="13.5" customHeight="1">
      <c r="A514" s="98"/>
      <c r="B514" s="98"/>
      <c r="C514" s="98"/>
      <c r="D514" s="98"/>
      <c r="E514" s="98"/>
      <c r="F514" s="78"/>
      <c r="G514" s="881"/>
      <c r="H514" s="98"/>
      <c r="I514" s="98"/>
      <c r="J514" s="98"/>
      <c r="K514" s="98"/>
      <c r="L514" s="98"/>
      <c r="M514" s="98"/>
      <c r="N514" s="98"/>
      <c r="O514" s="98"/>
      <c r="P514" s="98"/>
      <c r="Q514" s="98"/>
      <c r="R514" s="98"/>
      <c r="S514" s="398"/>
      <c r="T514" s="398"/>
      <c r="U514" s="98"/>
      <c r="V514" s="98"/>
      <c r="W514" s="98"/>
      <c r="X514" s="98"/>
      <c r="Y514" s="98"/>
      <c r="Z514" s="98"/>
      <c r="AA514" s="98"/>
      <c r="AB514" s="98"/>
      <c r="AC514" s="98"/>
      <c r="AD514" s="98"/>
      <c r="AE514" s="98"/>
      <c r="AF514" s="98"/>
    </row>
    <row r="515" ht="13.5" customHeight="1">
      <c r="A515" s="98"/>
      <c r="B515" s="98"/>
      <c r="C515" s="98"/>
      <c r="D515" s="98"/>
      <c r="E515" s="98"/>
      <c r="F515" s="78"/>
      <c r="G515" s="881"/>
      <c r="H515" s="98"/>
      <c r="I515" s="98"/>
      <c r="J515" s="98"/>
      <c r="K515" s="98"/>
      <c r="L515" s="98"/>
      <c r="M515" s="98"/>
      <c r="N515" s="98"/>
      <c r="O515" s="98"/>
      <c r="P515" s="98"/>
      <c r="Q515" s="98"/>
      <c r="R515" s="98"/>
      <c r="S515" s="398"/>
      <c r="T515" s="398"/>
      <c r="U515" s="98"/>
      <c r="V515" s="98"/>
      <c r="W515" s="98"/>
      <c r="X515" s="98"/>
      <c r="Y515" s="98"/>
      <c r="Z515" s="98"/>
      <c r="AA515" s="98"/>
      <c r="AB515" s="98"/>
      <c r="AC515" s="98"/>
      <c r="AD515" s="98"/>
      <c r="AE515" s="98"/>
      <c r="AF515" s="98"/>
    </row>
    <row r="516" ht="13.5" customHeight="1">
      <c r="A516" s="98"/>
      <c r="B516" s="98"/>
      <c r="C516" s="98"/>
      <c r="D516" s="98"/>
      <c r="E516" s="98"/>
      <c r="F516" s="78"/>
      <c r="G516" s="881"/>
      <c r="H516" s="98"/>
      <c r="I516" s="98"/>
      <c r="J516" s="98"/>
      <c r="K516" s="98"/>
      <c r="L516" s="98"/>
      <c r="M516" s="98"/>
      <c r="N516" s="98"/>
      <c r="O516" s="98"/>
      <c r="P516" s="98"/>
      <c r="Q516" s="98"/>
      <c r="R516" s="98"/>
      <c r="S516" s="398"/>
      <c r="T516" s="398"/>
      <c r="U516" s="98"/>
      <c r="V516" s="98"/>
      <c r="W516" s="98"/>
      <c r="X516" s="98"/>
      <c r="Y516" s="98"/>
      <c r="Z516" s="98"/>
      <c r="AA516" s="98"/>
      <c r="AB516" s="98"/>
      <c r="AC516" s="98"/>
      <c r="AD516" s="98"/>
      <c r="AE516" s="98"/>
      <c r="AF516" s="98"/>
    </row>
    <row r="517" ht="13.5" customHeight="1">
      <c r="A517" s="98"/>
      <c r="B517" s="98"/>
      <c r="C517" s="98"/>
      <c r="D517" s="98"/>
      <c r="E517" s="98"/>
      <c r="F517" s="78"/>
      <c r="G517" s="881"/>
      <c r="H517" s="98"/>
      <c r="I517" s="98"/>
      <c r="J517" s="98"/>
      <c r="K517" s="98"/>
      <c r="L517" s="98"/>
      <c r="M517" s="98"/>
      <c r="N517" s="98"/>
      <c r="O517" s="98"/>
      <c r="P517" s="98"/>
      <c r="Q517" s="98"/>
      <c r="R517" s="98"/>
      <c r="S517" s="398"/>
      <c r="T517" s="398"/>
      <c r="U517" s="98"/>
      <c r="V517" s="98"/>
      <c r="W517" s="98"/>
      <c r="X517" s="98"/>
      <c r="Y517" s="98"/>
      <c r="Z517" s="98"/>
      <c r="AA517" s="98"/>
      <c r="AB517" s="98"/>
      <c r="AC517" s="98"/>
      <c r="AD517" s="98"/>
      <c r="AE517" s="98"/>
      <c r="AF517" s="98"/>
    </row>
    <row r="518" ht="13.5" customHeight="1">
      <c r="A518" s="98"/>
      <c r="B518" s="98"/>
      <c r="C518" s="98"/>
      <c r="D518" s="98"/>
      <c r="E518" s="98"/>
      <c r="F518" s="78"/>
      <c r="G518" s="881"/>
      <c r="H518" s="98"/>
      <c r="I518" s="98"/>
      <c r="J518" s="98"/>
      <c r="K518" s="98"/>
      <c r="L518" s="98"/>
      <c r="M518" s="98"/>
      <c r="N518" s="98"/>
      <c r="O518" s="98"/>
      <c r="P518" s="98"/>
      <c r="Q518" s="98"/>
      <c r="R518" s="98"/>
      <c r="S518" s="398"/>
      <c r="T518" s="398"/>
      <c r="U518" s="98"/>
      <c r="V518" s="98"/>
      <c r="W518" s="98"/>
      <c r="X518" s="98"/>
      <c r="Y518" s="98"/>
      <c r="Z518" s="98"/>
      <c r="AA518" s="98"/>
      <c r="AB518" s="98"/>
      <c r="AC518" s="98"/>
      <c r="AD518" s="98"/>
      <c r="AE518" s="98"/>
      <c r="AF518" s="98"/>
    </row>
    <row r="519" ht="13.5" customHeight="1">
      <c r="A519" s="98"/>
      <c r="B519" s="98"/>
      <c r="C519" s="98"/>
      <c r="D519" s="98"/>
      <c r="E519" s="98"/>
      <c r="F519" s="78"/>
      <c r="G519" s="881"/>
      <c r="H519" s="98"/>
      <c r="I519" s="98"/>
      <c r="J519" s="98"/>
      <c r="K519" s="98"/>
      <c r="L519" s="98"/>
      <c r="M519" s="98"/>
      <c r="N519" s="98"/>
      <c r="O519" s="98"/>
      <c r="P519" s="98"/>
      <c r="Q519" s="98"/>
      <c r="R519" s="98"/>
      <c r="S519" s="398"/>
      <c r="T519" s="398"/>
      <c r="U519" s="98"/>
      <c r="V519" s="98"/>
      <c r="W519" s="98"/>
      <c r="X519" s="98"/>
      <c r="Y519" s="98"/>
      <c r="Z519" s="98"/>
      <c r="AA519" s="98"/>
      <c r="AB519" s="98"/>
      <c r="AC519" s="98"/>
      <c r="AD519" s="98"/>
      <c r="AE519" s="98"/>
      <c r="AF519" s="98"/>
    </row>
    <row r="520" ht="13.5" customHeight="1">
      <c r="A520" s="98"/>
      <c r="B520" s="98"/>
      <c r="C520" s="98"/>
      <c r="D520" s="98"/>
      <c r="E520" s="98"/>
      <c r="F520" s="78"/>
      <c r="G520" s="881"/>
      <c r="H520" s="98"/>
      <c r="I520" s="98"/>
      <c r="J520" s="98"/>
      <c r="K520" s="98"/>
      <c r="L520" s="98"/>
      <c r="M520" s="98"/>
      <c r="N520" s="98"/>
      <c r="O520" s="98"/>
      <c r="P520" s="98"/>
      <c r="Q520" s="98"/>
      <c r="R520" s="98"/>
      <c r="S520" s="398"/>
      <c r="T520" s="398"/>
      <c r="U520" s="98"/>
      <c r="V520" s="98"/>
      <c r="W520" s="98"/>
      <c r="X520" s="98"/>
      <c r="Y520" s="98"/>
      <c r="Z520" s="98"/>
      <c r="AA520" s="98"/>
      <c r="AB520" s="98"/>
      <c r="AC520" s="98"/>
      <c r="AD520" s="98"/>
      <c r="AE520" s="98"/>
      <c r="AF520" s="98"/>
    </row>
    <row r="521" ht="13.5" customHeight="1">
      <c r="A521" s="98"/>
      <c r="B521" s="98"/>
      <c r="C521" s="98"/>
      <c r="D521" s="98"/>
      <c r="E521" s="98"/>
      <c r="F521" s="78"/>
      <c r="G521" s="881"/>
      <c r="H521" s="98"/>
      <c r="I521" s="98"/>
      <c r="J521" s="98"/>
      <c r="K521" s="98"/>
      <c r="L521" s="98"/>
      <c r="M521" s="98"/>
      <c r="N521" s="98"/>
      <c r="O521" s="98"/>
      <c r="P521" s="98"/>
      <c r="Q521" s="98"/>
      <c r="R521" s="98"/>
      <c r="S521" s="398"/>
      <c r="T521" s="398"/>
      <c r="U521" s="98"/>
      <c r="V521" s="98"/>
      <c r="W521" s="98"/>
      <c r="X521" s="98"/>
      <c r="Y521" s="98"/>
      <c r="Z521" s="98"/>
      <c r="AA521" s="98"/>
      <c r="AB521" s="98"/>
      <c r="AC521" s="98"/>
      <c r="AD521" s="98"/>
      <c r="AE521" s="98"/>
      <c r="AF521" s="98"/>
    </row>
    <row r="522" ht="13.5" customHeight="1">
      <c r="A522" s="98"/>
      <c r="B522" s="98"/>
      <c r="C522" s="98"/>
      <c r="D522" s="98"/>
      <c r="E522" s="98"/>
      <c r="F522" s="78"/>
      <c r="G522" s="881"/>
      <c r="H522" s="98"/>
      <c r="I522" s="98"/>
      <c r="J522" s="98"/>
      <c r="K522" s="98"/>
      <c r="L522" s="98"/>
      <c r="M522" s="98"/>
      <c r="N522" s="98"/>
      <c r="O522" s="98"/>
      <c r="P522" s="98"/>
      <c r="Q522" s="98"/>
      <c r="R522" s="98"/>
      <c r="S522" s="398"/>
      <c r="T522" s="398"/>
      <c r="U522" s="98"/>
      <c r="V522" s="98"/>
      <c r="W522" s="98"/>
      <c r="X522" s="98"/>
      <c r="Y522" s="98"/>
      <c r="Z522" s="98"/>
      <c r="AA522" s="98"/>
      <c r="AB522" s="98"/>
      <c r="AC522" s="98"/>
      <c r="AD522" s="98"/>
      <c r="AE522" s="98"/>
      <c r="AF522" s="98"/>
    </row>
    <row r="523" ht="13.5" customHeight="1">
      <c r="A523" s="98"/>
      <c r="B523" s="98"/>
      <c r="C523" s="98"/>
      <c r="D523" s="98"/>
      <c r="E523" s="98"/>
      <c r="F523" s="78"/>
      <c r="G523" s="881"/>
      <c r="H523" s="98"/>
      <c r="I523" s="98"/>
      <c r="J523" s="98"/>
      <c r="K523" s="98"/>
      <c r="L523" s="98"/>
      <c r="M523" s="98"/>
      <c r="N523" s="98"/>
      <c r="O523" s="98"/>
      <c r="P523" s="98"/>
      <c r="Q523" s="98"/>
      <c r="R523" s="98"/>
      <c r="S523" s="398"/>
      <c r="T523" s="398"/>
      <c r="U523" s="98"/>
      <c r="V523" s="98"/>
      <c r="W523" s="98"/>
      <c r="X523" s="98"/>
      <c r="Y523" s="98"/>
      <c r="Z523" s="98"/>
      <c r="AA523" s="98"/>
      <c r="AB523" s="98"/>
      <c r="AC523" s="98"/>
      <c r="AD523" s="98"/>
      <c r="AE523" s="98"/>
      <c r="AF523" s="98"/>
    </row>
    <row r="524" ht="13.5" customHeight="1">
      <c r="A524" s="98"/>
      <c r="B524" s="98"/>
      <c r="C524" s="98"/>
      <c r="D524" s="98"/>
      <c r="E524" s="98"/>
      <c r="F524" s="78"/>
      <c r="G524" s="881"/>
      <c r="H524" s="98"/>
      <c r="I524" s="98"/>
      <c r="J524" s="98"/>
      <c r="K524" s="98"/>
      <c r="L524" s="98"/>
      <c r="M524" s="98"/>
      <c r="N524" s="98"/>
      <c r="O524" s="98"/>
      <c r="P524" s="98"/>
      <c r="Q524" s="98"/>
      <c r="R524" s="98"/>
      <c r="S524" s="398"/>
      <c r="T524" s="398"/>
      <c r="U524" s="98"/>
      <c r="V524" s="98"/>
      <c r="W524" s="98"/>
      <c r="X524" s="98"/>
      <c r="Y524" s="98"/>
      <c r="Z524" s="98"/>
      <c r="AA524" s="98"/>
      <c r="AB524" s="98"/>
      <c r="AC524" s="98"/>
      <c r="AD524" s="98"/>
      <c r="AE524" s="98"/>
      <c r="AF524" s="98"/>
    </row>
    <row r="525" ht="13.5" customHeight="1">
      <c r="A525" s="98"/>
      <c r="B525" s="98"/>
      <c r="C525" s="98"/>
      <c r="D525" s="98"/>
      <c r="E525" s="98"/>
      <c r="F525" s="78"/>
      <c r="G525" s="881"/>
      <c r="H525" s="98"/>
      <c r="I525" s="98"/>
      <c r="J525" s="98"/>
      <c r="K525" s="98"/>
      <c r="L525" s="98"/>
      <c r="M525" s="98"/>
      <c r="N525" s="98"/>
      <c r="O525" s="98"/>
      <c r="P525" s="98"/>
      <c r="Q525" s="98"/>
      <c r="R525" s="98"/>
      <c r="S525" s="398"/>
      <c r="T525" s="398"/>
      <c r="U525" s="98"/>
      <c r="V525" s="98"/>
      <c r="W525" s="98"/>
      <c r="X525" s="98"/>
      <c r="Y525" s="98"/>
      <c r="Z525" s="98"/>
      <c r="AA525" s="98"/>
      <c r="AB525" s="98"/>
      <c r="AC525" s="98"/>
      <c r="AD525" s="98"/>
      <c r="AE525" s="98"/>
      <c r="AF525" s="98"/>
    </row>
    <row r="526" ht="13.5" customHeight="1">
      <c r="A526" s="98"/>
      <c r="B526" s="98"/>
      <c r="C526" s="98"/>
      <c r="D526" s="98"/>
      <c r="E526" s="98"/>
      <c r="F526" s="78"/>
      <c r="G526" s="881"/>
      <c r="H526" s="98"/>
      <c r="I526" s="98"/>
      <c r="J526" s="98"/>
      <c r="K526" s="98"/>
      <c r="L526" s="98"/>
      <c r="M526" s="98"/>
      <c r="N526" s="98"/>
      <c r="O526" s="98"/>
      <c r="P526" s="98"/>
      <c r="Q526" s="98"/>
      <c r="R526" s="98"/>
      <c r="S526" s="398"/>
      <c r="T526" s="398"/>
      <c r="U526" s="98"/>
      <c r="V526" s="98"/>
      <c r="W526" s="98"/>
      <c r="X526" s="98"/>
      <c r="Y526" s="98"/>
      <c r="Z526" s="98"/>
      <c r="AA526" s="98"/>
      <c r="AB526" s="98"/>
      <c r="AC526" s="98"/>
      <c r="AD526" s="98"/>
      <c r="AE526" s="98"/>
      <c r="AF526" s="98"/>
    </row>
    <row r="527" ht="13.5" customHeight="1">
      <c r="A527" s="98"/>
      <c r="B527" s="98"/>
      <c r="C527" s="98"/>
      <c r="D527" s="98"/>
      <c r="E527" s="98"/>
      <c r="F527" s="78"/>
      <c r="G527" s="881"/>
      <c r="H527" s="98"/>
      <c r="I527" s="98"/>
      <c r="J527" s="98"/>
      <c r="K527" s="98"/>
      <c r="L527" s="98"/>
      <c r="M527" s="98"/>
      <c r="N527" s="98"/>
      <c r="O527" s="98"/>
      <c r="P527" s="98"/>
      <c r="Q527" s="98"/>
      <c r="R527" s="98"/>
      <c r="S527" s="398"/>
      <c r="T527" s="398"/>
      <c r="U527" s="98"/>
      <c r="V527" s="98"/>
      <c r="W527" s="98"/>
      <c r="X527" s="98"/>
      <c r="Y527" s="98"/>
      <c r="Z527" s="98"/>
      <c r="AA527" s="98"/>
      <c r="AB527" s="98"/>
      <c r="AC527" s="98"/>
      <c r="AD527" s="98"/>
      <c r="AE527" s="98"/>
      <c r="AF527" s="98"/>
    </row>
    <row r="528" ht="13.5" customHeight="1">
      <c r="A528" s="98"/>
      <c r="B528" s="98"/>
      <c r="C528" s="98"/>
      <c r="D528" s="98"/>
      <c r="E528" s="98"/>
      <c r="F528" s="78"/>
      <c r="G528" s="881"/>
      <c r="H528" s="98"/>
      <c r="I528" s="98"/>
      <c r="J528" s="98"/>
      <c r="K528" s="98"/>
      <c r="L528" s="98"/>
      <c r="M528" s="98"/>
      <c r="N528" s="98"/>
      <c r="O528" s="98"/>
      <c r="P528" s="98"/>
      <c r="Q528" s="98"/>
      <c r="R528" s="98"/>
      <c r="S528" s="398"/>
      <c r="T528" s="398"/>
      <c r="U528" s="98"/>
      <c r="V528" s="98"/>
      <c r="W528" s="98"/>
      <c r="X528" s="98"/>
      <c r="Y528" s="98"/>
      <c r="Z528" s="98"/>
      <c r="AA528" s="98"/>
      <c r="AB528" s="98"/>
      <c r="AC528" s="98"/>
      <c r="AD528" s="98"/>
      <c r="AE528" s="98"/>
      <c r="AF528" s="98"/>
    </row>
    <row r="529" ht="13.5" customHeight="1">
      <c r="A529" s="98"/>
      <c r="B529" s="98"/>
      <c r="C529" s="98"/>
      <c r="D529" s="98"/>
      <c r="E529" s="98"/>
      <c r="F529" s="78"/>
      <c r="G529" s="881"/>
      <c r="H529" s="98"/>
      <c r="I529" s="98"/>
      <c r="J529" s="98"/>
      <c r="K529" s="98"/>
      <c r="L529" s="98"/>
      <c r="M529" s="98"/>
      <c r="N529" s="98"/>
      <c r="O529" s="98"/>
      <c r="P529" s="98"/>
      <c r="Q529" s="98"/>
      <c r="R529" s="98"/>
      <c r="S529" s="398"/>
      <c r="T529" s="398"/>
      <c r="U529" s="98"/>
      <c r="V529" s="98"/>
      <c r="W529" s="98"/>
      <c r="X529" s="98"/>
      <c r="Y529" s="98"/>
      <c r="Z529" s="98"/>
      <c r="AA529" s="98"/>
      <c r="AB529" s="98"/>
      <c r="AC529" s="98"/>
      <c r="AD529" s="98"/>
      <c r="AE529" s="98"/>
      <c r="AF529" s="98"/>
    </row>
    <row r="530" ht="13.5" customHeight="1">
      <c r="A530" s="98"/>
      <c r="B530" s="98"/>
      <c r="C530" s="98"/>
      <c r="D530" s="98"/>
      <c r="E530" s="98"/>
      <c r="F530" s="78"/>
      <c r="G530" s="881"/>
      <c r="H530" s="98"/>
      <c r="I530" s="98"/>
      <c r="J530" s="98"/>
      <c r="K530" s="98"/>
      <c r="L530" s="98"/>
      <c r="M530" s="98"/>
      <c r="N530" s="98"/>
      <c r="O530" s="98"/>
      <c r="P530" s="98"/>
      <c r="Q530" s="98"/>
      <c r="R530" s="98"/>
      <c r="S530" s="398"/>
      <c r="T530" s="398"/>
      <c r="U530" s="98"/>
      <c r="V530" s="98"/>
      <c r="W530" s="98"/>
      <c r="X530" s="98"/>
      <c r="Y530" s="98"/>
      <c r="Z530" s="98"/>
      <c r="AA530" s="98"/>
      <c r="AB530" s="98"/>
      <c r="AC530" s="98"/>
      <c r="AD530" s="98"/>
      <c r="AE530" s="98"/>
      <c r="AF530" s="98"/>
    </row>
    <row r="531" ht="13.5" customHeight="1">
      <c r="A531" s="98"/>
      <c r="B531" s="98"/>
      <c r="C531" s="98"/>
      <c r="D531" s="98"/>
      <c r="E531" s="98"/>
      <c r="F531" s="78"/>
      <c r="G531" s="881"/>
      <c r="H531" s="98"/>
      <c r="I531" s="98"/>
      <c r="J531" s="98"/>
      <c r="K531" s="98"/>
      <c r="L531" s="98"/>
      <c r="M531" s="98"/>
      <c r="N531" s="98"/>
      <c r="O531" s="98"/>
      <c r="P531" s="98"/>
      <c r="Q531" s="98"/>
      <c r="R531" s="98"/>
      <c r="S531" s="398"/>
      <c r="T531" s="398"/>
      <c r="U531" s="98"/>
      <c r="V531" s="98"/>
      <c r="W531" s="98"/>
      <c r="X531" s="98"/>
      <c r="Y531" s="98"/>
      <c r="Z531" s="98"/>
      <c r="AA531" s="98"/>
      <c r="AB531" s="98"/>
      <c r="AC531" s="98"/>
      <c r="AD531" s="98"/>
      <c r="AE531" s="98"/>
      <c r="AF531" s="98"/>
    </row>
    <row r="532" ht="13.5" customHeight="1">
      <c r="A532" s="98"/>
      <c r="B532" s="98"/>
      <c r="C532" s="98"/>
      <c r="D532" s="98"/>
      <c r="E532" s="98"/>
      <c r="F532" s="78"/>
      <c r="G532" s="881"/>
      <c r="H532" s="98"/>
      <c r="I532" s="98"/>
      <c r="J532" s="98"/>
      <c r="K532" s="98"/>
      <c r="L532" s="98"/>
      <c r="M532" s="98"/>
      <c r="N532" s="98"/>
      <c r="O532" s="98"/>
      <c r="P532" s="98"/>
      <c r="Q532" s="98"/>
      <c r="R532" s="98"/>
      <c r="S532" s="398"/>
      <c r="T532" s="398"/>
      <c r="U532" s="98"/>
      <c r="V532" s="98"/>
      <c r="W532" s="98"/>
      <c r="X532" s="98"/>
      <c r="Y532" s="98"/>
      <c r="Z532" s="98"/>
      <c r="AA532" s="98"/>
      <c r="AB532" s="98"/>
      <c r="AC532" s="98"/>
      <c r="AD532" s="98"/>
      <c r="AE532" s="98"/>
      <c r="AF532" s="98"/>
    </row>
    <row r="533" ht="13.5" customHeight="1">
      <c r="A533" s="98"/>
      <c r="B533" s="98"/>
      <c r="C533" s="98"/>
      <c r="D533" s="98"/>
      <c r="E533" s="98"/>
      <c r="F533" s="78"/>
      <c r="G533" s="881"/>
      <c r="H533" s="98"/>
      <c r="I533" s="98"/>
      <c r="J533" s="98"/>
      <c r="K533" s="98"/>
      <c r="L533" s="98"/>
      <c r="M533" s="98"/>
      <c r="N533" s="98"/>
      <c r="O533" s="98"/>
      <c r="P533" s="98"/>
      <c r="Q533" s="98"/>
      <c r="R533" s="98"/>
      <c r="S533" s="398"/>
      <c r="T533" s="398"/>
      <c r="U533" s="98"/>
      <c r="V533" s="98"/>
      <c r="W533" s="98"/>
      <c r="X533" s="98"/>
      <c r="Y533" s="98"/>
      <c r="Z533" s="98"/>
      <c r="AA533" s="98"/>
      <c r="AB533" s="98"/>
      <c r="AC533" s="98"/>
      <c r="AD533" s="98"/>
      <c r="AE533" s="98"/>
      <c r="AF533" s="98"/>
    </row>
    <row r="534" ht="13.5" customHeight="1">
      <c r="A534" s="98"/>
      <c r="B534" s="98"/>
      <c r="C534" s="98"/>
      <c r="D534" s="98"/>
      <c r="E534" s="98"/>
      <c r="F534" s="78"/>
      <c r="G534" s="881"/>
      <c r="H534" s="98"/>
      <c r="I534" s="98"/>
      <c r="J534" s="98"/>
      <c r="K534" s="98"/>
      <c r="L534" s="98"/>
      <c r="M534" s="98"/>
      <c r="N534" s="98"/>
      <c r="O534" s="98"/>
      <c r="P534" s="98"/>
      <c r="Q534" s="98"/>
      <c r="R534" s="98"/>
      <c r="S534" s="398"/>
      <c r="T534" s="398"/>
      <c r="U534" s="98"/>
      <c r="V534" s="98"/>
      <c r="W534" s="98"/>
      <c r="X534" s="98"/>
      <c r="Y534" s="98"/>
      <c r="Z534" s="98"/>
      <c r="AA534" s="98"/>
      <c r="AB534" s="98"/>
      <c r="AC534" s="98"/>
      <c r="AD534" s="98"/>
      <c r="AE534" s="98"/>
      <c r="AF534" s="98"/>
    </row>
    <row r="535" ht="13.5" customHeight="1">
      <c r="A535" s="98"/>
      <c r="B535" s="98"/>
      <c r="C535" s="98"/>
      <c r="D535" s="98"/>
      <c r="E535" s="98"/>
      <c r="F535" s="78"/>
      <c r="G535" s="881"/>
      <c r="H535" s="98"/>
      <c r="I535" s="98"/>
      <c r="J535" s="98"/>
      <c r="K535" s="98"/>
      <c r="L535" s="98"/>
      <c r="M535" s="98"/>
      <c r="N535" s="98"/>
      <c r="O535" s="98"/>
      <c r="P535" s="98"/>
      <c r="Q535" s="98"/>
      <c r="R535" s="98"/>
      <c r="S535" s="398"/>
      <c r="T535" s="398"/>
      <c r="U535" s="98"/>
      <c r="V535" s="98"/>
      <c r="W535" s="98"/>
      <c r="X535" s="98"/>
      <c r="Y535" s="98"/>
      <c r="Z535" s="98"/>
      <c r="AA535" s="98"/>
      <c r="AB535" s="98"/>
      <c r="AC535" s="98"/>
      <c r="AD535" s="98"/>
      <c r="AE535" s="98"/>
      <c r="AF535" s="98"/>
    </row>
    <row r="536" ht="13.5" customHeight="1">
      <c r="A536" s="98"/>
      <c r="B536" s="98"/>
      <c r="C536" s="98"/>
      <c r="D536" s="98"/>
      <c r="E536" s="98"/>
      <c r="F536" s="78"/>
      <c r="G536" s="881"/>
      <c r="H536" s="98"/>
      <c r="I536" s="98"/>
      <c r="J536" s="98"/>
      <c r="K536" s="98"/>
      <c r="L536" s="98"/>
      <c r="M536" s="98"/>
      <c r="N536" s="98"/>
      <c r="O536" s="98"/>
      <c r="P536" s="98"/>
      <c r="Q536" s="98"/>
      <c r="R536" s="98"/>
      <c r="S536" s="398"/>
      <c r="T536" s="398"/>
      <c r="U536" s="98"/>
      <c r="V536" s="98"/>
      <c r="W536" s="98"/>
      <c r="X536" s="98"/>
      <c r="Y536" s="98"/>
      <c r="Z536" s="98"/>
      <c r="AA536" s="98"/>
      <c r="AB536" s="98"/>
      <c r="AC536" s="98"/>
      <c r="AD536" s="98"/>
      <c r="AE536" s="98"/>
      <c r="AF536" s="98"/>
    </row>
    <row r="537" ht="13.5" customHeight="1">
      <c r="A537" s="98"/>
      <c r="B537" s="98"/>
      <c r="C537" s="98"/>
      <c r="D537" s="98"/>
      <c r="E537" s="98"/>
      <c r="F537" s="78"/>
      <c r="G537" s="881"/>
      <c r="H537" s="98"/>
      <c r="I537" s="98"/>
      <c r="J537" s="98"/>
      <c r="K537" s="98"/>
      <c r="L537" s="98"/>
      <c r="M537" s="98"/>
      <c r="N537" s="98"/>
      <c r="O537" s="98"/>
      <c r="P537" s="98"/>
      <c r="Q537" s="98"/>
      <c r="R537" s="98"/>
      <c r="S537" s="398"/>
      <c r="T537" s="398"/>
      <c r="U537" s="98"/>
      <c r="V537" s="98"/>
      <c r="W537" s="98"/>
      <c r="X537" s="98"/>
      <c r="Y537" s="98"/>
      <c r="Z537" s="98"/>
      <c r="AA537" s="98"/>
      <c r="AB537" s="98"/>
      <c r="AC537" s="98"/>
      <c r="AD537" s="98"/>
      <c r="AE537" s="98"/>
      <c r="AF537" s="98"/>
    </row>
    <row r="538" ht="13.5" customHeight="1">
      <c r="A538" s="98"/>
      <c r="B538" s="98"/>
      <c r="C538" s="98"/>
      <c r="D538" s="98"/>
      <c r="E538" s="98"/>
      <c r="F538" s="78"/>
      <c r="G538" s="881"/>
      <c r="H538" s="98"/>
      <c r="I538" s="98"/>
      <c r="J538" s="98"/>
      <c r="K538" s="98"/>
      <c r="L538" s="98"/>
      <c r="M538" s="98"/>
      <c r="N538" s="98"/>
      <c r="O538" s="98"/>
      <c r="P538" s="98"/>
      <c r="Q538" s="98"/>
      <c r="R538" s="98"/>
      <c r="S538" s="398"/>
      <c r="T538" s="398"/>
      <c r="U538" s="98"/>
      <c r="V538" s="98"/>
      <c r="W538" s="98"/>
      <c r="X538" s="98"/>
      <c r="Y538" s="98"/>
      <c r="Z538" s="98"/>
      <c r="AA538" s="98"/>
      <c r="AB538" s="98"/>
      <c r="AC538" s="98"/>
      <c r="AD538" s="98"/>
      <c r="AE538" s="98"/>
      <c r="AF538" s="98"/>
    </row>
    <row r="539" ht="13.5" customHeight="1">
      <c r="A539" s="98"/>
      <c r="B539" s="98"/>
      <c r="C539" s="98"/>
      <c r="D539" s="98"/>
      <c r="E539" s="98"/>
      <c r="F539" s="78"/>
      <c r="G539" s="881"/>
      <c r="H539" s="98"/>
      <c r="I539" s="98"/>
      <c r="J539" s="98"/>
      <c r="K539" s="98"/>
      <c r="L539" s="98"/>
      <c r="M539" s="98"/>
      <c r="N539" s="98"/>
      <c r="O539" s="98"/>
      <c r="P539" s="98"/>
      <c r="Q539" s="98"/>
      <c r="R539" s="98"/>
      <c r="S539" s="398"/>
      <c r="T539" s="398"/>
      <c r="U539" s="98"/>
      <c r="V539" s="98"/>
      <c r="W539" s="98"/>
      <c r="X539" s="98"/>
      <c r="Y539" s="98"/>
      <c r="Z539" s="98"/>
      <c r="AA539" s="98"/>
      <c r="AB539" s="98"/>
      <c r="AC539" s="98"/>
      <c r="AD539" s="98"/>
      <c r="AE539" s="98"/>
      <c r="AF539" s="98"/>
    </row>
    <row r="540" ht="13.5" customHeight="1">
      <c r="A540" s="98"/>
      <c r="B540" s="98"/>
      <c r="C540" s="98"/>
      <c r="D540" s="98"/>
      <c r="E540" s="98"/>
      <c r="F540" s="78"/>
      <c r="G540" s="881"/>
      <c r="H540" s="98"/>
      <c r="I540" s="98"/>
      <c r="J540" s="98"/>
      <c r="K540" s="98"/>
      <c r="L540" s="98"/>
      <c r="M540" s="98"/>
      <c r="N540" s="98"/>
      <c r="O540" s="98"/>
      <c r="P540" s="98"/>
      <c r="Q540" s="98"/>
      <c r="R540" s="98"/>
      <c r="S540" s="398"/>
      <c r="T540" s="398"/>
      <c r="U540" s="98"/>
      <c r="V540" s="98"/>
      <c r="W540" s="98"/>
      <c r="X540" s="98"/>
      <c r="Y540" s="98"/>
      <c r="Z540" s="98"/>
      <c r="AA540" s="98"/>
      <c r="AB540" s="98"/>
      <c r="AC540" s="98"/>
      <c r="AD540" s="98"/>
      <c r="AE540" s="98"/>
      <c r="AF540" s="98"/>
    </row>
    <row r="541" ht="13.5" customHeight="1">
      <c r="A541" s="98"/>
      <c r="B541" s="98"/>
      <c r="C541" s="98"/>
      <c r="D541" s="98"/>
      <c r="E541" s="98"/>
      <c r="F541" s="78"/>
      <c r="G541" s="881"/>
      <c r="H541" s="98"/>
      <c r="I541" s="98"/>
      <c r="J541" s="98"/>
      <c r="K541" s="98"/>
      <c r="L541" s="98"/>
      <c r="M541" s="98"/>
      <c r="N541" s="98"/>
      <c r="O541" s="98"/>
      <c r="P541" s="98"/>
      <c r="Q541" s="98"/>
      <c r="R541" s="98"/>
      <c r="S541" s="398"/>
      <c r="T541" s="398"/>
      <c r="U541" s="98"/>
      <c r="V541" s="98"/>
      <c r="W541" s="98"/>
      <c r="X541" s="98"/>
      <c r="Y541" s="98"/>
      <c r="Z541" s="98"/>
      <c r="AA541" s="98"/>
      <c r="AB541" s="98"/>
      <c r="AC541" s="98"/>
      <c r="AD541" s="98"/>
      <c r="AE541" s="98"/>
      <c r="AF541" s="98"/>
    </row>
    <row r="542" ht="13.5" customHeight="1">
      <c r="A542" s="98"/>
      <c r="B542" s="98"/>
      <c r="C542" s="98"/>
      <c r="D542" s="98"/>
      <c r="E542" s="98"/>
      <c r="F542" s="78"/>
      <c r="G542" s="881"/>
      <c r="H542" s="98"/>
      <c r="I542" s="98"/>
      <c r="J542" s="98"/>
      <c r="K542" s="98"/>
      <c r="L542" s="98"/>
      <c r="M542" s="98"/>
      <c r="N542" s="98"/>
      <c r="O542" s="98"/>
      <c r="P542" s="98"/>
      <c r="Q542" s="98"/>
      <c r="R542" s="98"/>
      <c r="S542" s="398"/>
      <c r="T542" s="398"/>
      <c r="U542" s="98"/>
      <c r="V542" s="98"/>
      <c r="W542" s="98"/>
      <c r="X542" s="98"/>
      <c r="Y542" s="98"/>
      <c r="Z542" s="98"/>
      <c r="AA542" s="98"/>
      <c r="AB542" s="98"/>
      <c r="AC542" s="98"/>
      <c r="AD542" s="98"/>
      <c r="AE542" s="98"/>
      <c r="AF542" s="98"/>
    </row>
    <row r="543" ht="13.5" customHeight="1">
      <c r="A543" s="98"/>
      <c r="B543" s="98"/>
      <c r="C543" s="98"/>
      <c r="D543" s="98"/>
      <c r="E543" s="98"/>
      <c r="F543" s="78"/>
      <c r="G543" s="881"/>
      <c r="H543" s="98"/>
      <c r="I543" s="98"/>
      <c r="J543" s="98"/>
      <c r="K543" s="98"/>
      <c r="L543" s="98"/>
      <c r="M543" s="98"/>
      <c r="N543" s="98"/>
      <c r="O543" s="98"/>
      <c r="P543" s="98"/>
      <c r="Q543" s="98"/>
      <c r="R543" s="98"/>
      <c r="S543" s="398"/>
      <c r="T543" s="398"/>
      <c r="U543" s="98"/>
      <c r="V543" s="98"/>
      <c r="W543" s="98"/>
      <c r="X543" s="98"/>
      <c r="Y543" s="98"/>
      <c r="Z543" s="98"/>
      <c r="AA543" s="98"/>
      <c r="AB543" s="98"/>
      <c r="AC543" s="98"/>
      <c r="AD543" s="98"/>
      <c r="AE543" s="98"/>
      <c r="AF543" s="98"/>
    </row>
    <row r="544" ht="13.5" customHeight="1">
      <c r="A544" s="98"/>
      <c r="B544" s="98"/>
      <c r="C544" s="98"/>
      <c r="D544" s="98"/>
      <c r="E544" s="98"/>
      <c r="F544" s="78"/>
      <c r="G544" s="881"/>
      <c r="H544" s="98"/>
      <c r="I544" s="98"/>
      <c r="J544" s="98"/>
      <c r="K544" s="98"/>
      <c r="L544" s="98"/>
      <c r="M544" s="98"/>
      <c r="N544" s="98"/>
      <c r="O544" s="98"/>
      <c r="P544" s="98"/>
      <c r="Q544" s="98"/>
      <c r="R544" s="98"/>
      <c r="S544" s="398"/>
      <c r="T544" s="398"/>
      <c r="U544" s="98"/>
      <c r="V544" s="98"/>
      <c r="W544" s="98"/>
      <c r="X544" s="98"/>
      <c r="Y544" s="98"/>
      <c r="Z544" s="98"/>
      <c r="AA544" s="98"/>
      <c r="AB544" s="98"/>
      <c r="AC544" s="98"/>
      <c r="AD544" s="98"/>
      <c r="AE544" s="98"/>
      <c r="AF544" s="98"/>
    </row>
    <row r="545" ht="13.5" customHeight="1">
      <c r="A545" s="98"/>
      <c r="B545" s="98"/>
      <c r="C545" s="98"/>
      <c r="D545" s="98"/>
      <c r="E545" s="98"/>
      <c r="F545" s="78"/>
      <c r="G545" s="881"/>
      <c r="H545" s="98"/>
      <c r="I545" s="98"/>
      <c r="J545" s="98"/>
      <c r="K545" s="98"/>
      <c r="L545" s="98"/>
      <c r="M545" s="98"/>
      <c r="N545" s="98"/>
      <c r="O545" s="98"/>
      <c r="P545" s="98"/>
      <c r="Q545" s="98"/>
      <c r="R545" s="98"/>
      <c r="S545" s="398"/>
      <c r="T545" s="398"/>
      <c r="U545" s="98"/>
      <c r="V545" s="98"/>
      <c r="W545" s="98"/>
      <c r="X545" s="98"/>
      <c r="Y545" s="98"/>
      <c r="Z545" s="98"/>
      <c r="AA545" s="98"/>
      <c r="AB545" s="98"/>
      <c r="AC545" s="98"/>
      <c r="AD545" s="98"/>
      <c r="AE545" s="98"/>
      <c r="AF545" s="98"/>
    </row>
    <row r="546" ht="13.5" customHeight="1">
      <c r="A546" s="98"/>
      <c r="B546" s="98"/>
      <c r="C546" s="98"/>
      <c r="D546" s="98"/>
      <c r="E546" s="98"/>
      <c r="F546" s="78"/>
      <c r="G546" s="881"/>
      <c r="H546" s="98"/>
      <c r="I546" s="98"/>
      <c r="J546" s="98"/>
      <c r="K546" s="98"/>
      <c r="L546" s="98"/>
      <c r="M546" s="98"/>
      <c r="N546" s="98"/>
      <c r="O546" s="98"/>
      <c r="P546" s="98"/>
      <c r="Q546" s="98"/>
      <c r="R546" s="98"/>
      <c r="S546" s="398"/>
      <c r="T546" s="398"/>
      <c r="U546" s="98"/>
      <c r="V546" s="98"/>
      <c r="W546" s="98"/>
      <c r="X546" s="98"/>
      <c r="Y546" s="98"/>
      <c r="Z546" s="98"/>
      <c r="AA546" s="98"/>
      <c r="AB546" s="98"/>
      <c r="AC546" s="98"/>
      <c r="AD546" s="98"/>
      <c r="AE546" s="98"/>
      <c r="AF546" s="98"/>
    </row>
    <row r="547" ht="13.5" customHeight="1">
      <c r="A547" s="98"/>
      <c r="B547" s="98"/>
      <c r="C547" s="98"/>
      <c r="D547" s="98"/>
      <c r="E547" s="98"/>
      <c r="F547" s="78"/>
      <c r="G547" s="881"/>
      <c r="H547" s="98"/>
      <c r="I547" s="98"/>
      <c r="J547" s="98"/>
      <c r="K547" s="98"/>
      <c r="L547" s="98"/>
      <c r="M547" s="98"/>
      <c r="N547" s="98"/>
      <c r="O547" s="98"/>
      <c r="P547" s="98"/>
      <c r="Q547" s="98"/>
      <c r="R547" s="98"/>
      <c r="S547" s="398"/>
      <c r="T547" s="398"/>
      <c r="U547" s="98"/>
      <c r="V547" s="98"/>
      <c r="W547" s="98"/>
      <c r="X547" s="98"/>
      <c r="Y547" s="98"/>
      <c r="Z547" s="98"/>
      <c r="AA547" s="98"/>
      <c r="AB547" s="98"/>
      <c r="AC547" s="98"/>
      <c r="AD547" s="98"/>
      <c r="AE547" s="98"/>
      <c r="AF547" s="98"/>
    </row>
    <row r="548" ht="13.5" customHeight="1">
      <c r="A548" s="98"/>
      <c r="B548" s="98"/>
      <c r="C548" s="98"/>
      <c r="D548" s="98"/>
      <c r="E548" s="98"/>
      <c r="F548" s="78"/>
      <c r="G548" s="881"/>
      <c r="H548" s="98"/>
      <c r="I548" s="98"/>
      <c r="J548" s="98"/>
      <c r="K548" s="98"/>
      <c r="L548" s="98"/>
      <c r="M548" s="98"/>
      <c r="N548" s="98"/>
      <c r="O548" s="98"/>
      <c r="P548" s="98"/>
      <c r="Q548" s="98"/>
      <c r="R548" s="98"/>
      <c r="S548" s="398"/>
      <c r="T548" s="398"/>
      <c r="U548" s="98"/>
      <c r="V548" s="98"/>
      <c r="W548" s="98"/>
      <c r="X548" s="98"/>
      <c r="Y548" s="98"/>
      <c r="Z548" s="98"/>
      <c r="AA548" s="98"/>
      <c r="AB548" s="98"/>
      <c r="AC548" s="98"/>
      <c r="AD548" s="98"/>
      <c r="AE548" s="98"/>
      <c r="AF548" s="98"/>
    </row>
    <row r="549" ht="13.5" customHeight="1">
      <c r="A549" s="98"/>
      <c r="B549" s="98"/>
      <c r="C549" s="98"/>
      <c r="D549" s="98"/>
      <c r="E549" s="98"/>
      <c r="F549" s="78"/>
      <c r="G549" s="881"/>
      <c r="H549" s="98"/>
      <c r="I549" s="98"/>
      <c r="J549" s="98"/>
      <c r="K549" s="98"/>
      <c r="L549" s="98"/>
      <c r="M549" s="98"/>
      <c r="N549" s="98"/>
      <c r="O549" s="98"/>
      <c r="P549" s="98"/>
      <c r="Q549" s="98"/>
      <c r="R549" s="98"/>
      <c r="S549" s="398"/>
      <c r="T549" s="398"/>
      <c r="U549" s="98"/>
      <c r="V549" s="98"/>
      <c r="W549" s="98"/>
      <c r="X549" s="98"/>
      <c r="Y549" s="98"/>
      <c r="Z549" s="98"/>
      <c r="AA549" s="98"/>
      <c r="AB549" s="98"/>
      <c r="AC549" s="98"/>
      <c r="AD549" s="98"/>
      <c r="AE549" s="98"/>
      <c r="AF549" s="98"/>
    </row>
    <row r="550" ht="13.5" customHeight="1">
      <c r="A550" s="98"/>
      <c r="B550" s="98"/>
      <c r="C550" s="98"/>
      <c r="D550" s="98"/>
      <c r="E550" s="98"/>
      <c r="F550" s="78"/>
      <c r="G550" s="881"/>
      <c r="H550" s="98"/>
      <c r="I550" s="98"/>
      <c r="J550" s="98"/>
      <c r="K550" s="98"/>
      <c r="L550" s="98"/>
      <c r="M550" s="98"/>
      <c r="N550" s="98"/>
      <c r="O550" s="98"/>
      <c r="P550" s="98"/>
      <c r="Q550" s="98"/>
      <c r="R550" s="98"/>
      <c r="S550" s="398"/>
      <c r="T550" s="398"/>
      <c r="U550" s="98"/>
      <c r="V550" s="98"/>
      <c r="W550" s="98"/>
      <c r="X550" s="98"/>
      <c r="Y550" s="98"/>
      <c r="Z550" s="98"/>
      <c r="AA550" s="98"/>
      <c r="AB550" s="98"/>
      <c r="AC550" s="98"/>
      <c r="AD550" s="98"/>
      <c r="AE550" s="98"/>
      <c r="AF550" s="98"/>
    </row>
    <row r="551" ht="13.5" customHeight="1">
      <c r="A551" s="98"/>
      <c r="B551" s="98"/>
      <c r="C551" s="98"/>
      <c r="D551" s="98"/>
      <c r="E551" s="98"/>
      <c r="F551" s="78"/>
      <c r="G551" s="881"/>
      <c r="H551" s="98"/>
      <c r="I551" s="98"/>
      <c r="J551" s="98"/>
      <c r="K551" s="98"/>
      <c r="L551" s="98"/>
      <c r="M551" s="98"/>
      <c r="N551" s="98"/>
      <c r="O551" s="98"/>
      <c r="P551" s="98"/>
      <c r="Q551" s="98"/>
      <c r="R551" s="98"/>
      <c r="S551" s="398"/>
      <c r="T551" s="398"/>
      <c r="U551" s="98"/>
      <c r="V551" s="98"/>
      <c r="W551" s="98"/>
      <c r="X551" s="98"/>
      <c r="Y551" s="98"/>
      <c r="Z551" s="98"/>
      <c r="AA551" s="98"/>
      <c r="AB551" s="98"/>
      <c r="AC551" s="98"/>
      <c r="AD551" s="98"/>
      <c r="AE551" s="98"/>
      <c r="AF551" s="98"/>
    </row>
    <row r="552" ht="13.5" customHeight="1">
      <c r="A552" s="98"/>
      <c r="B552" s="98"/>
      <c r="C552" s="98"/>
      <c r="D552" s="98"/>
      <c r="E552" s="98"/>
      <c r="F552" s="78"/>
      <c r="G552" s="881"/>
      <c r="H552" s="98"/>
      <c r="I552" s="98"/>
      <c r="J552" s="98"/>
      <c r="K552" s="98"/>
      <c r="L552" s="98"/>
      <c r="M552" s="98"/>
      <c r="N552" s="98"/>
      <c r="O552" s="98"/>
      <c r="P552" s="98"/>
      <c r="Q552" s="98"/>
      <c r="R552" s="98"/>
      <c r="S552" s="398"/>
      <c r="T552" s="398"/>
      <c r="U552" s="98"/>
      <c r="V552" s="98"/>
      <c r="W552" s="98"/>
      <c r="X552" s="98"/>
      <c r="Y552" s="98"/>
      <c r="Z552" s="98"/>
      <c r="AA552" s="98"/>
      <c r="AB552" s="98"/>
      <c r="AC552" s="98"/>
      <c r="AD552" s="98"/>
      <c r="AE552" s="98"/>
      <c r="AF552" s="98"/>
    </row>
    <row r="553" ht="13.5" customHeight="1">
      <c r="A553" s="98"/>
      <c r="B553" s="98"/>
      <c r="C553" s="98"/>
      <c r="D553" s="98"/>
      <c r="E553" s="98"/>
      <c r="F553" s="78"/>
      <c r="G553" s="881"/>
      <c r="H553" s="98"/>
      <c r="I553" s="98"/>
      <c r="J553" s="98"/>
      <c r="K553" s="98"/>
      <c r="L553" s="98"/>
      <c r="M553" s="98"/>
      <c r="N553" s="98"/>
      <c r="O553" s="98"/>
      <c r="P553" s="98"/>
      <c r="Q553" s="98"/>
      <c r="R553" s="98"/>
      <c r="S553" s="398"/>
      <c r="T553" s="398"/>
      <c r="U553" s="98"/>
      <c r="V553" s="98"/>
      <c r="W553" s="98"/>
      <c r="X553" s="98"/>
      <c r="Y553" s="98"/>
      <c r="Z553" s="98"/>
      <c r="AA553" s="98"/>
      <c r="AB553" s="98"/>
      <c r="AC553" s="98"/>
      <c r="AD553" s="98"/>
      <c r="AE553" s="98"/>
      <c r="AF553" s="98"/>
    </row>
    <row r="554" ht="13.5" customHeight="1">
      <c r="A554" s="98"/>
      <c r="B554" s="98"/>
      <c r="C554" s="98"/>
      <c r="D554" s="98"/>
      <c r="E554" s="98"/>
      <c r="F554" s="78"/>
      <c r="G554" s="881"/>
      <c r="H554" s="98"/>
      <c r="I554" s="98"/>
      <c r="J554" s="98"/>
      <c r="K554" s="98"/>
      <c r="L554" s="98"/>
      <c r="M554" s="98"/>
      <c r="N554" s="98"/>
      <c r="O554" s="98"/>
      <c r="P554" s="98"/>
      <c r="Q554" s="98"/>
      <c r="R554" s="98"/>
      <c r="S554" s="398"/>
      <c r="T554" s="398"/>
      <c r="U554" s="98"/>
      <c r="V554" s="98"/>
      <c r="W554" s="98"/>
      <c r="X554" s="98"/>
      <c r="Y554" s="98"/>
      <c r="Z554" s="98"/>
      <c r="AA554" s="98"/>
      <c r="AB554" s="98"/>
      <c r="AC554" s="98"/>
      <c r="AD554" s="98"/>
      <c r="AE554" s="98"/>
      <c r="AF554" s="98"/>
    </row>
    <row r="555" ht="13.5" customHeight="1">
      <c r="A555" s="98"/>
      <c r="B555" s="98"/>
      <c r="C555" s="98"/>
      <c r="D555" s="98"/>
      <c r="E555" s="98"/>
      <c r="F555" s="78"/>
      <c r="G555" s="881"/>
      <c r="H555" s="98"/>
      <c r="I555" s="98"/>
      <c r="J555" s="98"/>
      <c r="K555" s="98"/>
      <c r="L555" s="98"/>
      <c r="M555" s="98"/>
      <c r="N555" s="98"/>
      <c r="O555" s="98"/>
      <c r="P555" s="98"/>
      <c r="Q555" s="98"/>
      <c r="R555" s="98"/>
      <c r="S555" s="398"/>
      <c r="T555" s="398"/>
      <c r="U555" s="98"/>
      <c r="V555" s="98"/>
      <c r="W555" s="98"/>
      <c r="X555" s="98"/>
      <c r="Y555" s="98"/>
      <c r="Z555" s="98"/>
      <c r="AA555" s="98"/>
      <c r="AB555" s="98"/>
      <c r="AC555" s="98"/>
      <c r="AD555" s="98"/>
      <c r="AE555" s="98"/>
      <c r="AF555" s="98"/>
    </row>
    <row r="556" ht="13.5" customHeight="1">
      <c r="A556" s="98"/>
      <c r="B556" s="98"/>
      <c r="C556" s="98"/>
      <c r="D556" s="98"/>
      <c r="E556" s="98"/>
      <c r="F556" s="78"/>
      <c r="G556" s="881"/>
      <c r="H556" s="98"/>
      <c r="I556" s="98"/>
      <c r="J556" s="98"/>
      <c r="K556" s="98"/>
      <c r="L556" s="98"/>
      <c r="M556" s="98"/>
      <c r="N556" s="98"/>
      <c r="O556" s="98"/>
      <c r="P556" s="98"/>
      <c r="Q556" s="98"/>
      <c r="R556" s="98"/>
      <c r="S556" s="398"/>
      <c r="T556" s="398"/>
      <c r="U556" s="98"/>
      <c r="V556" s="98"/>
      <c r="W556" s="98"/>
      <c r="X556" s="98"/>
      <c r="Y556" s="98"/>
      <c r="Z556" s="98"/>
      <c r="AA556" s="98"/>
      <c r="AB556" s="98"/>
      <c r="AC556" s="98"/>
      <c r="AD556" s="98"/>
      <c r="AE556" s="98"/>
      <c r="AF556" s="98"/>
    </row>
    <row r="557" ht="13.5" customHeight="1">
      <c r="A557" s="98"/>
      <c r="B557" s="98"/>
      <c r="C557" s="98"/>
      <c r="D557" s="98"/>
      <c r="E557" s="98"/>
      <c r="F557" s="78"/>
      <c r="G557" s="881"/>
      <c r="H557" s="98"/>
      <c r="I557" s="98"/>
      <c r="J557" s="98"/>
      <c r="K557" s="98"/>
      <c r="L557" s="98"/>
      <c r="M557" s="98"/>
      <c r="N557" s="98"/>
      <c r="O557" s="98"/>
      <c r="P557" s="98"/>
      <c r="Q557" s="98"/>
      <c r="R557" s="98"/>
      <c r="S557" s="398"/>
      <c r="T557" s="398"/>
      <c r="U557" s="98"/>
      <c r="V557" s="98"/>
      <c r="W557" s="98"/>
      <c r="X557" s="98"/>
      <c r="Y557" s="98"/>
      <c r="Z557" s="98"/>
      <c r="AA557" s="98"/>
      <c r="AB557" s="98"/>
      <c r="AC557" s="98"/>
      <c r="AD557" s="98"/>
      <c r="AE557" s="98"/>
      <c r="AF557" s="98"/>
    </row>
    <row r="558" ht="13.5" customHeight="1">
      <c r="A558" s="98"/>
      <c r="B558" s="98"/>
      <c r="C558" s="98"/>
      <c r="D558" s="98"/>
      <c r="E558" s="98"/>
      <c r="F558" s="78"/>
      <c r="G558" s="881"/>
      <c r="H558" s="98"/>
      <c r="I558" s="98"/>
      <c r="J558" s="98"/>
      <c r="K558" s="98"/>
      <c r="L558" s="98"/>
      <c r="M558" s="98"/>
      <c r="N558" s="98"/>
      <c r="O558" s="98"/>
      <c r="P558" s="98"/>
      <c r="Q558" s="98"/>
      <c r="R558" s="98"/>
      <c r="S558" s="398"/>
      <c r="T558" s="398"/>
      <c r="U558" s="98"/>
      <c r="V558" s="98"/>
      <c r="W558" s="98"/>
      <c r="X558" s="98"/>
      <c r="Y558" s="98"/>
      <c r="Z558" s="98"/>
      <c r="AA558" s="98"/>
      <c r="AB558" s="98"/>
      <c r="AC558" s="98"/>
      <c r="AD558" s="98"/>
      <c r="AE558" s="98"/>
      <c r="AF558" s="98"/>
    </row>
    <row r="559" ht="13.5" customHeight="1">
      <c r="A559" s="98"/>
      <c r="B559" s="98"/>
      <c r="C559" s="98"/>
      <c r="D559" s="98"/>
      <c r="E559" s="98"/>
      <c r="F559" s="78"/>
      <c r="G559" s="881"/>
      <c r="H559" s="98"/>
      <c r="I559" s="98"/>
      <c r="J559" s="98"/>
      <c r="K559" s="98"/>
      <c r="L559" s="98"/>
      <c r="M559" s="98"/>
      <c r="N559" s="98"/>
      <c r="O559" s="98"/>
      <c r="P559" s="98"/>
      <c r="Q559" s="98"/>
      <c r="R559" s="98"/>
      <c r="S559" s="398"/>
      <c r="T559" s="398"/>
      <c r="U559" s="98"/>
      <c r="V559" s="98"/>
      <c r="W559" s="98"/>
      <c r="X559" s="98"/>
      <c r="Y559" s="98"/>
      <c r="Z559" s="98"/>
      <c r="AA559" s="98"/>
      <c r="AB559" s="98"/>
      <c r="AC559" s="98"/>
      <c r="AD559" s="98"/>
      <c r="AE559" s="98"/>
      <c r="AF559" s="98"/>
    </row>
    <row r="560" ht="13.5" customHeight="1">
      <c r="A560" s="98"/>
      <c r="B560" s="98"/>
      <c r="C560" s="98"/>
      <c r="D560" s="98"/>
      <c r="E560" s="98"/>
      <c r="F560" s="78"/>
      <c r="G560" s="881"/>
      <c r="H560" s="98"/>
      <c r="I560" s="98"/>
      <c r="J560" s="98"/>
      <c r="K560" s="98"/>
      <c r="L560" s="98"/>
      <c r="M560" s="98"/>
      <c r="N560" s="98"/>
      <c r="O560" s="98"/>
      <c r="P560" s="98"/>
      <c r="Q560" s="98"/>
      <c r="R560" s="98"/>
      <c r="S560" s="398"/>
      <c r="T560" s="398"/>
      <c r="U560" s="98"/>
      <c r="V560" s="98"/>
      <c r="W560" s="98"/>
      <c r="X560" s="98"/>
      <c r="Y560" s="98"/>
      <c r="Z560" s="98"/>
      <c r="AA560" s="98"/>
      <c r="AB560" s="98"/>
      <c r="AC560" s="98"/>
      <c r="AD560" s="98"/>
      <c r="AE560" s="98"/>
      <c r="AF560" s="98"/>
    </row>
    <row r="561" ht="13.5" customHeight="1">
      <c r="A561" s="98"/>
      <c r="B561" s="98"/>
      <c r="C561" s="98"/>
      <c r="D561" s="98"/>
      <c r="E561" s="98"/>
      <c r="F561" s="78"/>
      <c r="G561" s="881"/>
      <c r="H561" s="98"/>
      <c r="I561" s="98"/>
      <c r="J561" s="98"/>
      <c r="K561" s="98"/>
      <c r="L561" s="98"/>
      <c r="M561" s="98"/>
      <c r="N561" s="98"/>
      <c r="O561" s="98"/>
      <c r="P561" s="98"/>
      <c r="Q561" s="98"/>
      <c r="R561" s="98"/>
      <c r="S561" s="398"/>
      <c r="T561" s="398"/>
      <c r="U561" s="98"/>
      <c r="V561" s="98"/>
      <c r="W561" s="98"/>
      <c r="X561" s="98"/>
      <c r="Y561" s="98"/>
      <c r="Z561" s="98"/>
      <c r="AA561" s="98"/>
      <c r="AB561" s="98"/>
      <c r="AC561" s="98"/>
      <c r="AD561" s="98"/>
      <c r="AE561" s="98"/>
      <c r="AF561" s="98"/>
    </row>
    <row r="562" ht="13.5" customHeight="1">
      <c r="A562" s="98"/>
      <c r="B562" s="98"/>
      <c r="C562" s="98"/>
      <c r="D562" s="98"/>
      <c r="E562" s="98"/>
      <c r="F562" s="78"/>
      <c r="G562" s="881"/>
      <c r="H562" s="98"/>
      <c r="I562" s="98"/>
      <c r="J562" s="98"/>
      <c r="K562" s="98"/>
      <c r="L562" s="98"/>
      <c r="M562" s="98"/>
      <c r="N562" s="98"/>
      <c r="O562" s="98"/>
      <c r="P562" s="98"/>
      <c r="Q562" s="98"/>
      <c r="R562" s="98"/>
      <c r="S562" s="398"/>
      <c r="T562" s="398"/>
      <c r="U562" s="98"/>
      <c r="V562" s="98"/>
      <c r="W562" s="98"/>
      <c r="X562" s="98"/>
      <c r="Y562" s="98"/>
      <c r="Z562" s="98"/>
      <c r="AA562" s="98"/>
      <c r="AB562" s="98"/>
      <c r="AC562" s="98"/>
      <c r="AD562" s="98"/>
      <c r="AE562" s="98"/>
      <c r="AF562" s="98"/>
    </row>
    <row r="563" ht="13.5" customHeight="1">
      <c r="A563" s="98"/>
      <c r="B563" s="98"/>
      <c r="C563" s="98"/>
      <c r="D563" s="98"/>
      <c r="E563" s="98"/>
      <c r="F563" s="78"/>
      <c r="G563" s="881"/>
      <c r="H563" s="98"/>
      <c r="I563" s="98"/>
      <c r="J563" s="98"/>
      <c r="K563" s="98"/>
      <c r="L563" s="98"/>
      <c r="M563" s="98"/>
      <c r="N563" s="98"/>
      <c r="O563" s="98"/>
      <c r="P563" s="98"/>
      <c r="Q563" s="98"/>
      <c r="R563" s="98"/>
      <c r="S563" s="398"/>
      <c r="T563" s="398"/>
      <c r="U563" s="98"/>
      <c r="V563" s="98"/>
      <c r="W563" s="98"/>
      <c r="X563" s="98"/>
      <c r="Y563" s="98"/>
      <c r="Z563" s="98"/>
      <c r="AA563" s="98"/>
      <c r="AB563" s="98"/>
      <c r="AC563" s="98"/>
      <c r="AD563" s="98"/>
      <c r="AE563" s="98"/>
      <c r="AF563" s="98"/>
    </row>
    <row r="564" ht="13.5" customHeight="1">
      <c r="A564" s="98"/>
      <c r="B564" s="98"/>
      <c r="C564" s="98"/>
      <c r="D564" s="98"/>
      <c r="E564" s="98"/>
      <c r="F564" s="78"/>
      <c r="G564" s="881"/>
      <c r="H564" s="98"/>
      <c r="I564" s="98"/>
      <c r="J564" s="98"/>
      <c r="K564" s="98"/>
      <c r="L564" s="98"/>
      <c r="M564" s="98"/>
      <c r="N564" s="98"/>
      <c r="O564" s="98"/>
      <c r="P564" s="98"/>
      <c r="Q564" s="98"/>
      <c r="R564" s="98"/>
      <c r="S564" s="398"/>
      <c r="T564" s="398"/>
      <c r="U564" s="98"/>
      <c r="V564" s="98"/>
      <c r="W564" s="98"/>
      <c r="X564" s="98"/>
      <c r="Y564" s="98"/>
      <c r="Z564" s="98"/>
      <c r="AA564" s="98"/>
      <c r="AB564" s="98"/>
      <c r="AC564" s="98"/>
      <c r="AD564" s="98"/>
      <c r="AE564" s="98"/>
      <c r="AF564" s="98"/>
    </row>
    <row r="565" ht="13.5" customHeight="1">
      <c r="A565" s="98"/>
      <c r="B565" s="98"/>
      <c r="C565" s="98"/>
      <c r="D565" s="98"/>
      <c r="E565" s="98"/>
      <c r="F565" s="78"/>
      <c r="G565" s="881"/>
      <c r="H565" s="98"/>
      <c r="I565" s="98"/>
      <c r="J565" s="98"/>
      <c r="K565" s="98"/>
      <c r="L565" s="98"/>
      <c r="M565" s="98"/>
      <c r="N565" s="98"/>
      <c r="O565" s="98"/>
      <c r="P565" s="98"/>
      <c r="Q565" s="98"/>
      <c r="R565" s="98"/>
      <c r="S565" s="398"/>
      <c r="T565" s="398"/>
      <c r="U565" s="98"/>
      <c r="V565" s="98"/>
      <c r="W565" s="98"/>
      <c r="X565" s="98"/>
      <c r="Y565" s="98"/>
      <c r="Z565" s="98"/>
      <c r="AA565" s="98"/>
      <c r="AB565" s="98"/>
      <c r="AC565" s="98"/>
      <c r="AD565" s="98"/>
      <c r="AE565" s="98"/>
      <c r="AF565" s="98"/>
    </row>
    <row r="566" ht="13.5" customHeight="1">
      <c r="A566" s="98"/>
      <c r="B566" s="98"/>
      <c r="C566" s="98"/>
      <c r="D566" s="98"/>
      <c r="E566" s="98"/>
      <c r="F566" s="78"/>
      <c r="G566" s="881"/>
      <c r="H566" s="98"/>
      <c r="I566" s="98"/>
      <c r="J566" s="98"/>
      <c r="K566" s="98"/>
      <c r="L566" s="98"/>
      <c r="M566" s="98"/>
      <c r="N566" s="98"/>
      <c r="O566" s="98"/>
      <c r="P566" s="98"/>
      <c r="Q566" s="98"/>
      <c r="R566" s="98"/>
      <c r="S566" s="398"/>
      <c r="T566" s="398"/>
      <c r="U566" s="98"/>
      <c r="V566" s="98"/>
      <c r="W566" s="98"/>
      <c r="X566" s="98"/>
      <c r="Y566" s="98"/>
      <c r="Z566" s="98"/>
      <c r="AA566" s="98"/>
      <c r="AB566" s="98"/>
      <c r="AC566" s="98"/>
      <c r="AD566" s="98"/>
      <c r="AE566" s="98"/>
      <c r="AF566" s="98"/>
    </row>
    <row r="567" ht="13.5" customHeight="1">
      <c r="A567" s="98"/>
      <c r="B567" s="98"/>
      <c r="C567" s="98"/>
      <c r="D567" s="98"/>
      <c r="E567" s="98"/>
      <c r="F567" s="78"/>
      <c r="G567" s="881"/>
      <c r="H567" s="98"/>
      <c r="I567" s="98"/>
      <c r="J567" s="98"/>
      <c r="K567" s="98"/>
      <c r="L567" s="98"/>
      <c r="M567" s="98"/>
      <c r="N567" s="98"/>
      <c r="O567" s="98"/>
      <c r="P567" s="98"/>
      <c r="Q567" s="98"/>
      <c r="R567" s="98"/>
      <c r="S567" s="398"/>
      <c r="T567" s="398"/>
      <c r="U567" s="98"/>
      <c r="V567" s="98"/>
      <c r="W567" s="98"/>
      <c r="X567" s="98"/>
      <c r="Y567" s="98"/>
      <c r="Z567" s="98"/>
      <c r="AA567" s="98"/>
      <c r="AB567" s="98"/>
      <c r="AC567" s="98"/>
      <c r="AD567" s="98"/>
      <c r="AE567" s="98"/>
      <c r="AF567" s="98"/>
    </row>
    <row r="568" ht="13.5" customHeight="1">
      <c r="A568" s="98"/>
      <c r="B568" s="98"/>
      <c r="C568" s="98"/>
      <c r="D568" s="98"/>
      <c r="E568" s="98"/>
      <c r="F568" s="78"/>
      <c r="G568" s="881"/>
      <c r="H568" s="98"/>
      <c r="I568" s="98"/>
      <c r="J568" s="98"/>
      <c r="K568" s="98"/>
      <c r="L568" s="98"/>
      <c r="M568" s="98"/>
      <c r="N568" s="98"/>
      <c r="O568" s="98"/>
      <c r="P568" s="98"/>
      <c r="Q568" s="98"/>
      <c r="R568" s="98"/>
      <c r="S568" s="398"/>
      <c r="T568" s="398"/>
      <c r="U568" s="98"/>
      <c r="V568" s="98"/>
      <c r="W568" s="98"/>
      <c r="X568" s="98"/>
      <c r="Y568" s="98"/>
      <c r="Z568" s="98"/>
      <c r="AA568" s="98"/>
      <c r="AB568" s="98"/>
      <c r="AC568" s="98"/>
      <c r="AD568" s="98"/>
      <c r="AE568" s="98"/>
      <c r="AF568" s="98"/>
    </row>
    <row r="569" ht="13.5" customHeight="1">
      <c r="A569" s="98"/>
      <c r="B569" s="98"/>
      <c r="C569" s="98"/>
      <c r="D569" s="98"/>
      <c r="E569" s="98"/>
      <c r="F569" s="78"/>
      <c r="G569" s="881"/>
      <c r="H569" s="98"/>
      <c r="I569" s="98"/>
      <c r="J569" s="98"/>
      <c r="K569" s="98"/>
      <c r="L569" s="98"/>
      <c r="M569" s="98"/>
      <c r="N569" s="98"/>
      <c r="O569" s="98"/>
      <c r="P569" s="98"/>
      <c r="Q569" s="98"/>
      <c r="R569" s="98"/>
      <c r="S569" s="398"/>
      <c r="T569" s="398"/>
      <c r="U569" s="98"/>
      <c r="V569" s="98"/>
      <c r="W569" s="98"/>
      <c r="X569" s="98"/>
      <c r="Y569" s="98"/>
      <c r="Z569" s="98"/>
      <c r="AA569" s="98"/>
      <c r="AB569" s="98"/>
      <c r="AC569" s="98"/>
      <c r="AD569" s="98"/>
      <c r="AE569" s="98"/>
      <c r="AF569" s="98"/>
    </row>
    <row r="570" ht="13.5" customHeight="1">
      <c r="A570" s="98"/>
      <c r="B570" s="98"/>
      <c r="C570" s="98"/>
      <c r="D570" s="98"/>
      <c r="E570" s="98"/>
      <c r="F570" s="78"/>
      <c r="G570" s="881"/>
      <c r="H570" s="98"/>
      <c r="I570" s="98"/>
      <c r="J570" s="98"/>
      <c r="K570" s="98"/>
      <c r="L570" s="98"/>
      <c r="M570" s="98"/>
      <c r="N570" s="98"/>
      <c r="O570" s="98"/>
      <c r="P570" s="98"/>
      <c r="Q570" s="98"/>
      <c r="R570" s="98"/>
      <c r="S570" s="398"/>
      <c r="T570" s="398"/>
      <c r="U570" s="98"/>
      <c r="V570" s="98"/>
      <c r="W570" s="98"/>
      <c r="X570" s="98"/>
      <c r="Y570" s="98"/>
      <c r="Z570" s="98"/>
      <c r="AA570" s="98"/>
      <c r="AB570" s="98"/>
      <c r="AC570" s="98"/>
      <c r="AD570" s="98"/>
      <c r="AE570" s="98"/>
      <c r="AF570" s="98"/>
    </row>
    <row r="571" ht="13.5" customHeight="1">
      <c r="A571" s="98"/>
      <c r="B571" s="98"/>
      <c r="C571" s="98"/>
      <c r="D571" s="98"/>
      <c r="E571" s="98"/>
      <c r="F571" s="78"/>
      <c r="G571" s="881"/>
      <c r="H571" s="98"/>
      <c r="I571" s="98"/>
      <c r="J571" s="98"/>
      <c r="K571" s="98"/>
      <c r="L571" s="98"/>
      <c r="M571" s="98"/>
      <c r="N571" s="98"/>
      <c r="O571" s="98"/>
      <c r="P571" s="98"/>
      <c r="Q571" s="98"/>
      <c r="R571" s="98"/>
      <c r="S571" s="398"/>
      <c r="T571" s="398"/>
      <c r="U571" s="98"/>
      <c r="V571" s="98"/>
      <c r="W571" s="98"/>
      <c r="X571" s="98"/>
      <c r="Y571" s="98"/>
      <c r="Z571" s="98"/>
      <c r="AA571" s="98"/>
      <c r="AB571" s="98"/>
      <c r="AC571" s="98"/>
      <c r="AD571" s="98"/>
      <c r="AE571" s="98"/>
      <c r="AF571" s="98"/>
    </row>
    <row r="572" ht="13.5" customHeight="1">
      <c r="A572" s="98"/>
      <c r="B572" s="98"/>
      <c r="C572" s="98"/>
      <c r="D572" s="98"/>
      <c r="E572" s="98"/>
      <c r="F572" s="78"/>
      <c r="G572" s="881"/>
      <c r="H572" s="98"/>
      <c r="I572" s="98"/>
      <c r="J572" s="98"/>
      <c r="K572" s="98"/>
      <c r="L572" s="98"/>
      <c r="M572" s="98"/>
      <c r="N572" s="98"/>
      <c r="O572" s="98"/>
      <c r="P572" s="98"/>
      <c r="Q572" s="98"/>
      <c r="R572" s="98"/>
      <c r="S572" s="398"/>
      <c r="T572" s="398"/>
      <c r="U572" s="98"/>
      <c r="V572" s="98"/>
      <c r="W572" s="98"/>
      <c r="X572" s="98"/>
      <c r="Y572" s="98"/>
      <c r="Z572" s="98"/>
      <c r="AA572" s="98"/>
      <c r="AB572" s="98"/>
      <c r="AC572" s="98"/>
      <c r="AD572" s="98"/>
      <c r="AE572" s="98"/>
      <c r="AF572" s="98"/>
    </row>
    <row r="573" ht="13.5" customHeight="1">
      <c r="A573" s="98"/>
      <c r="B573" s="98"/>
      <c r="C573" s="98"/>
      <c r="D573" s="98"/>
      <c r="E573" s="98"/>
      <c r="F573" s="78"/>
      <c r="G573" s="881"/>
      <c r="H573" s="98"/>
      <c r="I573" s="98"/>
      <c r="J573" s="98"/>
      <c r="K573" s="98"/>
      <c r="L573" s="98"/>
      <c r="M573" s="98"/>
      <c r="N573" s="98"/>
      <c r="O573" s="98"/>
      <c r="P573" s="98"/>
      <c r="Q573" s="98"/>
      <c r="R573" s="98"/>
      <c r="S573" s="398"/>
      <c r="T573" s="398"/>
      <c r="U573" s="98"/>
      <c r="V573" s="98"/>
      <c r="W573" s="98"/>
      <c r="X573" s="98"/>
      <c r="Y573" s="98"/>
      <c r="Z573" s="98"/>
      <c r="AA573" s="98"/>
      <c r="AB573" s="98"/>
      <c r="AC573" s="98"/>
      <c r="AD573" s="98"/>
      <c r="AE573" s="98"/>
      <c r="AF573" s="98"/>
    </row>
    <row r="574" ht="13.5" customHeight="1">
      <c r="A574" s="98"/>
      <c r="B574" s="98"/>
      <c r="C574" s="98"/>
      <c r="D574" s="98"/>
      <c r="E574" s="98"/>
      <c r="F574" s="78"/>
      <c r="G574" s="881"/>
      <c r="H574" s="98"/>
      <c r="I574" s="98"/>
      <c r="J574" s="98"/>
      <c r="K574" s="98"/>
      <c r="L574" s="98"/>
      <c r="M574" s="98"/>
      <c r="N574" s="98"/>
      <c r="O574" s="98"/>
      <c r="P574" s="98"/>
      <c r="Q574" s="98"/>
      <c r="R574" s="98"/>
      <c r="S574" s="398"/>
      <c r="T574" s="398"/>
      <c r="U574" s="98"/>
      <c r="V574" s="98"/>
      <c r="W574" s="98"/>
      <c r="X574" s="98"/>
      <c r="Y574" s="98"/>
      <c r="Z574" s="98"/>
      <c r="AA574" s="98"/>
      <c r="AB574" s="98"/>
      <c r="AC574" s="98"/>
      <c r="AD574" s="98"/>
      <c r="AE574" s="98"/>
      <c r="AF574" s="98"/>
    </row>
    <row r="575" ht="13.5" customHeight="1">
      <c r="A575" s="98"/>
      <c r="B575" s="98"/>
      <c r="C575" s="98"/>
      <c r="D575" s="98"/>
      <c r="E575" s="98"/>
      <c r="F575" s="78"/>
      <c r="G575" s="881"/>
      <c r="H575" s="98"/>
      <c r="I575" s="98"/>
      <c r="J575" s="98"/>
      <c r="K575" s="98"/>
      <c r="L575" s="98"/>
      <c r="M575" s="98"/>
      <c r="N575" s="98"/>
      <c r="O575" s="98"/>
      <c r="P575" s="98"/>
      <c r="Q575" s="98"/>
      <c r="R575" s="98"/>
      <c r="S575" s="398"/>
      <c r="T575" s="398"/>
      <c r="U575" s="98"/>
      <c r="V575" s="98"/>
      <c r="W575" s="98"/>
      <c r="X575" s="98"/>
      <c r="Y575" s="98"/>
      <c r="Z575" s="98"/>
      <c r="AA575" s="98"/>
      <c r="AB575" s="98"/>
      <c r="AC575" s="98"/>
      <c r="AD575" s="98"/>
      <c r="AE575" s="98"/>
      <c r="AF575" s="98"/>
    </row>
    <row r="576" ht="13.5" customHeight="1">
      <c r="A576" s="98"/>
      <c r="B576" s="98"/>
      <c r="C576" s="98"/>
      <c r="D576" s="98"/>
      <c r="E576" s="98"/>
      <c r="F576" s="78"/>
      <c r="G576" s="881"/>
      <c r="H576" s="98"/>
      <c r="I576" s="98"/>
      <c r="J576" s="98"/>
      <c r="K576" s="98"/>
      <c r="L576" s="98"/>
      <c r="M576" s="98"/>
      <c r="N576" s="98"/>
      <c r="O576" s="98"/>
      <c r="P576" s="98"/>
      <c r="Q576" s="98"/>
      <c r="R576" s="98"/>
      <c r="S576" s="398"/>
      <c r="T576" s="398"/>
      <c r="U576" s="98"/>
      <c r="V576" s="98"/>
      <c r="W576" s="98"/>
      <c r="X576" s="98"/>
      <c r="Y576" s="98"/>
      <c r="Z576" s="98"/>
      <c r="AA576" s="98"/>
      <c r="AB576" s="98"/>
      <c r="AC576" s="98"/>
      <c r="AD576" s="98"/>
      <c r="AE576" s="98"/>
      <c r="AF576" s="98"/>
    </row>
    <row r="577" ht="13.5" customHeight="1">
      <c r="A577" s="98"/>
      <c r="B577" s="98"/>
      <c r="C577" s="98"/>
      <c r="D577" s="98"/>
      <c r="E577" s="98"/>
      <c r="F577" s="78"/>
      <c r="G577" s="881"/>
      <c r="H577" s="98"/>
      <c r="I577" s="98"/>
      <c r="J577" s="98"/>
      <c r="K577" s="98"/>
      <c r="L577" s="98"/>
      <c r="M577" s="98"/>
      <c r="N577" s="98"/>
      <c r="O577" s="98"/>
      <c r="P577" s="98"/>
      <c r="Q577" s="98"/>
      <c r="R577" s="98"/>
      <c r="S577" s="398"/>
      <c r="T577" s="398"/>
      <c r="U577" s="98"/>
      <c r="V577" s="98"/>
      <c r="W577" s="98"/>
      <c r="X577" s="98"/>
      <c r="Y577" s="98"/>
      <c r="Z577" s="98"/>
      <c r="AA577" s="98"/>
      <c r="AB577" s="98"/>
      <c r="AC577" s="98"/>
      <c r="AD577" s="98"/>
      <c r="AE577" s="98"/>
      <c r="AF577" s="98"/>
    </row>
    <row r="578" ht="13.5" customHeight="1">
      <c r="A578" s="98"/>
      <c r="B578" s="98"/>
      <c r="C578" s="98"/>
      <c r="D578" s="98"/>
      <c r="E578" s="98"/>
      <c r="F578" s="78"/>
      <c r="G578" s="881"/>
      <c r="H578" s="98"/>
      <c r="I578" s="98"/>
      <c r="J578" s="98"/>
      <c r="K578" s="98"/>
      <c r="L578" s="98"/>
      <c r="M578" s="98"/>
      <c r="N578" s="98"/>
      <c r="O578" s="98"/>
      <c r="P578" s="98"/>
      <c r="Q578" s="98"/>
      <c r="R578" s="98"/>
      <c r="S578" s="398"/>
      <c r="T578" s="398"/>
      <c r="U578" s="98"/>
      <c r="V578" s="98"/>
      <c r="W578" s="98"/>
      <c r="X578" s="98"/>
      <c r="Y578" s="98"/>
      <c r="Z578" s="98"/>
      <c r="AA578" s="98"/>
      <c r="AB578" s="98"/>
      <c r="AC578" s="98"/>
      <c r="AD578" s="98"/>
      <c r="AE578" s="98"/>
      <c r="AF578" s="98"/>
    </row>
    <row r="579" ht="13.5" customHeight="1">
      <c r="A579" s="98"/>
      <c r="B579" s="98"/>
      <c r="C579" s="98"/>
      <c r="D579" s="98"/>
      <c r="E579" s="98"/>
      <c r="F579" s="78"/>
      <c r="G579" s="881"/>
      <c r="H579" s="98"/>
      <c r="I579" s="98"/>
      <c r="J579" s="98"/>
      <c r="K579" s="98"/>
      <c r="L579" s="98"/>
      <c r="M579" s="98"/>
      <c r="N579" s="98"/>
      <c r="O579" s="98"/>
      <c r="P579" s="98"/>
      <c r="Q579" s="98"/>
      <c r="R579" s="98"/>
      <c r="S579" s="398"/>
      <c r="T579" s="398"/>
      <c r="U579" s="98"/>
      <c r="V579" s="98"/>
      <c r="W579" s="98"/>
      <c r="X579" s="98"/>
      <c r="Y579" s="98"/>
      <c r="Z579" s="98"/>
      <c r="AA579" s="98"/>
      <c r="AB579" s="98"/>
      <c r="AC579" s="98"/>
      <c r="AD579" s="98"/>
      <c r="AE579" s="98"/>
      <c r="AF579" s="98"/>
    </row>
    <row r="580" ht="13.5" customHeight="1">
      <c r="A580" s="98"/>
      <c r="B580" s="98"/>
      <c r="C580" s="98"/>
      <c r="D580" s="98"/>
      <c r="E580" s="98"/>
      <c r="F580" s="78"/>
      <c r="G580" s="881"/>
      <c r="H580" s="98"/>
      <c r="I580" s="98"/>
      <c r="J580" s="98"/>
      <c r="K580" s="98"/>
      <c r="L580" s="98"/>
      <c r="M580" s="98"/>
      <c r="N580" s="98"/>
      <c r="O580" s="98"/>
      <c r="P580" s="98"/>
      <c r="Q580" s="98"/>
      <c r="R580" s="98"/>
      <c r="S580" s="398"/>
      <c r="T580" s="398"/>
      <c r="U580" s="98"/>
      <c r="V580" s="98"/>
      <c r="W580" s="98"/>
      <c r="X580" s="98"/>
      <c r="Y580" s="98"/>
      <c r="Z580" s="98"/>
      <c r="AA580" s="98"/>
      <c r="AB580" s="98"/>
      <c r="AC580" s="98"/>
      <c r="AD580" s="98"/>
      <c r="AE580" s="98"/>
      <c r="AF580" s="98"/>
    </row>
    <row r="581" ht="13.5" customHeight="1">
      <c r="A581" s="98"/>
      <c r="B581" s="98"/>
      <c r="C581" s="98"/>
      <c r="D581" s="98"/>
      <c r="E581" s="98"/>
      <c r="F581" s="78"/>
      <c r="G581" s="881"/>
      <c r="H581" s="98"/>
      <c r="I581" s="98"/>
      <c r="J581" s="98"/>
      <c r="K581" s="98"/>
      <c r="L581" s="98"/>
      <c r="M581" s="98"/>
      <c r="N581" s="98"/>
      <c r="O581" s="98"/>
      <c r="P581" s="98"/>
      <c r="Q581" s="98"/>
      <c r="R581" s="98"/>
      <c r="S581" s="398"/>
      <c r="T581" s="398"/>
      <c r="U581" s="98"/>
      <c r="V581" s="98"/>
      <c r="W581" s="98"/>
      <c r="X581" s="98"/>
      <c r="Y581" s="98"/>
      <c r="Z581" s="98"/>
      <c r="AA581" s="98"/>
      <c r="AB581" s="98"/>
      <c r="AC581" s="98"/>
      <c r="AD581" s="98"/>
      <c r="AE581" s="98"/>
      <c r="AF581" s="98"/>
    </row>
    <row r="582" ht="13.5" customHeight="1">
      <c r="A582" s="98"/>
      <c r="B582" s="98"/>
      <c r="C582" s="98"/>
      <c r="D582" s="98"/>
      <c r="E582" s="98"/>
      <c r="F582" s="78"/>
      <c r="G582" s="881"/>
      <c r="H582" s="98"/>
      <c r="I582" s="98"/>
      <c r="J582" s="98"/>
      <c r="K582" s="98"/>
      <c r="L582" s="98"/>
      <c r="M582" s="98"/>
      <c r="N582" s="98"/>
      <c r="O582" s="98"/>
      <c r="P582" s="98"/>
      <c r="Q582" s="98"/>
      <c r="R582" s="98"/>
      <c r="S582" s="398"/>
      <c r="T582" s="398"/>
      <c r="U582" s="98"/>
      <c r="V582" s="98"/>
      <c r="W582" s="98"/>
      <c r="X582" s="98"/>
      <c r="Y582" s="98"/>
      <c r="Z582" s="98"/>
      <c r="AA582" s="98"/>
      <c r="AB582" s="98"/>
      <c r="AC582" s="98"/>
      <c r="AD582" s="98"/>
      <c r="AE582" s="98"/>
      <c r="AF582" s="98"/>
    </row>
    <row r="583" ht="13.5" customHeight="1">
      <c r="A583" s="98"/>
      <c r="B583" s="98"/>
      <c r="C583" s="98"/>
      <c r="D583" s="98"/>
      <c r="E583" s="98"/>
      <c r="F583" s="78"/>
      <c r="G583" s="881"/>
      <c r="H583" s="98"/>
      <c r="I583" s="98"/>
      <c r="J583" s="98"/>
      <c r="K583" s="98"/>
      <c r="L583" s="98"/>
      <c r="M583" s="98"/>
      <c r="N583" s="98"/>
      <c r="O583" s="98"/>
      <c r="P583" s="98"/>
      <c r="Q583" s="98"/>
      <c r="R583" s="98"/>
      <c r="S583" s="398"/>
      <c r="T583" s="398"/>
      <c r="U583" s="98"/>
      <c r="V583" s="98"/>
      <c r="W583" s="98"/>
      <c r="X583" s="98"/>
      <c r="Y583" s="98"/>
      <c r="Z583" s="98"/>
      <c r="AA583" s="98"/>
      <c r="AB583" s="98"/>
      <c r="AC583" s="98"/>
      <c r="AD583" s="98"/>
      <c r="AE583" s="98"/>
      <c r="AF583" s="98"/>
    </row>
    <row r="584" ht="13.5" customHeight="1">
      <c r="A584" s="98"/>
      <c r="B584" s="98"/>
      <c r="C584" s="98"/>
      <c r="D584" s="98"/>
      <c r="E584" s="98"/>
      <c r="F584" s="78"/>
      <c r="G584" s="881"/>
      <c r="H584" s="98"/>
      <c r="I584" s="98"/>
      <c r="J584" s="98"/>
      <c r="K584" s="98"/>
      <c r="L584" s="98"/>
      <c r="M584" s="98"/>
      <c r="N584" s="98"/>
      <c r="O584" s="98"/>
      <c r="P584" s="98"/>
      <c r="Q584" s="98"/>
      <c r="R584" s="98"/>
      <c r="S584" s="398"/>
      <c r="T584" s="398"/>
      <c r="U584" s="98"/>
      <c r="V584" s="98"/>
      <c r="W584" s="98"/>
      <c r="X584" s="98"/>
      <c r="Y584" s="98"/>
      <c r="Z584" s="98"/>
      <c r="AA584" s="98"/>
      <c r="AB584" s="98"/>
      <c r="AC584" s="98"/>
      <c r="AD584" s="98"/>
      <c r="AE584" s="98"/>
      <c r="AF584" s="98"/>
    </row>
    <row r="585" ht="13.5" customHeight="1">
      <c r="A585" s="98"/>
      <c r="B585" s="98"/>
      <c r="C585" s="98"/>
      <c r="D585" s="98"/>
      <c r="E585" s="98"/>
      <c r="F585" s="78"/>
      <c r="G585" s="881"/>
      <c r="H585" s="98"/>
      <c r="I585" s="98"/>
      <c r="J585" s="98"/>
      <c r="K585" s="98"/>
      <c r="L585" s="98"/>
      <c r="M585" s="98"/>
      <c r="N585" s="98"/>
      <c r="O585" s="98"/>
      <c r="P585" s="98"/>
      <c r="Q585" s="98"/>
      <c r="R585" s="98"/>
      <c r="S585" s="398"/>
      <c r="T585" s="398"/>
      <c r="U585" s="98"/>
      <c r="V585" s="98"/>
      <c r="W585" s="98"/>
      <c r="X585" s="98"/>
      <c r="Y585" s="98"/>
      <c r="Z585" s="98"/>
      <c r="AA585" s="98"/>
      <c r="AB585" s="98"/>
      <c r="AC585" s="98"/>
      <c r="AD585" s="98"/>
      <c r="AE585" s="98"/>
      <c r="AF585" s="98"/>
    </row>
    <row r="586" ht="13.5" customHeight="1">
      <c r="A586" s="98"/>
      <c r="B586" s="98"/>
      <c r="C586" s="98"/>
      <c r="D586" s="98"/>
      <c r="E586" s="98"/>
      <c r="F586" s="78"/>
      <c r="G586" s="881"/>
      <c r="H586" s="98"/>
      <c r="I586" s="98"/>
      <c r="J586" s="98"/>
      <c r="K586" s="98"/>
      <c r="L586" s="98"/>
      <c r="M586" s="98"/>
      <c r="N586" s="98"/>
      <c r="O586" s="98"/>
      <c r="P586" s="98"/>
      <c r="Q586" s="98"/>
      <c r="R586" s="98"/>
      <c r="S586" s="398"/>
      <c r="T586" s="398"/>
      <c r="U586" s="98"/>
      <c r="V586" s="98"/>
      <c r="W586" s="98"/>
      <c r="X586" s="98"/>
      <c r="Y586" s="98"/>
      <c r="Z586" s="98"/>
      <c r="AA586" s="98"/>
      <c r="AB586" s="98"/>
      <c r="AC586" s="98"/>
      <c r="AD586" s="98"/>
      <c r="AE586" s="98"/>
      <c r="AF586" s="98"/>
    </row>
    <row r="587" ht="13.5" customHeight="1">
      <c r="A587" s="98"/>
      <c r="B587" s="98"/>
      <c r="C587" s="98"/>
      <c r="D587" s="98"/>
      <c r="E587" s="98"/>
      <c r="F587" s="78"/>
      <c r="G587" s="881"/>
      <c r="H587" s="98"/>
      <c r="I587" s="98"/>
      <c r="J587" s="98"/>
      <c r="K587" s="98"/>
      <c r="L587" s="98"/>
      <c r="M587" s="98"/>
      <c r="N587" s="98"/>
      <c r="O587" s="98"/>
      <c r="P587" s="98"/>
      <c r="Q587" s="98"/>
      <c r="R587" s="98"/>
      <c r="S587" s="398"/>
      <c r="T587" s="398"/>
      <c r="U587" s="98"/>
      <c r="V587" s="98"/>
      <c r="W587" s="98"/>
      <c r="X587" s="98"/>
      <c r="Y587" s="98"/>
      <c r="Z587" s="98"/>
      <c r="AA587" s="98"/>
      <c r="AB587" s="98"/>
      <c r="AC587" s="98"/>
      <c r="AD587" s="98"/>
      <c r="AE587" s="98"/>
      <c r="AF587" s="98"/>
    </row>
    <row r="588" ht="13.5" customHeight="1">
      <c r="A588" s="98"/>
      <c r="B588" s="98"/>
      <c r="C588" s="98"/>
      <c r="D588" s="98"/>
      <c r="E588" s="98"/>
      <c r="F588" s="78"/>
      <c r="G588" s="881"/>
      <c r="H588" s="98"/>
      <c r="I588" s="98"/>
      <c r="J588" s="98"/>
      <c r="K588" s="98"/>
      <c r="L588" s="98"/>
      <c r="M588" s="98"/>
      <c r="N588" s="98"/>
      <c r="O588" s="98"/>
      <c r="P588" s="98"/>
      <c r="Q588" s="98"/>
      <c r="R588" s="98"/>
      <c r="S588" s="398"/>
      <c r="T588" s="398"/>
      <c r="U588" s="98"/>
      <c r="V588" s="98"/>
      <c r="W588" s="98"/>
      <c r="X588" s="98"/>
      <c r="Y588" s="98"/>
      <c r="Z588" s="98"/>
      <c r="AA588" s="98"/>
      <c r="AB588" s="98"/>
      <c r="AC588" s="98"/>
      <c r="AD588" s="98"/>
      <c r="AE588" s="98"/>
      <c r="AF588" s="98"/>
    </row>
    <row r="589" ht="13.5" customHeight="1">
      <c r="A589" s="98"/>
      <c r="B589" s="98"/>
      <c r="C589" s="98"/>
      <c r="D589" s="98"/>
      <c r="E589" s="98"/>
      <c r="F589" s="78"/>
      <c r="G589" s="881"/>
      <c r="H589" s="98"/>
      <c r="I589" s="98"/>
      <c r="J589" s="98"/>
      <c r="K589" s="98"/>
      <c r="L589" s="98"/>
      <c r="M589" s="98"/>
      <c r="N589" s="98"/>
      <c r="O589" s="98"/>
      <c r="P589" s="98"/>
      <c r="Q589" s="98"/>
      <c r="R589" s="98"/>
      <c r="S589" s="398"/>
      <c r="T589" s="398"/>
      <c r="U589" s="98"/>
      <c r="V589" s="98"/>
      <c r="W589" s="98"/>
      <c r="X589" s="98"/>
      <c r="Y589" s="98"/>
      <c r="Z589" s="98"/>
      <c r="AA589" s="98"/>
      <c r="AB589" s="98"/>
      <c r="AC589" s="98"/>
      <c r="AD589" s="98"/>
      <c r="AE589" s="98"/>
      <c r="AF589" s="98"/>
    </row>
    <row r="590" ht="13.5" customHeight="1">
      <c r="A590" s="98"/>
      <c r="B590" s="98"/>
      <c r="C590" s="98"/>
      <c r="D590" s="98"/>
      <c r="E590" s="98"/>
      <c r="F590" s="78"/>
      <c r="G590" s="881"/>
      <c r="H590" s="98"/>
      <c r="I590" s="98"/>
      <c r="J590" s="98"/>
      <c r="K590" s="98"/>
      <c r="L590" s="98"/>
      <c r="M590" s="98"/>
      <c r="N590" s="98"/>
      <c r="O590" s="98"/>
      <c r="P590" s="98"/>
      <c r="Q590" s="98"/>
      <c r="R590" s="98"/>
      <c r="S590" s="398"/>
      <c r="T590" s="398"/>
      <c r="U590" s="98"/>
      <c r="V590" s="98"/>
      <c r="W590" s="98"/>
      <c r="X590" s="98"/>
      <c r="Y590" s="98"/>
      <c r="Z590" s="98"/>
      <c r="AA590" s="98"/>
      <c r="AB590" s="98"/>
      <c r="AC590" s="98"/>
      <c r="AD590" s="98"/>
      <c r="AE590" s="98"/>
      <c r="AF590" s="98"/>
    </row>
    <row r="591" ht="13.5" customHeight="1">
      <c r="A591" s="98"/>
      <c r="B591" s="98"/>
      <c r="C591" s="98"/>
      <c r="D591" s="98"/>
      <c r="E591" s="98"/>
      <c r="F591" s="78"/>
      <c r="G591" s="881"/>
      <c r="H591" s="98"/>
      <c r="I591" s="98"/>
      <c r="J591" s="98"/>
      <c r="K591" s="98"/>
      <c r="L591" s="98"/>
      <c r="M591" s="98"/>
      <c r="N591" s="98"/>
      <c r="O591" s="98"/>
      <c r="P591" s="98"/>
      <c r="Q591" s="98"/>
      <c r="R591" s="98"/>
      <c r="S591" s="398"/>
      <c r="T591" s="398"/>
      <c r="U591" s="98"/>
      <c r="V591" s="98"/>
      <c r="W591" s="98"/>
      <c r="X591" s="98"/>
      <c r="Y591" s="98"/>
      <c r="Z591" s="98"/>
      <c r="AA591" s="98"/>
      <c r="AB591" s="98"/>
      <c r="AC591" s="98"/>
      <c r="AD591" s="98"/>
      <c r="AE591" s="98"/>
      <c r="AF591" s="98"/>
    </row>
    <row r="592" ht="13.5" customHeight="1">
      <c r="A592" s="98"/>
      <c r="B592" s="98"/>
      <c r="C592" s="98"/>
      <c r="D592" s="98"/>
      <c r="E592" s="98"/>
      <c r="F592" s="78"/>
      <c r="G592" s="881"/>
      <c r="H592" s="98"/>
      <c r="I592" s="98"/>
      <c r="J592" s="98"/>
      <c r="K592" s="98"/>
      <c r="L592" s="98"/>
      <c r="M592" s="98"/>
      <c r="N592" s="98"/>
      <c r="O592" s="98"/>
      <c r="P592" s="98"/>
      <c r="Q592" s="98"/>
      <c r="R592" s="98"/>
      <c r="S592" s="398"/>
      <c r="T592" s="398"/>
      <c r="U592" s="98"/>
      <c r="V592" s="98"/>
      <c r="W592" s="98"/>
      <c r="X592" s="98"/>
      <c r="Y592" s="98"/>
      <c r="Z592" s="98"/>
      <c r="AA592" s="98"/>
      <c r="AB592" s="98"/>
      <c r="AC592" s="98"/>
      <c r="AD592" s="98"/>
      <c r="AE592" s="98"/>
      <c r="AF592" s="98"/>
    </row>
    <row r="593" ht="13.5" customHeight="1">
      <c r="A593" s="98"/>
      <c r="B593" s="98"/>
      <c r="C593" s="98"/>
      <c r="D593" s="98"/>
      <c r="E593" s="98"/>
      <c r="F593" s="78"/>
      <c r="G593" s="881"/>
      <c r="H593" s="98"/>
      <c r="I593" s="98"/>
      <c r="J593" s="98"/>
      <c r="K593" s="98"/>
      <c r="L593" s="98"/>
      <c r="M593" s="98"/>
      <c r="N593" s="98"/>
      <c r="O593" s="98"/>
      <c r="P593" s="98"/>
      <c r="Q593" s="98"/>
      <c r="R593" s="98"/>
      <c r="S593" s="398"/>
      <c r="T593" s="398"/>
      <c r="U593" s="98"/>
      <c r="V593" s="98"/>
      <c r="W593" s="98"/>
      <c r="X593" s="98"/>
      <c r="Y593" s="98"/>
      <c r="Z593" s="98"/>
      <c r="AA593" s="98"/>
      <c r="AB593" s="98"/>
      <c r="AC593" s="98"/>
      <c r="AD593" s="98"/>
      <c r="AE593" s="98"/>
      <c r="AF593" s="98"/>
    </row>
    <row r="594" ht="13.5" customHeight="1">
      <c r="A594" s="98"/>
      <c r="B594" s="98"/>
      <c r="C594" s="98"/>
      <c r="D594" s="98"/>
      <c r="E594" s="98"/>
      <c r="F594" s="78"/>
      <c r="G594" s="881"/>
      <c r="H594" s="98"/>
      <c r="I594" s="98"/>
      <c r="J594" s="98"/>
      <c r="K594" s="98"/>
      <c r="L594" s="98"/>
      <c r="M594" s="98"/>
      <c r="N594" s="98"/>
      <c r="O594" s="98"/>
      <c r="P594" s="98"/>
      <c r="Q594" s="98"/>
      <c r="R594" s="98"/>
      <c r="S594" s="398"/>
      <c r="T594" s="398"/>
      <c r="U594" s="98"/>
      <c r="V594" s="98"/>
      <c r="W594" s="98"/>
      <c r="X594" s="98"/>
      <c r="Y594" s="98"/>
      <c r="Z594" s="98"/>
      <c r="AA594" s="98"/>
      <c r="AB594" s="98"/>
      <c r="AC594" s="98"/>
      <c r="AD594" s="98"/>
      <c r="AE594" s="98"/>
      <c r="AF594" s="98"/>
    </row>
    <row r="595" ht="13.5" customHeight="1">
      <c r="A595" s="98"/>
      <c r="B595" s="98"/>
      <c r="C595" s="98"/>
      <c r="D595" s="98"/>
      <c r="E595" s="98"/>
      <c r="F595" s="78"/>
      <c r="G595" s="881"/>
      <c r="H595" s="98"/>
      <c r="I595" s="98"/>
      <c r="J595" s="98"/>
      <c r="K595" s="98"/>
      <c r="L595" s="98"/>
      <c r="M595" s="98"/>
      <c r="N595" s="98"/>
      <c r="O595" s="98"/>
      <c r="P595" s="98"/>
      <c r="Q595" s="98"/>
      <c r="R595" s="98"/>
      <c r="S595" s="398"/>
      <c r="T595" s="398"/>
      <c r="U595" s="98"/>
      <c r="V595" s="98"/>
      <c r="W595" s="98"/>
      <c r="X595" s="98"/>
      <c r="Y595" s="98"/>
      <c r="Z595" s="98"/>
      <c r="AA595" s="98"/>
      <c r="AB595" s="98"/>
      <c r="AC595" s="98"/>
      <c r="AD595" s="98"/>
      <c r="AE595" s="98"/>
      <c r="AF595" s="98"/>
    </row>
    <row r="596" ht="13.5" customHeight="1">
      <c r="A596" s="98"/>
      <c r="B596" s="98"/>
      <c r="C596" s="98"/>
      <c r="D596" s="98"/>
      <c r="E596" s="98"/>
      <c r="F596" s="78"/>
      <c r="G596" s="881"/>
      <c r="H596" s="98"/>
      <c r="I596" s="98"/>
      <c r="J596" s="98"/>
      <c r="K596" s="98"/>
      <c r="L596" s="98"/>
      <c r="M596" s="98"/>
      <c r="N596" s="98"/>
      <c r="O596" s="98"/>
      <c r="P596" s="98"/>
      <c r="Q596" s="98"/>
      <c r="R596" s="98"/>
      <c r="S596" s="398"/>
      <c r="T596" s="398"/>
      <c r="U596" s="98"/>
      <c r="V596" s="98"/>
      <c r="W596" s="98"/>
      <c r="X596" s="98"/>
      <c r="Y596" s="98"/>
      <c r="Z596" s="98"/>
      <c r="AA596" s="98"/>
      <c r="AB596" s="98"/>
      <c r="AC596" s="98"/>
      <c r="AD596" s="98"/>
      <c r="AE596" s="98"/>
      <c r="AF596" s="98"/>
    </row>
    <row r="597" ht="13.5" customHeight="1">
      <c r="A597" s="98"/>
      <c r="B597" s="98"/>
      <c r="C597" s="98"/>
      <c r="D597" s="98"/>
      <c r="E597" s="98"/>
      <c r="F597" s="78"/>
      <c r="G597" s="881"/>
      <c r="H597" s="98"/>
      <c r="I597" s="98"/>
      <c r="J597" s="98"/>
      <c r="K597" s="98"/>
      <c r="L597" s="98"/>
      <c r="M597" s="98"/>
      <c r="N597" s="98"/>
      <c r="O597" s="98"/>
      <c r="P597" s="98"/>
      <c r="Q597" s="98"/>
      <c r="R597" s="98"/>
      <c r="S597" s="398"/>
      <c r="T597" s="398"/>
      <c r="U597" s="98"/>
      <c r="V597" s="98"/>
      <c r="W597" s="98"/>
      <c r="X597" s="98"/>
      <c r="Y597" s="98"/>
      <c r="Z597" s="98"/>
      <c r="AA597" s="98"/>
      <c r="AB597" s="98"/>
      <c r="AC597" s="98"/>
      <c r="AD597" s="98"/>
      <c r="AE597" s="98"/>
      <c r="AF597" s="98"/>
    </row>
    <row r="598" ht="13.5" customHeight="1">
      <c r="A598" s="98"/>
      <c r="B598" s="98"/>
      <c r="C598" s="98"/>
      <c r="D598" s="98"/>
      <c r="E598" s="98"/>
      <c r="F598" s="78"/>
      <c r="G598" s="881"/>
      <c r="H598" s="98"/>
      <c r="I598" s="98"/>
      <c r="J598" s="98"/>
      <c r="K598" s="98"/>
      <c r="L598" s="98"/>
      <c r="M598" s="98"/>
      <c r="N598" s="98"/>
      <c r="O598" s="98"/>
      <c r="P598" s="98"/>
      <c r="Q598" s="98"/>
      <c r="R598" s="98"/>
      <c r="S598" s="398"/>
      <c r="T598" s="398"/>
      <c r="U598" s="98"/>
      <c r="V598" s="98"/>
      <c r="W598" s="98"/>
      <c r="X598" s="98"/>
      <c r="Y598" s="98"/>
      <c r="Z598" s="98"/>
      <c r="AA598" s="98"/>
      <c r="AB598" s="98"/>
      <c r="AC598" s="98"/>
      <c r="AD598" s="98"/>
      <c r="AE598" s="98"/>
      <c r="AF598" s="98"/>
    </row>
    <row r="599" ht="13.5" customHeight="1">
      <c r="A599" s="98"/>
      <c r="B599" s="98"/>
      <c r="C599" s="98"/>
      <c r="D599" s="98"/>
      <c r="E599" s="98"/>
      <c r="F599" s="78"/>
      <c r="G599" s="881"/>
      <c r="H599" s="98"/>
      <c r="I599" s="98"/>
      <c r="J599" s="98"/>
      <c r="K599" s="98"/>
      <c r="L599" s="98"/>
      <c r="M599" s="98"/>
      <c r="N599" s="98"/>
      <c r="O599" s="98"/>
      <c r="P599" s="98"/>
      <c r="Q599" s="98"/>
      <c r="R599" s="98"/>
      <c r="S599" s="398"/>
      <c r="T599" s="398"/>
      <c r="U599" s="98"/>
      <c r="V599" s="98"/>
      <c r="W599" s="98"/>
      <c r="X599" s="98"/>
      <c r="Y599" s="98"/>
      <c r="Z599" s="98"/>
      <c r="AA599" s="98"/>
      <c r="AB599" s="98"/>
      <c r="AC599" s="98"/>
      <c r="AD599" s="98"/>
      <c r="AE599" s="98"/>
      <c r="AF599" s="98"/>
    </row>
    <row r="600" ht="13.5" customHeight="1">
      <c r="A600" s="98"/>
      <c r="B600" s="98"/>
      <c r="C600" s="98"/>
      <c r="D600" s="98"/>
      <c r="E600" s="98"/>
      <c r="F600" s="78"/>
      <c r="G600" s="881"/>
      <c r="H600" s="98"/>
      <c r="I600" s="98"/>
      <c r="J600" s="98"/>
      <c r="K600" s="98"/>
      <c r="L600" s="98"/>
      <c r="M600" s="98"/>
      <c r="N600" s="98"/>
      <c r="O600" s="98"/>
      <c r="P600" s="98"/>
      <c r="Q600" s="98"/>
      <c r="R600" s="98"/>
      <c r="S600" s="398"/>
      <c r="T600" s="398"/>
      <c r="U600" s="98"/>
      <c r="V600" s="98"/>
      <c r="W600" s="98"/>
      <c r="X600" s="98"/>
      <c r="Y600" s="98"/>
      <c r="Z600" s="98"/>
      <c r="AA600" s="98"/>
      <c r="AB600" s="98"/>
      <c r="AC600" s="98"/>
      <c r="AD600" s="98"/>
      <c r="AE600" s="98"/>
      <c r="AF600" s="98"/>
    </row>
    <row r="601" ht="13.5" customHeight="1">
      <c r="A601" s="98"/>
      <c r="B601" s="98"/>
      <c r="C601" s="98"/>
      <c r="D601" s="98"/>
      <c r="E601" s="98"/>
      <c r="F601" s="78"/>
      <c r="G601" s="881"/>
      <c r="H601" s="98"/>
      <c r="I601" s="98"/>
      <c r="J601" s="98"/>
      <c r="K601" s="98"/>
      <c r="L601" s="98"/>
      <c r="M601" s="98"/>
      <c r="N601" s="98"/>
      <c r="O601" s="98"/>
      <c r="P601" s="98"/>
      <c r="Q601" s="98"/>
      <c r="R601" s="98"/>
      <c r="S601" s="398"/>
      <c r="T601" s="398"/>
      <c r="U601" s="98"/>
      <c r="V601" s="98"/>
      <c r="W601" s="98"/>
      <c r="X601" s="98"/>
      <c r="Y601" s="98"/>
      <c r="Z601" s="98"/>
      <c r="AA601" s="98"/>
      <c r="AB601" s="98"/>
      <c r="AC601" s="98"/>
      <c r="AD601" s="98"/>
      <c r="AE601" s="98"/>
      <c r="AF601" s="98"/>
    </row>
    <row r="602" ht="13.5" customHeight="1">
      <c r="A602" s="98"/>
      <c r="B602" s="98"/>
      <c r="C602" s="98"/>
      <c r="D602" s="98"/>
      <c r="E602" s="98"/>
      <c r="F602" s="78"/>
      <c r="G602" s="881"/>
      <c r="H602" s="98"/>
      <c r="I602" s="98"/>
      <c r="J602" s="98"/>
      <c r="K602" s="98"/>
      <c r="L602" s="98"/>
      <c r="M602" s="98"/>
      <c r="N602" s="98"/>
      <c r="O602" s="98"/>
      <c r="P602" s="98"/>
      <c r="Q602" s="98"/>
      <c r="R602" s="98"/>
      <c r="S602" s="398"/>
      <c r="T602" s="398"/>
      <c r="U602" s="98"/>
      <c r="V602" s="98"/>
      <c r="W602" s="98"/>
      <c r="X602" s="98"/>
      <c r="Y602" s="98"/>
      <c r="Z602" s="98"/>
      <c r="AA602" s="98"/>
      <c r="AB602" s="98"/>
      <c r="AC602" s="98"/>
      <c r="AD602" s="98"/>
      <c r="AE602" s="98"/>
      <c r="AF602" s="98"/>
    </row>
    <row r="603" ht="13.5" customHeight="1">
      <c r="A603" s="98"/>
      <c r="B603" s="98"/>
      <c r="C603" s="98"/>
      <c r="D603" s="98"/>
      <c r="E603" s="98"/>
      <c r="F603" s="78"/>
      <c r="G603" s="881"/>
      <c r="H603" s="98"/>
      <c r="I603" s="98"/>
      <c r="J603" s="98"/>
      <c r="K603" s="98"/>
      <c r="L603" s="98"/>
      <c r="M603" s="98"/>
      <c r="N603" s="98"/>
      <c r="O603" s="98"/>
      <c r="P603" s="98"/>
      <c r="Q603" s="98"/>
      <c r="R603" s="98"/>
      <c r="S603" s="398"/>
      <c r="T603" s="398"/>
      <c r="U603" s="98"/>
      <c r="V603" s="98"/>
      <c r="W603" s="98"/>
      <c r="X603" s="98"/>
      <c r="Y603" s="98"/>
      <c r="Z603" s="98"/>
      <c r="AA603" s="98"/>
      <c r="AB603" s="98"/>
      <c r="AC603" s="98"/>
      <c r="AD603" s="98"/>
      <c r="AE603" s="98"/>
      <c r="AF603" s="98"/>
    </row>
    <row r="604" ht="13.5" customHeight="1">
      <c r="A604" s="98"/>
      <c r="B604" s="98"/>
      <c r="C604" s="98"/>
      <c r="D604" s="98"/>
      <c r="E604" s="98"/>
      <c r="F604" s="78"/>
      <c r="G604" s="881"/>
      <c r="H604" s="98"/>
      <c r="I604" s="98"/>
      <c r="J604" s="98"/>
      <c r="K604" s="98"/>
      <c r="L604" s="98"/>
      <c r="M604" s="98"/>
      <c r="N604" s="98"/>
      <c r="O604" s="98"/>
      <c r="P604" s="98"/>
      <c r="Q604" s="98"/>
      <c r="R604" s="98"/>
      <c r="S604" s="398"/>
      <c r="T604" s="398"/>
      <c r="U604" s="98"/>
      <c r="V604" s="98"/>
      <c r="W604" s="98"/>
      <c r="X604" s="98"/>
      <c r="Y604" s="98"/>
      <c r="Z604" s="98"/>
      <c r="AA604" s="98"/>
      <c r="AB604" s="98"/>
      <c r="AC604" s="98"/>
      <c r="AD604" s="98"/>
      <c r="AE604" s="98"/>
      <c r="AF604" s="98"/>
    </row>
    <row r="605" ht="13.5" customHeight="1">
      <c r="A605" s="98"/>
      <c r="B605" s="98"/>
      <c r="C605" s="98"/>
      <c r="D605" s="98"/>
      <c r="E605" s="98"/>
      <c r="F605" s="78"/>
      <c r="G605" s="881"/>
      <c r="H605" s="98"/>
      <c r="I605" s="98"/>
      <c r="J605" s="98"/>
      <c r="K605" s="98"/>
      <c r="L605" s="98"/>
      <c r="M605" s="98"/>
      <c r="N605" s="98"/>
      <c r="O605" s="98"/>
      <c r="P605" s="98"/>
      <c r="Q605" s="98"/>
      <c r="R605" s="98"/>
      <c r="S605" s="398"/>
      <c r="T605" s="398"/>
      <c r="U605" s="98"/>
      <c r="V605" s="98"/>
      <c r="W605" s="98"/>
      <c r="X605" s="98"/>
      <c r="Y605" s="98"/>
      <c r="Z605" s="98"/>
      <c r="AA605" s="98"/>
      <c r="AB605" s="98"/>
      <c r="AC605" s="98"/>
      <c r="AD605" s="98"/>
      <c r="AE605" s="98"/>
      <c r="AF605" s="98"/>
    </row>
    <row r="606" ht="13.5" customHeight="1">
      <c r="A606" s="98"/>
      <c r="B606" s="98"/>
      <c r="C606" s="98"/>
      <c r="D606" s="98"/>
      <c r="E606" s="98"/>
      <c r="F606" s="78"/>
      <c r="G606" s="881"/>
      <c r="H606" s="98"/>
      <c r="I606" s="98"/>
      <c r="J606" s="98"/>
      <c r="K606" s="98"/>
      <c r="L606" s="98"/>
      <c r="M606" s="98"/>
      <c r="N606" s="98"/>
      <c r="O606" s="98"/>
      <c r="P606" s="98"/>
      <c r="Q606" s="98"/>
      <c r="R606" s="98"/>
      <c r="S606" s="398"/>
      <c r="T606" s="398"/>
      <c r="U606" s="98"/>
      <c r="V606" s="98"/>
      <c r="W606" s="98"/>
      <c r="X606" s="98"/>
      <c r="Y606" s="98"/>
      <c r="Z606" s="98"/>
      <c r="AA606" s="98"/>
      <c r="AB606" s="98"/>
      <c r="AC606" s="98"/>
      <c r="AD606" s="98"/>
      <c r="AE606" s="98"/>
      <c r="AF606" s="98"/>
    </row>
    <row r="607" ht="13.5" customHeight="1">
      <c r="A607" s="98"/>
      <c r="B607" s="98"/>
      <c r="C607" s="98"/>
      <c r="D607" s="98"/>
      <c r="E607" s="98"/>
      <c r="F607" s="78"/>
      <c r="G607" s="881"/>
      <c r="H607" s="98"/>
      <c r="I607" s="98"/>
      <c r="J607" s="98"/>
      <c r="K607" s="98"/>
      <c r="L607" s="98"/>
      <c r="M607" s="98"/>
      <c r="N607" s="98"/>
      <c r="O607" s="98"/>
      <c r="P607" s="98"/>
      <c r="Q607" s="98"/>
      <c r="R607" s="98"/>
      <c r="S607" s="398"/>
      <c r="T607" s="398"/>
      <c r="U607" s="98"/>
      <c r="V607" s="98"/>
      <c r="W607" s="98"/>
      <c r="X607" s="98"/>
      <c r="Y607" s="98"/>
      <c r="Z607" s="98"/>
      <c r="AA607" s="98"/>
      <c r="AB607" s="98"/>
      <c r="AC607" s="98"/>
      <c r="AD607" s="98"/>
      <c r="AE607" s="98"/>
      <c r="AF607" s="98"/>
    </row>
    <row r="608" ht="13.5" customHeight="1">
      <c r="A608" s="98"/>
      <c r="B608" s="98"/>
      <c r="C608" s="98"/>
      <c r="D608" s="98"/>
      <c r="E608" s="98"/>
      <c r="F608" s="78"/>
      <c r="G608" s="881"/>
      <c r="H608" s="98"/>
      <c r="I608" s="98"/>
      <c r="J608" s="98"/>
      <c r="K608" s="98"/>
      <c r="L608" s="98"/>
      <c r="M608" s="98"/>
      <c r="N608" s="98"/>
      <c r="O608" s="98"/>
      <c r="P608" s="98"/>
      <c r="Q608" s="98"/>
      <c r="R608" s="98"/>
      <c r="S608" s="398"/>
      <c r="T608" s="398"/>
      <c r="U608" s="98"/>
      <c r="V608" s="98"/>
      <c r="W608" s="98"/>
      <c r="X608" s="98"/>
      <c r="Y608" s="98"/>
      <c r="Z608" s="98"/>
      <c r="AA608" s="98"/>
      <c r="AB608" s="98"/>
      <c r="AC608" s="98"/>
      <c r="AD608" s="98"/>
      <c r="AE608" s="98"/>
      <c r="AF608" s="98"/>
    </row>
    <row r="609" ht="13.5" customHeight="1">
      <c r="A609" s="98"/>
      <c r="B609" s="98"/>
      <c r="C609" s="98"/>
      <c r="D609" s="98"/>
      <c r="E609" s="98"/>
      <c r="F609" s="78"/>
      <c r="G609" s="881"/>
      <c r="H609" s="98"/>
      <c r="I609" s="98"/>
      <c r="J609" s="98"/>
      <c r="K609" s="98"/>
      <c r="L609" s="98"/>
      <c r="M609" s="98"/>
      <c r="N609" s="98"/>
      <c r="O609" s="98"/>
      <c r="P609" s="98"/>
      <c r="Q609" s="98"/>
      <c r="R609" s="98"/>
      <c r="S609" s="398"/>
      <c r="T609" s="398"/>
      <c r="U609" s="98"/>
      <c r="V609" s="98"/>
      <c r="W609" s="98"/>
      <c r="X609" s="98"/>
      <c r="Y609" s="98"/>
      <c r="Z609" s="98"/>
      <c r="AA609" s="98"/>
      <c r="AB609" s="98"/>
      <c r="AC609" s="98"/>
      <c r="AD609" s="98"/>
      <c r="AE609" s="98"/>
      <c r="AF609" s="98"/>
    </row>
    <row r="610" ht="13.5" customHeight="1">
      <c r="A610" s="98"/>
      <c r="B610" s="98"/>
      <c r="C610" s="98"/>
      <c r="D610" s="98"/>
      <c r="E610" s="98"/>
      <c r="F610" s="78"/>
      <c r="G610" s="881"/>
      <c r="H610" s="98"/>
      <c r="I610" s="98"/>
      <c r="J610" s="98"/>
      <c r="K610" s="98"/>
      <c r="L610" s="98"/>
      <c r="M610" s="98"/>
      <c r="N610" s="98"/>
      <c r="O610" s="98"/>
      <c r="P610" s="98"/>
      <c r="Q610" s="98"/>
      <c r="R610" s="98"/>
      <c r="S610" s="398"/>
      <c r="T610" s="398"/>
      <c r="U610" s="98"/>
      <c r="V610" s="98"/>
      <c r="W610" s="98"/>
      <c r="X610" s="98"/>
      <c r="Y610" s="98"/>
      <c r="Z610" s="98"/>
      <c r="AA610" s="98"/>
      <c r="AB610" s="98"/>
      <c r="AC610" s="98"/>
      <c r="AD610" s="98"/>
      <c r="AE610" s="98"/>
      <c r="AF610" s="98"/>
    </row>
    <row r="611" ht="13.5" customHeight="1">
      <c r="A611" s="98"/>
      <c r="B611" s="98"/>
      <c r="C611" s="98"/>
      <c r="D611" s="98"/>
      <c r="E611" s="98"/>
      <c r="F611" s="78"/>
      <c r="G611" s="881"/>
      <c r="H611" s="98"/>
      <c r="I611" s="98"/>
      <c r="J611" s="98"/>
      <c r="K611" s="98"/>
      <c r="L611" s="98"/>
      <c r="M611" s="98"/>
      <c r="N611" s="98"/>
      <c r="O611" s="98"/>
      <c r="P611" s="98"/>
      <c r="Q611" s="98"/>
      <c r="R611" s="98"/>
      <c r="S611" s="398"/>
      <c r="T611" s="398"/>
      <c r="U611" s="98"/>
      <c r="V611" s="98"/>
      <c r="W611" s="98"/>
      <c r="X611" s="98"/>
      <c r="Y611" s="98"/>
      <c r="Z611" s="98"/>
      <c r="AA611" s="98"/>
      <c r="AB611" s="98"/>
      <c r="AC611" s="98"/>
      <c r="AD611" s="98"/>
      <c r="AE611" s="98"/>
      <c r="AF611" s="98"/>
    </row>
    <row r="612" ht="13.5" customHeight="1">
      <c r="A612" s="98"/>
      <c r="B612" s="98"/>
      <c r="C612" s="98"/>
      <c r="D612" s="98"/>
      <c r="E612" s="98"/>
      <c r="F612" s="78"/>
      <c r="G612" s="881"/>
      <c r="H612" s="98"/>
      <c r="I612" s="98"/>
      <c r="J612" s="98"/>
      <c r="K612" s="98"/>
      <c r="L612" s="98"/>
      <c r="M612" s="98"/>
      <c r="N612" s="98"/>
      <c r="O612" s="98"/>
      <c r="P612" s="98"/>
      <c r="Q612" s="98"/>
      <c r="R612" s="98"/>
      <c r="S612" s="398"/>
      <c r="T612" s="398"/>
      <c r="U612" s="98"/>
      <c r="V612" s="98"/>
      <c r="W612" s="98"/>
      <c r="X612" s="98"/>
      <c r="Y612" s="98"/>
      <c r="Z612" s="98"/>
      <c r="AA612" s="98"/>
      <c r="AB612" s="98"/>
      <c r="AC612" s="98"/>
      <c r="AD612" s="98"/>
      <c r="AE612" s="98"/>
      <c r="AF612" s="98"/>
    </row>
    <row r="613" ht="13.5" customHeight="1">
      <c r="A613" s="98"/>
      <c r="B613" s="98"/>
      <c r="C613" s="98"/>
      <c r="D613" s="98"/>
      <c r="E613" s="98"/>
      <c r="F613" s="78"/>
      <c r="G613" s="881"/>
      <c r="H613" s="98"/>
      <c r="I613" s="98"/>
      <c r="J613" s="98"/>
      <c r="K613" s="98"/>
      <c r="L613" s="98"/>
      <c r="M613" s="98"/>
      <c r="N613" s="98"/>
      <c r="O613" s="98"/>
      <c r="P613" s="98"/>
      <c r="Q613" s="98"/>
      <c r="R613" s="98"/>
      <c r="S613" s="398"/>
      <c r="T613" s="398"/>
      <c r="U613" s="98"/>
      <c r="V613" s="98"/>
      <c r="W613" s="98"/>
      <c r="X613" s="98"/>
      <c r="Y613" s="98"/>
      <c r="Z613" s="98"/>
      <c r="AA613" s="98"/>
      <c r="AB613" s="98"/>
      <c r="AC613" s="98"/>
      <c r="AD613" s="98"/>
      <c r="AE613" s="98"/>
      <c r="AF613" s="98"/>
    </row>
    <row r="614" ht="13.5" customHeight="1">
      <c r="A614" s="98"/>
      <c r="B614" s="98"/>
      <c r="C614" s="98"/>
      <c r="D614" s="98"/>
      <c r="E614" s="98"/>
      <c r="F614" s="78"/>
      <c r="G614" s="881"/>
      <c r="H614" s="98"/>
      <c r="I614" s="98"/>
      <c r="J614" s="98"/>
      <c r="K614" s="98"/>
      <c r="L614" s="98"/>
      <c r="M614" s="98"/>
      <c r="N614" s="98"/>
      <c r="O614" s="98"/>
      <c r="P614" s="98"/>
      <c r="Q614" s="98"/>
      <c r="R614" s="98"/>
      <c r="S614" s="398"/>
      <c r="T614" s="398"/>
      <c r="U614" s="98"/>
      <c r="V614" s="98"/>
      <c r="W614" s="98"/>
      <c r="X614" s="98"/>
      <c r="Y614" s="98"/>
      <c r="Z614" s="98"/>
      <c r="AA614" s="98"/>
      <c r="AB614" s="98"/>
      <c r="AC614" s="98"/>
      <c r="AD614" s="98"/>
      <c r="AE614" s="98"/>
      <c r="AF614" s="98"/>
    </row>
    <row r="615" ht="13.5" customHeight="1">
      <c r="A615" s="98"/>
      <c r="B615" s="98"/>
      <c r="C615" s="98"/>
      <c r="D615" s="98"/>
      <c r="E615" s="98"/>
      <c r="F615" s="78"/>
      <c r="G615" s="881"/>
      <c r="H615" s="98"/>
      <c r="I615" s="98"/>
      <c r="J615" s="98"/>
      <c r="K615" s="98"/>
      <c r="L615" s="98"/>
      <c r="M615" s="98"/>
      <c r="N615" s="98"/>
      <c r="O615" s="98"/>
      <c r="P615" s="98"/>
      <c r="Q615" s="98"/>
      <c r="R615" s="98"/>
      <c r="S615" s="398"/>
      <c r="T615" s="398"/>
      <c r="U615" s="98"/>
      <c r="V615" s="98"/>
      <c r="W615" s="98"/>
      <c r="X615" s="98"/>
      <c r="Y615" s="98"/>
      <c r="Z615" s="98"/>
      <c r="AA615" s="98"/>
      <c r="AB615" s="98"/>
      <c r="AC615" s="98"/>
      <c r="AD615" s="98"/>
      <c r="AE615" s="98"/>
      <c r="AF615" s="98"/>
    </row>
    <row r="616" ht="13.5" customHeight="1">
      <c r="A616" s="98"/>
      <c r="B616" s="98"/>
      <c r="C616" s="98"/>
      <c r="D616" s="98"/>
      <c r="E616" s="98"/>
      <c r="F616" s="78"/>
      <c r="G616" s="881"/>
      <c r="H616" s="98"/>
      <c r="I616" s="98"/>
      <c r="J616" s="98"/>
      <c r="K616" s="98"/>
      <c r="L616" s="98"/>
      <c r="M616" s="98"/>
      <c r="N616" s="98"/>
      <c r="O616" s="98"/>
      <c r="P616" s="98"/>
      <c r="Q616" s="98"/>
      <c r="R616" s="98"/>
      <c r="S616" s="398"/>
      <c r="T616" s="398"/>
      <c r="U616" s="98"/>
      <c r="V616" s="98"/>
      <c r="W616" s="98"/>
      <c r="X616" s="98"/>
      <c r="Y616" s="98"/>
      <c r="Z616" s="98"/>
      <c r="AA616" s="98"/>
      <c r="AB616" s="98"/>
      <c r="AC616" s="98"/>
      <c r="AD616" s="98"/>
      <c r="AE616" s="98"/>
      <c r="AF616" s="98"/>
    </row>
    <row r="617" ht="13.5" customHeight="1">
      <c r="A617" s="98"/>
      <c r="B617" s="98"/>
      <c r="C617" s="98"/>
      <c r="D617" s="98"/>
      <c r="E617" s="98"/>
      <c r="F617" s="78"/>
      <c r="G617" s="881"/>
      <c r="H617" s="98"/>
      <c r="I617" s="98"/>
      <c r="J617" s="98"/>
      <c r="K617" s="98"/>
      <c r="L617" s="98"/>
      <c r="M617" s="98"/>
      <c r="N617" s="98"/>
      <c r="O617" s="98"/>
      <c r="P617" s="98"/>
      <c r="Q617" s="98"/>
      <c r="R617" s="98"/>
      <c r="S617" s="398"/>
      <c r="T617" s="398"/>
      <c r="U617" s="98"/>
      <c r="V617" s="98"/>
      <c r="W617" s="98"/>
      <c r="X617" s="98"/>
      <c r="Y617" s="98"/>
      <c r="Z617" s="98"/>
      <c r="AA617" s="98"/>
      <c r="AB617" s="98"/>
      <c r="AC617" s="98"/>
      <c r="AD617" s="98"/>
      <c r="AE617" s="98"/>
      <c r="AF617" s="98"/>
    </row>
    <row r="618" ht="13.5" customHeight="1">
      <c r="A618" s="98"/>
      <c r="B618" s="98"/>
      <c r="C618" s="98"/>
      <c r="D618" s="98"/>
      <c r="E618" s="98"/>
      <c r="F618" s="78"/>
      <c r="G618" s="881"/>
      <c r="H618" s="98"/>
      <c r="I618" s="98"/>
      <c r="J618" s="98"/>
      <c r="K618" s="98"/>
      <c r="L618" s="98"/>
      <c r="M618" s="98"/>
      <c r="N618" s="98"/>
      <c r="O618" s="98"/>
      <c r="P618" s="98"/>
      <c r="Q618" s="98"/>
      <c r="R618" s="98"/>
      <c r="S618" s="398"/>
      <c r="T618" s="398"/>
      <c r="U618" s="98"/>
      <c r="V618" s="98"/>
      <c r="W618" s="98"/>
      <c r="X618" s="98"/>
      <c r="Y618" s="98"/>
      <c r="Z618" s="98"/>
      <c r="AA618" s="98"/>
      <c r="AB618" s="98"/>
      <c r="AC618" s="98"/>
      <c r="AD618" s="98"/>
      <c r="AE618" s="98"/>
      <c r="AF618" s="98"/>
    </row>
    <row r="619" ht="13.5" customHeight="1">
      <c r="A619" s="98"/>
      <c r="B619" s="98"/>
      <c r="C619" s="98"/>
      <c r="D619" s="98"/>
      <c r="E619" s="98"/>
      <c r="F619" s="78"/>
      <c r="G619" s="881"/>
      <c r="H619" s="98"/>
      <c r="I619" s="98"/>
      <c r="J619" s="98"/>
      <c r="K619" s="98"/>
      <c r="L619" s="98"/>
      <c r="M619" s="98"/>
      <c r="N619" s="98"/>
      <c r="O619" s="98"/>
      <c r="P619" s="98"/>
      <c r="Q619" s="98"/>
      <c r="R619" s="98"/>
      <c r="S619" s="398"/>
      <c r="T619" s="398"/>
      <c r="U619" s="98"/>
      <c r="V619" s="98"/>
      <c r="W619" s="98"/>
      <c r="X619" s="98"/>
      <c r="Y619" s="98"/>
      <c r="Z619" s="98"/>
      <c r="AA619" s="98"/>
      <c r="AB619" s="98"/>
      <c r="AC619" s="98"/>
      <c r="AD619" s="98"/>
      <c r="AE619" s="98"/>
      <c r="AF619" s="98"/>
    </row>
    <row r="620" ht="13.5" customHeight="1">
      <c r="A620" s="98"/>
      <c r="B620" s="98"/>
      <c r="C620" s="98"/>
      <c r="D620" s="98"/>
      <c r="E620" s="98"/>
      <c r="F620" s="78"/>
      <c r="G620" s="881"/>
      <c r="H620" s="98"/>
      <c r="I620" s="98"/>
      <c r="J620" s="98"/>
      <c r="K620" s="98"/>
      <c r="L620" s="98"/>
      <c r="M620" s="98"/>
      <c r="N620" s="98"/>
      <c r="O620" s="98"/>
      <c r="P620" s="98"/>
      <c r="Q620" s="98"/>
      <c r="R620" s="98"/>
      <c r="S620" s="398"/>
      <c r="T620" s="398"/>
      <c r="U620" s="98"/>
      <c r="V620" s="98"/>
      <c r="W620" s="98"/>
      <c r="X620" s="98"/>
      <c r="Y620" s="98"/>
      <c r="Z620" s="98"/>
      <c r="AA620" s="98"/>
      <c r="AB620" s="98"/>
      <c r="AC620" s="98"/>
      <c r="AD620" s="98"/>
      <c r="AE620" s="98"/>
      <c r="AF620" s="98"/>
    </row>
    <row r="621" ht="13.5" customHeight="1">
      <c r="A621" s="98"/>
      <c r="B621" s="98"/>
      <c r="C621" s="98"/>
      <c r="D621" s="98"/>
      <c r="E621" s="98"/>
      <c r="F621" s="78"/>
      <c r="G621" s="881"/>
      <c r="H621" s="98"/>
      <c r="I621" s="98"/>
      <c r="J621" s="98"/>
      <c r="K621" s="98"/>
      <c r="L621" s="98"/>
      <c r="M621" s="98"/>
      <c r="N621" s="98"/>
      <c r="O621" s="98"/>
      <c r="P621" s="98"/>
      <c r="Q621" s="98"/>
      <c r="R621" s="98"/>
      <c r="S621" s="398"/>
      <c r="T621" s="398"/>
      <c r="U621" s="98"/>
      <c r="V621" s="98"/>
      <c r="W621" s="98"/>
      <c r="X621" s="98"/>
      <c r="Y621" s="98"/>
      <c r="Z621" s="98"/>
      <c r="AA621" s="98"/>
      <c r="AB621" s="98"/>
      <c r="AC621" s="98"/>
      <c r="AD621" s="98"/>
      <c r="AE621" s="98"/>
      <c r="AF621" s="98"/>
    </row>
    <row r="622" ht="13.5" customHeight="1">
      <c r="A622" s="98"/>
      <c r="B622" s="98"/>
      <c r="C622" s="98"/>
      <c r="D622" s="98"/>
      <c r="E622" s="98"/>
      <c r="F622" s="78"/>
      <c r="G622" s="881"/>
      <c r="H622" s="98"/>
      <c r="I622" s="98"/>
      <c r="J622" s="98"/>
      <c r="K622" s="98"/>
      <c r="L622" s="98"/>
      <c r="M622" s="98"/>
      <c r="N622" s="98"/>
      <c r="O622" s="98"/>
      <c r="P622" s="98"/>
      <c r="Q622" s="98"/>
      <c r="R622" s="98"/>
      <c r="S622" s="398"/>
      <c r="T622" s="398"/>
      <c r="U622" s="98"/>
      <c r="V622" s="98"/>
      <c r="W622" s="98"/>
      <c r="X622" s="98"/>
      <c r="Y622" s="98"/>
      <c r="Z622" s="98"/>
      <c r="AA622" s="98"/>
      <c r="AB622" s="98"/>
      <c r="AC622" s="98"/>
      <c r="AD622" s="98"/>
      <c r="AE622" s="98"/>
      <c r="AF622" s="98"/>
    </row>
    <row r="623" ht="13.5" customHeight="1">
      <c r="A623" s="98"/>
      <c r="B623" s="98"/>
      <c r="C623" s="98"/>
      <c r="D623" s="98"/>
      <c r="E623" s="98"/>
      <c r="F623" s="78"/>
      <c r="G623" s="881"/>
      <c r="H623" s="98"/>
      <c r="I623" s="98"/>
      <c r="J623" s="98"/>
      <c r="K623" s="98"/>
      <c r="L623" s="98"/>
      <c r="M623" s="98"/>
      <c r="N623" s="98"/>
      <c r="O623" s="98"/>
      <c r="P623" s="98"/>
      <c r="Q623" s="98"/>
      <c r="R623" s="98"/>
      <c r="S623" s="398"/>
      <c r="T623" s="398"/>
      <c r="U623" s="98"/>
      <c r="V623" s="98"/>
      <c r="W623" s="98"/>
      <c r="X623" s="98"/>
      <c r="Y623" s="98"/>
      <c r="Z623" s="98"/>
      <c r="AA623" s="98"/>
      <c r="AB623" s="98"/>
      <c r="AC623" s="98"/>
      <c r="AD623" s="98"/>
      <c r="AE623" s="98"/>
      <c r="AF623" s="98"/>
    </row>
    <row r="624" ht="13.5" customHeight="1">
      <c r="A624" s="98"/>
      <c r="B624" s="98"/>
      <c r="C624" s="98"/>
      <c r="D624" s="98"/>
      <c r="E624" s="98"/>
      <c r="F624" s="78"/>
      <c r="G624" s="881"/>
      <c r="H624" s="98"/>
      <c r="I624" s="98"/>
      <c r="J624" s="98"/>
      <c r="K624" s="98"/>
      <c r="L624" s="98"/>
      <c r="M624" s="98"/>
      <c r="N624" s="98"/>
      <c r="O624" s="98"/>
      <c r="P624" s="98"/>
      <c r="Q624" s="98"/>
      <c r="R624" s="98"/>
      <c r="S624" s="398"/>
      <c r="T624" s="398"/>
      <c r="U624" s="98"/>
      <c r="V624" s="98"/>
      <c r="W624" s="98"/>
      <c r="X624" s="98"/>
      <c r="Y624" s="98"/>
      <c r="Z624" s="98"/>
      <c r="AA624" s="98"/>
      <c r="AB624" s="98"/>
      <c r="AC624" s="98"/>
      <c r="AD624" s="98"/>
      <c r="AE624" s="98"/>
      <c r="AF624" s="98"/>
    </row>
    <row r="625" ht="13.5" customHeight="1">
      <c r="A625" s="98"/>
      <c r="B625" s="98"/>
      <c r="C625" s="98"/>
      <c r="D625" s="98"/>
      <c r="E625" s="98"/>
      <c r="F625" s="78"/>
      <c r="G625" s="881"/>
      <c r="H625" s="98"/>
      <c r="I625" s="98"/>
      <c r="J625" s="98"/>
      <c r="K625" s="98"/>
      <c r="L625" s="98"/>
      <c r="M625" s="98"/>
      <c r="N625" s="98"/>
      <c r="O625" s="98"/>
      <c r="P625" s="98"/>
      <c r="Q625" s="98"/>
      <c r="R625" s="98"/>
      <c r="S625" s="398"/>
      <c r="T625" s="398"/>
      <c r="U625" s="98"/>
      <c r="V625" s="98"/>
      <c r="W625" s="98"/>
      <c r="X625" s="98"/>
      <c r="Y625" s="98"/>
      <c r="Z625" s="98"/>
      <c r="AA625" s="98"/>
      <c r="AB625" s="98"/>
      <c r="AC625" s="98"/>
      <c r="AD625" s="98"/>
      <c r="AE625" s="98"/>
      <c r="AF625" s="98"/>
    </row>
    <row r="626" ht="13.5" customHeight="1">
      <c r="A626" s="98"/>
      <c r="B626" s="98"/>
      <c r="C626" s="98"/>
      <c r="D626" s="98"/>
      <c r="E626" s="98"/>
      <c r="F626" s="78"/>
      <c r="G626" s="881"/>
      <c r="H626" s="98"/>
      <c r="I626" s="98"/>
      <c r="J626" s="98"/>
      <c r="K626" s="98"/>
      <c r="L626" s="98"/>
      <c r="M626" s="98"/>
      <c r="N626" s="98"/>
      <c r="O626" s="98"/>
      <c r="P626" s="98"/>
      <c r="Q626" s="98"/>
      <c r="R626" s="98"/>
      <c r="S626" s="398"/>
      <c r="T626" s="398"/>
      <c r="U626" s="98"/>
      <c r="V626" s="98"/>
      <c r="W626" s="98"/>
      <c r="X626" s="98"/>
      <c r="Y626" s="98"/>
      <c r="Z626" s="98"/>
      <c r="AA626" s="98"/>
      <c r="AB626" s="98"/>
      <c r="AC626" s="98"/>
      <c r="AD626" s="98"/>
      <c r="AE626" s="98"/>
      <c r="AF626" s="98"/>
    </row>
    <row r="627" ht="13.5" customHeight="1">
      <c r="A627" s="98"/>
      <c r="B627" s="98"/>
      <c r="C627" s="98"/>
      <c r="D627" s="98"/>
      <c r="E627" s="98"/>
      <c r="F627" s="78"/>
      <c r="G627" s="881"/>
      <c r="H627" s="98"/>
      <c r="I627" s="98"/>
      <c r="J627" s="98"/>
      <c r="K627" s="98"/>
      <c r="L627" s="98"/>
      <c r="M627" s="98"/>
      <c r="N627" s="98"/>
      <c r="O627" s="98"/>
      <c r="P627" s="98"/>
      <c r="Q627" s="98"/>
      <c r="R627" s="98"/>
      <c r="S627" s="398"/>
      <c r="T627" s="398"/>
      <c r="U627" s="98"/>
      <c r="V627" s="98"/>
      <c r="W627" s="98"/>
      <c r="X627" s="98"/>
      <c r="Y627" s="98"/>
      <c r="Z627" s="98"/>
      <c r="AA627" s="98"/>
      <c r="AB627" s="98"/>
      <c r="AC627" s="98"/>
      <c r="AD627" s="98"/>
      <c r="AE627" s="98"/>
      <c r="AF627" s="98"/>
    </row>
    <row r="628" ht="13.5" customHeight="1">
      <c r="A628" s="98"/>
      <c r="B628" s="98"/>
      <c r="C628" s="98"/>
      <c r="D628" s="98"/>
      <c r="E628" s="98"/>
      <c r="F628" s="78"/>
      <c r="G628" s="881"/>
      <c r="H628" s="98"/>
      <c r="I628" s="98"/>
      <c r="J628" s="98"/>
      <c r="K628" s="98"/>
      <c r="L628" s="98"/>
      <c r="M628" s="98"/>
      <c r="N628" s="98"/>
      <c r="O628" s="98"/>
      <c r="P628" s="98"/>
      <c r="Q628" s="98"/>
      <c r="R628" s="98"/>
      <c r="S628" s="398"/>
      <c r="T628" s="398"/>
      <c r="U628" s="98"/>
      <c r="V628" s="98"/>
      <c r="W628" s="98"/>
      <c r="X628" s="98"/>
      <c r="Y628" s="98"/>
      <c r="Z628" s="98"/>
      <c r="AA628" s="98"/>
      <c r="AB628" s="98"/>
      <c r="AC628" s="98"/>
      <c r="AD628" s="98"/>
      <c r="AE628" s="98"/>
      <c r="AF628" s="98"/>
    </row>
    <row r="629" ht="13.5" customHeight="1">
      <c r="A629" s="98"/>
      <c r="B629" s="98"/>
      <c r="C629" s="98"/>
      <c r="D629" s="98"/>
      <c r="E629" s="98"/>
      <c r="F629" s="78"/>
      <c r="G629" s="881"/>
      <c r="H629" s="98"/>
      <c r="I629" s="98"/>
      <c r="J629" s="98"/>
      <c r="K629" s="98"/>
      <c r="L629" s="98"/>
      <c r="M629" s="98"/>
      <c r="N629" s="98"/>
      <c r="O629" s="98"/>
      <c r="P629" s="98"/>
      <c r="Q629" s="98"/>
      <c r="R629" s="98"/>
      <c r="S629" s="398"/>
      <c r="T629" s="398"/>
      <c r="U629" s="98"/>
      <c r="V629" s="98"/>
      <c r="W629" s="98"/>
      <c r="X629" s="98"/>
      <c r="Y629" s="98"/>
      <c r="Z629" s="98"/>
      <c r="AA629" s="98"/>
      <c r="AB629" s="98"/>
      <c r="AC629" s="98"/>
      <c r="AD629" s="98"/>
      <c r="AE629" s="98"/>
      <c r="AF629" s="98"/>
    </row>
    <row r="630" ht="13.5" customHeight="1">
      <c r="A630" s="98"/>
      <c r="B630" s="98"/>
      <c r="C630" s="98"/>
      <c r="D630" s="98"/>
      <c r="E630" s="98"/>
      <c r="F630" s="78"/>
      <c r="G630" s="881"/>
      <c r="H630" s="98"/>
      <c r="I630" s="98"/>
      <c r="J630" s="98"/>
      <c r="K630" s="98"/>
      <c r="L630" s="98"/>
      <c r="M630" s="98"/>
      <c r="N630" s="98"/>
      <c r="O630" s="98"/>
      <c r="P630" s="98"/>
      <c r="Q630" s="98"/>
      <c r="R630" s="98"/>
      <c r="S630" s="398"/>
      <c r="T630" s="398"/>
      <c r="U630" s="98"/>
      <c r="V630" s="98"/>
      <c r="W630" s="98"/>
      <c r="X630" s="98"/>
      <c r="Y630" s="98"/>
      <c r="Z630" s="98"/>
      <c r="AA630" s="98"/>
      <c r="AB630" s="98"/>
      <c r="AC630" s="98"/>
      <c r="AD630" s="98"/>
      <c r="AE630" s="98"/>
      <c r="AF630" s="98"/>
    </row>
    <row r="631" ht="13.5" customHeight="1">
      <c r="A631" s="98"/>
      <c r="B631" s="98"/>
      <c r="C631" s="98"/>
      <c r="D631" s="98"/>
      <c r="E631" s="98"/>
      <c r="F631" s="78"/>
      <c r="G631" s="881"/>
      <c r="H631" s="98"/>
      <c r="I631" s="98"/>
      <c r="J631" s="98"/>
      <c r="K631" s="98"/>
      <c r="L631" s="98"/>
      <c r="M631" s="98"/>
      <c r="N631" s="98"/>
      <c r="O631" s="98"/>
      <c r="P631" s="98"/>
      <c r="Q631" s="98"/>
      <c r="R631" s="98"/>
      <c r="S631" s="398"/>
      <c r="T631" s="398"/>
      <c r="U631" s="98"/>
      <c r="V631" s="98"/>
      <c r="W631" s="98"/>
      <c r="X631" s="98"/>
      <c r="Y631" s="98"/>
      <c r="Z631" s="98"/>
      <c r="AA631" s="98"/>
      <c r="AB631" s="98"/>
      <c r="AC631" s="98"/>
      <c r="AD631" s="98"/>
      <c r="AE631" s="98"/>
      <c r="AF631" s="98"/>
    </row>
    <row r="632" ht="13.5" customHeight="1">
      <c r="A632" s="98"/>
      <c r="B632" s="98"/>
      <c r="C632" s="98"/>
      <c r="D632" s="98"/>
      <c r="E632" s="98"/>
      <c r="F632" s="78"/>
      <c r="G632" s="881"/>
      <c r="H632" s="98"/>
      <c r="I632" s="98"/>
      <c r="J632" s="98"/>
      <c r="K632" s="98"/>
      <c r="L632" s="98"/>
      <c r="M632" s="98"/>
      <c r="N632" s="98"/>
      <c r="O632" s="98"/>
      <c r="P632" s="98"/>
      <c r="Q632" s="98"/>
      <c r="R632" s="98"/>
      <c r="S632" s="398"/>
      <c r="T632" s="398"/>
      <c r="U632" s="98"/>
      <c r="V632" s="98"/>
      <c r="W632" s="98"/>
      <c r="X632" s="98"/>
      <c r="Y632" s="98"/>
      <c r="Z632" s="98"/>
      <c r="AA632" s="98"/>
      <c r="AB632" s="98"/>
      <c r="AC632" s="98"/>
      <c r="AD632" s="98"/>
      <c r="AE632" s="98"/>
      <c r="AF632" s="98"/>
    </row>
    <row r="633" ht="13.5" customHeight="1">
      <c r="A633" s="98"/>
      <c r="B633" s="98"/>
      <c r="C633" s="98"/>
      <c r="D633" s="98"/>
      <c r="E633" s="98"/>
      <c r="F633" s="78"/>
      <c r="G633" s="881"/>
      <c r="H633" s="98"/>
      <c r="I633" s="98"/>
      <c r="J633" s="98"/>
      <c r="K633" s="98"/>
      <c r="L633" s="98"/>
      <c r="M633" s="98"/>
      <c r="N633" s="98"/>
      <c r="O633" s="98"/>
      <c r="P633" s="98"/>
      <c r="Q633" s="98"/>
      <c r="R633" s="98"/>
      <c r="S633" s="398"/>
      <c r="T633" s="398"/>
      <c r="U633" s="98"/>
      <c r="V633" s="98"/>
      <c r="W633" s="98"/>
      <c r="X633" s="98"/>
      <c r="Y633" s="98"/>
      <c r="Z633" s="98"/>
      <c r="AA633" s="98"/>
      <c r="AB633" s="98"/>
      <c r="AC633" s="98"/>
      <c r="AD633" s="98"/>
      <c r="AE633" s="98"/>
      <c r="AF633" s="98"/>
    </row>
    <row r="634" ht="13.5" customHeight="1">
      <c r="A634" s="98"/>
      <c r="B634" s="98"/>
      <c r="C634" s="98"/>
      <c r="D634" s="98"/>
      <c r="E634" s="98"/>
      <c r="F634" s="78"/>
      <c r="G634" s="881"/>
      <c r="H634" s="98"/>
      <c r="I634" s="98"/>
      <c r="J634" s="98"/>
      <c r="K634" s="98"/>
      <c r="L634" s="98"/>
      <c r="M634" s="98"/>
      <c r="N634" s="98"/>
      <c r="O634" s="98"/>
      <c r="P634" s="98"/>
      <c r="Q634" s="98"/>
      <c r="R634" s="98"/>
      <c r="S634" s="398"/>
      <c r="T634" s="398"/>
      <c r="U634" s="98"/>
      <c r="V634" s="98"/>
      <c r="W634" s="98"/>
      <c r="X634" s="98"/>
      <c r="Y634" s="98"/>
      <c r="Z634" s="98"/>
      <c r="AA634" s="98"/>
      <c r="AB634" s="98"/>
      <c r="AC634" s="98"/>
      <c r="AD634" s="98"/>
      <c r="AE634" s="98"/>
      <c r="AF634" s="98"/>
    </row>
    <row r="635" ht="13.5" customHeight="1">
      <c r="A635" s="98"/>
      <c r="B635" s="98"/>
      <c r="C635" s="98"/>
      <c r="D635" s="98"/>
      <c r="E635" s="98"/>
      <c r="F635" s="78"/>
      <c r="G635" s="881"/>
      <c r="H635" s="98"/>
      <c r="I635" s="98"/>
      <c r="J635" s="98"/>
      <c r="K635" s="98"/>
      <c r="L635" s="98"/>
      <c r="M635" s="98"/>
      <c r="N635" s="98"/>
      <c r="O635" s="98"/>
      <c r="P635" s="98"/>
      <c r="Q635" s="98"/>
      <c r="R635" s="98"/>
      <c r="S635" s="398"/>
      <c r="T635" s="398"/>
      <c r="U635" s="98"/>
      <c r="V635" s="98"/>
      <c r="W635" s="98"/>
      <c r="X635" s="98"/>
      <c r="Y635" s="98"/>
      <c r="Z635" s="98"/>
      <c r="AA635" s="98"/>
      <c r="AB635" s="98"/>
      <c r="AC635" s="98"/>
      <c r="AD635" s="98"/>
      <c r="AE635" s="98"/>
      <c r="AF635" s="98"/>
    </row>
    <row r="636" ht="13.5" customHeight="1">
      <c r="A636" s="98"/>
      <c r="B636" s="98"/>
      <c r="C636" s="98"/>
      <c r="D636" s="98"/>
      <c r="E636" s="98"/>
      <c r="F636" s="78"/>
      <c r="G636" s="881"/>
      <c r="H636" s="98"/>
      <c r="I636" s="98"/>
      <c r="J636" s="98"/>
      <c r="K636" s="98"/>
      <c r="L636" s="98"/>
      <c r="M636" s="98"/>
      <c r="N636" s="98"/>
      <c r="O636" s="98"/>
      <c r="P636" s="98"/>
      <c r="Q636" s="98"/>
      <c r="R636" s="98"/>
      <c r="S636" s="398"/>
      <c r="T636" s="398"/>
      <c r="U636" s="98"/>
      <c r="V636" s="98"/>
      <c r="W636" s="98"/>
      <c r="X636" s="98"/>
      <c r="Y636" s="98"/>
      <c r="Z636" s="98"/>
      <c r="AA636" s="98"/>
      <c r="AB636" s="98"/>
      <c r="AC636" s="98"/>
      <c r="AD636" s="98"/>
      <c r="AE636" s="98"/>
      <c r="AF636" s="98"/>
    </row>
    <row r="637" ht="13.5" customHeight="1">
      <c r="A637" s="98"/>
      <c r="B637" s="98"/>
      <c r="C637" s="98"/>
      <c r="D637" s="98"/>
      <c r="E637" s="98"/>
      <c r="F637" s="78"/>
      <c r="G637" s="881"/>
      <c r="H637" s="98"/>
      <c r="I637" s="98"/>
      <c r="J637" s="98"/>
      <c r="K637" s="98"/>
      <c r="L637" s="98"/>
      <c r="M637" s="98"/>
      <c r="N637" s="98"/>
      <c r="O637" s="98"/>
      <c r="P637" s="98"/>
      <c r="Q637" s="98"/>
      <c r="R637" s="98"/>
      <c r="S637" s="398"/>
      <c r="T637" s="398"/>
      <c r="U637" s="98"/>
      <c r="V637" s="98"/>
      <c r="W637" s="98"/>
      <c r="X637" s="98"/>
      <c r="Y637" s="98"/>
      <c r="Z637" s="98"/>
      <c r="AA637" s="98"/>
      <c r="AB637" s="98"/>
      <c r="AC637" s="98"/>
      <c r="AD637" s="98"/>
      <c r="AE637" s="98"/>
      <c r="AF637" s="98"/>
    </row>
    <row r="638" ht="13.5" customHeight="1">
      <c r="A638" s="98"/>
      <c r="B638" s="98"/>
      <c r="C638" s="98"/>
      <c r="D638" s="98"/>
      <c r="E638" s="98"/>
      <c r="F638" s="78"/>
      <c r="G638" s="881"/>
      <c r="H638" s="98"/>
      <c r="I638" s="98"/>
      <c r="J638" s="98"/>
      <c r="K638" s="98"/>
      <c r="L638" s="98"/>
      <c r="M638" s="98"/>
      <c r="N638" s="98"/>
      <c r="O638" s="98"/>
      <c r="P638" s="98"/>
      <c r="Q638" s="98"/>
      <c r="R638" s="98"/>
      <c r="S638" s="398"/>
      <c r="T638" s="398"/>
      <c r="U638" s="98"/>
      <c r="V638" s="98"/>
      <c r="W638" s="98"/>
      <c r="X638" s="98"/>
      <c r="Y638" s="98"/>
      <c r="Z638" s="98"/>
      <c r="AA638" s="98"/>
      <c r="AB638" s="98"/>
      <c r="AC638" s="98"/>
      <c r="AD638" s="98"/>
      <c r="AE638" s="98"/>
      <c r="AF638" s="98"/>
    </row>
    <row r="639" ht="13.5" customHeight="1">
      <c r="A639" s="98"/>
      <c r="B639" s="98"/>
      <c r="C639" s="98"/>
      <c r="D639" s="98"/>
      <c r="E639" s="98"/>
      <c r="F639" s="78"/>
      <c r="G639" s="881"/>
      <c r="H639" s="98"/>
      <c r="I639" s="98"/>
      <c r="J639" s="98"/>
      <c r="K639" s="98"/>
      <c r="L639" s="98"/>
      <c r="M639" s="98"/>
      <c r="N639" s="98"/>
      <c r="O639" s="98"/>
      <c r="P639" s="98"/>
      <c r="Q639" s="98"/>
      <c r="R639" s="98"/>
      <c r="S639" s="398"/>
      <c r="T639" s="398"/>
      <c r="U639" s="98"/>
      <c r="V639" s="98"/>
      <c r="W639" s="98"/>
      <c r="X639" s="98"/>
      <c r="Y639" s="98"/>
      <c r="Z639" s="98"/>
      <c r="AA639" s="98"/>
      <c r="AB639" s="98"/>
      <c r="AC639" s="98"/>
      <c r="AD639" s="98"/>
      <c r="AE639" s="98"/>
      <c r="AF639" s="98"/>
    </row>
    <row r="640" ht="13.5" customHeight="1">
      <c r="A640" s="98"/>
      <c r="B640" s="98"/>
      <c r="C640" s="98"/>
      <c r="D640" s="98"/>
      <c r="E640" s="98"/>
      <c r="F640" s="78"/>
      <c r="G640" s="881"/>
      <c r="H640" s="98"/>
      <c r="I640" s="98"/>
      <c r="J640" s="98"/>
      <c r="K640" s="98"/>
      <c r="L640" s="98"/>
      <c r="M640" s="98"/>
      <c r="N640" s="98"/>
      <c r="O640" s="98"/>
      <c r="P640" s="98"/>
      <c r="Q640" s="98"/>
      <c r="R640" s="98"/>
      <c r="S640" s="398"/>
      <c r="T640" s="398"/>
      <c r="U640" s="98"/>
      <c r="V640" s="98"/>
      <c r="W640" s="98"/>
      <c r="X640" s="98"/>
      <c r="Y640" s="98"/>
      <c r="Z640" s="98"/>
      <c r="AA640" s="98"/>
      <c r="AB640" s="98"/>
      <c r="AC640" s="98"/>
      <c r="AD640" s="98"/>
      <c r="AE640" s="98"/>
      <c r="AF640" s="98"/>
    </row>
    <row r="641" ht="13.5" customHeight="1">
      <c r="A641" s="98"/>
      <c r="B641" s="98"/>
      <c r="C641" s="98"/>
      <c r="D641" s="98"/>
      <c r="E641" s="98"/>
      <c r="F641" s="78"/>
      <c r="G641" s="881"/>
      <c r="H641" s="98"/>
      <c r="I641" s="98"/>
      <c r="J641" s="98"/>
      <c r="K641" s="98"/>
      <c r="L641" s="98"/>
      <c r="M641" s="98"/>
      <c r="N641" s="98"/>
      <c r="O641" s="98"/>
      <c r="P641" s="98"/>
      <c r="Q641" s="98"/>
      <c r="R641" s="98"/>
      <c r="S641" s="398"/>
      <c r="T641" s="398"/>
      <c r="U641" s="98"/>
      <c r="V641" s="98"/>
      <c r="W641" s="98"/>
      <c r="X641" s="98"/>
      <c r="Y641" s="98"/>
      <c r="Z641" s="98"/>
      <c r="AA641" s="98"/>
      <c r="AB641" s="98"/>
      <c r="AC641" s="98"/>
      <c r="AD641" s="98"/>
      <c r="AE641" s="98"/>
      <c r="AF641" s="98"/>
    </row>
    <row r="642" ht="13.5" customHeight="1">
      <c r="A642" s="98"/>
      <c r="B642" s="98"/>
      <c r="C642" s="98"/>
      <c r="D642" s="98"/>
      <c r="E642" s="98"/>
      <c r="F642" s="78"/>
      <c r="G642" s="881"/>
      <c r="H642" s="98"/>
      <c r="I642" s="98"/>
      <c r="J642" s="98"/>
      <c r="K642" s="98"/>
      <c r="L642" s="98"/>
      <c r="M642" s="98"/>
      <c r="N642" s="98"/>
      <c r="O642" s="98"/>
      <c r="P642" s="98"/>
      <c r="Q642" s="98"/>
      <c r="R642" s="98"/>
      <c r="S642" s="398"/>
      <c r="T642" s="398"/>
      <c r="U642" s="98"/>
      <c r="V642" s="98"/>
      <c r="W642" s="98"/>
      <c r="X642" s="98"/>
      <c r="Y642" s="98"/>
      <c r="Z642" s="98"/>
      <c r="AA642" s="98"/>
      <c r="AB642" s="98"/>
      <c r="AC642" s="98"/>
      <c r="AD642" s="98"/>
      <c r="AE642" s="98"/>
      <c r="AF642" s="98"/>
    </row>
    <row r="643" ht="13.5" customHeight="1">
      <c r="A643" s="98"/>
      <c r="B643" s="98"/>
      <c r="C643" s="98"/>
      <c r="D643" s="98"/>
      <c r="E643" s="98"/>
      <c r="F643" s="78"/>
      <c r="G643" s="881"/>
      <c r="H643" s="98"/>
      <c r="I643" s="98"/>
      <c r="J643" s="98"/>
      <c r="K643" s="98"/>
      <c r="L643" s="98"/>
      <c r="M643" s="98"/>
      <c r="N643" s="98"/>
      <c r="O643" s="98"/>
      <c r="P643" s="98"/>
      <c r="Q643" s="98"/>
      <c r="R643" s="98"/>
      <c r="S643" s="398"/>
      <c r="T643" s="398"/>
      <c r="U643" s="98"/>
      <c r="V643" s="98"/>
      <c r="W643" s="98"/>
      <c r="X643" s="98"/>
      <c r="Y643" s="98"/>
      <c r="Z643" s="98"/>
      <c r="AA643" s="98"/>
      <c r="AB643" s="98"/>
      <c r="AC643" s="98"/>
      <c r="AD643" s="98"/>
      <c r="AE643" s="98"/>
      <c r="AF643" s="98"/>
    </row>
    <row r="644" ht="13.5" customHeight="1">
      <c r="A644" s="98"/>
      <c r="B644" s="98"/>
      <c r="C644" s="98"/>
      <c r="D644" s="98"/>
      <c r="E644" s="98"/>
      <c r="F644" s="78"/>
      <c r="G644" s="881"/>
      <c r="H644" s="98"/>
      <c r="I644" s="98"/>
      <c r="J644" s="98"/>
      <c r="K644" s="98"/>
      <c r="L644" s="98"/>
      <c r="M644" s="98"/>
      <c r="N644" s="98"/>
      <c r="O644" s="98"/>
      <c r="P644" s="98"/>
      <c r="Q644" s="98"/>
      <c r="R644" s="98"/>
      <c r="S644" s="398"/>
      <c r="T644" s="398"/>
      <c r="U644" s="98"/>
      <c r="V644" s="98"/>
      <c r="W644" s="98"/>
      <c r="X644" s="98"/>
      <c r="Y644" s="98"/>
      <c r="Z644" s="98"/>
      <c r="AA644" s="98"/>
      <c r="AB644" s="98"/>
      <c r="AC644" s="98"/>
      <c r="AD644" s="98"/>
      <c r="AE644" s="98"/>
      <c r="AF644" s="98"/>
    </row>
    <row r="645" ht="13.5" customHeight="1">
      <c r="A645" s="98"/>
      <c r="B645" s="98"/>
      <c r="C645" s="98"/>
      <c r="D645" s="98"/>
      <c r="E645" s="98"/>
      <c r="F645" s="78"/>
      <c r="G645" s="881"/>
      <c r="H645" s="98"/>
      <c r="I645" s="98"/>
      <c r="J645" s="98"/>
      <c r="K645" s="98"/>
      <c r="L645" s="98"/>
      <c r="M645" s="98"/>
      <c r="N645" s="98"/>
      <c r="O645" s="98"/>
      <c r="P645" s="98"/>
      <c r="Q645" s="98"/>
      <c r="R645" s="98"/>
      <c r="S645" s="398"/>
      <c r="T645" s="398"/>
      <c r="U645" s="98"/>
      <c r="V645" s="98"/>
      <c r="W645" s="98"/>
      <c r="X645" s="98"/>
      <c r="Y645" s="98"/>
      <c r="Z645" s="98"/>
      <c r="AA645" s="98"/>
      <c r="AB645" s="98"/>
      <c r="AC645" s="98"/>
      <c r="AD645" s="98"/>
      <c r="AE645" s="98"/>
      <c r="AF645" s="98"/>
    </row>
    <row r="646" ht="13.5" customHeight="1">
      <c r="A646" s="98"/>
      <c r="B646" s="98"/>
      <c r="C646" s="98"/>
      <c r="D646" s="98"/>
      <c r="E646" s="98"/>
      <c r="F646" s="78"/>
      <c r="G646" s="881"/>
      <c r="H646" s="98"/>
      <c r="I646" s="98"/>
      <c r="J646" s="98"/>
      <c r="K646" s="98"/>
      <c r="L646" s="98"/>
      <c r="M646" s="98"/>
      <c r="N646" s="98"/>
      <c r="O646" s="98"/>
      <c r="P646" s="98"/>
      <c r="Q646" s="98"/>
      <c r="R646" s="98"/>
      <c r="S646" s="398"/>
      <c r="T646" s="398"/>
      <c r="U646" s="98"/>
      <c r="V646" s="98"/>
      <c r="W646" s="98"/>
      <c r="X646" s="98"/>
      <c r="Y646" s="98"/>
      <c r="Z646" s="98"/>
      <c r="AA646" s="98"/>
      <c r="AB646" s="98"/>
      <c r="AC646" s="98"/>
      <c r="AD646" s="98"/>
      <c r="AE646" s="98"/>
      <c r="AF646" s="98"/>
    </row>
    <row r="647" ht="13.5" customHeight="1">
      <c r="A647" s="98"/>
      <c r="B647" s="98"/>
      <c r="C647" s="98"/>
      <c r="D647" s="98"/>
      <c r="E647" s="98"/>
      <c r="F647" s="78"/>
      <c r="G647" s="881"/>
      <c r="H647" s="98"/>
      <c r="I647" s="98"/>
      <c r="J647" s="98"/>
      <c r="K647" s="98"/>
      <c r="L647" s="98"/>
      <c r="M647" s="98"/>
      <c r="N647" s="98"/>
      <c r="O647" s="98"/>
      <c r="P647" s="98"/>
      <c r="Q647" s="98"/>
      <c r="R647" s="98"/>
      <c r="S647" s="398"/>
      <c r="T647" s="398"/>
      <c r="U647" s="98"/>
      <c r="V647" s="98"/>
      <c r="W647" s="98"/>
      <c r="X647" s="98"/>
      <c r="Y647" s="98"/>
      <c r="Z647" s="98"/>
      <c r="AA647" s="98"/>
      <c r="AB647" s="98"/>
      <c r="AC647" s="98"/>
      <c r="AD647" s="98"/>
      <c r="AE647" s="98"/>
      <c r="AF647" s="98"/>
    </row>
    <row r="648" ht="13.5" customHeight="1">
      <c r="A648" s="98"/>
      <c r="B648" s="98"/>
      <c r="C648" s="98"/>
      <c r="D648" s="98"/>
      <c r="E648" s="98"/>
      <c r="F648" s="78"/>
      <c r="G648" s="881"/>
      <c r="H648" s="98"/>
      <c r="I648" s="98"/>
      <c r="J648" s="98"/>
      <c r="K648" s="98"/>
      <c r="L648" s="98"/>
      <c r="M648" s="98"/>
      <c r="N648" s="98"/>
      <c r="O648" s="98"/>
      <c r="P648" s="98"/>
      <c r="Q648" s="98"/>
      <c r="R648" s="98"/>
      <c r="S648" s="398"/>
      <c r="T648" s="398"/>
      <c r="U648" s="98"/>
      <c r="V648" s="98"/>
      <c r="W648" s="98"/>
      <c r="X648" s="98"/>
      <c r="Y648" s="98"/>
      <c r="Z648" s="98"/>
      <c r="AA648" s="98"/>
      <c r="AB648" s="98"/>
      <c r="AC648" s="98"/>
      <c r="AD648" s="98"/>
      <c r="AE648" s="98"/>
      <c r="AF648" s="98"/>
    </row>
    <row r="649" ht="13.5" customHeight="1">
      <c r="A649" s="98"/>
      <c r="B649" s="98"/>
      <c r="C649" s="98"/>
      <c r="D649" s="98"/>
      <c r="E649" s="98"/>
      <c r="F649" s="78"/>
      <c r="G649" s="881"/>
      <c r="H649" s="98"/>
      <c r="I649" s="98"/>
      <c r="J649" s="98"/>
      <c r="K649" s="98"/>
      <c r="L649" s="98"/>
      <c r="M649" s="98"/>
      <c r="N649" s="98"/>
      <c r="O649" s="98"/>
      <c r="P649" s="98"/>
      <c r="Q649" s="98"/>
      <c r="R649" s="98"/>
      <c r="S649" s="398"/>
      <c r="T649" s="398"/>
      <c r="U649" s="98"/>
      <c r="V649" s="98"/>
      <c r="W649" s="98"/>
      <c r="X649" s="98"/>
      <c r="Y649" s="98"/>
      <c r="Z649" s="98"/>
      <c r="AA649" s="98"/>
      <c r="AB649" s="98"/>
      <c r="AC649" s="98"/>
      <c r="AD649" s="98"/>
      <c r="AE649" s="98"/>
      <c r="AF649" s="98"/>
    </row>
    <row r="650" ht="13.5" customHeight="1">
      <c r="A650" s="98"/>
      <c r="B650" s="98"/>
      <c r="C650" s="98"/>
      <c r="D650" s="98"/>
      <c r="E650" s="98"/>
      <c r="F650" s="78"/>
      <c r="G650" s="881"/>
      <c r="H650" s="98"/>
      <c r="I650" s="98"/>
      <c r="J650" s="98"/>
      <c r="K650" s="98"/>
      <c r="L650" s="98"/>
      <c r="M650" s="98"/>
      <c r="N650" s="98"/>
      <c r="O650" s="98"/>
      <c r="P650" s="98"/>
      <c r="Q650" s="98"/>
      <c r="R650" s="98"/>
      <c r="S650" s="398"/>
      <c r="T650" s="398"/>
      <c r="U650" s="98"/>
      <c r="V650" s="98"/>
      <c r="W650" s="98"/>
      <c r="X650" s="98"/>
      <c r="Y650" s="98"/>
      <c r="Z650" s="98"/>
      <c r="AA650" s="98"/>
      <c r="AB650" s="98"/>
      <c r="AC650" s="98"/>
      <c r="AD650" s="98"/>
      <c r="AE650" s="98"/>
      <c r="AF650" s="98"/>
    </row>
    <row r="651" ht="13.5" customHeight="1">
      <c r="A651" s="98"/>
      <c r="B651" s="98"/>
      <c r="C651" s="98"/>
      <c r="D651" s="98"/>
      <c r="E651" s="98"/>
      <c r="F651" s="78"/>
      <c r="G651" s="881"/>
      <c r="H651" s="98"/>
      <c r="I651" s="98"/>
      <c r="J651" s="98"/>
      <c r="K651" s="98"/>
      <c r="L651" s="98"/>
      <c r="M651" s="98"/>
      <c r="N651" s="98"/>
      <c r="O651" s="98"/>
      <c r="P651" s="98"/>
      <c r="Q651" s="98"/>
      <c r="R651" s="98"/>
      <c r="S651" s="398"/>
      <c r="T651" s="398"/>
      <c r="U651" s="98"/>
      <c r="V651" s="98"/>
      <c r="W651" s="98"/>
      <c r="X651" s="98"/>
      <c r="Y651" s="98"/>
      <c r="Z651" s="98"/>
      <c r="AA651" s="98"/>
      <c r="AB651" s="98"/>
      <c r="AC651" s="98"/>
      <c r="AD651" s="98"/>
      <c r="AE651" s="98"/>
      <c r="AF651" s="98"/>
    </row>
    <row r="652" ht="13.5" customHeight="1">
      <c r="A652" s="98"/>
      <c r="B652" s="98"/>
      <c r="C652" s="98"/>
      <c r="D652" s="98"/>
      <c r="E652" s="98"/>
      <c r="F652" s="78"/>
      <c r="G652" s="881"/>
      <c r="H652" s="98"/>
      <c r="I652" s="98"/>
      <c r="J652" s="98"/>
      <c r="K652" s="98"/>
      <c r="L652" s="98"/>
      <c r="M652" s="98"/>
      <c r="N652" s="98"/>
      <c r="O652" s="98"/>
      <c r="P652" s="98"/>
      <c r="Q652" s="98"/>
      <c r="R652" s="98"/>
      <c r="S652" s="398"/>
      <c r="T652" s="398"/>
      <c r="U652" s="98"/>
      <c r="V652" s="98"/>
      <c r="W652" s="98"/>
      <c r="X652" s="98"/>
      <c r="Y652" s="98"/>
      <c r="Z652" s="98"/>
      <c r="AA652" s="98"/>
      <c r="AB652" s="98"/>
      <c r="AC652" s="98"/>
      <c r="AD652" s="98"/>
      <c r="AE652" s="98"/>
      <c r="AF652" s="98"/>
    </row>
    <row r="653" ht="13.5" customHeight="1">
      <c r="A653" s="98"/>
      <c r="B653" s="98"/>
      <c r="C653" s="98"/>
      <c r="D653" s="98"/>
      <c r="E653" s="98"/>
      <c r="F653" s="78"/>
      <c r="G653" s="881"/>
      <c r="H653" s="98"/>
      <c r="I653" s="98"/>
      <c r="J653" s="98"/>
      <c r="K653" s="98"/>
      <c r="L653" s="98"/>
      <c r="M653" s="98"/>
      <c r="N653" s="98"/>
      <c r="O653" s="98"/>
      <c r="P653" s="98"/>
      <c r="Q653" s="98"/>
      <c r="R653" s="98"/>
      <c r="S653" s="398"/>
      <c r="T653" s="398"/>
      <c r="U653" s="98"/>
      <c r="V653" s="98"/>
      <c r="W653" s="98"/>
      <c r="X653" s="98"/>
      <c r="Y653" s="98"/>
      <c r="Z653" s="98"/>
      <c r="AA653" s="98"/>
      <c r="AB653" s="98"/>
      <c r="AC653" s="98"/>
      <c r="AD653" s="98"/>
      <c r="AE653" s="98"/>
      <c r="AF653" s="98"/>
    </row>
    <row r="654" ht="13.5" customHeight="1">
      <c r="A654" s="98"/>
      <c r="B654" s="98"/>
      <c r="C654" s="98"/>
      <c r="D654" s="98"/>
      <c r="E654" s="98"/>
      <c r="F654" s="78"/>
      <c r="G654" s="881"/>
      <c r="H654" s="98"/>
      <c r="I654" s="98"/>
      <c r="J654" s="98"/>
      <c r="K654" s="98"/>
      <c r="L654" s="98"/>
      <c r="M654" s="98"/>
      <c r="N654" s="98"/>
      <c r="O654" s="98"/>
      <c r="P654" s="98"/>
      <c r="Q654" s="98"/>
      <c r="R654" s="98"/>
      <c r="S654" s="398"/>
      <c r="T654" s="398"/>
      <c r="U654" s="98"/>
      <c r="V654" s="98"/>
      <c r="W654" s="98"/>
      <c r="X654" s="98"/>
      <c r="Y654" s="98"/>
      <c r="Z654" s="98"/>
      <c r="AA654" s="98"/>
      <c r="AB654" s="98"/>
      <c r="AC654" s="98"/>
      <c r="AD654" s="98"/>
      <c r="AE654" s="98"/>
      <c r="AF654" s="98"/>
    </row>
    <row r="655" ht="13.5" customHeight="1">
      <c r="A655" s="98"/>
      <c r="B655" s="98"/>
      <c r="C655" s="98"/>
      <c r="D655" s="98"/>
      <c r="E655" s="98"/>
      <c r="F655" s="78"/>
      <c r="G655" s="881"/>
      <c r="H655" s="98"/>
      <c r="I655" s="98"/>
      <c r="J655" s="98"/>
      <c r="K655" s="98"/>
      <c r="L655" s="98"/>
      <c r="M655" s="98"/>
      <c r="N655" s="98"/>
      <c r="O655" s="98"/>
      <c r="P655" s="98"/>
      <c r="Q655" s="98"/>
      <c r="R655" s="98"/>
      <c r="S655" s="398"/>
      <c r="T655" s="398"/>
      <c r="U655" s="98"/>
      <c r="V655" s="98"/>
      <c r="W655" s="98"/>
      <c r="X655" s="98"/>
      <c r="Y655" s="98"/>
      <c r="Z655" s="98"/>
      <c r="AA655" s="98"/>
      <c r="AB655" s="98"/>
      <c r="AC655" s="98"/>
      <c r="AD655" s="98"/>
      <c r="AE655" s="98"/>
      <c r="AF655" s="98"/>
    </row>
    <row r="656" ht="13.5" customHeight="1">
      <c r="A656" s="98"/>
      <c r="B656" s="98"/>
      <c r="C656" s="98"/>
      <c r="D656" s="98"/>
      <c r="E656" s="98"/>
      <c r="F656" s="78"/>
      <c r="G656" s="881"/>
      <c r="H656" s="98"/>
      <c r="I656" s="98"/>
      <c r="J656" s="98"/>
      <c r="K656" s="98"/>
      <c r="L656" s="98"/>
      <c r="M656" s="98"/>
      <c r="N656" s="98"/>
      <c r="O656" s="98"/>
      <c r="P656" s="98"/>
      <c r="Q656" s="98"/>
      <c r="R656" s="98"/>
      <c r="S656" s="398"/>
      <c r="T656" s="398"/>
      <c r="U656" s="98"/>
      <c r="V656" s="98"/>
      <c r="W656" s="98"/>
      <c r="X656" s="98"/>
      <c r="Y656" s="98"/>
      <c r="Z656" s="98"/>
      <c r="AA656" s="98"/>
      <c r="AB656" s="98"/>
      <c r="AC656" s="98"/>
      <c r="AD656" s="98"/>
      <c r="AE656" s="98"/>
      <c r="AF656" s="98"/>
    </row>
    <row r="657" ht="13.5" customHeight="1">
      <c r="A657" s="98"/>
      <c r="B657" s="98"/>
      <c r="C657" s="98"/>
      <c r="D657" s="98"/>
      <c r="E657" s="98"/>
      <c r="F657" s="78"/>
      <c r="G657" s="881"/>
      <c r="H657" s="98"/>
      <c r="I657" s="98"/>
      <c r="J657" s="98"/>
      <c r="K657" s="98"/>
      <c r="L657" s="98"/>
      <c r="M657" s="98"/>
      <c r="N657" s="98"/>
      <c r="O657" s="98"/>
      <c r="P657" s="98"/>
      <c r="Q657" s="98"/>
      <c r="R657" s="98"/>
      <c r="S657" s="398"/>
      <c r="T657" s="398"/>
      <c r="U657" s="98"/>
      <c r="V657" s="98"/>
      <c r="W657" s="98"/>
      <c r="X657" s="98"/>
      <c r="Y657" s="98"/>
      <c r="Z657" s="98"/>
      <c r="AA657" s="98"/>
      <c r="AB657" s="98"/>
      <c r="AC657" s="98"/>
      <c r="AD657" s="98"/>
      <c r="AE657" s="98"/>
      <c r="AF657" s="98"/>
    </row>
    <row r="658" ht="13.5" customHeight="1">
      <c r="A658" s="98"/>
      <c r="B658" s="98"/>
      <c r="C658" s="98"/>
      <c r="D658" s="98"/>
      <c r="E658" s="98"/>
      <c r="F658" s="78"/>
      <c r="G658" s="881"/>
      <c r="H658" s="98"/>
      <c r="I658" s="98"/>
      <c r="J658" s="98"/>
      <c r="K658" s="98"/>
      <c r="L658" s="98"/>
      <c r="M658" s="98"/>
      <c r="N658" s="98"/>
      <c r="O658" s="98"/>
      <c r="P658" s="98"/>
      <c r="Q658" s="98"/>
      <c r="R658" s="98"/>
      <c r="S658" s="398"/>
      <c r="T658" s="398"/>
      <c r="U658" s="98"/>
      <c r="V658" s="98"/>
      <c r="W658" s="98"/>
      <c r="X658" s="98"/>
      <c r="Y658" s="98"/>
      <c r="Z658" s="98"/>
      <c r="AA658" s="98"/>
      <c r="AB658" s="98"/>
      <c r="AC658" s="98"/>
      <c r="AD658" s="98"/>
      <c r="AE658" s="98"/>
      <c r="AF658" s="98"/>
    </row>
    <row r="659" ht="13.5" customHeight="1">
      <c r="A659" s="98"/>
      <c r="B659" s="98"/>
      <c r="C659" s="98"/>
      <c r="D659" s="98"/>
      <c r="E659" s="98"/>
      <c r="F659" s="78"/>
      <c r="G659" s="881"/>
      <c r="H659" s="98"/>
      <c r="I659" s="98"/>
      <c r="J659" s="98"/>
      <c r="K659" s="98"/>
      <c r="L659" s="98"/>
      <c r="M659" s="98"/>
      <c r="N659" s="98"/>
      <c r="O659" s="98"/>
      <c r="P659" s="98"/>
      <c r="Q659" s="98"/>
      <c r="R659" s="98"/>
      <c r="S659" s="398"/>
      <c r="T659" s="398"/>
      <c r="U659" s="98"/>
      <c r="V659" s="98"/>
      <c r="W659" s="98"/>
      <c r="X659" s="98"/>
      <c r="Y659" s="98"/>
      <c r="Z659" s="98"/>
      <c r="AA659" s="98"/>
      <c r="AB659" s="98"/>
      <c r="AC659" s="98"/>
      <c r="AD659" s="98"/>
      <c r="AE659" s="98"/>
      <c r="AF659" s="98"/>
    </row>
    <row r="660" ht="13.5" customHeight="1">
      <c r="A660" s="98"/>
      <c r="B660" s="98"/>
      <c r="C660" s="98"/>
      <c r="D660" s="98"/>
      <c r="E660" s="98"/>
      <c r="F660" s="78"/>
      <c r="G660" s="881"/>
      <c r="H660" s="98"/>
      <c r="I660" s="98"/>
      <c r="J660" s="98"/>
      <c r="K660" s="98"/>
      <c r="L660" s="98"/>
      <c r="M660" s="98"/>
      <c r="N660" s="98"/>
      <c r="O660" s="98"/>
      <c r="P660" s="98"/>
      <c r="Q660" s="98"/>
      <c r="R660" s="98"/>
      <c r="S660" s="398"/>
      <c r="T660" s="398"/>
      <c r="U660" s="98"/>
      <c r="V660" s="98"/>
      <c r="W660" s="98"/>
      <c r="X660" s="98"/>
      <c r="Y660" s="98"/>
      <c r="Z660" s="98"/>
      <c r="AA660" s="98"/>
      <c r="AB660" s="98"/>
      <c r="AC660" s="98"/>
      <c r="AD660" s="98"/>
      <c r="AE660" s="98"/>
      <c r="AF660" s="98"/>
    </row>
    <row r="661" ht="13.5" customHeight="1">
      <c r="A661" s="98"/>
      <c r="B661" s="98"/>
      <c r="C661" s="98"/>
      <c r="D661" s="98"/>
      <c r="E661" s="98"/>
      <c r="F661" s="78"/>
      <c r="G661" s="881"/>
      <c r="H661" s="98"/>
      <c r="I661" s="98"/>
      <c r="J661" s="98"/>
      <c r="K661" s="98"/>
      <c r="L661" s="98"/>
      <c r="M661" s="98"/>
      <c r="N661" s="98"/>
      <c r="O661" s="98"/>
      <c r="P661" s="98"/>
      <c r="Q661" s="98"/>
      <c r="R661" s="98"/>
      <c r="S661" s="398"/>
      <c r="T661" s="398"/>
      <c r="U661" s="98"/>
      <c r="V661" s="98"/>
      <c r="W661" s="98"/>
      <c r="X661" s="98"/>
      <c r="Y661" s="98"/>
      <c r="Z661" s="98"/>
      <c r="AA661" s="98"/>
      <c r="AB661" s="98"/>
      <c r="AC661" s="98"/>
      <c r="AD661" s="98"/>
      <c r="AE661" s="98"/>
      <c r="AF661" s="98"/>
    </row>
    <row r="662" ht="13.5" customHeight="1">
      <c r="A662" s="98"/>
      <c r="B662" s="98"/>
      <c r="C662" s="98"/>
      <c r="D662" s="98"/>
      <c r="E662" s="98"/>
      <c r="F662" s="78"/>
      <c r="G662" s="881"/>
      <c r="H662" s="98"/>
      <c r="I662" s="98"/>
      <c r="J662" s="98"/>
      <c r="K662" s="98"/>
      <c r="L662" s="98"/>
      <c r="M662" s="98"/>
      <c r="N662" s="98"/>
      <c r="O662" s="98"/>
      <c r="P662" s="98"/>
      <c r="Q662" s="98"/>
      <c r="R662" s="98"/>
      <c r="S662" s="398"/>
      <c r="T662" s="398"/>
      <c r="U662" s="98"/>
      <c r="V662" s="98"/>
      <c r="W662" s="98"/>
      <c r="X662" s="98"/>
      <c r="Y662" s="98"/>
      <c r="Z662" s="98"/>
      <c r="AA662" s="98"/>
      <c r="AB662" s="98"/>
      <c r="AC662" s="98"/>
      <c r="AD662" s="98"/>
      <c r="AE662" s="98"/>
      <c r="AF662" s="98"/>
    </row>
    <row r="663" ht="13.5" customHeight="1">
      <c r="A663" s="98"/>
      <c r="B663" s="98"/>
      <c r="C663" s="98"/>
      <c r="D663" s="98"/>
      <c r="E663" s="98"/>
      <c r="F663" s="78"/>
      <c r="G663" s="881"/>
      <c r="H663" s="98"/>
      <c r="I663" s="98"/>
      <c r="J663" s="98"/>
      <c r="K663" s="98"/>
      <c r="L663" s="98"/>
      <c r="M663" s="98"/>
      <c r="N663" s="98"/>
      <c r="O663" s="98"/>
      <c r="P663" s="98"/>
      <c r="Q663" s="98"/>
      <c r="R663" s="98"/>
      <c r="S663" s="398"/>
      <c r="T663" s="398"/>
      <c r="U663" s="98"/>
      <c r="V663" s="98"/>
      <c r="W663" s="98"/>
      <c r="X663" s="98"/>
      <c r="Y663" s="98"/>
      <c r="Z663" s="98"/>
      <c r="AA663" s="98"/>
      <c r="AB663" s="98"/>
      <c r="AC663" s="98"/>
      <c r="AD663" s="98"/>
      <c r="AE663" s="98"/>
      <c r="AF663" s="98"/>
    </row>
    <row r="664" ht="13.5" customHeight="1">
      <c r="A664" s="98"/>
      <c r="B664" s="98"/>
      <c r="C664" s="98"/>
      <c r="D664" s="98"/>
      <c r="E664" s="98"/>
      <c r="F664" s="78"/>
      <c r="G664" s="881"/>
      <c r="H664" s="98"/>
      <c r="I664" s="98"/>
      <c r="J664" s="98"/>
      <c r="K664" s="98"/>
      <c r="L664" s="98"/>
      <c r="M664" s="98"/>
      <c r="N664" s="98"/>
      <c r="O664" s="98"/>
      <c r="P664" s="98"/>
      <c r="Q664" s="98"/>
      <c r="R664" s="98"/>
      <c r="S664" s="398"/>
      <c r="T664" s="398"/>
      <c r="U664" s="98"/>
      <c r="V664" s="98"/>
      <c r="W664" s="98"/>
      <c r="X664" s="98"/>
      <c r="Y664" s="98"/>
      <c r="Z664" s="98"/>
      <c r="AA664" s="98"/>
      <c r="AB664" s="98"/>
      <c r="AC664" s="98"/>
      <c r="AD664" s="98"/>
      <c r="AE664" s="98"/>
      <c r="AF664" s="98"/>
    </row>
    <row r="665" ht="13.5" customHeight="1">
      <c r="A665" s="98"/>
      <c r="B665" s="98"/>
      <c r="C665" s="98"/>
      <c r="D665" s="98"/>
      <c r="E665" s="98"/>
      <c r="F665" s="78"/>
      <c r="G665" s="881"/>
      <c r="H665" s="98"/>
      <c r="I665" s="98"/>
      <c r="J665" s="98"/>
      <c r="K665" s="98"/>
      <c r="L665" s="98"/>
      <c r="M665" s="98"/>
      <c r="N665" s="98"/>
      <c r="O665" s="98"/>
      <c r="P665" s="98"/>
      <c r="Q665" s="98"/>
      <c r="R665" s="98"/>
      <c r="S665" s="398"/>
      <c r="T665" s="398"/>
      <c r="U665" s="98"/>
      <c r="V665" s="98"/>
      <c r="W665" s="98"/>
      <c r="X665" s="98"/>
      <c r="Y665" s="98"/>
      <c r="Z665" s="98"/>
      <c r="AA665" s="98"/>
      <c r="AB665" s="98"/>
      <c r="AC665" s="98"/>
      <c r="AD665" s="98"/>
      <c r="AE665" s="98"/>
      <c r="AF665" s="98"/>
    </row>
    <row r="666" ht="13.5" customHeight="1">
      <c r="A666" s="98"/>
      <c r="B666" s="98"/>
      <c r="C666" s="98"/>
      <c r="D666" s="98"/>
      <c r="E666" s="98"/>
      <c r="F666" s="78"/>
      <c r="G666" s="881"/>
      <c r="H666" s="98"/>
      <c r="I666" s="98"/>
      <c r="J666" s="98"/>
      <c r="K666" s="98"/>
      <c r="L666" s="98"/>
      <c r="M666" s="98"/>
      <c r="N666" s="98"/>
      <c r="O666" s="98"/>
      <c r="P666" s="98"/>
      <c r="Q666" s="98"/>
      <c r="R666" s="98"/>
      <c r="S666" s="398"/>
      <c r="T666" s="398"/>
      <c r="U666" s="98"/>
      <c r="V666" s="98"/>
      <c r="W666" s="98"/>
      <c r="X666" s="98"/>
      <c r="Y666" s="98"/>
      <c r="Z666" s="98"/>
      <c r="AA666" s="98"/>
      <c r="AB666" s="98"/>
      <c r="AC666" s="98"/>
      <c r="AD666" s="98"/>
      <c r="AE666" s="98"/>
      <c r="AF666" s="98"/>
    </row>
    <row r="667" ht="13.5" customHeight="1">
      <c r="A667" s="98"/>
      <c r="B667" s="98"/>
      <c r="C667" s="98"/>
      <c r="D667" s="98"/>
      <c r="E667" s="98"/>
      <c r="F667" s="78"/>
      <c r="G667" s="881"/>
      <c r="H667" s="98"/>
      <c r="I667" s="98"/>
      <c r="J667" s="98"/>
      <c r="K667" s="98"/>
      <c r="L667" s="98"/>
      <c r="M667" s="98"/>
      <c r="N667" s="98"/>
      <c r="O667" s="98"/>
      <c r="P667" s="98"/>
      <c r="Q667" s="98"/>
      <c r="R667" s="98"/>
      <c r="S667" s="398"/>
      <c r="T667" s="398"/>
      <c r="U667" s="98"/>
      <c r="V667" s="98"/>
      <c r="W667" s="98"/>
      <c r="X667" s="98"/>
      <c r="Y667" s="98"/>
      <c r="Z667" s="98"/>
      <c r="AA667" s="98"/>
      <c r="AB667" s="98"/>
      <c r="AC667" s="98"/>
      <c r="AD667" s="98"/>
      <c r="AE667" s="98"/>
      <c r="AF667" s="98"/>
    </row>
    <row r="668" ht="13.5" customHeight="1">
      <c r="A668" s="98"/>
      <c r="B668" s="98"/>
      <c r="C668" s="98"/>
      <c r="D668" s="98"/>
      <c r="E668" s="98"/>
      <c r="F668" s="78"/>
      <c r="G668" s="881"/>
      <c r="H668" s="98"/>
      <c r="I668" s="98"/>
      <c r="J668" s="98"/>
      <c r="K668" s="98"/>
      <c r="L668" s="98"/>
      <c r="M668" s="98"/>
      <c r="N668" s="98"/>
      <c r="O668" s="98"/>
      <c r="P668" s="98"/>
      <c r="Q668" s="98"/>
      <c r="R668" s="98"/>
      <c r="S668" s="398"/>
      <c r="T668" s="398"/>
      <c r="U668" s="98"/>
      <c r="V668" s="98"/>
      <c r="W668" s="98"/>
      <c r="X668" s="98"/>
      <c r="Y668" s="98"/>
      <c r="Z668" s="98"/>
      <c r="AA668" s="98"/>
      <c r="AB668" s="98"/>
      <c r="AC668" s="98"/>
      <c r="AD668" s="98"/>
      <c r="AE668" s="98"/>
      <c r="AF668" s="98"/>
    </row>
    <row r="669" ht="13.5" customHeight="1">
      <c r="A669" s="98"/>
      <c r="B669" s="98"/>
      <c r="C669" s="98"/>
      <c r="D669" s="98"/>
      <c r="E669" s="98"/>
      <c r="F669" s="78"/>
      <c r="G669" s="881"/>
      <c r="H669" s="98"/>
      <c r="I669" s="98"/>
      <c r="J669" s="98"/>
      <c r="K669" s="98"/>
      <c r="L669" s="98"/>
      <c r="M669" s="98"/>
      <c r="N669" s="98"/>
      <c r="O669" s="98"/>
      <c r="P669" s="98"/>
      <c r="Q669" s="98"/>
      <c r="R669" s="98"/>
      <c r="S669" s="398"/>
      <c r="T669" s="398"/>
      <c r="U669" s="98"/>
      <c r="V669" s="98"/>
      <c r="W669" s="98"/>
      <c r="X669" s="98"/>
      <c r="Y669" s="98"/>
      <c r="Z669" s="98"/>
      <c r="AA669" s="98"/>
      <c r="AB669" s="98"/>
      <c r="AC669" s="98"/>
      <c r="AD669" s="98"/>
      <c r="AE669" s="98"/>
      <c r="AF669" s="98"/>
    </row>
    <row r="670" ht="13.5" customHeight="1">
      <c r="A670" s="98"/>
      <c r="B670" s="98"/>
      <c r="C670" s="98"/>
      <c r="D670" s="98"/>
      <c r="E670" s="98"/>
      <c r="F670" s="78"/>
      <c r="G670" s="881"/>
      <c r="H670" s="98"/>
      <c r="I670" s="98"/>
      <c r="J670" s="98"/>
      <c r="K670" s="98"/>
      <c r="L670" s="98"/>
      <c r="M670" s="98"/>
      <c r="N670" s="98"/>
      <c r="O670" s="98"/>
      <c r="P670" s="98"/>
      <c r="Q670" s="98"/>
      <c r="R670" s="98"/>
      <c r="S670" s="398"/>
      <c r="T670" s="398"/>
      <c r="U670" s="98"/>
      <c r="V670" s="98"/>
      <c r="W670" s="98"/>
      <c r="X670" s="98"/>
      <c r="Y670" s="98"/>
      <c r="Z670" s="98"/>
      <c r="AA670" s="98"/>
      <c r="AB670" s="98"/>
      <c r="AC670" s="98"/>
      <c r="AD670" s="98"/>
      <c r="AE670" s="98"/>
      <c r="AF670" s="98"/>
    </row>
    <row r="671" ht="13.5" customHeight="1">
      <c r="A671" s="98"/>
      <c r="B671" s="98"/>
      <c r="C671" s="98"/>
      <c r="D671" s="98"/>
      <c r="E671" s="98"/>
      <c r="F671" s="78"/>
      <c r="G671" s="881"/>
      <c r="H671" s="98"/>
      <c r="I671" s="98"/>
      <c r="J671" s="98"/>
      <c r="K671" s="98"/>
      <c r="L671" s="98"/>
      <c r="M671" s="98"/>
      <c r="N671" s="98"/>
      <c r="O671" s="98"/>
      <c r="P671" s="98"/>
      <c r="Q671" s="98"/>
      <c r="R671" s="98"/>
      <c r="S671" s="398"/>
      <c r="T671" s="398"/>
      <c r="U671" s="98"/>
      <c r="V671" s="98"/>
      <c r="W671" s="98"/>
      <c r="X671" s="98"/>
      <c r="Y671" s="98"/>
      <c r="Z671" s="98"/>
      <c r="AA671" s="98"/>
      <c r="AB671" s="98"/>
      <c r="AC671" s="98"/>
      <c r="AD671" s="98"/>
      <c r="AE671" s="98"/>
      <c r="AF671" s="98"/>
    </row>
    <row r="672" ht="13.5" customHeight="1">
      <c r="A672" s="98"/>
      <c r="B672" s="98"/>
      <c r="C672" s="98"/>
      <c r="D672" s="98"/>
      <c r="E672" s="98"/>
      <c r="F672" s="78"/>
      <c r="G672" s="881"/>
      <c r="H672" s="98"/>
      <c r="I672" s="98"/>
      <c r="J672" s="98"/>
      <c r="K672" s="98"/>
      <c r="L672" s="98"/>
      <c r="M672" s="98"/>
      <c r="N672" s="98"/>
      <c r="O672" s="98"/>
      <c r="P672" s="98"/>
      <c r="Q672" s="98"/>
      <c r="R672" s="98"/>
      <c r="S672" s="398"/>
      <c r="T672" s="398"/>
      <c r="U672" s="98"/>
      <c r="V672" s="98"/>
      <c r="W672" s="98"/>
      <c r="X672" s="98"/>
      <c r="Y672" s="98"/>
      <c r="Z672" s="98"/>
      <c r="AA672" s="98"/>
      <c r="AB672" s="98"/>
      <c r="AC672" s="98"/>
      <c r="AD672" s="98"/>
      <c r="AE672" s="98"/>
      <c r="AF672" s="98"/>
    </row>
    <row r="673" ht="13.5" customHeight="1">
      <c r="A673" s="98"/>
      <c r="B673" s="98"/>
      <c r="C673" s="98"/>
      <c r="D673" s="98"/>
      <c r="E673" s="98"/>
      <c r="F673" s="78"/>
      <c r="G673" s="881"/>
      <c r="H673" s="98"/>
      <c r="I673" s="98"/>
      <c r="J673" s="98"/>
      <c r="K673" s="98"/>
      <c r="L673" s="98"/>
      <c r="M673" s="98"/>
      <c r="N673" s="98"/>
      <c r="O673" s="98"/>
      <c r="P673" s="98"/>
      <c r="Q673" s="98"/>
      <c r="R673" s="98"/>
      <c r="S673" s="398"/>
      <c r="T673" s="398"/>
      <c r="U673" s="98"/>
      <c r="V673" s="98"/>
      <c r="W673" s="98"/>
      <c r="X673" s="98"/>
      <c r="Y673" s="98"/>
      <c r="Z673" s="98"/>
      <c r="AA673" s="98"/>
      <c r="AB673" s="98"/>
      <c r="AC673" s="98"/>
      <c r="AD673" s="98"/>
      <c r="AE673" s="98"/>
      <c r="AF673" s="98"/>
    </row>
    <row r="674" ht="13.5" customHeight="1">
      <c r="A674" s="98"/>
      <c r="B674" s="98"/>
      <c r="C674" s="98"/>
      <c r="D674" s="98"/>
      <c r="E674" s="98"/>
      <c r="F674" s="78"/>
      <c r="G674" s="881"/>
      <c r="H674" s="98"/>
      <c r="I674" s="98"/>
      <c r="J674" s="98"/>
      <c r="K674" s="98"/>
      <c r="L674" s="98"/>
      <c r="M674" s="98"/>
      <c r="N674" s="98"/>
      <c r="O674" s="98"/>
      <c r="P674" s="98"/>
      <c r="Q674" s="98"/>
      <c r="R674" s="98"/>
      <c r="S674" s="398"/>
      <c r="T674" s="398"/>
      <c r="U674" s="98"/>
      <c r="V674" s="98"/>
      <c r="W674" s="98"/>
      <c r="X674" s="98"/>
      <c r="Y674" s="98"/>
      <c r="Z674" s="98"/>
      <c r="AA674" s="98"/>
      <c r="AB674" s="98"/>
      <c r="AC674" s="98"/>
      <c r="AD674" s="98"/>
      <c r="AE674" s="98"/>
      <c r="AF674" s="98"/>
    </row>
    <row r="675" ht="13.5" customHeight="1">
      <c r="A675" s="98"/>
      <c r="B675" s="98"/>
      <c r="C675" s="98"/>
      <c r="D675" s="98"/>
      <c r="E675" s="98"/>
      <c r="F675" s="78"/>
      <c r="G675" s="881"/>
      <c r="H675" s="98"/>
      <c r="I675" s="98"/>
      <c r="J675" s="98"/>
      <c r="K675" s="98"/>
      <c r="L675" s="98"/>
      <c r="M675" s="98"/>
      <c r="N675" s="98"/>
      <c r="O675" s="98"/>
      <c r="P675" s="98"/>
      <c r="Q675" s="98"/>
      <c r="R675" s="98"/>
      <c r="S675" s="398"/>
      <c r="T675" s="398"/>
      <c r="U675" s="98"/>
      <c r="V675" s="98"/>
      <c r="W675" s="98"/>
      <c r="X675" s="98"/>
      <c r="Y675" s="98"/>
      <c r="Z675" s="98"/>
      <c r="AA675" s="98"/>
      <c r="AB675" s="98"/>
      <c r="AC675" s="98"/>
      <c r="AD675" s="98"/>
      <c r="AE675" s="98"/>
      <c r="AF675" s="98"/>
    </row>
    <row r="676" ht="13.5" customHeight="1">
      <c r="A676" s="98"/>
      <c r="B676" s="98"/>
      <c r="C676" s="98"/>
      <c r="D676" s="98"/>
      <c r="E676" s="98"/>
      <c r="F676" s="78"/>
      <c r="G676" s="881"/>
      <c r="H676" s="98"/>
      <c r="I676" s="98"/>
      <c r="J676" s="98"/>
      <c r="K676" s="98"/>
      <c r="L676" s="98"/>
      <c r="M676" s="98"/>
      <c r="N676" s="98"/>
      <c r="O676" s="98"/>
      <c r="P676" s="98"/>
      <c r="Q676" s="98"/>
      <c r="R676" s="98"/>
      <c r="S676" s="398"/>
      <c r="T676" s="398"/>
      <c r="U676" s="98"/>
      <c r="V676" s="98"/>
      <c r="W676" s="98"/>
      <c r="X676" s="98"/>
      <c r="Y676" s="98"/>
      <c r="Z676" s="98"/>
      <c r="AA676" s="98"/>
      <c r="AB676" s="98"/>
      <c r="AC676" s="98"/>
      <c r="AD676" s="98"/>
      <c r="AE676" s="98"/>
      <c r="AF676" s="98"/>
    </row>
    <row r="677" ht="13.5" customHeight="1">
      <c r="A677" s="98"/>
      <c r="B677" s="98"/>
      <c r="C677" s="98"/>
      <c r="D677" s="98"/>
      <c r="E677" s="98"/>
      <c r="F677" s="78"/>
      <c r="G677" s="881"/>
      <c r="H677" s="98"/>
      <c r="I677" s="98"/>
      <c r="J677" s="98"/>
      <c r="K677" s="98"/>
      <c r="L677" s="98"/>
      <c r="M677" s="98"/>
      <c r="N677" s="98"/>
      <c r="O677" s="98"/>
      <c r="P677" s="98"/>
      <c r="Q677" s="98"/>
      <c r="R677" s="98"/>
      <c r="S677" s="398"/>
      <c r="T677" s="398"/>
      <c r="U677" s="98"/>
      <c r="V677" s="98"/>
      <c r="W677" s="98"/>
      <c r="X677" s="98"/>
      <c r="Y677" s="98"/>
      <c r="Z677" s="98"/>
      <c r="AA677" s="98"/>
      <c r="AB677" s="98"/>
      <c r="AC677" s="98"/>
      <c r="AD677" s="98"/>
      <c r="AE677" s="98"/>
      <c r="AF677" s="98"/>
    </row>
    <row r="678" ht="13.5" customHeight="1">
      <c r="A678" s="98"/>
      <c r="B678" s="98"/>
      <c r="C678" s="98"/>
      <c r="D678" s="98"/>
      <c r="E678" s="98"/>
      <c r="F678" s="78"/>
      <c r="G678" s="881"/>
      <c r="H678" s="98"/>
      <c r="I678" s="98"/>
      <c r="J678" s="98"/>
      <c r="K678" s="98"/>
      <c r="L678" s="98"/>
      <c r="M678" s="98"/>
      <c r="N678" s="98"/>
      <c r="O678" s="98"/>
      <c r="P678" s="98"/>
      <c r="Q678" s="98"/>
      <c r="R678" s="98"/>
      <c r="S678" s="398"/>
      <c r="T678" s="398"/>
      <c r="U678" s="98"/>
      <c r="V678" s="98"/>
      <c r="W678" s="98"/>
      <c r="X678" s="98"/>
      <c r="Y678" s="98"/>
      <c r="Z678" s="98"/>
      <c r="AA678" s="98"/>
      <c r="AB678" s="98"/>
      <c r="AC678" s="98"/>
      <c r="AD678" s="98"/>
      <c r="AE678" s="98"/>
      <c r="AF678" s="98"/>
    </row>
    <row r="679" ht="13.5" customHeight="1">
      <c r="A679" s="98"/>
      <c r="B679" s="98"/>
      <c r="C679" s="98"/>
      <c r="D679" s="98"/>
      <c r="E679" s="98"/>
      <c r="F679" s="78"/>
      <c r="G679" s="881"/>
      <c r="H679" s="98"/>
      <c r="I679" s="98"/>
      <c r="J679" s="98"/>
      <c r="K679" s="98"/>
      <c r="L679" s="98"/>
      <c r="M679" s="98"/>
      <c r="N679" s="98"/>
      <c r="O679" s="98"/>
      <c r="P679" s="98"/>
      <c r="Q679" s="98"/>
      <c r="R679" s="98"/>
      <c r="S679" s="398"/>
      <c r="T679" s="398"/>
      <c r="U679" s="98"/>
      <c r="V679" s="98"/>
      <c r="W679" s="98"/>
      <c r="X679" s="98"/>
      <c r="Y679" s="98"/>
      <c r="Z679" s="98"/>
      <c r="AA679" s="98"/>
      <c r="AB679" s="98"/>
      <c r="AC679" s="98"/>
      <c r="AD679" s="98"/>
      <c r="AE679" s="98"/>
      <c r="AF679" s="98"/>
    </row>
    <row r="680" ht="13.5" customHeight="1">
      <c r="A680" s="98"/>
      <c r="B680" s="98"/>
      <c r="C680" s="98"/>
      <c r="D680" s="98"/>
      <c r="E680" s="98"/>
      <c r="F680" s="78"/>
      <c r="G680" s="881"/>
      <c r="H680" s="98"/>
      <c r="I680" s="98"/>
      <c r="J680" s="98"/>
      <c r="K680" s="98"/>
      <c r="L680" s="98"/>
      <c r="M680" s="98"/>
      <c r="N680" s="98"/>
      <c r="O680" s="98"/>
      <c r="P680" s="98"/>
      <c r="Q680" s="98"/>
      <c r="R680" s="98"/>
      <c r="S680" s="398"/>
      <c r="T680" s="398"/>
      <c r="U680" s="98"/>
      <c r="V680" s="98"/>
      <c r="W680" s="98"/>
      <c r="X680" s="98"/>
      <c r="Y680" s="98"/>
      <c r="Z680" s="98"/>
      <c r="AA680" s="98"/>
      <c r="AB680" s="98"/>
      <c r="AC680" s="98"/>
      <c r="AD680" s="98"/>
      <c r="AE680" s="98"/>
      <c r="AF680" s="98"/>
    </row>
    <row r="681" ht="13.5" customHeight="1">
      <c r="A681" s="98"/>
      <c r="B681" s="98"/>
      <c r="C681" s="98"/>
      <c r="D681" s="98"/>
      <c r="E681" s="98"/>
      <c r="F681" s="78"/>
      <c r="G681" s="881"/>
      <c r="H681" s="98"/>
      <c r="I681" s="98"/>
      <c r="J681" s="98"/>
      <c r="K681" s="98"/>
      <c r="L681" s="98"/>
      <c r="M681" s="98"/>
      <c r="N681" s="98"/>
      <c r="O681" s="98"/>
      <c r="P681" s="98"/>
      <c r="Q681" s="98"/>
      <c r="R681" s="98"/>
      <c r="S681" s="398"/>
      <c r="T681" s="398"/>
      <c r="U681" s="98"/>
      <c r="V681" s="98"/>
      <c r="W681" s="98"/>
      <c r="X681" s="98"/>
      <c r="Y681" s="98"/>
      <c r="Z681" s="98"/>
      <c r="AA681" s="98"/>
      <c r="AB681" s="98"/>
      <c r="AC681" s="98"/>
      <c r="AD681" s="98"/>
      <c r="AE681" s="98"/>
      <c r="AF681" s="98"/>
    </row>
    <row r="682" ht="13.5" customHeight="1">
      <c r="A682" s="98"/>
      <c r="B682" s="98"/>
      <c r="C682" s="98"/>
      <c r="D682" s="98"/>
      <c r="E682" s="98"/>
      <c r="F682" s="78"/>
      <c r="G682" s="881"/>
      <c r="H682" s="98"/>
      <c r="I682" s="98"/>
      <c r="J682" s="98"/>
      <c r="K682" s="98"/>
      <c r="L682" s="98"/>
      <c r="M682" s="98"/>
      <c r="N682" s="98"/>
      <c r="O682" s="98"/>
      <c r="P682" s="98"/>
      <c r="Q682" s="98"/>
      <c r="R682" s="98"/>
      <c r="S682" s="398"/>
      <c r="T682" s="398"/>
      <c r="U682" s="98"/>
      <c r="V682" s="98"/>
      <c r="W682" s="98"/>
      <c r="X682" s="98"/>
      <c r="Y682" s="98"/>
      <c r="Z682" s="98"/>
      <c r="AA682" s="98"/>
      <c r="AB682" s="98"/>
      <c r="AC682" s="98"/>
      <c r="AD682" s="98"/>
      <c r="AE682" s="98"/>
      <c r="AF682" s="98"/>
    </row>
    <row r="683" ht="13.5" customHeight="1">
      <c r="A683" s="98"/>
      <c r="B683" s="98"/>
      <c r="C683" s="98"/>
      <c r="D683" s="98"/>
      <c r="E683" s="98"/>
      <c r="F683" s="78"/>
      <c r="G683" s="881"/>
      <c r="H683" s="98"/>
      <c r="I683" s="98"/>
      <c r="J683" s="98"/>
      <c r="K683" s="98"/>
      <c r="L683" s="98"/>
      <c r="M683" s="98"/>
      <c r="N683" s="98"/>
      <c r="O683" s="98"/>
      <c r="P683" s="98"/>
      <c r="Q683" s="98"/>
      <c r="R683" s="98"/>
      <c r="S683" s="398"/>
      <c r="T683" s="398"/>
      <c r="U683" s="98"/>
      <c r="V683" s="98"/>
      <c r="W683" s="98"/>
      <c r="X683" s="98"/>
      <c r="Y683" s="98"/>
      <c r="Z683" s="98"/>
      <c r="AA683" s="98"/>
      <c r="AB683" s="98"/>
      <c r="AC683" s="98"/>
      <c r="AD683" s="98"/>
      <c r="AE683" s="98"/>
      <c r="AF683" s="98"/>
    </row>
    <row r="684" ht="13.5" customHeight="1">
      <c r="A684" s="98"/>
      <c r="B684" s="98"/>
      <c r="C684" s="98"/>
      <c r="D684" s="98"/>
      <c r="E684" s="98"/>
      <c r="F684" s="78"/>
      <c r="G684" s="881"/>
      <c r="H684" s="98"/>
      <c r="I684" s="98"/>
      <c r="J684" s="98"/>
      <c r="K684" s="98"/>
      <c r="L684" s="98"/>
      <c r="M684" s="98"/>
      <c r="N684" s="98"/>
      <c r="O684" s="98"/>
      <c r="P684" s="98"/>
      <c r="Q684" s="98"/>
      <c r="R684" s="98"/>
      <c r="S684" s="398"/>
      <c r="T684" s="398"/>
      <c r="U684" s="98"/>
      <c r="V684" s="98"/>
      <c r="W684" s="98"/>
      <c r="X684" s="98"/>
      <c r="Y684" s="98"/>
      <c r="Z684" s="98"/>
      <c r="AA684" s="98"/>
      <c r="AB684" s="98"/>
      <c r="AC684" s="98"/>
      <c r="AD684" s="98"/>
      <c r="AE684" s="98"/>
      <c r="AF684" s="98"/>
    </row>
    <row r="685" ht="13.5" customHeight="1">
      <c r="A685" s="98"/>
      <c r="B685" s="98"/>
      <c r="C685" s="98"/>
      <c r="D685" s="98"/>
      <c r="E685" s="98"/>
      <c r="F685" s="78"/>
      <c r="G685" s="881"/>
      <c r="H685" s="98"/>
      <c r="I685" s="98"/>
      <c r="J685" s="98"/>
      <c r="K685" s="98"/>
      <c r="L685" s="98"/>
      <c r="M685" s="98"/>
      <c r="N685" s="98"/>
      <c r="O685" s="98"/>
      <c r="P685" s="98"/>
      <c r="Q685" s="98"/>
      <c r="R685" s="98"/>
      <c r="S685" s="398"/>
      <c r="T685" s="398"/>
      <c r="U685" s="98"/>
      <c r="V685" s="98"/>
      <c r="W685" s="98"/>
      <c r="X685" s="98"/>
      <c r="Y685" s="98"/>
      <c r="Z685" s="98"/>
      <c r="AA685" s="98"/>
      <c r="AB685" s="98"/>
      <c r="AC685" s="98"/>
      <c r="AD685" s="98"/>
      <c r="AE685" s="98"/>
      <c r="AF685" s="98"/>
    </row>
    <row r="686" ht="13.5" customHeight="1">
      <c r="A686" s="98"/>
      <c r="B686" s="98"/>
      <c r="C686" s="98"/>
      <c r="D686" s="98"/>
      <c r="E686" s="98"/>
      <c r="F686" s="78"/>
      <c r="G686" s="881"/>
      <c r="H686" s="98"/>
      <c r="I686" s="98"/>
      <c r="J686" s="98"/>
      <c r="K686" s="98"/>
      <c r="L686" s="98"/>
      <c r="M686" s="98"/>
      <c r="N686" s="98"/>
      <c r="O686" s="98"/>
      <c r="P686" s="98"/>
      <c r="Q686" s="98"/>
      <c r="R686" s="98"/>
      <c r="S686" s="398"/>
      <c r="T686" s="398"/>
      <c r="U686" s="98"/>
      <c r="V686" s="98"/>
      <c r="W686" s="98"/>
      <c r="X686" s="98"/>
      <c r="Y686" s="98"/>
      <c r="Z686" s="98"/>
      <c r="AA686" s="98"/>
      <c r="AB686" s="98"/>
      <c r="AC686" s="98"/>
      <c r="AD686" s="98"/>
      <c r="AE686" s="98"/>
      <c r="AF686" s="98"/>
    </row>
    <row r="687" ht="13.5" customHeight="1">
      <c r="A687" s="98"/>
      <c r="B687" s="98"/>
      <c r="C687" s="98"/>
      <c r="D687" s="98"/>
      <c r="E687" s="98"/>
      <c r="F687" s="78"/>
      <c r="G687" s="881"/>
      <c r="H687" s="98"/>
      <c r="I687" s="98"/>
      <c r="J687" s="98"/>
      <c r="K687" s="98"/>
      <c r="L687" s="98"/>
      <c r="M687" s="98"/>
      <c r="N687" s="98"/>
      <c r="O687" s="98"/>
      <c r="P687" s="98"/>
      <c r="Q687" s="98"/>
      <c r="R687" s="98"/>
      <c r="S687" s="398"/>
      <c r="T687" s="398"/>
      <c r="U687" s="98"/>
      <c r="V687" s="98"/>
      <c r="W687" s="98"/>
      <c r="X687" s="98"/>
      <c r="Y687" s="98"/>
      <c r="Z687" s="98"/>
      <c r="AA687" s="98"/>
      <c r="AB687" s="98"/>
      <c r="AC687" s="98"/>
      <c r="AD687" s="98"/>
      <c r="AE687" s="98"/>
      <c r="AF687" s="98"/>
    </row>
    <row r="688" ht="13.5" customHeight="1">
      <c r="A688" s="98"/>
      <c r="B688" s="98"/>
      <c r="C688" s="98"/>
      <c r="D688" s="98"/>
      <c r="E688" s="98"/>
      <c r="F688" s="78"/>
      <c r="G688" s="881"/>
      <c r="H688" s="98"/>
      <c r="I688" s="98"/>
      <c r="J688" s="98"/>
      <c r="K688" s="98"/>
      <c r="L688" s="98"/>
      <c r="M688" s="98"/>
      <c r="N688" s="98"/>
      <c r="O688" s="98"/>
      <c r="P688" s="98"/>
      <c r="Q688" s="98"/>
      <c r="R688" s="98"/>
      <c r="S688" s="398"/>
      <c r="T688" s="398"/>
      <c r="U688" s="98"/>
      <c r="V688" s="98"/>
      <c r="W688" s="98"/>
      <c r="X688" s="98"/>
      <c r="Y688" s="98"/>
      <c r="Z688" s="98"/>
      <c r="AA688" s="98"/>
      <c r="AB688" s="98"/>
      <c r="AC688" s="98"/>
      <c r="AD688" s="98"/>
      <c r="AE688" s="98"/>
      <c r="AF688" s="98"/>
    </row>
    <row r="689" ht="13.5" customHeight="1">
      <c r="A689" s="98"/>
      <c r="B689" s="98"/>
      <c r="C689" s="98"/>
      <c r="D689" s="98"/>
      <c r="E689" s="98"/>
      <c r="F689" s="78"/>
      <c r="G689" s="881"/>
      <c r="H689" s="98"/>
      <c r="I689" s="98"/>
      <c r="J689" s="98"/>
      <c r="K689" s="98"/>
      <c r="L689" s="98"/>
      <c r="M689" s="98"/>
      <c r="N689" s="98"/>
      <c r="O689" s="98"/>
      <c r="P689" s="98"/>
      <c r="Q689" s="98"/>
      <c r="R689" s="98"/>
      <c r="S689" s="398"/>
      <c r="T689" s="398"/>
      <c r="U689" s="98"/>
      <c r="V689" s="98"/>
      <c r="W689" s="98"/>
      <c r="X689" s="98"/>
      <c r="Y689" s="98"/>
      <c r="Z689" s="98"/>
      <c r="AA689" s="98"/>
      <c r="AB689" s="98"/>
      <c r="AC689" s="98"/>
      <c r="AD689" s="98"/>
      <c r="AE689" s="98"/>
      <c r="AF689" s="98"/>
    </row>
    <row r="690" ht="13.5" customHeight="1">
      <c r="A690" s="98"/>
      <c r="B690" s="98"/>
      <c r="C690" s="98"/>
      <c r="D690" s="98"/>
      <c r="E690" s="98"/>
      <c r="F690" s="78"/>
      <c r="G690" s="881"/>
      <c r="H690" s="98"/>
      <c r="I690" s="98"/>
      <c r="J690" s="98"/>
      <c r="K690" s="98"/>
      <c r="L690" s="98"/>
      <c r="M690" s="98"/>
      <c r="N690" s="98"/>
      <c r="O690" s="98"/>
      <c r="P690" s="98"/>
      <c r="Q690" s="98"/>
      <c r="R690" s="98"/>
      <c r="S690" s="398"/>
      <c r="T690" s="398"/>
      <c r="U690" s="98"/>
      <c r="V690" s="98"/>
      <c r="W690" s="98"/>
      <c r="X690" s="98"/>
      <c r="Y690" s="98"/>
      <c r="Z690" s="98"/>
      <c r="AA690" s="98"/>
      <c r="AB690" s="98"/>
      <c r="AC690" s="98"/>
      <c r="AD690" s="98"/>
      <c r="AE690" s="98"/>
      <c r="AF690" s="98"/>
    </row>
    <row r="691" ht="13.5" customHeight="1">
      <c r="A691" s="98"/>
      <c r="B691" s="98"/>
      <c r="C691" s="98"/>
      <c r="D691" s="98"/>
      <c r="E691" s="98"/>
      <c r="F691" s="78"/>
      <c r="G691" s="881"/>
      <c r="H691" s="98"/>
      <c r="I691" s="98"/>
      <c r="J691" s="98"/>
      <c r="K691" s="98"/>
      <c r="L691" s="98"/>
      <c r="M691" s="98"/>
      <c r="N691" s="98"/>
      <c r="O691" s="98"/>
      <c r="P691" s="98"/>
      <c r="Q691" s="98"/>
      <c r="R691" s="98"/>
      <c r="S691" s="398"/>
      <c r="T691" s="398"/>
      <c r="U691" s="98"/>
      <c r="V691" s="98"/>
      <c r="W691" s="98"/>
      <c r="X691" s="98"/>
      <c r="Y691" s="98"/>
      <c r="Z691" s="98"/>
      <c r="AA691" s="98"/>
      <c r="AB691" s="98"/>
      <c r="AC691" s="98"/>
      <c r="AD691" s="98"/>
      <c r="AE691" s="98"/>
      <c r="AF691" s="98"/>
    </row>
    <row r="692" ht="13.5" customHeight="1">
      <c r="A692" s="98"/>
      <c r="B692" s="98"/>
      <c r="C692" s="98"/>
      <c r="D692" s="98"/>
      <c r="E692" s="98"/>
      <c r="F692" s="78"/>
      <c r="G692" s="881"/>
      <c r="H692" s="98"/>
      <c r="I692" s="98"/>
      <c r="J692" s="98"/>
      <c r="K692" s="98"/>
      <c r="L692" s="98"/>
      <c r="M692" s="98"/>
      <c r="N692" s="98"/>
      <c r="O692" s="98"/>
      <c r="P692" s="98"/>
      <c r="Q692" s="98"/>
      <c r="R692" s="98"/>
      <c r="S692" s="398"/>
      <c r="T692" s="398"/>
      <c r="U692" s="98"/>
      <c r="V692" s="98"/>
      <c r="W692" s="98"/>
      <c r="X692" s="98"/>
      <c r="Y692" s="98"/>
      <c r="Z692" s="98"/>
      <c r="AA692" s="98"/>
      <c r="AB692" s="98"/>
      <c r="AC692" s="98"/>
      <c r="AD692" s="98"/>
      <c r="AE692" s="98"/>
      <c r="AF692" s="98"/>
    </row>
    <row r="693" ht="13.5" customHeight="1">
      <c r="A693" s="98"/>
      <c r="B693" s="98"/>
      <c r="C693" s="98"/>
      <c r="D693" s="98"/>
      <c r="E693" s="98"/>
      <c r="F693" s="78"/>
      <c r="G693" s="881"/>
      <c r="H693" s="98"/>
      <c r="I693" s="98"/>
      <c r="J693" s="98"/>
      <c r="K693" s="98"/>
      <c r="L693" s="98"/>
      <c r="M693" s="98"/>
      <c r="N693" s="98"/>
      <c r="O693" s="98"/>
      <c r="P693" s="98"/>
      <c r="Q693" s="98"/>
      <c r="R693" s="98"/>
      <c r="S693" s="398"/>
      <c r="T693" s="398"/>
      <c r="U693" s="98"/>
      <c r="V693" s="98"/>
      <c r="W693" s="98"/>
      <c r="X693" s="98"/>
      <c r="Y693" s="98"/>
      <c r="Z693" s="98"/>
      <c r="AA693" s="98"/>
      <c r="AB693" s="98"/>
      <c r="AC693" s="98"/>
      <c r="AD693" s="98"/>
      <c r="AE693" s="98"/>
      <c r="AF693" s="98"/>
    </row>
    <row r="694" ht="13.5" customHeight="1">
      <c r="A694" s="98"/>
      <c r="B694" s="98"/>
      <c r="C694" s="98"/>
      <c r="D694" s="98"/>
      <c r="E694" s="98"/>
      <c r="F694" s="78"/>
      <c r="G694" s="881"/>
      <c r="H694" s="98"/>
      <c r="I694" s="98"/>
      <c r="J694" s="98"/>
      <c r="K694" s="98"/>
      <c r="L694" s="98"/>
      <c r="M694" s="98"/>
      <c r="N694" s="98"/>
      <c r="O694" s="98"/>
      <c r="P694" s="98"/>
      <c r="Q694" s="98"/>
      <c r="R694" s="98"/>
      <c r="S694" s="398"/>
      <c r="T694" s="398"/>
      <c r="U694" s="98"/>
      <c r="V694" s="98"/>
      <c r="W694" s="98"/>
      <c r="X694" s="98"/>
      <c r="Y694" s="98"/>
      <c r="Z694" s="98"/>
      <c r="AA694" s="98"/>
      <c r="AB694" s="98"/>
      <c r="AC694" s="98"/>
      <c r="AD694" s="98"/>
      <c r="AE694" s="98"/>
      <c r="AF694" s="98"/>
    </row>
    <row r="695" ht="13.5" customHeight="1">
      <c r="A695" s="98"/>
      <c r="B695" s="98"/>
      <c r="C695" s="98"/>
      <c r="D695" s="98"/>
      <c r="E695" s="98"/>
      <c r="F695" s="78"/>
      <c r="G695" s="881"/>
      <c r="H695" s="98"/>
      <c r="I695" s="98"/>
      <c r="J695" s="98"/>
      <c r="K695" s="98"/>
      <c r="L695" s="98"/>
      <c r="M695" s="98"/>
      <c r="N695" s="98"/>
      <c r="O695" s="98"/>
      <c r="P695" s="98"/>
      <c r="Q695" s="98"/>
      <c r="R695" s="98"/>
      <c r="S695" s="398"/>
      <c r="T695" s="398"/>
      <c r="U695" s="98"/>
      <c r="V695" s="98"/>
      <c r="W695" s="98"/>
      <c r="X695" s="98"/>
      <c r="Y695" s="98"/>
      <c r="Z695" s="98"/>
      <c r="AA695" s="98"/>
      <c r="AB695" s="98"/>
      <c r="AC695" s="98"/>
      <c r="AD695" s="98"/>
      <c r="AE695" s="98"/>
      <c r="AF695" s="98"/>
    </row>
    <row r="696" ht="13.5" customHeight="1">
      <c r="A696" s="98"/>
      <c r="B696" s="98"/>
      <c r="C696" s="98"/>
      <c r="D696" s="98"/>
      <c r="E696" s="98"/>
      <c r="F696" s="78"/>
      <c r="G696" s="881"/>
      <c r="H696" s="98"/>
      <c r="I696" s="98"/>
      <c r="J696" s="98"/>
      <c r="K696" s="98"/>
      <c r="L696" s="98"/>
      <c r="M696" s="98"/>
      <c r="N696" s="98"/>
      <c r="O696" s="98"/>
      <c r="P696" s="98"/>
      <c r="Q696" s="98"/>
      <c r="R696" s="98"/>
      <c r="S696" s="398"/>
      <c r="T696" s="398"/>
      <c r="U696" s="98"/>
      <c r="V696" s="98"/>
      <c r="W696" s="98"/>
      <c r="X696" s="98"/>
      <c r="Y696" s="98"/>
      <c r="Z696" s="98"/>
      <c r="AA696" s="98"/>
      <c r="AB696" s="98"/>
      <c r="AC696" s="98"/>
      <c r="AD696" s="98"/>
      <c r="AE696" s="98"/>
      <c r="AF696" s="98"/>
    </row>
    <row r="697" ht="13.5" customHeight="1">
      <c r="A697" s="98"/>
      <c r="B697" s="98"/>
      <c r="C697" s="98"/>
      <c r="D697" s="98"/>
      <c r="E697" s="98"/>
      <c r="F697" s="78"/>
      <c r="G697" s="881"/>
      <c r="H697" s="98"/>
      <c r="I697" s="98"/>
      <c r="J697" s="98"/>
      <c r="K697" s="98"/>
      <c r="L697" s="98"/>
      <c r="M697" s="98"/>
      <c r="N697" s="98"/>
      <c r="O697" s="98"/>
      <c r="P697" s="98"/>
      <c r="Q697" s="98"/>
      <c r="R697" s="98"/>
      <c r="S697" s="398"/>
      <c r="T697" s="398"/>
      <c r="U697" s="98"/>
      <c r="V697" s="98"/>
      <c r="W697" s="98"/>
      <c r="X697" s="98"/>
      <c r="Y697" s="98"/>
      <c r="Z697" s="98"/>
      <c r="AA697" s="98"/>
      <c r="AB697" s="98"/>
      <c r="AC697" s="98"/>
      <c r="AD697" s="98"/>
      <c r="AE697" s="98"/>
      <c r="AF697" s="98"/>
    </row>
    <row r="698" ht="13.5" customHeight="1">
      <c r="A698" s="98"/>
      <c r="B698" s="98"/>
      <c r="C698" s="98"/>
      <c r="D698" s="98"/>
      <c r="E698" s="98"/>
      <c r="F698" s="78"/>
      <c r="G698" s="881"/>
      <c r="H698" s="98"/>
      <c r="I698" s="98"/>
      <c r="J698" s="98"/>
      <c r="K698" s="98"/>
      <c r="L698" s="98"/>
      <c r="M698" s="98"/>
      <c r="N698" s="98"/>
      <c r="O698" s="98"/>
      <c r="P698" s="98"/>
      <c r="Q698" s="98"/>
      <c r="R698" s="98"/>
      <c r="S698" s="398"/>
      <c r="T698" s="398"/>
      <c r="U698" s="98"/>
      <c r="V698" s="98"/>
      <c r="W698" s="98"/>
      <c r="X698" s="98"/>
      <c r="Y698" s="98"/>
      <c r="Z698" s="98"/>
      <c r="AA698" s="98"/>
      <c r="AB698" s="98"/>
      <c r="AC698" s="98"/>
      <c r="AD698" s="98"/>
      <c r="AE698" s="98"/>
      <c r="AF698" s="98"/>
    </row>
    <row r="699" ht="13.5" customHeight="1">
      <c r="A699" s="98"/>
      <c r="B699" s="98"/>
      <c r="C699" s="98"/>
      <c r="D699" s="98"/>
      <c r="E699" s="98"/>
      <c r="F699" s="78"/>
      <c r="G699" s="881"/>
      <c r="H699" s="98"/>
      <c r="I699" s="98"/>
      <c r="J699" s="98"/>
      <c r="K699" s="98"/>
      <c r="L699" s="98"/>
      <c r="M699" s="98"/>
      <c r="N699" s="98"/>
      <c r="O699" s="98"/>
      <c r="P699" s="98"/>
      <c r="Q699" s="98"/>
      <c r="R699" s="98"/>
      <c r="S699" s="398"/>
      <c r="T699" s="398"/>
      <c r="U699" s="98"/>
      <c r="V699" s="98"/>
      <c r="W699" s="98"/>
      <c r="X699" s="98"/>
      <c r="Y699" s="98"/>
      <c r="Z699" s="98"/>
      <c r="AA699" s="98"/>
      <c r="AB699" s="98"/>
      <c r="AC699" s="98"/>
      <c r="AD699" s="98"/>
      <c r="AE699" s="98"/>
      <c r="AF699" s="98"/>
    </row>
    <row r="700" ht="13.5" customHeight="1">
      <c r="A700" s="98"/>
      <c r="B700" s="98"/>
      <c r="C700" s="98"/>
      <c r="D700" s="98"/>
      <c r="E700" s="98"/>
      <c r="F700" s="78"/>
      <c r="G700" s="881"/>
      <c r="H700" s="98"/>
      <c r="I700" s="98"/>
      <c r="J700" s="98"/>
      <c r="K700" s="98"/>
      <c r="L700" s="98"/>
      <c r="M700" s="98"/>
      <c r="N700" s="98"/>
      <c r="O700" s="98"/>
      <c r="P700" s="98"/>
      <c r="Q700" s="98"/>
      <c r="R700" s="98"/>
      <c r="S700" s="398"/>
      <c r="T700" s="398"/>
      <c r="U700" s="98"/>
      <c r="V700" s="98"/>
      <c r="W700" s="98"/>
      <c r="X700" s="98"/>
      <c r="Y700" s="98"/>
      <c r="Z700" s="98"/>
      <c r="AA700" s="98"/>
      <c r="AB700" s="98"/>
      <c r="AC700" s="98"/>
      <c r="AD700" s="98"/>
      <c r="AE700" s="98"/>
      <c r="AF700" s="98"/>
    </row>
    <row r="701" ht="13.5" customHeight="1">
      <c r="A701" s="98"/>
      <c r="B701" s="98"/>
      <c r="C701" s="98"/>
      <c r="D701" s="98"/>
      <c r="E701" s="98"/>
      <c r="F701" s="78"/>
      <c r="G701" s="881"/>
      <c r="H701" s="98"/>
      <c r="I701" s="98"/>
      <c r="J701" s="98"/>
      <c r="K701" s="98"/>
      <c r="L701" s="98"/>
      <c r="M701" s="98"/>
      <c r="N701" s="98"/>
      <c r="O701" s="98"/>
      <c r="P701" s="98"/>
      <c r="Q701" s="98"/>
      <c r="R701" s="98"/>
      <c r="S701" s="398"/>
      <c r="T701" s="398"/>
      <c r="U701" s="98"/>
      <c r="V701" s="98"/>
      <c r="W701" s="98"/>
      <c r="X701" s="98"/>
      <c r="Y701" s="98"/>
      <c r="Z701" s="98"/>
      <c r="AA701" s="98"/>
      <c r="AB701" s="98"/>
      <c r="AC701" s="98"/>
      <c r="AD701" s="98"/>
      <c r="AE701" s="98"/>
      <c r="AF701" s="98"/>
    </row>
    <row r="702" ht="13.5" customHeight="1">
      <c r="A702" s="98"/>
      <c r="B702" s="98"/>
      <c r="C702" s="98"/>
      <c r="D702" s="98"/>
      <c r="E702" s="98"/>
      <c r="F702" s="78"/>
      <c r="G702" s="881"/>
      <c r="H702" s="98"/>
      <c r="I702" s="98"/>
      <c r="J702" s="98"/>
      <c r="K702" s="98"/>
      <c r="L702" s="98"/>
      <c r="M702" s="98"/>
      <c r="N702" s="98"/>
      <c r="O702" s="98"/>
      <c r="P702" s="98"/>
      <c r="Q702" s="98"/>
      <c r="R702" s="98"/>
      <c r="S702" s="398"/>
      <c r="T702" s="398"/>
      <c r="U702" s="98"/>
      <c r="V702" s="98"/>
      <c r="W702" s="98"/>
      <c r="X702" s="98"/>
      <c r="Y702" s="98"/>
      <c r="Z702" s="98"/>
      <c r="AA702" s="98"/>
      <c r="AB702" s="98"/>
      <c r="AC702" s="98"/>
      <c r="AD702" s="98"/>
      <c r="AE702" s="98"/>
      <c r="AF702" s="98"/>
    </row>
    <row r="703" ht="13.5" customHeight="1">
      <c r="A703" s="98"/>
      <c r="B703" s="98"/>
      <c r="C703" s="98"/>
      <c r="D703" s="98"/>
      <c r="E703" s="98"/>
      <c r="F703" s="78"/>
      <c r="G703" s="881"/>
      <c r="H703" s="98"/>
      <c r="I703" s="98"/>
      <c r="J703" s="98"/>
      <c r="K703" s="98"/>
      <c r="L703" s="98"/>
      <c r="M703" s="98"/>
      <c r="N703" s="98"/>
      <c r="O703" s="98"/>
      <c r="P703" s="98"/>
      <c r="Q703" s="98"/>
      <c r="R703" s="98"/>
      <c r="S703" s="398"/>
      <c r="T703" s="398"/>
      <c r="U703" s="98"/>
      <c r="V703" s="98"/>
      <c r="W703" s="98"/>
      <c r="X703" s="98"/>
      <c r="Y703" s="98"/>
      <c r="Z703" s="98"/>
      <c r="AA703" s="98"/>
      <c r="AB703" s="98"/>
      <c r="AC703" s="98"/>
      <c r="AD703" s="98"/>
      <c r="AE703" s="98"/>
      <c r="AF703" s="98"/>
    </row>
    <row r="704" ht="13.5" customHeight="1">
      <c r="A704" s="98"/>
      <c r="B704" s="98"/>
      <c r="C704" s="98"/>
      <c r="D704" s="98"/>
      <c r="E704" s="98"/>
      <c r="F704" s="78"/>
      <c r="G704" s="881"/>
      <c r="H704" s="98"/>
      <c r="I704" s="98"/>
      <c r="J704" s="98"/>
      <c r="K704" s="98"/>
      <c r="L704" s="98"/>
      <c r="M704" s="98"/>
      <c r="N704" s="98"/>
      <c r="O704" s="98"/>
      <c r="P704" s="98"/>
      <c r="Q704" s="98"/>
      <c r="R704" s="98"/>
      <c r="S704" s="398"/>
      <c r="T704" s="398"/>
      <c r="U704" s="98"/>
      <c r="V704" s="98"/>
      <c r="W704" s="98"/>
      <c r="X704" s="98"/>
      <c r="Y704" s="98"/>
      <c r="Z704" s="98"/>
      <c r="AA704" s="98"/>
      <c r="AB704" s="98"/>
      <c r="AC704" s="98"/>
      <c r="AD704" s="98"/>
      <c r="AE704" s="98"/>
      <c r="AF704" s="98"/>
    </row>
    <row r="705" ht="13.5" customHeight="1">
      <c r="A705" s="98"/>
      <c r="B705" s="98"/>
      <c r="C705" s="98"/>
      <c r="D705" s="98"/>
      <c r="E705" s="98"/>
      <c r="F705" s="78"/>
      <c r="G705" s="881"/>
      <c r="H705" s="98"/>
      <c r="I705" s="98"/>
      <c r="J705" s="98"/>
      <c r="K705" s="98"/>
      <c r="L705" s="98"/>
      <c r="M705" s="98"/>
      <c r="N705" s="98"/>
      <c r="O705" s="98"/>
      <c r="P705" s="98"/>
      <c r="Q705" s="98"/>
      <c r="R705" s="98"/>
      <c r="S705" s="398"/>
      <c r="T705" s="398"/>
      <c r="U705" s="98"/>
      <c r="V705" s="98"/>
      <c r="W705" s="98"/>
      <c r="X705" s="98"/>
      <c r="Y705" s="98"/>
      <c r="Z705" s="98"/>
      <c r="AA705" s="98"/>
      <c r="AB705" s="98"/>
      <c r="AC705" s="98"/>
      <c r="AD705" s="98"/>
      <c r="AE705" s="98"/>
      <c r="AF705" s="98"/>
    </row>
    <row r="706" ht="13.5" customHeight="1">
      <c r="A706" s="98"/>
      <c r="B706" s="98"/>
      <c r="C706" s="98"/>
      <c r="D706" s="98"/>
      <c r="E706" s="98"/>
      <c r="F706" s="78"/>
      <c r="G706" s="881"/>
      <c r="H706" s="98"/>
      <c r="I706" s="98"/>
      <c r="J706" s="98"/>
      <c r="K706" s="98"/>
      <c r="L706" s="98"/>
      <c r="M706" s="98"/>
      <c r="N706" s="98"/>
      <c r="O706" s="98"/>
      <c r="P706" s="98"/>
      <c r="Q706" s="98"/>
      <c r="R706" s="98"/>
      <c r="S706" s="398"/>
      <c r="T706" s="398"/>
      <c r="U706" s="98"/>
      <c r="V706" s="98"/>
      <c r="W706" s="98"/>
      <c r="X706" s="98"/>
      <c r="Y706" s="98"/>
      <c r="Z706" s="98"/>
      <c r="AA706" s="98"/>
      <c r="AB706" s="98"/>
      <c r="AC706" s="98"/>
      <c r="AD706" s="98"/>
      <c r="AE706" s="98"/>
      <c r="AF706" s="98"/>
    </row>
    <row r="707" ht="13.5" customHeight="1">
      <c r="A707" s="98"/>
      <c r="B707" s="98"/>
      <c r="C707" s="98"/>
      <c r="D707" s="98"/>
      <c r="E707" s="98"/>
      <c r="F707" s="78"/>
      <c r="G707" s="881"/>
      <c r="H707" s="98"/>
      <c r="I707" s="98"/>
      <c r="J707" s="98"/>
      <c r="K707" s="98"/>
      <c r="L707" s="98"/>
      <c r="M707" s="98"/>
      <c r="N707" s="98"/>
      <c r="O707" s="98"/>
      <c r="P707" s="98"/>
      <c r="Q707" s="98"/>
      <c r="R707" s="98"/>
      <c r="S707" s="398"/>
      <c r="T707" s="398"/>
      <c r="U707" s="98"/>
      <c r="V707" s="98"/>
      <c r="W707" s="98"/>
      <c r="X707" s="98"/>
      <c r="Y707" s="98"/>
      <c r="Z707" s="98"/>
      <c r="AA707" s="98"/>
      <c r="AB707" s="98"/>
      <c r="AC707" s="98"/>
      <c r="AD707" s="98"/>
      <c r="AE707" s="98"/>
      <c r="AF707" s="98"/>
    </row>
    <row r="708" ht="13.5" customHeight="1">
      <c r="A708" s="98"/>
      <c r="B708" s="98"/>
      <c r="C708" s="98"/>
      <c r="D708" s="98"/>
      <c r="E708" s="98"/>
      <c r="F708" s="78"/>
      <c r="G708" s="881"/>
      <c r="H708" s="98"/>
      <c r="I708" s="98"/>
      <c r="J708" s="98"/>
      <c r="K708" s="98"/>
      <c r="L708" s="98"/>
      <c r="M708" s="98"/>
      <c r="N708" s="98"/>
      <c r="O708" s="98"/>
      <c r="P708" s="98"/>
      <c r="Q708" s="98"/>
      <c r="R708" s="98"/>
      <c r="S708" s="398"/>
      <c r="T708" s="398"/>
      <c r="U708" s="98"/>
      <c r="V708" s="98"/>
      <c r="W708" s="98"/>
      <c r="X708" s="98"/>
      <c r="Y708" s="98"/>
      <c r="Z708" s="98"/>
      <c r="AA708" s="98"/>
      <c r="AB708" s="98"/>
      <c r="AC708" s="98"/>
      <c r="AD708" s="98"/>
      <c r="AE708" s="98"/>
      <c r="AF708" s="98"/>
    </row>
    <row r="709" ht="13.5" customHeight="1">
      <c r="A709" s="98"/>
      <c r="B709" s="98"/>
      <c r="C709" s="98"/>
      <c r="D709" s="98"/>
      <c r="E709" s="98"/>
      <c r="F709" s="78"/>
      <c r="G709" s="881"/>
      <c r="H709" s="98"/>
      <c r="I709" s="98"/>
      <c r="J709" s="98"/>
      <c r="K709" s="98"/>
      <c r="L709" s="98"/>
      <c r="M709" s="98"/>
      <c r="N709" s="98"/>
      <c r="O709" s="98"/>
      <c r="P709" s="98"/>
      <c r="Q709" s="98"/>
      <c r="R709" s="98"/>
      <c r="S709" s="398"/>
      <c r="T709" s="398"/>
      <c r="U709" s="98"/>
      <c r="V709" s="98"/>
      <c r="W709" s="98"/>
      <c r="X709" s="98"/>
      <c r="Y709" s="98"/>
      <c r="Z709" s="98"/>
      <c r="AA709" s="98"/>
      <c r="AB709" s="98"/>
      <c r="AC709" s="98"/>
      <c r="AD709" s="98"/>
      <c r="AE709" s="98"/>
      <c r="AF709" s="98"/>
    </row>
    <row r="710" ht="13.5" customHeight="1">
      <c r="A710" s="98"/>
      <c r="B710" s="98"/>
      <c r="C710" s="98"/>
      <c r="D710" s="98"/>
      <c r="E710" s="98"/>
      <c r="F710" s="78"/>
      <c r="G710" s="881"/>
      <c r="H710" s="98"/>
      <c r="I710" s="98"/>
      <c r="J710" s="98"/>
      <c r="K710" s="98"/>
      <c r="L710" s="98"/>
      <c r="M710" s="98"/>
      <c r="N710" s="98"/>
      <c r="O710" s="98"/>
      <c r="P710" s="98"/>
      <c r="Q710" s="98"/>
      <c r="R710" s="98"/>
      <c r="S710" s="398"/>
      <c r="T710" s="398"/>
      <c r="U710" s="98"/>
      <c r="V710" s="98"/>
      <c r="W710" s="98"/>
      <c r="X710" s="98"/>
      <c r="Y710" s="98"/>
      <c r="Z710" s="98"/>
      <c r="AA710" s="98"/>
      <c r="AB710" s="98"/>
      <c r="AC710" s="98"/>
      <c r="AD710" s="98"/>
      <c r="AE710" s="98"/>
      <c r="AF710" s="98"/>
    </row>
    <row r="711" ht="13.5" customHeight="1">
      <c r="A711" s="98"/>
      <c r="B711" s="98"/>
      <c r="C711" s="98"/>
      <c r="D711" s="98"/>
      <c r="E711" s="98"/>
      <c r="F711" s="78"/>
      <c r="G711" s="881"/>
      <c r="H711" s="98"/>
      <c r="I711" s="98"/>
      <c r="J711" s="98"/>
      <c r="K711" s="98"/>
      <c r="L711" s="98"/>
      <c r="M711" s="98"/>
      <c r="N711" s="98"/>
      <c r="O711" s="98"/>
      <c r="P711" s="98"/>
      <c r="Q711" s="98"/>
      <c r="R711" s="98"/>
      <c r="S711" s="398"/>
      <c r="T711" s="398"/>
      <c r="U711" s="98"/>
      <c r="V711" s="98"/>
      <c r="W711" s="98"/>
      <c r="X711" s="98"/>
      <c r="Y711" s="98"/>
      <c r="Z711" s="98"/>
      <c r="AA711" s="98"/>
      <c r="AB711" s="98"/>
      <c r="AC711" s="98"/>
      <c r="AD711" s="98"/>
      <c r="AE711" s="98"/>
      <c r="AF711" s="98"/>
    </row>
    <row r="712" ht="13.5" customHeight="1">
      <c r="A712" s="98"/>
      <c r="B712" s="98"/>
      <c r="C712" s="98"/>
      <c r="D712" s="98"/>
      <c r="E712" s="98"/>
      <c r="F712" s="78"/>
      <c r="G712" s="881"/>
      <c r="H712" s="98"/>
      <c r="I712" s="98"/>
      <c r="J712" s="98"/>
      <c r="K712" s="98"/>
      <c r="L712" s="98"/>
      <c r="M712" s="98"/>
      <c r="N712" s="98"/>
      <c r="O712" s="98"/>
      <c r="P712" s="98"/>
      <c r="Q712" s="98"/>
      <c r="R712" s="98"/>
      <c r="S712" s="398"/>
      <c r="T712" s="398"/>
      <c r="U712" s="98"/>
      <c r="V712" s="98"/>
      <c r="W712" s="98"/>
      <c r="X712" s="98"/>
      <c r="Y712" s="98"/>
      <c r="Z712" s="98"/>
      <c r="AA712" s="98"/>
      <c r="AB712" s="98"/>
      <c r="AC712" s="98"/>
      <c r="AD712" s="98"/>
      <c r="AE712" s="98"/>
      <c r="AF712" s="98"/>
    </row>
    <row r="713" ht="13.5" customHeight="1">
      <c r="A713" s="98"/>
      <c r="B713" s="98"/>
      <c r="C713" s="98"/>
      <c r="D713" s="98"/>
      <c r="E713" s="98"/>
      <c r="F713" s="78"/>
      <c r="G713" s="881"/>
      <c r="H713" s="98"/>
      <c r="I713" s="98"/>
      <c r="J713" s="98"/>
      <c r="K713" s="98"/>
      <c r="L713" s="98"/>
      <c r="M713" s="98"/>
      <c r="N713" s="98"/>
      <c r="O713" s="98"/>
      <c r="P713" s="98"/>
      <c r="Q713" s="98"/>
      <c r="R713" s="98"/>
      <c r="S713" s="398"/>
      <c r="T713" s="398"/>
      <c r="U713" s="98"/>
      <c r="V713" s="98"/>
      <c r="W713" s="98"/>
      <c r="X713" s="98"/>
      <c r="Y713" s="98"/>
      <c r="Z713" s="98"/>
      <c r="AA713" s="98"/>
      <c r="AB713" s="98"/>
      <c r="AC713" s="98"/>
      <c r="AD713" s="98"/>
      <c r="AE713" s="98"/>
      <c r="AF713" s="98"/>
    </row>
    <row r="714" ht="13.5" customHeight="1">
      <c r="A714" s="98"/>
      <c r="B714" s="98"/>
      <c r="C714" s="98"/>
      <c r="D714" s="98"/>
      <c r="E714" s="98"/>
      <c r="F714" s="78"/>
      <c r="G714" s="881"/>
      <c r="H714" s="98"/>
      <c r="I714" s="98"/>
      <c r="J714" s="98"/>
      <c r="K714" s="98"/>
      <c r="L714" s="98"/>
      <c r="M714" s="98"/>
      <c r="N714" s="98"/>
      <c r="O714" s="98"/>
      <c r="P714" s="98"/>
      <c r="Q714" s="98"/>
      <c r="R714" s="98"/>
      <c r="S714" s="398"/>
      <c r="T714" s="398"/>
      <c r="U714" s="98"/>
      <c r="V714" s="98"/>
      <c r="W714" s="98"/>
      <c r="X714" s="98"/>
      <c r="Y714" s="98"/>
      <c r="Z714" s="98"/>
      <c r="AA714" s="98"/>
      <c r="AB714" s="98"/>
      <c r="AC714" s="98"/>
      <c r="AD714" s="98"/>
      <c r="AE714" s="98"/>
      <c r="AF714" s="98"/>
    </row>
    <row r="715" ht="13.5" customHeight="1">
      <c r="A715" s="98"/>
      <c r="B715" s="98"/>
      <c r="C715" s="98"/>
      <c r="D715" s="98"/>
      <c r="E715" s="98"/>
      <c r="F715" s="78"/>
      <c r="G715" s="881"/>
      <c r="H715" s="98"/>
      <c r="I715" s="98"/>
      <c r="J715" s="98"/>
      <c r="K715" s="98"/>
      <c r="L715" s="98"/>
      <c r="M715" s="98"/>
      <c r="N715" s="98"/>
      <c r="O715" s="98"/>
      <c r="P715" s="98"/>
      <c r="Q715" s="98"/>
      <c r="R715" s="98"/>
      <c r="S715" s="398"/>
      <c r="T715" s="398"/>
      <c r="U715" s="98"/>
      <c r="V715" s="98"/>
      <c r="W715" s="98"/>
      <c r="X715" s="98"/>
      <c r="Y715" s="98"/>
      <c r="Z715" s="98"/>
      <c r="AA715" s="98"/>
      <c r="AB715" s="98"/>
      <c r="AC715" s="98"/>
      <c r="AD715" s="98"/>
      <c r="AE715" s="98"/>
      <c r="AF715" s="98"/>
    </row>
    <row r="716" ht="13.5" customHeight="1">
      <c r="A716" s="98"/>
      <c r="B716" s="98"/>
      <c r="C716" s="98"/>
      <c r="D716" s="98"/>
      <c r="E716" s="98"/>
      <c r="F716" s="78"/>
      <c r="G716" s="881"/>
      <c r="H716" s="98"/>
      <c r="I716" s="98"/>
      <c r="J716" s="98"/>
      <c r="K716" s="98"/>
      <c r="L716" s="98"/>
      <c r="M716" s="98"/>
      <c r="N716" s="98"/>
      <c r="O716" s="98"/>
      <c r="P716" s="98"/>
      <c r="Q716" s="98"/>
      <c r="R716" s="98"/>
      <c r="S716" s="398"/>
      <c r="T716" s="398"/>
      <c r="U716" s="98"/>
      <c r="V716" s="98"/>
      <c r="W716" s="98"/>
      <c r="X716" s="98"/>
      <c r="Y716" s="98"/>
      <c r="Z716" s="98"/>
      <c r="AA716" s="98"/>
      <c r="AB716" s="98"/>
      <c r="AC716" s="98"/>
      <c r="AD716" s="98"/>
      <c r="AE716" s="98"/>
      <c r="AF716" s="98"/>
    </row>
    <row r="717" ht="13.5" customHeight="1">
      <c r="A717" s="98"/>
      <c r="B717" s="98"/>
      <c r="C717" s="98"/>
      <c r="D717" s="98"/>
      <c r="E717" s="98"/>
      <c r="F717" s="78"/>
      <c r="G717" s="881"/>
      <c r="H717" s="98"/>
      <c r="I717" s="98"/>
      <c r="J717" s="98"/>
      <c r="K717" s="98"/>
      <c r="L717" s="98"/>
      <c r="M717" s="98"/>
      <c r="N717" s="98"/>
      <c r="O717" s="98"/>
      <c r="P717" s="98"/>
      <c r="Q717" s="98"/>
      <c r="R717" s="98"/>
      <c r="S717" s="398"/>
      <c r="T717" s="398"/>
      <c r="U717" s="98"/>
      <c r="V717" s="98"/>
      <c r="W717" s="98"/>
      <c r="X717" s="98"/>
      <c r="Y717" s="98"/>
      <c r="Z717" s="98"/>
      <c r="AA717" s="98"/>
      <c r="AB717" s="98"/>
      <c r="AC717" s="98"/>
      <c r="AD717" s="98"/>
      <c r="AE717" s="98"/>
      <c r="AF717" s="98"/>
    </row>
    <row r="718" ht="13.5" customHeight="1">
      <c r="A718" s="98"/>
      <c r="B718" s="98"/>
      <c r="C718" s="98"/>
      <c r="D718" s="98"/>
      <c r="E718" s="98"/>
      <c r="F718" s="78"/>
      <c r="G718" s="881"/>
      <c r="H718" s="98"/>
      <c r="I718" s="98"/>
      <c r="J718" s="98"/>
      <c r="K718" s="98"/>
      <c r="L718" s="98"/>
      <c r="M718" s="98"/>
      <c r="N718" s="98"/>
      <c r="O718" s="98"/>
      <c r="P718" s="98"/>
      <c r="Q718" s="98"/>
      <c r="R718" s="98"/>
      <c r="S718" s="398"/>
      <c r="T718" s="398"/>
      <c r="U718" s="98"/>
      <c r="V718" s="98"/>
      <c r="W718" s="98"/>
      <c r="X718" s="98"/>
      <c r="Y718" s="98"/>
      <c r="Z718" s="98"/>
      <c r="AA718" s="98"/>
      <c r="AB718" s="98"/>
      <c r="AC718" s="98"/>
      <c r="AD718" s="98"/>
      <c r="AE718" s="98"/>
      <c r="AF718" s="98"/>
    </row>
    <row r="719" ht="13.5" customHeight="1">
      <c r="A719" s="98"/>
      <c r="B719" s="98"/>
      <c r="C719" s="98"/>
      <c r="D719" s="98"/>
      <c r="E719" s="98"/>
      <c r="F719" s="78"/>
      <c r="G719" s="881"/>
      <c r="H719" s="98"/>
      <c r="I719" s="98"/>
      <c r="J719" s="98"/>
      <c r="K719" s="98"/>
      <c r="L719" s="98"/>
      <c r="M719" s="98"/>
      <c r="N719" s="98"/>
      <c r="O719" s="98"/>
      <c r="P719" s="98"/>
      <c r="Q719" s="98"/>
      <c r="R719" s="98"/>
      <c r="S719" s="398"/>
      <c r="T719" s="398"/>
      <c r="U719" s="98"/>
      <c r="V719" s="98"/>
      <c r="W719" s="98"/>
      <c r="X719" s="98"/>
      <c r="Y719" s="98"/>
      <c r="Z719" s="98"/>
      <c r="AA719" s="98"/>
      <c r="AB719" s="98"/>
      <c r="AC719" s="98"/>
      <c r="AD719" s="98"/>
      <c r="AE719" s="98"/>
      <c r="AF719" s="98"/>
    </row>
    <row r="720" ht="13.5" customHeight="1">
      <c r="A720" s="98"/>
      <c r="B720" s="98"/>
      <c r="C720" s="98"/>
      <c r="D720" s="98"/>
      <c r="E720" s="98"/>
      <c r="F720" s="78"/>
      <c r="G720" s="881"/>
      <c r="H720" s="98"/>
      <c r="I720" s="98"/>
      <c r="J720" s="98"/>
      <c r="K720" s="98"/>
      <c r="L720" s="98"/>
      <c r="M720" s="98"/>
      <c r="N720" s="98"/>
      <c r="O720" s="98"/>
      <c r="P720" s="98"/>
      <c r="Q720" s="98"/>
      <c r="R720" s="98"/>
      <c r="S720" s="398"/>
      <c r="T720" s="398"/>
      <c r="U720" s="98"/>
      <c r="V720" s="98"/>
      <c r="W720" s="98"/>
      <c r="X720" s="98"/>
      <c r="Y720" s="98"/>
      <c r="Z720" s="98"/>
      <c r="AA720" s="98"/>
      <c r="AB720" s="98"/>
      <c r="AC720" s="98"/>
      <c r="AD720" s="98"/>
      <c r="AE720" s="98"/>
      <c r="AF720" s="98"/>
    </row>
    <row r="721" ht="13.5" customHeight="1">
      <c r="A721" s="98"/>
      <c r="B721" s="98"/>
      <c r="C721" s="98"/>
      <c r="D721" s="98"/>
      <c r="E721" s="98"/>
      <c r="F721" s="78"/>
      <c r="G721" s="881"/>
      <c r="H721" s="98"/>
      <c r="I721" s="98"/>
      <c r="J721" s="98"/>
      <c r="K721" s="98"/>
      <c r="L721" s="98"/>
      <c r="M721" s="98"/>
      <c r="N721" s="98"/>
      <c r="O721" s="98"/>
      <c r="P721" s="98"/>
      <c r="Q721" s="98"/>
      <c r="R721" s="98"/>
      <c r="S721" s="398"/>
      <c r="T721" s="398"/>
      <c r="U721" s="98"/>
      <c r="V721" s="98"/>
      <c r="W721" s="98"/>
      <c r="X721" s="98"/>
      <c r="Y721" s="98"/>
      <c r="Z721" s="98"/>
      <c r="AA721" s="98"/>
      <c r="AB721" s="98"/>
      <c r="AC721" s="98"/>
      <c r="AD721" s="98"/>
      <c r="AE721" s="98"/>
      <c r="AF721" s="98"/>
    </row>
    <row r="722" ht="13.5" customHeight="1">
      <c r="A722" s="98"/>
      <c r="B722" s="98"/>
      <c r="C722" s="98"/>
      <c r="D722" s="98"/>
      <c r="E722" s="98"/>
      <c r="F722" s="78"/>
      <c r="G722" s="881"/>
      <c r="H722" s="98"/>
      <c r="I722" s="98"/>
      <c r="J722" s="98"/>
      <c r="K722" s="98"/>
      <c r="L722" s="98"/>
      <c r="M722" s="98"/>
      <c r="N722" s="98"/>
      <c r="O722" s="98"/>
      <c r="P722" s="98"/>
      <c r="Q722" s="98"/>
      <c r="R722" s="98"/>
      <c r="S722" s="398"/>
      <c r="T722" s="398"/>
      <c r="U722" s="98"/>
      <c r="V722" s="98"/>
      <c r="W722" s="98"/>
      <c r="X722" s="98"/>
      <c r="Y722" s="98"/>
      <c r="Z722" s="98"/>
      <c r="AA722" s="98"/>
      <c r="AB722" s="98"/>
      <c r="AC722" s="98"/>
      <c r="AD722" s="98"/>
      <c r="AE722" s="98"/>
      <c r="AF722" s="98"/>
    </row>
    <row r="723" ht="13.5" customHeight="1">
      <c r="A723" s="98"/>
      <c r="B723" s="98"/>
      <c r="C723" s="98"/>
      <c r="D723" s="98"/>
      <c r="E723" s="98"/>
      <c r="F723" s="78"/>
      <c r="G723" s="881"/>
      <c r="H723" s="98"/>
      <c r="I723" s="98"/>
      <c r="J723" s="98"/>
      <c r="K723" s="98"/>
      <c r="L723" s="98"/>
      <c r="M723" s="98"/>
      <c r="N723" s="98"/>
      <c r="O723" s="98"/>
      <c r="P723" s="98"/>
      <c r="Q723" s="98"/>
      <c r="R723" s="98"/>
      <c r="S723" s="398"/>
      <c r="T723" s="398"/>
      <c r="U723" s="98"/>
      <c r="V723" s="98"/>
      <c r="W723" s="98"/>
      <c r="X723" s="98"/>
      <c r="Y723" s="98"/>
      <c r="Z723" s="98"/>
      <c r="AA723" s="98"/>
      <c r="AB723" s="98"/>
      <c r="AC723" s="98"/>
      <c r="AD723" s="98"/>
      <c r="AE723" s="98"/>
      <c r="AF723" s="98"/>
    </row>
    <row r="724" ht="13.5" customHeight="1">
      <c r="A724" s="98"/>
      <c r="B724" s="98"/>
      <c r="C724" s="98"/>
      <c r="D724" s="98"/>
      <c r="E724" s="98"/>
      <c r="F724" s="78"/>
      <c r="G724" s="881"/>
      <c r="H724" s="98"/>
      <c r="I724" s="98"/>
      <c r="J724" s="98"/>
      <c r="K724" s="98"/>
      <c r="L724" s="98"/>
      <c r="M724" s="98"/>
      <c r="N724" s="98"/>
      <c r="O724" s="98"/>
      <c r="P724" s="98"/>
      <c r="Q724" s="98"/>
      <c r="R724" s="98"/>
      <c r="S724" s="398"/>
      <c r="T724" s="398"/>
      <c r="U724" s="98"/>
      <c r="V724" s="98"/>
      <c r="W724" s="98"/>
      <c r="X724" s="98"/>
      <c r="Y724" s="98"/>
      <c r="Z724" s="98"/>
      <c r="AA724" s="98"/>
      <c r="AB724" s="98"/>
      <c r="AC724" s="98"/>
      <c r="AD724" s="98"/>
      <c r="AE724" s="98"/>
      <c r="AF724" s="98"/>
    </row>
    <row r="725" ht="13.5" customHeight="1">
      <c r="A725" s="98"/>
      <c r="B725" s="98"/>
      <c r="C725" s="98"/>
      <c r="D725" s="98"/>
      <c r="E725" s="98"/>
      <c r="F725" s="78"/>
      <c r="G725" s="881"/>
      <c r="H725" s="98"/>
      <c r="I725" s="98"/>
      <c r="J725" s="98"/>
      <c r="K725" s="98"/>
      <c r="L725" s="98"/>
      <c r="M725" s="98"/>
      <c r="N725" s="98"/>
      <c r="O725" s="98"/>
      <c r="P725" s="98"/>
      <c r="Q725" s="98"/>
      <c r="R725" s="98"/>
      <c r="S725" s="398"/>
      <c r="T725" s="398"/>
      <c r="U725" s="98"/>
      <c r="V725" s="98"/>
      <c r="W725" s="98"/>
      <c r="X725" s="98"/>
      <c r="Y725" s="98"/>
      <c r="Z725" s="98"/>
      <c r="AA725" s="98"/>
      <c r="AB725" s="98"/>
      <c r="AC725" s="98"/>
      <c r="AD725" s="98"/>
      <c r="AE725" s="98"/>
      <c r="AF725" s="98"/>
    </row>
    <row r="726" ht="13.5" customHeight="1">
      <c r="A726" s="98"/>
      <c r="B726" s="98"/>
      <c r="C726" s="98"/>
      <c r="D726" s="98"/>
      <c r="E726" s="98"/>
      <c r="F726" s="78"/>
      <c r="G726" s="881"/>
      <c r="H726" s="98"/>
      <c r="I726" s="98"/>
      <c r="J726" s="98"/>
      <c r="K726" s="98"/>
      <c r="L726" s="98"/>
      <c r="M726" s="98"/>
      <c r="N726" s="98"/>
      <c r="O726" s="98"/>
      <c r="P726" s="98"/>
      <c r="Q726" s="98"/>
      <c r="R726" s="98"/>
      <c r="S726" s="398"/>
      <c r="T726" s="398"/>
      <c r="U726" s="98"/>
      <c r="V726" s="98"/>
      <c r="W726" s="98"/>
      <c r="X726" s="98"/>
      <c r="Y726" s="98"/>
      <c r="Z726" s="98"/>
      <c r="AA726" s="98"/>
      <c r="AB726" s="98"/>
      <c r="AC726" s="98"/>
      <c r="AD726" s="98"/>
      <c r="AE726" s="98"/>
      <c r="AF726" s="98"/>
    </row>
    <row r="727" ht="13.5" customHeight="1">
      <c r="A727" s="98"/>
      <c r="B727" s="98"/>
      <c r="C727" s="98"/>
      <c r="D727" s="98"/>
      <c r="E727" s="98"/>
      <c r="F727" s="78"/>
      <c r="G727" s="881"/>
      <c r="H727" s="98"/>
      <c r="I727" s="98"/>
      <c r="J727" s="98"/>
      <c r="K727" s="98"/>
      <c r="L727" s="98"/>
      <c r="M727" s="98"/>
      <c r="N727" s="98"/>
      <c r="O727" s="98"/>
      <c r="P727" s="98"/>
      <c r="Q727" s="98"/>
      <c r="R727" s="98"/>
      <c r="S727" s="398"/>
      <c r="T727" s="398"/>
      <c r="U727" s="98"/>
      <c r="V727" s="98"/>
      <c r="W727" s="98"/>
      <c r="X727" s="98"/>
      <c r="Y727" s="98"/>
      <c r="Z727" s="98"/>
      <c r="AA727" s="98"/>
      <c r="AB727" s="98"/>
      <c r="AC727" s="98"/>
      <c r="AD727" s="98"/>
      <c r="AE727" s="98"/>
      <c r="AF727" s="98"/>
    </row>
    <row r="728" ht="13.5" customHeight="1">
      <c r="A728" s="98"/>
      <c r="B728" s="98"/>
      <c r="C728" s="98"/>
      <c r="D728" s="98"/>
      <c r="E728" s="98"/>
      <c r="F728" s="78"/>
      <c r="G728" s="881"/>
      <c r="H728" s="98"/>
      <c r="I728" s="98"/>
      <c r="J728" s="98"/>
      <c r="K728" s="98"/>
      <c r="L728" s="98"/>
      <c r="M728" s="98"/>
      <c r="N728" s="98"/>
      <c r="O728" s="98"/>
      <c r="P728" s="98"/>
      <c r="Q728" s="98"/>
      <c r="R728" s="98"/>
      <c r="S728" s="398"/>
      <c r="T728" s="398"/>
      <c r="U728" s="98"/>
      <c r="V728" s="98"/>
      <c r="W728" s="98"/>
      <c r="X728" s="98"/>
      <c r="Y728" s="98"/>
      <c r="Z728" s="98"/>
      <c r="AA728" s="98"/>
      <c r="AB728" s="98"/>
      <c r="AC728" s="98"/>
      <c r="AD728" s="98"/>
      <c r="AE728" s="98"/>
      <c r="AF728" s="98"/>
    </row>
    <row r="729" ht="13.5" customHeight="1">
      <c r="A729" s="98"/>
      <c r="B729" s="98"/>
      <c r="C729" s="98"/>
      <c r="D729" s="98"/>
      <c r="E729" s="98"/>
      <c r="F729" s="78"/>
      <c r="G729" s="881"/>
      <c r="H729" s="98"/>
      <c r="I729" s="98"/>
      <c r="J729" s="98"/>
      <c r="K729" s="98"/>
      <c r="L729" s="98"/>
      <c r="M729" s="98"/>
      <c r="N729" s="98"/>
      <c r="O729" s="98"/>
      <c r="P729" s="98"/>
      <c r="Q729" s="98"/>
      <c r="R729" s="98"/>
      <c r="S729" s="398"/>
      <c r="T729" s="398"/>
      <c r="U729" s="98"/>
      <c r="V729" s="98"/>
      <c r="W729" s="98"/>
      <c r="X729" s="98"/>
      <c r="Y729" s="98"/>
      <c r="Z729" s="98"/>
      <c r="AA729" s="98"/>
      <c r="AB729" s="98"/>
      <c r="AC729" s="98"/>
      <c r="AD729" s="98"/>
      <c r="AE729" s="98"/>
      <c r="AF729" s="98"/>
    </row>
    <row r="730" ht="13.5" customHeight="1">
      <c r="A730" s="98"/>
      <c r="B730" s="98"/>
      <c r="C730" s="98"/>
      <c r="D730" s="98"/>
      <c r="E730" s="98"/>
      <c r="F730" s="78"/>
      <c r="G730" s="881"/>
      <c r="H730" s="98"/>
      <c r="I730" s="98"/>
      <c r="J730" s="98"/>
      <c r="K730" s="98"/>
      <c r="L730" s="98"/>
      <c r="M730" s="98"/>
      <c r="N730" s="98"/>
      <c r="O730" s="98"/>
      <c r="P730" s="98"/>
      <c r="Q730" s="98"/>
      <c r="R730" s="98"/>
      <c r="S730" s="398"/>
      <c r="T730" s="398"/>
      <c r="U730" s="98"/>
      <c r="V730" s="98"/>
      <c r="W730" s="98"/>
      <c r="X730" s="98"/>
      <c r="Y730" s="98"/>
      <c r="Z730" s="98"/>
      <c r="AA730" s="98"/>
      <c r="AB730" s="98"/>
      <c r="AC730" s="98"/>
      <c r="AD730" s="98"/>
      <c r="AE730" s="98"/>
      <c r="AF730" s="98"/>
    </row>
    <row r="731" ht="13.5" customHeight="1">
      <c r="A731" s="98"/>
      <c r="B731" s="98"/>
      <c r="C731" s="98"/>
      <c r="D731" s="98"/>
      <c r="E731" s="98"/>
      <c r="F731" s="78"/>
      <c r="G731" s="881"/>
      <c r="H731" s="98"/>
      <c r="I731" s="98"/>
      <c r="J731" s="98"/>
      <c r="K731" s="98"/>
      <c r="L731" s="98"/>
      <c r="M731" s="98"/>
      <c r="N731" s="98"/>
      <c r="O731" s="98"/>
      <c r="P731" s="98"/>
      <c r="Q731" s="98"/>
      <c r="R731" s="98"/>
      <c r="S731" s="398"/>
      <c r="T731" s="398"/>
      <c r="U731" s="98"/>
      <c r="V731" s="98"/>
      <c r="W731" s="98"/>
      <c r="X731" s="98"/>
      <c r="Y731" s="98"/>
      <c r="Z731" s="98"/>
      <c r="AA731" s="98"/>
      <c r="AB731" s="98"/>
      <c r="AC731" s="98"/>
      <c r="AD731" s="98"/>
      <c r="AE731" s="98"/>
      <c r="AF731" s="98"/>
    </row>
    <row r="732" ht="13.5" customHeight="1">
      <c r="A732" s="98"/>
      <c r="B732" s="98"/>
      <c r="C732" s="98"/>
      <c r="D732" s="98"/>
      <c r="E732" s="98"/>
      <c r="F732" s="78"/>
      <c r="G732" s="881"/>
      <c r="H732" s="98"/>
      <c r="I732" s="98"/>
      <c r="J732" s="98"/>
      <c r="K732" s="98"/>
      <c r="L732" s="98"/>
      <c r="M732" s="98"/>
      <c r="N732" s="98"/>
      <c r="O732" s="98"/>
      <c r="P732" s="98"/>
      <c r="Q732" s="98"/>
      <c r="R732" s="98"/>
      <c r="S732" s="398"/>
      <c r="T732" s="398"/>
      <c r="U732" s="98"/>
      <c r="V732" s="98"/>
      <c r="W732" s="98"/>
      <c r="X732" s="98"/>
      <c r="Y732" s="98"/>
      <c r="Z732" s="98"/>
      <c r="AA732" s="98"/>
      <c r="AB732" s="98"/>
      <c r="AC732" s="98"/>
      <c r="AD732" s="98"/>
      <c r="AE732" s="98"/>
      <c r="AF732" s="98"/>
    </row>
    <row r="733" ht="13.5" customHeight="1">
      <c r="A733" s="98"/>
      <c r="B733" s="98"/>
      <c r="C733" s="98"/>
      <c r="D733" s="98"/>
      <c r="E733" s="98"/>
      <c r="F733" s="78"/>
      <c r="G733" s="881"/>
      <c r="H733" s="98"/>
      <c r="I733" s="98"/>
      <c r="J733" s="98"/>
      <c r="K733" s="98"/>
      <c r="L733" s="98"/>
      <c r="M733" s="98"/>
      <c r="N733" s="98"/>
      <c r="O733" s="98"/>
      <c r="P733" s="98"/>
      <c r="Q733" s="98"/>
      <c r="R733" s="98"/>
      <c r="S733" s="398"/>
      <c r="T733" s="398"/>
      <c r="U733" s="98"/>
      <c r="V733" s="98"/>
      <c r="W733" s="98"/>
      <c r="X733" s="98"/>
      <c r="Y733" s="98"/>
      <c r="Z733" s="98"/>
      <c r="AA733" s="98"/>
      <c r="AB733" s="98"/>
      <c r="AC733" s="98"/>
      <c r="AD733" s="98"/>
      <c r="AE733" s="98"/>
      <c r="AF733" s="98"/>
    </row>
    <row r="734" ht="13.5" customHeight="1">
      <c r="A734" s="98"/>
      <c r="B734" s="98"/>
      <c r="C734" s="98"/>
      <c r="D734" s="98"/>
      <c r="E734" s="98"/>
      <c r="F734" s="78"/>
      <c r="G734" s="881"/>
      <c r="H734" s="98"/>
      <c r="I734" s="98"/>
      <c r="J734" s="98"/>
      <c r="K734" s="98"/>
      <c r="L734" s="98"/>
      <c r="M734" s="98"/>
      <c r="N734" s="98"/>
      <c r="O734" s="98"/>
      <c r="P734" s="98"/>
      <c r="Q734" s="98"/>
      <c r="R734" s="98"/>
      <c r="S734" s="398"/>
      <c r="T734" s="398"/>
      <c r="U734" s="98"/>
      <c r="V734" s="98"/>
      <c r="W734" s="98"/>
      <c r="X734" s="98"/>
      <c r="Y734" s="98"/>
      <c r="Z734" s="98"/>
      <c r="AA734" s="98"/>
      <c r="AB734" s="98"/>
      <c r="AC734" s="98"/>
      <c r="AD734" s="98"/>
      <c r="AE734" s="98"/>
      <c r="AF734" s="98"/>
    </row>
    <row r="735" ht="13.5" customHeight="1">
      <c r="A735" s="98"/>
      <c r="B735" s="98"/>
      <c r="C735" s="98"/>
      <c r="D735" s="98"/>
      <c r="E735" s="98"/>
      <c r="F735" s="78"/>
      <c r="G735" s="881"/>
      <c r="H735" s="98"/>
      <c r="I735" s="98"/>
      <c r="J735" s="98"/>
      <c r="K735" s="98"/>
      <c r="L735" s="98"/>
      <c r="M735" s="98"/>
      <c r="N735" s="98"/>
      <c r="O735" s="98"/>
      <c r="P735" s="98"/>
      <c r="Q735" s="98"/>
      <c r="R735" s="98"/>
      <c r="S735" s="398"/>
      <c r="T735" s="398"/>
      <c r="U735" s="98"/>
      <c r="V735" s="98"/>
      <c r="W735" s="98"/>
      <c r="X735" s="98"/>
      <c r="Y735" s="98"/>
      <c r="Z735" s="98"/>
      <c r="AA735" s="98"/>
      <c r="AB735" s="98"/>
      <c r="AC735" s="98"/>
      <c r="AD735" s="98"/>
      <c r="AE735" s="98"/>
      <c r="AF735" s="98"/>
    </row>
    <row r="736" ht="13.5" customHeight="1">
      <c r="A736" s="98"/>
      <c r="B736" s="98"/>
      <c r="C736" s="98"/>
      <c r="D736" s="98"/>
      <c r="E736" s="98"/>
      <c r="F736" s="78"/>
      <c r="G736" s="881"/>
      <c r="H736" s="98"/>
      <c r="I736" s="98"/>
      <c r="J736" s="98"/>
      <c r="K736" s="98"/>
      <c r="L736" s="98"/>
      <c r="M736" s="98"/>
      <c r="N736" s="98"/>
      <c r="O736" s="98"/>
      <c r="P736" s="98"/>
      <c r="Q736" s="98"/>
      <c r="R736" s="98"/>
      <c r="S736" s="398"/>
      <c r="T736" s="398"/>
      <c r="U736" s="98"/>
      <c r="V736" s="98"/>
      <c r="W736" s="98"/>
      <c r="X736" s="98"/>
      <c r="Y736" s="98"/>
      <c r="Z736" s="98"/>
      <c r="AA736" s="98"/>
      <c r="AB736" s="98"/>
      <c r="AC736" s="98"/>
      <c r="AD736" s="98"/>
      <c r="AE736" s="98"/>
      <c r="AF736" s="98"/>
    </row>
    <row r="737" ht="13.5" customHeight="1">
      <c r="A737" s="98"/>
      <c r="B737" s="98"/>
      <c r="C737" s="98"/>
      <c r="D737" s="98"/>
      <c r="E737" s="98"/>
      <c r="F737" s="78"/>
      <c r="G737" s="881"/>
      <c r="H737" s="98"/>
      <c r="I737" s="98"/>
      <c r="J737" s="98"/>
      <c r="K737" s="98"/>
      <c r="L737" s="98"/>
      <c r="M737" s="98"/>
      <c r="N737" s="98"/>
      <c r="O737" s="98"/>
      <c r="P737" s="98"/>
      <c r="Q737" s="98"/>
      <c r="R737" s="98"/>
      <c r="S737" s="398"/>
      <c r="T737" s="398"/>
      <c r="U737" s="98"/>
      <c r="V737" s="98"/>
      <c r="W737" s="98"/>
      <c r="X737" s="98"/>
      <c r="Y737" s="98"/>
      <c r="Z737" s="98"/>
      <c r="AA737" s="98"/>
      <c r="AB737" s="98"/>
      <c r="AC737" s="98"/>
      <c r="AD737" s="98"/>
      <c r="AE737" s="98"/>
      <c r="AF737" s="98"/>
    </row>
    <row r="738" ht="13.5" customHeight="1">
      <c r="A738" s="98"/>
      <c r="B738" s="98"/>
      <c r="C738" s="98"/>
      <c r="D738" s="98"/>
      <c r="E738" s="98"/>
      <c r="F738" s="78"/>
      <c r="G738" s="881"/>
      <c r="H738" s="98"/>
      <c r="I738" s="98"/>
      <c r="J738" s="98"/>
      <c r="K738" s="98"/>
      <c r="L738" s="98"/>
      <c r="M738" s="98"/>
      <c r="N738" s="98"/>
      <c r="O738" s="98"/>
      <c r="P738" s="98"/>
      <c r="Q738" s="98"/>
      <c r="R738" s="98"/>
      <c r="S738" s="398"/>
      <c r="T738" s="398"/>
      <c r="U738" s="98"/>
      <c r="V738" s="98"/>
      <c r="W738" s="98"/>
      <c r="X738" s="98"/>
      <c r="Y738" s="98"/>
      <c r="Z738" s="98"/>
      <c r="AA738" s="98"/>
      <c r="AB738" s="98"/>
      <c r="AC738" s="98"/>
      <c r="AD738" s="98"/>
      <c r="AE738" s="98"/>
      <c r="AF738" s="98"/>
    </row>
    <row r="739" ht="13.5" customHeight="1">
      <c r="A739" s="98"/>
      <c r="B739" s="98"/>
      <c r="C739" s="98"/>
      <c r="D739" s="98"/>
      <c r="E739" s="98"/>
      <c r="F739" s="78"/>
      <c r="G739" s="881"/>
      <c r="H739" s="98"/>
      <c r="I739" s="98"/>
      <c r="J739" s="98"/>
      <c r="K739" s="98"/>
      <c r="L739" s="98"/>
      <c r="M739" s="98"/>
      <c r="N739" s="98"/>
      <c r="O739" s="98"/>
      <c r="P739" s="98"/>
      <c r="Q739" s="98"/>
      <c r="R739" s="98"/>
      <c r="S739" s="398"/>
      <c r="T739" s="398"/>
      <c r="U739" s="98"/>
      <c r="V739" s="98"/>
      <c r="W739" s="98"/>
      <c r="X739" s="98"/>
      <c r="Y739" s="98"/>
      <c r="Z739" s="98"/>
      <c r="AA739" s="98"/>
      <c r="AB739" s="98"/>
      <c r="AC739" s="98"/>
      <c r="AD739" s="98"/>
      <c r="AE739" s="98"/>
      <c r="AF739" s="98"/>
    </row>
    <row r="740" ht="13.5" customHeight="1">
      <c r="A740" s="98"/>
      <c r="B740" s="98"/>
      <c r="C740" s="98"/>
      <c r="D740" s="98"/>
      <c r="E740" s="98"/>
      <c r="F740" s="78"/>
      <c r="G740" s="881"/>
      <c r="H740" s="98"/>
      <c r="I740" s="98"/>
      <c r="J740" s="98"/>
      <c r="K740" s="98"/>
      <c r="L740" s="98"/>
      <c r="M740" s="98"/>
      <c r="N740" s="98"/>
      <c r="O740" s="98"/>
      <c r="P740" s="98"/>
      <c r="Q740" s="98"/>
      <c r="R740" s="98"/>
      <c r="S740" s="398"/>
      <c r="T740" s="398"/>
      <c r="U740" s="98"/>
      <c r="V740" s="98"/>
      <c r="W740" s="98"/>
      <c r="X740" s="98"/>
      <c r="Y740" s="98"/>
      <c r="Z740" s="98"/>
      <c r="AA740" s="98"/>
      <c r="AB740" s="98"/>
      <c r="AC740" s="98"/>
      <c r="AD740" s="98"/>
      <c r="AE740" s="98"/>
      <c r="AF740" s="98"/>
    </row>
    <row r="741" ht="13.5" customHeight="1">
      <c r="A741" s="98"/>
      <c r="B741" s="98"/>
      <c r="C741" s="98"/>
      <c r="D741" s="98"/>
      <c r="E741" s="98"/>
      <c r="F741" s="78"/>
      <c r="G741" s="881"/>
      <c r="H741" s="98"/>
      <c r="I741" s="98"/>
      <c r="J741" s="98"/>
      <c r="K741" s="98"/>
      <c r="L741" s="98"/>
      <c r="M741" s="98"/>
      <c r="N741" s="98"/>
      <c r="O741" s="98"/>
      <c r="P741" s="98"/>
      <c r="Q741" s="98"/>
      <c r="R741" s="98"/>
      <c r="S741" s="398"/>
      <c r="T741" s="398"/>
      <c r="U741" s="98"/>
      <c r="V741" s="98"/>
      <c r="W741" s="98"/>
      <c r="X741" s="98"/>
      <c r="Y741" s="98"/>
      <c r="Z741" s="98"/>
      <c r="AA741" s="98"/>
      <c r="AB741" s="98"/>
      <c r="AC741" s="98"/>
      <c r="AD741" s="98"/>
      <c r="AE741" s="98"/>
      <c r="AF741" s="98"/>
    </row>
    <row r="742" ht="13.5" customHeight="1">
      <c r="A742" s="98"/>
      <c r="B742" s="98"/>
      <c r="C742" s="98"/>
      <c r="D742" s="98"/>
      <c r="E742" s="98"/>
      <c r="F742" s="78"/>
      <c r="G742" s="881"/>
      <c r="H742" s="98"/>
      <c r="I742" s="98"/>
      <c r="J742" s="98"/>
      <c r="K742" s="98"/>
      <c r="L742" s="98"/>
      <c r="M742" s="98"/>
      <c r="N742" s="98"/>
      <c r="O742" s="98"/>
      <c r="P742" s="98"/>
      <c r="Q742" s="98"/>
      <c r="R742" s="98"/>
      <c r="S742" s="398"/>
      <c r="T742" s="398"/>
      <c r="U742" s="98"/>
      <c r="V742" s="98"/>
      <c r="W742" s="98"/>
      <c r="X742" s="98"/>
      <c r="Y742" s="98"/>
      <c r="Z742" s="98"/>
      <c r="AA742" s="98"/>
      <c r="AB742" s="98"/>
      <c r="AC742" s="98"/>
      <c r="AD742" s="98"/>
      <c r="AE742" s="98"/>
      <c r="AF742" s="98"/>
    </row>
    <row r="743" ht="13.5" customHeight="1">
      <c r="A743" s="98"/>
      <c r="B743" s="98"/>
      <c r="C743" s="98"/>
      <c r="D743" s="98"/>
      <c r="E743" s="98"/>
      <c r="F743" s="78"/>
      <c r="G743" s="881"/>
      <c r="H743" s="98"/>
      <c r="I743" s="98"/>
      <c r="J743" s="98"/>
      <c r="K743" s="98"/>
      <c r="L743" s="98"/>
      <c r="M743" s="98"/>
      <c r="N743" s="98"/>
      <c r="O743" s="98"/>
      <c r="P743" s="98"/>
      <c r="Q743" s="98"/>
      <c r="R743" s="98"/>
      <c r="S743" s="398"/>
      <c r="T743" s="398"/>
      <c r="U743" s="98"/>
      <c r="V743" s="98"/>
      <c r="W743" s="98"/>
      <c r="X743" s="98"/>
      <c r="Y743" s="98"/>
      <c r="Z743" s="98"/>
      <c r="AA743" s="98"/>
      <c r="AB743" s="98"/>
      <c r="AC743" s="98"/>
      <c r="AD743" s="98"/>
      <c r="AE743" s="98"/>
      <c r="AF743" s="98"/>
    </row>
    <row r="744" ht="13.5" customHeight="1">
      <c r="A744" s="98"/>
      <c r="B744" s="98"/>
      <c r="C744" s="98"/>
      <c r="D744" s="98"/>
      <c r="E744" s="98"/>
      <c r="F744" s="78"/>
      <c r="G744" s="881"/>
      <c r="H744" s="98"/>
      <c r="I744" s="98"/>
      <c r="J744" s="98"/>
      <c r="K744" s="98"/>
      <c r="L744" s="98"/>
      <c r="M744" s="98"/>
      <c r="N744" s="98"/>
      <c r="O744" s="98"/>
      <c r="P744" s="98"/>
      <c r="Q744" s="98"/>
      <c r="R744" s="98"/>
      <c r="S744" s="398"/>
      <c r="T744" s="398"/>
      <c r="U744" s="98"/>
      <c r="V744" s="98"/>
      <c r="W744" s="98"/>
      <c r="X744" s="98"/>
      <c r="Y744" s="98"/>
      <c r="Z744" s="98"/>
      <c r="AA744" s="98"/>
      <c r="AB744" s="98"/>
      <c r="AC744" s="98"/>
      <c r="AD744" s="98"/>
      <c r="AE744" s="98"/>
      <c r="AF744" s="98"/>
    </row>
    <row r="745" ht="13.5" customHeight="1">
      <c r="A745" s="98"/>
      <c r="B745" s="98"/>
      <c r="C745" s="98"/>
      <c r="D745" s="98"/>
      <c r="E745" s="98"/>
      <c r="F745" s="78"/>
      <c r="G745" s="881"/>
      <c r="H745" s="98"/>
      <c r="I745" s="98"/>
      <c r="J745" s="98"/>
      <c r="K745" s="98"/>
      <c r="L745" s="98"/>
      <c r="M745" s="98"/>
      <c r="N745" s="98"/>
      <c r="O745" s="98"/>
      <c r="P745" s="98"/>
      <c r="Q745" s="98"/>
      <c r="R745" s="98"/>
      <c r="S745" s="398"/>
      <c r="T745" s="398"/>
      <c r="U745" s="98"/>
      <c r="V745" s="98"/>
      <c r="W745" s="98"/>
      <c r="X745" s="98"/>
      <c r="Y745" s="98"/>
      <c r="Z745" s="98"/>
      <c r="AA745" s="98"/>
      <c r="AB745" s="98"/>
      <c r="AC745" s="98"/>
      <c r="AD745" s="98"/>
      <c r="AE745" s="98"/>
      <c r="AF745" s="98"/>
    </row>
    <row r="746" ht="13.5" customHeight="1">
      <c r="A746" s="98"/>
      <c r="B746" s="98"/>
      <c r="C746" s="98"/>
      <c r="D746" s="98"/>
      <c r="E746" s="98"/>
      <c r="F746" s="78"/>
      <c r="G746" s="881"/>
      <c r="H746" s="98"/>
      <c r="I746" s="98"/>
      <c r="J746" s="98"/>
      <c r="K746" s="98"/>
      <c r="L746" s="98"/>
      <c r="M746" s="98"/>
      <c r="N746" s="98"/>
      <c r="O746" s="98"/>
      <c r="P746" s="98"/>
      <c r="Q746" s="98"/>
      <c r="R746" s="98"/>
      <c r="S746" s="398"/>
      <c r="T746" s="398"/>
      <c r="U746" s="98"/>
      <c r="V746" s="98"/>
      <c r="W746" s="98"/>
      <c r="X746" s="98"/>
      <c r="Y746" s="98"/>
      <c r="Z746" s="98"/>
      <c r="AA746" s="98"/>
      <c r="AB746" s="98"/>
      <c r="AC746" s="98"/>
      <c r="AD746" s="98"/>
      <c r="AE746" s="98"/>
      <c r="AF746" s="98"/>
    </row>
    <row r="747" ht="13.5" customHeight="1">
      <c r="A747" s="98"/>
      <c r="B747" s="98"/>
      <c r="C747" s="98"/>
      <c r="D747" s="98"/>
      <c r="E747" s="98"/>
      <c r="F747" s="78"/>
      <c r="G747" s="881"/>
      <c r="H747" s="98"/>
      <c r="I747" s="98"/>
      <c r="J747" s="98"/>
      <c r="K747" s="98"/>
      <c r="L747" s="98"/>
      <c r="M747" s="98"/>
      <c r="N747" s="98"/>
      <c r="O747" s="98"/>
      <c r="P747" s="98"/>
      <c r="Q747" s="98"/>
      <c r="R747" s="98"/>
      <c r="S747" s="398"/>
      <c r="T747" s="398"/>
      <c r="U747" s="98"/>
      <c r="V747" s="98"/>
      <c r="W747" s="98"/>
      <c r="X747" s="98"/>
      <c r="Y747" s="98"/>
      <c r="Z747" s="98"/>
      <c r="AA747" s="98"/>
      <c r="AB747" s="98"/>
      <c r="AC747" s="98"/>
      <c r="AD747" s="98"/>
      <c r="AE747" s="98"/>
      <c r="AF747" s="98"/>
    </row>
    <row r="748" ht="13.5" customHeight="1">
      <c r="A748" s="98"/>
      <c r="B748" s="98"/>
      <c r="C748" s="98"/>
      <c r="D748" s="98"/>
      <c r="E748" s="98"/>
      <c r="F748" s="78"/>
      <c r="G748" s="881"/>
      <c r="H748" s="98"/>
      <c r="I748" s="98"/>
      <c r="J748" s="98"/>
      <c r="K748" s="98"/>
      <c r="L748" s="98"/>
      <c r="M748" s="98"/>
      <c r="N748" s="98"/>
      <c r="O748" s="98"/>
      <c r="P748" s="98"/>
      <c r="Q748" s="98"/>
      <c r="R748" s="98"/>
      <c r="S748" s="398"/>
      <c r="T748" s="398"/>
      <c r="U748" s="98"/>
      <c r="V748" s="98"/>
      <c r="W748" s="98"/>
      <c r="X748" s="98"/>
      <c r="Y748" s="98"/>
      <c r="Z748" s="98"/>
      <c r="AA748" s="98"/>
      <c r="AB748" s="98"/>
      <c r="AC748" s="98"/>
      <c r="AD748" s="98"/>
      <c r="AE748" s="98"/>
      <c r="AF748" s="98"/>
    </row>
    <row r="749" ht="13.5" customHeight="1">
      <c r="A749" s="98"/>
      <c r="B749" s="98"/>
      <c r="C749" s="98"/>
      <c r="D749" s="98"/>
      <c r="E749" s="98"/>
      <c r="F749" s="78"/>
      <c r="G749" s="881"/>
      <c r="H749" s="98"/>
      <c r="I749" s="98"/>
      <c r="J749" s="98"/>
      <c r="K749" s="98"/>
      <c r="L749" s="98"/>
      <c r="M749" s="98"/>
      <c r="N749" s="98"/>
      <c r="O749" s="98"/>
      <c r="P749" s="98"/>
      <c r="Q749" s="98"/>
      <c r="R749" s="98"/>
      <c r="S749" s="398"/>
      <c r="T749" s="398"/>
      <c r="U749" s="98"/>
      <c r="V749" s="98"/>
      <c r="W749" s="98"/>
      <c r="X749" s="98"/>
      <c r="Y749" s="98"/>
      <c r="Z749" s="98"/>
      <c r="AA749" s="98"/>
      <c r="AB749" s="98"/>
      <c r="AC749" s="98"/>
      <c r="AD749" s="98"/>
      <c r="AE749" s="98"/>
      <c r="AF749" s="98"/>
    </row>
    <row r="750" ht="13.5" customHeight="1">
      <c r="A750" s="98"/>
      <c r="B750" s="98"/>
      <c r="C750" s="98"/>
      <c r="D750" s="98"/>
      <c r="E750" s="98"/>
      <c r="F750" s="78"/>
      <c r="G750" s="881"/>
      <c r="H750" s="98"/>
      <c r="I750" s="98"/>
      <c r="J750" s="98"/>
      <c r="K750" s="98"/>
      <c r="L750" s="98"/>
      <c r="M750" s="98"/>
      <c r="N750" s="98"/>
      <c r="O750" s="98"/>
      <c r="P750" s="98"/>
      <c r="Q750" s="98"/>
      <c r="R750" s="98"/>
      <c r="S750" s="398"/>
      <c r="T750" s="398"/>
      <c r="U750" s="98"/>
      <c r="V750" s="98"/>
      <c r="W750" s="98"/>
      <c r="X750" s="98"/>
      <c r="Y750" s="98"/>
      <c r="Z750" s="98"/>
      <c r="AA750" s="98"/>
      <c r="AB750" s="98"/>
      <c r="AC750" s="98"/>
      <c r="AD750" s="98"/>
      <c r="AE750" s="98"/>
      <c r="AF750" s="98"/>
    </row>
    <row r="751" ht="13.5" customHeight="1">
      <c r="A751" s="98"/>
      <c r="B751" s="98"/>
      <c r="C751" s="98"/>
      <c r="D751" s="98"/>
      <c r="E751" s="98"/>
      <c r="F751" s="78"/>
      <c r="G751" s="881"/>
      <c r="H751" s="98"/>
      <c r="I751" s="98"/>
      <c r="J751" s="98"/>
      <c r="K751" s="98"/>
      <c r="L751" s="98"/>
      <c r="M751" s="98"/>
      <c r="N751" s="98"/>
      <c r="O751" s="98"/>
      <c r="P751" s="98"/>
      <c r="Q751" s="98"/>
      <c r="R751" s="98"/>
      <c r="S751" s="398"/>
      <c r="T751" s="398"/>
      <c r="U751" s="98"/>
      <c r="V751" s="98"/>
      <c r="W751" s="98"/>
      <c r="X751" s="98"/>
      <c r="Y751" s="98"/>
      <c r="Z751" s="98"/>
      <c r="AA751" s="98"/>
      <c r="AB751" s="98"/>
      <c r="AC751" s="98"/>
      <c r="AD751" s="98"/>
      <c r="AE751" s="98"/>
      <c r="AF751" s="98"/>
    </row>
    <row r="752" ht="13.5" customHeight="1">
      <c r="A752" s="98"/>
      <c r="B752" s="98"/>
      <c r="C752" s="98"/>
      <c r="D752" s="98"/>
      <c r="E752" s="98"/>
      <c r="F752" s="78"/>
      <c r="G752" s="881"/>
      <c r="H752" s="98"/>
      <c r="I752" s="98"/>
      <c r="J752" s="98"/>
      <c r="K752" s="98"/>
      <c r="L752" s="98"/>
      <c r="M752" s="98"/>
      <c r="N752" s="98"/>
      <c r="O752" s="98"/>
      <c r="P752" s="98"/>
      <c r="Q752" s="98"/>
      <c r="R752" s="98"/>
      <c r="S752" s="398"/>
      <c r="T752" s="398"/>
      <c r="U752" s="98"/>
      <c r="V752" s="98"/>
      <c r="W752" s="98"/>
      <c r="X752" s="98"/>
      <c r="Y752" s="98"/>
      <c r="Z752" s="98"/>
      <c r="AA752" s="98"/>
      <c r="AB752" s="98"/>
      <c r="AC752" s="98"/>
      <c r="AD752" s="98"/>
      <c r="AE752" s="98"/>
      <c r="AF752" s="98"/>
    </row>
    <row r="753" ht="13.5" customHeight="1">
      <c r="A753" s="98"/>
      <c r="B753" s="98"/>
      <c r="C753" s="98"/>
      <c r="D753" s="98"/>
      <c r="E753" s="98"/>
      <c r="F753" s="78"/>
      <c r="G753" s="881"/>
      <c r="H753" s="98"/>
      <c r="I753" s="98"/>
      <c r="J753" s="98"/>
      <c r="K753" s="98"/>
      <c r="L753" s="98"/>
      <c r="M753" s="98"/>
      <c r="N753" s="98"/>
      <c r="O753" s="98"/>
      <c r="P753" s="98"/>
      <c r="Q753" s="98"/>
      <c r="R753" s="98"/>
      <c r="S753" s="398"/>
      <c r="T753" s="398"/>
      <c r="U753" s="98"/>
      <c r="V753" s="98"/>
      <c r="W753" s="98"/>
      <c r="X753" s="98"/>
      <c r="Y753" s="98"/>
      <c r="Z753" s="98"/>
      <c r="AA753" s="98"/>
      <c r="AB753" s="98"/>
      <c r="AC753" s="98"/>
      <c r="AD753" s="98"/>
      <c r="AE753" s="98"/>
      <c r="AF753" s="98"/>
    </row>
    <row r="754" ht="13.5" customHeight="1">
      <c r="A754" s="98"/>
      <c r="B754" s="98"/>
      <c r="C754" s="98"/>
      <c r="D754" s="98"/>
      <c r="E754" s="98"/>
      <c r="F754" s="78"/>
      <c r="G754" s="881"/>
      <c r="H754" s="98"/>
      <c r="I754" s="98"/>
      <c r="J754" s="98"/>
      <c r="K754" s="98"/>
      <c r="L754" s="98"/>
      <c r="M754" s="98"/>
      <c r="N754" s="98"/>
      <c r="O754" s="98"/>
      <c r="P754" s="98"/>
      <c r="Q754" s="98"/>
      <c r="R754" s="98"/>
      <c r="S754" s="398"/>
      <c r="T754" s="398"/>
      <c r="U754" s="98"/>
      <c r="V754" s="98"/>
      <c r="W754" s="98"/>
      <c r="X754" s="98"/>
      <c r="Y754" s="98"/>
      <c r="Z754" s="98"/>
      <c r="AA754" s="98"/>
      <c r="AB754" s="98"/>
      <c r="AC754" s="98"/>
      <c r="AD754" s="98"/>
      <c r="AE754" s="98"/>
      <c r="AF754" s="98"/>
    </row>
    <row r="755" ht="13.5" customHeight="1">
      <c r="A755" s="98"/>
      <c r="B755" s="98"/>
      <c r="C755" s="98"/>
      <c r="D755" s="98"/>
      <c r="E755" s="98"/>
      <c r="F755" s="78"/>
      <c r="G755" s="881"/>
      <c r="H755" s="98"/>
      <c r="I755" s="98"/>
      <c r="J755" s="98"/>
      <c r="K755" s="98"/>
      <c r="L755" s="98"/>
      <c r="M755" s="98"/>
      <c r="N755" s="98"/>
      <c r="O755" s="98"/>
      <c r="P755" s="98"/>
      <c r="Q755" s="98"/>
      <c r="R755" s="98"/>
      <c r="S755" s="398"/>
      <c r="T755" s="398"/>
      <c r="U755" s="98"/>
      <c r="V755" s="98"/>
      <c r="W755" s="98"/>
      <c r="X755" s="98"/>
      <c r="Y755" s="98"/>
      <c r="Z755" s="98"/>
      <c r="AA755" s="98"/>
      <c r="AB755" s="98"/>
      <c r="AC755" s="98"/>
      <c r="AD755" s="98"/>
      <c r="AE755" s="98"/>
      <c r="AF755" s="98"/>
    </row>
    <row r="756" ht="13.5" customHeight="1">
      <c r="A756" s="98"/>
      <c r="B756" s="98"/>
      <c r="C756" s="98"/>
      <c r="D756" s="98"/>
      <c r="E756" s="98"/>
      <c r="F756" s="78"/>
      <c r="G756" s="881"/>
      <c r="H756" s="98"/>
      <c r="I756" s="98"/>
      <c r="J756" s="98"/>
      <c r="K756" s="98"/>
      <c r="L756" s="98"/>
      <c r="M756" s="98"/>
      <c r="N756" s="98"/>
      <c r="O756" s="98"/>
      <c r="P756" s="98"/>
      <c r="Q756" s="98"/>
      <c r="R756" s="98"/>
      <c r="S756" s="398"/>
      <c r="T756" s="398"/>
      <c r="U756" s="98"/>
      <c r="V756" s="98"/>
      <c r="W756" s="98"/>
      <c r="X756" s="98"/>
      <c r="Y756" s="98"/>
      <c r="Z756" s="98"/>
      <c r="AA756" s="98"/>
      <c r="AB756" s="98"/>
      <c r="AC756" s="98"/>
      <c r="AD756" s="98"/>
      <c r="AE756" s="98"/>
      <c r="AF756" s="98"/>
    </row>
    <row r="757" ht="13.5" customHeight="1">
      <c r="A757" s="98"/>
      <c r="B757" s="98"/>
      <c r="C757" s="98"/>
      <c r="D757" s="98"/>
      <c r="E757" s="98"/>
      <c r="F757" s="78"/>
      <c r="G757" s="881"/>
      <c r="H757" s="98"/>
      <c r="I757" s="98"/>
      <c r="J757" s="98"/>
      <c r="K757" s="98"/>
      <c r="L757" s="98"/>
      <c r="M757" s="98"/>
      <c r="N757" s="98"/>
      <c r="O757" s="98"/>
      <c r="P757" s="98"/>
      <c r="Q757" s="98"/>
      <c r="R757" s="98"/>
      <c r="S757" s="398"/>
      <c r="T757" s="398"/>
      <c r="U757" s="98"/>
      <c r="V757" s="98"/>
      <c r="W757" s="98"/>
      <c r="X757" s="98"/>
      <c r="Y757" s="98"/>
      <c r="Z757" s="98"/>
      <c r="AA757" s="98"/>
      <c r="AB757" s="98"/>
      <c r="AC757" s="98"/>
      <c r="AD757" s="98"/>
      <c r="AE757" s="98"/>
      <c r="AF757" s="98"/>
    </row>
    <row r="758" ht="13.5" customHeight="1">
      <c r="A758" s="98"/>
      <c r="B758" s="98"/>
      <c r="C758" s="98"/>
      <c r="D758" s="98"/>
      <c r="E758" s="98"/>
      <c r="F758" s="78"/>
      <c r="G758" s="881"/>
      <c r="H758" s="98"/>
      <c r="I758" s="98"/>
      <c r="J758" s="98"/>
      <c r="K758" s="98"/>
      <c r="L758" s="98"/>
      <c r="M758" s="98"/>
      <c r="N758" s="98"/>
      <c r="O758" s="98"/>
      <c r="P758" s="98"/>
      <c r="Q758" s="98"/>
      <c r="R758" s="98"/>
      <c r="S758" s="398"/>
      <c r="T758" s="398"/>
      <c r="U758" s="98"/>
      <c r="V758" s="98"/>
      <c r="W758" s="98"/>
      <c r="X758" s="98"/>
      <c r="Y758" s="98"/>
      <c r="Z758" s="98"/>
      <c r="AA758" s="98"/>
      <c r="AB758" s="98"/>
      <c r="AC758" s="98"/>
      <c r="AD758" s="98"/>
      <c r="AE758" s="98"/>
      <c r="AF758" s="98"/>
    </row>
    <row r="759" ht="13.5" customHeight="1">
      <c r="A759" s="98"/>
      <c r="B759" s="98"/>
      <c r="C759" s="98"/>
      <c r="D759" s="98"/>
      <c r="E759" s="98"/>
      <c r="F759" s="78"/>
      <c r="G759" s="881"/>
      <c r="H759" s="98"/>
      <c r="I759" s="98"/>
      <c r="J759" s="98"/>
      <c r="K759" s="98"/>
      <c r="L759" s="98"/>
      <c r="M759" s="98"/>
      <c r="N759" s="98"/>
      <c r="O759" s="98"/>
      <c r="P759" s="98"/>
      <c r="Q759" s="98"/>
      <c r="R759" s="98"/>
      <c r="S759" s="398"/>
      <c r="T759" s="398"/>
      <c r="U759" s="98"/>
      <c r="V759" s="98"/>
      <c r="W759" s="98"/>
      <c r="X759" s="98"/>
      <c r="Y759" s="98"/>
      <c r="Z759" s="98"/>
      <c r="AA759" s="98"/>
      <c r="AB759" s="98"/>
      <c r="AC759" s="98"/>
      <c r="AD759" s="98"/>
      <c r="AE759" s="98"/>
      <c r="AF759" s="98"/>
    </row>
    <row r="760" ht="13.5" customHeight="1">
      <c r="A760" s="98"/>
      <c r="B760" s="98"/>
      <c r="C760" s="98"/>
      <c r="D760" s="98"/>
      <c r="E760" s="98"/>
      <c r="F760" s="78"/>
      <c r="G760" s="881"/>
      <c r="H760" s="98"/>
      <c r="I760" s="98"/>
      <c r="J760" s="98"/>
      <c r="K760" s="98"/>
      <c r="L760" s="98"/>
      <c r="M760" s="98"/>
      <c r="N760" s="98"/>
      <c r="O760" s="98"/>
      <c r="P760" s="98"/>
      <c r="Q760" s="98"/>
      <c r="R760" s="98"/>
      <c r="S760" s="398"/>
      <c r="T760" s="398"/>
      <c r="U760" s="98"/>
      <c r="V760" s="98"/>
      <c r="W760" s="98"/>
      <c r="X760" s="98"/>
      <c r="Y760" s="98"/>
      <c r="Z760" s="98"/>
      <c r="AA760" s="98"/>
      <c r="AB760" s="98"/>
      <c r="AC760" s="98"/>
      <c r="AD760" s="98"/>
      <c r="AE760" s="98"/>
      <c r="AF760" s="98"/>
    </row>
    <row r="761" ht="13.5" customHeight="1">
      <c r="A761" s="98"/>
      <c r="B761" s="98"/>
      <c r="C761" s="98"/>
      <c r="D761" s="98"/>
      <c r="E761" s="98"/>
      <c r="F761" s="78"/>
      <c r="G761" s="881"/>
      <c r="H761" s="98"/>
      <c r="I761" s="98"/>
      <c r="J761" s="98"/>
      <c r="K761" s="98"/>
      <c r="L761" s="98"/>
      <c r="M761" s="98"/>
      <c r="N761" s="98"/>
      <c r="O761" s="98"/>
      <c r="P761" s="98"/>
      <c r="Q761" s="98"/>
      <c r="R761" s="98"/>
      <c r="S761" s="398"/>
      <c r="T761" s="398"/>
      <c r="U761" s="98"/>
      <c r="V761" s="98"/>
      <c r="W761" s="98"/>
      <c r="X761" s="98"/>
      <c r="Y761" s="98"/>
      <c r="Z761" s="98"/>
      <c r="AA761" s="98"/>
      <c r="AB761" s="98"/>
      <c r="AC761" s="98"/>
      <c r="AD761" s="98"/>
      <c r="AE761" s="98"/>
      <c r="AF761" s="98"/>
    </row>
    <row r="762" ht="13.5" customHeight="1">
      <c r="A762" s="98"/>
      <c r="B762" s="98"/>
      <c r="C762" s="98"/>
      <c r="D762" s="98"/>
      <c r="E762" s="98"/>
      <c r="F762" s="78"/>
      <c r="G762" s="881"/>
      <c r="H762" s="98"/>
      <c r="I762" s="98"/>
      <c r="J762" s="98"/>
      <c r="K762" s="98"/>
      <c r="L762" s="98"/>
      <c r="M762" s="98"/>
      <c r="N762" s="98"/>
      <c r="O762" s="98"/>
      <c r="P762" s="98"/>
      <c r="Q762" s="98"/>
      <c r="R762" s="98"/>
      <c r="S762" s="398"/>
      <c r="T762" s="398"/>
      <c r="U762" s="98"/>
      <c r="V762" s="98"/>
      <c r="W762" s="98"/>
      <c r="X762" s="98"/>
      <c r="Y762" s="98"/>
      <c r="Z762" s="98"/>
      <c r="AA762" s="98"/>
      <c r="AB762" s="98"/>
      <c r="AC762" s="98"/>
      <c r="AD762" s="98"/>
      <c r="AE762" s="98"/>
      <c r="AF762" s="98"/>
    </row>
    <row r="763" ht="13.5" customHeight="1">
      <c r="A763" s="98"/>
      <c r="B763" s="98"/>
      <c r="C763" s="98"/>
      <c r="D763" s="98"/>
      <c r="E763" s="98"/>
      <c r="F763" s="78"/>
      <c r="G763" s="881"/>
      <c r="H763" s="98"/>
      <c r="I763" s="98"/>
      <c r="J763" s="98"/>
      <c r="K763" s="98"/>
      <c r="L763" s="98"/>
      <c r="M763" s="98"/>
      <c r="N763" s="98"/>
      <c r="O763" s="98"/>
      <c r="P763" s="98"/>
      <c r="Q763" s="98"/>
      <c r="R763" s="98"/>
      <c r="S763" s="398"/>
      <c r="T763" s="398"/>
      <c r="U763" s="98"/>
      <c r="V763" s="98"/>
      <c r="W763" s="98"/>
      <c r="X763" s="98"/>
      <c r="Y763" s="98"/>
      <c r="Z763" s="98"/>
      <c r="AA763" s="98"/>
      <c r="AB763" s="98"/>
      <c r="AC763" s="98"/>
      <c r="AD763" s="98"/>
      <c r="AE763" s="98"/>
      <c r="AF763" s="98"/>
    </row>
    <row r="764" ht="13.5" customHeight="1">
      <c r="A764" s="98"/>
      <c r="B764" s="98"/>
      <c r="C764" s="98"/>
      <c r="D764" s="98"/>
      <c r="E764" s="98"/>
      <c r="F764" s="78"/>
      <c r="G764" s="881"/>
      <c r="H764" s="98"/>
      <c r="I764" s="98"/>
      <c r="J764" s="98"/>
      <c r="K764" s="98"/>
      <c r="L764" s="98"/>
      <c r="M764" s="98"/>
      <c r="N764" s="98"/>
      <c r="O764" s="98"/>
      <c r="P764" s="98"/>
      <c r="Q764" s="98"/>
      <c r="R764" s="98"/>
      <c r="S764" s="398"/>
      <c r="T764" s="398"/>
      <c r="U764" s="98"/>
      <c r="V764" s="98"/>
      <c r="W764" s="98"/>
      <c r="X764" s="98"/>
      <c r="Y764" s="98"/>
      <c r="Z764" s="98"/>
      <c r="AA764" s="98"/>
      <c r="AB764" s="98"/>
      <c r="AC764" s="98"/>
      <c r="AD764" s="98"/>
      <c r="AE764" s="98"/>
      <c r="AF764" s="98"/>
    </row>
    <row r="765" ht="13.5" customHeight="1">
      <c r="A765" s="98"/>
      <c r="B765" s="98"/>
      <c r="C765" s="98"/>
      <c r="D765" s="98"/>
      <c r="E765" s="98"/>
      <c r="F765" s="78"/>
      <c r="G765" s="881"/>
      <c r="H765" s="98"/>
      <c r="I765" s="98"/>
      <c r="J765" s="98"/>
      <c r="K765" s="98"/>
      <c r="L765" s="98"/>
      <c r="M765" s="98"/>
      <c r="N765" s="98"/>
      <c r="O765" s="98"/>
      <c r="P765" s="98"/>
      <c r="Q765" s="98"/>
      <c r="R765" s="98"/>
      <c r="S765" s="398"/>
      <c r="T765" s="398"/>
      <c r="U765" s="98"/>
      <c r="V765" s="98"/>
      <c r="W765" s="98"/>
      <c r="X765" s="98"/>
      <c r="Y765" s="98"/>
      <c r="Z765" s="98"/>
      <c r="AA765" s="98"/>
      <c r="AB765" s="98"/>
      <c r="AC765" s="98"/>
      <c r="AD765" s="98"/>
      <c r="AE765" s="98"/>
      <c r="AF765" s="98"/>
    </row>
    <row r="766" ht="13.5" customHeight="1">
      <c r="A766" s="98"/>
      <c r="B766" s="98"/>
      <c r="C766" s="98"/>
      <c r="D766" s="98"/>
      <c r="E766" s="98"/>
      <c r="F766" s="78"/>
      <c r="G766" s="881"/>
      <c r="H766" s="98"/>
      <c r="I766" s="98"/>
      <c r="J766" s="98"/>
      <c r="K766" s="98"/>
      <c r="L766" s="98"/>
      <c r="M766" s="98"/>
      <c r="N766" s="98"/>
      <c r="O766" s="98"/>
      <c r="P766" s="98"/>
      <c r="Q766" s="98"/>
      <c r="R766" s="98"/>
      <c r="S766" s="398"/>
      <c r="T766" s="398"/>
      <c r="U766" s="98"/>
      <c r="V766" s="98"/>
      <c r="W766" s="98"/>
      <c r="X766" s="98"/>
      <c r="Y766" s="98"/>
      <c r="Z766" s="98"/>
      <c r="AA766" s="98"/>
      <c r="AB766" s="98"/>
      <c r="AC766" s="98"/>
      <c r="AD766" s="98"/>
      <c r="AE766" s="98"/>
      <c r="AF766" s="98"/>
    </row>
    <row r="767" ht="13.5" customHeight="1">
      <c r="A767" s="98"/>
      <c r="B767" s="98"/>
      <c r="C767" s="98"/>
      <c r="D767" s="98"/>
      <c r="E767" s="98"/>
      <c r="F767" s="78"/>
      <c r="G767" s="881"/>
      <c r="H767" s="98"/>
      <c r="I767" s="98"/>
      <c r="J767" s="98"/>
      <c r="K767" s="98"/>
      <c r="L767" s="98"/>
      <c r="M767" s="98"/>
      <c r="N767" s="98"/>
      <c r="O767" s="98"/>
      <c r="P767" s="98"/>
      <c r="Q767" s="98"/>
      <c r="R767" s="98"/>
      <c r="S767" s="398"/>
      <c r="T767" s="398"/>
      <c r="U767" s="98"/>
      <c r="V767" s="98"/>
      <c r="W767" s="98"/>
      <c r="X767" s="98"/>
      <c r="Y767" s="98"/>
      <c r="Z767" s="98"/>
      <c r="AA767" s="98"/>
      <c r="AB767" s="98"/>
      <c r="AC767" s="98"/>
      <c r="AD767" s="98"/>
      <c r="AE767" s="98"/>
      <c r="AF767" s="98"/>
    </row>
    <row r="768" ht="13.5" customHeight="1">
      <c r="A768" s="98"/>
      <c r="B768" s="98"/>
      <c r="C768" s="98"/>
      <c r="D768" s="98"/>
      <c r="E768" s="98"/>
      <c r="F768" s="78"/>
      <c r="G768" s="881"/>
      <c r="H768" s="98"/>
      <c r="I768" s="98"/>
      <c r="J768" s="98"/>
      <c r="K768" s="98"/>
      <c r="L768" s="98"/>
      <c r="M768" s="98"/>
      <c r="N768" s="98"/>
      <c r="O768" s="98"/>
      <c r="P768" s="98"/>
      <c r="Q768" s="98"/>
      <c r="R768" s="98"/>
      <c r="S768" s="398"/>
      <c r="T768" s="398"/>
      <c r="U768" s="98"/>
      <c r="V768" s="98"/>
      <c r="W768" s="98"/>
      <c r="X768" s="98"/>
      <c r="Y768" s="98"/>
      <c r="Z768" s="98"/>
      <c r="AA768" s="98"/>
      <c r="AB768" s="98"/>
      <c r="AC768" s="98"/>
      <c r="AD768" s="98"/>
      <c r="AE768" s="98"/>
      <c r="AF768" s="98"/>
    </row>
    <row r="769" ht="13.5" customHeight="1">
      <c r="A769" s="98"/>
      <c r="B769" s="98"/>
      <c r="C769" s="98"/>
      <c r="D769" s="98"/>
      <c r="E769" s="98"/>
      <c r="F769" s="78"/>
      <c r="G769" s="881"/>
      <c r="H769" s="98"/>
      <c r="I769" s="98"/>
      <c r="J769" s="98"/>
      <c r="K769" s="98"/>
      <c r="L769" s="98"/>
      <c r="M769" s="98"/>
      <c r="N769" s="98"/>
      <c r="O769" s="98"/>
      <c r="P769" s="98"/>
      <c r="Q769" s="98"/>
      <c r="R769" s="98"/>
      <c r="S769" s="398"/>
      <c r="T769" s="398"/>
      <c r="U769" s="98"/>
      <c r="V769" s="98"/>
      <c r="W769" s="98"/>
      <c r="X769" s="98"/>
      <c r="Y769" s="98"/>
      <c r="Z769" s="98"/>
      <c r="AA769" s="98"/>
      <c r="AB769" s="98"/>
      <c r="AC769" s="98"/>
      <c r="AD769" s="98"/>
      <c r="AE769" s="98"/>
      <c r="AF769" s="98"/>
    </row>
    <row r="770" ht="13.5" customHeight="1">
      <c r="A770" s="98"/>
      <c r="B770" s="98"/>
      <c r="C770" s="98"/>
      <c r="D770" s="98"/>
      <c r="E770" s="98"/>
      <c r="F770" s="78"/>
      <c r="G770" s="881"/>
      <c r="H770" s="98"/>
      <c r="I770" s="98"/>
      <c r="J770" s="98"/>
      <c r="K770" s="98"/>
      <c r="L770" s="98"/>
      <c r="M770" s="98"/>
      <c r="N770" s="98"/>
      <c r="O770" s="98"/>
      <c r="P770" s="98"/>
      <c r="Q770" s="98"/>
      <c r="R770" s="98"/>
      <c r="S770" s="398"/>
      <c r="T770" s="398"/>
      <c r="U770" s="98"/>
      <c r="V770" s="98"/>
      <c r="W770" s="98"/>
      <c r="X770" s="98"/>
      <c r="Y770" s="98"/>
      <c r="Z770" s="98"/>
      <c r="AA770" s="98"/>
      <c r="AB770" s="98"/>
      <c r="AC770" s="98"/>
      <c r="AD770" s="98"/>
      <c r="AE770" s="98"/>
      <c r="AF770" s="98"/>
    </row>
    <row r="771" ht="13.5" customHeight="1">
      <c r="A771" s="98"/>
      <c r="B771" s="98"/>
      <c r="C771" s="98"/>
      <c r="D771" s="98"/>
      <c r="E771" s="98"/>
      <c r="F771" s="78"/>
      <c r="G771" s="881"/>
      <c r="H771" s="98"/>
      <c r="I771" s="98"/>
      <c r="J771" s="98"/>
      <c r="K771" s="98"/>
      <c r="L771" s="98"/>
      <c r="M771" s="98"/>
      <c r="N771" s="98"/>
      <c r="O771" s="98"/>
      <c r="P771" s="98"/>
      <c r="Q771" s="98"/>
      <c r="R771" s="98"/>
      <c r="S771" s="398"/>
      <c r="T771" s="398"/>
      <c r="U771" s="98"/>
      <c r="V771" s="98"/>
      <c r="W771" s="98"/>
      <c r="X771" s="98"/>
      <c r="Y771" s="98"/>
      <c r="Z771" s="98"/>
      <c r="AA771" s="98"/>
      <c r="AB771" s="98"/>
      <c r="AC771" s="98"/>
      <c r="AD771" s="98"/>
      <c r="AE771" s="98"/>
      <c r="AF771" s="98"/>
    </row>
    <row r="772" ht="13.5" customHeight="1">
      <c r="A772" s="98"/>
      <c r="B772" s="98"/>
      <c r="C772" s="98"/>
      <c r="D772" s="98"/>
      <c r="E772" s="98"/>
      <c r="F772" s="78"/>
      <c r="G772" s="881"/>
      <c r="H772" s="98"/>
      <c r="I772" s="98"/>
      <c r="J772" s="98"/>
      <c r="K772" s="98"/>
      <c r="L772" s="98"/>
      <c r="M772" s="98"/>
      <c r="N772" s="98"/>
      <c r="O772" s="98"/>
      <c r="P772" s="98"/>
      <c r="Q772" s="98"/>
      <c r="R772" s="98"/>
      <c r="S772" s="398"/>
      <c r="T772" s="398"/>
      <c r="U772" s="98"/>
      <c r="V772" s="98"/>
      <c r="W772" s="98"/>
      <c r="X772" s="98"/>
      <c r="Y772" s="98"/>
      <c r="Z772" s="98"/>
      <c r="AA772" s="98"/>
      <c r="AB772" s="98"/>
      <c r="AC772" s="98"/>
      <c r="AD772" s="98"/>
      <c r="AE772" s="98"/>
      <c r="AF772" s="98"/>
    </row>
    <row r="773" ht="13.5" customHeight="1">
      <c r="A773" s="98"/>
      <c r="B773" s="98"/>
      <c r="C773" s="98"/>
      <c r="D773" s="98"/>
      <c r="E773" s="98"/>
      <c r="F773" s="78"/>
      <c r="G773" s="881"/>
      <c r="H773" s="98"/>
      <c r="I773" s="98"/>
      <c r="J773" s="98"/>
      <c r="K773" s="98"/>
      <c r="L773" s="98"/>
      <c r="M773" s="98"/>
      <c r="N773" s="98"/>
      <c r="O773" s="98"/>
      <c r="P773" s="98"/>
      <c r="Q773" s="98"/>
      <c r="R773" s="98"/>
      <c r="S773" s="398"/>
      <c r="T773" s="398"/>
      <c r="U773" s="98"/>
      <c r="V773" s="98"/>
      <c r="W773" s="98"/>
      <c r="X773" s="98"/>
      <c r="Y773" s="98"/>
      <c r="Z773" s="98"/>
      <c r="AA773" s="98"/>
      <c r="AB773" s="98"/>
      <c r="AC773" s="98"/>
      <c r="AD773" s="98"/>
      <c r="AE773" s="98"/>
      <c r="AF773" s="98"/>
    </row>
    <row r="774" ht="13.5" customHeight="1">
      <c r="A774" s="98"/>
      <c r="B774" s="98"/>
      <c r="C774" s="98"/>
      <c r="D774" s="98"/>
      <c r="E774" s="98"/>
      <c r="F774" s="78"/>
      <c r="G774" s="881"/>
      <c r="H774" s="98"/>
      <c r="I774" s="98"/>
      <c r="J774" s="98"/>
      <c r="K774" s="98"/>
      <c r="L774" s="98"/>
      <c r="M774" s="98"/>
      <c r="N774" s="98"/>
      <c r="O774" s="98"/>
      <c r="P774" s="98"/>
      <c r="Q774" s="98"/>
      <c r="R774" s="98"/>
      <c r="S774" s="398"/>
      <c r="T774" s="398"/>
      <c r="U774" s="98"/>
      <c r="V774" s="98"/>
      <c r="W774" s="98"/>
      <c r="X774" s="98"/>
      <c r="Y774" s="98"/>
      <c r="Z774" s="98"/>
      <c r="AA774" s="98"/>
      <c r="AB774" s="98"/>
      <c r="AC774" s="98"/>
      <c r="AD774" s="98"/>
      <c r="AE774" s="98"/>
      <c r="AF774" s="98"/>
    </row>
    <row r="775" ht="13.5" customHeight="1">
      <c r="A775" s="98"/>
      <c r="B775" s="98"/>
      <c r="C775" s="98"/>
      <c r="D775" s="98"/>
      <c r="E775" s="98"/>
      <c r="F775" s="78"/>
      <c r="G775" s="881"/>
      <c r="H775" s="98"/>
      <c r="I775" s="98"/>
      <c r="J775" s="98"/>
      <c r="K775" s="98"/>
      <c r="L775" s="98"/>
      <c r="M775" s="98"/>
      <c r="N775" s="98"/>
      <c r="O775" s="98"/>
      <c r="P775" s="98"/>
      <c r="Q775" s="98"/>
      <c r="R775" s="98"/>
      <c r="S775" s="398"/>
      <c r="T775" s="398"/>
      <c r="U775" s="98"/>
      <c r="V775" s="98"/>
      <c r="W775" s="98"/>
      <c r="X775" s="98"/>
      <c r="Y775" s="98"/>
      <c r="Z775" s="98"/>
      <c r="AA775" s="98"/>
      <c r="AB775" s="98"/>
      <c r="AC775" s="98"/>
      <c r="AD775" s="98"/>
      <c r="AE775" s="98"/>
      <c r="AF775" s="98"/>
    </row>
    <row r="776" ht="13.5" customHeight="1">
      <c r="A776" s="98"/>
      <c r="B776" s="98"/>
      <c r="C776" s="98"/>
      <c r="D776" s="98"/>
      <c r="E776" s="98"/>
      <c r="F776" s="78"/>
      <c r="G776" s="881"/>
      <c r="H776" s="98"/>
      <c r="I776" s="98"/>
      <c r="J776" s="98"/>
      <c r="K776" s="98"/>
      <c r="L776" s="98"/>
      <c r="M776" s="98"/>
      <c r="N776" s="98"/>
      <c r="O776" s="98"/>
      <c r="P776" s="98"/>
      <c r="Q776" s="98"/>
      <c r="R776" s="98"/>
      <c r="S776" s="398"/>
      <c r="T776" s="398"/>
      <c r="U776" s="98"/>
      <c r="V776" s="98"/>
      <c r="W776" s="98"/>
      <c r="X776" s="98"/>
      <c r="Y776" s="98"/>
      <c r="Z776" s="98"/>
      <c r="AA776" s="98"/>
      <c r="AB776" s="98"/>
      <c r="AC776" s="98"/>
      <c r="AD776" s="98"/>
      <c r="AE776" s="98"/>
      <c r="AF776" s="98"/>
    </row>
    <row r="777" ht="13.5" customHeight="1">
      <c r="A777" s="98"/>
      <c r="B777" s="98"/>
      <c r="C777" s="98"/>
      <c r="D777" s="98"/>
      <c r="E777" s="98"/>
      <c r="F777" s="78"/>
      <c r="G777" s="881"/>
      <c r="H777" s="98"/>
      <c r="I777" s="98"/>
      <c r="J777" s="98"/>
      <c r="K777" s="98"/>
      <c r="L777" s="98"/>
      <c r="M777" s="98"/>
      <c r="N777" s="98"/>
      <c r="O777" s="98"/>
      <c r="P777" s="98"/>
      <c r="Q777" s="98"/>
      <c r="R777" s="98"/>
      <c r="S777" s="398"/>
      <c r="T777" s="398"/>
      <c r="U777" s="98"/>
      <c r="V777" s="98"/>
      <c r="W777" s="98"/>
      <c r="X777" s="98"/>
      <c r="Y777" s="98"/>
      <c r="Z777" s="98"/>
      <c r="AA777" s="98"/>
      <c r="AB777" s="98"/>
      <c r="AC777" s="98"/>
      <c r="AD777" s="98"/>
      <c r="AE777" s="98"/>
      <c r="AF777" s="98"/>
    </row>
    <row r="778" ht="13.5" customHeight="1">
      <c r="A778" s="98"/>
      <c r="B778" s="98"/>
      <c r="C778" s="98"/>
      <c r="D778" s="98"/>
      <c r="E778" s="98"/>
      <c r="F778" s="78"/>
      <c r="G778" s="881"/>
      <c r="H778" s="98"/>
      <c r="I778" s="98"/>
      <c r="J778" s="98"/>
      <c r="K778" s="98"/>
      <c r="L778" s="98"/>
      <c r="M778" s="98"/>
      <c r="N778" s="98"/>
      <c r="O778" s="98"/>
      <c r="P778" s="98"/>
      <c r="Q778" s="98"/>
      <c r="R778" s="98"/>
      <c r="S778" s="398"/>
      <c r="T778" s="398"/>
      <c r="U778" s="98"/>
      <c r="V778" s="98"/>
      <c r="W778" s="98"/>
      <c r="X778" s="98"/>
      <c r="Y778" s="98"/>
      <c r="Z778" s="98"/>
      <c r="AA778" s="98"/>
      <c r="AB778" s="98"/>
      <c r="AC778" s="98"/>
      <c r="AD778" s="98"/>
      <c r="AE778" s="98"/>
      <c r="AF778" s="98"/>
    </row>
    <row r="779" ht="13.5" customHeight="1">
      <c r="A779" s="98"/>
      <c r="B779" s="98"/>
      <c r="C779" s="98"/>
      <c r="D779" s="98"/>
      <c r="E779" s="98"/>
      <c r="F779" s="78"/>
      <c r="G779" s="881"/>
      <c r="H779" s="98"/>
      <c r="I779" s="98"/>
      <c r="J779" s="98"/>
      <c r="K779" s="98"/>
      <c r="L779" s="98"/>
      <c r="M779" s="98"/>
      <c r="N779" s="98"/>
      <c r="O779" s="98"/>
      <c r="P779" s="98"/>
      <c r="Q779" s="98"/>
      <c r="R779" s="98"/>
      <c r="S779" s="398"/>
      <c r="T779" s="398"/>
      <c r="U779" s="98"/>
      <c r="V779" s="98"/>
      <c r="W779" s="98"/>
      <c r="X779" s="98"/>
      <c r="Y779" s="98"/>
      <c r="Z779" s="98"/>
      <c r="AA779" s="98"/>
      <c r="AB779" s="98"/>
      <c r="AC779" s="98"/>
      <c r="AD779" s="98"/>
      <c r="AE779" s="98"/>
      <c r="AF779" s="98"/>
    </row>
    <row r="780" ht="13.5" customHeight="1">
      <c r="A780" s="98"/>
      <c r="B780" s="98"/>
      <c r="C780" s="98"/>
      <c r="D780" s="98"/>
      <c r="E780" s="98"/>
      <c r="F780" s="78"/>
      <c r="G780" s="881"/>
      <c r="H780" s="98"/>
      <c r="I780" s="98"/>
      <c r="J780" s="98"/>
      <c r="K780" s="98"/>
      <c r="L780" s="98"/>
      <c r="M780" s="98"/>
      <c r="N780" s="98"/>
      <c r="O780" s="98"/>
      <c r="P780" s="98"/>
      <c r="Q780" s="98"/>
      <c r="R780" s="98"/>
      <c r="S780" s="398"/>
      <c r="T780" s="398"/>
      <c r="U780" s="98"/>
      <c r="V780" s="98"/>
      <c r="W780" s="98"/>
      <c r="X780" s="98"/>
      <c r="Y780" s="98"/>
      <c r="Z780" s="98"/>
      <c r="AA780" s="98"/>
      <c r="AB780" s="98"/>
      <c r="AC780" s="98"/>
      <c r="AD780" s="98"/>
      <c r="AE780" s="98"/>
      <c r="AF780" s="98"/>
    </row>
    <row r="781" ht="13.5" customHeight="1">
      <c r="A781" s="98"/>
      <c r="B781" s="98"/>
      <c r="C781" s="98"/>
      <c r="D781" s="98"/>
      <c r="E781" s="98"/>
      <c r="F781" s="78"/>
      <c r="G781" s="881"/>
      <c r="H781" s="98"/>
      <c r="I781" s="98"/>
      <c r="J781" s="98"/>
      <c r="K781" s="98"/>
      <c r="L781" s="98"/>
      <c r="M781" s="98"/>
      <c r="N781" s="98"/>
      <c r="O781" s="98"/>
      <c r="P781" s="98"/>
      <c r="Q781" s="98"/>
      <c r="R781" s="98"/>
      <c r="S781" s="398"/>
      <c r="T781" s="398"/>
      <c r="U781" s="98"/>
      <c r="V781" s="98"/>
      <c r="W781" s="98"/>
      <c r="X781" s="98"/>
      <c r="Y781" s="98"/>
      <c r="Z781" s="98"/>
      <c r="AA781" s="98"/>
      <c r="AB781" s="98"/>
      <c r="AC781" s="98"/>
      <c r="AD781" s="98"/>
      <c r="AE781" s="98"/>
      <c r="AF781" s="98"/>
    </row>
    <row r="782" ht="13.5" customHeight="1">
      <c r="A782" s="98"/>
      <c r="B782" s="98"/>
      <c r="C782" s="98"/>
      <c r="D782" s="98"/>
      <c r="E782" s="98"/>
      <c r="F782" s="78"/>
      <c r="G782" s="881"/>
      <c r="H782" s="98"/>
      <c r="I782" s="98"/>
      <c r="J782" s="98"/>
      <c r="K782" s="98"/>
      <c r="L782" s="98"/>
      <c r="M782" s="98"/>
      <c r="N782" s="98"/>
      <c r="O782" s="98"/>
      <c r="P782" s="98"/>
      <c r="Q782" s="98"/>
      <c r="R782" s="98"/>
      <c r="S782" s="398"/>
      <c r="T782" s="398"/>
      <c r="U782" s="98"/>
      <c r="V782" s="98"/>
      <c r="W782" s="98"/>
      <c r="X782" s="98"/>
      <c r="Y782" s="98"/>
      <c r="Z782" s="98"/>
      <c r="AA782" s="98"/>
      <c r="AB782" s="98"/>
      <c r="AC782" s="98"/>
      <c r="AD782" s="98"/>
      <c r="AE782" s="98"/>
      <c r="AF782" s="98"/>
    </row>
    <row r="783" ht="13.5" customHeight="1">
      <c r="A783" s="98"/>
      <c r="B783" s="98"/>
      <c r="C783" s="98"/>
      <c r="D783" s="98"/>
      <c r="E783" s="98"/>
      <c r="F783" s="78"/>
      <c r="G783" s="881"/>
      <c r="H783" s="98"/>
      <c r="I783" s="98"/>
      <c r="J783" s="98"/>
      <c r="K783" s="98"/>
      <c r="L783" s="98"/>
      <c r="M783" s="98"/>
      <c r="N783" s="98"/>
      <c r="O783" s="98"/>
      <c r="P783" s="98"/>
      <c r="Q783" s="98"/>
      <c r="R783" s="98"/>
      <c r="S783" s="398"/>
      <c r="T783" s="398"/>
      <c r="U783" s="98"/>
      <c r="V783" s="98"/>
      <c r="W783" s="98"/>
      <c r="X783" s="98"/>
      <c r="Y783" s="98"/>
      <c r="Z783" s="98"/>
      <c r="AA783" s="98"/>
      <c r="AB783" s="98"/>
      <c r="AC783" s="98"/>
      <c r="AD783" s="98"/>
      <c r="AE783" s="98"/>
      <c r="AF783" s="98"/>
    </row>
    <row r="784" ht="13.5" customHeight="1">
      <c r="A784" s="98"/>
      <c r="B784" s="98"/>
      <c r="C784" s="98"/>
      <c r="D784" s="98"/>
      <c r="E784" s="98"/>
      <c r="F784" s="78"/>
      <c r="G784" s="881"/>
      <c r="H784" s="98"/>
      <c r="I784" s="98"/>
      <c r="J784" s="98"/>
      <c r="K784" s="98"/>
      <c r="L784" s="98"/>
      <c r="M784" s="98"/>
      <c r="N784" s="98"/>
      <c r="O784" s="98"/>
      <c r="P784" s="98"/>
      <c r="Q784" s="98"/>
      <c r="R784" s="98"/>
      <c r="S784" s="398"/>
      <c r="T784" s="398"/>
      <c r="U784" s="98"/>
      <c r="V784" s="98"/>
      <c r="W784" s="98"/>
      <c r="X784" s="98"/>
      <c r="Y784" s="98"/>
      <c r="Z784" s="98"/>
      <c r="AA784" s="98"/>
      <c r="AB784" s="98"/>
      <c r="AC784" s="98"/>
      <c r="AD784" s="98"/>
      <c r="AE784" s="98"/>
      <c r="AF784" s="98"/>
    </row>
    <row r="785" ht="13.5" customHeight="1">
      <c r="A785" s="98"/>
      <c r="B785" s="98"/>
      <c r="C785" s="98"/>
      <c r="D785" s="98"/>
      <c r="E785" s="98"/>
      <c r="F785" s="78"/>
      <c r="G785" s="881"/>
      <c r="H785" s="98"/>
      <c r="I785" s="98"/>
      <c r="J785" s="98"/>
      <c r="K785" s="98"/>
      <c r="L785" s="98"/>
      <c r="M785" s="98"/>
      <c r="N785" s="98"/>
      <c r="O785" s="98"/>
      <c r="P785" s="98"/>
      <c r="Q785" s="98"/>
      <c r="R785" s="98"/>
      <c r="S785" s="398"/>
      <c r="T785" s="398"/>
      <c r="U785" s="98"/>
      <c r="V785" s="98"/>
      <c r="W785" s="98"/>
      <c r="X785" s="98"/>
      <c r="Y785" s="98"/>
      <c r="Z785" s="98"/>
      <c r="AA785" s="98"/>
      <c r="AB785" s="98"/>
      <c r="AC785" s="98"/>
      <c r="AD785" s="98"/>
      <c r="AE785" s="98"/>
      <c r="AF785" s="98"/>
    </row>
    <row r="786" ht="13.5" customHeight="1">
      <c r="A786" s="98"/>
      <c r="B786" s="98"/>
      <c r="C786" s="98"/>
      <c r="D786" s="98"/>
      <c r="E786" s="98"/>
      <c r="F786" s="78"/>
      <c r="G786" s="881"/>
      <c r="H786" s="98"/>
      <c r="I786" s="98"/>
      <c r="J786" s="98"/>
      <c r="K786" s="98"/>
      <c r="L786" s="98"/>
      <c r="M786" s="98"/>
      <c r="N786" s="98"/>
      <c r="O786" s="98"/>
      <c r="P786" s="98"/>
      <c r="Q786" s="98"/>
      <c r="R786" s="98"/>
      <c r="S786" s="398"/>
      <c r="T786" s="398"/>
      <c r="U786" s="98"/>
      <c r="V786" s="98"/>
      <c r="W786" s="98"/>
      <c r="X786" s="98"/>
      <c r="Y786" s="98"/>
      <c r="Z786" s="98"/>
      <c r="AA786" s="98"/>
      <c r="AB786" s="98"/>
      <c r="AC786" s="98"/>
      <c r="AD786" s="98"/>
      <c r="AE786" s="98"/>
      <c r="AF786" s="98"/>
    </row>
    <row r="787" ht="13.5" customHeight="1">
      <c r="A787" s="98"/>
      <c r="B787" s="98"/>
      <c r="C787" s="98"/>
      <c r="D787" s="98"/>
      <c r="E787" s="98"/>
      <c r="F787" s="78"/>
      <c r="G787" s="881"/>
      <c r="H787" s="98"/>
      <c r="I787" s="98"/>
      <c r="J787" s="98"/>
      <c r="K787" s="98"/>
      <c r="L787" s="98"/>
      <c r="M787" s="98"/>
      <c r="N787" s="98"/>
      <c r="O787" s="98"/>
      <c r="P787" s="98"/>
      <c r="Q787" s="98"/>
      <c r="R787" s="98"/>
      <c r="S787" s="398"/>
      <c r="T787" s="398"/>
      <c r="U787" s="98"/>
      <c r="V787" s="98"/>
      <c r="W787" s="98"/>
      <c r="X787" s="98"/>
      <c r="Y787" s="98"/>
      <c r="Z787" s="98"/>
      <c r="AA787" s="98"/>
      <c r="AB787" s="98"/>
      <c r="AC787" s="98"/>
      <c r="AD787" s="98"/>
      <c r="AE787" s="98"/>
      <c r="AF787" s="98"/>
    </row>
    <row r="788" ht="13.5" customHeight="1">
      <c r="A788" s="98"/>
      <c r="B788" s="98"/>
      <c r="C788" s="98"/>
      <c r="D788" s="98"/>
      <c r="E788" s="98"/>
      <c r="F788" s="78"/>
      <c r="G788" s="881"/>
      <c r="H788" s="98"/>
      <c r="I788" s="98"/>
      <c r="J788" s="98"/>
      <c r="K788" s="98"/>
      <c r="L788" s="98"/>
      <c r="M788" s="98"/>
      <c r="N788" s="98"/>
      <c r="O788" s="98"/>
      <c r="P788" s="98"/>
      <c r="Q788" s="98"/>
      <c r="R788" s="98"/>
      <c r="S788" s="398"/>
      <c r="T788" s="398"/>
      <c r="U788" s="98"/>
      <c r="V788" s="98"/>
      <c r="W788" s="98"/>
      <c r="X788" s="98"/>
      <c r="Y788" s="98"/>
      <c r="Z788" s="98"/>
      <c r="AA788" s="98"/>
      <c r="AB788" s="98"/>
      <c r="AC788" s="98"/>
      <c r="AD788" s="98"/>
      <c r="AE788" s="98"/>
      <c r="AF788" s="98"/>
    </row>
    <row r="789" ht="13.5" customHeight="1">
      <c r="A789" s="98"/>
      <c r="B789" s="98"/>
      <c r="C789" s="98"/>
      <c r="D789" s="98"/>
      <c r="E789" s="98"/>
      <c r="F789" s="78"/>
      <c r="G789" s="881"/>
      <c r="H789" s="98"/>
      <c r="I789" s="98"/>
      <c r="J789" s="98"/>
      <c r="K789" s="98"/>
      <c r="L789" s="98"/>
      <c r="M789" s="98"/>
      <c r="N789" s="98"/>
      <c r="O789" s="98"/>
      <c r="P789" s="98"/>
      <c r="Q789" s="98"/>
      <c r="R789" s="98"/>
      <c r="S789" s="398"/>
      <c r="T789" s="398"/>
      <c r="U789" s="98"/>
      <c r="V789" s="98"/>
      <c r="W789" s="98"/>
      <c r="X789" s="98"/>
      <c r="Y789" s="98"/>
      <c r="Z789" s="98"/>
      <c r="AA789" s="98"/>
      <c r="AB789" s="98"/>
      <c r="AC789" s="98"/>
      <c r="AD789" s="98"/>
      <c r="AE789" s="98"/>
      <c r="AF789" s="98"/>
    </row>
    <row r="790" ht="13.5" customHeight="1">
      <c r="A790" s="98"/>
      <c r="B790" s="98"/>
      <c r="C790" s="98"/>
      <c r="D790" s="98"/>
      <c r="E790" s="98"/>
      <c r="F790" s="78"/>
      <c r="G790" s="881"/>
      <c r="H790" s="98"/>
      <c r="I790" s="98"/>
      <c r="J790" s="98"/>
      <c r="K790" s="98"/>
      <c r="L790" s="98"/>
      <c r="M790" s="98"/>
      <c r="N790" s="98"/>
      <c r="O790" s="98"/>
      <c r="P790" s="98"/>
      <c r="Q790" s="98"/>
      <c r="R790" s="98"/>
      <c r="S790" s="398"/>
      <c r="T790" s="398"/>
      <c r="U790" s="98"/>
      <c r="V790" s="98"/>
      <c r="W790" s="98"/>
      <c r="X790" s="98"/>
      <c r="Y790" s="98"/>
      <c r="Z790" s="98"/>
      <c r="AA790" s="98"/>
      <c r="AB790" s="98"/>
      <c r="AC790" s="98"/>
      <c r="AD790" s="98"/>
      <c r="AE790" s="98"/>
      <c r="AF790" s="98"/>
    </row>
    <row r="791" ht="13.5" customHeight="1">
      <c r="A791" s="98"/>
      <c r="B791" s="98"/>
      <c r="C791" s="98"/>
      <c r="D791" s="98"/>
      <c r="E791" s="98"/>
      <c r="F791" s="78"/>
      <c r="G791" s="881"/>
      <c r="H791" s="98"/>
      <c r="I791" s="98"/>
      <c r="J791" s="98"/>
      <c r="K791" s="98"/>
      <c r="L791" s="98"/>
      <c r="M791" s="98"/>
      <c r="N791" s="98"/>
      <c r="O791" s="98"/>
      <c r="P791" s="98"/>
      <c r="Q791" s="98"/>
      <c r="R791" s="98"/>
      <c r="S791" s="398"/>
      <c r="T791" s="398"/>
      <c r="U791" s="98"/>
      <c r="V791" s="98"/>
      <c r="W791" s="98"/>
      <c r="X791" s="98"/>
      <c r="Y791" s="98"/>
      <c r="Z791" s="98"/>
      <c r="AA791" s="98"/>
      <c r="AB791" s="98"/>
      <c r="AC791" s="98"/>
      <c r="AD791" s="98"/>
      <c r="AE791" s="98"/>
      <c r="AF791" s="98"/>
    </row>
    <row r="792" ht="13.5" customHeight="1">
      <c r="A792" s="98"/>
      <c r="B792" s="98"/>
      <c r="C792" s="98"/>
      <c r="D792" s="98"/>
      <c r="E792" s="98"/>
      <c r="F792" s="78"/>
      <c r="G792" s="881"/>
      <c r="H792" s="98"/>
      <c r="I792" s="98"/>
      <c r="J792" s="98"/>
      <c r="K792" s="98"/>
      <c r="L792" s="98"/>
      <c r="M792" s="98"/>
      <c r="N792" s="98"/>
      <c r="O792" s="98"/>
      <c r="P792" s="98"/>
      <c r="Q792" s="98"/>
      <c r="R792" s="98"/>
      <c r="S792" s="398"/>
      <c r="T792" s="398"/>
      <c r="U792" s="98"/>
      <c r="V792" s="98"/>
      <c r="W792" s="98"/>
      <c r="X792" s="98"/>
      <c r="Y792" s="98"/>
      <c r="Z792" s="98"/>
      <c r="AA792" s="98"/>
      <c r="AB792" s="98"/>
      <c r="AC792" s="98"/>
      <c r="AD792" s="98"/>
      <c r="AE792" s="98"/>
      <c r="AF792" s="98"/>
    </row>
    <row r="793" ht="13.5" customHeight="1">
      <c r="A793" s="98"/>
      <c r="B793" s="98"/>
      <c r="C793" s="98"/>
      <c r="D793" s="98"/>
      <c r="E793" s="98"/>
      <c r="F793" s="78"/>
      <c r="G793" s="881"/>
      <c r="H793" s="98"/>
      <c r="I793" s="98"/>
      <c r="J793" s="98"/>
      <c r="K793" s="98"/>
      <c r="L793" s="98"/>
      <c r="M793" s="98"/>
      <c r="N793" s="98"/>
      <c r="O793" s="98"/>
      <c r="P793" s="98"/>
      <c r="Q793" s="98"/>
      <c r="R793" s="98"/>
      <c r="S793" s="398"/>
      <c r="T793" s="398"/>
      <c r="U793" s="98"/>
      <c r="V793" s="98"/>
      <c r="W793" s="98"/>
      <c r="X793" s="98"/>
      <c r="Y793" s="98"/>
      <c r="Z793" s="98"/>
      <c r="AA793" s="98"/>
      <c r="AB793" s="98"/>
      <c r="AC793" s="98"/>
      <c r="AD793" s="98"/>
      <c r="AE793" s="98"/>
      <c r="AF793" s="98"/>
    </row>
    <row r="794" ht="13.5" customHeight="1">
      <c r="A794" s="98"/>
      <c r="B794" s="98"/>
      <c r="C794" s="98"/>
      <c r="D794" s="98"/>
      <c r="E794" s="98"/>
      <c r="F794" s="78"/>
      <c r="G794" s="881"/>
      <c r="H794" s="98"/>
      <c r="I794" s="98"/>
      <c r="J794" s="98"/>
      <c r="K794" s="98"/>
      <c r="L794" s="98"/>
      <c r="M794" s="98"/>
      <c r="N794" s="98"/>
      <c r="O794" s="98"/>
      <c r="P794" s="98"/>
      <c r="Q794" s="98"/>
      <c r="R794" s="98"/>
      <c r="S794" s="398"/>
      <c r="T794" s="398"/>
      <c r="U794" s="98"/>
      <c r="V794" s="98"/>
      <c r="W794" s="98"/>
      <c r="X794" s="98"/>
      <c r="Y794" s="98"/>
      <c r="Z794" s="98"/>
      <c r="AA794" s="98"/>
      <c r="AB794" s="98"/>
      <c r="AC794" s="98"/>
      <c r="AD794" s="98"/>
      <c r="AE794" s="98"/>
      <c r="AF794" s="98"/>
    </row>
    <row r="795" ht="13.5" customHeight="1">
      <c r="A795" s="98"/>
      <c r="B795" s="98"/>
      <c r="C795" s="98"/>
      <c r="D795" s="98"/>
      <c r="E795" s="98"/>
      <c r="F795" s="78"/>
      <c r="G795" s="881"/>
      <c r="H795" s="98"/>
      <c r="I795" s="98"/>
      <c r="J795" s="98"/>
      <c r="K795" s="98"/>
      <c r="L795" s="98"/>
      <c r="M795" s="98"/>
      <c r="N795" s="98"/>
      <c r="O795" s="98"/>
      <c r="P795" s="98"/>
      <c r="Q795" s="98"/>
      <c r="R795" s="98"/>
      <c r="S795" s="398"/>
      <c r="T795" s="398"/>
      <c r="U795" s="98"/>
      <c r="V795" s="98"/>
      <c r="W795" s="98"/>
      <c r="X795" s="98"/>
      <c r="Y795" s="98"/>
      <c r="Z795" s="98"/>
      <c r="AA795" s="98"/>
      <c r="AB795" s="98"/>
      <c r="AC795" s="98"/>
      <c r="AD795" s="98"/>
      <c r="AE795" s="98"/>
      <c r="AF795" s="98"/>
    </row>
    <row r="796" ht="13.5" customHeight="1">
      <c r="A796" s="98"/>
      <c r="B796" s="98"/>
      <c r="C796" s="98"/>
      <c r="D796" s="98"/>
      <c r="E796" s="98"/>
      <c r="F796" s="78"/>
      <c r="G796" s="881"/>
      <c r="H796" s="98"/>
      <c r="I796" s="98"/>
      <c r="J796" s="98"/>
      <c r="K796" s="98"/>
      <c r="L796" s="98"/>
      <c r="M796" s="98"/>
      <c r="N796" s="98"/>
      <c r="O796" s="98"/>
      <c r="P796" s="98"/>
      <c r="Q796" s="98"/>
      <c r="R796" s="98"/>
      <c r="S796" s="398"/>
      <c r="T796" s="398"/>
      <c r="U796" s="98"/>
      <c r="V796" s="98"/>
      <c r="W796" s="98"/>
      <c r="X796" s="98"/>
      <c r="Y796" s="98"/>
      <c r="Z796" s="98"/>
      <c r="AA796" s="98"/>
      <c r="AB796" s="98"/>
      <c r="AC796" s="98"/>
      <c r="AD796" s="98"/>
      <c r="AE796" s="98"/>
      <c r="AF796" s="98"/>
    </row>
    <row r="797" ht="13.5" customHeight="1">
      <c r="A797" s="98"/>
      <c r="B797" s="98"/>
      <c r="C797" s="98"/>
      <c r="D797" s="98"/>
      <c r="E797" s="98"/>
      <c r="F797" s="78"/>
      <c r="G797" s="881"/>
      <c r="H797" s="98"/>
      <c r="I797" s="98"/>
      <c r="J797" s="98"/>
      <c r="K797" s="98"/>
      <c r="L797" s="98"/>
      <c r="M797" s="98"/>
      <c r="N797" s="98"/>
      <c r="O797" s="98"/>
      <c r="P797" s="98"/>
      <c r="Q797" s="98"/>
      <c r="R797" s="98"/>
      <c r="S797" s="398"/>
      <c r="T797" s="398"/>
      <c r="U797" s="98"/>
      <c r="V797" s="98"/>
      <c r="W797" s="98"/>
      <c r="X797" s="98"/>
      <c r="Y797" s="98"/>
      <c r="Z797" s="98"/>
      <c r="AA797" s="98"/>
      <c r="AB797" s="98"/>
      <c r="AC797" s="98"/>
      <c r="AD797" s="98"/>
      <c r="AE797" s="98"/>
      <c r="AF797" s="98"/>
    </row>
    <row r="798" ht="13.5" customHeight="1">
      <c r="A798" s="98"/>
      <c r="B798" s="98"/>
      <c r="C798" s="98"/>
      <c r="D798" s="98"/>
      <c r="E798" s="98"/>
      <c r="F798" s="78"/>
      <c r="G798" s="881"/>
      <c r="H798" s="98"/>
      <c r="I798" s="98"/>
      <c r="J798" s="98"/>
      <c r="K798" s="98"/>
      <c r="L798" s="98"/>
      <c r="M798" s="98"/>
      <c r="N798" s="98"/>
      <c r="O798" s="98"/>
      <c r="P798" s="98"/>
      <c r="Q798" s="98"/>
      <c r="R798" s="98"/>
      <c r="S798" s="398"/>
      <c r="T798" s="398"/>
      <c r="U798" s="98"/>
      <c r="V798" s="98"/>
      <c r="W798" s="98"/>
      <c r="X798" s="98"/>
      <c r="Y798" s="98"/>
      <c r="Z798" s="98"/>
      <c r="AA798" s="98"/>
      <c r="AB798" s="98"/>
      <c r="AC798" s="98"/>
      <c r="AD798" s="98"/>
      <c r="AE798" s="98"/>
      <c r="AF798" s="98"/>
    </row>
    <row r="799" ht="13.5" customHeight="1">
      <c r="A799" s="98"/>
      <c r="B799" s="98"/>
      <c r="C799" s="98"/>
      <c r="D799" s="98"/>
      <c r="E799" s="98"/>
      <c r="F799" s="78"/>
      <c r="G799" s="881"/>
      <c r="H799" s="98"/>
      <c r="I799" s="98"/>
      <c r="J799" s="98"/>
      <c r="K799" s="98"/>
      <c r="L799" s="98"/>
      <c r="M799" s="98"/>
      <c r="N799" s="98"/>
      <c r="O799" s="98"/>
      <c r="P799" s="98"/>
      <c r="Q799" s="98"/>
      <c r="R799" s="98"/>
      <c r="S799" s="398"/>
      <c r="T799" s="398"/>
      <c r="U799" s="98"/>
      <c r="V799" s="98"/>
      <c r="W799" s="98"/>
      <c r="X799" s="98"/>
      <c r="Y799" s="98"/>
      <c r="Z799" s="98"/>
      <c r="AA799" s="98"/>
      <c r="AB799" s="98"/>
      <c r="AC799" s="98"/>
      <c r="AD799" s="98"/>
      <c r="AE799" s="98"/>
      <c r="AF799" s="98"/>
    </row>
    <row r="800" ht="13.5" customHeight="1">
      <c r="A800" s="98"/>
      <c r="B800" s="98"/>
      <c r="C800" s="98"/>
      <c r="D800" s="98"/>
      <c r="E800" s="98"/>
      <c r="F800" s="78"/>
      <c r="G800" s="881"/>
      <c r="H800" s="98"/>
      <c r="I800" s="98"/>
      <c r="J800" s="98"/>
      <c r="K800" s="98"/>
      <c r="L800" s="98"/>
      <c r="M800" s="98"/>
      <c r="N800" s="98"/>
      <c r="O800" s="98"/>
      <c r="P800" s="98"/>
      <c r="Q800" s="98"/>
      <c r="R800" s="98"/>
      <c r="S800" s="398"/>
      <c r="T800" s="398"/>
      <c r="U800" s="98"/>
      <c r="V800" s="98"/>
      <c r="W800" s="98"/>
      <c r="X800" s="98"/>
      <c r="Y800" s="98"/>
      <c r="Z800" s="98"/>
      <c r="AA800" s="98"/>
      <c r="AB800" s="98"/>
      <c r="AC800" s="98"/>
      <c r="AD800" s="98"/>
      <c r="AE800" s="98"/>
      <c r="AF800" s="98"/>
    </row>
    <row r="801" ht="13.5" customHeight="1">
      <c r="A801" s="98"/>
      <c r="B801" s="98"/>
      <c r="C801" s="98"/>
      <c r="D801" s="98"/>
      <c r="E801" s="98"/>
      <c r="F801" s="78"/>
      <c r="G801" s="881"/>
      <c r="H801" s="98"/>
      <c r="I801" s="98"/>
      <c r="J801" s="98"/>
      <c r="K801" s="98"/>
      <c r="L801" s="98"/>
      <c r="M801" s="98"/>
      <c r="N801" s="98"/>
      <c r="O801" s="98"/>
      <c r="P801" s="98"/>
      <c r="Q801" s="98"/>
      <c r="R801" s="98"/>
      <c r="S801" s="398"/>
      <c r="T801" s="398"/>
      <c r="U801" s="98"/>
      <c r="V801" s="98"/>
      <c r="W801" s="98"/>
      <c r="X801" s="98"/>
      <c r="Y801" s="98"/>
      <c r="Z801" s="98"/>
      <c r="AA801" s="98"/>
      <c r="AB801" s="98"/>
      <c r="AC801" s="98"/>
      <c r="AD801" s="98"/>
      <c r="AE801" s="98"/>
      <c r="AF801" s="98"/>
    </row>
    <row r="802" ht="13.5" customHeight="1">
      <c r="A802" s="98"/>
      <c r="B802" s="98"/>
      <c r="C802" s="98"/>
      <c r="D802" s="98"/>
      <c r="E802" s="98"/>
      <c r="F802" s="78"/>
      <c r="G802" s="881"/>
      <c r="H802" s="98"/>
      <c r="I802" s="98"/>
      <c r="J802" s="98"/>
      <c r="K802" s="98"/>
      <c r="L802" s="98"/>
      <c r="M802" s="98"/>
      <c r="N802" s="98"/>
      <c r="O802" s="98"/>
      <c r="P802" s="98"/>
      <c r="Q802" s="98"/>
      <c r="R802" s="98"/>
      <c r="S802" s="398"/>
      <c r="T802" s="398"/>
      <c r="U802" s="98"/>
      <c r="V802" s="98"/>
      <c r="W802" s="98"/>
      <c r="X802" s="98"/>
      <c r="Y802" s="98"/>
      <c r="Z802" s="98"/>
      <c r="AA802" s="98"/>
      <c r="AB802" s="98"/>
      <c r="AC802" s="98"/>
      <c r="AD802" s="98"/>
      <c r="AE802" s="98"/>
      <c r="AF802" s="98"/>
    </row>
    <row r="803" ht="13.5" customHeight="1">
      <c r="A803" s="98"/>
      <c r="B803" s="98"/>
      <c r="C803" s="98"/>
      <c r="D803" s="98"/>
      <c r="E803" s="98"/>
      <c r="F803" s="78"/>
      <c r="G803" s="881"/>
      <c r="H803" s="98"/>
      <c r="I803" s="98"/>
      <c r="J803" s="98"/>
      <c r="K803" s="98"/>
      <c r="L803" s="98"/>
      <c r="M803" s="98"/>
      <c r="N803" s="98"/>
      <c r="O803" s="98"/>
      <c r="P803" s="98"/>
      <c r="Q803" s="98"/>
      <c r="R803" s="98"/>
      <c r="S803" s="398"/>
      <c r="T803" s="398"/>
      <c r="U803" s="98"/>
      <c r="V803" s="98"/>
      <c r="W803" s="98"/>
      <c r="X803" s="98"/>
      <c r="Y803" s="98"/>
      <c r="Z803" s="98"/>
      <c r="AA803" s="98"/>
      <c r="AB803" s="98"/>
      <c r="AC803" s="98"/>
      <c r="AD803" s="98"/>
      <c r="AE803" s="98"/>
      <c r="AF803" s="98"/>
    </row>
    <row r="804" ht="13.5" customHeight="1">
      <c r="A804" s="98"/>
      <c r="B804" s="98"/>
      <c r="C804" s="98"/>
      <c r="D804" s="98"/>
      <c r="E804" s="98"/>
      <c r="F804" s="78"/>
      <c r="G804" s="881"/>
      <c r="H804" s="98"/>
      <c r="I804" s="98"/>
      <c r="J804" s="98"/>
      <c r="K804" s="98"/>
      <c r="L804" s="98"/>
      <c r="M804" s="98"/>
      <c r="N804" s="98"/>
      <c r="O804" s="98"/>
      <c r="P804" s="98"/>
      <c r="Q804" s="98"/>
      <c r="R804" s="98"/>
      <c r="S804" s="398"/>
      <c r="T804" s="398"/>
      <c r="U804" s="98"/>
      <c r="V804" s="98"/>
      <c r="W804" s="98"/>
      <c r="X804" s="98"/>
      <c r="Y804" s="98"/>
      <c r="Z804" s="98"/>
      <c r="AA804" s="98"/>
      <c r="AB804" s="98"/>
      <c r="AC804" s="98"/>
      <c r="AD804" s="98"/>
      <c r="AE804" s="98"/>
      <c r="AF804" s="98"/>
    </row>
    <row r="805" ht="13.5" customHeight="1">
      <c r="A805" s="98"/>
      <c r="B805" s="98"/>
      <c r="C805" s="98"/>
      <c r="D805" s="98"/>
      <c r="E805" s="98"/>
      <c r="F805" s="78"/>
      <c r="G805" s="881"/>
      <c r="H805" s="98"/>
      <c r="I805" s="98"/>
      <c r="J805" s="98"/>
      <c r="K805" s="98"/>
      <c r="L805" s="98"/>
      <c r="M805" s="98"/>
      <c r="N805" s="98"/>
      <c r="O805" s="98"/>
      <c r="P805" s="98"/>
      <c r="Q805" s="98"/>
      <c r="R805" s="98"/>
      <c r="S805" s="398"/>
      <c r="T805" s="398"/>
      <c r="U805" s="98"/>
      <c r="V805" s="98"/>
      <c r="W805" s="98"/>
      <c r="X805" s="98"/>
      <c r="Y805" s="98"/>
      <c r="Z805" s="98"/>
      <c r="AA805" s="98"/>
      <c r="AB805" s="98"/>
      <c r="AC805" s="98"/>
      <c r="AD805" s="98"/>
      <c r="AE805" s="98"/>
      <c r="AF805" s="98"/>
    </row>
    <row r="806" ht="13.5" customHeight="1">
      <c r="A806" s="98"/>
      <c r="B806" s="98"/>
      <c r="C806" s="98"/>
      <c r="D806" s="98"/>
      <c r="E806" s="98"/>
      <c r="F806" s="78"/>
      <c r="G806" s="881"/>
      <c r="H806" s="98"/>
      <c r="I806" s="98"/>
      <c r="J806" s="98"/>
      <c r="K806" s="98"/>
      <c r="L806" s="98"/>
      <c r="M806" s="98"/>
      <c r="N806" s="98"/>
      <c r="O806" s="98"/>
      <c r="P806" s="98"/>
      <c r="Q806" s="98"/>
      <c r="R806" s="98"/>
      <c r="S806" s="398"/>
      <c r="T806" s="398"/>
      <c r="U806" s="98"/>
      <c r="V806" s="98"/>
      <c r="W806" s="98"/>
      <c r="X806" s="98"/>
      <c r="Y806" s="98"/>
      <c r="Z806" s="98"/>
      <c r="AA806" s="98"/>
      <c r="AB806" s="98"/>
      <c r="AC806" s="98"/>
      <c r="AD806" s="98"/>
      <c r="AE806" s="98"/>
      <c r="AF806" s="98"/>
    </row>
    <row r="807" ht="13.5" customHeight="1">
      <c r="A807" s="98"/>
      <c r="B807" s="98"/>
      <c r="C807" s="98"/>
      <c r="D807" s="98"/>
      <c r="E807" s="98"/>
      <c r="F807" s="78"/>
      <c r="G807" s="881"/>
      <c r="H807" s="98"/>
      <c r="I807" s="98"/>
      <c r="J807" s="98"/>
      <c r="K807" s="98"/>
      <c r="L807" s="98"/>
      <c r="M807" s="98"/>
      <c r="N807" s="98"/>
      <c r="O807" s="98"/>
      <c r="P807" s="98"/>
      <c r="Q807" s="98"/>
      <c r="R807" s="98"/>
      <c r="S807" s="398"/>
      <c r="T807" s="398"/>
      <c r="U807" s="98"/>
      <c r="V807" s="98"/>
      <c r="W807" s="98"/>
      <c r="X807" s="98"/>
      <c r="Y807" s="98"/>
      <c r="Z807" s="98"/>
      <c r="AA807" s="98"/>
      <c r="AB807" s="98"/>
      <c r="AC807" s="98"/>
      <c r="AD807" s="98"/>
      <c r="AE807" s="98"/>
      <c r="AF807" s="98"/>
    </row>
    <row r="808" ht="13.5" customHeight="1">
      <c r="A808" s="98"/>
      <c r="B808" s="98"/>
      <c r="C808" s="98"/>
      <c r="D808" s="98"/>
      <c r="E808" s="98"/>
      <c r="F808" s="78"/>
      <c r="G808" s="881"/>
      <c r="H808" s="98"/>
      <c r="I808" s="98"/>
      <c r="J808" s="98"/>
      <c r="K808" s="98"/>
      <c r="L808" s="98"/>
      <c r="M808" s="98"/>
      <c r="N808" s="98"/>
      <c r="O808" s="98"/>
      <c r="P808" s="98"/>
      <c r="Q808" s="98"/>
      <c r="R808" s="98"/>
      <c r="S808" s="398"/>
      <c r="T808" s="398"/>
      <c r="U808" s="98"/>
      <c r="V808" s="98"/>
      <c r="W808" s="98"/>
      <c r="X808" s="98"/>
      <c r="Y808" s="98"/>
      <c r="Z808" s="98"/>
      <c r="AA808" s="98"/>
      <c r="AB808" s="98"/>
      <c r="AC808" s="98"/>
      <c r="AD808" s="98"/>
      <c r="AE808" s="98"/>
      <c r="AF808" s="98"/>
    </row>
    <row r="809" ht="13.5" customHeight="1">
      <c r="A809" s="98"/>
      <c r="B809" s="98"/>
      <c r="C809" s="98"/>
      <c r="D809" s="98"/>
      <c r="E809" s="98"/>
      <c r="F809" s="78"/>
      <c r="G809" s="881"/>
      <c r="H809" s="98"/>
      <c r="I809" s="98"/>
      <c r="J809" s="98"/>
      <c r="K809" s="98"/>
      <c r="L809" s="98"/>
      <c r="M809" s="98"/>
      <c r="N809" s="98"/>
      <c r="O809" s="98"/>
      <c r="P809" s="98"/>
      <c r="Q809" s="98"/>
      <c r="R809" s="98"/>
      <c r="S809" s="398"/>
      <c r="T809" s="398"/>
      <c r="U809" s="98"/>
      <c r="V809" s="98"/>
      <c r="W809" s="98"/>
      <c r="X809" s="98"/>
      <c r="Y809" s="98"/>
      <c r="Z809" s="98"/>
      <c r="AA809" s="98"/>
      <c r="AB809" s="98"/>
      <c r="AC809" s="98"/>
      <c r="AD809" s="98"/>
      <c r="AE809" s="98"/>
      <c r="AF809" s="98"/>
    </row>
    <row r="810" ht="13.5" customHeight="1">
      <c r="A810" s="98"/>
      <c r="B810" s="98"/>
      <c r="C810" s="98"/>
      <c r="D810" s="98"/>
      <c r="E810" s="98"/>
      <c r="F810" s="78"/>
      <c r="G810" s="881"/>
      <c r="H810" s="98"/>
      <c r="I810" s="98"/>
      <c r="J810" s="98"/>
      <c r="K810" s="98"/>
      <c r="L810" s="98"/>
      <c r="M810" s="98"/>
      <c r="N810" s="98"/>
      <c r="O810" s="98"/>
      <c r="P810" s="98"/>
      <c r="Q810" s="98"/>
      <c r="R810" s="98"/>
      <c r="S810" s="398"/>
      <c r="T810" s="398"/>
      <c r="U810" s="98"/>
      <c r="V810" s="98"/>
      <c r="W810" s="98"/>
      <c r="X810" s="98"/>
      <c r="Y810" s="98"/>
      <c r="Z810" s="98"/>
      <c r="AA810" s="98"/>
      <c r="AB810" s="98"/>
      <c r="AC810" s="98"/>
      <c r="AD810" s="98"/>
      <c r="AE810" s="98"/>
      <c r="AF810" s="98"/>
    </row>
    <row r="811" ht="13.5" customHeight="1">
      <c r="A811" s="98"/>
      <c r="B811" s="98"/>
      <c r="C811" s="98"/>
      <c r="D811" s="98"/>
      <c r="E811" s="98"/>
      <c r="F811" s="78"/>
      <c r="G811" s="881"/>
      <c r="H811" s="98"/>
      <c r="I811" s="98"/>
      <c r="J811" s="98"/>
      <c r="K811" s="98"/>
      <c r="L811" s="98"/>
      <c r="M811" s="98"/>
      <c r="N811" s="98"/>
      <c r="O811" s="98"/>
      <c r="P811" s="98"/>
      <c r="Q811" s="98"/>
      <c r="R811" s="98"/>
      <c r="S811" s="398"/>
      <c r="T811" s="398"/>
      <c r="U811" s="98"/>
      <c r="V811" s="98"/>
      <c r="W811" s="98"/>
      <c r="X811" s="98"/>
      <c r="Y811" s="98"/>
      <c r="Z811" s="98"/>
      <c r="AA811" s="98"/>
      <c r="AB811" s="98"/>
      <c r="AC811" s="98"/>
      <c r="AD811" s="98"/>
      <c r="AE811" s="98"/>
      <c r="AF811" s="98"/>
    </row>
    <row r="812" ht="13.5" customHeight="1">
      <c r="A812" s="98"/>
      <c r="B812" s="98"/>
      <c r="C812" s="98"/>
      <c r="D812" s="98"/>
      <c r="E812" s="98"/>
      <c r="F812" s="78"/>
      <c r="G812" s="881"/>
      <c r="H812" s="98"/>
      <c r="I812" s="98"/>
      <c r="J812" s="98"/>
      <c r="K812" s="98"/>
      <c r="L812" s="98"/>
      <c r="M812" s="98"/>
      <c r="N812" s="98"/>
      <c r="O812" s="98"/>
      <c r="P812" s="98"/>
      <c r="Q812" s="98"/>
      <c r="R812" s="98"/>
      <c r="S812" s="398"/>
      <c r="T812" s="398"/>
      <c r="U812" s="98"/>
      <c r="V812" s="98"/>
      <c r="W812" s="98"/>
      <c r="X812" s="98"/>
      <c r="Y812" s="98"/>
      <c r="Z812" s="98"/>
      <c r="AA812" s="98"/>
      <c r="AB812" s="98"/>
      <c r="AC812" s="98"/>
      <c r="AD812" s="98"/>
      <c r="AE812" s="98"/>
      <c r="AF812" s="98"/>
    </row>
    <row r="813" ht="13.5" customHeight="1">
      <c r="A813" s="98"/>
      <c r="B813" s="98"/>
      <c r="C813" s="98"/>
      <c r="D813" s="98"/>
      <c r="E813" s="98"/>
      <c r="F813" s="78"/>
      <c r="G813" s="881"/>
      <c r="H813" s="98"/>
      <c r="I813" s="98"/>
      <c r="J813" s="98"/>
      <c r="K813" s="98"/>
      <c r="L813" s="98"/>
      <c r="M813" s="98"/>
      <c r="N813" s="98"/>
      <c r="O813" s="98"/>
      <c r="P813" s="98"/>
      <c r="Q813" s="98"/>
      <c r="R813" s="98"/>
      <c r="S813" s="398"/>
      <c r="T813" s="398"/>
      <c r="U813" s="98"/>
      <c r="V813" s="98"/>
      <c r="W813" s="98"/>
      <c r="X813" s="98"/>
      <c r="Y813" s="98"/>
      <c r="Z813" s="98"/>
      <c r="AA813" s="98"/>
      <c r="AB813" s="98"/>
      <c r="AC813" s="98"/>
      <c r="AD813" s="98"/>
      <c r="AE813" s="98"/>
      <c r="AF813" s="98"/>
    </row>
    <row r="814" ht="13.5" customHeight="1">
      <c r="A814" s="98"/>
      <c r="B814" s="98"/>
      <c r="C814" s="98"/>
      <c r="D814" s="98"/>
      <c r="E814" s="98"/>
      <c r="F814" s="78"/>
      <c r="G814" s="881"/>
      <c r="H814" s="98"/>
      <c r="I814" s="98"/>
      <c r="J814" s="98"/>
      <c r="K814" s="98"/>
      <c r="L814" s="98"/>
      <c r="M814" s="98"/>
      <c r="N814" s="98"/>
      <c r="O814" s="98"/>
      <c r="P814" s="98"/>
      <c r="Q814" s="98"/>
      <c r="R814" s="98"/>
      <c r="S814" s="398"/>
      <c r="T814" s="398"/>
      <c r="U814" s="98"/>
      <c r="V814" s="98"/>
      <c r="W814" s="98"/>
      <c r="X814" s="98"/>
      <c r="Y814" s="98"/>
      <c r="Z814" s="98"/>
      <c r="AA814" s="98"/>
      <c r="AB814" s="98"/>
      <c r="AC814" s="98"/>
      <c r="AD814" s="98"/>
      <c r="AE814" s="98"/>
      <c r="AF814" s="98"/>
    </row>
    <row r="815" ht="13.5" customHeight="1">
      <c r="A815" s="98"/>
      <c r="B815" s="98"/>
      <c r="C815" s="98"/>
      <c r="D815" s="98"/>
      <c r="E815" s="98"/>
      <c r="F815" s="78"/>
      <c r="G815" s="881"/>
      <c r="H815" s="98"/>
      <c r="I815" s="98"/>
      <c r="J815" s="98"/>
      <c r="K815" s="98"/>
      <c r="L815" s="98"/>
      <c r="M815" s="98"/>
      <c r="N815" s="98"/>
      <c r="O815" s="98"/>
      <c r="P815" s="98"/>
      <c r="Q815" s="98"/>
      <c r="R815" s="98"/>
      <c r="S815" s="398"/>
      <c r="T815" s="398"/>
      <c r="U815" s="98"/>
      <c r="V815" s="98"/>
      <c r="W815" s="98"/>
      <c r="X815" s="98"/>
      <c r="Y815" s="98"/>
      <c r="Z815" s="98"/>
      <c r="AA815" s="98"/>
      <c r="AB815" s="98"/>
      <c r="AC815" s="98"/>
      <c r="AD815" s="98"/>
      <c r="AE815" s="98"/>
      <c r="AF815" s="98"/>
    </row>
    <row r="816" ht="13.5" customHeight="1">
      <c r="A816" s="98"/>
      <c r="B816" s="98"/>
      <c r="C816" s="98"/>
      <c r="D816" s="98"/>
      <c r="E816" s="98"/>
      <c r="F816" s="78"/>
      <c r="G816" s="881"/>
      <c r="H816" s="98"/>
      <c r="I816" s="98"/>
      <c r="J816" s="98"/>
      <c r="K816" s="98"/>
      <c r="L816" s="98"/>
      <c r="M816" s="98"/>
      <c r="N816" s="98"/>
      <c r="O816" s="98"/>
      <c r="P816" s="98"/>
      <c r="Q816" s="98"/>
      <c r="R816" s="98"/>
      <c r="S816" s="398"/>
      <c r="T816" s="398"/>
      <c r="U816" s="98"/>
      <c r="V816" s="98"/>
      <c r="W816" s="98"/>
      <c r="X816" s="98"/>
      <c r="Y816" s="98"/>
      <c r="Z816" s="98"/>
      <c r="AA816" s="98"/>
      <c r="AB816" s="98"/>
      <c r="AC816" s="98"/>
      <c r="AD816" s="98"/>
      <c r="AE816" s="98"/>
      <c r="AF816" s="98"/>
    </row>
    <row r="817" ht="13.5" customHeight="1">
      <c r="A817" s="98"/>
      <c r="B817" s="98"/>
      <c r="C817" s="98"/>
      <c r="D817" s="98"/>
      <c r="E817" s="98"/>
      <c r="F817" s="78"/>
      <c r="G817" s="881"/>
      <c r="H817" s="98"/>
      <c r="I817" s="98"/>
      <c r="J817" s="98"/>
      <c r="K817" s="98"/>
      <c r="L817" s="98"/>
      <c r="M817" s="98"/>
      <c r="N817" s="98"/>
      <c r="O817" s="98"/>
      <c r="P817" s="98"/>
      <c r="Q817" s="98"/>
      <c r="R817" s="98"/>
      <c r="S817" s="398"/>
      <c r="T817" s="398"/>
      <c r="U817" s="98"/>
      <c r="V817" s="98"/>
      <c r="W817" s="98"/>
      <c r="X817" s="98"/>
      <c r="Y817" s="98"/>
      <c r="Z817" s="98"/>
      <c r="AA817" s="98"/>
      <c r="AB817" s="98"/>
      <c r="AC817" s="98"/>
      <c r="AD817" s="98"/>
      <c r="AE817" s="98"/>
      <c r="AF817" s="98"/>
    </row>
    <row r="818" ht="13.5" customHeight="1">
      <c r="A818" s="98"/>
      <c r="B818" s="98"/>
      <c r="C818" s="98"/>
      <c r="D818" s="98"/>
      <c r="E818" s="98"/>
      <c r="F818" s="78"/>
      <c r="G818" s="881"/>
      <c r="H818" s="98"/>
      <c r="I818" s="98"/>
      <c r="J818" s="98"/>
      <c r="K818" s="98"/>
      <c r="L818" s="98"/>
      <c r="M818" s="98"/>
      <c r="N818" s="98"/>
      <c r="O818" s="98"/>
      <c r="P818" s="98"/>
      <c r="Q818" s="98"/>
      <c r="R818" s="98"/>
      <c r="S818" s="398"/>
      <c r="T818" s="398"/>
      <c r="U818" s="98"/>
      <c r="V818" s="98"/>
      <c r="W818" s="98"/>
      <c r="X818" s="98"/>
      <c r="Y818" s="98"/>
      <c r="Z818" s="98"/>
      <c r="AA818" s="98"/>
      <c r="AB818" s="98"/>
      <c r="AC818" s="98"/>
      <c r="AD818" s="98"/>
      <c r="AE818" s="98"/>
      <c r="AF818" s="98"/>
    </row>
    <row r="819" ht="13.5" customHeight="1">
      <c r="A819" s="98"/>
      <c r="B819" s="98"/>
      <c r="C819" s="98"/>
      <c r="D819" s="98"/>
      <c r="E819" s="98"/>
      <c r="F819" s="78"/>
      <c r="G819" s="881"/>
      <c r="H819" s="98"/>
      <c r="I819" s="98"/>
      <c r="J819" s="98"/>
      <c r="K819" s="98"/>
      <c r="L819" s="98"/>
      <c r="M819" s="98"/>
      <c r="N819" s="98"/>
      <c r="O819" s="98"/>
      <c r="P819" s="98"/>
      <c r="Q819" s="98"/>
      <c r="R819" s="98"/>
      <c r="S819" s="398"/>
      <c r="T819" s="398"/>
      <c r="U819" s="98"/>
      <c r="V819" s="98"/>
      <c r="W819" s="98"/>
      <c r="X819" s="98"/>
      <c r="Y819" s="98"/>
      <c r="Z819" s="98"/>
      <c r="AA819" s="98"/>
      <c r="AB819" s="98"/>
      <c r="AC819" s="98"/>
      <c r="AD819" s="98"/>
      <c r="AE819" s="98"/>
      <c r="AF819" s="98"/>
    </row>
    <row r="820" ht="13.5" customHeight="1">
      <c r="A820" s="98"/>
      <c r="B820" s="98"/>
      <c r="C820" s="98"/>
      <c r="D820" s="98"/>
      <c r="E820" s="98"/>
      <c r="F820" s="78"/>
      <c r="G820" s="881"/>
      <c r="H820" s="98"/>
      <c r="I820" s="98"/>
      <c r="J820" s="98"/>
      <c r="K820" s="98"/>
      <c r="L820" s="98"/>
      <c r="M820" s="98"/>
      <c r="N820" s="98"/>
      <c r="O820" s="98"/>
      <c r="P820" s="98"/>
      <c r="Q820" s="98"/>
      <c r="R820" s="98"/>
      <c r="S820" s="398"/>
      <c r="T820" s="398"/>
      <c r="U820" s="98"/>
      <c r="V820" s="98"/>
      <c r="W820" s="98"/>
      <c r="X820" s="98"/>
      <c r="Y820" s="98"/>
      <c r="Z820" s="98"/>
      <c r="AA820" s="98"/>
      <c r="AB820" s="98"/>
      <c r="AC820" s="98"/>
      <c r="AD820" s="98"/>
      <c r="AE820" s="98"/>
      <c r="AF820" s="98"/>
    </row>
    <row r="821" ht="13.5" customHeight="1">
      <c r="A821" s="98"/>
      <c r="B821" s="98"/>
      <c r="C821" s="98"/>
      <c r="D821" s="98"/>
      <c r="E821" s="98"/>
      <c r="F821" s="78"/>
      <c r="G821" s="881"/>
      <c r="H821" s="98"/>
      <c r="I821" s="98"/>
      <c r="J821" s="98"/>
      <c r="K821" s="98"/>
      <c r="L821" s="98"/>
      <c r="M821" s="98"/>
      <c r="N821" s="98"/>
      <c r="O821" s="98"/>
      <c r="P821" s="98"/>
      <c r="Q821" s="98"/>
      <c r="R821" s="98"/>
      <c r="S821" s="398"/>
      <c r="T821" s="398"/>
      <c r="U821" s="98"/>
      <c r="V821" s="98"/>
      <c r="W821" s="98"/>
      <c r="X821" s="98"/>
      <c r="Y821" s="98"/>
      <c r="Z821" s="98"/>
      <c r="AA821" s="98"/>
      <c r="AB821" s="98"/>
      <c r="AC821" s="98"/>
      <c r="AD821" s="98"/>
      <c r="AE821" s="98"/>
      <c r="AF821" s="98"/>
    </row>
    <row r="822" ht="13.5" customHeight="1">
      <c r="A822" s="98"/>
      <c r="B822" s="98"/>
      <c r="C822" s="98"/>
      <c r="D822" s="98"/>
      <c r="E822" s="98"/>
      <c r="F822" s="78"/>
      <c r="G822" s="881"/>
      <c r="H822" s="98"/>
      <c r="I822" s="98"/>
      <c r="J822" s="98"/>
      <c r="K822" s="98"/>
      <c r="L822" s="98"/>
      <c r="M822" s="98"/>
      <c r="N822" s="98"/>
      <c r="O822" s="98"/>
      <c r="P822" s="98"/>
      <c r="Q822" s="98"/>
      <c r="R822" s="98"/>
      <c r="S822" s="398"/>
      <c r="T822" s="398"/>
      <c r="U822" s="98"/>
      <c r="V822" s="98"/>
      <c r="W822" s="98"/>
      <c r="X822" s="98"/>
      <c r="Y822" s="98"/>
      <c r="Z822" s="98"/>
      <c r="AA822" s="98"/>
      <c r="AB822" s="98"/>
      <c r="AC822" s="98"/>
      <c r="AD822" s="98"/>
      <c r="AE822" s="98"/>
      <c r="AF822" s="98"/>
    </row>
    <row r="823" ht="13.5" customHeight="1">
      <c r="A823" s="98"/>
      <c r="B823" s="98"/>
      <c r="C823" s="98"/>
      <c r="D823" s="98"/>
      <c r="E823" s="98"/>
      <c r="F823" s="78"/>
      <c r="G823" s="881"/>
      <c r="H823" s="98"/>
      <c r="I823" s="98"/>
      <c r="J823" s="98"/>
      <c r="K823" s="98"/>
      <c r="L823" s="98"/>
      <c r="M823" s="98"/>
      <c r="N823" s="98"/>
      <c r="O823" s="98"/>
      <c r="P823" s="98"/>
      <c r="Q823" s="98"/>
      <c r="R823" s="98"/>
      <c r="S823" s="398"/>
      <c r="T823" s="398"/>
      <c r="U823" s="98"/>
      <c r="V823" s="98"/>
      <c r="W823" s="98"/>
      <c r="X823" s="98"/>
      <c r="Y823" s="98"/>
      <c r="Z823" s="98"/>
      <c r="AA823" s="98"/>
      <c r="AB823" s="98"/>
      <c r="AC823" s="98"/>
      <c r="AD823" s="98"/>
      <c r="AE823" s="98"/>
      <c r="AF823" s="98"/>
    </row>
    <row r="824" ht="13.5" customHeight="1">
      <c r="A824" s="98"/>
      <c r="B824" s="98"/>
      <c r="C824" s="98"/>
      <c r="D824" s="98"/>
      <c r="E824" s="98"/>
      <c r="F824" s="78"/>
      <c r="G824" s="881"/>
      <c r="H824" s="98"/>
      <c r="I824" s="98"/>
      <c r="J824" s="98"/>
      <c r="K824" s="98"/>
      <c r="L824" s="98"/>
      <c r="M824" s="98"/>
      <c r="N824" s="98"/>
      <c r="O824" s="98"/>
      <c r="P824" s="98"/>
      <c r="Q824" s="98"/>
      <c r="R824" s="98"/>
      <c r="S824" s="398"/>
      <c r="T824" s="398"/>
      <c r="U824" s="98"/>
      <c r="V824" s="98"/>
      <c r="W824" s="98"/>
      <c r="X824" s="98"/>
      <c r="Y824" s="98"/>
      <c r="Z824" s="98"/>
      <c r="AA824" s="98"/>
      <c r="AB824" s="98"/>
      <c r="AC824" s="98"/>
      <c r="AD824" s="98"/>
      <c r="AE824" s="98"/>
      <c r="AF824" s="98"/>
    </row>
    <row r="825" ht="13.5" customHeight="1">
      <c r="A825" s="98"/>
      <c r="B825" s="98"/>
      <c r="C825" s="98"/>
      <c r="D825" s="98"/>
      <c r="E825" s="98"/>
      <c r="F825" s="78"/>
      <c r="G825" s="881"/>
      <c r="H825" s="98"/>
      <c r="I825" s="98"/>
      <c r="J825" s="98"/>
      <c r="K825" s="98"/>
      <c r="L825" s="98"/>
      <c r="M825" s="98"/>
      <c r="N825" s="98"/>
      <c r="O825" s="98"/>
      <c r="P825" s="98"/>
      <c r="Q825" s="98"/>
      <c r="R825" s="98"/>
      <c r="S825" s="398"/>
      <c r="T825" s="398"/>
      <c r="U825" s="98"/>
      <c r="V825" s="98"/>
      <c r="W825" s="98"/>
      <c r="X825" s="98"/>
      <c r="Y825" s="98"/>
      <c r="Z825" s="98"/>
      <c r="AA825" s="98"/>
      <c r="AB825" s="98"/>
      <c r="AC825" s="98"/>
      <c r="AD825" s="98"/>
      <c r="AE825" s="98"/>
      <c r="AF825" s="98"/>
    </row>
    <row r="826" ht="13.5" customHeight="1">
      <c r="A826" s="98"/>
      <c r="B826" s="98"/>
      <c r="C826" s="98"/>
      <c r="D826" s="98"/>
      <c r="E826" s="98"/>
      <c r="F826" s="78"/>
      <c r="G826" s="881"/>
      <c r="H826" s="98"/>
      <c r="I826" s="98"/>
      <c r="J826" s="98"/>
      <c r="K826" s="98"/>
      <c r="L826" s="98"/>
      <c r="M826" s="98"/>
      <c r="N826" s="98"/>
      <c r="O826" s="98"/>
      <c r="P826" s="98"/>
      <c r="Q826" s="98"/>
      <c r="R826" s="98"/>
      <c r="S826" s="398"/>
      <c r="T826" s="398"/>
      <c r="U826" s="98"/>
      <c r="V826" s="98"/>
      <c r="W826" s="98"/>
      <c r="X826" s="98"/>
      <c r="Y826" s="98"/>
      <c r="Z826" s="98"/>
      <c r="AA826" s="98"/>
      <c r="AB826" s="98"/>
      <c r="AC826" s="98"/>
      <c r="AD826" s="98"/>
      <c r="AE826" s="98"/>
      <c r="AF826" s="98"/>
    </row>
    <row r="827" ht="13.5" customHeight="1">
      <c r="A827" s="98"/>
      <c r="B827" s="98"/>
      <c r="C827" s="98"/>
      <c r="D827" s="98"/>
      <c r="E827" s="98"/>
      <c r="F827" s="78"/>
      <c r="G827" s="881"/>
      <c r="H827" s="98"/>
      <c r="I827" s="98"/>
      <c r="J827" s="98"/>
      <c r="K827" s="98"/>
      <c r="L827" s="98"/>
      <c r="M827" s="98"/>
      <c r="N827" s="98"/>
      <c r="O827" s="98"/>
      <c r="P827" s="98"/>
      <c r="Q827" s="98"/>
      <c r="R827" s="98"/>
      <c r="S827" s="398"/>
      <c r="T827" s="398"/>
      <c r="U827" s="98"/>
      <c r="V827" s="98"/>
      <c r="W827" s="98"/>
      <c r="X827" s="98"/>
      <c r="Y827" s="98"/>
      <c r="Z827" s="98"/>
      <c r="AA827" s="98"/>
      <c r="AB827" s="98"/>
      <c r="AC827" s="98"/>
      <c r="AD827" s="98"/>
      <c r="AE827" s="98"/>
      <c r="AF827" s="98"/>
    </row>
    <row r="828" ht="13.5" customHeight="1">
      <c r="A828" s="98"/>
      <c r="B828" s="98"/>
      <c r="C828" s="98"/>
      <c r="D828" s="98"/>
      <c r="E828" s="98"/>
      <c r="F828" s="78"/>
      <c r="G828" s="881"/>
      <c r="H828" s="98"/>
      <c r="I828" s="98"/>
      <c r="J828" s="98"/>
      <c r="K828" s="98"/>
      <c r="L828" s="98"/>
      <c r="M828" s="98"/>
      <c r="N828" s="98"/>
      <c r="O828" s="98"/>
      <c r="P828" s="98"/>
      <c r="Q828" s="98"/>
      <c r="R828" s="98"/>
      <c r="S828" s="398"/>
      <c r="T828" s="398"/>
      <c r="U828" s="98"/>
      <c r="V828" s="98"/>
      <c r="W828" s="98"/>
      <c r="X828" s="98"/>
      <c r="Y828" s="98"/>
      <c r="Z828" s="98"/>
      <c r="AA828" s="98"/>
      <c r="AB828" s="98"/>
      <c r="AC828" s="98"/>
      <c r="AD828" s="98"/>
      <c r="AE828" s="98"/>
      <c r="AF828" s="98"/>
    </row>
    <row r="829" ht="13.5" customHeight="1">
      <c r="A829" s="98"/>
      <c r="B829" s="98"/>
      <c r="C829" s="98"/>
      <c r="D829" s="98"/>
      <c r="E829" s="98"/>
      <c r="F829" s="78"/>
      <c r="G829" s="881"/>
      <c r="H829" s="98"/>
      <c r="I829" s="98"/>
      <c r="J829" s="98"/>
      <c r="K829" s="98"/>
      <c r="L829" s="98"/>
      <c r="M829" s="98"/>
      <c r="N829" s="98"/>
      <c r="O829" s="98"/>
      <c r="P829" s="98"/>
      <c r="Q829" s="98"/>
      <c r="R829" s="98"/>
      <c r="S829" s="398"/>
      <c r="T829" s="398"/>
      <c r="U829" s="98"/>
      <c r="V829" s="98"/>
      <c r="W829" s="98"/>
      <c r="X829" s="98"/>
      <c r="Y829" s="98"/>
      <c r="Z829" s="98"/>
      <c r="AA829" s="98"/>
      <c r="AB829" s="98"/>
      <c r="AC829" s="98"/>
      <c r="AD829" s="98"/>
      <c r="AE829" s="98"/>
      <c r="AF829" s="98"/>
    </row>
    <row r="830" ht="13.5" customHeight="1">
      <c r="A830" s="98"/>
      <c r="B830" s="98"/>
      <c r="C830" s="98"/>
      <c r="D830" s="98"/>
      <c r="E830" s="98"/>
      <c r="F830" s="78"/>
      <c r="G830" s="881"/>
      <c r="H830" s="98"/>
      <c r="I830" s="98"/>
      <c r="J830" s="98"/>
      <c r="K830" s="98"/>
      <c r="L830" s="98"/>
      <c r="M830" s="98"/>
      <c r="N830" s="98"/>
      <c r="O830" s="98"/>
      <c r="P830" s="98"/>
      <c r="Q830" s="98"/>
      <c r="R830" s="98"/>
      <c r="S830" s="398"/>
      <c r="T830" s="398"/>
      <c r="U830" s="98"/>
      <c r="V830" s="98"/>
      <c r="W830" s="98"/>
      <c r="X830" s="98"/>
      <c r="Y830" s="98"/>
      <c r="Z830" s="98"/>
      <c r="AA830" s="98"/>
      <c r="AB830" s="98"/>
      <c r="AC830" s="98"/>
      <c r="AD830" s="98"/>
      <c r="AE830" s="98"/>
      <c r="AF830" s="98"/>
    </row>
    <row r="831" ht="13.5" customHeight="1">
      <c r="A831" s="98"/>
      <c r="B831" s="98"/>
      <c r="C831" s="98"/>
      <c r="D831" s="98"/>
      <c r="E831" s="98"/>
      <c r="F831" s="78"/>
      <c r="G831" s="881"/>
      <c r="H831" s="98"/>
      <c r="I831" s="98"/>
      <c r="J831" s="98"/>
      <c r="K831" s="98"/>
      <c r="L831" s="98"/>
      <c r="M831" s="98"/>
      <c r="N831" s="98"/>
      <c r="O831" s="98"/>
      <c r="P831" s="98"/>
      <c r="Q831" s="98"/>
      <c r="R831" s="98"/>
      <c r="S831" s="398"/>
      <c r="T831" s="398"/>
      <c r="U831" s="98"/>
      <c r="V831" s="98"/>
      <c r="W831" s="98"/>
      <c r="X831" s="98"/>
      <c r="Y831" s="98"/>
      <c r="Z831" s="98"/>
      <c r="AA831" s="98"/>
      <c r="AB831" s="98"/>
      <c r="AC831" s="98"/>
      <c r="AD831" s="98"/>
      <c r="AE831" s="98"/>
      <c r="AF831" s="98"/>
    </row>
    <row r="832" ht="13.5" customHeight="1">
      <c r="A832" s="98"/>
      <c r="B832" s="98"/>
      <c r="C832" s="98"/>
      <c r="D832" s="98"/>
      <c r="E832" s="98"/>
      <c r="F832" s="78"/>
      <c r="G832" s="881"/>
      <c r="H832" s="98"/>
      <c r="I832" s="98"/>
      <c r="J832" s="98"/>
      <c r="K832" s="98"/>
      <c r="L832" s="98"/>
      <c r="M832" s="98"/>
      <c r="N832" s="98"/>
      <c r="O832" s="98"/>
      <c r="P832" s="98"/>
      <c r="Q832" s="98"/>
      <c r="R832" s="98"/>
      <c r="S832" s="398"/>
      <c r="T832" s="398"/>
      <c r="U832" s="98"/>
      <c r="V832" s="98"/>
      <c r="W832" s="98"/>
      <c r="X832" s="98"/>
      <c r="Y832" s="98"/>
      <c r="Z832" s="98"/>
      <c r="AA832" s="98"/>
      <c r="AB832" s="98"/>
      <c r="AC832" s="98"/>
      <c r="AD832" s="98"/>
      <c r="AE832" s="98"/>
      <c r="AF832" s="98"/>
    </row>
    <row r="833" ht="13.5" customHeight="1">
      <c r="A833" s="98"/>
      <c r="B833" s="98"/>
      <c r="C833" s="98"/>
      <c r="D833" s="98"/>
      <c r="E833" s="98"/>
      <c r="F833" s="78"/>
      <c r="G833" s="881"/>
      <c r="H833" s="98"/>
      <c r="I833" s="98"/>
      <c r="J833" s="98"/>
      <c r="K833" s="98"/>
      <c r="L833" s="98"/>
      <c r="M833" s="98"/>
      <c r="N833" s="98"/>
      <c r="O833" s="98"/>
      <c r="P833" s="98"/>
      <c r="Q833" s="98"/>
      <c r="R833" s="98"/>
      <c r="S833" s="398"/>
      <c r="T833" s="398"/>
      <c r="U833" s="98"/>
      <c r="V833" s="98"/>
      <c r="W833" s="98"/>
      <c r="X833" s="98"/>
      <c r="Y833" s="98"/>
      <c r="Z833" s="98"/>
      <c r="AA833" s="98"/>
      <c r="AB833" s="98"/>
      <c r="AC833" s="98"/>
      <c r="AD833" s="98"/>
      <c r="AE833" s="98"/>
      <c r="AF833" s="98"/>
    </row>
    <row r="834" ht="13.5" customHeight="1">
      <c r="A834" s="98"/>
      <c r="B834" s="98"/>
      <c r="C834" s="98"/>
      <c r="D834" s="98"/>
      <c r="E834" s="98"/>
      <c r="F834" s="78"/>
      <c r="G834" s="881"/>
      <c r="H834" s="98"/>
      <c r="I834" s="98"/>
      <c r="J834" s="98"/>
      <c r="K834" s="98"/>
      <c r="L834" s="98"/>
      <c r="M834" s="98"/>
      <c r="N834" s="98"/>
      <c r="O834" s="98"/>
      <c r="P834" s="98"/>
      <c r="Q834" s="98"/>
      <c r="R834" s="98"/>
      <c r="S834" s="398"/>
      <c r="T834" s="398"/>
      <c r="U834" s="98"/>
      <c r="V834" s="98"/>
      <c r="W834" s="98"/>
      <c r="X834" s="98"/>
      <c r="Y834" s="98"/>
      <c r="Z834" s="98"/>
      <c r="AA834" s="98"/>
      <c r="AB834" s="98"/>
      <c r="AC834" s="98"/>
      <c r="AD834" s="98"/>
      <c r="AE834" s="98"/>
      <c r="AF834" s="98"/>
    </row>
    <row r="835" ht="13.5" customHeight="1">
      <c r="A835" s="98"/>
      <c r="B835" s="98"/>
      <c r="C835" s="98"/>
      <c r="D835" s="98"/>
      <c r="E835" s="98"/>
      <c r="F835" s="78"/>
      <c r="G835" s="881"/>
      <c r="H835" s="98"/>
      <c r="I835" s="98"/>
      <c r="J835" s="98"/>
      <c r="K835" s="98"/>
      <c r="L835" s="98"/>
      <c r="M835" s="98"/>
      <c r="N835" s="98"/>
      <c r="O835" s="98"/>
      <c r="P835" s="98"/>
      <c r="Q835" s="98"/>
      <c r="R835" s="98"/>
      <c r="S835" s="398"/>
      <c r="T835" s="398"/>
      <c r="U835" s="98"/>
      <c r="V835" s="98"/>
      <c r="W835" s="98"/>
      <c r="X835" s="98"/>
      <c r="Y835" s="98"/>
      <c r="Z835" s="98"/>
      <c r="AA835" s="98"/>
      <c r="AB835" s="98"/>
      <c r="AC835" s="98"/>
      <c r="AD835" s="98"/>
      <c r="AE835" s="98"/>
      <c r="AF835" s="98"/>
    </row>
    <row r="836" ht="13.5" customHeight="1">
      <c r="A836" s="98"/>
      <c r="B836" s="98"/>
      <c r="C836" s="98"/>
      <c r="D836" s="98"/>
      <c r="E836" s="98"/>
      <c r="F836" s="78"/>
      <c r="G836" s="881"/>
      <c r="H836" s="98"/>
      <c r="I836" s="98"/>
      <c r="J836" s="98"/>
      <c r="K836" s="98"/>
      <c r="L836" s="98"/>
      <c r="M836" s="98"/>
      <c r="N836" s="98"/>
      <c r="O836" s="98"/>
      <c r="P836" s="98"/>
      <c r="Q836" s="98"/>
      <c r="R836" s="98"/>
      <c r="S836" s="398"/>
      <c r="T836" s="398"/>
      <c r="U836" s="98"/>
      <c r="V836" s="98"/>
      <c r="W836" s="98"/>
      <c r="X836" s="98"/>
      <c r="Y836" s="98"/>
      <c r="Z836" s="98"/>
      <c r="AA836" s="98"/>
      <c r="AB836" s="98"/>
      <c r="AC836" s="98"/>
      <c r="AD836" s="98"/>
      <c r="AE836" s="98"/>
      <c r="AF836" s="98"/>
    </row>
    <row r="837" ht="13.5" customHeight="1">
      <c r="A837" s="98"/>
      <c r="B837" s="98"/>
      <c r="C837" s="98"/>
      <c r="D837" s="98"/>
      <c r="E837" s="98"/>
      <c r="F837" s="78"/>
      <c r="G837" s="881"/>
      <c r="H837" s="98"/>
      <c r="I837" s="98"/>
      <c r="J837" s="98"/>
      <c r="K837" s="98"/>
      <c r="L837" s="98"/>
      <c r="M837" s="98"/>
      <c r="N837" s="98"/>
      <c r="O837" s="98"/>
      <c r="P837" s="98"/>
      <c r="Q837" s="98"/>
      <c r="R837" s="98"/>
      <c r="S837" s="398"/>
      <c r="T837" s="398"/>
      <c r="U837" s="98"/>
      <c r="V837" s="98"/>
      <c r="W837" s="98"/>
      <c r="X837" s="98"/>
      <c r="Y837" s="98"/>
      <c r="Z837" s="98"/>
      <c r="AA837" s="98"/>
      <c r="AB837" s="98"/>
      <c r="AC837" s="98"/>
      <c r="AD837" s="98"/>
      <c r="AE837" s="98"/>
      <c r="AF837" s="98"/>
    </row>
    <row r="838" ht="13.5" customHeight="1">
      <c r="A838" s="98"/>
      <c r="B838" s="98"/>
      <c r="C838" s="98"/>
      <c r="D838" s="98"/>
      <c r="E838" s="98"/>
      <c r="F838" s="78"/>
      <c r="G838" s="881"/>
      <c r="H838" s="98"/>
      <c r="I838" s="98"/>
      <c r="J838" s="98"/>
      <c r="K838" s="98"/>
      <c r="L838" s="98"/>
      <c r="M838" s="98"/>
      <c r="N838" s="98"/>
      <c r="O838" s="98"/>
      <c r="P838" s="98"/>
      <c r="Q838" s="98"/>
      <c r="R838" s="98"/>
      <c r="S838" s="398"/>
      <c r="T838" s="398"/>
      <c r="U838" s="98"/>
      <c r="V838" s="98"/>
      <c r="W838" s="98"/>
      <c r="X838" s="98"/>
      <c r="Y838" s="98"/>
      <c r="Z838" s="98"/>
      <c r="AA838" s="98"/>
      <c r="AB838" s="98"/>
      <c r="AC838" s="98"/>
      <c r="AD838" s="98"/>
      <c r="AE838" s="98"/>
      <c r="AF838" s="98"/>
    </row>
    <row r="839" ht="13.5" customHeight="1">
      <c r="A839" s="98"/>
      <c r="B839" s="98"/>
      <c r="C839" s="98"/>
      <c r="D839" s="98"/>
      <c r="E839" s="98"/>
      <c r="F839" s="78"/>
      <c r="G839" s="881"/>
      <c r="H839" s="98"/>
      <c r="I839" s="98"/>
      <c r="J839" s="98"/>
      <c r="K839" s="98"/>
      <c r="L839" s="98"/>
      <c r="M839" s="98"/>
      <c r="N839" s="98"/>
      <c r="O839" s="98"/>
      <c r="P839" s="98"/>
      <c r="Q839" s="98"/>
      <c r="R839" s="98"/>
      <c r="S839" s="398"/>
      <c r="T839" s="398"/>
      <c r="U839" s="98"/>
      <c r="V839" s="98"/>
      <c r="W839" s="98"/>
      <c r="X839" s="98"/>
      <c r="Y839" s="98"/>
      <c r="Z839" s="98"/>
      <c r="AA839" s="98"/>
      <c r="AB839" s="98"/>
      <c r="AC839" s="98"/>
      <c r="AD839" s="98"/>
      <c r="AE839" s="98"/>
      <c r="AF839" s="98"/>
    </row>
    <row r="840" ht="13.5" customHeight="1">
      <c r="A840" s="98"/>
      <c r="B840" s="98"/>
      <c r="C840" s="98"/>
      <c r="D840" s="98"/>
      <c r="E840" s="98"/>
      <c r="F840" s="78"/>
      <c r="G840" s="881"/>
      <c r="H840" s="98"/>
      <c r="I840" s="98"/>
      <c r="J840" s="98"/>
      <c r="K840" s="98"/>
      <c r="L840" s="98"/>
      <c r="M840" s="98"/>
      <c r="N840" s="98"/>
      <c r="O840" s="98"/>
      <c r="P840" s="98"/>
      <c r="Q840" s="98"/>
      <c r="R840" s="98"/>
      <c r="S840" s="398"/>
      <c r="T840" s="398"/>
      <c r="U840" s="98"/>
      <c r="V840" s="98"/>
      <c r="W840" s="98"/>
      <c r="X840" s="98"/>
      <c r="Y840" s="98"/>
      <c r="Z840" s="98"/>
      <c r="AA840" s="98"/>
      <c r="AB840" s="98"/>
      <c r="AC840" s="98"/>
      <c r="AD840" s="98"/>
      <c r="AE840" s="98"/>
      <c r="AF840" s="98"/>
    </row>
    <row r="841" ht="13.5" customHeight="1">
      <c r="A841" s="98"/>
      <c r="B841" s="98"/>
      <c r="C841" s="98"/>
      <c r="D841" s="98"/>
      <c r="E841" s="98"/>
      <c r="F841" s="78"/>
      <c r="G841" s="881"/>
      <c r="H841" s="98"/>
      <c r="I841" s="98"/>
      <c r="J841" s="98"/>
      <c r="K841" s="98"/>
      <c r="L841" s="98"/>
      <c r="M841" s="98"/>
      <c r="N841" s="98"/>
      <c r="O841" s="98"/>
      <c r="P841" s="98"/>
      <c r="Q841" s="98"/>
      <c r="R841" s="98"/>
      <c r="S841" s="398"/>
      <c r="T841" s="398"/>
      <c r="U841" s="98"/>
      <c r="V841" s="98"/>
      <c r="W841" s="98"/>
      <c r="X841" s="98"/>
      <c r="Y841" s="98"/>
      <c r="Z841" s="98"/>
      <c r="AA841" s="98"/>
      <c r="AB841" s="98"/>
      <c r="AC841" s="98"/>
      <c r="AD841" s="98"/>
      <c r="AE841" s="98"/>
      <c r="AF841" s="98"/>
    </row>
    <row r="842" ht="13.5" customHeight="1">
      <c r="A842" s="98"/>
      <c r="B842" s="98"/>
      <c r="C842" s="98"/>
      <c r="D842" s="98"/>
      <c r="E842" s="98"/>
      <c r="F842" s="78"/>
      <c r="G842" s="881"/>
      <c r="H842" s="98"/>
      <c r="I842" s="98"/>
      <c r="J842" s="98"/>
      <c r="K842" s="98"/>
      <c r="L842" s="98"/>
      <c r="M842" s="98"/>
      <c r="N842" s="98"/>
      <c r="O842" s="98"/>
      <c r="P842" s="98"/>
      <c r="Q842" s="98"/>
      <c r="R842" s="98"/>
      <c r="S842" s="398"/>
      <c r="T842" s="398"/>
      <c r="U842" s="98"/>
      <c r="V842" s="98"/>
      <c r="W842" s="98"/>
      <c r="X842" s="98"/>
      <c r="Y842" s="98"/>
      <c r="Z842" s="98"/>
      <c r="AA842" s="98"/>
      <c r="AB842" s="98"/>
      <c r="AC842" s="98"/>
      <c r="AD842" s="98"/>
      <c r="AE842" s="98"/>
      <c r="AF842" s="98"/>
    </row>
    <row r="843" ht="13.5" customHeight="1">
      <c r="A843" s="98"/>
      <c r="B843" s="98"/>
      <c r="C843" s="98"/>
      <c r="D843" s="98"/>
      <c r="E843" s="98"/>
      <c r="F843" s="78"/>
      <c r="G843" s="881"/>
      <c r="H843" s="98"/>
      <c r="I843" s="98"/>
      <c r="J843" s="98"/>
      <c r="K843" s="98"/>
      <c r="L843" s="98"/>
      <c r="M843" s="98"/>
      <c r="N843" s="98"/>
      <c r="O843" s="98"/>
      <c r="P843" s="98"/>
      <c r="Q843" s="98"/>
      <c r="R843" s="98"/>
      <c r="S843" s="398"/>
      <c r="T843" s="398"/>
      <c r="U843" s="98"/>
      <c r="V843" s="98"/>
      <c r="W843" s="98"/>
      <c r="X843" s="98"/>
      <c r="Y843" s="98"/>
      <c r="Z843" s="98"/>
      <c r="AA843" s="98"/>
      <c r="AB843" s="98"/>
      <c r="AC843" s="98"/>
      <c r="AD843" s="98"/>
      <c r="AE843" s="98"/>
      <c r="AF843" s="98"/>
    </row>
    <row r="844" ht="13.5" customHeight="1">
      <c r="A844" s="98"/>
      <c r="B844" s="98"/>
      <c r="C844" s="98"/>
      <c r="D844" s="98"/>
      <c r="E844" s="98"/>
      <c r="F844" s="78"/>
      <c r="G844" s="881"/>
      <c r="H844" s="98"/>
      <c r="I844" s="98"/>
      <c r="J844" s="98"/>
      <c r="K844" s="98"/>
      <c r="L844" s="98"/>
      <c r="M844" s="98"/>
      <c r="N844" s="98"/>
      <c r="O844" s="98"/>
      <c r="P844" s="98"/>
      <c r="Q844" s="98"/>
      <c r="R844" s="98"/>
      <c r="S844" s="398"/>
      <c r="T844" s="398"/>
      <c r="U844" s="98"/>
      <c r="V844" s="98"/>
      <c r="W844" s="98"/>
      <c r="X844" s="98"/>
      <c r="Y844" s="98"/>
      <c r="Z844" s="98"/>
      <c r="AA844" s="98"/>
      <c r="AB844" s="98"/>
      <c r="AC844" s="98"/>
      <c r="AD844" s="98"/>
      <c r="AE844" s="98"/>
      <c r="AF844" s="98"/>
    </row>
    <row r="845" ht="13.5" customHeight="1">
      <c r="A845" s="98"/>
      <c r="B845" s="98"/>
      <c r="C845" s="98"/>
      <c r="D845" s="98"/>
      <c r="E845" s="98"/>
      <c r="F845" s="78"/>
      <c r="G845" s="881"/>
      <c r="H845" s="98"/>
      <c r="I845" s="98"/>
      <c r="J845" s="98"/>
      <c r="K845" s="98"/>
      <c r="L845" s="98"/>
      <c r="M845" s="98"/>
      <c r="N845" s="98"/>
      <c r="O845" s="98"/>
      <c r="P845" s="98"/>
      <c r="Q845" s="98"/>
      <c r="R845" s="98"/>
      <c r="S845" s="398"/>
      <c r="T845" s="398"/>
      <c r="U845" s="98"/>
      <c r="V845" s="98"/>
      <c r="W845" s="98"/>
      <c r="X845" s="98"/>
      <c r="Y845" s="98"/>
      <c r="Z845" s="98"/>
      <c r="AA845" s="98"/>
      <c r="AB845" s="98"/>
      <c r="AC845" s="98"/>
      <c r="AD845" s="98"/>
      <c r="AE845" s="98"/>
      <c r="AF845" s="98"/>
    </row>
    <row r="846" ht="13.5" customHeight="1">
      <c r="A846" s="98"/>
      <c r="B846" s="98"/>
      <c r="C846" s="98"/>
      <c r="D846" s="98"/>
      <c r="E846" s="98"/>
      <c r="F846" s="78"/>
      <c r="G846" s="881"/>
      <c r="H846" s="98"/>
      <c r="I846" s="98"/>
      <c r="J846" s="98"/>
      <c r="K846" s="98"/>
      <c r="L846" s="98"/>
      <c r="M846" s="98"/>
      <c r="N846" s="98"/>
      <c r="O846" s="98"/>
      <c r="P846" s="98"/>
      <c r="Q846" s="98"/>
      <c r="R846" s="98"/>
      <c r="S846" s="398"/>
      <c r="T846" s="398"/>
      <c r="U846" s="98"/>
      <c r="V846" s="98"/>
      <c r="W846" s="98"/>
      <c r="X846" s="98"/>
      <c r="Y846" s="98"/>
      <c r="Z846" s="98"/>
      <c r="AA846" s="98"/>
      <c r="AB846" s="98"/>
      <c r="AC846" s="98"/>
      <c r="AD846" s="98"/>
      <c r="AE846" s="98"/>
      <c r="AF846" s="98"/>
    </row>
    <row r="847" ht="13.5" customHeight="1">
      <c r="A847" s="98"/>
      <c r="B847" s="98"/>
      <c r="C847" s="98"/>
      <c r="D847" s="98"/>
      <c r="E847" s="98"/>
      <c r="F847" s="78"/>
      <c r="G847" s="881"/>
      <c r="H847" s="98"/>
      <c r="I847" s="98"/>
      <c r="J847" s="98"/>
      <c r="K847" s="98"/>
      <c r="L847" s="98"/>
      <c r="M847" s="98"/>
      <c r="N847" s="98"/>
      <c r="O847" s="98"/>
      <c r="P847" s="98"/>
      <c r="Q847" s="98"/>
      <c r="R847" s="98"/>
      <c r="S847" s="398"/>
      <c r="T847" s="398"/>
      <c r="U847" s="98"/>
      <c r="V847" s="98"/>
      <c r="W847" s="98"/>
      <c r="X847" s="98"/>
      <c r="Y847" s="98"/>
      <c r="Z847" s="98"/>
      <c r="AA847" s="98"/>
      <c r="AB847" s="98"/>
      <c r="AC847" s="98"/>
      <c r="AD847" s="98"/>
      <c r="AE847" s="98"/>
      <c r="AF847" s="98"/>
    </row>
    <row r="848" ht="13.5" customHeight="1">
      <c r="A848" s="98"/>
      <c r="B848" s="98"/>
      <c r="C848" s="98"/>
      <c r="D848" s="98"/>
      <c r="E848" s="98"/>
      <c r="F848" s="78"/>
      <c r="G848" s="881"/>
      <c r="H848" s="98"/>
      <c r="I848" s="98"/>
      <c r="J848" s="98"/>
      <c r="K848" s="98"/>
      <c r="L848" s="98"/>
      <c r="M848" s="98"/>
      <c r="N848" s="98"/>
      <c r="O848" s="98"/>
      <c r="P848" s="98"/>
      <c r="Q848" s="98"/>
      <c r="R848" s="98"/>
      <c r="S848" s="398"/>
      <c r="T848" s="398"/>
      <c r="U848" s="98"/>
      <c r="V848" s="98"/>
      <c r="W848" s="98"/>
      <c r="X848" s="98"/>
      <c r="Y848" s="98"/>
      <c r="Z848" s="98"/>
      <c r="AA848" s="98"/>
      <c r="AB848" s="98"/>
      <c r="AC848" s="98"/>
      <c r="AD848" s="98"/>
      <c r="AE848" s="98"/>
      <c r="AF848" s="98"/>
    </row>
    <row r="849" ht="13.5" customHeight="1">
      <c r="A849" s="98"/>
      <c r="B849" s="98"/>
      <c r="C849" s="98"/>
      <c r="D849" s="98"/>
      <c r="E849" s="98"/>
      <c r="F849" s="78"/>
      <c r="G849" s="881"/>
      <c r="H849" s="98"/>
      <c r="I849" s="98"/>
      <c r="J849" s="98"/>
      <c r="K849" s="98"/>
      <c r="L849" s="98"/>
      <c r="M849" s="98"/>
      <c r="N849" s="98"/>
      <c r="O849" s="98"/>
      <c r="P849" s="98"/>
      <c r="Q849" s="98"/>
      <c r="R849" s="98"/>
      <c r="S849" s="398"/>
      <c r="T849" s="398"/>
      <c r="U849" s="98"/>
      <c r="V849" s="98"/>
      <c r="W849" s="98"/>
      <c r="X849" s="98"/>
      <c r="Y849" s="98"/>
      <c r="Z849" s="98"/>
      <c r="AA849" s="98"/>
      <c r="AB849" s="98"/>
      <c r="AC849" s="98"/>
      <c r="AD849" s="98"/>
      <c r="AE849" s="98"/>
      <c r="AF849" s="98"/>
    </row>
    <row r="850" ht="13.5" customHeight="1">
      <c r="A850" s="98"/>
      <c r="B850" s="98"/>
      <c r="C850" s="98"/>
      <c r="D850" s="98"/>
      <c r="E850" s="98"/>
      <c r="F850" s="78"/>
      <c r="G850" s="881"/>
      <c r="H850" s="98"/>
      <c r="I850" s="98"/>
      <c r="J850" s="98"/>
      <c r="K850" s="98"/>
      <c r="L850" s="98"/>
      <c r="M850" s="98"/>
      <c r="N850" s="98"/>
      <c r="O850" s="98"/>
      <c r="P850" s="98"/>
      <c r="Q850" s="98"/>
      <c r="R850" s="98"/>
      <c r="S850" s="398"/>
      <c r="T850" s="398"/>
      <c r="U850" s="98"/>
      <c r="V850" s="98"/>
      <c r="W850" s="98"/>
      <c r="X850" s="98"/>
      <c r="Y850" s="98"/>
      <c r="Z850" s="98"/>
      <c r="AA850" s="98"/>
      <c r="AB850" s="98"/>
      <c r="AC850" s="98"/>
      <c r="AD850" s="98"/>
      <c r="AE850" s="98"/>
      <c r="AF850" s="98"/>
    </row>
    <row r="851" ht="13.5" customHeight="1">
      <c r="A851" s="98"/>
      <c r="B851" s="98"/>
      <c r="C851" s="98"/>
      <c r="D851" s="98"/>
      <c r="E851" s="98"/>
      <c r="F851" s="78"/>
      <c r="G851" s="881"/>
      <c r="H851" s="98"/>
      <c r="I851" s="98"/>
      <c r="J851" s="98"/>
      <c r="K851" s="98"/>
      <c r="L851" s="98"/>
      <c r="M851" s="98"/>
      <c r="N851" s="98"/>
      <c r="O851" s="98"/>
      <c r="P851" s="98"/>
      <c r="Q851" s="98"/>
      <c r="R851" s="98"/>
      <c r="S851" s="398"/>
      <c r="T851" s="398"/>
      <c r="U851" s="98"/>
      <c r="V851" s="98"/>
      <c r="W851" s="98"/>
      <c r="X851" s="98"/>
      <c r="Y851" s="98"/>
      <c r="Z851" s="98"/>
      <c r="AA851" s="98"/>
      <c r="AB851" s="98"/>
      <c r="AC851" s="98"/>
      <c r="AD851" s="98"/>
      <c r="AE851" s="98"/>
      <c r="AF851" s="98"/>
    </row>
    <row r="852" ht="13.5" customHeight="1">
      <c r="A852" s="98"/>
      <c r="B852" s="98"/>
      <c r="C852" s="98"/>
      <c r="D852" s="98"/>
      <c r="E852" s="98"/>
      <c r="F852" s="78"/>
      <c r="G852" s="881"/>
      <c r="H852" s="98"/>
      <c r="I852" s="98"/>
      <c r="J852" s="98"/>
      <c r="K852" s="98"/>
      <c r="L852" s="98"/>
      <c r="M852" s="98"/>
      <c r="N852" s="98"/>
      <c r="O852" s="98"/>
      <c r="P852" s="98"/>
      <c r="Q852" s="98"/>
      <c r="R852" s="98"/>
      <c r="S852" s="398"/>
      <c r="T852" s="398"/>
      <c r="U852" s="98"/>
      <c r="V852" s="98"/>
      <c r="W852" s="98"/>
      <c r="X852" s="98"/>
      <c r="Y852" s="98"/>
      <c r="Z852" s="98"/>
      <c r="AA852" s="98"/>
      <c r="AB852" s="98"/>
      <c r="AC852" s="98"/>
      <c r="AD852" s="98"/>
      <c r="AE852" s="98"/>
      <c r="AF852" s="98"/>
    </row>
    <row r="853" ht="13.5" customHeight="1">
      <c r="A853" s="98"/>
      <c r="B853" s="98"/>
      <c r="C853" s="98"/>
      <c r="D853" s="98"/>
      <c r="E853" s="98"/>
      <c r="F853" s="78"/>
      <c r="G853" s="881"/>
      <c r="H853" s="98"/>
      <c r="I853" s="98"/>
      <c r="J853" s="98"/>
      <c r="K853" s="98"/>
      <c r="L853" s="98"/>
      <c r="M853" s="98"/>
      <c r="N853" s="98"/>
      <c r="O853" s="98"/>
      <c r="P853" s="98"/>
      <c r="Q853" s="98"/>
      <c r="R853" s="98"/>
      <c r="S853" s="398"/>
      <c r="T853" s="398"/>
      <c r="U853" s="98"/>
      <c r="V853" s="98"/>
      <c r="W853" s="98"/>
      <c r="X853" s="98"/>
      <c r="Y853" s="98"/>
      <c r="Z853" s="98"/>
      <c r="AA853" s="98"/>
      <c r="AB853" s="98"/>
      <c r="AC853" s="98"/>
      <c r="AD853" s="98"/>
      <c r="AE853" s="98"/>
      <c r="AF853" s="98"/>
    </row>
    <row r="854" ht="13.5" customHeight="1">
      <c r="A854" s="98"/>
      <c r="B854" s="98"/>
      <c r="C854" s="98"/>
      <c r="D854" s="98"/>
      <c r="E854" s="98"/>
      <c r="F854" s="78"/>
      <c r="G854" s="881"/>
      <c r="H854" s="98"/>
      <c r="I854" s="98"/>
      <c r="J854" s="98"/>
      <c r="K854" s="98"/>
      <c r="L854" s="98"/>
      <c r="M854" s="98"/>
      <c r="N854" s="98"/>
      <c r="O854" s="98"/>
      <c r="P854" s="98"/>
      <c r="Q854" s="98"/>
      <c r="R854" s="98"/>
      <c r="S854" s="398"/>
      <c r="T854" s="398"/>
      <c r="U854" s="98"/>
      <c r="V854" s="98"/>
      <c r="W854" s="98"/>
      <c r="X854" s="98"/>
      <c r="Y854" s="98"/>
      <c r="Z854" s="98"/>
      <c r="AA854" s="98"/>
      <c r="AB854" s="98"/>
      <c r="AC854" s="98"/>
      <c r="AD854" s="98"/>
      <c r="AE854" s="98"/>
      <c r="AF854" s="98"/>
    </row>
    <row r="855" ht="13.5" customHeight="1">
      <c r="A855" s="98"/>
      <c r="B855" s="98"/>
      <c r="C855" s="98"/>
      <c r="D855" s="98"/>
      <c r="E855" s="98"/>
      <c r="F855" s="78"/>
      <c r="G855" s="881"/>
      <c r="H855" s="98"/>
      <c r="I855" s="98"/>
      <c r="J855" s="98"/>
      <c r="K855" s="98"/>
      <c r="L855" s="98"/>
      <c r="M855" s="98"/>
      <c r="N855" s="98"/>
      <c r="O855" s="98"/>
      <c r="P855" s="98"/>
      <c r="Q855" s="98"/>
      <c r="R855" s="98"/>
      <c r="S855" s="398"/>
      <c r="T855" s="398"/>
      <c r="U855" s="98"/>
      <c r="V855" s="98"/>
      <c r="W855" s="98"/>
      <c r="X855" s="98"/>
      <c r="Y855" s="98"/>
      <c r="Z855" s="98"/>
      <c r="AA855" s="98"/>
      <c r="AB855" s="98"/>
      <c r="AC855" s="98"/>
      <c r="AD855" s="98"/>
      <c r="AE855" s="98"/>
      <c r="AF855" s="98"/>
    </row>
    <row r="856" ht="13.5" customHeight="1">
      <c r="A856" s="98"/>
      <c r="B856" s="98"/>
      <c r="C856" s="98"/>
      <c r="D856" s="98"/>
      <c r="E856" s="98"/>
      <c r="F856" s="78"/>
      <c r="G856" s="881"/>
      <c r="H856" s="98"/>
      <c r="I856" s="98"/>
      <c r="J856" s="98"/>
      <c r="K856" s="98"/>
      <c r="L856" s="98"/>
      <c r="M856" s="98"/>
      <c r="N856" s="98"/>
      <c r="O856" s="98"/>
      <c r="P856" s="98"/>
      <c r="Q856" s="98"/>
      <c r="R856" s="98"/>
      <c r="S856" s="398"/>
      <c r="T856" s="398"/>
      <c r="U856" s="98"/>
      <c r="V856" s="98"/>
      <c r="W856" s="98"/>
      <c r="X856" s="98"/>
      <c r="Y856" s="98"/>
      <c r="Z856" s="98"/>
      <c r="AA856" s="98"/>
      <c r="AB856" s="98"/>
      <c r="AC856" s="98"/>
      <c r="AD856" s="98"/>
      <c r="AE856" s="98"/>
      <c r="AF856" s="98"/>
    </row>
    <row r="857" ht="13.5" customHeight="1">
      <c r="A857" s="98"/>
      <c r="B857" s="98"/>
      <c r="C857" s="98"/>
      <c r="D857" s="98"/>
      <c r="E857" s="98"/>
      <c r="F857" s="78"/>
      <c r="G857" s="881"/>
      <c r="H857" s="98"/>
      <c r="I857" s="98"/>
      <c r="J857" s="98"/>
      <c r="K857" s="98"/>
      <c r="L857" s="98"/>
      <c r="M857" s="98"/>
      <c r="N857" s="98"/>
      <c r="O857" s="98"/>
      <c r="P857" s="98"/>
      <c r="Q857" s="98"/>
      <c r="R857" s="98"/>
      <c r="S857" s="398"/>
      <c r="T857" s="398"/>
      <c r="U857" s="98"/>
      <c r="V857" s="98"/>
      <c r="W857" s="98"/>
      <c r="X857" s="98"/>
      <c r="Y857" s="98"/>
      <c r="Z857" s="98"/>
      <c r="AA857" s="98"/>
      <c r="AB857" s="98"/>
      <c r="AC857" s="98"/>
      <c r="AD857" s="98"/>
      <c r="AE857" s="98"/>
      <c r="AF857" s="98"/>
    </row>
    <row r="858" ht="13.5" customHeight="1">
      <c r="A858" s="98"/>
      <c r="B858" s="98"/>
      <c r="C858" s="98"/>
      <c r="D858" s="98"/>
      <c r="E858" s="98"/>
      <c r="F858" s="78"/>
      <c r="G858" s="881"/>
      <c r="H858" s="98"/>
      <c r="I858" s="98"/>
      <c r="J858" s="98"/>
      <c r="K858" s="98"/>
      <c r="L858" s="98"/>
      <c r="M858" s="98"/>
      <c r="N858" s="98"/>
      <c r="O858" s="98"/>
      <c r="P858" s="98"/>
      <c r="Q858" s="98"/>
      <c r="R858" s="98"/>
      <c r="S858" s="398"/>
      <c r="T858" s="398"/>
      <c r="U858" s="98"/>
      <c r="V858" s="98"/>
      <c r="W858" s="98"/>
      <c r="X858" s="98"/>
      <c r="Y858" s="98"/>
      <c r="Z858" s="98"/>
      <c r="AA858" s="98"/>
      <c r="AB858" s="98"/>
      <c r="AC858" s="98"/>
      <c r="AD858" s="98"/>
      <c r="AE858" s="98"/>
      <c r="AF858" s="98"/>
    </row>
    <row r="859" ht="13.5" customHeight="1">
      <c r="A859" s="98"/>
      <c r="B859" s="98"/>
      <c r="C859" s="98"/>
      <c r="D859" s="98"/>
      <c r="E859" s="98"/>
      <c r="F859" s="78"/>
      <c r="G859" s="881"/>
      <c r="H859" s="98"/>
      <c r="I859" s="98"/>
      <c r="J859" s="98"/>
      <c r="K859" s="98"/>
      <c r="L859" s="98"/>
      <c r="M859" s="98"/>
      <c r="N859" s="98"/>
      <c r="O859" s="98"/>
      <c r="P859" s="98"/>
      <c r="Q859" s="98"/>
      <c r="R859" s="98"/>
      <c r="S859" s="398"/>
      <c r="T859" s="398"/>
      <c r="U859" s="98"/>
      <c r="V859" s="98"/>
      <c r="W859" s="98"/>
      <c r="X859" s="98"/>
      <c r="Y859" s="98"/>
      <c r="Z859" s="98"/>
      <c r="AA859" s="98"/>
      <c r="AB859" s="98"/>
      <c r="AC859" s="98"/>
      <c r="AD859" s="98"/>
      <c r="AE859" s="98"/>
      <c r="AF859" s="98"/>
    </row>
    <row r="860" ht="13.5" customHeight="1">
      <c r="A860" s="98"/>
      <c r="B860" s="98"/>
      <c r="C860" s="98"/>
      <c r="D860" s="98"/>
      <c r="E860" s="98"/>
      <c r="F860" s="78"/>
      <c r="G860" s="881"/>
      <c r="H860" s="98"/>
      <c r="I860" s="98"/>
      <c r="J860" s="98"/>
      <c r="K860" s="98"/>
      <c r="L860" s="98"/>
      <c r="M860" s="98"/>
      <c r="N860" s="98"/>
      <c r="O860" s="98"/>
      <c r="P860" s="98"/>
      <c r="Q860" s="98"/>
      <c r="R860" s="98"/>
      <c r="S860" s="398"/>
      <c r="T860" s="398"/>
      <c r="U860" s="98"/>
      <c r="V860" s="98"/>
      <c r="W860" s="98"/>
      <c r="X860" s="98"/>
      <c r="Y860" s="98"/>
      <c r="Z860" s="98"/>
      <c r="AA860" s="98"/>
      <c r="AB860" s="98"/>
      <c r="AC860" s="98"/>
      <c r="AD860" s="98"/>
      <c r="AE860" s="98"/>
      <c r="AF860" s="98"/>
    </row>
    <row r="861" ht="13.5" customHeight="1">
      <c r="A861" s="98"/>
      <c r="B861" s="98"/>
      <c r="C861" s="98"/>
      <c r="D861" s="98"/>
      <c r="E861" s="98"/>
      <c r="F861" s="78"/>
      <c r="G861" s="881"/>
      <c r="H861" s="98"/>
      <c r="I861" s="98"/>
      <c r="J861" s="98"/>
      <c r="K861" s="98"/>
      <c r="L861" s="98"/>
      <c r="M861" s="98"/>
      <c r="N861" s="98"/>
      <c r="O861" s="98"/>
      <c r="P861" s="98"/>
      <c r="Q861" s="98"/>
      <c r="R861" s="98"/>
      <c r="S861" s="398"/>
      <c r="T861" s="398"/>
      <c r="U861" s="98"/>
      <c r="V861" s="98"/>
      <c r="W861" s="98"/>
      <c r="X861" s="98"/>
      <c r="Y861" s="98"/>
      <c r="Z861" s="98"/>
      <c r="AA861" s="98"/>
      <c r="AB861" s="98"/>
      <c r="AC861" s="98"/>
      <c r="AD861" s="98"/>
      <c r="AE861" s="98"/>
      <c r="AF861" s="98"/>
    </row>
    <row r="862" ht="13.5" customHeight="1">
      <c r="A862" s="98"/>
      <c r="B862" s="98"/>
      <c r="C862" s="98"/>
      <c r="D862" s="98"/>
      <c r="E862" s="98"/>
      <c r="F862" s="78"/>
      <c r="G862" s="881"/>
      <c r="H862" s="98"/>
      <c r="I862" s="98"/>
      <c r="J862" s="98"/>
      <c r="K862" s="98"/>
      <c r="L862" s="98"/>
      <c r="M862" s="98"/>
      <c r="N862" s="98"/>
      <c r="O862" s="98"/>
      <c r="P862" s="98"/>
      <c r="Q862" s="98"/>
      <c r="R862" s="98"/>
      <c r="S862" s="398"/>
      <c r="T862" s="398"/>
      <c r="U862" s="98"/>
      <c r="V862" s="98"/>
      <c r="W862" s="98"/>
      <c r="X862" s="98"/>
      <c r="Y862" s="98"/>
      <c r="Z862" s="98"/>
      <c r="AA862" s="98"/>
      <c r="AB862" s="98"/>
      <c r="AC862" s="98"/>
      <c r="AD862" s="98"/>
      <c r="AE862" s="98"/>
      <c r="AF862" s="98"/>
    </row>
    <row r="863" ht="13.5" customHeight="1">
      <c r="A863" s="98"/>
      <c r="B863" s="98"/>
      <c r="C863" s="98"/>
      <c r="D863" s="98"/>
      <c r="E863" s="98"/>
      <c r="F863" s="78"/>
      <c r="G863" s="881"/>
      <c r="H863" s="98"/>
      <c r="I863" s="98"/>
      <c r="J863" s="98"/>
      <c r="K863" s="98"/>
      <c r="L863" s="98"/>
      <c r="M863" s="98"/>
      <c r="N863" s="98"/>
      <c r="O863" s="98"/>
      <c r="P863" s="98"/>
      <c r="Q863" s="98"/>
      <c r="R863" s="98"/>
      <c r="S863" s="398"/>
      <c r="T863" s="398"/>
      <c r="U863" s="98"/>
      <c r="V863" s="98"/>
      <c r="W863" s="98"/>
      <c r="X863" s="98"/>
      <c r="Y863" s="98"/>
      <c r="Z863" s="98"/>
      <c r="AA863" s="98"/>
      <c r="AB863" s="98"/>
      <c r="AC863" s="98"/>
      <c r="AD863" s="98"/>
      <c r="AE863" s="98"/>
      <c r="AF863" s="98"/>
    </row>
    <row r="864" ht="13.5" customHeight="1">
      <c r="A864" s="98"/>
      <c r="B864" s="98"/>
      <c r="C864" s="98"/>
      <c r="D864" s="98"/>
      <c r="E864" s="98"/>
      <c r="F864" s="78"/>
      <c r="G864" s="881"/>
      <c r="H864" s="98"/>
      <c r="I864" s="98"/>
      <c r="J864" s="98"/>
      <c r="K864" s="98"/>
      <c r="L864" s="98"/>
      <c r="M864" s="98"/>
      <c r="N864" s="98"/>
      <c r="O864" s="98"/>
      <c r="P864" s="98"/>
      <c r="Q864" s="98"/>
      <c r="R864" s="98"/>
      <c r="S864" s="398"/>
      <c r="T864" s="398"/>
      <c r="U864" s="98"/>
      <c r="V864" s="98"/>
      <c r="W864" s="98"/>
      <c r="X864" s="98"/>
      <c r="Y864" s="98"/>
      <c r="Z864" s="98"/>
      <c r="AA864" s="98"/>
      <c r="AB864" s="98"/>
      <c r="AC864" s="98"/>
      <c r="AD864" s="98"/>
      <c r="AE864" s="98"/>
      <c r="AF864" s="98"/>
    </row>
    <row r="865" ht="13.5" customHeight="1">
      <c r="A865" s="98"/>
      <c r="B865" s="98"/>
      <c r="C865" s="98"/>
      <c r="D865" s="98"/>
      <c r="E865" s="98"/>
      <c r="F865" s="78"/>
      <c r="G865" s="881"/>
      <c r="H865" s="98"/>
      <c r="I865" s="98"/>
      <c r="J865" s="98"/>
      <c r="K865" s="98"/>
      <c r="L865" s="98"/>
      <c r="M865" s="98"/>
      <c r="N865" s="98"/>
      <c r="O865" s="98"/>
      <c r="P865" s="98"/>
      <c r="Q865" s="98"/>
      <c r="R865" s="98"/>
      <c r="S865" s="398"/>
      <c r="T865" s="398"/>
      <c r="U865" s="98"/>
      <c r="V865" s="98"/>
      <c r="W865" s="98"/>
      <c r="X865" s="98"/>
      <c r="Y865" s="98"/>
      <c r="Z865" s="98"/>
      <c r="AA865" s="98"/>
      <c r="AB865" s="98"/>
      <c r="AC865" s="98"/>
      <c r="AD865" s="98"/>
      <c r="AE865" s="98"/>
      <c r="AF865" s="98"/>
    </row>
    <row r="866" ht="13.5" customHeight="1">
      <c r="A866" s="98"/>
      <c r="B866" s="98"/>
      <c r="C866" s="98"/>
      <c r="D866" s="98"/>
      <c r="E866" s="98"/>
      <c r="F866" s="78"/>
      <c r="G866" s="881"/>
      <c r="H866" s="98"/>
      <c r="I866" s="98"/>
      <c r="J866" s="98"/>
      <c r="K866" s="98"/>
      <c r="L866" s="98"/>
      <c r="M866" s="98"/>
      <c r="N866" s="98"/>
      <c r="O866" s="98"/>
      <c r="P866" s="98"/>
      <c r="Q866" s="98"/>
      <c r="R866" s="98"/>
      <c r="S866" s="398"/>
      <c r="T866" s="398"/>
      <c r="U866" s="98"/>
      <c r="V866" s="98"/>
      <c r="W866" s="98"/>
      <c r="X866" s="98"/>
      <c r="Y866" s="98"/>
      <c r="Z866" s="98"/>
      <c r="AA866" s="98"/>
      <c r="AB866" s="98"/>
      <c r="AC866" s="98"/>
      <c r="AD866" s="98"/>
      <c r="AE866" s="98"/>
      <c r="AF866" s="98"/>
    </row>
    <row r="867" ht="13.5" customHeight="1">
      <c r="A867" s="98"/>
      <c r="B867" s="98"/>
      <c r="C867" s="98"/>
      <c r="D867" s="98"/>
      <c r="E867" s="98"/>
      <c r="F867" s="78"/>
      <c r="G867" s="881"/>
      <c r="H867" s="98"/>
      <c r="I867" s="98"/>
      <c r="J867" s="98"/>
      <c r="K867" s="98"/>
      <c r="L867" s="98"/>
      <c r="M867" s="98"/>
      <c r="N867" s="98"/>
      <c r="O867" s="98"/>
      <c r="P867" s="98"/>
      <c r="Q867" s="98"/>
      <c r="R867" s="98"/>
      <c r="S867" s="398"/>
      <c r="T867" s="398"/>
      <c r="U867" s="98"/>
      <c r="V867" s="98"/>
      <c r="W867" s="98"/>
      <c r="X867" s="98"/>
      <c r="Y867" s="98"/>
      <c r="Z867" s="98"/>
      <c r="AA867" s="98"/>
      <c r="AB867" s="98"/>
      <c r="AC867" s="98"/>
      <c r="AD867" s="98"/>
      <c r="AE867" s="98"/>
      <c r="AF867" s="98"/>
    </row>
    <row r="868" ht="13.5" customHeight="1">
      <c r="A868" s="98"/>
      <c r="B868" s="98"/>
      <c r="C868" s="98"/>
      <c r="D868" s="98"/>
      <c r="E868" s="98"/>
      <c r="F868" s="78"/>
      <c r="G868" s="881"/>
      <c r="H868" s="98"/>
      <c r="I868" s="98"/>
      <c r="J868" s="98"/>
      <c r="K868" s="98"/>
      <c r="L868" s="98"/>
      <c r="M868" s="98"/>
      <c r="N868" s="98"/>
      <c r="O868" s="98"/>
      <c r="P868" s="98"/>
      <c r="Q868" s="98"/>
      <c r="R868" s="98"/>
      <c r="S868" s="398"/>
      <c r="T868" s="398"/>
      <c r="U868" s="98"/>
      <c r="V868" s="98"/>
      <c r="W868" s="98"/>
      <c r="X868" s="98"/>
      <c r="Y868" s="98"/>
      <c r="Z868" s="98"/>
      <c r="AA868" s="98"/>
      <c r="AB868" s="98"/>
      <c r="AC868" s="98"/>
      <c r="AD868" s="98"/>
      <c r="AE868" s="98"/>
      <c r="AF868" s="98"/>
    </row>
    <row r="869" ht="13.5" customHeight="1">
      <c r="A869" s="98"/>
      <c r="B869" s="98"/>
      <c r="C869" s="98"/>
      <c r="D869" s="98"/>
      <c r="E869" s="98"/>
      <c r="F869" s="78"/>
      <c r="G869" s="881"/>
      <c r="H869" s="98"/>
      <c r="I869" s="98"/>
      <c r="J869" s="98"/>
      <c r="K869" s="98"/>
      <c r="L869" s="98"/>
      <c r="M869" s="98"/>
      <c r="N869" s="98"/>
      <c r="O869" s="98"/>
      <c r="P869" s="98"/>
      <c r="Q869" s="98"/>
      <c r="R869" s="98"/>
      <c r="S869" s="398"/>
      <c r="T869" s="398"/>
      <c r="U869" s="98"/>
      <c r="V869" s="98"/>
      <c r="W869" s="98"/>
      <c r="X869" s="98"/>
      <c r="Y869" s="98"/>
      <c r="Z869" s="98"/>
      <c r="AA869" s="98"/>
      <c r="AB869" s="98"/>
      <c r="AC869" s="98"/>
      <c r="AD869" s="98"/>
      <c r="AE869" s="98"/>
      <c r="AF869" s="98"/>
    </row>
    <row r="870" ht="13.5" customHeight="1">
      <c r="A870" s="98"/>
      <c r="B870" s="98"/>
      <c r="C870" s="98"/>
      <c r="D870" s="98"/>
      <c r="E870" s="98"/>
      <c r="F870" s="78"/>
      <c r="G870" s="881"/>
      <c r="H870" s="98"/>
      <c r="I870" s="98"/>
      <c r="J870" s="98"/>
      <c r="K870" s="98"/>
      <c r="L870" s="98"/>
      <c r="M870" s="98"/>
      <c r="N870" s="98"/>
      <c r="O870" s="98"/>
      <c r="P870" s="98"/>
      <c r="Q870" s="98"/>
      <c r="R870" s="98"/>
      <c r="S870" s="398"/>
      <c r="T870" s="398"/>
      <c r="U870" s="98"/>
      <c r="V870" s="98"/>
      <c r="W870" s="98"/>
      <c r="X870" s="98"/>
      <c r="Y870" s="98"/>
      <c r="Z870" s="98"/>
      <c r="AA870" s="98"/>
      <c r="AB870" s="98"/>
      <c r="AC870" s="98"/>
      <c r="AD870" s="98"/>
      <c r="AE870" s="98"/>
      <c r="AF870" s="98"/>
    </row>
    <row r="871" ht="13.5" customHeight="1">
      <c r="A871" s="98"/>
      <c r="B871" s="98"/>
      <c r="C871" s="98"/>
      <c r="D871" s="98"/>
      <c r="E871" s="98"/>
      <c r="F871" s="78"/>
      <c r="G871" s="881"/>
      <c r="H871" s="98"/>
      <c r="I871" s="98"/>
      <c r="J871" s="98"/>
      <c r="K871" s="98"/>
      <c r="L871" s="98"/>
      <c r="M871" s="98"/>
      <c r="N871" s="98"/>
      <c r="O871" s="98"/>
      <c r="P871" s="98"/>
      <c r="Q871" s="98"/>
      <c r="R871" s="98"/>
      <c r="S871" s="398"/>
      <c r="T871" s="398"/>
      <c r="U871" s="98"/>
      <c r="V871" s="98"/>
      <c r="W871" s="98"/>
      <c r="X871" s="98"/>
      <c r="Y871" s="98"/>
      <c r="Z871" s="98"/>
      <c r="AA871" s="98"/>
      <c r="AB871" s="98"/>
      <c r="AC871" s="98"/>
      <c r="AD871" s="98"/>
      <c r="AE871" s="98"/>
      <c r="AF871" s="98"/>
    </row>
    <row r="872" ht="13.5" customHeight="1">
      <c r="A872" s="98"/>
      <c r="B872" s="98"/>
      <c r="C872" s="98"/>
      <c r="D872" s="98"/>
      <c r="E872" s="98"/>
      <c r="F872" s="78"/>
      <c r="G872" s="881"/>
      <c r="H872" s="98"/>
      <c r="I872" s="98"/>
      <c r="J872" s="98"/>
      <c r="K872" s="98"/>
      <c r="L872" s="98"/>
      <c r="M872" s="98"/>
      <c r="N872" s="98"/>
      <c r="O872" s="98"/>
      <c r="P872" s="98"/>
      <c r="Q872" s="98"/>
      <c r="R872" s="98"/>
      <c r="S872" s="398"/>
      <c r="T872" s="398"/>
      <c r="U872" s="98"/>
      <c r="V872" s="98"/>
      <c r="W872" s="98"/>
      <c r="X872" s="98"/>
      <c r="Y872" s="98"/>
      <c r="Z872" s="98"/>
      <c r="AA872" s="98"/>
      <c r="AB872" s="98"/>
      <c r="AC872" s="98"/>
      <c r="AD872" s="98"/>
      <c r="AE872" s="98"/>
      <c r="AF872" s="98"/>
    </row>
    <row r="873" ht="13.5" customHeight="1">
      <c r="A873" s="98"/>
      <c r="B873" s="98"/>
      <c r="C873" s="98"/>
      <c r="D873" s="98"/>
      <c r="E873" s="98"/>
      <c r="F873" s="78"/>
      <c r="G873" s="881"/>
      <c r="H873" s="98"/>
      <c r="I873" s="98"/>
      <c r="J873" s="98"/>
      <c r="K873" s="98"/>
      <c r="L873" s="98"/>
      <c r="M873" s="98"/>
      <c r="N873" s="98"/>
      <c r="O873" s="98"/>
      <c r="P873" s="98"/>
      <c r="Q873" s="98"/>
      <c r="R873" s="98"/>
      <c r="S873" s="398"/>
      <c r="T873" s="398"/>
      <c r="U873" s="98"/>
      <c r="V873" s="98"/>
      <c r="W873" s="98"/>
      <c r="X873" s="98"/>
      <c r="Y873" s="98"/>
      <c r="Z873" s="98"/>
      <c r="AA873" s="98"/>
      <c r="AB873" s="98"/>
      <c r="AC873" s="98"/>
      <c r="AD873" s="98"/>
      <c r="AE873" s="98"/>
      <c r="AF873" s="98"/>
    </row>
    <row r="874" ht="13.5" customHeight="1">
      <c r="A874" s="98"/>
      <c r="B874" s="98"/>
      <c r="C874" s="98"/>
      <c r="D874" s="98"/>
      <c r="E874" s="98"/>
      <c r="F874" s="78"/>
      <c r="G874" s="881"/>
      <c r="H874" s="98"/>
      <c r="I874" s="98"/>
      <c r="J874" s="98"/>
      <c r="K874" s="98"/>
      <c r="L874" s="98"/>
      <c r="M874" s="98"/>
      <c r="N874" s="98"/>
      <c r="O874" s="98"/>
      <c r="P874" s="98"/>
      <c r="Q874" s="98"/>
      <c r="R874" s="98"/>
      <c r="S874" s="398"/>
      <c r="T874" s="398"/>
      <c r="U874" s="98"/>
      <c r="V874" s="98"/>
      <c r="W874" s="98"/>
      <c r="X874" s="98"/>
      <c r="Y874" s="98"/>
      <c r="Z874" s="98"/>
      <c r="AA874" s="98"/>
      <c r="AB874" s="98"/>
      <c r="AC874" s="98"/>
      <c r="AD874" s="98"/>
      <c r="AE874" s="98"/>
      <c r="AF874" s="98"/>
    </row>
    <row r="875" ht="13.5" customHeight="1">
      <c r="A875" s="98"/>
      <c r="B875" s="98"/>
      <c r="C875" s="98"/>
      <c r="D875" s="98"/>
      <c r="E875" s="98"/>
      <c r="F875" s="78"/>
      <c r="G875" s="881"/>
      <c r="H875" s="98"/>
      <c r="I875" s="98"/>
      <c r="J875" s="98"/>
      <c r="K875" s="98"/>
      <c r="L875" s="98"/>
      <c r="M875" s="98"/>
      <c r="N875" s="98"/>
      <c r="O875" s="98"/>
      <c r="P875" s="98"/>
      <c r="Q875" s="98"/>
      <c r="R875" s="98"/>
      <c r="S875" s="398"/>
      <c r="T875" s="398"/>
      <c r="U875" s="98"/>
      <c r="V875" s="98"/>
      <c r="W875" s="98"/>
      <c r="X875" s="98"/>
      <c r="Y875" s="98"/>
      <c r="Z875" s="98"/>
      <c r="AA875" s="98"/>
      <c r="AB875" s="98"/>
      <c r="AC875" s="98"/>
      <c r="AD875" s="98"/>
      <c r="AE875" s="98"/>
      <c r="AF875" s="98"/>
    </row>
    <row r="876" ht="13.5" customHeight="1">
      <c r="A876" s="98"/>
      <c r="B876" s="98"/>
      <c r="C876" s="98"/>
      <c r="D876" s="98"/>
      <c r="E876" s="98"/>
      <c r="F876" s="78"/>
      <c r="G876" s="881"/>
      <c r="H876" s="98"/>
      <c r="I876" s="98"/>
      <c r="J876" s="98"/>
      <c r="K876" s="98"/>
      <c r="L876" s="98"/>
      <c r="M876" s="98"/>
      <c r="N876" s="98"/>
      <c r="O876" s="98"/>
      <c r="P876" s="98"/>
      <c r="Q876" s="98"/>
      <c r="R876" s="98"/>
      <c r="S876" s="398"/>
      <c r="T876" s="398"/>
      <c r="U876" s="98"/>
      <c r="V876" s="98"/>
      <c r="W876" s="98"/>
      <c r="X876" s="98"/>
      <c r="Y876" s="98"/>
      <c r="Z876" s="98"/>
      <c r="AA876" s="98"/>
      <c r="AB876" s="98"/>
      <c r="AC876" s="98"/>
      <c r="AD876" s="98"/>
      <c r="AE876" s="98"/>
      <c r="AF876" s="98"/>
    </row>
    <row r="877" ht="13.5" customHeight="1">
      <c r="A877" s="98"/>
      <c r="B877" s="98"/>
      <c r="C877" s="98"/>
      <c r="D877" s="98"/>
      <c r="E877" s="98"/>
      <c r="F877" s="78"/>
      <c r="G877" s="881"/>
      <c r="H877" s="98"/>
      <c r="I877" s="98"/>
      <c r="J877" s="98"/>
      <c r="K877" s="98"/>
      <c r="L877" s="98"/>
      <c r="M877" s="98"/>
      <c r="N877" s="98"/>
      <c r="O877" s="98"/>
      <c r="P877" s="98"/>
      <c r="Q877" s="98"/>
      <c r="R877" s="98"/>
      <c r="S877" s="398"/>
      <c r="T877" s="398"/>
      <c r="U877" s="98"/>
      <c r="V877" s="98"/>
      <c r="W877" s="98"/>
      <c r="X877" s="98"/>
      <c r="Y877" s="98"/>
      <c r="Z877" s="98"/>
      <c r="AA877" s="98"/>
      <c r="AB877" s="98"/>
      <c r="AC877" s="98"/>
      <c r="AD877" s="98"/>
      <c r="AE877" s="98"/>
      <c r="AF877" s="98"/>
    </row>
    <row r="878" ht="13.5" customHeight="1">
      <c r="A878" s="98"/>
      <c r="B878" s="98"/>
      <c r="C878" s="98"/>
      <c r="D878" s="98"/>
      <c r="E878" s="98"/>
      <c r="F878" s="78"/>
      <c r="G878" s="881"/>
      <c r="H878" s="98"/>
      <c r="I878" s="98"/>
      <c r="J878" s="98"/>
      <c r="K878" s="98"/>
      <c r="L878" s="98"/>
      <c r="M878" s="98"/>
      <c r="N878" s="98"/>
      <c r="O878" s="98"/>
      <c r="P878" s="98"/>
      <c r="Q878" s="98"/>
      <c r="R878" s="98"/>
      <c r="S878" s="398"/>
      <c r="T878" s="398"/>
      <c r="U878" s="98"/>
      <c r="V878" s="98"/>
      <c r="W878" s="98"/>
      <c r="X878" s="98"/>
      <c r="Y878" s="98"/>
      <c r="Z878" s="98"/>
      <c r="AA878" s="98"/>
      <c r="AB878" s="98"/>
      <c r="AC878" s="98"/>
      <c r="AD878" s="98"/>
      <c r="AE878" s="98"/>
      <c r="AF878" s="98"/>
    </row>
    <row r="879" ht="13.5" customHeight="1">
      <c r="A879" s="98"/>
      <c r="B879" s="98"/>
      <c r="C879" s="98"/>
      <c r="D879" s="98"/>
      <c r="E879" s="98"/>
      <c r="F879" s="78"/>
      <c r="G879" s="881"/>
      <c r="H879" s="98"/>
      <c r="I879" s="98"/>
      <c r="J879" s="98"/>
      <c r="K879" s="98"/>
      <c r="L879" s="98"/>
      <c r="M879" s="98"/>
      <c r="N879" s="98"/>
      <c r="O879" s="98"/>
      <c r="P879" s="98"/>
      <c r="Q879" s="98"/>
      <c r="R879" s="98"/>
      <c r="S879" s="398"/>
      <c r="T879" s="398"/>
      <c r="U879" s="98"/>
      <c r="V879" s="98"/>
      <c r="W879" s="98"/>
      <c r="X879" s="98"/>
      <c r="Y879" s="98"/>
      <c r="Z879" s="98"/>
      <c r="AA879" s="98"/>
      <c r="AB879" s="98"/>
      <c r="AC879" s="98"/>
      <c r="AD879" s="98"/>
      <c r="AE879" s="98"/>
      <c r="AF879" s="98"/>
    </row>
    <row r="880" ht="13.5" customHeight="1">
      <c r="A880" s="98"/>
      <c r="B880" s="98"/>
      <c r="C880" s="98"/>
      <c r="D880" s="98"/>
      <c r="E880" s="98"/>
      <c r="F880" s="78"/>
      <c r="G880" s="881"/>
      <c r="H880" s="98"/>
      <c r="I880" s="98"/>
      <c r="J880" s="98"/>
      <c r="K880" s="98"/>
      <c r="L880" s="98"/>
      <c r="M880" s="98"/>
      <c r="N880" s="98"/>
      <c r="O880" s="98"/>
      <c r="P880" s="98"/>
      <c r="Q880" s="98"/>
      <c r="R880" s="98"/>
      <c r="S880" s="398"/>
      <c r="T880" s="398"/>
      <c r="U880" s="98"/>
      <c r="V880" s="98"/>
      <c r="W880" s="98"/>
      <c r="X880" s="98"/>
      <c r="Y880" s="98"/>
      <c r="Z880" s="98"/>
      <c r="AA880" s="98"/>
      <c r="AB880" s="98"/>
      <c r="AC880" s="98"/>
      <c r="AD880" s="98"/>
      <c r="AE880" s="98"/>
      <c r="AF880" s="98"/>
    </row>
    <row r="881" ht="13.5" customHeight="1">
      <c r="A881" s="98"/>
      <c r="B881" s="98"/>
      <c r="C881" s="98"/>
      <c r="D881" s="98"/>
      <c r="E881" s="98"/>
      <c r="F881" s="78"/>
      <c r="G881" s="881"/>
      <c r="H881" s="98"/>
      <c r="I881" s="98"/>
      <c r="J881" s="98"/>
      <c r="K881" s="98"/>
      <c r="L881" s="98"/>
      <c r="M881" s="98"/>
      <c r="N881" s="98"/>
      <c r="O881" s="98"/>
      <c r="P881" s="98"/>
      <c r="Q881" s="98"/>
      <c r="R881" s="98"/>
      <c r="S881" s="398"/>
      <c r="T881" s="398"/>
      <c r="U881" s="98"/>
      <c r="V881" s="98"/>
      <c r="W881" s="98"/>
      <c r="X881" s="98"/>
      <c r="Y881" s="98"/>
      <c r="Z881" s="98"/>
      <c r="AA881" s="98"/>
      <c r="AB881" s="98"/>
      <c r="AC881" s="98"/>
      <c r="AD881" s="98"/>
      <c r="AE881" s="98"/>
      <c r="AF881" s="98"/>
    </row>
    <row r="882" ht="13.5" customHeight="1">
      <c r="A882" s="98"/>
      <c r="B882" s="98"/>
      <c r="C882" s="98"/>
      <c r="D882" s="98"/>
      <c r="E882" s="98"/>
      <c r="F882" s="78"/>
      <c r="G882" s="881"/>
      <c r="H882" s="98"/>
      <c r="I882" s="98"/>
      <c r="J882" s="98"/>
      <c r="K882" s="98"/>
      <c r="L882" s="98"/>
      <c r="M882" s="98"/>
      <c r="N882" s="98"/>
      <c r="O882" s="98"/>
      <c r="P882" s="98"/>
      <c r="Q882" s="98"/>
      <c r="R882" s="98"/>
      <c r="S882" s="398"/>
      <c r="T882" s="398"/>
      <c r="U882" s="98"/>
      <c r="V882" s="98"/>
      <c r="W882" s="98"/>
      <c r="X882" s="98"/>
      <c r="Y882" s="98"/>
      <c r="Z882" s="98"/>
      <c r="AA882" s="98"/>
      <c r="AB882" s="98"/>
      <c r="AC882" s="98"/>
      <c r="AD882" s="98"/>
      <c r="AE882" s="98"/>
      <c r="AF882" s="98"/>
    </row>
    <row r="883" ht="13.5" customHeight="1">
      <c r="A883" s="98"/>
      <c r="B883" s="98"/>
      <c r="C883" s="98"/>
      <c r="D883" s="98"/>
      <c r="E883" s="98"/>
      <c r="F883" s="78"/>
      <c r="G883" s="881"/>
      <c r="H883" s="98"/>
      <c r="I883" s="98"/>
      <c r="J883" s="98"/>
      <c r="K883" s="98"/>
      <c r="L883" s="98"/>
      <c r="M883" s="98"/>
      <c r="N883" s="98"/>
      <c r="O883" s="98"/>
      <c r="P883" s="98"/>
      <c r="Q883" s="98"/>
      <c r="R883" s="98"/>
      <c r="S883" s="398"/>
      <c r="T883" s="398"/>
      <c r="U883" s="98"/>
      <c r="V883" s="98"/>
      <c r="W883" s="98"/>
      <c r="X883" s="98"/>
      <c r="Y883" s="98"/>
      <c r="Z883" s="98"/>
      <c r="AA883" s="98"/>
      <c r="AB883" s="98"/>
      <c r="AC883" s="98"/>
      <c r="AD883" s="98"/>
      <c r="AE883" s="98"/>
      <c r="AF883" s="98"/>
    </row>
    <row r="884" ht="13.5" customHeight="1">
      <c r="A884" s="98"/>
      <c r="B884" s="98"/>
      <c r="C884" s="98"/>
      <c r="D884" s="98"/>
      <c r="E884" s="98"/>
      <c r="F884" s="78"/>
      <c r="G884" s="881"/>
      <c r="H884" s="98"/>
      <c r="I884" s="98"/>
      <c r="J884" s="98"/>
      <c r="K884" s="98"/>
      <c r="L884" s="98"/>
      <c r="M884" s="98"/>
      <c r="N884" s="98"/>
      <c r="O884" s="98"/>
      <c r="P884" s="98"/>
      <c r="Q884" s="98"/>
      <c r="R884" s="98"/>
      <c r="S884" s="398"/>
      <c r="T884" s="398"/>
      <c r="U884" s="98"/>
      <c r="V884" s="98"/>
      <c r="W884" s="98"/>
      <c r="X884" s="98"/>
      <c r="Y884" s="98"/>
      <c r="Z884" s="98"/>
      <c r="AA884" s="98"/>
      <c r="AB884" s="98"/>
      <c r="AC884" s="98"/>
      <c r="AD884" s="98"/>
      <c r="AE884" s="98"/>
      <c r="AF884" s="98"/>
    </row>
    <row r="885" ht="13.5" customHeight="1">
      <c r="A885" s="98"/>
      <c r="B885" s="98"/>
      <c r="C885" s="98"/>
      <c r="D885" s="98"/>
      <c r="E885" s="98"/>
      <c r="F885" s="78"/>
      <c r="G885" s="881"/>
      <c r="H885" s="98"/>
      <c r="I885" s="98"/>
      <c r="J885" s="98"/>
      <c r="K885" s="98"/>
      <c r="L885" s="98"/>
      <c r="M885" s="98"/>
      <c r="N885" s="98"/>
      <c r="O885" s="98"/>
      <c r="P885" s="98"/>
      <c r="Q885" s="98"/>
      <c r="R885" s="98"/>
      <c r="S885" s="398"/>
      <c r="T885" s="398"/>
      <c r="U885" s="98"/>
      <c r="V885" s="98"/>
      <c r="W885" s="98"/>
      <c r="X885" s="98"/>
      <c r="Y885" s="98"/>
      <c r="Z885" s="98"/>
      <c r="AA885" s="98"/>
      <c r="AB885" s="98"/>
      <c r="AC885" s="98"/>
      <c r="AD885" s="98"/>
      <c r="AE885" s="98"/>
      <c r="AF885" s="98"/>
    </row>
    <row r="886" ht="13.5" customHeight="1">
      <c r="A886" s="98"/>
      <c r="B886" s="98"/>
      <c r="C886" s="98"/>
      <c r="D886" s="98"/>
      <c r="E886" s="98"/>
      <c r="F886" s="78"/>
      <c r="G886" s="881"/>
      <c r="H886" s="98"/>
      <c r="I886" s="98"/>
      <c r="J886" s="98"/>
      <c r="K886" s="98"/>
      <c r="L886" s="98"/>
      <c r="M886" s="98"/>
      <c r="N886" s="98"/>
      <c r="O886" s="98"/>
      <c r="P886" s="98"/>
      <c r="Q886" s="98"/>
      <c r="R886" s="98"/>
      <c r="S886" s="398"/>
      <c r="T886" s="398"/>
      <c r="U886" s="98"/>
      <c r="V886" s="98"/>
      <c r="W886" s="98"/>
      <c r="X886" s="98"/>
      <c r="Y886" s="98"/>
      <c r="Z886" s="98"/>
      <c r="AA886" s="98"/>
      <c r="AB886" s="98"/>
      <c r="AC886" s="98"/>
      <c r="AD886" s="98"/>
      <c r="AE886" s="98"/>
      <c r="AF886" s="98"/>
    </row>
    <row r="887" ht="13.5" customHeight="1">
      <c r="A887" s="98"/>
      <c r="B887" s="98"/>
      <c r="C887" s="98"/>
      <c r="D887" s="98"/>
      <c r="E887" s="98"/>
      <c r="F887" s="78"/>
      <c r="G887" s="881"/>
      <c r="H887" s="98"/>
      <c r="I887" s="98"/>
      <c r="J887" s="98"/>
      <c r="K887" s="98"/>
      <c r="L887" s="98"/>
      <c r="M887" s="98"/>
      <c r="N887" s="98"/>
      <c r="O887" s="98"/>
      <c r="P887" s="98"/>
      <c r="Q887" s="98"/>
      <c r="R887" s="98"/>
      <c r="S887" s="398"/>
      <c r="T887" s="398"/>
      <c r="U887" s="98"/>
      <c r="V887" s="98"/>
      <c r="W887" s="98"/>
      <c r="X887" s="98"/>
      <c r="Y887" s="98"/>
      <c r="Z887" s="98"/>
      <c r="AA887" s="98"/>
      <c r="AB887" s="98"/>
      <c r="AC887" s="98"/>
      <c r="AD887" s="98"/>
      <c r="AE887" s="98"/>
      <c r="AF887" s="98"/>
    </row>
    <row r="888" ht="13.5" customHeight="1">
      <c r="A888" s="98"/>
      <c r="B888" s="98"/>
      <c r="C888" s="98"/>
      <c r="D888" s="98"/>
      <c r="E888" s="98"/>
      <c r="F888" s="78"/>
      <c r="G888" s="881"/>
      <c r="H888" s="98"/>
      <c r="I888" s="98"/>
      <c r="J888" s="98"/>
      <c r="K888" s="98"/>
      <c r="L888" s="98"/>
      <c r="M888" s="98"/>
      <c r="N888" s="98"/>
      <c r="O888" s="98"/>
      <c r="P888" s="98"/>
      <c r="Q888" s="98"/>
      <c r="R888" s="98"/>
      <c r="S888" s="398"/>
      <c r="T888" s="398"/>
      <c r="U888" s="98"/>
      <c r="V888" s="98"/>
      <c r="W888" s="98"/>
      <c r="X888" s="98"/>
      <c r="Y888" s="98"/>
      <c r="Z888" s="98"/>
      <c r="AA888" s="98"/>
      <c r="AB888" s="98"/>
      <c r="AC888" s="98"/>
      <c r="AD888" s="98"/>
      <c r="AE888" s="98"/>
      <c r="AF888" s="98"/>
    </row>
    <row r="889" ht="13.5" customHeight="1">
      <c r="A889" s="98"/>
      <c r="B889" s="98"/>
      <c r="C889" s="98"/>
      <c r="D889" s="98"/>
      <c r="E889" s="98"/>
      <c r="F889" s="78"/>
      <c r="G889" s="881"/>
      <c r="H889" s="98"/>
      <c r="I889" s="98"/>
      <c r="J889" s="98"/>
      <c r="K889" s="98"/>
      <c r="L889" s="98"/>
      <c r="M889" s="98"/>
      <c r="N889" s="98"/>
      <c r="O889" s="98"/>
      <c r="P889" s="98"/>
      <c r="Q889" s="98"/>
      <c r="R889" s="98"/>
      <c r="S889" s="398"/>
      <c r="T889" s="398"/>
      <c r="U889" s="98"/>
      <c r="V889" s="98"/>
      <c r="W889" s="98"/>
      <c r="X889" s="98"/>
      <c r="Y889" s="98"/>
      <c r="Z889" s="98"/>
      <c r="AA889" s="98"/>
      <c r="AB889" s="98"/>
      <c r="AC889" s="98"/>
      <c r="AD889" s="98"/>
      <c r="AE889" s="98"/>
      <c r="AF889" s="98"/>
    </row>
    <row r="890" ht="13.5" customHeight="1">
      <c r="A890" s="98"/>
      <c r="B890" s="98"/>
      <c r="C890" s="98"/>
      <c r="D890" s="98"/>
      <c r="E890" s="98"/>
      <c r="F890" s="78"/>
      <c r="G890" s="881"/>
      <c r="H890" s="98"/>
      <c r="I890" s="98"/>
      <c r="J890" s="98"/>
      <c r="K890" s="98"/>
      <c r="L890" s="98"/>
      <c r="M890" s="98"/>
      <c r="N890" s="98"/>
      <c r="O890" s="98"/>
      <c r="P890" s="98"/>
      <c r="Q890" s="98"/>
      <c r="R890" s="98"/>
      <c r="S890" s="398"/>
      <c r="T890" s="398"/>
      <c r="U890" s="98"/>
      <c r="V890" s="98"/>
      <c r="W890" s="98"/>
      <c r="X890" s="98"/>
      <c r="Y890" s="98"/>
      <c r="Z890" s="98"/>
      <c r="AA890" s="98"/>
      <c r="AB890" s="98"/>
      <c r="AC890" s="98"/>
      <c r="AD890" s="98"/>
      <c r="AE890" s="98"/>
      <c r="AF890" s="98"/>
    </row>
    <row r="891" ht="13.5" customHeight="1">
      <c r="A891" s="98"/>
      <c r="B891" s="98"/>
      <c r="C891" s="98"/>
      <c r="D891" s="98"/>
      <c r="E891" s="98"/>
      <c r="F891" s="78"/>
      <c r="G891" s="881"/>
      <c r="H891" s="98"/>
      <c r="I891" s="98"/>
      <c r="J891" s="98"/>
      <c r="K891" s="98"/>
      <c r="L891" s="98"/>
      <c r="M891" s="98"/>
      <c r="N891" s="98"/>
      <c r="O891" s="98"/>
      <c r="P891" s="98"/>
      <c r="Q891" s="98"/>
      <c r="R891" s="98"/>
      <c r="S891" s="398"/>
      <c r="T891" s="398"/>
      <c r="U891" s="98"/>
      <c r="V891" s="98"/>
      <c r="W891" s="98"/>
      <c r="X891" s="98"/>
      <c r="Y891" s="98"/>
      <c r="Z891" s="98"/>
      <c r="AA891" s="98"/>
      <c r="AB891" s="98"/>
      <c r="AC891" s="98"/>
      <c r="AD891" s="98"/>
      <c r="AE891" s="98"/>
      <c r="AF891" s="98"/>
    </row>
    <row r="892" ht="13.5" customHeight="1">
      <c r="A892" s="98"/>
      <c r="B892" s="98"/>
      <c r="C892" s="98"/>
      <c r="D892" s="98"/>
      <c r="E892" s="98"/>
      <c r="F892" s="78"/>
      <c r="G892" s="881"/>
      <c r="H892" s="98"/>
      <c r="I892" s="98"/>
      <c r="J892" s="98"/>
      <c r="K892" s="98"/>
      <c r="L892" s="98"/>
      <c r="M892" s="98"/>
      <c r="N892" s="98"/>
      <c r="O892" s="98"/>
      <c r="P892" s="98"/>
      <c r="Q892" s="98"/>
      <c r="R892" s="98"/>
      <c r="S892" s="398"/>
      <c r="T892" s="398"/>
      <c r="U892" s="98"/>
      <c r="V892" s="98"/>
      <c r="W892" s="98"/>
      <c r="X892" s="98"/>
      <c r="Y892" s="98"/>
      <c r="Z892" s="98"/>
      <c r="AA892" s="98"/>
      <c r="AB892" s="98"/>
      <c r="AC892" s="98"/>
      <c r="AD892" s="98"/>
      <c r="AE892" s="98"/>
      <c r="AF892" s="98"/>
    </row>
    <row r="893" ht="13.5" customHeight="1">
      <c r="A893" s="98"/>
      <c r="B893" s="98"/>
      <c r="C893" s="98"/>
      <c r="D893" s="98"/>
      <c r="E893" s="98"/>
      <c r="F893" s="78"/>
      <c r="G893" s="881"/>
      <c r="H893" s="98"/>
      <c r="I893" s="98"/>
      <c r="J893" s="98"/>
      <c r="K893" s="98"/>
      <c r="L893" s="98"/>
      <c r="M893" s="98"/>
      <c r="N893" s="98"/>
      <c r="O893" s="98"/>
      <c r="P893" s="98"/>
      <c r="Q893" s="98"/>
      <c r="R893" s="98"/>
      <c r="S893" s="398"/>
      <c r="T893" s="398"/>
      <c r="U893" s="98"/>
      <c r="V893" s="98"/>
      <c r="W893" s="98"/>
      <c r="X893" s="98"/>
      <c r="Y893" s="98"/>
      <c r="Z893" s="98"/>
      <c r="AA893" s="98"/>
      <c r="AB893" s="98"/>
      <c r="AC893" s="98"/>
      <c r="AD893" s="98"/>
      <c r="AE893" s="98"/>
      <c r="AF893" s="98"/>
    </row>
    <row r="894" ht="13.5" customHeight="1">
      <c r="A894" s="98"/>
      <c r="B894" s="98"/>
      <c r="C894" s="98"/>
      <c r="D894" s="98"/>
      <c r="E894" s="98"/>
      <c r="F894" s="78"/>
      <c r="G894" s="881"/>
      <c r="H894" s="98"/>
      <c r="I894" s="98"/>
      <c r="J894" s="98"/>
      <c r="K894" s="98"/>
      <c r="L894" s="98"/>
      <c r="M894" s="98"/>
      <c r="N894" s="98"/>
      <c r="O894" s="98"/>
      <c r="P894" s="98"/>
      <c r="Q894" s="98"/>
      <c r="R894" s="98"/>
      <c r="S894" s="398"/>
      <c r="T894" s="398"/>
      <c r="U894" s="98"/>
      <c r="V894" s="98"/>
      <c r="W894" s="98"/>
      <c r="X894" s="98"/>
      <c r="Y894" s="98"/>
      <c r="Z894" s="98"/>
      <c r="AA894" s="98"/>
      <c r="AB894" s="98"/>
      <c r="AC894" s="98"/>
      <c r="AD894" s="98"/>
      <c r="AE894" s="98"/>
      <c r="AF894" s="98"/>
    </row>
    <row r="895" ht="13.5" customHeight="1">
      <c r="A895" s="98"/>
      <c r="B895" s="98"/>
      <c r="C895" s="98"/>
      <c r="D895" s="98"/>
      <c r="E895" s="98"/>
      <c r="F895" s="78"/>
      <c r="G895" s="881"/>
      <c r="H895" s="98"/>
      <c r="I895" s="98"/>
      <c r="J895" s="98"/>
      <c r="K895" s="98"/>
      <c r="L895" s="98"/>
      <c r="M895" s="98"/>
      <c r="N895" s="98"/>
      <c r="O895" s="98"/>
      <c r="P895" s="98"/>
      <c r="Q895" s="98"/>
      <c r="R895" s="98"/>
      <c r="S895" s="398"/>
      <c r="T895" s="398"/>
      <c r="U895" s="98"/>
      <c r="V895" s="98"/>
      <c r="W895" s="98"/>
      <c r="X895" s="98"/>
      <c r="Y895" s="98"/>
      <c r="Z895" s="98"/>
      <c r="AA895" s="98"/>
      <c r="AB895" s="98"/>
      <c r="AC895" s="98"/>
      <c r="AD895" s="98"/>
      <c r="AE895" s="98"/>
      <c r="AF895" s="98"/>
    </row>
    <row r="896" ht="13.5" customHeight="1">
      <c r="A896" s="98"/>
      <c r="B896" s="98"/>
      <c r="C896" s="98"/>
      <c r="D896" s="98"/>
      <c r="E896" s="98"/>
      <c r="F896" s="78"/>
      <c r="G896" s="881"/>
      <c r="H896" s="98"/>
      <c r="I896" s="98"/>
      <c r="J896" s="98"/>
      <c r="K896" s="98"/>
      <c r="L896" s="98"/>
      <c r="M896" s="98"/>
      <c r="N896" s="98"/>
      <c r="O896" s="98"/>
      <c r="P896" s="98"/>
      <c r="Q896" s="98"/>
      <c r="R896" s="98"/>
      <c r="S896" s="398"/>
      <c r="T896" s="398"/>
      <c r="U896" s="98"/>
      <c r="V896" s="98"/>
      <c r="W896" s="98"/>
      <c r="X896" s="98"/>
      <c r="Y896" s="98"/>
      <c r="Z896" s="98"/>
      <c r="AA896" s="98"/>
      <c r="AB896" s="98"/>
      <c r="AC896" s="98"/>
      <c r="AD896" s="98"/>
      <c r="AE896" s="98"/>
      <c r="AF896" s="98"/>
    </row>
    <row r="897" ht="13.5" customHeight="1">
      <c r="A897" s="98"/>
      <c r="B897" s="98"/>
      <c r="C897" s="98"/>
      <c r="D897" s="98"/>
      <c r="E897" s="98"/>
      <c r="F897" s="78"/>
      <c r="G897" s="881"/>
      <c r="H897" s="98"/>
      <c r="I897" s="98"/>
      <c r="J897" s="98"/>
      <c r="K897" s="98"/>
      <c r="L897" s="98"/>
      <c r="M897" s="98"/>
      <c r="N897" s="98"/>
      <c r="O897" s="98"/>
      <c r="P897" s="98"/>
      <c r="Q897" s="98"/>
      <c r="R897" s="98"/>
      <c r="S897" s="398"/>
      <c r="T897" s="398"/>
      <c r="U897" s="98"/>
      <c r="V897" s="98"/>
      <c r="W897" s="98"/>
      <c r="X897" s="98"/>
      <c r="Y897" s="98"/>
      <c r="Z897" s="98"/>
      <c r="AA897" s="98"/>
      <c r="AB897" s="98"/>
      <c r="AC897" s="98"/>
      <c r="AD897" s="98"/>
      <c r="AE897" s="98"/>
      <c r="AF897" s="98"/>
    </row>
    <row r="898" ht="13.5" customHeight="1">
      <c r="A898" s="98"/>
      <c r="B898" s="98"/>
      <c r="C898" s="98"/>
      <c r="D898" s="98"/>
      <c r="E898" s="98"/>
      <c r="F898" s="78"/>
      <c r="G898" s="881"/>
      <c r="H898" s="98"/>
      <c r="I898" s="98"/>
      <c r="J898" s="98"/>
      <c r="K898" s="98"/>
      <c r="L898" s="98"/>
      <c r="M898" s="98"/>
      <c r="N898" s="98"/>
      <c r="O898" s="98"/>
      <c r="P898" s="98"/>
      <c r="Q898" s="98"/>
      <c r="R898" s="98"/>
      <c r="S898" s="398"/>
      <c r="T898" s="398"/>
      <c r="U898" s="98"/>
      <c r="V898" s="98"/>
      <c r="W898" s="98"/>
      <c r="X898" s="98"/>
      <c r="Y898" s="98"/>
      <c r="Z898" s="98"/>
      <c r="AA898" s="98"/>
      <c r="AB898" s="98"/>
      <c r="AC898" s="98"/>
      <c r="AD898" s="98"/>
      <c r="AE898" s="98"/>
      <c r="AF898" s="98"/>
    </row>
    <row r="899" ht="13.5" customHeight="1">
      <c r="A899" s="98"/>
      <c r="B899" s="98"/>
      <c r="C899" s="98"/>
      <c r="D899" s="98"/>
      <c r="E899" s="98"/>
      <c r="F899" s="78"/>
      <c r="G899" s="881"/>
      <c r="H899" s="98"/>
      <c r="I899" s="98"/>
      <c r="J899" s="98"/>
      <c r="K899" s="98"/>
      <c r="L899" s="98"/>
      <c r="M899" s="98"/>
      <c r="N899" s="98"/>
      <c r="O899" s="98"/>
      <c r="P899" s="98"/>
      <c r="Q899" s="98"/>
      <c r="R899" s="98"/>
      <c r="S899" s="398"/>
      <c r="T899" s="398"/>
      <c r="U899" s="98"/>
      <c r="V899" s="98"/>
      <c r="W899" s="98"/>
      <c r="X899" s="98"/>
      <c r="Y899" s="98"/>
      <c r="Z899" s="98"/>
      <c r="AA899" s="98"/>
      <c r="AB899" s="98"/>
      <c r="AC899" s="98"/>
      <c r="AD899" s="98"/>
      <c r="AE899" s="98"/>
      <c r="AF899" s="98"/>
    </row>
    <row r="900" ht="13.5" customHeight="1">
      <c r="A900" s="98"/>
      <c r="B900" s="98"/>
      <c r="C900" s="98"/>
      <c r="D900" s="98"/>
      <c r="E900" s="98"/>
      <c r="F900" s="78"/>
      <c r="G900" s="881"/>
      <c r="H900" s="98"/>
      <c r="I900" s="98"/>
      <c r="J900" s="98"/>
      <c r="K900" s="98"/>
      <c r="L900" s="98"/>
      <c r="M900" s="98"/>
      <c r="N900" s="98"/>
      <c r="O900" s="98"/>
      <c r="P900" s="98"/>
      <c r="Q900" s="98"/>
      <c r="R900" s="98"/>
      <c r="S900" s="398"/>
      <c r="T900" s="398"/>
      <c r="U900" s="98"/>
      <c r="V900" s="98"/>
      <c r="W900" s="98"/>
      <c r="X900" s="98"/>
      <c r="Y900" s="98"/>
      <c r="Z900" s="98"/>
      <c r="AA900" s="98"/>
      <c r="AB900" s="98"/>
      <c r="AC900" s="98"/>
      <c r="AD900" s="98"/>
      <c r="AE900" s="98"/>
      <c r="AF900" s="98"/>
    </row>
    <row r="901" ht="13.5" customHeight="1">
      <c r="A901" s="98"/>
      <c r="B901" s="98"/>
      <c r="C901" s="98"/>
      <c r="D901" s="98"/>
      <c r="E901" s="98"/>
      <c r="F901" s="78"/>
      <c r="G901" s="881"/>
      <c r="H901" s="98"/>
      <c r="I901" s="98"/>
      <c r="J901" s="98"/>
      <c r="K901" s="98"/>
      <c r="L901" s="98"/>
      <c r="M901" s="98"/>
      <c r="N901" s="98"/>
      <c r="O901" s="98"/>
      <c r="P901" s="98"/>
      <c r="Q901" s="98"/>
      <c r="R901" s="98"/>
      <c r="S901" s="398"/>
      <c r="T901" s="398"/>
      <c r="U901" s="98"/>
      <c r="V901" s="98"/>
      <c r="W901" s="98"/>
      <c r="X901" s="98"/>
      <c r="Y901" s="98"/>
      <c r="Z901" s="98"/>
      <c r="AA901" s="98"/>
      <c r="AB901" s="98"/>
      <c r="AC901" s="98"/>
      <c r="AD901" s="98"/>
      <c r="AE901" s="98"/>
      <c r="AF901" s="98"/>
    </row>
    <row r="902" ht="13.5" customHeight="1">
      <c r="A902" s="98"/>
      <c r="B902" s="98"/>
      <c r="C902" s="98"/>
      <c r="D902" s="98"/>
      <c r="E902" s="98"/>
      <c r="F902" s="78"/>
      <c r="G902" s="881"/>
      <c r="H902" s="98"/>
      <c r="I902" s="98"/>
      <c r="J902" s="98"/>
      <c r="K902" s="98"/>
      <c r="L902" s="98"/>
      <c r="M902" s="98"/>
      <c r="N902" s="98"/>
      <c r="O902" s="98"/>
      <c r="P902" s="98"/>
      <c r="Q902" s="98"/>
      <c r="R902" s="98"/>
      <c r="S902" s="398"/>
      <c r="T902" s="398"/>
      <c r="U902" s="98"/>
      <c r="V902" s="98"/>
      <c r="W902" s="98"/>
      <c r="X902" s="98"/>
      <c r="Y902" s="98"/>
      <c r="Z902" s="98"/>
      <c r="AA902" s="98"/>
      <c r="AB902" s="98"/>
      <c r="AC902" s="98"/>
      <c r="AD902" s="98"/>
      <c r="AE902" s="98"/>
      <c r="AF902" s="98"/>
    </row>
    <row r="903" ht="13.5" customHeight="1">
      <c r="A903" s="98"/>
      <c r="B903" s="98"/>
      <c r="C903" s="98"/>
      <c r="D903" s="98"/>
      <c r="E903" s="98"/>
      <c r="F903" s="78"/>
      <c r="G903" s="881"/>
      <c r="H903" s="98"/>
      <c r="I903" s="98"/>
      <c r="J903" s="98"/>
      <c r="K903" s="98"/>
      <c r="L903" s="98"/>
      <c r="M903" s="98"/>
      <c r="N903" s="98"/>
      <c r="O903" s="98"/>
      <c r="P903" s="98"/>
      <c r="Q903" s="98"/>
      <c r="R903" s="98"/>
      <c r="S903" s="398"/>
      <c r="T903" s="398"/>
      <c r="U903" s="98"/>
      <c r="V903" s="98"/>
      <c r="W903" s="98"/>
      <c r="X903" s="98"/>
      <c r="Y903" s="98"/>
      <c r="Z903" s="98"/>
      <c r="AA903" s="98"/>
      <c r="AB903" s="98"/>
      <c r="AC903" s="98"/>
      <c r="AD903" s="98"/>
      <c r="AE903" s="98"/>
      <c r="AF903" s="98"/>
    </row>
    <row r="904" ht="13.5" customHeight="1">
      <c r="A904" s="98"/>
      <c r="B904" s="98"/>
      <c r="C904" s="98"/>
      <c r="D904" s="98"/>
      <c r="E904" s="98"/>
      <c r="F904" s="78"/>
      <c r="G904" s="881"/>
      <c r="H904" s="98"/>
      <c r="I904" s="98"/>
      <c r="J904" s="98"/>
      <c r="K904" s="98"/>
      <c r="L904" s="98"/>
      <c r="M904" s="98"/>
      <c r="N904" s="98"/>
      <c r="O904" s="98"/>
      <c r="P904" s="98"/>
      <c r="Q904" s="98"/>
      <c r="R904" s="98"/>
      <c r="S904" s="398"/>
      <c r="T904" s="398"/>
      <c r="U904" s="98"/>
      <c r="V904" s="98"/>
      <c r="W904" s="98"/>
      <c r="X904" s="98"/>
      <c r="Y904" s="98"/>
      <c r="Z904" s="98"/>
      <c r="AA904" s="98"/>
      <c r="AB904" s="98"/>
      <c r="AC904" s="98"/>
      <c r="AD904" s="98"/>
      <c r="AE904" s="98"/>
      <c r="AF904" s="98"/>
    </row>
    <row r="905" ht="13.5" customHeight="1">
      <c r="A905" s="98"/>
      <c r="B905" s="98"/>
      <c r="C905" s="98"/>
      <c r="D905" s="98"/>
      <c r="E905" s="98"/>
      <c r="F905" s="78"/>
      <c r="G905" s="881"/>
      <c r="H905" s="98"/>
      <c r="I905" s="98"/>
      <c r="J905" s="98"/>
      <c r="K905" s="98"/>
      <c r="L905" s="98"/>
      <c r="M905" s="98"/>
      <c r="N905" s="98"/>
      <c r="O905" s="98"/>
      <c r="P905" s="98"/>
      <c r="Q905" s="98"/>
      <c r="R905" s="98"/>
      <c r="S905" s="398"/>
      <c r="T905" s="398"/>
      <c r="U905" s="98"/>
      <c r="V905" s="98"/>
      <c r="W905" s="98"/>
      <c r="X905" s="98"/>
      <c r="Y905" s="98"/>
      <c r="Z905" s="98"/>
      <c r="AA905" s="98"/>
      <c r="AB905" s="98"/>
      <c r="AC905" s="98"/>
      <c r="AD905" s="98"/>
      <c r="AE905" s="98"/>
      <c r="AF905" s="98"/>
    </row>
    <row r="906" ht="13.5" customHeight="1">
      <c r="A906" s="98"/>
      <c r="B906" s="98"/>
      <c r="C906" s="98"/>
      <c r="D906" s="98"/>
      <c r="E906" s="98"/>
      <c r="F906" s="78"/>
      <c r="G906" s="881"/>
      <c r="H906" s="98"/>
      <c r="I906" s="98"/>
      <c r="J906" s="98"/>
      <c r="K906" s="98"/>
      <c r="L906" s="98"/>
      <c r="M906" s="98"/>
      <c r="N906" s="98"/>
      <c r="O906" s="98"/>
      <c r="P906" s="98"/>
      <c r="Q906" s="98"/>
      <c r="R906" s="98"/>
      <c r="S906" s="398"/>
      <c r="T906" s="398"/>
      <c r="U906" s="98"/>
      <c r="V906" s="98"/>
      <c r="W906" s="98"/>
      <c r="X906" s="98"/>
      <c r="Y906" s="98"/>
      <c r="Z906" s="98"/>
      <c r="AA906" s="98"/>
      <c r="AB906" s="98"/>
      <c r="AC906" s="98"/>
      <c r="AD906" s="98"/>
      <c r="AE906" s="98"/>
      <c r="AF906" s="98"/>
    </row>
    <row r="907" ht="13.5" customHeight="1">
      <c r="A907" s="98"/>
      <c r="B907" s="98"/>
      <c r="C907" s="98"/>
      <c r="D907" s="98"/>
      <c r="E907" s="98"/>
      <c r="F907" s="78"/>
      <c r="G907" s="881"/>
      <c r="H907" s="98"/>
      <c r="I907" s="98"/>
      <c r="J907" s="98"/>
      <c r="K907" s="98"/>
      <c r="L907" s="98"/>
      <c r="M907" s="98"/>
      <c r="N907" s="98"/>
      <c r="O907" s="98"/>
      <c r="P907" s="98"/>
      <c r="Q907" s="98"/>
      <c r="R907" s="98"/>
      <c r="S907" s="398"/>
      <c r="T907" s="398"/>
      <c r="U907" s="98"/>
      <c r="V907" s="98"/>
      <c r="W907" s="98"/>
      <c r="X907" s="98"/>
      <c r="Y907" s="98"/>
      <c r="Z907" s="98"/>
      <c r="AA907" s="98"/>
      <c r="AB907" s="98"/>
      <c r="AC907" s="98"/>
      <c r="AD907" s="98"/>
      <c r="AE907" s="98"/>
      <c r="AF907" s="98"/>
    </row>
    <row r="908" ht="13.5" customHeight="1">
      <c r="A908" s="98"/>
      <c r="B908" s="98"/>
      <c r="C908" s="98"/>
      <c r="D908" s="98"/>
      <c r="E908" s="98"/>
      <c r="F908" s="78"/>
      <c r="G908" s="881"/>
      <c r="H908" s="98"/>
      <c r="I908" s="98"/>
      <c r="J908" s="98"/>
      <c r="K908" s="98"/>
      <c r="L908" s="98"/>
      <c r="M908" s="98"/>
      <c r="N908" s="98"/>
      <c r="O908" s="98"/>
      <c r="P908" s="98"/>
      <c r="Q908" s="98"/>
      <c r="R908" s="98"/>
      <c r="S908" s="398"/>
      <c r="T908" s="398"/>
      <c r="U908" s="98"/>
      <c r="V908" s="98"/>
      <c r="W908" s="98"/>
      <c r="X908" s="98"/>
      <c r="Y908" s="98"/>
      <c r="Z908" s="98"/>
      <c r="AA908" s="98"/>
      <c r="AB908" s="98"/>
      <c r="AC908" s="98"/>
      <c r="AD908" s="98"/>
      <c r="AE908" s="98"/>
      <c r="AF908" s="98"/>
    </row>
    <row r="909" ht="13.5" customHeight="1">
      <c r="A909" s="98"/>
      <c r="B909" s="98"/>
      <c r="C909" s="98"/>
      <c r="D909" s="98"/>
      <c r="E909" s="98"/>
      <c r="F909" s="78"/>
      <c r="G909" s="881"/>
      <c r="H909" s="98"/>
      <c r="I909" s="98"/>
      <c r="J909" s="98"/>
      <c r="K909" s="98"/>
      <c r="L909" s="98"/>
      <c r="M909" s="98"/>
      <c r="N909" s="98"/>
      <c r="O909" s="98"/>
      <c r="P909" s="98"/>
      <c r="Q909" s="98"/>
      <c r="R909" s="98"/>
      <c r="S909" s="398"/>
      <c r="T909" s="398"/>
      <c r="U909" s="98"/>
      <c r="V909" s="98"/>
      <c r="W909" s="98"/>
      <c r="X909" s="98"/>
      <c r="Y909" s="98"/>
      <c r="Z909" s="98"/>
      <c r="AA909" s="98"/>
      <c r="AB909" s="98"/>
      <c r="AC909" s="98"/>
      <c r="AD909" s="98"/>
      <c r="AE909" s="98"/>
      <c r="AF909" s="98"/>
    </row>
    <row r="910" ht="13.5" customHeight="1">
      <c r="A910" s="98"/>
      <c r="B910" s="98"/>
      <c r="C910" s="98"/>
      <c r="D910" s="98"/>
      <c r="E910" s="98"/>
      <c r="F910" s="78"/>
      <c r="G910" s="881"/>
      <c r="H910" s="98"/>
      <c r="I910" s="98"/>
      <c r="J910" s="98"/>
      <c r="K910" s="98"/>
      <c r="L910" s="98"/>
      <c r="M910" s="98"/>
      <c r="N910" s="98"/>
      <c r="O910" s="98"/>
      <c r="P910" s="98"/>
      <c r="Q910" s="98"/>
      <c r="R910" s="98"/>
      <c r="S910" s="398"/>
      <c r="T910" s="398"/>
      <c r="U910" s="98"/>
      <c r="V910" s="98"/>
      <c r="W910" s="98"/>
      <c r="X910" s="98"/>
      <c r="Y910" s="98"/>
      <c r="Z910" s="98"/>
      <c r="AA910" s="98"/>
      <c r="AB910" s="98"/>
      <c r="AC910" s="98"/>
      <c r="AD910" s="98"/>
      <c r="AE910" s="98"/>
      <c r="AF910" s="98"/>
    </row>
    <row r="911" ht="13.5" customHeight="1">
      <c r="A911" s="98"/>
      <c r="B911" s="98"/>
      <c r="C911" s="98"/>
      <c r="D911" s="98"/>
      <c r="E911" s="98"/>
      <c r="F911" s="78"/>
      <c r="G911" s="881"/>
      <c r="H911" s="98"/>
      <c r="I911" s="98"/>
      <c r="J911" s="98"/>
      <c r="K911" s="98"/>
      <c r="L911" s="98"/>
      <c r="M911" s="98"/>
      <c r="N911" s="98"/>
      <c r="O911" s="98"/>
      <c r="P911" s="98"/>
      <c r="Q911" s="98"/>
      <c r="R911" s="98"/>
      <c r="S911" s="398"/>
      <c r="T911" s="398"/>
      <c r="U911" s="98"/>
      <c r="V911" s="98"/>
      <c r="W911" s="98"/>
      <c r="X911" s="98"/>
      <c r="Y911" s="98"/>
      <c r="Z911" s="98"/>
      <c r="AA911" s="98"/>
      <c r="AB911" s="98"/>
      <c r="AC911" s="98"/>
      <c r="AD911" s="98"/>
      <c r="AE911" s="98"/>
      <c r="AF911" s="98"/>
    </row>
    <row r="912" ht="13.5" customHeight="1">
      <c r="A912" s="98"/>
      <c r="B912" s="98"/>
      <c r="C912" s="98"/>
      <c r="D912" s="98"/>
      <c r="E912" s="98"/>
      <c r="F912" s="78"/>
      <c r="G912" s="881"/>
      <c r="H912" s="98"/>
      <c r="I912" s="98"/>
      <c r="J912" s="98"/>
      <c r="K912" s="98"/>
      <c r="L912" s="98"/>
      <c r="M912" s="98"/>
      <c r="N912" s="98"/>
      <c r="O912" s="98"/>
      <c r="P912" s="98"/>
      <c r="Q912" s="98"/>
      <c r="R912" s="98"/>
      <c r="S912" s="398"/>
      <c r="T912" s="398"/>
      <c r="U912" s="98"/>
      <c r="V912" s="98"/>
      <c r="W912" s="98"/>
      <c r="X912" s="98"/>
      <c r="Y912" s="98"/>
      <c r="Z912" s="98"/>
      <c r="AA912" s="98"/>
      <c r="AB912" s="98"/>
      <c r="AC912" s="98"/>
      <c r="AD912" s="98"/>
      <c r="AE912" s="98"/>
      <c r="AF912" s="98"/>
    </row>
    <row r="913" ht="13.5" customHeight="1">
      <c r="A913" s="98"/>
      <c r="B913" s="98"/>
      <c r="C913" s="98"/>
      <c r="D913" s="98"/>
      <c r="E913" s="98"/>
      <c r="F913" s="78"/>
      <c r="G913" s="881"/>
      <c r="H913" s="98"/>
      <c r="I913" s="98"/>
      <c r="J913" s="98"/>
      <c r="K913" s="98"/>
      <c r="L913" s="98"/>
      <c r="M913" s="98"/>
      <c r="N913" s="98"/>
      <c r="O913" s="98"/>
      <c r="P913" s="98"/>
      <c r="Q913" s="98"/>
      <c r="R913" s="98"/>
      <c r="S913" s="398"/>
      <c r="T913" s="398"/>
      <c r="U913" s="98"/>
      <c r="V913" s="98"/>
      <c r="W913" s="98"/>
      <c r="X913" s="98"/>
      <c r="Y913" s="98"/>
      <c r="Z913" s="98"/>
      <c r="AA913" s="98"/>
      <c r="AB913" s="98"/>
      <c r="AC913" s="98"/>
      <c r="AD913" s="98"/>
      <c r="AE913" s="98"/>
      <c r="AF913" s="98"/>
    </row>
    <row r="914" ht="13.5" customHeight="1">
      <c r="A914" s="98"/>
      <c r="B914" s="98"/>
      <c r="C914" s="98"/>
      <c r="D914" s="98"/>
      <c r="E914" s="98"/>
      <c r="F914" s="78"/>
      <c r="G914" s="881"/>
      <c r="H914" s="98"/>
      <c r="I914" s="98"/>
      <c r="J914" s="98"/>
      <c r="K914" s="98"/>
      <c r="L914" s="98"/>
      <c r="M914" s="98"/>
      <c r="N914" s="98"/>
      <c r="O914" s="98"/>
      <c r="P914" s="98"/>
      <c r="Q914" s="98"/>
      <c r="R914" s="98"/>
      <c r="S914" s="398"/>
      <c r="T914" s="398"/>
      <c r="U914" s="98"/>
      <c r="V914" s="98"/>
      <c r="W914" s="98"/>
      <c r="X914" s="98"/>
      <c r="Y914" s="98"/>
      <c r="Z914" s="98"/>
      <c r="AA914" s="98"/>
      <c r="AB914" s="98"/>
      <c r="AC914" s="98"/>
      <c r="AD914" s="98"/>
      <c r="AE914" s="98"/>
      <c r="AF914" s="98"/>
    </row>
    <row r="915" ht="13.5" customHeight="1">
      <c r="A915" s="98"/>
      <c r="B915" s="98"/>
      <c r="C915" s="98"/>
      <c r="D915" s="98"/>
      <c r="E915" s="98"/>
      <c r="F915" s="78"/>
      <c r="G915" s="881"/>
      <c r="H915" s="98"/>
      <c r="I915" s="98"/>
      <c r="J915" s="98"/>
      <c r="K915" s="98"/>
      <c r="L915" s="98"/>
      <c r="M915" s="98"/>
      <c r="N915" s="98"/>
      <c r="O915" s="98"/>
      <c r="P915" s="98"/>
      <c r="Q915" s="98"/>
      <c r="R915" s="98"/>
      <c r="S915" s="398"/>
      <c r="T915" s="398"/>
      <c r="U915" s="98"/>
      <c r="V915" s="98"/>
      <c r="W915" s="98"/>
      <c r="X915" s="98"/>
      <c r="Y915" s="98"/>
      <c r="Z915" s="98"/>
      <c r="AA915" s="98"/>
      <c r="AB915" s="98"/>
      <c r="AC915" s="98"/>
      <c r="AD915" s="98"/>
      <c r="AE915" s="98"/>
      <c r="AF915" s="98"/>
    </row>
    <row r="916" ht="13.5" customHeight="1">
      <c r="A916" s="98"/>
      <c r="B916" s="98"/>
      <c r="C916" s="98"/>
      <c r="D916" s="98"/>
      <c r="E916" s="98"/>
      <c r="F916" s="78"/>
      <c r="G916" s="881"/>
      <c r="H916" s="98"/>
      <c r="I916" s="98"/>
      <c r="J916" s="98"/>
      <c r="K916" s="98"/>
      <c r="L916" s="98"/>
      <c r="M916" s="98"/>
      <c r="N916" s="98"/>
      <c r="O916" s="98"/>
      <c r="P916" s="98"/>
      <c r="Q916" s="98"/>
      <c r="R916" s="98"/>
      <c r="S916" s="398"/>
      <c r="T916" s="398"/>
      <c r="U916" s="98"/>
      <c r="V916" s="98"/>
      <c r="W916" s="98"/>
      <c r="X916" s="98"/>
      <c r="Y916" s="98"/>
      <c r="Z916" s="98"/>
      <c r="AA916" s="98"/>
      <c r="AB916" s="98"/>
      <c r="AC916" s="98"/>
      <c r="AD916" s="98"/>
      <c r="AE916" s="98"/>
      <c r="AF916" s="98"/>
    </row>
    <row r="917" ht="13.5" customHeight="1">
      <c r="A917" s="98"/>
      <c r="B917" s="98"/>
      <c r="C917" s="98"/>
      <c r="D917" s="98"/>
      <c r="E917" s="98"/>
      <c r="F917" s="78"/>
      <c r="G917" s="881"/>
      <c r="H917" s="98"/>
      <c r="I917" s="98"/>
      <c r="J917" s="98"/>
      <c r="K917" s="98"/>
      <c r="L917" s="98"/>
      <c r="M917" s="98"/>
      <c r="N917" s="98"/>
      <c r="O917" s="98"/>
      <c r="P917" s="98"/>
      <c r="Q917" s="98"/>
      <c r="R917" s="98"/>
      <c r="S917" s="398"/>
      <c r="T917" s="398"/>
      <c r="U917" s="98"/>
      <c r="V917" s="98"/>
      <c r="W917" s="98"/>
      <c r="X917" s="98"/>
      <c r="Y917" s="98"/>
      <c r="Z917" s="98"/>
      <c r="AA917" s="98"/>
      <c r="AB917" s="98"/>
      <c r="AC917" s="98"/>
      <c r="AD917" s="98"/>
      <c r="AE917" s="98"/>
      <c r="AF917" s="98"/>
    </row>
    <row r="918" ht="13.5" customHeight="1">
      <c r="A918" s="98"/>
      <c r="B918" s="98"/>
      <c r="C918" s="98"/>
      <c r="D918" s="98"/>
      <c r="E918" s="98"/>
      <c r="F918" s="78"/>
      <c r="G918" s="881"/>
      <c r="H918" s="98"/>
      <c r="I918" s="98"/>
      <c r="J918" s="98"/>
      <c r="K918" s="98"/>
      <c r="L918" s="98"/>
      <c r="M918" s="98"/>
      <c r="N918" s="98"/>
      <c r="O918" s="98"/>
      <c r="P918" s="98"/>
      <c r="Q918" s="98"/>
      <c r="R918" s="98"/>
      <c r="S918" s="398"/>
      <c r="T918" s="398"/>
      <c r="U918" s="98"/>
      <c r="V918" s="98"/>
      <c r="W918" s="98"/>
      <c r="X918" s="98"/>
      <c r="Y918" s="98"/>
      <c r="Z918" s="98"/>
      <c r="AA918" s="98"/>
      <c r="AB918" s="98"/>
      <c r="AC918" s="98"/>
      <c r="AD918" s="98"/>
      <c r="AE918" s="98"/>
      <c r="AF918" s="98"/>
    </row>
    <row r="919" ht="13.5" customHeight="1">
      <c r="A919" s="98"/>
      <c r="B919" s="98"/>
      <c r="C919" s="98"/>
      <c r="D919" s="98"/>
      <c r="E919" s="98"/>
      <c r="F919" s="78"/>
      <c r="G919" s="881"/>
      <c r="H919" s="98"/>
      <c r="I919" s="98"/>
      <c r="J919" s="98"/>
      <c r="K919" s="98"/>
      <c r="L919" s="98"/>
      <c r="M919" s="98"/>
      <c r="N919" s="98"/>
      <c r="O919" s="98"/>
      <c r="P919" s="98"/>
      <c r="Q919" s="98"/>
      <c r="R919" s="98"/>
      <c r="S919" s="398"/>
      <c r="T919" s="398"/>
      <c r="U919" s="98"/>
      <c r="V919" s="98"/>
      <c r="W919" s="98"/>
      <c r="X919" s="98"/>
      <c r="Y919" s="98"/>
      <c r="Z919" s="98"/>
      <c r="AA919" s="98"/>
      <c r="AB919" s="98"/>
      <c r="AC919" s="98"/>
      <c r="AD919" s="98"/>
      <c r="AE919" s="98"/>
      <c r="AF919" s="98"/>
    </row>
    <row r="920" ht="13.5" customHeight="1">
      <c r="A920" s="98"/>
      <c r="B920" s="98"/>
      <c r="C920" s="98"/>
      <c r="D920" s="98"/>
      <c r="E920" s="98"/>
      <c r="F920" s="78"/>
      <c r="G920" s="881"/>
      <c r="H920" s="98"/>
      <c r="I920" s="98"/>
      <c r="J920" s="98"/>
      <c r="K920" s="98"/>
      <c r="L920" s="98"/>
      <c r="M920" s="98"/>
      <c r="N920" s="98"/>
      <c r="O920" s="98"/>
      <c r="P920" s="98"/>
      <c r="Q920" s="98"/>
      <c r="R920" s="98"/>
      <c r="S920" s="398"/>
      <c r="T920" s="398"/>
      <c r="U920" s="98"/>
      <c r="V920" s="98"/>
      <c r="W920" s="98"/>
      <c r="X920" s="98"/>
      <c r="Y920" s="98"/>
      <c r="Z920" s="98"/>
      <c r="AA920" s="98"/>
      <c r="AB920" s="98"/>
      <c r="AC920" s="98"/>
      <c r="AD920" s="98"/>
      <c r="AE920" s="98"/>
      <c r="AF920" s="98"/>
    </row>
    <row r="921" ht="13.5" customHeight="1">
      <c r="A921" s="98"/>
      <c r="B921" s="98"/>
      <c r="C921" s="98"/>
      <c r="D921" s="98"/>
      <c r="E921" s="98"/>
      <c r="F921" s="78"/>
      <c r="G921" s="881"/>
      <c r="H921" s="98"/>
      <c r="I921" s="98"/>
      <c r="J921" s="98"/>
      <c r="K921" s="98"/>
      <c r="L921" s="98"/>
      <c r="M921" s="98"/>
      <c r="N921" s="98"/>
      <c r="O921" s="98"/>
      <c r="P921" s="98"/>
      <c r="Q921" s="98"/>
      <c r="R921" s="98"/>
      <c r="S921" s="398"/>
      <c r="T921" s="398"/>
      <c r="U921" s="98"/>
      <c r="V921" s="98"/>
      <c r="W921" s="98"/>
      <c r="X921" s="98"/>
      <c r="Y921" s="98"/>
      <c r="Z921" s="98"/>
      <c r="AA921" s="98"/>
      <c r="AB921" s="98"/>
      <c r="AC921" s="98"/>
      <c r="AD921" s="98"/>
      <c r="AE921" s="98"/>
      <c r="AF921" s="98"/>
    </row>
    <row r="922" ht="13.5" customHeight="1">
      <c r="A922" s="98"/>
      <c r="B922" s="98"/>
      <c r="C922" s="98"/>
      <c r="D922" s="98"/>
      <c r="E922" s="98"/>
      <c r="F922" s="78"/>
      <c r="G922" s="881"/>
      <c r="H922" s="98"/>
      <c r="I922" s="98"/>
      <c r="J922" s="98"/>
      <c r="K922" s="98"/>
      <c r="L922" s="98"/>
      <c r="M922" s="98"/>
      <c r="N922" s="98"/>
      <c r="O922" s="98"/>
      <c r="P922" s="98"/>
      <c r="Q922" s="98"/>
      <c r="R922" s="98"/>
      <c r="S922" s="398"/>
      <c r="T922" s="398"/>
      <c r="U922" s="98"/>
      <c r="V922" s="98"/>
      <c r="W922" s="98"/>
      <c r="X922" s="98"/>
      <c r="Y922" s="98"/>
      <c r="Z922" s="98"/>
      <c r="AA922" s="98"/>
      <c r="AB922" s="98"/>
      <c r="AC922" s="98"/>
      <c r="AD922" s="98"/>
      <c r="AE922" s="98"/>
      <c r="AF922" s="98"/>
    </row>
    <row r="923" ht="13.5" customHeight="1">
      <c r="A923" s="98"/>
      <c r="B923" s="98"/>
      <c r="C923" s="98"/>
      <c r="D923" s="98"/>
      <c r="E923" s="98"/>
      <c r="F923" s="78"/>
      <c r="G923" s="881"/>
      <c r="H923" s="98"/>
      <c r="I923" s="98"/>
      <c r="J923" s="98"/>
      <c r="K923" s="98"/>
      <c r="L923" s="98"/>
      <c r="M923" s="98"/>
      <c r="N923" s="98"/>
      <c r="O923" s="98"/>
      <c r="P923" s="98"/>
      <c r="Q923" s="98"/>
      <c r="R923" s="98"/>
      <c r="S923" s="398"/>
      <c r="T923" s="398"/>
      <c r="U923" s="98"/>
      <c r="V923" s="98"/>
      <c r="W923" s="98"/>
      <c r="X923" s="98"/>
      <c r="Y923" s="98"/>
      <c r="Z923" s="98"/>
      <c r="AA923" s="98"/>
      <c r="AB923" s="98"/>
      <c r="AC923" s="98"/>
      <c r="AD923" s="98"/>
      <c r="AE923" s="98"/>
      <c r="AF923" s="98"/>
    </row>
    <row r="924" ht="13.5" customHeight="1">
      <c r="A924" s="98"/>
      <c r="B924" s="98"/>
      <c r="C924" s="98"/>
      <c r="D924" s="98"/>
      <c r="E924" s="98"/>
      <c r="F924" s="78"/>
      <c r="G924" s="881"/>
      <c r="H924" s="98"/>
      <c r="I924" s="98"/>
      <c r="J924" s="98"/>
      <c r="K924" s="98"/>
      <c r="L924" s="98"/>
      <c r="M924" s="98"/>
      <c r="N924" s="98"/>
      <c r="O924" s="98"/>
      <c r="P924" s="98"/>
      <c r="Q924" s="98"/>
      <c r="R924" s="98"/>
      <c r="S924" s="398"/>
      <c r="T924" s="398"/>
      <c r="U924" s="98"/>
      <c r="V924" s="98"/>
      <c r="W924" s="98"/>
      <c r="X924" s="98"/>
      <c r="Y924" s="98"/>
      <c r="Z924" s="98"/>
      <c r="AA924" s="98"/>
      <c r="AB924" s="98"/>
      <c r="AC924" s="98"/>
      <c r="AD924" s="98"/>
      <c r="AE924" s="98"/>
      <c r="AF924" s="98"/>
    </row>
    <row r="925" ht="13.5" customHeight="1">
      <c r="A925" s="98"/>
      <c r="B925" s="98"/>
      <c r="C925" s="98"/>
      <c r="D925" s="98"/>
      <c r="E925" s="98"/>
      <c r="F925" s="78"/>
      <c r="G925" s="881"/>
      <c r="H925" s="98"/>
      <c r="I925" s="98"/>
      <c r="J925" s="98"/>
      <c r="K925" s="98"/>
      <c r="L925" s="98"/>
      <c r="M925" s="98"/>
      <c r="N925" s="98"/>
      <c r="O925" s="98"/>
      <c r="P925" s="98"/>
      <c r="Q925" s="98"/>
      <c r="R925" s="98"/>
      <c r="S925" s="398"/>
      <c r="T925" s="398"/>
      <c r="U925" s="98"/>
      <c r="V925" s="98"/>
      <c r="W925" s="98"/>
      <c r="X925" s="98"/>
      <c r="Y925" s="98"/>
      <c r="Z925" s="98"/>
      <c r="AA925" s="98"/>
      <c r="AB925" s="98"/>
      <c r="AC925" s="98"/>
      <c r="AD925" s="98"/>
      <c r="AE925" s="98"/>
      <c r="AF925" s="98"/>
    </row>
    <row r="926" ht="13.5" customHeight="1">
      <c r="A926" s="98"/>
      <c r="B926" s="98"/>
      <c r="C926" s="98"/>
      <c r="D926" s="98"/>
      <c r="E926" s="98"/>
      <c r="F926" s="78"/>
      <c r="G926" s="881"/>
      <c r="H926" s="98"/>
      <c r="I926" s="98"/>
      <c r="J926" s="98"/>
      <c r="K926" s="98"/>
      <c r="L926" s="98"/>
      <c r="M926" s="98"/>
      <c r="N926" s="98"/>
      <c r="O926" s="98"/>
      <c r="P926" s="98"/>
      <c r="Q926" s="98"/>
      <c r="R926" s="98"/>
      <c r="S926" s="398"/>
      <c r="T926" s="398"/>
      <c r="U926" s="98"/>
      <c r="V926" s="98"/>
      <c r="W926" s="98"/>
      <c r="X926" s="98"/>
      <c r="Y926" s="98"/>
      <c r="Z926" s="98"/>
      <c r="AA926" s="98"/>
      <c r="AB926" s="98"/>
      <c r="AC926" s="98"/>
      <c r="AD926" s="98"/>
      <c r="AE926" s="98"/>
      <c r="AF926" s="98"/>
    </row>
    <row r="927" ht="13.5" customHeight="1">
      <c r="A927" s="98"/>
      <c r="B927" s="98"/>
      <c r="C927" s="98"/>
      <c r="D927" s="98"/>
      <c r="E927" s="98"/>
      <c r="F927" s="78"/>
      <c r="G927" s="881"/>
      <c r="H927" s="98"/>
      <c r="I927" s="98"/>
      <c r="J927" s="98"/>
      <c r="K927" s="98"/>
      <c r="L927" s="98"/>
      <c r="M927" s="98"/>
      <c r="N927" s="98"/>
      <c r="O927" s="98"/>
      <c r="P927" s="98"/>
      <c r="Q927" s="98"/>
      <c r="R927" s="98"/>
      <c r="S927" s="398"/>
      <c r="T927" s="398"/>
      <c r="U927" s="98"/>
      <c r="V927" s="98"/>
      <c r="W927" s="98"/>
      <c r="X927" s="98"/>
      <c r="Y927" s="98"/>
      <c r="Z927" s="98"/>
      <c r="AA927" s="98"/>
      <c r="AB927" s="98"/>
      <c r="AC927" s="98"/>
      <c r="AD927" s="98"/>
      <c r="AE927" s="98"/>
      <c r="AF927" s="98"/>
    </row>
    <row r="928" ht="13.5" customHeight="1">
      <c r="A928" s="98"/>
      <c r="B928" s="98"/>
      <c r="C928" s="98"/>
      <c r="D928" s="98"/>
      <c r="E928" s="98"/>
      <c r="F928" s="78"/>
      <c r="G928" s="881"/>
      <c r="H928" s="98"/>
      <c r="I928" s="98"/>
      <c r="J928" s="98"/>
      <c r="K928" s="98"/>
      <c r="L928" s="98"/>
      <c r="M928" s="98"/>
      <c r="N928" s="98"/>
      <c r="O928" s="98"/>
      <c r="P928" s="98"/>
      <c r="Q928" s="98"/>
      <c r="R928" s="98"/>
      <c r="S928" s="398"/>
      <c r="T928" s="398"/>
      <c r="U928" s="98"/>
      <c r="V928" s="98"/>
      <c r="W928" s="98"/>
      <c r="X928" s="98"/>
      <c r="Y928" s="98"/>
      <c r="Z928" s="98"/>
      <c r="AA928" s="98"/>
      <c r="AB928" s="98"/>
      <c r="AC928" s="98"/>
      <c r="AD928" s="98"/>
      <c r="AE928" s="98"/>
      <c r="AF928" s="98"/>
    </row>
    <row r="929" ht="13.5" customHeight="1">
      <c r="A929" s="98"/>
      <c r="B929" s="98"/>
      <c r="C929" s="98"/>
      <c r="D929" s="98"/>
      <c r="E929" s="98"/>
      <c r="F929" s="78"/>
      <c r="G929" s="881"/>
      <c r="H929" s="98"/>
      <c r="I929" s="98"/>
      <c r="J929" s="98"/>
      <c r="K929" s="98"/>
      <c r="L929" s="98"/>
      <c r="M929" s="98"/>
      <c r="N929" s="98"/>
      <c r="O929" s="98"/>
      <c r="P929" s="98"/>
      <c r="Q929" s="98"/>
      <c r="R929" s="98"/>
      <c r="S929" s="398"/>
      <c r="T929" s="398"/>
      <c r="U929" s="98"/>
      <c r="V929" s="98"/>
      <c r="W929" s="98"/>
      <c r="X929" s="98"/>
      <c r="Y929" s="98"/>
      <c r="Z929" s="98"/>
      <c r="AA929" s="98"/>
      <c r="AB929" s="98"/>
      <c r="AC929" s="98"/>
      <c r="AD929" s="98"/>
      <c r="AE929" s="98"/>
      <c r="AF929" s="98"/>
    </row>
    <row r="930" ht="13.5" customHeight="1">
      <c r="A930" s="98"/>
      <c r="B930" s="98"/>
      <c r="C930" s="98"/>
      <c r="D930" s="98"/>
      <c r="E930" s="98"/>
      <c r="F930" s="78"/>
      <c r="G930" s="881"/>
      <c r="H930" s="98"/>
      <c r="I930" s="98"/>
      <c r="J930" s="98"/>
      <c r="K930" s="98"/>
      <c r="L930" s="98"/>
      <c r="M930" s="98"/>
      <c r="N930" s="98"/>
      <c r="O930" s="98"/>
      <c r="P930" s="98"/>
      <c r="Q930" s="98"/>
      <c r="R930" s="98"/>
      <c r="S930" s="398"/>
      <c r="T930" s="398"/>
      <c r="U930" s="98"/>
      <c r="V930" s="98"/>
      <c r="W930" s="98"/>
      <c r="X930" s="98"/>
      <c r="Y930" s="98"/>
      <c r="Z930" s="98"/>
      <c r="AA930" s="98"/>
      <c r="AB930" s="98"/>
      <c r="AC930" s="98"/>
      <c r="AD930" s="98"/>
      <c r="AE930" s="98"/>
      <c r="AF930" s="98"/>
    </row>
    <row r="931" ht="13.5" customHeight="1">
      <c r="A931" s="98"/>
      <c r="B931" s="98"/>
      <c r="C931" s="98"/>
      <c r="D931" s="98"/>
      <c r="E931" s="98"/>
      <c r="F931" s="78"/>
      <c r="G931" s="881"/>
      <c r="H931" s="98"/>
      <c r="I931" s="98"/>
      <c r="J931" s="98"/>
      <c r="K931" s="98"/>
      <c r="L931" s="98"/>
      <c r="M931" s="98"/>
      <c r="N931" s="98"/>
      <c r="O931" s="98"/>
      <c r="P931" s="98"/>
      <c r="Q931" s="98"/>
      <c r="R931" s="98"/>
      <c r="S931" s="398"/>
      <c r="T931" s="398"/>
      <c r="U931" s="98"/>
      <c r="V931" s="98"/>
      <c r="W931" s="98"/>
      <c r="X931" s="98"/>
      <c r="Y931" s="98"/>
      <c r="Z931" s="98"/>
      <c r="AA931" s="98"/>
      <c r="AB931" s="98"/>
      <c r="AC931" s="98"/>
      <c r="AD931" s="98"/>
      <c r="AE931" s="98"/>
      <c r="AF931" s="98"/>
    </row>
    <row r="932" ht="13.5" customHeight="1">
      <c r="A932" s="98"/>
      <c r="B932" s="98"/>
      <c r="C932" s="98"/>
      <c r="D932" s="98"/>
      <c r="E932" s="98"/>
      <c r="F932" s="78"/>
      <c r="G932" s="881"/>
      <c r="H932" s="98"/>
      <c r="I932" s="98"/>
      <c r="J932" s="98"/>
      <c r="K932" s="98"/>
      <c r="L932" s="98"/>
      <c r="M932" s="98"/>
      <c r="N932" s="98"/>
      <c r="O932" s="98"/>
      <c r="P932" s="98"/>
      <c r="Q932" s="98"/>
      <c r="R932" s="98"/>
      <c r="S932" s="398"/>
      <c r="T932" s="398"/>
      <c r="U932" s="98"/>
      <c r="V932" s="98"/>
      <c r="W932" s="98"/>
      <c r="X932" s="98"/>
      <c r="Y932" s="98"/>
      <c r="Z932" s="98"/>
      <c r="AA932" s="98"/>
      <c r="AB932" s="98"/>
      <c r="AC932" s="98"/>
      <c r="AD932" s="98"/>
      <c r="AE932" s="98"/>
      <c r="AF932" s="98"/>
    </row>
    <row r="933" ht="13.5" customHeight="1">
      <c r="A933" s="98"/>
      <c r="B933" s="98"/>
      <c r="C933" s="98"/>
      <c r="D933" s="98"/>
      <c r="E933" s="98"/>
      <c r="F933" s="78"/>
      <c r="G933" s="881"/>
      <c r="H933" s="98"/>
      <c r="I933" s="98"/>
      <c r="J933" s="98"/>
      <c r="K933" s="98"/>
      <c r="L933" s="98"/>
      <c r="M933" s="98"/>
      <c r="N933" s="98"/>
      <c r="O933" s="98"/>
      <c r="P933" s="98"/>
      <c r="Q933" s="98"/>
      <c r="R933" s="98"/>
      <c r="S933" s="398"/>
      <c r="T933" s="398"/>
      <c r="U933" s="98"/>
      <c r="V933" s="98"/>
      <c r="W933" s="98"/>
      <c r="X933" s="98"/>
      <c r="Y933" s="98"/>
      <c r="Z933" s="98"/>
      <c r="AA933" s="98"/>
      <c r="AB933" s="98"/>
      <c r="AC933" s="98"/>
      <c r="AD933" s="98"/>
      <c r="AE933" s="98"/>
      <c r="AF933" s="98"/>
    </row>
    <row r="934" ht="13.5" customHeight="1">
      <c r="A934" s="98"/>
      <c r="B934" s="98"/>
      <c r="C934" s="98"/>
      <c r="D934" s="98"/>
      <c r="E934" s="98"/>
      <c r="F934" s="78"/>
      <c r="G934" s="881"/>
      <c r="H934" s="98"/>
      <c r="I934" s="98"/>
      <c r="J934" s="98"/>
      <c r="K934" s="98"/>
      <c r="L934" s="98"/>
      <c r="M934" s="98"/>
      <c r="N934" s="98"/>
      <c r="O934" s="98"/>
      <c r="P934" s="98"/>
      <c r="Q934" s="98"/>
      <c r="R934" s="98"/>
      <c r="S934" s="398"/>
      <c r="T934" s="398"/>
      <c r="U934" s="98"/>
      <c r="V934" s="98"/>
      <c r="W934" s="98"/>
      <c r="X934" s="98"/>
      <c r="Y934" s="98"/>
      <c r="Z934" s="98"/>
      <c r="AA934" s="98"/>
      <c r="AB934" s="98"/>
      <c r="AC934" s="98"/>
      <c r="AD934" s="98"/>
      <c r="AE934" s="98"/>
      <c r="AF934" s="98"/>
    </row>
    <row r="935" ht="13.5" customHeight="1">
      <c r="A935" s="98"/>
      <c r="B935" s="98"/>
      <c r="C935" s="98"/>
      <c r="D935" s="98"/>
      <c r="E935" s="98"/>
      <c r="F935" s="78"/>
      <c r="G935" s="881"/>
      <c r="H935" s="98"/>
      <c r="I935" s="98"/>
      <c r="J935" s="98"/>
      <c r="K935" s="98"/>
      <c r="L935" s="98"/>
      <c r="M935" s="98"/>
      <c r="N935" s="98"/>
      <c r="O935" s="98"/>
      <c r="P935" s="98"/>
      <c r="Q935" s="98"/>
      <c r="R935" s="98"/>
      <c r="S935" s="398"/>
      <c r="T935" s="398"/>
      <c r="U935" s="98"/>
      <c r="V935" s="98"/>
      <c r="W935" s="98"/>
      <c r="X935" s="98"/>
      <c r="Y935" s="98"/>
      <c r="Z935" s="98"/>
      <c r="AA935" s="98"/>
      <c r="AB935" s="98"/>
      <c r="AC935" s="98"/>
      <c r="AD935" s="98"/>
      <c r="AE935" s="98"/>
      <c r="AF935" s="98"/>
    </row>
    <row r="936" ht="13.5" customHeight="1">
      <c r="A936" s="98"/>
      <c r="B936" s="98"/>
      <c r="C936" s="98"/>
      <c r="D936" s="98"/>
      <c r="E936" s="98"/>
      <c r="F936" s="78"/>
      <c r="G936" s="881"/>
      <c r="H936" s="98"/>
      <c r="I936" s="98"/>
      <c r="J936" s="98"/>
      <c r="K936" s="98"/>
      <c r="L936" s="98"/>
      <c r="M936" s="98"/>
      <c r="N936" s="98"/>
      <c r="O936" s="98"/>
      <c r="P936" s="98"/>
      <c r="Q936" s="98"/>
      <c r="R936" s="98"/>
      <c r="S936" s="398"/>
      <c r="T936" s="398"/>
      <c r="U936" s="98"/>
      <c r="V936" s="98"/>
      <c r="W936" s="98"/>
      <c r="X936" s="98"/>
      <c r="Y936" s="98"/>
      <c r="Z936" s="98"/>
      <c r="AA936" s="98"/>
      <c r="AB936" s="98"/>
      <c r="AC936" s="98"/>
      <c r="AD936" s="98"/>
      <c r="AE936" s="98"/>
      <c r="AF936" s="98"/>
    </row>
    <row r="937" ht="13.5" customHeight="1">
      <c r="A937" s="98"/>
      <c r="B937" s="98"/>
      <c r="C937" s="98"/>
      <c r="D937" s="98"/>
      <c r="E937" s="98"/>
      <c r="F937" s="78"/>
      <c r="G937" s="881"/>
      <c r="H937" s="98"/>
      <c r="I937" s="98"/>
      <c r="J937" s="98"/>
      <c r="K937" s="98"/>
      <c r="L937" s="98"/>
      <c r="M937" s="98"/>
      <c r="N937" s="98"/>
      <c r="O937" s="98"/>
      <c r="P937" s="98"/>
      <c r="Q937" s="98"/>
      <c r="R937" s="98"/>
      <c r="S937" s="398"/>
      <c r="T937" s="398"/>
      <c r="U937" s="98"/>
      <c r="V937" s="98"/>
      <c r="W937" s="98"/>
      <c r="X937" s="98"/>
      <c r="Y937" s="98"/>
      <c r="Z937" s="98"/>
      <c r="AA937" s="98"/>
      <c r="AB937" s="98"/>
      <c r="AC937" s="98"/>
      <c r="AD937" s="98"/>
      <c r="AE937" s="98"/>
      <c r="AF937" s="98"/>
    </row>
    <row r="938" ht="13.5" customHeight="1">
      <c r="A938" s="98"/>
      <c r="B938" s="98"/>
      <c r="C938" s="98"/>
      <c r="D938" s="98"/>
      <c r="E938" s="98"/>
      <c r="F938" s="78"/>
      <c r="G938" s="881"/>
      <c r="H938" s="98"/>
      <c r="I938" s="98"/>
      <c r="J938" s="98"/>
      <c r="K938" s="98"/>
      <c r="L938" s="98"/>
      <c r="M938" s="98"/>
      <c r="N938" s="98"/>
      <c r="O938" s="98"/>
      <c r="P938" s="98"/>
      <c r="Q938" s="98"/>
      <c r="R938" s="98"/>
      <c r="S938" s="398"/>
      <c r="T938" s="398"/>
      <c r="U938" s="98"/>
      <c r="V938" s="98"/>
      <c r="W938" s="98"/>
      <c r="X938" s="98"/>
      <c r="Y938" s="98"/>
      <c r="Z938" s="98"/>
      <c r="AA938" s="98"/>
      <c r="AB938" s="98"/>
      <c r="AC938" s="98"/>
      <c r="AD938" s="98"/>
      <c r="AE938" s="98"/>
      <c r="AF938" s="98"/>
    </row>
    <row r="939" ht="13.5" customHeight="1">
      <c r="A939" s="98"/>
      <c r="B939" s="98"/>
      <c r="C939" s="98"/>
      <c r="D939" s="98"/>
      <c r="E939" s="98"/>
      <c r="F939" s="78"/>
      <c r="G939" s="881"/>
      <c r="H939" s="98"/>
      <c r="I939" s="98"/>
      <c r="J939" s="98"/>
      <c r="K939" s="98"/>
      <c r="L939" s="98"/>
      <c r="M939" s="98"/>
      <c r="N939" s="98"/>
      <c r="O939" s="98"/>
      <c r="P939" s="98"/>
      <c r="Q939" s="98"/>
      <c r="R939" s="98"/>
      <c r="S939" s="398"/>
      <c r="T939" s="398"/>
      <c r="U939" s="98"/>
      <c r="V939" s="98"/>
      <c r="W939" s="98"/>
      <c r="X939" s="98"/>
      <c r="Y939" s="98"/>
      <c r="Z939" s="98"/>
      <c r="AA939" s="98"/>
      <c r="AB939" s="98"/>
      <c r="AC939" s="98"/>
      <c r="AD939" s="98"/>
      <c r="AE939" s="98"/>
      <c r="AF939" s="98"/>
    </row>
    <row r="940" ht="13.5" customHeight="1">
      <c r="A940" s="98"/>
      <c r="B940" s="98"/>
      <c r="C940" s="98"/>
      <c r="D940" s="98"/>
      <c r="E940" s="98"/>
      <c r="F940" s="78"/>
      <c r="G940" s="881"/>
      <c r="H940" s="98"/>
      <c r="I940" s="98"/>
      <c r="J940" s="98"/>
      <c r="K940" s="98"/>
      <c r="L940" s="98"/>
      <c r="M940" s="98"/>
      <c r="N940" s="98"/>
      <c r="O940" s="98"/>
      <c r="P940" s="98"/>
      <c r="Q940" s="98"/>
      <c r="R940" s="98"/>
      <c r="S940" s="398"/>
      <c r="T940" s="398"/>
      <c r="U940" s="98"/>
      <c r="V940" s="98"/>
      <c r="W940" s="98"/>
      <c r="X940" s="98"/>
      <c r="Y940" s="98"/>
      <c r="Z940" s="98"/>
      <c r="AA940" s="98"/>
      <c r="AB940" s="98"/>
      <c r="AC940" s="98"/>
      <c r="AD940" s="98"/>
      <c r="AE940" s="98"/>
      <c r="AF940" s="98"/>
    </row>
    <row r="941" ht="13.5" customHeight="1">
      <c r="A941" s="98"/>
      <c r="B941" s="98"/>
      <c r="C941" s="98"/>
      <c r="D941" s="98"/>
      <c r="E941" s="98"/>
      <c r="F941" s="78"/>
      <c r="G941" s="881"/>
      <c r="H941" s="98"/>
      <c r="I941" s="98"/>
      <c r="J941" s="98"/>
      <c r="K941" s="98"/>
      <c r="L941" s="98"/>
      <c r="M941" s="98"/>
      <c r="N941" s="98"/>
      <c r="O941" s="98"/>
      <c r="P941" s="98"/>
      <c r="Q941" s="98"/>
      <c r="R941" s="98"/>
      <c r="S941" s="398"/>
      <c r="T941" s="398"/>
      <c r="U941" s="98"/>
      <c r="V941" s="98"/>
      <c r="W941" s="98"/>
      <c r="X941" s="98"/>
      <c r="Y941" s="98"/>
      <c r="Z941" s="98"/>
      <c r="AA941" s="98"/>
      <c r="AB941" s="98"/>
      <c r="AC941" s="98"/>
      <c r="AD941" s="98"/>
      <c r="AE941" s="98"/>
      <c r="AF941" s="98"/>
    </row>
    <row r="942" ht="13.5" customHeight="1">
      <c r="A942" s="98"/>
      <c r="B942" s="98"/>
      <c r="C942" s="98"/>
      <c r="D942" s="98"/>
      <c r="E942" s="98"/>
      <c r="F942" s="78"/>
      <c r="G942" s="881"/>
      <c r="H942" s="98"/>
      <c r="I942" s="98"/>
      <c r="J942" s="98"/>
      <c r="K942" s="98"/>
      <c r="L942" s="98"/>
      <c r="M942" s="98"/>
      <c r="N942" s="98"/>
      <c r="O942" s="98"/>
      <c r="P942" s="98"/>
      <c r="Q942" s="98"/>
      <c r="R942" s="98"/>
      <c r="S942" s="398"/>
      <c r="T942" s="398"/>
      <c r="U942" s="98"/>
      <c r="V942" s="98"/>
      <c r="W942" s="98"/>
      <c r="X942" s="98"/>
      <c r="Y942" s="98"/>
      <c r="Z942" s="98"/>
      <c r="AA942" s="98"/>
      <c r="AB942" s="98"/>
      <c r="AC942" s="98"/>
      <c r="AD942" s="98"/>
      <c r="AE942" s="98"/>
      <c r="AF942" s="98"/>
    </row>
    <row r="943" ht="13.5" customHeight="1">
      <c r="A943" s="98"/>
      <c r="B943" s="98"/>
      <c r="C943" s="98"/>
      <c r="D943" s="98"/>
      <c r="E943" s="98"/>
      <c r="F943" s="78"/>
      <c r="G943" s="881"/>
      <c r="H943" s="98"/>
      <c r="I943" s="98"/>
      <c r="J943" s="98"/>
      <c r="K943" s="98"/>
      <c r="L943" s="98"/>
      <c r="M943" s="98"/>
      <c r="N943" s="98"/>
      <c r="O943" s="98"/>
      <c r="P943" s="98"/>
      <c r="Q943" s="98"/>
      <c r="R943" s="98"/>
      <c r="S943" s="398"/>
      <c r="T943" s="398"/>
      <c r="U943" s="98"/>
      <c r="V943" s="98"/>
      <c r="W943" s="98"/>
      <c r="X943" s="98"/>
      <c r="Y943" s="98"/>
      <c r="Z943" s="98"/>
      <c r="AA943" s="98"/>
      <c r="AB943" s="98"/>
      <c r="AC943" s="98"/>
      <c r="AD943" s="98"/>
      <c r="AE943" s="98"/>
      <c r="AF943" s="98"/>
    </row>
    <row r="944" ht="13.5" customHeight="1">
      <c r="A944" s="98"/>
      <c r="B944" s="98"/>
      <c r="C944" s="98"/>
      <c r="D944" s="98"/>
      <c r="E944" s="98"/>
      <c r="F944" s="78"/>
      <c r="G944" s="881"/>
      <c r="H944" s="98"/>
      <c r="I944" s="98"/>
      <c r="J944" s="98"/>
      <c r="K944" s="98"/>
      <c r="L944" s="98"/>
      <c r="M944" s="98"/>
      <c r="N944" s="98"/>
      <c r="O944" s="98"/>
      <c r="P944" s="98"/>
      <c r="Q944" s="98"/>
      <c r="R944" s="98"/>
      <c r="S944" s="398"/>
      <c r="T944" s="398"/>
      <c r="U944" s="98"/>
      <c r="V944" s="98"/>
      <c r="W944" s="98"/>
      <c r="X944" s="98"/>
      <c r="Y944" s="98"/>
      <c r="Z944" s="98"/>
      <c r="AA944" s="98"/>
      <c r="AB944" s="98"/>
      <c r="AC944" s="98"/>
      <c r="AD944" s="98"/>
      <c r="AE944" s="98"/>
      <c r="AF944" s="98"/>
    </row>
    <row r="945" ht="13.5" customHeight="1">
      <c r="A945" s="98"/>
      <c r="B945" s="98"/>
      <c r="C945" s="98"/>
      <c r="D945" s="98"/>
      <c r="E945" s="98"/>
      <c r="F945" s="78"/>
      <c r="G945" s="881"/>
      <c r="H945" s="98"/>
      <c r="I945" s="98"/>
      <c r="J945" s="98"/>
      <c r="K945" s="98"/>
      <c r="L945" s="98"/>
      <c r="M945" s="98"/>
      <c r="N945" s="98"/>
      <c r="O945" s="98"/>
      <c r="P945" s="98"/>
      <c r="Q945" s="98"/>
      <c r="R945" s="98"/>
      <c r="S945" s="398"/>
      <c r="T945" s="398"/>
      <c r="U945" s="98"/>
      <c r="V945" s="98"/>
      <c r="W945" s="98"/>
      <c r="X945" s="98"/>
      <c r="Y945" s="98"/>
      <c r="Z945" s="98"/>
      <c r="AA945" s="98"/>
      <c r="AB945" s="98"/>
      <c r="AC945" s="98"/>
      <c r="AD945" s="98"/>
      <c r="AE945" s="98"/>
      <c r="AF945" s="98"/>
    </row>
    <row r="946" ht="13.5" customHeight="1">
      <c r="A946" s="98"/>
      <c r="B946" s="98"/>
      <c r="C946" s="98"/>
      <c r="D946" s="98"/>
      <c r="E946" s="98"/>
      <c r="F946" s="78"/>
      <c r="G946" s="881"/>
      <c r="H946" s="98"/>
      <c r="I946" s="98"/>
      <c r="J946" s="98"/>
      <c r="K946" s="98"/>
      <c r="L946" s="98"/>
      <c r="M946" s="98"/>
      <c r="N946" s="98"/>
      <c r="O946" s="98"/>
      <c r="P946" s="98"/>
      <c r="Q946" s="98"/>
      <c r="R946" s="98"/>
      <c r="S946" s="398"/>
      <c r="T946" s="398"/>
      <c r="U946" s="98"/>
      <c r="V946" s="98"/>
      <c r="W946" s="98"/>
      <c r="X946" s="98"/>
      <c r="Y946" s="98"/>
      <c r="Z946" s="98"/>
      <c r="AA946" s="98"/>
      <c r="AB946" s="98"/>
      <c r="AC946" s="98"/>
      <c r="AD946" s="98"/>
      <c r="AE946" s="98"/>
      <c r="AF946" s="98"/>
    </row>
    <row r="947" ht="13.5" customHeight="1">
      <c r="A947" s="98"/>
      <c r="B947" s="98"/>
      <c r="C947" s="98"/>
      <c r="D947" s="98"/>
      <c r="E947" s="98"/>
      <c r="F947" s="78"/>
      <c r="G947" s="881"/>
      <c r="H947" s="98"/>
      <c r="I947" s="98"/>
      <c r="J947" s="98"/>
      <c r="K947" s="98"/>
      <c r="L947" s="98"/>
      <c r="M947" s="98"/>
      <c r="N947" s="98"/>
      <c r="O947" s="98"/>
      <c r="P947" s="98"/>
      <c r="Q947" s="98"/>
      <c r="R947" s="98"/>
      <c r="S947" s="398"/>
      <c r="T947" s="398"/>
      <c r="U947" s="98"/>
      <c r="V947" s="98"/>
      <c r="W947" s="98"/>
      <c r="X947" s="98"/>
      <c r="Y947" s="98"/>
      <c r="Z947" s="98"/>
      <c r="AA947" s="98"/>
      <c r="AB947" s="98"/>
      <c r="AC947" s="98"/>
      <c r="AD947" s="98"/>
      <c r="AE947" s="98"/>
      <c r="AF947" s="98"/>
    </row>
    <row r="948" ht="13.5" customHeight="1">
      <c r="A948" s="98"/>
      <c r="B948" s="98"/>
      <c r="C948" s="98"/>
      <c r="D948" s="98"/>
      <c r="E948" s="98"/>
      <c r="F948" s="78"/>
      <c r="G948" s="881"/>
      <c r="H948" s="98"/>
      <c r="I948" s="98"/>
      <c r="J948" s="98"/>
      <c r="K948" s="98"/>
      <c r="L948" s="98"/>
      <c r="M948" s="98"/>
      <c r="N948" s="98"/>
      <c r="O948" s="98"/>
      <c r="P948" s="98"/>
      <c r="Q948" s="98"/>
      <c r="R948" s="98"/>
      <c r="S948" s="398"/>
      <c r="T948" s="398"/>
      <c r="U948" s="98"/>
      <c r="V948" s="98"/>
      <c r="W948" s="98"/>
      <c r="X948" s="98"/>
      <c r="Y948" s="98"/>
      <c r="Z948" s="98"/>
      <c r="AA948" s="98"/>
      <c r="AB948" s="98"/>
      <c r="AC948" s="98"/>
      <c r="AD948" s="98"/>
      <c r="AE948" s="98"/>
      <c r="AF948" s="98"/>
    </row>
    <row r="949" ht="13.5" customHeight="1">
      <c r="A949" s="98"/>
      <c r="B949" s="98"/>
      <c r="C949" s="98"/>
      <c r="D949" s="98"/>
      <c r="E949" s="98"/>
      <c r="F949" s="78"/>
      <c r="G949" s="881"/>
      <c r="H949" s="98"/>
      <c r="I949" s="98"/>
      <c r="J949" s="98"/>
      <c r="K949" s="98"/>
      <c r="L949" s="98"/>
      <c r="M949" s="98"/>
      <c r="N949" s="98"/>
      <c r="O949" s="98"/>
      <c r="P949" s="98"/>
      <c r="Q949" s="98"/>
      <c r="R949" s="98"/>
      <c r="S949" s="398"/>
      <c r="T949" s="398"/>
      <c r="U949" s="98"/>
      <c r="V949" s="98"/>
      <c r="W949" s="98"/>
      <c r="X949" s="98"/>
      <c r="Y949" s="98"/>
      <c r="Z949" s="98"/>
      <c r="AA949" s="98"/>
      <c r="AB949" s="98"/>
      <c r="AC949" s="98"/>
      <c r="AD949" s="98"/>
      <c r="AE949" s="98"/>
      <c r="AF949" s="98"/>
    </row>
    <row r="950" ht="13.5" customHeight="1">
      <c r="A950" s="98"/>
      <c r="B950" s="98"/>
      <c r="C950" s="98"/>
      <c r="D950" s="98"/>
      <c r="E950" s="98"/>
      <c r="F950" s="78"/>
      <c r="G950" s="881"/>
      <c r="H950" s="98"/>
      <c r="I950" s="98"/>
      <c r="J950" s="98"/>
      <c r="K950" s="98"/>
      <c r="L950" s="98"/>
      <c r="M950" s="98"/>
      <c r="N950" s="98"/>
      <c r="O950" s="98"/>
      <c r="P950" s="98"/>
      <c r="Q950" s="98"/>
      <c r="R950" s="98"/>
      <c r="S950" s="398"/>
      <c r="T950" s="398"/>
      <c r="U950" s="98"/>
      <c r="V950" s="98"/>
      <c r="W950" s="98"/>
      <c r="X950" s="98"/>
      <c r="Y950" s="98"/>
      <c r="Z950" s="98"/>
      <c r="AA950" s="98"/>
      <c r="AB950" s="98"/>
      <c r="AC950" s="98"/>
      <c r="AD950" s="98"/>
      <c r="AE950" s="98"/>
      <c r="AF950" s="98"/>
    </row>
    <row r="951" ht="13.5" customHeight="1">
      <c r="A951" s="98"/>
      <c r="B951" s="98"/>
      <c r="C951" s="98"/>
      <c r="D951" s="98"/>
      <c r="E951" s="98"/>
      <c r="F951" s="78"/>
      <c r="G951" s="881"/>
      <c r="H951" s="98"/>
      <c r="I951" s="98"/>
      <c r="J951" s="98"/>
      <c r="K951" s="98"/>
      <c r="L951" s="98"/>
      <c r="M951" s="98"/>
      <c r="N951" s="98"/>
      <c r="O951" s="98"/>
      <c r="P951" s="98"/>
      <c r="Q951" s="98"/>
      <c r="R951" s="98"/>
      <c r="S951" s="398"/>
      <c r="T951" s="398"/>
      <c r="U951" s="98"/>
      <c r="V951" s="98"/>
      <c r="W951" s="98"/>
      <c r="X951" s="98"/>
      <c r="Y951" s="98"/>
      <c r="Z951" s="98"/>
      <c r="AA951" s="98"/>
      <c r="AB951" s="98"/>
      <c r="AC951" s="98"/>
      <c r="AD951" s="98"/>
      <c r="AE951" s="98"/>
      <c r="AF951" s="98"/>
    </row>
    <row r="952" ht="13.5" customHeight="1">
      <c r="A952" s="98"/>
      <c r="B952" s="98"/>
      <c r="C952" s="98"/>
      <c r="D952" s="98"/>
      <c r="E952" s="98"/>
      <c r="F952" s="78"/>
      <c r="G952" s="881"/>
      <c r="H952" s="98"/>
      <c r="I952" s="98"/>
      <c r="J952" s="98"/>
      <c r="K952" s="98"/>
      <c r="L952" s="98"/>
      <c r="M952" s="98"/>
      <c r="N952" s="98"/>
      <c r="O952" s="98"/>
      <c r="P952" s="98"/>
      <c r="Q952" s="98"/>
      <c r="R952" s="98"/>
      <c r="S952" s="398"/>
      <c r="T952" s="398"/>
      <c r="U952" s="98"/>
      <c r="V952" s="98"/>
      <c r="W952" s="98"/>
      <c r="X952" s="98"/>
      <c r="Y952" s="98"/>
      <c r="Z952" s="98"/>
      <c r="AA952" s="98"/>
      <c r="AB952" s="98"/>
      <c r="AC952" s="98"/>
      <c r="AD952" s="98"/>
      <c r="AE952" s="98"/>
      <c r="AF952" s="98"/>
    </row>
    <row r="953" ht="13.5" customHeight="1">
      <c r="A953" s="98"/>
      <c r="B953" s="98"/>
      <c r="C953" s="98"/>
      <c r="D953" s="98"/>
      <c r="E953" s="98"/>
      <c r="F953" s="78"/>
      <c r="G953" s="881"/>
      <c r="H953" s="98"/>
      <c r="I953" s="98"/>
      <c r="J953" s="98"/>
      <c r="K953" s="98"/>
      <c r="L953" s="98"/>
      <c r="M953" s="98"/>
      <c r="N953" s="98"/>
      <c r="O953" s="98"/>
      <c r="P953" s="98"/>
      <c r="Q953" s="98"/>
      <c r="R953" s="98"/>
      <c r="S953" s="398"/>
      <c r="T953" s="398"/>
      <c r="U953" s="98"/>
      <c r="V953" s="98"/>
      <c r="W953" s="98"/>
      <c r="X953" s="98"/>
      <c r="Y953" s="98"/>
      <c r="Z953" s="98"/>
      <c r="AA953" s="98"/>
      <c r="AB953" s="98"/>
      <c r="AC953" s="98"/>
      <c r="AD953" s="98"/>
      <c r="AE953" s="98"/>
      <c r="AF953" s="98"/>
    </row>
    <row r="954" ht="13.5" customHeight="1">
      <c r="A954" s="98"/>
      <c r="B954" s="98"/>
      <c r="C954" s="98"/>
      <c r="D954" s="98"/>
      <c r="E954" s="98"/>
      <c r="F954" s="78"/>
      <c r="G954" s="881"/>
      <c r="H954" s="98"/>
      <c r="I954" s="98"/>
      <c r="J954" s="98"/>
      <c r="K954" s="98"/>
      <c r="L954" s="98"/>
      <c r="M954" s="98"/>
      <c r="N954" s="98"/>
      <c r="O954" s="98"/>
      <c r="P954" s="98"/>
      <c r="Q954" s="98"/>
      <c r="R954" s="98"/>
      <c r="S954" s="398"/>
      <c r="T954" s="398"/>
      <c r="U954" s="98"/>
      <c r="V954" s="98"/>
      <c r="W954" s="98"/>
      <c r="X954" s="98"/>
      <c r="Y954" s="98"/>
      <c r="Z954" s="98"/>
      <c r="AA954" s="98"/>
      <c r="AB954" s="98"/>
      <c r="AC954" s="98"/>
      <c r="AD954" s="98"/>
      <c r="AE954" s="98"/>
      <c r="AF954" s="98"/>
    </row>
    <row r="955" ht="13.5" customHeight="1">
      <c r="A955" s="98"/>
      <c r="B955" s="98"/>
      <c r="C955" s="98"/>
      <c r="D955" s="98"/>
      <c r="E955" s="98"/>
      <c r="F955" s="78"/>
      <c r="G955" s="881"/>
      <c r="H955" s="98"/>
      <c r="I955" s="98"/>
      <c r="J955" s="98"/>
      <c r="K955" s="98"/>
      <c r="L955" s="98"/>
      <c r="M955" s="98"/>
      <c r="N955" s="98"/>
      <c r="O955" s="98"/>
      <c r="P955" s="98"/>
      <c r="Q955" s="98"/>
      <c r="R955" s="98"/>
      <c r="S955" s="398"/>
      <c r="T955" s="398"/>
      <c r="U955" s="98"/>
      <c r="V955" s="98"/>
      <c r="W955" s="98"/>
      <c r="X955" s="98"/>
      <c r="Y955" s="98"/>
      <c r="Z955" s="98"/>
      <c r="AA955" s="98"/>
      <c r="AB955" s="98"/>
      <c r="AC955" s="98"/>
      <c r="AD955" s="98"/>
      <c r="AE955" s="98"/>
      <c r="AF955" s="98"/>
    </row>
    <row r="956" ht="13.5" customHeight="1">
      <c r="A956" s="98"/>
      <c r="B956" s="98"/>
      <c r="C956" s="98"/>
      <c r="D956" s="98"/>
      <c r="E956" s="98"/>
      <c r="F956" s="78"/>
      <c r="G956" s="881"/>
      <c r="H956" s="98"/>
      <c r="I956" s="98"/>
      <c r="J956" s="98"/>
      <c r="K956" s="98"/>
      <c r="L956" s="98"/>
      <c r="M956" s="98"/>
      <c r="N956" s="98"/>
      <c r="O956" s="98"/>
      <c r="P956" s="98"/>
      <c r="Q956" s="98"/>
      <c r="R956" s="98"/>
      <c r="S956" s="398"/>
      <c r="T956" s="398"/>
      <c r="U956" s="98"/>
      <c r="V956" s="98"/>
      <c r="W956" s="98"/>
      <c r="X956" s="98"/>
      <c r="Y956" s="98"/>
      <c r="Z956" s="98"/>
      <c r="AA956" s="98"/>
      <c r="AB956" s="98"/>
      <c r="AC956" s="98"/>
      <c r="AD956" s="98"/>
      <c r="AE956" s="98"/>
      <c r="AF956" s="98"/>
    </row>
    <row r="957" ht="13.5" customHeight="1">
      <c r="A957" s="98"/>
      <c r="B957" s="98"/>
      <c r="C957" s="98"/>
      <c r="D957" s="98"/>
      <c r="E957" s="98"/>
      <c r="F957" s="78"/>
      <c r="G957" s="881"/>
      <c r="H957" s="98"/>
      <c r="I957" s="98"/>
      <c r="J957" s="98"/>
      <c r="K957" s="98"/>
      <c r="L957" s="98"/>
      <c r="M957" s="98"/>
      <c r="N957" s="98"/>
      <c r="O957" s="98"/>
      <c r="P957" s="98"/>
      <c r="Q957" s="98"/>
      <c r="R957" s="98"/>
      <c r="S957" s="398"/>
      <c r="T957" s="398"/>
      <c r="U957" s="98"/>
      <c r="V957" s="98"/>
      <c r="W957" s="98"/>
      <c r="X957" s="98"/>
      <c r="Y957" s="98"/>
      <c r="Z957" s="98"/>
      <c r="AA957" s="98"/>
      <c r="AB957" s="98"/>
      <c r="AC957" s="98"/>
      <c r="AD957" s="98"/>
      <c r="AE957" s="98"/>
      <c r="AF957" s="98"/>
    </row>
    <row r="958" ht="13.5" customHeight="1">
      <c r="A958" s="98"/>
      <c r="B958" s="98"/>
      <c r="C958" s="98"/>
      <c r="D958" s="98"/>
      <c r="E958" s="98"/>
      <c r="F958" s="78"/>
      <c r="G958" s="881"/>
      <c r="H958" s="98"/>
      <c r="I958" s="98"/>
      <c r="J958" s="98"/>
      <c r="K958" s="98"/>
      <c r="L958" s="98"/>
      <c r="M958" s="98"/>
      <c r="N958" s="98"/>
      <c r="O958" s="98"/>
      <c r="P958" s="98"/>
      <c r="Q958" s="98"/>
      <c r="R958" s="98"/>
      <c r="S958" s="398"/>
      <c r="T958" s="398"/>
      <c r="U958" s="98"/>
      <c r="V958" s="98"/>
      <c r="W958" s="98"/>
      <c r="X958" s="98"/>
      <c r="Y958" s="98"/>
      <c r="Z958" s="98"/>
      <c r="AA958" s="98"/>
      <c r="AB958" s="98"/>
      <c r="AC958" s="98"/>
      <c r="AD958" s="98"/>
      <c r="AE958" s="98"/>
      <c r="AF958" s="98"/>
    </row>
    <row r="959" ht="13.5" customHeight="1">
      <c r="A959" s="98"/>
      <c r="B959" s="98"/>
      <c r="C959" s="98"/>
      <c r="D959" s="98"/>
      <c r="E959" s="98"/>
      <c r="F959" s="78"/>
      <c r="G959" s="881"/>
      <c r="H959" s="98"/>
      <c r="I959" s="98"/>
      <c r="J959" s="98"/>
      <c r="K959" s="98"/>
      <c r="L959" s="98"/>
      <c r="M959" s="98"/>
      <c r="N959" s="98"/>
      <c r="O959" s="98"/>
      <c r="P959" s="98"/>
      <c r="Q959" s="98"/>
      <c r="R959" s="98"/>
      <c r="S959" s="398"/>
      <c r="T959" s="398"/>
      <c r="U959" s="98"/>
      <c r="V959" s="98"/>
      <c r="W959" s="98"/>
      <c r="X959" s="98"/>
      <c r="Y959" s="98"/>
      <c r="Z959" s="98"/>
      <c r="AA959" s="98"/>
      <c r="AB959" s="98"/>
      <c r="AC959" s="98"/>
      <c r="AD959" s="98"/>
      <c r="AE959" s="98"/>
      <c r="AF959" s="98"/>
    </row>
    <row r="960" ht="13.5" customHeight="1">
      <c r="A960" s="98"/>
      <c r="B960" s="98"/>
      <c r="C960" s="98"/>
      <c r="D960" s="98"/>
      <c r="E960" s="98"/>
      <c r="F960" s="78"/>
      <c r="G960" s="881"/>
      <c r="H960" s="98"/>
      <c r="I960" s="98"/>
      <c r="J960" s="98"/>
      <c r="K960" s="98"/>
      <c r="L960" s="98"/>
      <c r="M960" s="98"/>
      <c r="N960" s="98"/>
      <c r="O960" s="98"/>
      <c r="P960" s="98"/>
      <c r="Q960" s="98"/>
      <c r="R960" s="98"/>
      <c r="S960" s="398"/>
      <c r="T960" s="398"/>
      <c r="U960" s="98"/>
      <c r="V960" s="98"/>
      <c r="W960" s="98"/>
      <c r="X960" s="98"/>
      <c r="Y960" s="98"/>
      <c r="Z960" s="98"/>
      <c r="AA960" s="98"/>
      <c r="AB960" s="98"/>
      <c r="AC960" s="98"/>
      <c r="AD960" s="98"/>
      <c r="AE960" s="98"/>
      <c r="AF960" s="98"/>
    </row>
    <row r="961" ht="13.5" customHeight="1">
      <c r="A961" s="98"/>
      <c r="B961" s="98"/>
      <c r="C961" s="98"/>
      <c r="D961" s="98"/>
      <c r="E961" s="98"/>
      <c r="F961" s="78"/>
      <c r="G961" s="881"/>
      <c r="H961" s="98"/>
      <c r="I961" s="98"/>
      <c r="J961" s="98"/>
      <c r="K961" s="98"/>
      <c r="L961" s="98"/>
      <c r="M961" s="98"/>
      <c r="N961" s="98"/>
      <c r="O961" s="98"/>
      <c r="P961" s="98"/>
      <c r="Q961" s="98"/>
      <c r="R961" s="98"/>
      <c r="S961" s="398"/>
      <c r="T961" s="398"/>
      <c r="U961" s="98"/>
      <c r="V961" s="98"/>
      <c r="W961" s="98"/>
      <c r="X961" s="98"/>
      <c r="Y961" s="98"/>
      <c r="Z961" s="98"/>
      <c r="AA961" s="98"/>
      <c r="AB961" s="98"/>
      <c r="AC961" s="98"/>
      <c r="AD961" s="98"/>
      <c r="AE961" s="98"/>
      <c r="AF961" s="98"/>
    </row>
    <row r="962" ht="13.5" customHeight="1">
      <c r="A962" s="98"/>
      <c r="B962" s="98"/>
      <c r="C962" s="98"/>
      <c r="D962" s="98"/>
      <c r="E962" s="98"/>
      <c r="F962" s="78"/>
      <c r="G962" s="881"/>
      <c r="H962" s="98"/>
      <c r="I962" s="98"/>
      <c r="J962" s="98"/>
      <c r="K962" s="98"/>
      <c r="L962" s="98"/>
      <c r="M962" s="98"/>
      <c r="N962" s="98"/>
      <c r="O962" s="98"/>
      <c r="P962" s="98"/>
      <c r="Q962" s="98"/>
      <c r="R962" s="98"/>
      <c r="S962" s="398"/>
      <c r="T962" s="398"/>
      <c r="U962" s="98"/>
      <c r="V962" s="98"/>
      <c r="W962" s="98"/>
      <c r="X962" s="98"/>
      <c r="Y962" s="98"/>
      <c r="Z962" s="98"/>
      <c r="AA962" s="98"/>
      <c r="AB962" s="98"/>
      <c r="AC962" s="98"/>
      <c r="AD962" s="98"/>
      <c r="AE962" s="98"/>
      <c r="AF962" s="98"/>
    </row>
    <row r="963" ht="13.5" customHeight="1">
      <c r="A963" s="98"/>
      <c r="B963" s="98"/>
      <c r="C963" s="98"/>
      <c r="D963" s="98"/>
      <c r="E963" s="98"/>
      <c r="F963" s="78"/>
      <c r="G963" s="881"/>
      <c r="H963" s="98"/>
      <c r="I963" s="98"/>
      <c r="J963" s="98"/>
      <c r="K963" s="98"/>
      <c r="L963" s="98"/>
      <c r="M963" s="98"/>
      <c r="N963" s="98"/>
      <c r="O963" s="98"/>
      <c r="P963" s="98"/>
      <c r="Q963" s="98"/>
      <c r="R963" s="98"/>
      <c r="S963" s="398"/>
      <c r="T963" s="398"/>
      <c r="U963" s="98"/>
      <c r="V963" s="98"/>
      <c r="W963" s="98"/>
      <c r="X963" s="98"/>
      <c r="Y963" s="98"/>
      <c r="Z963" s="98"/>
      <c r="AA963" s="98"/>
      <c r="AB963" s="98"/>
      <c r="AC963" s="98"/>
      <c r="AD963" s="98"/>
      <c r="AE963" s="98"/>
      <c r="AF963" s="98"/>
    </row>
    <row r="964" ht="13.5" customHeight="1">
      <c r="A964" s="98"/>
      <c r="B964" s="98"/>
      <c r="C964" s="98"/>
      <c r="D964" s="98"/>
      <c r="E964" s="98"/>
      <c r="F964" s="78"/>
      <c r="G964" s="881"/>
      <c r="H964" s="98"/>
      <c r="I964" s="98"/>
      <c r="J964" s="98"/>
      <c r="K964" s="98"/>
      <c r="L964" s="98"/>
      <c r="M964" s="98"/>
      <c r="N964" s="98"/>
      <c r="O964" s="98"/>
      <c r="P964" s="98"/>
      <c r="Q964" s="98"/>
      <c r="R964" s="98"/>
      <c r="S964" s="398"/>
      <c r="T964" s="398"/>
      <c r="U964" s="98"/>
      <c r="V964" s="98"/>
      <c r="W964" s="98"/>
      <c r="X964" s="98"/>
      <c r="Y964" s="98"/>
      <c r="Z964" s="98"/>
      <c r="AA964" s="98"/>
      <c r="AB964" s="98"/>
      <c r="AC964" s="98"/>
      <c r="AD964" s="98"/>
      <c r="AE964" s="98"/>
      <c r="AF964" s="98"/>
    </row>
    <row r="965" ht="13.5" customHeight="1">
      <c r="A965" s="98"/>
      <c r="B965" s="98"/>
      <c r="C965" s="98"/>
      <c r="D965" s="98"/>
      <c r="E965" s="98"/>
      <c r="F965" s="78"/>
      <c r="G965" s="881"/>
      <c r="H965" s="98"/>
      <c r="I965" s="98"/>
      <c r="J965" s="98"/>
      <c r="K965" s="98"/>
      <c r="L965" s="98"/>
      <c r="M965" s="98"/>
      <c r="N965" s="98"/>
      <c r="O965" s="98"/>
      <c r="P965" s="98"/>
      <c r="Q965" s="98"/>
      <c r="R965" s="98"/>
      <c r="S965" s="398"/>
      <c r="T965" s="398"/>
      <c r="U965" s="98"/>
      <c r="V965" s="98"/>
      <c r="W965" s="98"/>
      <c r="X965" s="98"/>
      <c r="Y965" s="98"/>
      <c r="Z965" s="98"/>
      <c r="AA965" s="98"/>
      <c r="AB965" s="98"/>
      <c r="AC965" s="98"/>
      <c r="AD965" s="98"/>
      <c r="AE965" s="98"/>
      <c r="AF965" s="98"/>
    </row>
    <row r="966" ht="13.5" customHeight="1">
      <c r="A966" s="98"/>
      <c r="B966" s="98"/>
      <c r="C966" s="98"/>
      <c r="D966" s="98"/>
      <c r="E966" s="98"/>
      <c r="F966" s="78"/>
      <c r="G966" s="881"/>
      <c r="H966" s="98"/>
      <c r="I966" s="98"/>
      <c r="J966" s="98"/>
      <c r="K966" s="98"/>
      <c r="L966" s="98"/>
      <c r="M966" s="98"/>
      <c r="N966" s="98"/>
      <c r="O966" s="98"/>
      <c r="P966" s="98"/>
      <c r="Q966" s="98"/>
      <c r="R966" s="98"/>
      <c r="S966" s="398"/>
      <c r="T966" s="398"/>
      <c r="U966" s="98"/>
      <c r="V966" s="98"/>
      <c r="W966" s="98"/>
      <c r="X966" s="98"/>
      <c r="Y966" s="98"/>
      <c r="Z966" s="98"/>
      <c r="AA966" s="98"/>
      <c r="AB966" s="98"/>
      <c r="AC966" s="98"/>
      <c r="AD966" s="98"/>
      <c r="AE966" s="98"/>
      <c r="AF966" s="98"/>
    </row>
    <row r="967" ht="13.5" customHeight="1">
      <c r="A967" s="98"/>
      <c r="B967" s="98"/>
      <c r="C967" s="98"/>
      <c r="D967" s="98"/>
      <c r="E967" s="98"/>
      <c r="F967" s="78"/>
      <c r="G967" s="881"/>
      <c r="H967" s="98"/>
      <c r="I967" s="98"/>
      <c r="J967" s="98"/>
      <c r="K967" s="98"/>
      <c r="L967" s="98"/>
      <c r="M967" s="98"/>
      <c r="N967" s="98"/>
      <c r="O967" s="98"/>
      <c r="P967" s="98"/>
      <c r="Q967" s="98"/>
      <c r="R967" s="98"/>
      <c r="S967" s="398"/>
      <c r="T967" s="398"/>
      <c r="U967" s="98"/>
      <c r="V967" s="98"/>
      <c r="W967" s="98"/>
      <c r="X967" s="98"/>
      <c r="Y967" s="98"/>
      <c r="Z967" s="98"/>
      <c r="AA967" s="98"/>
      <c r="AB967" s="98"/>
      <c r="AC967" s="98"/>
      <c r="AD967" s="98"/>
      <c r="AE967" s="98"/>
      <c r="AF967" s="98"/>
    </row>
    <row r="968" ht="13.5" customHeight="1">
      <c r="A968" s="98"/>
      <c r="B968" s="98"/>
      <c r="C968" s="98"/>
      <c r="D968" s="98"/>
      <c r="E968" s="98"/>
      <c r="F968" s="78"/>
      <c r="G968" s="881"/>
      <c r="H968" s="98"/>
      <c r="I968" s="98"/>
      <c r="J968" s="98"/>
      <c r="K968" s="98"/>
      <c r="L968" s="98"/>
      <c r="M968" s="98"/>
      <c r="N968" s="98"/>
      <c r="O968" s="98"/>
      <c r="P968" s="98"/>
      <c r="Q968" s="98"/>
      <c r="R968" s="98"/>
      <c r="S968" s="398"/>
      <c r="T968" s="398"/>
      <c r="U968" s="98"/>
      <c r="V968" s="98"/>
      <c r="W968" s="98"/>
      <c r="X968" s="98"/>
      <c r="Y968" s="98"/>
      <c r="Z968" s="98"/>
      <c r="AA968" s="98"/>
      <c r="AB968" s="98"/>
      <c r="AC968" s="98"/>
      <c r="AD968" s="98"/>
      <c r="AE968" s="98"/>
      <c r="AF968" s="98"/>
    </row>
    <row r="969" ht="13.5" customHeight="1">
      <c r="A969" s="98"/>
      <c r="B969" s="98"/>
      <c r="C969" s="98"/>
      <c r="D969" s="98"/>
      <c r="E969" s="98"/>
      <c r="F969" s="78"/>
      <c r="G969" s="881"/>
      <c r="H969" s="98"/>
      <c r="I969" s="98"/>
      <c r="J969" s="98"/>
      <c r="K969" s="98"/>
      <c r="L969" s="98"/>
      <c r="M969" s="98"/>
      <c r="N969" s="98"/>
      <c r="O969" s="98"/>
      <c r="P969" s="98"/>
      <c r="Q969" s="98"/>
      <c r="R969" s="98"/>
      <c r="S969" s="398"/>
      <c r="T969" s="398"/>
      <c r="U969" s="98"/>
      <c r="V969" s="98"/>
      <c r="W969" s="98"/>
      <c r="X969" s="98"/>
      <c r="Y969" s="98"/>
      <c r="Z969" s="98"/>
      <c r="AA969" s="98"/>
      <c r="AB969" s="98"/>
      <c r="AC969" s="98"/>
      <c r="AD969" s="98"/>
      <c r="AE969" s="98"/>
      <c r="AF969" s="98"/>
    </row>
    <row r="970" ht="13.5" customHeight="1">
      <c r="A970" s="98"/>
      <c r="B970" s="98"/>
      <c r="C970" s="98"/>
      <c r="D970" s="98"/>
      <c r="E970" s="98"/>
      <c r="F970" s="78"/>
      <c r="G970" s="881"/>
      <c r="H970" s="98"/>
      <c r="I970" s="98"/>
      <c r="J970" s="98"/>
      <c r="K970" s="98"/>
      <c r="L970" s="98"/>
      <c r="M970" s="98"/>
      <c r="N970" s="98"/>
      <c r="O970" s="98"/>
      <c r="P970" s="98"/>
      <c r="Q970" s="98"/>
      <c r="R970" s="98"/>
      <c r="S970" s="398"/>
      <c r="T970" s="398"/>
      <c r="U970" s="98"/>
      <c r="V970" s="98"/>
      <c r="W970" s="98"/>
      <c r="X970" s="98"/>
      <c r="Y970" s="98"/>
      <c r="Z970" s="98"/>
      <c r="AA970" s="98"/>
      <c r="AB970" s="98"/>
      <c r="AC970" s="98"/>
      <c r="AD970" s="98"/>
      <c r="AE970" s="98"/>
      <c r="AF970" s="98"/>
    </row>
    <row r="971" ht="13.5" customHeight="1">
      <c r="A971" s="98"/>
      <c r="B971" s="98"/>
      <c r="C971" s="98"/>
      <c r="D971" s="98"/>
      <c r="E971" s="98"/>
      <c r="F971" s="78"/>
      <c r="G971" s="881"/>
      <c r="H971" s="98"/>
      <c r="I971" s="98"/>
      <c r="J971" s="98"/>
      <c r="K971" s="98"/>
      <c r="L971" s="98"/>
      <c r="M971" s="98"/>
      <c r="N971" s="98"/>
      <c r="O971" s="98"/>
      <c r="P971" s="98"/>
      <c r="Q971" s="98"/>
      <c r="R971" s="98"/>
      <c r="S971" s="398"/>
      <c r="T971" s="398"/>
      <c r="U971" s="98"/>
      <c r="V971" s="98"/>
      <c r="W971" s="98"/>
      <c r="X971" s="98"/>
      <c r="Y971" s="98"/>
      <c r="Z971" s="98"/>
      <c r="AA971" s="98"/>
      <c r="AB971" s="98"/>
      <c r="AC971" s="98"/>
      <c r="AD971" s="98"/>
      <c r="AE971" s="98"/>
      <c r="AF971" s="98"/>
    </row>
    <row r="972" ht="13.5" customHeight="1">
      <c r="A972" s="98"/>
      <c r="B972" s="98"/>
      <c r="C972" s="98"/>
      <c r="D972" s="98"/>
      <c r="E972" s="98"/>
      <c r="F972" s="78"/>
      <c r="G972" s="881"/>
      <c r="H972" s="98"/>
      <c r="I972" s="98"/>
      <c r="J972" s="98"/>
      <c r="K972" s="98"/>
      <c r="L972" s="98"/>
      <c r="M972" s="98"/>
      <c r="N972" s="98"/>
      <c r="O972" s="98"/>
      <c r="P972" s="98"/>
      <c r="Q972" s="98"/>
      <c r="R972" s="98"/>
      <c r="S972" s="398"/>
      <c r="T972" s="398"/>
      <c r="U972" s="98"/>
      <c r="V972" s="98"/>
      <c r="W972" s="98"/>
      <c r="X972" s="98"/>
      <c r="Y972" s="98"/>
      <c r="Z972" s="98"/>
      <c r="AA972" s="98"/>
      <c r="AB972" s="98"/>
      <c r="AC972" s="98"/>
      <c r="AD972" s="98"/>
      <c r="AE972" s="98"/>
      <c r="AF972" s="98"/>
    </row>
    <row r="973" ht="13.5" customHeight="1">
      <c r="A973" s="98"/>
      <c r="B973" s="98"/>
      <c r="C973" s="98"/>
      <c r="D973" s="98"/>
      <c r="E973" s="98"/>
      <c r="F973" s="78"/>
      <c r="G973" s="881"/>
      <c r="H973" s="98"/>
      <c r="I973" s="98"/>
      <c r="J973" s="98"/>
      <c r="K973" s="98"/>
      <c r="L973" s="98"/>
      <c r="M973" s="98"/>
      <c r="N973" s="98"/>
      <c r="O973" s="98"/>
      <c r="P973" s="98"/>
      <c r="Q973" s="98"/>
      <c r="R973" s="98"/>
      <c r="S973" s="398"/>
      <c r="T973" s="398"/>
      <c r="U973" s="98"/>
      <c r="V973" s="98"/>
      <c r="W973" s="98"/>
      <c r="X973" s="98"/>
      <c r="Y973" s="98"/>
      <c r="Z973" s="98"/>
      <c r="AA973" s="98"/>
      <c r="AB973" s="98"/>
      <c r="AC973" s="98"/>
      <c r="AD973" s="98"/>
      <c r="AE973" s="98"/>
      <c r="AF973" s="98"/>
    </row>
    <row r="974" ht="13.5" customHeight="1">
      <c r="A974" s="98"/>
      <c r="B974" s="98"/>
      <c r="C974" s="98"/>
      <c r="D974" s="98"/>
      <c r="E974" s="98"/>
      <c r="F974" s="78"/>
      <c r="G974" s="881"/>
      <c r="H974" s="98"/>
      <c r="I974" s="98"/>
      <c r="J974" s="98"/>
      <c r="K974" s="98"/>
      <c r="L974" s="98"/>
      <c r="M974" s="98"/>
      <c r="N974" s="98"/>
      <c r="O974" s="98"/>
      <c r="P974" s="98"/>
      <c r="Q974" s="98"/>
      <c r="R974" s="98"/>
      <c r="S974" s="398"/>
      <c r="T974" s="398"/>
      <c r="U974" s="98"/>
      <c r="V974" s="98"/>
      <c r="W974" s="98"/>
      <c r="X974" s="98"/>
      <c r="Y974" s="98"/>
      <c r="Z974" s="98"/>
      <c r="AA974" s="98"/>
      <c r="AB974" s="98"/>
      <c r="AC974" s="98"/>
      <c r="AD974" s="98"/>
      <c r="AE974" s="98"/>
      <c r="AF974" s="98"/>
    </row>
    <row r="975" ht="13.5" customHeight="1">
      <c r="A975" s="98"/>
      <c r="B975" s="98"/>
      <c r="C975" s="98"/>
      <c r="D975" s="98"/>
      <c r="E975" s="98"/>
      <c r="F975" s="78"/>
      <c r="G975" s="881"/>
      <c r="H975" s="98"/>
      <c r="I975" s="98"/>
      <c r="J975" s="98"/>
      <c r="K975" s="98"/>
      <c r="L975" s="98"/>
      <c r="M975" s="98"/>
      <c r="N975" s="98"/>
      <c r="O975" s="98"/>
      <c r="P975" s="98"/>
      <c r="Q975" s="98"/>
      <c r="R975" s="98"/>
      <c r="S975" s="398"/>
      <c r="T975" s="398"/>
      <c r="U975" s="98"/>
      <c r="V975" s="98"/>
      <c r="W975" s="98"/>
      <c r="X975" s="98"/>
      <c r="Y975" s="98"/>
      <c r="Z975" s="98"/>
      <c r="AA975" s="98"/>
      <c r="AB975" s="98"/>
      <c r="AC975" s="98"/>
      <c r="AD975" s="98"/>
      <c r="AE975" s="98"/>
      <c r="AF975" s="98"/>
    </row>
    <row r="976" ht="13.5" customHeight="1">
      <c r="A976" s="98"/>
      <c r="B976" s="98"/>
      <c r="C976" s="98"/>
      <c r="D976" s="98"/>
      <c r="E976" s="98"/>
      <c r="F976" s="78"/>
      <c r="G976" s="881"/>
      <c r="H976" s="98"/>
      <c r="I976" s="98"/>
      <c r="J976" s="98"/>
      <c r="K976" s="98"/>
      <c r="L976" s="98"/>
      <c r="M976" s="98"/>
      <c r="N976" s="98"/>
      <c r="O976" s="98"/>
      <c r="P976" s="98"/>
      <c r="Q976" s="98"/>
      <c r="R976" s="98"/>
      <c r="S976" s="398"/>
      <c r="T976" s="398"/>
      <c r="U976" s="98"/>
      <c r="V976" s="98"/>
      <c r="W976" s="98"/>
      <c r="X976" s="98"/>
      <c r="Y976" s="98"/>
      <c r="Z976" s="98"/>
      <c r="AA976" s="98"/>
      <c r="AB976" s="98"/>
      <c r="AC976" s="98"/>
      <c r="AD976" s="98"/>
      <c r="AE976" s="98"/>
      <c r="AF976" s="98"/>
    </row>
    <row r="977" ht="13.5" customHeight="1">
      <c r="A977" s="98"/>
      <c r="B977" s="98"/>
      <c r="C977" s="98"/>
      <c r="D977" s="98"/>
      <c r="E977" s="98"/>
      <c r="F977" s="78"/>
      <c r="G977" s="881"/>
      <c r="H977" s="98"/>
      <c r="I977" s="98"/>
      <c r="J977" s="98"/>
      <c r="K977" s="98"/>
      <c r="L977" s="98"/>
      <c r="M977" s="98"/>
      <c r="N977" s="98"/>
      <c r="O977" s="98"/>
      <c r="P977" s="98"/>
      <c r="Q977" s="98"/>
      <c r="R977" s="98"/>
      <c r="S977" s="398"/>
      <c r="T977" s="398"/>
      <c r="U977" s="98"/>
      <c r="V977" s="98"/>
      <c r="W977" s="98"/>
      <c r="X977" s="98"/>
      <c r="Y977" s="98"/>
      <c r="Z977" s="98"/>
      <c r="AA977" s="98"/>
      <c r="AB977" s="98"/>
      <c r="AC977" s="98"/>
      <c r="AD977" s="98"/>
      <c r="AE977" s="98"/>
      <c r="AF977" s="98"/>
    </row>
    <row r="978" ht="13.5" customHeight="1">
      <c r="A978" s="98"/>
      <c r="B978" s="98"/>
      <c r="C978" s="98"/>
      <c r="D978" s="98"/>
      <c r="E978" s="98"/>
      <c r="F978" s="78"/>
      <c r="G978" s="881"/>
      <c r="H978" s="98"/>
      <c r="I978" s="98"/>
      <c r="J978" s="98"/>
      <c r="K978" s="98"/>
      <c r="L978" s="98"/>
      <c r="M978" s="98"/>
      <c r="N978" s="98"/>
      <c r="O978" s="98"/>
      <c r="P978" s="98"/>
      <c r="Q978" s="98"/>
      <c r="R978" s="98"/>
      <c r="S978" s="398"/>
      <c r="T978" s="398"/>
      <c r="U978" s="98"/>
      <c r="V978" s="98"/>
      <c r="W978" s="98"/>
      <c r="X978" s="98"/>
      <c r="Y978" s="98"/>
      <c r="Z978" s="98"/>
      <c r="AA978" s="98"/>
      <c r="AB978" s="98"/>
      <c r="AC978" s="98"/>
      <c r="AD978" s="98"/>
      <c r="AE978" s="98"/>
      <c r="AF978" s="98"/>
    </row>
    <row r="979" ht="13.5" customHeight="1">
      <c r="A979" s="98"/>
      <c r="B979" s="98"/>
      <c r="C979" s="98"/>
      <c r="D979" s="98"/>
      <c r="E979" s="98"/>
      <c r="F979" s="78"/>
      <c r="G979" s="881"/>
      <c r="H979" s="98"/>
      <c r="I979" s="98"/>
      <c r="J979" s="98"/>
      <c r="K979" s="98"/>
      <c r="L979" s="98"/>
      <c r="M979" s="98"/>
      <c r="N979" s="98"/>
      <c r="O979" s="98"/>
      <c r="P979" s="98"/>
      <c r="Q979" s="98"/>
      <c r="R979" s="98"/>
      <c r="S979" s="398"/>
      <c r="T979" s="398"/>
      <c r="U979" s="98"/>
      <c r="V979" s="98"/>
      <c r="W979" s="98"/>
      <c r="X979" s="98"/>
      <c r="Y979" s="98"/>
      <c r="Z979" s="98"/>
      <c r="AA979" s="98"/>
      <c r="AB979" s="98"/>
      <c r="AC979" s="98"/>
      <c r="AD979" s="98"/>
      <c r="AE979" s="98"/>
      <c r="AF979" s="98"/>
    </row>
    <row r="980" ht="13.5" customHeight="1">
      <c r="A980" s="98"/>
      <c r="B980" s="98"/>
      <c r="C980" s="98"/>
      <c r="D980" s="98"/>
      <c r="E980" s="98"/>
      <c r="F980" s="78"/>
      <c r="G980" s="881"/>
      <c r="H980" s="98"/>
      <c r="I980" s="98"/>
      <c r="J980" s="98"/>
      <c r="K980" s="98"/>
      <c r="L980" s="98"/>
      <c r="M980" s="98"/>
      <c r="N980" s="98"/>
      <c r="O980" s="98"/>
      <c r="P980" s="98"/>
      <c r="Q980" s="98"/>
      <c r="R980" s="98"/>
      <c r="S980" s="398"/>
      <c r="T980" s="398"/>
      <c r="U980" s="98"/>
      <c r="V980" s="98"/>
      <c r="W980" s="98"/>
      <c r="X980" s="98"/>
      <c r="Y980" s="98"/>
      <c r="Z980" s="98"/>
      <c r="AA980" s="98"/>
      <c r="AB980" s="98"/>
      <c r="AC980" s="98"/>
      <c r="AD980" s="98"/>
      <c r="AE980" s="98"/>
      <c r="AF980" s="98"/>
    </row>
    <row r="981" ht="13.5" customHeight="1">
      <c r="A981" s="98"/>
      <c r="B981" s="98"/>
      <c r="C981" s="98"/>
      <c r="D981" s="98"/>
      <c r="E981" s="98"/>
      <c r="F981" s="78"/>
      <c r="G981" s="881"/>
      <c r="H981" s="98"/>
      <c r="I981" s="98"/>
      <c r="J981" s="98"/>
      <c r="K981" s="98"/>
      <c r="L981" s="98"/>
      <c r="M981" s="98"/>
      <c r="N981" s="98"/>
      <c r="O981" s="98"/>
      <c r="P981" s="98"/>
      <c r="Q981" s="98"/>
      <c r="R981" s="98"/>
      <c r="S981" s="398"/>
      <c r="T981" s="398"/>
      <c r="U981" s="98"/>
      <c r="V981" s="98"/>
      <c r="W981" s="98"/>
      <c r="X981" s="98"/>
      <c r="Y981" s="98"/>
      <c r="Z981" s="98"/>
      <c r="AA981" s="98"/>
      <c r="AB981" s="98"/>
      <c r="AC981" s="98"/>
      <c r="AD981" s="98"/>
      <c r="AE981" s="98"/>
      <c r="AF981" s="98"/>
    </row>
    <row r="982" ht="13.5" customHeight="1">
      <c r="A982" s="98"/>
      <c r="B982" s="98"/>
      <c r="C982" s="98"/>
      <c r="D982" s="98"/>
      <c r="E982" s="98"/>
      <c r="F982" s="78"/>
      <c r="G982" s="881"/>
      <c r="H982" s="98"/>
      <c r="I982" s="98"/>
      <c r="J982" s="98"/>
      <c r="K982" s="98"/>
      <c r="L982" s="98"/>
      <c r="M982" s="98"/>
      <c r="N982" s="98"/>
      <c r="O982" s="98"/>
      <c r="P982" s="98"/>
      <c r="Q982" s="98"/>
      <c r="R982" s="98"/>
      <c r="S982" s="398"/>
      <c r="T982" s="398"/>
      <c r="U982" s="98"/>
      <c r="V982" s="98"/>
      <c r="W982" s="98"/>
      <c r="X982" s="98"/>
      <c r="Y982" s="98"/>
      <c r="Z982" s="98"/>
      <c r="AA982" s="98"/>
      <c r="AB982" s="98"/>
      <c r="AC982" s="98"/>
      <c r="AD982" s="98"/>
      <c r="AE982" s="98"/>
      <c r="AF982" s="98"/>
    </row>
    <row r="983" ht="13.5" customHeight="1">
      <c r="A983" s="98"/>
      <c r="B983" s="98"/>
      <c r="C983" s="98"/>
      <c r="D983" s="98"/>
      <c r="E983" s="98"/>
      <c r="F983" s="78"/>
      <c r="G983" s="881"/>
      <c r="H983" s="98"/>
      <c r="I983" s="98"/>
      <c r="J983" s="98"/>
      <c r="K983" s="98"/>
      <c r="L983" s="98"/>
      <c r="M983" s="98"/>
      <c r="N983" s="98"/>
      <c r="O983" s="98"/>
      <c r="P983" s="98"/>
      <c r="Q983" s="98"/>
      <c r="R983" s="98"/>
      <c r="S983" s="398"/>
      <c r="T983" s="398"/>
      <c r="U983" s="98"/>
      <c r="V983" s="98"/>
      <c r="W983" s="98"/>
      <c r="X983" s="98"/>
      <c r="Y983" s="98"/>
      <c r="Z983" s="98"/>
      <c r="AA983" s="98"/>
      <c r="AB983" s="98"/>
      <c r="AC983" s="98"/>
      <c r="AD983" s="98"/>
      <c r="AE983" s="98"/>
      <c r="AF983" s="98"/>
    </row>
    <row r="984" ht="13.5" customHeight="1">
      <c r="A984" s="98"/>
      <c r="B984" s="98"/>
      <c r="C984" s="98"/>
      <c r="D984" s="98"/>
      <c r="E984" s="98"/>
      <c r="F984" s="78"/>
      <c r="G984" s="881"/>
      <c r="H984" s="98"/>
      <c r="I984" s="98"/>
      <c r="J984" s="98"/>
      <c r="K984" s="98"/>
      <c r="L984" s="98"/>
      <c r="M984" s="98"/>
      <c r="N984" s="98"/>
      <c r="O984" s="98"/>
      <c r="P984" s="98"/>
      <c r="Q984" s="98"/>
      <c r="R984" s="98"/>
      <c r="S984" s="398"/>
      <c r="T984" s="398"/>
      <c r="U984" s="98"/>
      <c r="V984" s="98"/>
      <c r="W984" s="98"/>
      <c r="X984" s="98"/>
      <c r="Y984" s="98"/>
      <c r="Z984" s="98"/>
      <c r="AA984" s="98"/>
      <c r="AB984" s="98"/>
      <c r="AC984" s="98"/>
      <c r="AD984" s="98"/>
      <c r="AE984" s="98"/>
      <c r="AF984" s="98"/>
    </row>
    <row r="985" ht="13.5" customHeight="1">
      <c r="A985" s="98"/>
      <c r="B985" s="98"/>
      <c r="C985" s="98"/>
      <c r="D985" s="98"/>
      <c r="E985" s="98"/>
      <c r="F985" s="78"/>
      <c r="G985" s="881"/>
      <c r="H985" s="98"/>
      <c r="I985" s="98"/>
      <c r="J985" s="98"/>
      <c r="K985" s="98"/>
      <c r="L985" s="98"/>
      <c r="M985" s="98"/>
      <c r="N985" s="98"/>
      <c r="O985" s="98"/>
      <c r="P985" s="98"/>
      <c r="Q985" s="98"/>
      <c r="R985" s="98"/>
      <c r="S985" s="398"/>
      <c r="T985" s="398"/>
      <c r="U985" s="98"/>
      <c r="V985" s="98"/>
      <c r="W985" s="98"/>
      <c r="X985" s="98"/>
      <c r="Y985" s="98"/>
      <c r="Z985" s="98"/>
      <c r="AA985" s="98"/>
      <c r="AB985" s="98"/>
      <c r="AC985" s="98"/>
      <c r="AD985" s="98"/>
      <c r="AE985" s="98"/>
      <c r="AF985" s="98"/>
    </row>
    <row r="986" ht="13.5" customHeight="1">
      <c r="A986" s="98"/>
      <c r="B986" s="98"/>
      <c r="C986" s="98"/>
      <c r="D986" s="98"/>
      <c r="E986" s="98"/>
      <c r="F986" s="78"/>
      <c r="G986" s="881"/>
      <c r="H986" s="98"/>
      <c r="I986" s="98"/>
      <c r="J986" s="98"/>
      <c r="K986" s="98"/>
      <c r="L986" s="98"/>
      <c r="M986" s="98"/>
      <c r="N986" s="98"/>
      <c r="O986" s="98"/>
      <c r="P986" s="98"/>
      <c r="Q986" s="98"/>
      <c r="R986" s="98"/>
      <c r="S986" s="398"/>
      <c r="T986" s="398"/>
      <c r="U986" s="98"/>
      <c r="V986" s="98"/>
      <c r="W986" s="98"/>
      <c r="X986" s="98"/>
      <c r="Y986" s="98"/>
      <c r="Z986" s="98"/>
      <c r="AA986" s="98"/>
      <c r="AB986" s="98"/>
      <c r="AC986" s="98"/>
      <c r="AD986" s="98"/>
      <c r="AE986" s="98"/>
      <c r="AF986" s="98"/>
    </row>
    <row r="987" ht="13.5" customHeight="1">
      <c r="A987" s="98"/>
      <c r="B987" s="98"/>
      <c r="C987" s="98"/>
      <c r="D987" s="98"/>
      <c r="E987" s="98"/>
      <c r="F987" s="78"/>
      <c r="G987" s="881"/>
      <c r="H987" s="98"/>
      <c r="I987" s="98"/>
      <c r="J987" s="98"/>
      <c r="K987" s="98"/>
      <c r="L987" s="98"/>
      <c r="M987" s="98"/>
      <c r="N987" s="98"/>
      <c r="O987" s="98"/>
      <c r="P987" s="98"/>
      <c r="Q987" s="98"/>
      <c r="R987" s="98"/>
      <c r="S987" s="398"/>
      <c r="T987" s="398"/>
      <c r="U987" s="98"/>
      <c r="V987" s="98"/>
      <c r="W987" s="98"/>
      <c r="X987" s="98"/>
      <c r="Y987" s="98"/>
      <c r="Z987" s="98"/>
      <c r="AA987" s="98"/>
      <c r="AB987" s="98"/>
      <c r="AC987" s="98"/>
      <c r="AD987" s="98"/>
      <c r="AE987" s="98"/>
      <c r="AF987" s="98"/>
    </row>
    <row r="988" ht="13.5" customHeight="1">
      <c r="A988" s="98"/>
      <c r="B988" s="98"/>
      <c r="C988" s="98"/>
      <c r="D988" s="98"/>
      <c r="E988" s="98"/>
      <c r="F988" s="78"/>
      <c r="G988" s="881"/>
      <c r="H988" s="98"/>
      <c r="I988" s="98"/>
      <c r="J988" s="98"/>
      <c r="K988" s="98"/>
      <c r="L988" s="98"/>
      <c r="M988" s="98"/>
      <c r="N988" s="98"/>
      <c r="O988" s="98"/>
      <c r="P988" s="98"/>
      <c r="Q988" s="98"/>
      <c r="R988" s="98"/>
      <c r="S988" s="398"/>
      <c r="T988" s="398"/>
      <c r="U988" s="98"/>
      <c r="V988" s="98"/>
      <c r="W988" s="98"/>
      <c r="X988" s="98"/>
      <c r="Y988" s="98"/>
      <c r="Z988" s="98"/>
      <c r="AA988" s="98"/>
      <c r="AB988" s="98"/>
      <c r="AC988" s="98"/>
      <c r="AD988" s="98"/>
      <c r="AE988" s="98"/>
      <c r="AF988" s="98"/>
    </row>
    <row r="989" ht="13.5" customHeight="1">
      <c r="A989" s="98"/>
      <c r="B989" s="98"/>
      <c r="C989" s="98"/>
      <c r="D989" s="98"/>
      <c r="E989" s="98"/>
      <c r="F989" s="78"/>
      <c r="G989" s="881"/>
      <c r="H989" s="98"/>
      <c r="I989" s="98"/>
      <c r="J989" s="98"/>
      <c r="K989" s="98"/>
      <c r="L989" s="98"/>
      <c r="M989" s="98"/>
      <c r="N989" s="98"/>
      <c r="O989" s="98"/>
      <c r="P989" s="98"/>
      <c r="Q989" s="98"/>
      <c r="R989" s="98"/>
      <c r="S989" s="398"/>
      <c r="T989" s="398"/>
      <c r="U989" s="98"/>
      <c r="V989" s="98"/>
      <c r="W989" s="98"/>
      <c r="X989" s="98"/>
      <c r="Y989" s="98"/>
      <c r="Z989" s="98"/>
      <c r="AA989" s="98"/>
      <c r="AB989" s="98"/>
      <c r="AC989" s="98"/>
      <c r="AD989" s="98"/>
      <c r="AE989" s="98"/>
      <c r="AF989" s="98"/>
    </row>
    <row r="990" ht="13.5" customHeight="1">
      <c r="A990" s="98"/>
      <c r="B990" s="98"/>
      <c r="C990" s="98"/>
      <c r="D990" s="98"/>
      <c r="E990" s="98"/>
      <c r="F990" s="78"/>
      <c r="G990" s="881"/>
      <c r="H990" s="98"/>
      <c r="I990" s="98"/>
      <c r="J990" s="98"/>
      <c r="K990" s="98"/>
      <c r="L990" s="98"/>
      <c r="M990" s="98"/>
      <c r="N990" s="98"/>
      <c r="O990" s="98"/>
      <c r="P990" s="98"/>
      <c r="Q990" s="98"/>
      <c r="R990" s="98"/>
      <c r="S990" s="398"/>
      <c r="T990" s="398"/>
      <c r="U990" s="98"/>
      <c r="V990" s="98"/>
      <c r="W990" s="98"/>
      <c r="X990" s="98"/>
      <c r="Y990" s="98"/>
      <c r="Z990" s="98"/>
      <c r="AA990" s="98"/>
      <c r="AB990" s="98"/>
      <c r="AC990" s="98"/>
      <c r="AD990" s="98"/>
      <c r="AE990" s="98"/>
      <c r="AF990" s="98"/>
    </row>
    <row r="991" ht="13.5" customHeight="1">
      <c r="A991" s="98"/>
      <c r="B991" s="98"/>
      <c r="C991" s="98"/>
      <c r="D991" s="98"/>
      <c r="E991" s="98"/>
      <c r="F991" s="78"/>
      <c r="G991" s="881"/>
      <c r="H991" s="98"/>
      <c r="I991" s="98"/>
      <c r="J991" s="98"/>
      <c r="K991" s="98"/>
      <c r="L991" s="98"/>
      <c r="M991" s="98"/>
      <c r="N991" s="98"/>
      <c r="O991" s="98"/>
      <c r="P991" s="98"/>
      <c r="Q991" s="98"/>
      <c r="R991" s="98"/>
      <c r="S991" s="398"/>
      <c r="T991" s="398"/>
      <c r="U991" s="98"/>
      <c r="V991" s="98"/>
      <c r="W991" s="98"/>
      <c r="X991" s="98"/>
      <c r="Y991" s="98"/>
      <c r="Z991" s="98"/>
      <c r="AA991" s="98"/>
      <c r="AB991" s="98"/>
      <c r="AC991" s="98"/>
      <c r="AD991" s="98"/>
      <c r="AE991" s="98"/>
      <c r="AF991" s="98"/>
    </row>
    <row r="992" ht="13.5" customHeight="1">
      <c r="A992" s="98"/>
      <c r="B992" s="98"/>
      <c r="C992" s="98"/>
      <c r="D992" s="98"/>
      <c r="E992" s="98"/>
      <c r="F992" s="78"/>
      <c r="G992" s="881"/>
      <c r="H992" s="98"/>
      <c r="I992" s="98"/>
      <c r="J992" s="98"/>
      <c r="K992" s="98"/>
      <c r="L992" s="98"/>
      <c r="M992" s="98"/>
      <c r="N992" s="98"/>
      <c r="O992" s="98"/>
      <c r="P992" s="98"/>
      <c r="Q992" s="98"/>
      <c r="R992" s="98"/>
      <c r="S992" s="398"/>
      <c r="T992" s="398"/>
      <c r="U992" s="98"/>
      <c r="V992" s="98"/>
      <c r="W992" s="98"/>
      <c r="X992" s="98"/>
      <c r="Y992" s="98"/>
      <c r="Z992" s="98"/>
      <c r="AA992" s="98"/>
      <c r="AB992" s="98"/>
      <c r="AC992" s="98"/>
      <c r="AD992" s="98"/>
      <c r="AE992" s="98"/>
      <c r="AF992" s="98"/>
    </row>
    <row r="993" ht="13.5" customHeight="1">
      <c r="A993" s="98"/>
      <c r="B993" s="98"/>
      <c r="C993" s="98"/>
      <c r="D993" s="98"/>
      <c r="E993" s="98"/>
      <c r="F993" s="78"/>
      <c r="G993" s="881"/>
      <c r="H993" s="98"/>
      <c r="I993" s="98"/>
      <c r="J993" s="98"/>
      <c r="K993" s="98"/>
      <c r="L993" s="98"/>
      <c r="M993" s="98"/>
      <c r="N993" s="98"/>
      <c r="O993" s="98"/>
      <c r="P993" s="98"/>
      <c r="Q993" s="98"/>
      <c r="R993" s="98"/>
      <c r="S993" s="398"/>
      <c r="T993" s="398"/>
      <c r="U993" s="98"/>
      <c r="V993" s="98"/>
      <c r="W993" s="98"/>
      <c r="X993" s="98"/>
      <c r="Y993" s="98"/>
      <c r="Z993" s="98"/>
      <c r="AA993" s="98"/>
      <c r="AB993" s="98"/>
      <c r="AC993" s="98"/>
      <c r="AD993" s="98"/>
      <c r="AE993" s="98"/>
      <c r="AF993" s="98"/>
    </row>
    <row r="994" ht="13.5" customHeight="1">
      <c r="A994" s="98"/>
      <c r="B994" s="98"/>
      <c r="C994" s="98"/>
      <c r="D994" s="98"/>
      <c r="E994" s="98"/>
      <c r="F994" s="78"/>
      <c r="G994" s="881"/>
      <c r="H994" s="98"/>
      <c r="I994" s="98"/>
      <c r="J994" s="98"/>
      <c r="K994" s="98"/>
      <c r="L994" s="98"/>
      <c r="M994" s="98"/>
      <c r="N994" s="98"/>
      <c r="O994" s="98"/>
      <c r="P994" s="98"/>
      <c r="Q994" s="98"/>
      <c r="R994" s="98"/>
      <c r="S994" s="398"/>
      <c r="T994" s="398"/>
      <c r="U994" s="98"/>
      <c r="V994" s="98"/>
      <c r="W994" s="98"/>
      <c r="X994" s="98"/>
      <c r="Y994" s="98"/>
      <c r="Z994" s="98"/>
      <c r="AA994" s="98"/>
      <c r="AB994" s="98"/>
      <c r="AC994" s="98"/>
      <c r="AD994" s="98"/>
      <c r="AE994" s="98"/>
      <c r="AF994" s="98"/>
    </row>
    <row r="995" ht="13.5" customHeight="1">
      <c r="A995" s="98"/>
      <c r="B995" s="98"/>
      <c r="C995" s="98"/>
      <c r="D995" s="98"/>
      <c r="E995" s="98"/>
      <c r="F995" s="78"/>
      <c r="G995" s="881"/>
      <c r="H995" s="98"/>
      <c r="I995" s="98"/>
      <c r="J995" s="98"/>
      <c r="K995" s="98"/>
      <c r="L995" s="98"/>
      <c r="M995" s="98"/>
      <c r="N995" s="98"/>
      <c r="O995" s="98"/>
      <c r="P995" s="98"/>
      <c r="Q995" s="98"/>
      <c r="R995" s="98"/>
      <c r="S995" s="398"/>
      <c r="T995" s="398"/>
      <c r="U995" s="98"/>
      <c r="V995" s="98"/>
      <c r="W995" s="98"/>
      <c r="X995" s="98"/>
      <c r="Y995" s="98"/>
      <c r="Z995" s="98"/>
      <c r="AA995" s="98"/>
      <c r="AB995" s="98"/>
      <c r="AC995" s="98"/>
      <c r="AD995" s="98"/>
      <c r="AE995" s="98"/>
      <c r="AF995" s="98"/>
    </row>
    <row r="996" ht="13.5" customHeight="1">
      <c r="A996" s="98"/>
      <c r="B996" s="98"/>
      <c r="C996" s="98"/>
      <c r="D996" s="98"/>
      <c r="E996" s="98"/>
      <c r="F996" s="78"/>
      <c r="G996" s="881"/>
      <c r="H996" s="98"/>
      <c r="I996" s="98"/>
      <c r="J996" s="98"/>
      <c r="K996" s="98"/>
      <c r="L996" s="98"/>
      <c r="M996" s="98"/>
      <c r="N996" s="98"/>
      <c r="O996" s="98"/>
      <c r="P996" s="98"/>
      <c r="Q996" s="98"/>
      <c r="R996" s="98"/>
      <c r="S996" s="398"/>
      <c r="T996" s="398"/>
      <c r="U996" s="98"/>
      <c r="V996" s="98"/>
      <c r="W996" s="98"/>
      <c r="X996" s="98"/>
      <c r="Y996" s="98"/>
      <c r="Z996" s="98"/>
      <c r="AA996" s="98"/>
      <c r="AB996" s="98"/>
      <c r="AC996" s="98"/>
      <c r="AD996" s="98"/>
      <c r="AE996" s="98"/>
      <c r="AF996" s="98"/>
    </row>
    <row r="997" ht="13.5" customHeight="1">
      <c r="A997" s="98"/>
      <c r="B997" s="98"/>
      <c r="C997" s="98"/>
      <c r="D997" s="98"/>
      <c r="E997" s="98"/>
      <c r="F997" s="78"/>
      <c r="G997" s="881"/>
      <c r="H997" s="98"/>
      <c r="I997" s="98"/>
      <c r="J997" s="98"/>
      <c r="K997" s="98"/>
      <c r="L997" s="98"/>
      <c r="M997" s="98"/>
      <c r="N997" s="98"/>
      <c r="O997" s="98"/>
      <c r="P997" s="98"/>
      <c r="Q997" s="98"/>
      <c r="R997" s="98"/>
      <c r="S997" s="398"/>
      <c r="T997" s="398"/>
      <c r="U997" s="98"/>
      <c r="V997" s="98"/>
      <c r="W997" s="98"/>
      <c r="X997" s="98"/>
      <c r="Y997" s="98"/>
      <c r="Z997" s="98"/>
      <c r="AA997" s="98"/>
      <c r="AB997" s="98"/>
      <c r="AC997" s="98"/>
      <c r="AD997" s="98"/>
      <c r="AE997" s="98"/>
      <c r="AF997" s="98"/>
    </row>
    <row r="998" ht="13.5" customHeight="1">
      <c r="A998" s="98"/>
      <c r="B998" s="98"/>
      <c r="C998" s="98"/>
      <c r="D998" s="98"/>
      <c r="E998" s="98"/>
      <c r="F998" s="78"/>
      <c r="G998" s="881"/>
      <c r="H998" s="98"/>
      <c r="I998" s="98"/>
      <c r="J998" s="98"/>
      <c r="K998" s="98"/>
      <c r="L998" s="98"/>
      <c r="M998" s="98"/>
      <c r="N998" s="98"/>
      <c r="O998" s="98"/>
      <c r="P998" s="98"/>
      <c r="Q998" s="98"/>
      <c r="R998" s="98"/>
      <c r="S998" s="398"/>
      <c r="T998" s="398"/>
      <c r="U998" s="98"/>
      <c r="V998" s="98"/>
      <c r="W998" s="98"/>
      <c r="X998" s="98"/>
      <c r="Y998" s="98"/>
      <c r="Z998" s="98"/>
      <c r="AA998" s="98"/>
      <c r="AB998" s="98"/>
      <c r="AC998" s="98"/>
      <c r="AD998" s="98"/>
      <c r="AE998" s="98"/>
      <c r="AF998" s="98"/>
    </row>
    <row r="999" ht="13.5" customHeight="1">
      <c r="A999" s="98"/>
      <c r="B999" s="98"/>
      <c r="C999" s="98"/>
      <c r="D999" s="98"/>
      <c r="E999" s="98"/>
      <c r="F999" s="78"/>
      <c r="G999" s="881"/>
      <c r="H999" s="98"/>
      <c r="I999" s="98"/>
      <c r="J999" s="98"/>
      <c r="K999" s="98"/>
      <c r="L999" s="98"/>
      <c r="M999" s="98"/>
      <c r="N999" s="98"/>
      <c r="O999" s="98"/>
      <c r="P999" s="98"/>
      <c r="Q999" s="98"/>
      <c r="R999" s="98"/>
      <c r="S999" s="398"/>
      <c r="T999" s="398"/>
      <c r="U999" s="98"/>
      <c r="V999" s="98"/>
      <c r="W999" s="98"/>
      <c r="X999" s="98"/>
      <c r="Y999" s="98"/>
      <c r="Z999" s="98"/>
      <c r="AA999" s="98"/>
      <c r="AB999" s="98"/>
      <c r="AC999" s="98"/>
      <c r="AD999" s="98"/>
      <c r="AE999" s="98"/>
      <c r="AF999" s="98"/>
    </row>
    <row r="1000" ht="13.5" customHeight="1">
      <c r="A1000" s="98"/>
      <c r="B1000" s="98"/>
      <c r="C1000" s="98"/>
      <c r="D1000" s="98"/>
      <c r="E1000" s="98"/>
      <c r="F1000" s="78"/>
      <c r="G1000" s="881"/>
      <c r="H1000" s="98"/>
      <c r="I1000" s="98"/>
      <c r="J1000" s="98"/>
      <c r="K1000" s="98"/>
      <c r="L1000" s="98"/>
      <c r="M1000" s="98"/>
      <c r="N1000" s="98"/>
      <c r="O1000" s="98"/>
      <c r="P1000" s="98"/>
      <c r="Q1000" s="98"/>
      <c r="R1000" s="98"/>
      <c r="S1000" s="398"/>
      <c r="T1000" s="398"/>
      <c r="U1000" s="98"/>
      <c r="V1000" s="98"/>
      <c r="W1000" s="98"/>
      <c r="X1000" s="98"/>
      <c r="Y1000" s="98"/>
      <c r="Z1000" s="98"/>
      <c r="AA1000" s="98"/>
      <c r="AB1000" s="98"/>
      <c r="AC1000" s="98"/>
      <c r="AD1000" s="98"/>
      <c r="AE1000" s="98"/>
      <c r="AF1000" s="98"/>
    </row>
    <row r="1001" ht="13.5" customHeight="1">
      <c r="A1001" s="98"/>
      <c r="B1001" s="98"/>
      <c r="C1001" s="98"/>
      <c r="D1001" s="98"/>
      <c r="E1001" s="98"/>
      <c r="F1001" s="78"/>
      <c r="G1001" s="881"/>
      <c r="H1001" s="98"/>
      <c r="I1001" s="98"/>
      <c r="J1001" s="98"/>
      <c r="K1001" s="98"/>
      <c r="L1001" s="98"/>
      <c r="M1001" s="98"/>
      <c r="N1001" s="98"/>
      <c r="O1001" s="98"/>
      <c r="P1001" s="98"/>
      <c r="Q1001" s="98"/>
      <c r="R1001" s="98"/>
      <c r="S1001" s="398"/>
      <c r="T1001" s="398"/>
      <c r="U1001" s="98"/>
      <c r="V1001" s="98"/>
      <c r="W1001" s="98"/>
      <c r="X1001" s="98"/>
      <c r="Y1001" s="98"/>
      <c r="Z1001" s="98"/>
      <c r="AA1001" s="98"/>
      <c r="AB1001" s="98"/>
      <c r="AC1001" s="98"/>
      <c r="AD1001" s="98"/>
      <c r="AE1001" s="98"/>
      <c r="AF1001" s="98"/>
    </row>
    <row r="1002" ht="13.5" customHeight="1">
      <c r="A1002" s="98"/>
      <c r="B1002" s="98"/>
      <c r="C1002" s="98"/>
      <c r="D1002" s="98"/>
      <c r="E1002" s="98"/>
      <c r="F1002" s="78"/>
      <c r="G1002" s="881"/>
      <c r="H1002" s="98"/>
      <c r="I1002" s="98"/>
      <c r="J1002" s="98"/>
      <c r="K1002" s="98"/>
      <c r="L1002" s="98"/>
      <c r="M1002" s="98"/>
      <c r="N1002" s="98"/>
      <c r="O1002" s="98"/>
      <c r="P1002" s="98"/>
      <c r="Q1002" s="98"/>
      <c r="R1002" s="98"/>
      <c r="S1002" s="398"/>
      <c r="T1002" s="398"/>
      <c r="U1002" s="98"/>
      <c r="V1002" s="98"/>
      <c r="W1002" s="98"/>
      <c r="X1002" s="98"/>
      <c r="Y1002" s="98"/>
      <c r="Z1002" s="98"/>
      <c r="AA1002" s="98"/>
      <c r="AB1002" s="98"/>
      <c r="AC1002" s="98"/>
      <c r="AD1002" s="98"/>
      <c r="AE1002" s="98"/>
      <c r="AF1002" s="98"/>
    </row>
    <row r="1003" ht="15.0" customHeight="1">
      <c r="F1003" s="78"/>
    </row>
    <row r="1004" ht="15.0" customHeight="1">
      <c r="F1004" s="78"/>
    </row>
    <row r="1005" ht="15.0" customHeight="1">
      <c r="F1005" s="78"/>
    </row>
    <row r="1006" ht="15.0" customHeight="1">
      <c r="F1006" s="78"/>
    </row>
    <row r="1007" ht="15.0" customHeight="1">
      <c r="F1007" s="78"/>
    </row>
    <row r="1008" ht="15.0" customHeight="1">
      <c r="F1008" s="78"/>
    </row>
    <row r="1009" ht="15.0" customHeight="1">
      <c r="F1009" s="78"/>
    </row>
    <row r="1010" ht="15.0" customHeight="1">
      <c r="F1010" s="78"/>
    </row>
    <row r="1011" ht="15.0" customHeight="1">
      <c r="F1011" s="78"/>
    </row>
    <row r="1012" ht="15.0" customHeight="1">
      <c r="F1012" s="78"/>
    </row>
    <row r="1013" ht="15.0" customHeight="1">
      <c r="F1013" s="78"/>
    </row>
    <row r="1014" ht="15.0" customHeight="1">
      <c r="F1014" s="78"/>
    </row>
    <row r="1015" ht="15.0" customHeight="1">
      <c r="F1015" s="78"/>
    </row>
    <row r="1016" ht="15.0" customHeight="1">
      <c r="F1016" s="78"/>
    </row>
    <row r="1017" ht="15.0" customHeight="1">
      <c r="F1017" s="78"/>
    </row>
    <row r="1018" ht="15.0" customHeight="1">
      <c r="F1018" s="78"/>
    </row>
    <row r="1019" ht="15.0" customHeight="1">
      <c r="F1019" s="78"/>
    </row>
    <row r="1020" ht="15.0" customHeight="1">
      <c r="F1020" s="78"/>
    </row>
    <row r="1021" ht="15.0" customHeight="1">
      <c r="F1021" s="78"/>
    </row>
    <row r="1022" ht="15.0" customHeight="1">
      <c r="F1022" s="78"/>
    </row>
    <row r="1023" ht="15.0" customHeight="1">
      <c r="F1023" s="78"/>
    </row>
    <row r="1024" ht="15.0" customHeight="1">
      <c r="F1024" s="78"/>
    </row>
    <row r="1025" ht="15.0" customHeight="1">
      <c r="F1025" s="78"/>
    </row>
    <row r="1026" ht="15.0" customHeight="1">
      <c r="F1026" s="78"/>
    </row>
    <row r="1027" ht="15.0" customHeight="1">
      <c r="F1027" s="78"/>
    </row>
    <row r="1028" ht="15.0" customHeight="1">
      <c r="F1028" s="78"/>
    </row>
    <row r="1029" ht="15.0" customHeight="1">
      <c r="F1029" s="78"/>
    </row>
    <row r="1030" ht="15.0" customHeight="1">
      <c r="F1030" s="78"/>
    </row>
    <row r="1031" ht="15.0" customHeight="1">
      <c r="F1031" s="78"/>
    </row>
    <row r="1032" ht="15.0" customHeight="1">
      <c r="F1032" s="78"/>
    </row>
    <row r="1033" ht="15.0" customHeight="1">
      <c r="F1033" s="78"/>
    </row>
    <row r="1034" ht="15.0" customHeight="1">
      <c r="F1034" s="78"/>
    </row>
    <row r="1035" ht="15.0" customHeight="1">
      <c r="F1035" s="78"/>
    </row>
    <row r="1036" ht="15.0" customHeight="1">
      <c r="F1036" s="78"/>
    </row>
    <row r="1037" ht="15.0" customHeight="1">
      <c r="F1037" s="78"/>
    </row>
    <row r="1038" ht="15.0" customHeight="1">
      <c r="F1038" s="78"/>
    </row>
    <row r="1039" ht="15.0" customHeight="1">
      <c r="F1039" s="78"/>
    </row>
    <row r="1040" ht="15.0" customHeight="1">
      <c r="F1040" s="78"/>
    </row>
    <row r="1041" ht="15.0" customHeight="1">
      <c r="F1041" s="78"/>
    </row>
    <row r="1042" ht="15.0" customHeight="1">
      <c r="F1042" s="78"/>
    </row>
    <row r="1043" ht="15.0" customHeight="1">
      <c r="F1043" s="78"/>
    </row>
    <row r="1044" ht="15.0" customHeight="1">
      <c r="F1044" s="78"/>
    </row>
    <row r="1045" ht="15.0" customHeight="1">
      <c r="F1045" s="78"/>
    </row>
    <row r="1046" ht="15.0" customHeight="1">
      <c r="F1046" s="78"/>
    </row>
    <row r="1047" ht="15.0" customHeight="1">
      <c r="F1047" s="78"/>
    </row>
    <row r="1048" ht="15.0" customHeight="1">
      <c r="F1048" s="78"/>
    </row>
    <row r="1049" ht="15.0" customHeight="1">
      <c r="F1049" s="78"/>
    </row>
    <row r="1050" ht="15.0" customHeight="1">
      <c r="F1050" s="78"/>
    </row>
    <row r="1051" ht="15.0" customHeight="1">
      <c r="F1051" s="78"/>
    </row>
    <row r="1052" ht="15.0" customHeight="1">
      <c r="F1052" s="78"/>
    </row>
    <row r="1053" ht="15.0" customHeight="1">
      <c r="F1053" s="78"/>
    </row>
    <row r="1054" ht="15.0" customHeight="1">
      <c r="F1054" s="78"/>
    </row>
    <row r="1055" ht="15.0" customHeight="1">
      <c r="F1055" s="78"/>
    </row>
    <row r="1056" ht="15.0" customHeight="1">
      <c r="F1056" s="78"/>
    </row>
    <row r="1057" ht="15.0" customHeight="1">
      <c r="F1057" s="78"/>
    </row>
  </sheetData>
  <mergeCells count="11">
    <mergeCell ref="H62:X63"/>
    <mergeCell ref="H88:AA88"/>
    <mergeCell ref="H109:W110"/>
    <mergeCell ref="H143:X143"/>
    <mergeCell ref="H4:Y6"/>
    <mergeCell ref="H8:Z9"/>
    <mergeCell ref="H20:U21"/>
    <mergeCell ref="H42:X43"/>
    <mergeCell ref="H47:X47"/>
    <mergeCell ref="H56:X56"/>
    <mergeCell ref="H60:X61"/>
  </mergeCells>
  <printOptions/>
  <pageMargins bottom="0.75" footer="0.0" header="0.0" left="0.25" right="0.25" top="0.75"/>
  <pageSetup orientation="portrait"/>
  <drawing r:id="rId2"/>
  <legacyDrawing r:id="rId3"/>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5" width="4.71"/>
    <col customWidth="1" min="6" max="6" width="8.57"/>
    <col customWidth="1" min="7" max="27" width="4.71"/>
  </cols>
  <sheetData>
    <row r="1" ht="13.5" customHeight="1">
      <c r="A1" s="461" t="s">
        <v>2936</v>
      </c>
      <c r="B1" s="462" t="s">
        <v>2937</v>
      </c>
      <c r="C1" s="463" t="s">
        <v>2938</v>
      </c>
      <c r="D1" s="464" t="s">
        <v>2939</v>
      </c>
      <c r="E1" s="465" t="s">
        <v>189</v>
      </c>
      <c r="F1" s="72" t="s">
        <v>2971</v>
      </c>
      <c r="G1" s="966">
        <v>12.0</v>
      </c>
      <c r="H1" s="967" t="str">
        <f>"SECTION "&amp;G1&amp;".  HOUSING"</f>
        <v>SECTION 12.  HOUSING</v>
      </c>
      <c r="I1" s="27"/>
      <c r="J1" s="27"/>
      <c r="K1" s="27"/>
      <c r="L1" s="27"/>
      <c r="M1" s="27"/>
      <c r="N1" s="27"/>
      <c r="O1" s="27"/>
      <c r="P1" s="27"/>
      <c r="Q1" s="27"/>
      <c r="R1" s="27"/>
      <c r="S1" s="27"/>
      <c r="T1" s="27"/>
      <c r="U1" s="27"/>
      <c r="V1" s="27"/>
      <c r="W1" s="27"/>
      <c r="X1" s="27"/>
      <c r="Y1" s="27"/>
      <c r="Z1" s="27"/>
      <c r="AA1" s="27"/>
    </row>
    <row r="2" ht="13.5" customHeight="1">
      <c r="A2" s="27"/>
      <c r="B2" s="27"/>
      <c r="C2" s="27"/>
      <c r="D2" s="27"/>
      <c r="E2" s="27"/>
      <c r="F2" s="78"/>
      <c r="G2" s="621"/>
      <c r="H2" s="3"/>
      <c r="I2" s="27"/>
      <c r="J2" s="27"/>
      <c r="K2" s="27"/>
      <c r="L2" s="27"/>
      <c r="M2" s="27"/>
      <c r="N2" s="27"/>
      <c r="O2" s="27"/>
      <c r="P2" s="27"/>
      <c r="Q2" s="27"/>
      <c r="R2" s="27"/>
      <c r="S2" s="27"/>
      <c r="T2" s="27"/>
      <c r="U2" s="77"/>
      <c r="V2" s="27"/>
      <c r="W2" s="27"/>
      <c r="X2" s="27"/>
      <c r="Y2" s="27"/>
      <c r="Z2" s="27"/>
      <c r="AA2" s="27"/>
    </row>
    <row r="3" ht="14.25" customHeight="1">
      <c r="A3" s="32"/>
      <c r="B3" s="32"/>
      <c r="C3" s="32"/>
      <c r="D3" s="32"/>
      <c r="E3" s="32"/>
      <c r="F3" s="78"/>
      <c r="G3" s="621"/>
      <c r="H3" s="32" t="s">
        <v>3932</v>
      </c>
      <c r="AA3" s="27"/>
    </row>
    <row r="4" ht="14.25" customHeight="1">
      <c r="A4" s="32"/>
      <c r="B4" s="32"/>
      <c r="C4" s="32"/>
      <c r="D4" s="32"/>
      <c r="E4" s="32"/>
      <c r="F4" s="78"/>
      <c r="G4" s="621"/>
      <c r="AA4" s="27"/>
    </row>
    <row r="5" ht="13.5" customHeight="1">
      <c r="A5" s="27"/>
      <c r="B5" s="27"/>
      <c r="C5" s="27"/>
      <c r="D5" s="27"/>
      <c r="E5" s="27"/>
      <c r="F5" s="78"/>
      <c r="G5" s="621"/>
      <c r="H5" s="633" t="str">
        <f>"CATI: SI (TIPO_MUESTRA !=2 ) PASAR A "&amp;G8</f>
        <v>CATI: SI (TIPO_MUESTRA !=2 ) PASAR A 12,01</v>
      </c>
      <c r="I5" s="45"/>
      <c r="J5" s="45"/>
      <c r="K5" s="45"/>
      <c r="L5" s="45"/>
      <c r="M5" s="45"/>
      <c r="N5" s="45"/>
      <c r="O5" s="45"/>
      <c r="P5" s="45"/>
      <c r="Q5" s="45"/>
      <c r="R5" s="46"/>
      <c r="S5" s="621"/>
      <c r="T5" s="621"/>
      <c r="U5" s="621"/>
      <c r="V5" s="621"/>
      <c r="W5" s="621"/>
      <c r="X5" s="621"/>
      <c r="Y5" s="27"/>
      <c r="Z5" s="27"/>
      <c r="AA5" s="27"/>
    </row>
    <row r="6">
      <c r="A6" s="32"/>
      <c r="B6" s="32"/>
      <c r="C6" s="32"/>
      <c r="D6" s="32"/>
      <c r="E6" s="27"/>
      <c r="F6" s="78"/>
      <c r="G6" s="621"/>
      <c r="H6" s="633" t="s">
        <v>3933</v>
      </c>
      <c r="I6" s="45"/>
      <c r="J6" s="45"/>
      <c r="K6" s="45"/>
      <c r="L6" s="45"/>
      <c r="M6" s="45"/>
      <c r="N6" s="45"/>
      <c r="O6" s="45"/>
      <c r="P6" s="45"/>
      <c r="Q6" s="45"/>
      <c r="R6" s="46"/>
      <c r="S6" s="621"/>
      <c r="T6" s="621"/>
      <c r="U6" s="621"/>
      <c r="V6" s="621"/>
      <c r="W6" s="621"/>
      <c r="X6" s="621"/>
      <c r="Y6" s="27"/>
      <c r="Z6" s="27"/>
      <c r="AA6" s="27"/>
    </row>
    <row r="7" ht="13.5" customHeight="1">
      <c r="A7" s="27"/>
      <c r="B7" s="27"/>
      <c r="C7" s="27"/>
      <c r="D7" s="27"/>
      <c r="E7" s="27"/>
      <c r="F7" s="78"/>
      <c r="G7" s="621"/>
      <c r="H7" s="633" t="s">
        <v>3934</v>
      </c>
      <c r="I7" s="45"/>
      <c r="J7" s="45"/>
      <c r="K7" s="45"/>
      <c r="L7" s="45"/>
      <c r="M7" s="45"/>
      <c r="N7" s="45"/>
      <c r="O7" s="45"/>
      <c r="P7" s="45"/>
      <c r="Q7" s="45"/>
      <c r="R7" s="46"/>
      <c r="S7" s="621"/>
      <c r="T7" s="621"/>
      <c r="U7" s="621"/>
      <c r="V7" s="621"/>
      <c r="W7" s="621"/>
      <c r="X7" s="621"/>
      <c r="Y7" s="27"/>
      <c r="Z7" s="27"/>
      <c r="AA7" s="27"/>
    </row>
    <row r="8" ht="13.5" customHeight="1">
      <c r="A8" s="27"/>
      <c r="B8" s="27"/>
      <c r="C8" s="27"/>
      <c r="D8" s="27"/>
      <c r="E8" s="27"/>
      <c r="F8" s="78"/>
      <c r="G8" s="120">
        <v>12.01</v>
      </c>
      <c r="H8" s="161" t="s">
        <v>3935</v>
      </c>
      <c r="I8" s="27"/>
      <c r="J8" s="27"/>
      <c r="K8" s="27"/>
      <c r="L8" s="27"/>
      <c r="M8" s="27"/>
      <c r="N8" s="27"/>
      <c r="O8" s="27"/>
      <c r="P8" s="27"/>
      <c r="Q8" s="27"/>
      <c r="R8" s="27"/>
      <c r="S8" s="27"/>
      <c r="T8" s="27"/>
      <c r="U8" s="27"/>
      <c r="V8" s="27"/>
      <c r="W8" s="27"/>
      <c r="X8" s="27"/>
      <c r="Y8" s="27"/>
      <c r="Z8" s="27"/>
      <c r="AA8" s="27"/>
    </row>
    <row r="9" ht="13.5" customHeight="1">
      <c r="A9" s="27"/>
      <c r="B9" s="27"/>
      <c r="C9" s="27"/>
      <c r="D9" s="27"/>
      <c r="E9" s="27"/>
      <c r="F9" s="78"/>
      <c r="G9" s="120"/>
      <c r="H9" s="27" t="s">
        <v>3936</v>
      </c>
      <c r="I9" s="27"/>
      <c r="J9" s="27"/>
      <c r="K9" s="27"/>
      <c r="L9" s="27"/>
      <c r="M9" s="27"/>
      <c r="N9" s="27"/>
      <c r="O9" s="27"/>
      <c r="P9" s="27"/>
      <c r="Q9" s="27"/>
      <c r="R9" s="27"/>
      <c r="S9" s="27"/>
      <c r="T9" s="27"/>
      <c r="U9" s="27"/>
      <c r="V9" s="27"/>
      <c r="W9" s="27"/>
      <c r="X9" s="27"/>
      <c r="Y9" s="27"/>
      <c r="Z9" s="27"/>
      <c r="AA9" s="27"/>
    </row>
    <row r="10" ht="13.5" customHeight="1">
      <c r="A10" s="32"/>
      <c r="B10" s="32"/>
      <c r="C10" s="32"/>
      <c r="D10" s="32"/>
      <c r="E10" s="32"/>
      <c r="F10" s="78"/>
      <c r="G10" s="621"/>
      <c r="H10" s="27" t="s">
        <v>3937</v>
      </c>
      <c r="I10" s="27"/>
      <c r="J10" s="27"/>
      <c r="K10" s="27"/>
      <c r="L10" s="27"/>
      <c r="M10" s="27"/>
      <c r="N10" s="27"/>
      <c r="O10" s="27"/>
      <c r="P10" s="27"/>
      <c r="Q10" s="27"/>
      <c r="R10" s="27"/>
      <c r="S10" s="27"/>
      <c r="T10" s="27"/>
      <c r="U10" s="27"/>
      <c r="V10" s="27"/>
      <c r="W10" s="27"/>
      <c r="X10" s="27"/>
      <c r="Y10" s="27"/>
      <c r="Z10" s="27"/>
      <c r="AA10" s="27"/>
    </row>
    <row r="11" ht="13.5" customHeight="1">
      <c r="A11" s="32"/>
      <c r="B11" s="32"/>
      <c r="C11" s="32"/>
      <c r="D11" s="32"/>
      <c r="E11" s="32"/>
      <c r="F11" s="78"/>
      <c r="G11" s="621"/>
      <c r="H11" s="27"/>
      <c r="I11" s="885"/>
      <c r="J11" s="886"/>
      <c r="K11" s="27"/>
      <c r="L11" s="968" t="s">
        <v>3938</v>
      </c>
      <c r="M11" s="748"/>
      <c r="N11" s="748"/>
      <c r="O11" s="748"/>
      <c r="P11" s="27"/>
      <c r="Q11" s="27"/>
      <c r="R11" s="27"/>
      <c r="S11" s="27"/>
      <c r="T11" s="27"/>
      <c r="U11" s="27"/>
      <c r="V11" s="27"/>
      <c r="W11" s="27"/>
      <c r="X11" s="27"/>
      <c r="Y11" s="27"/>
      <c r="Z11" s="27"/>
      <c r="AA11" s="27"/>
    </row>
    <row r="12" ht="13.5" customHeight="1">
      <c r="A12" s="32"/>
      <c r="B12" s="32"/>
      <c r="C12" s="32"/>
      <c r="D12" s="32"/>
      <c r="E12" s="32"/>
      <c r="F12" s="78"/>
      <c r="G12" s="621"/>
      <c r="H12" s="27"/>
      <c r="I12" s="27"/>
      <c r="J12" s="27"/>
      <c r="K12" s="27"/>
      <c r="L12" s="27"/>
      <c r="M12" s="27"/>
      <c r="N12" s="27"/>
      <c r="O12" s="27"/>
      <c r="P12" s="27"/>
      <c r="Q12" s="27"/>
      <c r="R12" s="27"/>
      <c r="S12" s="27"/>
      <c r="T12" s="27"/>
      <c r="U12" s="27"/>
      <c r="V12" s="27"/>
      <c r="W12" s="27"/>
      <c r="X12" s="27"/>
      <c r="Y12" s="27"/>
      <c r="Z12" s="27"/>
      <c r="AA12" s="27"/>
    </row>
    <row r="13" ht="13.5" customHeight="1">
      <c r="A13" s="27"/>
      <c r="B13" s="27"/>
      <c r="C13" s="27"/>
      <c r="D13" s="27"/>
      <c r="E13" s="27"/>
      <c r="F13" s="78"/>
      <c r="G13" s="120">
        <f>G8+0.01</f>
        <v>12.02</v>
      </c>
      <c r="H13" s="161" t="s">
        <v>3939</v>
      </c>
      <c r="I13" s="27"/>
      <c r="J13" s="27"/>
      <c r="K13" s="27"/>
      <c r="L13" s="27"/>
      <c r="M13" s="27"/>
      <c r="N13" s="27"/>
      <c r="O13" s="27"/>
      <c r="P13" s="27"/>
      <c r="Q13" s="27"/>
      <c r="R13" s="27"/>
      <c r="S13" s="27"/>
      <c r="T13" s="27"/>
      <c r="U13" s="27"/>
      <c r="V13" s="27"/>
      <c r="W13" s="27"/>
      <c r="X13" s="27"/>
      <c r="Y13" s="27"/>
      <c r="Z13" s="27"/>
      <c r="AA13" s="27"/>
    </row>
    <row r="14" ht="13.5" customHeight="1">
      <c r="A14" s="27"/>
      <c r="B14" s="27"/>
      <c r="C14" s="27"/>
      <c r="D14" s="27"/>
      <c r="E14" s="27"/>
      <c r="F14" s="78"/>
      <c r="G14" s="621"/>
      <c r="H14" s="27" t="s">
        <v>3940</v>
      </c>
      <c r="I14" s="27"/>
      <c r="J14" s="27"/>
      <c r="K14" s="27"/>
      <c r="L14" s="27"/>
      <c r="M14" s="27"/>
      <c r="N14" s="27"/>
      <c r="O14" s="27"/>
      <c r="P14" s="27"/>
      <c r="Q14" s="27"/>
      <c r="R14" s="27"/>
      <c r="S14" s="27"/>
      <c r="T14" s="27"/>
      <c r="U14" s="27"/>
      <c r="V14" s="27"/>
      <c r="W14" s="27"/>
      <c r="X14" s="27"/>
      <c r="Y14" s="27"/>
      <c r="Z14" s="27"/>
      <c r="AA14" s="27"/>
    </row>
    <row r="15" ht="13.5" customHeight="1">
      <c r="A15" s="27"/>
      <c r="B15" s="27"/>
      <c r="C15" s="27"/>
      <c r="D15" s="27"/>
      <c r="E15" s="27"/>
      <c r="F15" s="78"/>
      <c r="G15" s="621"/>
      <c r="H15" s="27"/>
      <c r="I15" s="122">
        <v>1.0</v>
      </c>
      <c r="J15" s="27" t="s">
        <v>2974</v>
      </c>
      <c r="K15" s="27"/>
      <c r="L15" s="27"/>
      <c r="M15" s="27"/>
      <c r="N15" s="27"/>
      <c r="O15" s="27"/>
      <c r="P15" s="27"/>
      <c r="Q15" s="27"/>
      <c r="R15" s="27"/>
      <c r="S15" s="27"/>
      <c r="T15" s="27"/>
      <c r="U15" s="27"/>
      <c r="V15" s="27"/>
      <c r="W15" s="27"/>
      <c r="X15" s="27"/>
      <c r="Y15" s="27"/>
      <c r="Z15" s="27"/>
      <c r="AA15" s="27"/>
    </row>
    <row r="16" ht="13.5" customHeight="1">
      <c r="A16" s="27"/>
      <c r="B16" s="27"/>
      <c r="C16" s="27"/>
      <c r="D16" s="27"/>
      <c r="E16" s="27"/>
      <c r="F16" s="78"/>
      <c r="G16" s="621"/>
      <c r="H16" s="27"/>
      <c r="I16" s="122">
        <v>2.0</v>
      </c>
      <c r="J16" s="27" t="s">
        <v>2975</v>
      </c>
      <c r="K16" s="482"/>
      <c r="L16" s="275"/>
      <c r="M16" s="27"/>
      <c r="N16" s="27"/>
      <c r="O16" s="27"/>
      <c r="P16" s="27"/>
      <c r="Q16" s="27"/>
      <c r="R16" s="27"/>
      <c r="S16" s="27"/>
      <c r="T16" s="27"/>
      <c r="U16" s="27"/>
      <c r="V16" s="27"/>
      <c r="W16" s="27"/>
      <c r="X16" s="27"/>
      <c r="Y16" s="27"/>
      <c r="Z16" s="27"/>
      <c r="AA16" s="27"/>
    </row>
    <row r="17" ht="13.5" customHeight="1">
      <c r="A17" s="27"/>
      <c r="B17" s="27"/>
      <c r="C17" s="27"/>
      <c r="D17" s="27"/>
      <c r="E17" s="27"/>
      <c r="F17" s="78"/>
      <c r="G17" s="621"/>
      <c r="H17" s="27"/>
      <c r="I17" s="99">
        <v>98.0</v>
      </c>
      <c r="J17" s="27" t="s">
        <v>3533</v>
      </c>
      <c r="K17" s="27"/>
      <c r="L17" s="27"/>
      <c r="M17" s="27"/>
      <c r="N17" s="27"/>
      <c r="O17" s="27"/>
      <c r="P17" s="27"/>
      <c r="Q17" s="27"/>
      <c r="R17" s="27"/>
      <c r="S17" s="27"/>
      <c r="T17" s="27"/>
      <c r="U17" s="27"/>
      <c r="V17" s="27"/>
      <c r="W17" s="27"/>
      <c r="X17" s="27"/>
      <c r="Y17" s="27"/>
      <c r="Z17" s="27"/>
      <c r="AA17" s="27"/>
    </row>
    <row r="18" ht="13.5" customHeight="1">
      <c r="A18" s="27"/>
      <c r="B18" s="27"/>
      <c r="C18" s="27"/>
      <c r="D18" s="27"/>
      <c r="E18" s="27"/>
      <c r="F18" s="78"/>
      <c r="G18" s="621"/>
      <c r="H18" s="27"/>
      <c r="I18" s="27"/>
      <c r="J18" s="27"/>
      <c r="K18" s="27"/>
      <c r="L18" s="27"/>
      <c r="M18" s="27"/>
      <c r="N18" s="27"/>
      <c r="O18" s="27"/>
      <c r="P18" s="27"/>
      <c r="Q18" s="27"/>
      <c r="R18" s="27"/>
      <c r="S18" s="27"/>
      <c r="T18" s="27"/>
      <c r="U18" s="27"/>
      <c r="V18" s="27"/>
      <c r="W18" s="27"/>
      <c r="X18" s="27"/>
      <c r="Y18" s="27"/>
      <c r="Z18" s="27"/>
      <c r="AA18" s="27"/>
    </row>
    <row r="19" ht="13.5" customHeight="1">
      <c r="A19" s="27"/>
      <c r="B19" s="27"/>
      <c r="C19" s="27"/>
      <c r="D19" s="27"/>
      <c r="E19" s="27"/>
      <c r="F19" s="78"/>
      <c r="G19" s="621">
        <v>12.04</v>
      </c>
      <c r="H19" s="161" t="s">
        <v>3941</v>
      </c>
      <c r="I19" s="27"/>
      <c r="J19" s="27"/>
      <c r="K19" s="27"/>
      <c r="L19" s="27"/>
      <c r="M19" s="27"/>
      <c r="N19" s="27"/>
      <c r="O19" s="27"/>
      <c r="P19" s="27"/>
      <c r="Q19" s="27"/>
      <c r="R19" s="27"/>
      <c r="S19" s="27"/>
      <c r="T19" s="27"/>
      <c r="U19" s="27"/>
      <c r="V19" s="27"/>
      <c r="W19" s="27"/>
      <c r="X19" s="27"/>
      <c r="Y19" s="27"/>
      <c r="Z19" s="27"/>
      <c r="AA19" s="27"/>
    </row>
    <row r="20" ht="13.5" customHeight="1">
      <c r="A20" s="27"/>
      <c r="B20" s="27"/>
      <c r="C20" s="27"/>
      <c r="D20" s="27"/>
      <c r="E20" s="27"/>
      <c r="F20" s="78"/>
      <c r="G20" s="621" t="s">
        <v>2990</v>
      </c>
      <c r="H20" s="161" t="s">
        <v>3942</v>
      </c>
      <c r="I20" s="27"/>
      <c r="J20" s="27"/>
      <c r="K20" s="27"/>
      <c r="L20" s="27"/>
      <c r="M20" s="27"/>
      <c r="N20" s="27"/>
      <c r="O20" s="27"/>
      <c r="P20" s="27"/>
      <c r="Q20" s="27"/>
      <c r="R20" s="27"/>
      <c r="S20" s="27"/>
      <c r="T20" s="27"/>
      <c r="U20" s="27"/>
      <c r="V20" s="27"/>
      <c r="W20" s="27"/>
      <c r="X20" s="27"/>
      <c r="Y20" s="27"/>
      <c r="Z20" s="27"/>
      <c r="AA20" s="27"/>
    </row>
    <row r="21" ht="13.5" customHeight="1">
      <c r="A21" s="30"/>
      <c r="B21" s="30"/>
      <c r="C21" s="30"/>
      <c r="D21" s="30"/>
      <c r="E21" s="27"/>
      <c r="F21" s="78"/>
      <c r="G21" s="75"/>
      <c r="H21" s="75"/>
      <c r="I21" s="122">
        <v>1.0</v>
      </c>
      <c r="J21" s="27" t="s">
        <v>2974</v>
      </c>
      <c r="K21" s="75"/>
      <c r="L21" s="75"/>
      <c r="M21" s="75"/>
      <c r="N21" s="75"/>
      <c r="O21" s="75"/>
      <c r="P21" s="75"/>
      <c r="Q21" s="75"/>
      <c r="R21" s="75"/>
      <c r="S21" s="75"/>
      <c r="T21" s="27"/>
      <c r="U21" s="27"/>
      <c r="V21" s="27"/>
      <c r="W21" s="27"/>
      <c r="X21" s="27"/>
      <c r="Y21" s="27"/>
      <c r="Z21" s="27"/>
      <c r="AA21" s="27"/>
    </row>
    <row r="22" ht="13.5" customHeight="1">
      <c r="A22" s="30"/>
      <c r="B22" s="30"/>
      <c r="C22" s="30"/>
      <c r="D22" s="30"/>
      <c r="E22" s="27"/>
      <c r="F22" s="78"/>
      <c r="G22" s="75"/>
      <c r="H22" s="75"/>
      <c r="I22" s="122">
        <v>2.0</v>
      </c>
      <c r="J22" s="27" t="s">
        <v>2975</v>
      </c>
      <c r="K22" s="75"/>
      <c r="L22" s="75"/>
      <c r="M22" s="75"/>
      <c r="N22" s="75"/>
      <c r="O22" s="75"/>
      <c r="P22" s="75"/>
      <c r="Q22" s="75"/>
      <c r="R22" s="75"/>
      <c r="S22" s="75"/>
      <c r="T22" s="27"/>
      <c r="U22" s="27"/>
      <c r="V22" s="27"/>
      <c r="W22" s="27"/>
      <c r="X22" s="27"/>
      <c r="Y22" s="27"/>
      <c r="Z22" s="27"/>
      <c r="AA22" s="27"/>
    </row>
    <row r="23" ht="13.5" customHeight="1">
      <c r="A23" s="30"/>
      <c r="B23" s="30"/>
      <c r="C23" s="30"/>
      <c r="D23" s="30"/>
      <c r="E23" s="27"/>
      <c r="F23" s="78"/>
      <c r="G23" s="75"/>
      <c r="H23" s="75"/>
      <c r="I23" s="99">
        <v>98.0</v>
      </c>
      <c r="J23" s="27" t="s">
        <v>3533</v>
      </c>
      <c r="K23" s="75"/>
      <c r="L23" s="75"/>
      <c r="M23" s="75"/>
      <c r="N23" s="75"/>
      <c r="O23" s="75"/>
      <c r="P23" s="75"/>
      <c r="Q23" s="75"/>
      <c r="R23" s="75"/>
      <c r="S23" s="75"/>
      <c r="T23" s="27"/>
      <c r="U23" s="27"/>
      <c r="V23" s="27"/>
      <c r="W23" s="27"/>
      <c r="X23" s="27"/>
      <c r="Y23" s="27"/>
      <c r="Z23" s="27"/>
      <c r="AA23" s="27"/>
    </row>
    <row r="24" ht="13.5" customHeight="1">
      <c r="A24" s="30"/>
      <c r="B24" s="30"/>
      <c r="C24" s="30"/>
      <c r="D24" s="30"/>
      <c r="E24" s="27"/>
      <c r="F24" s="78"/>
      <c r="G24" s="75"/>
      <c r="H24" s="75"/>
      <c r="I24" s="75"/>
      <c r="J24" s="75"/>
      <c r="K24" s="75"/>
      <c r="L24" s="75"/>
      <c r="M24" s="75"/>
      <c r="N24" s="75"/>
      <c r="O24" s="75"/>
      <c r="P24" s="75"/>
      <c r="Q24" s="75"/>
      <c r="R24" s="75"/>
      <c r="S24" s="75"/>
      <c r="T24" s="27"/>
      <c r="U24" s="27"/>
      <c r="V24" s="27"/>
      <c r="W24" s="27"/>
      <c r="X24" s="27"/>
      <c r="Y24" s="27"/>
      <c r="Z24" s="27"/>
      <c r="AA24" s="27"/>
    </row>
    <row r="25" ht="13.5" customHeight="1">
      <c r="A25" s="27"/>
      <c r="B25" s="27"/>
      <c r="C25" s="27"/>
      <c r="D25" s="27"/>
      <c r="E25" s="27"/>
      <c r="F25" s="78"/>
      <c r="G25" s="621">
        <v>12.08</v>
      </c>
      <c r="H25" s="140" t="s">
        <v>3943</v>
      </c>
      <c r="I25" s="27"/>
      <c r="J25" s="27"/>
      <c r="K25" s="27"/>
      <c r="L25" s="27"/>
      <c r="M25" s="27"/>
      <c r="N25" s="27"/>
      <c r="O25" s="27"/>
      <c r="P25" s="27"/>
      <c r="Q25" s="27"/>
      <c r="R25" s="27"/>
      <c r="S25" s="27"/>
      <c r="T25" s="27"/>
      <c r="U25" s="27"/>
      <c r="V25" s="27"/>
      <c r="W25" s="27"/>
      <c r="X25" s="27"/>
      <c r="Y25" s="27"/>
      <c r="Z25" s="27"/>
      <c r="AA25" s="27"/>
    </row>
    <row r="26" ht="13.5" customHeight="1">
      <c r="A26" s="969"/>
      <c r="B26" s="969"/>
      <c r="C26" s="969"/>
      <c r="D26" s="969"/>
      <c r="E26" s="27"/>
      <c r="F26" s="78"/>
      <c r="G26" s="621"/>
      <c r="H26" s="140" t="s">
        <v>3944</v>
      </c>
      <c r="I26" s="27"/>
      <c r="J26" s="27"/>
      <c r="K26" s="27"/>
      <c r="L26" s="27"/>
      <c r="M26" s="27"/>
      <c r="N26" s="27"/>
      <c r="O26" s="27"/>
      <c r="P26" s="27"/>
      <c r="Q26" s="27"/>
      <c r="R26" s="27"/>
      <c r="S26" s="27"/>
      <c r="T26" s="27"/>
      <c r="U26" s="27"/>
      <c r="V26" s="27"/>
      <c r="W26" s="27"/>
      <c r="X26" s="27"/>
      <c r="Y26" s="27"/>
      <c r="Z26" s="27"/>
      <c r="AA26" s="27"/>
    </row>
    <row r="27" ht="13.5" customHeight="1">
      <c r="A27" s="969"/>
      <c r="B27" s="969"/>
      <c r="C27" s="969"/>
      <c r="D27" s="969"/>
      <c r="E27" s="27"/>
      <c r="F27" s="78"/>
      <c r="G27" s="621"/>
      <c r="H27" s="27"/>
      <c r="I27" s="27">
        <v>1.0</v>
      </c>
      <c r="J27" s="27" t="s">
        <v>3945</v>
      </c>
      <c r="K27" s="27"/>
      <c r="L27" s="27"/>
      <c r="M27" s="27"/>
      <c r="N27" s="27"/>
      <c r="O27" s="27"/>
      <c r="P27" s="27"/>
      <c r="Q27" s="27"/>
      <c r="R27" s="27"/>
      <c r="S27" s="27"/>
      <c r="T27" s="27"/>
      <c r="U27" s="27"/>
      <c r="V27" s="27"/>
      <c r="W27" s="27"/>
      <c r="X27" s="27"/>
      <c r="Y27" s="27"/>
      <c r="Z27" s="27"/>
      <c r="AA27" s="27"/>
    </row>
    <row r="28" ht="13.5" customHeight="1">
      <c r="A28" s="27"/>
      <c r="B28" s="27"/>
      <c r="C28" s="27"/>
      <c r="D28" s="27"/>
      <c r="E28" s="27"/>
      <c r="F28" s="78"/>
      <c r="G28" s="621"/>
      <c r="H28" s="27"/>
      <c r="I28" s="27">
        <f t="shared" ref="I28:I37" si="1">I27+1</f>
        <v>2</v>
      </c>
      <c r="J28" s="27" t="s">
        <v>3946</v>
      </c>
      <c r="K28" s="27"/>
      <c r="L28" s="27"/>
      <c r="M28" s="27"/>
      <c r="N28" s="27"/>
      <c r="O28" s="27"/>
      <c r="P28" s="27"/>
      <c r="Q28" s="27"/>
      <c r="R28" s="27"/>
      <c r="S28" s="27"/>
      <c r="T28" s="27"/>
      <c r="U28" s="27"/>
      <c r="V28" s="27"/>
      <c r="W28" s="27"/>
      <c r="X28" s="27"/>
      <c r="Y28" s="27"/>
      <c r="Z28" s="27"/>
      <c r="AA28" s="27"/>
    </row>
    <row r="29" ht="13.5" customHeight="1">
      <c r="A29" s="27"/>
      <c r="B29" s="27"/>
      <c r="C29" s="27"/>
      <c r="D29" s="27"/>
      <c r="E29" s="27"/>
      <c r="F29" s="78"/>
      <c r="G29" s="621"/>
      <c r="H29" s="27"/>
      <c r="I29" s="27">
        <f t="shared" si="1"/>
        <v>3</v>
      </c>
      <c r="J29" s="140" t="s">
        <v>3947</v>
      </c>
      <c r="K29" s="27"/>
      <c r="L29" s="27"/>
      <c r="M29" s="27"/>
      <c r="N29" s="27"/>
      <c r="O29" s="27"/>
      <c r="P29" s="27"/>
      <c r="Q29" s="27"/>
      <c r="R29" s="27"/>
      <c r="S29" s="27"/>
      <c r="T29" s="27"/>
      <c r="U29" s="27"/>
      <c r="V29" s="27"/>
      <c r="W29" s="27"/>
      <c r="X29" s="27"/>
      <c r="Y29" s="27"/>
      <c r="Z29" s="27"/>
      <c r="AA29" s="27"/>
    </row>
    <row r="30" ht="13.5" customHeight="1">
      <c r="A30" s="27"/>
      <c r="B30" s="27"/>
      <c r="C30" s="27"/>
      <c r="D30" s="27"/>
      <c r="E30" s="27"/>
      <c r="F30" s="78"/>
      <c r="G30" s="621"/>
      <c r="H30" s="27"/>
      <c r="I30" s="27">
        <f t="shared" si="1"/>
        <v>4</v>
      </c>
      <c r="J30" s="27" t="s">
        <v>3948</v>
      </c>
      <c r="K30" s="27"/>
      <c r="L30" s="27"/>
      <c r="M30" s="27"/>
      <c r="N30" s="27"/>
      <c r="O30" s="27"/>
      <c r="P30" s="27"/>
      <c r="Q30" s="27"/>
      <c r="R30" s="27"/>
      <c r="S30" s="27"/>
      <c r="T30" s="27"/>
      <c r="U30" s="27"/>
      <c r="V30" s="27"/>
      <c r="W30" s="27"/>
      <c r="X30" s="27"/>
      <c r="Y30" s="27"/>
      <c r="Z30" s="27"/>
      <c r="AA30" s="27"/>
    </row>
    <row r="31" ht="13.5" customHeight="1">
      <c r="A31" s="27"/>
      <c r="B31" s="27"/>
      <c r="C31" s="27"/>
      <c r="D31" s="27"/>
      <c r="E31" s="27"/>
      <c r="F31" s="78"/>
      <c r="G31" s="621"/>
      <c r="H31" s="27"/>
      <c r="I31" s="27">
        <f t="shared" si="1"/>
        <v>5</v>
      </c>
      <c r="J31" s="27" t="s">
        <v>3949</v>
      </c>
      <c r="K31" s="27"/>
      <c r="L31" s="27"/>
      <c r="M31" s="27"/>
      <c r="N31" s="27"/>
      <c r="O31" s="27"/>
      <c r="P31" s="27"/>
      <c r="Q31" s="27"/>
      <c r="R31" s="27"/>
      <c r="S31" s="27"/>
      <c r="T31" s="27"/>
      <c r="U31" s="27"/>
      <c r="V31" s="27"/>
      <c r="W31" s="27"/>
      <c r="X31" s="27"/>
      <c r="Y31" s="27"/>
      <c r="Z31" s="27"/>
      <c r="AA31" s="27"/>
    </row>
    <row r="32" ht="13.5" customHeight="1">
      <c r="A32" s="27"/>
      <c r="B32" s="27"/>
      <c r="C32" s="27"/>
      <c r="D32" s="27"/>
      <c r="E32" s="27"/>
      <c r="F32" s="78"/>
      <c r="G32" s="621"/>
      <c r="H32" s="27"/>
      <c r="I32" s="27">
        <f t="shared" si="1"/>
        <v>6</v>
      </c>
      <c r="J32" s="27" t="s">
        <v>3950</v>
      </c>
      <c r="K32" s="27"/>
      <c r="L32" s="27"/>
      <c r="M32" s="27"/>
      <c r="N32" s="27"/>
      <c r="O32" s="27"/>
      <c r="P32" s="27"/>
      <c r="Q32" s="27"/>
      <c r="R32" s="27"/>
      <c r="S32" s="27"/>
      <c r="T32" s="27"/>
      <c r="U32" s="27"/>
      <c r="V32" s="27"/>
      <c r="W32" s="27"/>
      <c r="X32" s="27"/>
      <c r="Y32" s="27"/>
      <c r="Z32" s="27"/>
      <c r="AA32" s="27"/>
    </row>
    <row r="33" ht="13.5" customHeight="1">
      <c r="A33" s="27"/>
      <c r="B33" s="27"/>
      <c r="C33" s="27"/>
      <c r="D33" s="27"/>
      <c r="E33" s="27"/>
      <c r="F33" s="78"/>
      <c r="G33" s="621"/>
      <c r="H33" s="27"/>
      <c r="I33" s="27">
        <f t="shared" si="1"/>
        <v>7</v>
      </c>
      <c r="J33" s="27" t="s">
        <v>3951</v>
      </c>
      <c r="K33" s="27"/>
      <c r="L33" s="27"/>
      <c r="M33" s="27"/>
      <c r="N33" s="27"/>
      <c r="O33" s="27"/>
      <c r="P33" s="27"/>
      <c r="Q33" s="27"/>
      <c r="R33" s="27"/>
      <c r="S33" s="27"/>
      <c r="T33" s="27"/>
      <c r="U33" s="27"/>
      <c r="V33" s="27"/>
      <c r="W33" s="27"/>
      <c r="X33" s="27"/>
      <c r="Y33" s="27"/>
      <c r="Z33" s="27"/>
      <c r="AA33" s="27"/>
    </row>
    <row r="34" ht="13.5" customHeight="1">
      <c r="A34" s="27"/>
      <c r="B34" s="27"/>
      <c r="C34" s="27"/>
      <c r="D34" s="27"/>
      <c r="E34" s="27"/>
      <c r="F34" s="78"/>
      <c r="G34" s="621"/>
      <c r="H34" s="27"/>
      <c r="I34" s="27">
        <f t="shared" si="1"/>
        <v>8</v>
      </c>
      <c r="J34" s="27" t="s">
        <v>3952</v>
      </c>
      <c r="K34" s="27"/>
      <c r="L34" s="27"/>
      <c r="M34" s="27"/>
      <c r="N34" s="27"/>
      <c r="O34" s="27"/>
      <c r="P34" s="27"/>
      <c r="Q34" s="27"/>
      <c r="R34" s="27"/>
      <c r="S34" s="27"/>
      <c r="T34" s="27"/>
      <c r="U34" s="27"/>
      <c r="V34" s="27"/>
      <c r="W34" s="27"/>
      <c r="X34" s="27"/>
      <c r="Y34" s="27"/>
      <c r="Z34" s="27"/>
      <c r="AA34" s="27"/>
    </row>
    <row r="35" ht="13.5" customHeight="1">
      <c r="A35" s="27"/>
      <c r="B35" s="27"/>
      <c r="C35" s="27"/>
      <c r="D35" s="27"/>
      <c r="E35" s="27"/>
      <c r="F35" s="78"/>
      <c r="G35" s="621"/>
      <c r="H35" s="27"/>
      <c r="I35" s="27">
        <f t="shared" si="1"/>
        <v>9</v>
      </c>
      <c r="J35" s="27" t="s">
        <v>3953</v>
      </c>
      <c r="K35" s="27"/>
      <c r="L35" s="27"/>
      <c r="M35" s="27"/>
      <c r="N35" s="27"/>
      <c r="O35" s="27"/>
      <c r="P35" s="27"/>
      <c r="Q35" s="27"/>
      <c r="R35" s="27"/>
      <c r="S35" s="27"/>
      <c r="T35" s="27"/>
      <c r="U35" s="27"/>
      <c r="V35" s="27"/>
      <c r="W35" s="27"/>
      <c r="X35" s="27"/>
      <c r="Y35" s="27"/>
      <c r="Z35" s="27"/>
      <c r="AA35" s="27"/>
    </row>
    <row r="36" ht="13.5" customHeight="1">
      <c r="A36" s="27"/>
      <c r="B36" s="27"/>
      <c r="C36" s="27"/>
      <c r="D36" s="27"/>
      <c r="E36" s="27"/>
      <c r="F36" s="78"/>
      <c r="G36" s="621"/>
      <c r="H36" s="27"/>
      <c r="I36" s="27">
        <f t="shared" si="1"/>
        <v>10</v>
      </c>
      <c r="J36" s="27" t="s">
        <v>3954</v>
      </c>
      <c r="K36" s="27"/>
      <c r="L36" s="27"/>
      <c r="M36" s="27"/>
      <c r="N36" s="27"/>
      <c r="O36" s="27"/>
      <c r="P36" s="27"/>
      <c r="Q36" s="27"/>
      <c r="R36" s="27"/>
      <c r="S36" s="27"/>
      <c r="T36" s="27"/>
      <c r="U36" s="27"/>
      <c r="V36" s="27"/>
      <c r="W36" s="27"/>
      <c r="X36" s="27"/>
      <c r="Y36" s="27"/>
      <c r="Z36" s="27"/>
      <c r="AA36" s="27"/>
    </row>
    <row r="37" ht="13.5" customHeight="1">
      <c r="A37" s="27"/>
      <c r="B37" s="27"/>
      <c r="C37" s="27"/>
      <c r="D37" s="27"/>
      <c r="E37" s="27"/>
      <c r="F37" s="78"/>
      <c r="G37" s="621"/>
      <c r="H37" s="27"/>
      <c r="I37" s="27">
        <f t="shared" si="1"/>
        <v>11</v>
      </c>
      <c r="J37" s="27" t="s">
        <v>3955</v>
      </c>
      <c r="K37" s="27"/>
      <c r="L37" s="27"/>
      <c r="M37" s="27"/>
      <c r="N37" s="27"/>
      <c r="O37" s="27"/>
      <c r="P37" s="27"/>
      <c r="Q37" s="27"/>
      <c r="R37" s="27"/>
      <c r="S37" s="27"/>
      <c r="T37" s="27"/>
      <c r="U37" s="27"/>
      <c r="V37" s="27"/>
      <c r="W37" s="27"/>
      <c r="X37" s="27"/>
      <c r="Y37" s="27"/>
      <c r="Z37" s="27"/>
      <c r="AA37" s="27"/>
    </row>
    <row r="38" ht="13.5" customHeight="1">
      <c r="A38" s="27"/>
      <c r="B38" s="27"/>
      <c r="C38" s="27"/>
      <c r="D38" s="27"/>
      <c r="E38" s="27"/>
      <c r="F38" s="78"/>
      <c r="G38" s="621"/>
      <c r="H38" s="27"/>
      <c r="I38" s="27">
        <v>97.0</v>
      </c>
      <c r="J38" s="27" t="s">
        <v>3085</v>
      </c>
      <c r="K38" s="27"/>
      <c r="L38" s="27"/>
      <c r="M38" s="27"/>
      <c r="N38" s="27"/>
      <c r="O38" s="27"/>
      <c r="P38" s="27"/>
      <c r="Q38" s="27"/>
      <c r="R38" s="27"/>
      <c r="S38" s="27"/>
      <c r="T38" s="27"/>
      <c r="U38" s="27"/>
      <c r="V38" s="27"/>
      <c r="W38" s="27"/>
      <c r="X38" s="27"/>
      <c r="Y38" s="27"/>
      <c r="Z38" s="27"/>
      <c r="AA38" s="27"/>
    </row>
    <row r="39" ht="13.5" customHeight="1">
      <c r="A39" s="30"/>
      <c r="B39" s="30"/>
      <c r="C39" s="30"/>
      <c r="D39" s="30"/>
      <c r="E39" s="30"/>
      <c r="F39" s="78"/>
      <c r="G39" s="621"/>
      <c r="H39" s="140" t="s">
        <v>3956</v>
      </c>
      <c r="I39" s="27"/>
      <c r="J39" s="27"/>
      <c r="K39" s="27"/>
      <c r="L39" s="27"/>
      <c r="M39" s="27"/>
      <c r="N39" s="27"/>
      <c r="O39" s="27"/>
      <c r="P39" s="27"/>
      <c r="Q39" s="27"/>
      <c r="R39" s="27"/>
      <c r="S39" s="27"/>
      <c r="T39" s="27"/>
      <c r="U39" s="27"/>
      <c r="V39" s="27"/>
      <c r="W39" s="27"/>
      <c r="X39" s="27"/>
      <c r="Y39" s="27"/>
      <c r="Z39" s="27"/>
      <c r="AA39" s="27"/>
    </row>
    <row r="40" ht="13.5" customHeight="1">
      <c r="A40" s="27"/>
      <c r="B40" s="27"/>
      <c r="C40" s="27"/>
      <c r="D40" s="27"/>
      <c r="E40" s="27"/>
      <c r="F40" s="78"/>
      <c r="G40" s="621"/>
      <c r="H40" s="27"/>
      <c r="I40" s="27"/>
      <c r="J40" s="27"/>
      <c r="K40" s="27"/>
      <c r="L40" s="27"/>
      <c r="M40" s="27"/>
      <c r="N40" s="27"/>
      <c r="O40" s="27"/>
      <c r="P40" s="27"/>
      <c r="Q40" s="27"/>
      <c r="R40" s="27"/>
      <c r="S40" s="27"/>
      <c r="T40" s="27"/>
      <c r="U40" s="27"/>
      <c r="V40" s="27"/>
      <c r="W40" s="27"/>
      <c r="X40" s="27"/>
      <c r="Y40" s="27"/>
      <c r="Z40" s="27"/>
      <c r="AA40" s="27"/>
    </row>
    <row r="41" ht="13.5" customHeight="1">
      <c r="A41" s="27"/>
      <c r="B41" s="27"/>
      <c r="C41" s="27"/>
      <c r="D41" s="27"/>
      <c r="E41" s="27"/>
      <c r="F41" s="78"/>
      <c r="G41" s="621"/>
      <c r="H41" s="27"/>
      <c r="I41" s="27"/>
      <c r="J41" s="27"/>
      <c r="K41" s="27"/>
      <c r="L41" s="27"/>
      <c r="M41" s="27"/>
      <c r="N41" s="27"/>
      <c r="O41" s="27"/>
      <c r="P41" s="27"/>
      <c r="Q41" s="27"/>
      <c r="R41" s="27"/>
      <c r="S41" s="27"/>
      <c r="T41" s="27"/>
      <c r="U41" s="27"/>
      <c r="V41" s="27"/>
      <c r="W41" s="27"/>
      <c r="X41" s="27"/>
      <c r="Y41" s="27"/>
      <c r="Z41" s="27"/>
      <c r="AA41" s="27"/>
    </row>
    <row r="42" ht="13.5" customHeight="1">
      <c r="A42" s="27"/>
      <c r="B42" s="27"/>
      <c r="C42" s="27"/>
      <c r="D42" s="27"/>
      <c r="E42" s="27"/>
      <c r="F42" s="78"/>
      <c r="G42" s="621"/>
      <c r="H42" s="27"/>
      <c r="I42" s="27"/>
      <c r="J42" s="27"/>
      <c r="K42" s="27"/>
      <c r="L42" s="27"/>
      <c r="M42" s="27"/>
      <c r="N42" s="27"/>
      <c r="O42" s="27"/>
      <c r="P42" s="27"/>
      <c r="Q42" s="27"/>
      <c r="R42" s="27"/>
      <c r="S42" s="27"/>
      <c r="T42" s="27"/>
      <c r="U42" s="27"/>
      <c r="V42" s="27"/>
      <c r="W42" s="27"/>
      <c r="X42" s="27"/>
      <c r="Y42" s="27"/>
      <c r="Z42" s="27"/>
      <c r="AA42" s="27"/>
    </row>
    <row r="43" ht="13.5" customHeight="1">
      <c r="A43" s="27"/>
      <c r="B43" s="27"/>
      <c r="C43" s="27"/>
      <c r="D43" s="27"/>
      <c r="E43" s="27"/>
      <c r="F43" s="78"/>
      <c r="G43" s="621"/>
      <c r="H43" s="27"/>
      <c r="I43" s="27"/>
      <c r="J43" s="27"/>
      <c r="K43" s="27"/>
      <c r="L43" s="27"/>
      <c r="M43" s="27"/>
      <c r="N43" s="27"/>
      <c r="O43" s="27"/>
      <c r="P43" s="27"/>
      <c r="Q43" s="27"/>
      <c r="R43" s="27"/>
      <c r="S43" s="27"/>
      <c r="T43" s="27"/>
      <c r="U43" s="27"/>
      <c r="V43" s="27"/>
      <c r="W43" s="27"/>
      <c r="X43" s="27"/>
      <c r="Y43" s="27"/>
      <c r="Z43" s="27"/>
      <c r="AA43" s="27"/>
    </row>
    <row r="44" ht="13.5" customHeight="1">
      <c r="A44" s="27"/>
      <c r="B44" s="27"/>
      <c r="C44" s="27"/>
      <c r="D44" s="27"/>
      <c r="E44" s="27"/>
      <c r="F44" s="78"/>
      <c r="G44" s="621"/>
      <c r="H44" s="27"/>
      <c r="I44" s="27"/>
      <c r="J44" s="27"/>
      <c r="K44" s="27"/>
      <c r="L44" s="27"/>
      <c r="M44" s="27"/>
      <c r="N44" s="27"/>
      <c r="O44" s="27"/>
      <c r="P44" s="27"/>
      <c r="Q44" s="27"/>
      <c r="R44" s="27"/>
      <c r="S44" s="27"/>
      <c r="T44" s="27"/>
      <c r="U44" s="27"/>
      <c r="V44" s="27"/>
      <c r="W44" s="27"/>
      <c r="X44" s="27"/>
      <c r="Y44" s="27"/>
      <c r="Z44" s="27"/>
      <c r="AA44" s="27"/>
    </row>
    <row r="45" ht="13.5" customHeight="1">
      <c r="A45" s="27"/>
      <c r="B45" s="27"/>
      <c r="C45" s="27"/>
      <c r="D45" s="27"/>
      <c r="E45" s="27"/>
      <c r="F45" s="78"/>
      <c r="G45" s="621"/>
      <c r="H45" s="27"/>
      <c r="I45" s="27"/>
      <c r="J45" s="27"/>
      <c r="K45" s="27"/>
      <c r="L45" s="27"/>
      <c r="M45" s="27"/>
      <c r="N45" s="27"/>
      <c r="O45" s="27"/>
      <c r="P45" s="27"/>
      <c r="Q45" s="27"/>
      <c r="R45" s="27"/>
      <c r="S45" s="27"/>
      <c r="T45" s="27"/>
      <c r="U45" s="27"/>
      <c r="V45" s="27"/>
      <c r="W45" s="27"/>
      <c r="X45" s="27"/>
      <c r="Y45" s="27"/>
      <c r="Z45" s="27"/>
      <c r="AA45" s="27"/>
    </row>
    <row r="46" ht="13.5" customHeight="1">
      <c r="A46" s="27"/>
      <c r="B46" s="27"/>
      <c r="C46" s="27"/>
      <c r="D46" s="27"/>
      <c r="E46" s="27"/>
      <c r="F46" s="78"/>
      <c r="G46" s="621"/>
      <c r="H46" s="27"/>
      <c r="I46" s="27"/>
      <c r="J46" s="27"/>
      <c r="K46" s="27"/>
      <c r="L46" s="27"/>
      <c r="M46" s="27"/>
      <c r="N46" s="27"/>
      <c r="O46" s="27"/>
      <c r="P46" s="27"/>
      <c r="Q46" s="27"/>
      <c r="R46" s="27"/>
      <c r="S46" s="27"/>
      <c r="T46" s="27"/>
      <c r="U46" s="27"/>
      <c r="V46" s="27"/>
      <c r="W46" s="27"/>
      <c r="X46" s="27"/>
      <c r="Y46" s="27"/>
      <c r="Z46" s="27"/>
      <c r="AA46" s="27"/>
    </row>
    <row r="47" ht="13.5" customHeight="1">
      <c r="A47" s="27"/>
      <c r="B47" s="27"/>
      <c r="C47" s="27"/>
      <c r="D47" s="27"/>
      <c r="E47" s="27"/>
      <c r="F47" s="78"/>
      <c r="G47" s="621"/>
      <c r="H47" s="27"/>
      <c r="I47" s="27"/>
      <c r="J47" s="27"/>
      <c r="K47" s="27"/>
      <c r="L47" s="27"/>
      <c r="M47" s="27"/>
      <c r="N47" s="27"/>
      <c r="O47" s="27"/>
      <c r="P47" s="27"/>
      <c r="Q47" s="27"/>
      <c r="R47" s="27"/>
      <c r="S47" s="27"/>
      <c r="T47" s="27"/>
      <c r="U47" s="27"/>
      <c r="V47" s="27"/>
      <c r="W47" s="27"/>
      <c r="X47" s="27"/>
      <c r="Y47" s="27"/>
      <c r="Z47" s="27"/>
      <c r="AA47" s="27"/>
    </row>
    <row r="48" ht="13.5" customHeight="1">
      <c r="A48" s="27"/>
      <c r="B48" s="27"/>
      <c r="C48" s="27"/>
      <c r="D48" s="27"/>
      <c r="E48" s="27"/>
      <c r="F48" s="78"/>
      <c r="G48" s="621"/>
      <c r="H48" s="27"/>
      <c r="I48" s="27"/>
      <c r="J48" s="27"/>
      <c r="K48" s="27"/>
      <c r="L48" s="27"/>
      <c r="M48" s="27"/>
      <c r="N48" s="27"/>
      <c r="O48" s="27"/>
      <c r="P48" s="27"/>
      <c r="Q48" s="27"/>
      <c r="R48" s="27"/>
      <c r="S48" s="27"/>
      <c r="T48" s="27"/>
      <c r="U48" s="27"/>
      <c r="V48" s="27"/>
      <c r="W48" s="27"/>
      <c r="X48" s="27"/>
      <c r="Y48" s="27"/>
      <c r="Z48" s="27"/>
      <c r="AA48" s="27"/>
    </row>
    <row r="49" ht="13.5" customHeight="1">
      <c r="A49" s="27"/>
      <c r="B49" s="27"/>
      <c r="C49" s="27"/>
      <c r="D49" s="27"/>
      <c r="E49" s="27"/>
      <c r="F49" s="78"/>
      <c r="G49" s="621"/>
      <c r="H49" s="27"/>
      <c r="I49" s="27"/>
      <c r="J49" s="27"/>
      <c r="K49" s="27"/>
      <c r="L49" s="27"/>
      <c r="M49" s="27"/>
      <c r="N49" s="27"/>
      <c r="O49" s="27"/>
      <c r="P49" s="27"/>
      <c r="Q49" s="27"/>
      <c r="R49" s="27"/>
      <c r="S49" s="27"/>
      <c r="T49" s="27"/>
      <c r="U49" s="27"/>
      <c r="V49" s="27"/>
      <c r="W49" s="27"/>
      <c r="X49" s="27"/>
      <c r="Y49" s="27"/>
      <c r="Z49" s="27"/>
      <c r="AA49" s="27"/>
    </row>
    <row r="50" ht="13.5" customHeight="1">
      <c r="A50" s="27"/>
      <c r="B50" s="27"/>
      <c r="C50" s="27"/>
      <c r="D50" s="27"/>
      <c r="E50" s="27"/>
      <c r="F50" s="78"/>
      <c r="G50" s="621"/>
      <c r="H50" s="27"/>
      <c r="I50" s="27"/>
      <c r="J50" s="27"/>
      <c r="K50" s="27"/>
      <c r="L50" s="27"/>
      <c r="M50" s="27"/>
      <c r="N50" s="27"/>
      <c r="O50" s="27"/>
      <c r="P50" s="27"/>
      <c r="Q50" s="27"/>
      <c r="R50" s="27"/>
      <c r="S50" s="27"/>
      <c r="T50" s="27"/>
      <c r="U50" s="27"/>
      <c r="V50" s="27"/>
      <c r="W50" s="27"/>
      <c r="X50" s="27"/>
      <c r="Y50" s="27"/>
      <c r="Z50" s="27"/>
      <c r="AA50" s="27"/>
    </row>
    <row r="51" ht="13.5" customHeight="1">
      <c r="A51" s="27"/>
      <c r="B51" s="27"/>
      <c r="C51" s="27"/>
      <c r="D51" s="27"/>
      <c r="E51" s="27"/>
      <c r="F51" s="78"/>
      <c r="G51" s="621"/>
      <c r="H51" s="27"/>
      <c r="I51" s="27"/>
      <c r="J51" s="27"/>
      <c r="K51" s="27"/>
      <c r="L51" s="27"/>
      <c r="M51" s="27"/>
      <c r="N51" s="27"/>
      <c r="O51" s="27"/>
      <c r="P51" s="27"/>
      <c r="Q51" s="27"/>
      <c r="R51" s="27"/>
      <c r="S51" s="27"/>
      <c r="T51" s="27"/>
      <c r="U51" s="27"/>
      <c r="V51" s="27"/>
      <c r="W51" s="27"/>
      <c r="X51" s="27"/>
      <c r="Y51" s="27"/>
      <c r="Z51" s="27"/>
      <c r="AA51" s="27"/>
    </row>
    <row r="52" ht="13.5" customHeight="1">
      <c r="A52" s="27"/>
      <c r="B52" s="27"/>
      <c r="C52" s="27"/>
      <c r="D52" s="27"/>
      <c r="E52" s="27"/>
      <c r="F52" s="78"/>
      <c r="G52" s="621"/>
      <c r="H52" s="27"/>
      <c r="I52" s="27"/>
      <c r="J52" s="27"/>
      <c r="K52" s="27"/>
      <c r="L52" s="27"/>
      <c r="M52" s="27"/>
      <c r="N52" s="27"/>
      <c r="O52" s="27"/>
      <c r="P52" s="27"/>
      <c r="Q52" s="27"/>
      <c r="R52" s="27"/>
      <c r="S52" s="27"/>
      <c r="T52" s="27"/>
      <c r="U52" s="27"/>
      <c r="V52" s="27"/>
      <c r="W52" s="27"/>
      <c r="X52" s="27"/>
      <c r="Y52" s="27"/>
      <c r="Z52" s="27"/>
      <c r="AA52" s="27"/>
    </row>
    <row r="53" ht="13.5" customHeight="1">
      <c r="A53" s="27"/>
      <c r="B53" s="27"/>
      <c r="C53" s="27"/>
      <c r="D53" s="27"/>
      <c r="E53" s="27"/>
      <c r="F53" s="78"/>
      <c r="G53" s="621"/>
      <c r="H53" s="27"/>
      <c r="I53" s="27"/>
      <c r="J53" s="27"/>
      <c r="K53" s="27"/>
      <c r="L53" s="27"/>
      <c r="M53" s="27"/>
      <c r="N53" s="27"/>
      <c r="O53" s="27"/>
      <c r="P53" s="27"/>
      <c r="Q53" s="27"/>
      <c r="R53" s="27"/>
      <c r="S53" s="27"/>
      <c r="T53" s="27"/>
      <c r="U53" s="27"/>
      <c r="V53" s="27"/>
      <c r="W53" s="27"/>
      <c r="X53" s="27"/>
      <c r="Y53" s="27"/>
      <c r="Z53" s="27"/>
      <c r="AA53" s="27"/>
    </row>
    <row r="54" ht="13.5" customHeight="1">
      <c r="A54" s="27"/>
      <c r="B54" s="27"/>
      <c r="C54" s="27"/>
      <c r="D54" s="27"/>
      <c r="E54" s="27"/>
      <c r="F54" s="78"/>
      <c r="G54" s="621"/>
      <c r="H54" s="27"/>
      <c r="I54" s="27"/>
      <c r="J54" s="27"/>
      <c r="K54" s="27"/>
      <c r="L54" s="27"/>
      <c r="M54" s="27"/>
      <c r="N54" s="27"/>
      <c r="O54" s="27"/>
      <c r="P54" s="27"/>
      <c r="Q54" s="27"/>
      <c r="R54" s="27"/>
      <c r="S54" s="27"/>
      <c r="T54" s="27"/>
      <c r="U54" s="27"/>
      <c r="V54" s="27"/>
      <c r="W54" s="27"/>
      <c r="X54" s="27"/>
      <c r="Y54" s="27"/>
      <c r="Z54" s="27"/>
      <c r="AA54" s="27"/>
    </row>
    <row r="55" ht="13.5" customHeight="1">
      <c r="A55" s="27"/>
      <c r="B55" s="27"/>
      <c r="C55" s="27"/>
      <c r="D55" s="27"/>
      <c r="E55" s="27"/>
      <c r="F55" s="78"/>
      <c r="G55" s="621"/>
      <c r="H55" s="27"/>
      <c r="I55" s="27"/>
      <c r="J55" s="27"/>
      <c r="K55" s="27"/>
      <c r="L55" s="27"/>
      <c r="M55" s="27"/>
      <c r="N55" s="27"/>
      <c r="O55" s="27"/>
      <c r="P55" s="27"/>
      <c r="Q55" s="27"/>
      <c r="R55" s="27"/>
      <c r="S55" s="27"/>
      <c r="T55" s="27"/>
      <c r="U55" s="27"/>
      <c r="V55" s="27"/>
      <c r="W55" s="27"/>
      <c r="X55" s="27"/>
      <c r="Y55" s="27"/>
      <c r="Z55" s="27"/>
      <c r="AA55" s="27"/>
    </row>
    <row r="56" ht="13.5" customHeight="1">
      <c r="A56" s="27"/>
      <c r="B56" s="27"/>
      <c r="C56" s="27"/>
      <c r="D56" s="27"/>
      <c r="E56" s="27"/>
      <c r="F56" s="78"/>
      <c r="G56" s="621"/>
      <c r="H56" s="27"/>
      <c r="I56" s="27"/>
      <c r="J56" s="27"/>
      <c r="K56" s="27"/>
      <c r="L56" s="27"/>
      <c r="M56" s="27"/>
      <c r="N56" s="27"/>
      <c r="O56" s="27"/>
      <c r="P56" s="27"/>
      <c r="Q56" s="27"/>
      <c r="R56" s="27"/>
      <c r="S56" s="27"/>
      <c r="T56" s="27"/>
      <c r="U56" s="27"/>
      <c r="V56" s="27"/>
      <c r="W56" s="27"/>
      <c r="X56" s="27"/>
      <c r="Y56" s="27"/>
      <c r="Z56" s="27"/>
      <c r="AA56" s="27"/>
    </row>
    <row r="57" ht="13.5" customHeight="1">
      <c r="A57" s="27"/>
      <c r="B57" s="27"/>
      <c r="C57" s="27"/>
      <c r="D57" s="27"/>
      <c r="E57" s="27"/>
      <c r="F57" s="78"/>
      <c r="G57" s="621"/>
      <c r="H57" s="27"/>
      <c r="I57" s="27"/>
      <c r="J57" s="27"/>
      <c r="K57" s="27"/>
      <c r="L57" s="27"/>
      <c r="M57" s="27"/>
      <c r="N57" s="27"/>
      <c r="O57" s="27"/>
      <c r="P57" s="27"/>
      <c r="Q57" s="27"/>
      <c r="R57" s="27"/>
      <c r="S57" s="27"/>
      <c r="T57" s="27"/>
      <c r="U57" s="27"/>
      <c r="V57" s="27"/>
      <c r="W57" s="27"/>
      <c r="X57" s="27"/>
      <c r="Y57" s="27"/>
      <c r="Z57" s="27"/>
      <c r="AA57" s="27"/>
    </row>
    <row r="58" ht="13.5" customHeight="1">
      <c r="A58" s="27"/>
      <c r="B58" s="27"/>
      <c r="C58" s="27"/>
      <c r="D58" s="27"/>
      <c r="E58" s="27"/>
      <c r="F58" s="78"/>
      <c r="G58" s="621"/>
      <c r="H58" s="27"/>
      <c r="I58" s="27"/>
      <c r="J58" s="27"/>
      <c r="K58" s="27"/>
      <c r="L58" s="27"/>
      <c r="M58" s="27"/>
      <c r="N58" s="27"/>
      <c r="O58" s="27"/>
      <c r="P58" s="27"/>
      <c r="Q58" s="27"/>
      <c r="R58" s="27"/>
      <c r="S58" s="27"/>
      <c r="T58" s="27"/>
      <c r="U58" s="27"/>
      <c r="V58" s="27"/>
      <c r="W58" s="27"/>
      <c r="X58" s="27"/>
      <c r="Y58" s="27"/>
      <c r="Z58" s="27"/>
      <c r="AA58" s="27"/>
    </row>
    <row r="59" ht="13.5" customHeight="1">
      <c r="A59" s="27"/>
      <c r="B59" s="27"/>
      <c r="C59" s="27"/>
      <c r="D59" s="27"/>
      <c r="E59" s="27"/>
      <c r="F59" s="78"/>
      <c r="G59" s="621"/>
      <c r="H59" s="27"/>
      <c r="I59" s="27"/>
      <c r="J59" s="27"/>
      <c r="K59" s="27"/>
      <c r="L59" s="27"/>
      <c r="M59" s="27"/>
      <c r="N59" s="27"/>
      <c r="O59" s="27"/>
      <c r="P59" s="27"/>
      <c r="Q59" s="27"/>
      <c r="R59" s="27"/>
      <c r="S59" s="27"/>
      <c r="T59" s="27"/>
      <c r="U59" s="27"/>
      <c r="V59" s="27"/>
      <c r="W59" s="27"/>
      <c r="X59" s="27"/>
      <c r="Y59" s="27"/>
      <c r="Z59" s="27"/>
      <c r="AA59" s="27"/>
    </row>
    <row r="60" ht="13.5" customHeight="1">
      <c r="A60" s="27"/>
      <c r="B60" s="27"/>
      <c r="C60" s="27"/>
      <c r="D60" s="27"/>
      <c r="E60" s="27"/>
      <c r="F60" s="78"/>
      <c r="G60" s="621"/>
      <c r="H60" s="27"/>
      <c r="I60" s="27"/>
      <c r="J60" s="27"/>
      <c r="K60" s="27"/>
      <c r="L60" s="27"/>
      <c r="M60" s="27"/>
      <c r="N60" s="27"/>
      <c r="O60" s="27"/>
      <c r="P60" s="27"/>
      <c r="Q60" s="27"/>
      <c r="R60" s="27"/>
      <c r="S60" s="27"/>
      <c r="T60" s="27"/>
      <c r="U60" s="27"/>
      <c r="V60" s="27"/>
      <c r="W60" s="27"/>
      <c r="X60" s="27"/>
      <c r="Y60" s="27"/>
      <c r="Z60" s="27"/>
      <c r="AA60" s="27"/>
    </row>
    <row r="61" ht="13.5" customHeight="1">
      <c r="A61" s="27"/>
      <c r="B61" s="27"/>
      <c r="C61" s="27"/>
      <c r="D61" s="27"/>
      <c r="E61" s="27"/>
      <c r="F61" s="78"/>
      <c r="G61" s="621"/>
      <c r="H61" s="27"/>
      <c r="I61" s="27"/>
      <c r="J61" s="27"/>
      <c r="K61" s="27"/>
      <c r="L61" s="27"/>
      <c r="M61" s="27"/>
      <c r="N61" s="27"/>
      <c r="O61" s="27"/>
      <c r="P61" s="27"/>
      <c r="Q61" s="27"/>
      <c r="R61" s="27"/>
      <c r="S61" s="27"/>
      <c r="T61" s="27"/>
      <c r="U61" s="27"/>
      <c r="V61" s="27"/>
      <c r="W61" s="27"/>
      <c r="X61" s="27"/>
      <c r="Y61" s="27"/>
      <c r="Z61" s="27"/>
      <c r="AA61" s="27"/>
    </row>
    <row r="62" ht="13.5" customHeight="1">
      <c r="A62" s="27"/>
      <c r="B62" s="27"/>
      <c r="C62" s="27"/>
      <c r="D62" s="27"/>
      <c r="E62" s="27"/>
      <c r="F62" s="78"/>
      <c r="G62" s="621"/>
      <c r="H62" s="27"/>
      <c r="I62" s="27"/>
      <c r="J62" s="27"/>
      <c r="K62" s="27"/>
      <c r="L62" s="27"/>
      <c r="M62" s="27"/>
      <c r="N62" s="27"/>
      <c r="O62" s="27"/>
      <c r="P62" s="27"/>
      <c r="Q62" s="27"/>
      <c r="R62" s="27"/>
      <c r="S62" s="27"/>
      <c r="T62" s="27"/>
      <c r="U62" s="27"/>
      <c r="V62" s="27"/>
      <c r="W62" s="27"/>
      <c r="X62" s="27"/>
      <c r="Y62" s="27"/>
      <c r="Z62" s="27"/>
      <c r="AA62" s="27"/>
    </row>
    <row r="63" ht="13.5" customHeight="1">
      <c r="A63" s="27"/>
      <c r="B63" s="27"/>
      <c r="C63" s="27"/>
      <c r="D63" s="27"/>
      <c r="E63" s="27"/>
      <c r="F63" s="78"/>
      <c r="G63" s="621"/>
      <c r="H63" s="27"/>
      <c r="I63" s="27"/>
      <c r="J63" s="27"/>
      <c r="K63" s="27"/>
      <c r="L63" s="27"/>
      <c r="M63" s="27"/>
      <c r="N63" s="27"/>
      <c r="O63" s="27"/>
      <c r="P63" s="27"/>
      <c r="Q63" s="27"/>
      <c r="R63" s="27"/>
      <c r="S63" s="27"/>
      <c r="T63" s="27"/>
      <c r="U63" s="27"/>
      <c r="V63" s="27"/>
      <c r="W63" s="27"/>
      <c r="X63" s="27"/>
      <c r="Y63" s="27"/>
      <c r="Z63" s="27"/>
      <c r="AA63" s="27"/>
    </row>
    <row r="64" ht="13.5" customHeight="1">
      <c r="A64" s="27"/>
      <c r="B64" s="27"/>
      <c r="C64" s="27"/>
      <c r="D64" s="27"/>
      <c r="E64" s="27"/>
      <c r="F64" s="78"/>
      <c r="G64" s="621"/>
      <c r="H64" s="27"/>
      <c r="I64" s="27"/>
      <c r="J64" s="27"/>
      <c r="K64" s="27"/>
      <c r="L64" s="27"/>
      <c r="M64" s="27"/>
      <c r="N64" s="27"/>
      <c r="O64" s="27"/>
      <c r="P64" s="27"/>
      <c r="Q64" s="27"/>
      <c r="R64" s="27"/>
      <c r="S64" s="27"/>
      <c r="T64" s="27"/>
      <c r="U64" s="27"/>
      <c r="V64" s="27"/>
      <c r="W64" s="27"/>
      <c r="X64" s="27"/>
      <c r="Y64" s="27"/>
      <c r="Z64" s="27"/>
      <c r="AA64" s="27"/>
    </row>
    <row r="65" ht="13.5" customHeight="1">
      <c r="A65" s="27"/>
      <c r="B65" s="27"/>
      <c r="C65" s="27"/>
      <c r="D65" s="27"/>
      <c r="E65" s="27"/>
      <c r="F65" s="78"/>
      <c r="G65" s="621"/>
      <c r="H65" s="27"/>
      <c r="I65" s="27"/>
      <c r="J65" s="27"/>
      <c r="K65" s="27"/>
      <c r="L65" s="27"/>
      <c r="M65" s="27"/>
      <c r="N65" s="27"/>
      <c r="O65" s="27"/>
      <c r="P65" s="27"/>
      <c r="Q65" s="27"/>
      <c r="R65" s="27"/>
      <c r="S65" s="27"/>
      <c r="T65" s="27"/>
      <c r="U65" s="27"/>
      <c r="V65" s="27"/>
      <c r="W65" s="27"/>
      <c r="X65" s="27"/>
      <c r="Y65" s="27"/>
      <c r="Z65" s="27"/>
      <c r="AA65" s="27"/>
    </row>
    <row r="66" ht="13.5" customHeight="1">
      <c r="A66" s="27"/>
      <c r="B66" s="27"/>
      <c r="C66" s="27"/>
      <c r="D66" s="27"/>
      <c r="E66" s="27"/>
      <c r="F66" s="78"/>
      <c r="G66" s="621"/>
      <c r="H66" s="27"/>
      <c r="I66" s="27"/>
      <c r="J66" s="27"/>
      <c r="K66" s="27"/>
      <c r="L66" s="27"/>
      <c r="M66" s="27"/>
      <c r="N66" s="27"/>
      <c r="O66" s="27"/>
      <c r="P66" s="27"/>
      <c r="Q66" s="27"/>
      <c r="R66" s="27"/>
      <c r="S66" s="27"/>
      <c r="T66" s="27"/>
      <c r="U66" s="27"/>
      <c r="V66" s="27"/>
      <c r="W66" s="27"/>
      <c r="X66" s="27"/>
      <c r="Y66" s="27"/>
      <c r="Z66" s="27"/>
      <c r="AA66" s="27"/>
    </row>
    <row r="67" ht="13.5" customHeight="1">
      <c r="A67" s="27"/>
      <c r="B67" s="27"/>
      <c r="C67" s="27"/>
      <c r="D67" s="27"/>
      <c r="E67" s="27"/>
      <c r="F67" s="78"/>
      <c r="G67" s="621"/>
      <c r="H67" s="27"/>
      <c r="I67" s="27"/>
      <c r="J67" s="27"/>
      <c r="K67" s="27"/>
      <c r="L67" s="27"/>
      <c r="M67" s="27"/>
      <c r="N67" s="27"/>
      <c r="O67" s="27"/>
      <c r="P67" s="27"/>
      <c r="Q67" s="27"/>
      <c r="R67" s="27"/>
      <c r="S67" s="27"/>
      <c r="T67" s="27"/>
      <c r="U67" s="27"/>
      <c r="V67" s="27"/>
      <c r="W67" s="27"/>
      <c r="X67" s="27"/>
      <c r="Y67" s="27"/>
      <c r="Z67" s="27"/>
      <c r="AA67" s="27"/>
    </row>
    <row r="68" ht="13.5" customHeight="1">
      <c r="A68" s="27"/>
      <c r="B68" s="27"/>
      <c r="C68" s="27"/>
      <c r="D68" s="27"/>
      <c r="E68" s="27"/>
      <c r="F68" s="78"/>
      <c r="G68" s="621"/>
      <c r="H68" s="27"/>
      <c r="I68" s="27"/>
      <c r="J68" s="27"/>
      <c r="K68" s="27"/>
      <c r="L68" s="27"/>
      <c r="M68" s="27"/>
      <c r="N68" s="27"/>
      <c r="O68" s="27"/>
      <c r="P68" s="27"/>
      <c r="Q68" s="27"/>
      <c r="R68" s="27"/>
      <c r="S68" s="27"/>
      <c r="T68" s="27"/>
      <c r="U68" s="27"/>
      <c r="V68" s="27"/>
      <c r="W68" s="27"/>
      <c r="X68" s="27"/>
      <c r="Y68" s="27"/>
      <c r="Z68" s="27"/>
      <c r="AA68" s="27"/>
    </row>
    <row r="69" ht="13.5" customHeight="1">
      <c r="A69" s="27"/>
      <c r="B69" s="27"/>
      <c r="C69" s="27"/>
      <c r="D69" s="27"/>
      <c r="E69" s="27"/>
      <c r="F69" s="78"/>
      <c r="G69" s="621"/>
      <c r="H69" s="27"/>
      <c r="I69" s="27"/>
      <c r="J69" s="27"/>
      <c r="K69" s="27"/>
      <c r="L69" s="27"/>
      <c r="M69" s="27"/>
      <c r="N69" s="27"/>
      <c r="O69" s="27"/>
      <c r="P69" s="27"/>
      <c r="Q69" s="27"/>
      <c r="R69" s="27"/>
      <c r="S69" s="27"/>
      <c r="T69" s="27"/>
      <c r="U69" s="27"/>
      <c r="V69" s="27"/>
      <c r="W69" s="27"/>
      <c r="X69" s="27"/>
      <c r="Y69" s="27"/>
      <c r="Z69" s="27"/>
      <c r="AA69" s="27"/>
    </row>
    <row r="70" ht="13.5" customHeight="1">
      <c r="A70" s="27"/>
      <c r="B70" s="27"/>
      <c r="C70" s="27"/>
      <c r="D70" s="27"/>
      <c r="E70" s="27"/>
      <c r="F70" s="78"/>
      <c r="G70" s="621"/>
      <c r="H70" s="27"/>
      <c r="I70" s="27"/>
      <c r="J70" s="27"/>
      <c r="K70" s="27"/>
      <c r="L70" s="27"/>
      <c r="M70" s="27"/>
      <c r="N70" s="27"/>
      <c r="O70" s="27"/>
      <c r="P70" s="27"/>
      <c r="Q70" s="27"/>
      <c r="R70" s="27"/>
      <c r="S70" s="27"/>
      <c r="T70" s="27"/>
      <c r="U70" s="27"/>
      <c r="V70" s="27"/>
      <c r="W70" s="27"/>
      <c r="X70" s="27"/>
      <c r="Y70" s="27"/>
      <c r="Z70" s="27"/>
      <c r="AA70" s="27"/>
    </row>
    <row r="71" ht="13.5" customHeight="1">
      <c r="A71" s="27"/>
      <c r="B71" s="27"/>
      <c r="C71" s="27"/>
      <c r="D71" s="27"/>
      <c r="E71" s="27"/>
      <c r="F71" s="78"/>
      <c r="G71" s="621"/>
      <c r="H71" s="27"/>
      <c r="I71" s="27"/>
      <c r="J71" s="27"/>
      <c r="K71" s="27"/>
      <c r="L71" s="27"/>
      <c r="M71" s="27"/>
      <c r="N71" s="27"/>
      <c r="O71" s="27"/>
      <c r="P71" s="27"/>
      <c r="Q71" s="27"/>
      <c r="R71" s="27"/>
      <c r="S71" s="27"/>
      <c r="T71" s="27"/>
      <c r="U71" s="27"/>
      <c r="V71" s="27"/>
      <c r="W71" s="27"/>
      <c r="X71" s="27"/>
      <c r="Y71" s="27"/>
      <c r="Z71" s="27"/>
      <c r="AA71" s="27"/>
    </row>
    <row r="72" ht="13.5" customHeight="1">
      <c r="A72" s="27"/>
      <c r="B72" s="27"/>
      <c r="C72" s="27"/>
      <c r="D72" s="27"/>
      <c r="E72" s="27"/>
      <c r="F72" s="78"/>
      <c r="G72" s="621"/>
      <c r="H72" s="27"/>
      <c r="I72" s="27"/>
      <c r="J72" s="27"/>
      <c r="K72" s="27"/>
      <c r="L72" s="27"/>
      <c r="M72" s="27"/>
      <c r="N72" s="27"/>
      <c r="O72" s="27"/>
      <c r="P72" s="27"/>
      <c r="Q72" s="27"/>
      <c r="R72" s="27"/>
      <c r="S72" s="27"/>
      <c r="T72" s="27"/>
      <c r="U72" s="27"/>
      <c r="V72" s="27"/>
      <c r="W72" s="27"/>
      <c r="X72" s="27"/>
      <c r="Y72" s="27"/>
      <c r="Z72" s="27"/>
      <c r="AA72" s="27"/>
    </row>
    <row r="73" ht="13.5" customHeight="1">
      <c r="A73" s="27"/>
      <c r="B73" s="27"/>
      <c r="C73" s="27"/>
      <c r="D73" s="27"/>
      <c r="E73" s="27"/>
      <c r="F73" s="78"/>
      <c r="G73" s="621"/>
      <c r="H73" s="27"/>
      <c r="I73" s="27"/>
      <c r="J73" s="27"/>
      <c r="K73" s="27"/>
      <c r="L73" s="27"/>
      <c r="M73" s="27"/>
      <c r="N73" s="27"/>
      <c r="O73" s="27"/>
      <c r="P73" s="27"/>
      <c r="Q73" s="27"/>
      <c r="R73" s="27"/>
      <c r="S73" s="27"/>
      <c r="T73" s="27"/>
      <c r="U73" s="27"/>
      <c r="V73" s="27"/>
      <c r="W73" s="27"/>
      <c r="X73" s="27"/>
      <c r="Y73" s="27"/>
      <c r="Z73" s="27"/>
      <c r="AA73" s="27"/>
    </row>
    <row r="74" ht="13.5" customHeight="1">
      <c r="A74" s="27"/>
      <c r="B74" s="27"/>
      <c r="C74" s="27"/>
      <c r="D74" s="27"/>
      <c r="E74" s="27"/>
      <c r="F74" s="78"/>
      <c r="G74" s="621"/>
      <c r="H74" s="27"/>
      <c r="I74" s="27"/>
      <c r="J74" s="27"/>
      <c r="K74" s="27"/>
      <c r="L74" s="27"/>
      <c r="M74" s="27"/>
      <c r="N74" s="27"/>
      <c r="O74" s="27"/>
      <c r="P74" s="27"/>
      <c r="Q74" s="27"/>
      <c r="R74" s="27"/>
      <c r="S74" s="27"/>
      <c r="T74" s="27"/>
      <c r="U74" s="27"/>
      <c r="V74" s="27"/>
      <c r="W74" s="27"/>
      <c r="X74" s="27"/>
      <c r="Y74" s="27"/>
      <c r="Z74" s="27"/>
      <c r="AA74" s="27"/>
    </row>
    <row r="75" ht="13.5" customHeight="1">
      <c r="A75" s="27"/>
      <c r="B75" s="27"/>
      <c r="C75" s="27"/>
      <c r="D75" s="27"/>
      <c r="E75" s="27"/>
      <c r="F75" s="78"/>
      <c r="G75" s="621"/>
      <c r="H75" s="27"/>
      <c r="I75" s="27"/>
      <c r="J75" s="27"/>
      <c r="K75" s="27"/>
      <c r="L75" s="27"/>
      <c r="M75" s="27"/>
      <c r="N75" s="27"/>
      <c r="O75" s="27"/>
      <c r="P75" s="27"/>
      <c r="Q75" s="27"/>
      <c r="R75" s="27"/>
      <c r="S75" s="27"/>
      <c r="T75" s="27"/>
      <c r="U75" s="27"/>
      <c r="V75" s="27"/>
      <c r="W75" s="27"/>
      <c r="X75" s="27"/>
      <c r="Y75" s="27"/>
      <c r="Z75" s="27"/>
      <c r="AA75" s="27"/>
    </row>
    <row r="76" ht="13.5" customHeight="1">
      <c r="A76" s="27"/>
      <c r="B76" s="27"/>
      <c r="C76" s="27"/>
      <c r="D76" s="27"/>
      <c r="E76" s="27"/>
      <c r="F76" s="78"/>
      <c r="G76" s="621"/>
      <c r="H76" s="27"/>
      <c r="I76" s="27"/>
      <c r="J76" s="27"/>
      <c r="K76" s="27"/>
      <c r="L76" s="27"/>
      <c r="M76" s="27"/>
      <c r="N76" s="27"/>
      <c r="O76" s="27"/>
      <c r="P76" s="27"/>
      <c r="Q76" s="27"/>
      <c r="R76" s="27"/>
      <c r="S76" s="27"/>
      <c r="T76" s="27"/>
      <c r="U76" s="27"/>
      <c r="V76" s="27"/>
      <c r="W76" s="27"/>
      <c r="X76" s="27"/>
      <c r="Y76" s="27"/>
      <c r="Z76" s="27"/>
      <c r="AA76" s="27"/>
    </row>
    <row r="77" ht="13.5" customHeight="1">
      <c r="A77" s="27"/>
      <c r="B77" s="27"/>
      <c r="C77" s="27"/>
      <c r="D77" s="27"/>
      <c r="E77" s="27"/>
      <c r="F77" s="78"/>
      <c r="G77" s="621"/>
      <c r="H77" s="27"/>
      <c r="I77" s="27"/>
      <c r="J77" s="27"/>
      <c r="K77" s="27"/>
      <c r="L77" s="27"/>
      <c r="M77" s="27"/>
      <c r="N77" s="27"/>
      <c r="O77" s="27"/>
      <c r="P77" s="27"/>
      <c r="Q77" s="27"/>
      <c r="R77" s="27"/>
      <c r="S77" s="27"/>
      <c r="T77" s="27"/>
      <c r="U77" s="27"/>
      <c r="V77" s="27"/>
      <c r="W77" s="27"/>
      <c r="X77" s="27"/>
      <c r="Y77" s="27"/>
      <c r="Z77" s="27"/>
      <c r="AA77" s="27"/>
    </row>
    <row r="78" ht="13.5" customHeight="1">
      <c r="A78" s="27"/>
      <c r="B78" s="27"/>
      <c r="C78" s="27"/>
      <c r="D78" s="27"/>
      <c r="E78" s="27"/>
      <c r="F78" s="78"/>
      <c r="G78" s="621"/>
      <c r="H78" s="27"/>
      <c r="I78" s="27"/>
      <c r="J78" s="27"/>
      <c r="K78" s="27"/>
      <c r="L78" s="27"/>
      <c r="M78" s="27"/>
      <c r="N78" s="27"/>
      <c r="O78" s="27"/>
      <c r="P78" s="27"/>
      <c r="Q78" s="27"/>
      <c r="R78" s="27"/>
      <c r="S78" s="27"/>
      <c r="T78" s="27"/>
      <c r="U78" s="27"/>
      <c r="V78" s="27"/>
      <c r="W78" s="27"/>
      <c r="X78" s="27"/>
      <c r="Y78" s="27"/>
      <c r="Z78" s="27"/>
      <c r="AA78" s="27"/>
    </row>
    <row r="79" ht="13.5" customHeight="1">
      <c r="A79" s="27"/>
      <c r="B79" s="27"/>
      <c r="C79" s="27"/>
      <c r="D79" s="27"/>
      <c r="E79" s="27"/>
      <c r="F79" s="78"/>
      <c r="G79" s="621"/>
      <c r="H79" s="27"/>
      <c r="I79" s="27"/>
      <c r="J79" s="27"/>
      <c r="K79" s="27"/>
      <c r="L79" s="27"/>
      <c r="M79" s="27"/>
      <c r="N79" s="27"/>
      <c r="O79" s="27"/>
      <c r="P79" s="27"/>
      <c r="Q79" s="27"/>
      <c r="R79" s="27"/>
      <c r="S79" s="27"/>
      <c r="T79" s="27"/>
      <c r="U79" s="27"/>
      <c r="V79" s="27"/>
      <c r="W79" s="27"/>
      <c r="X79" s="27"/>
      <c r="Y79" s="27"/>
      <c r="Z79" s="27"/>
      <c r="AA79" s="27"/>
    </row>
    <row r="80" ht="13.5" customHeight="1">
      <c r="A80" s="27"/>
      <c r="B80" s="27"/>
      <c r="C80" s="27"/>
      <c r="D80" s="27"/>
      <c r="E80" s="27"/>
      <c r="F80" s="78"/>
      <c r="G80" s="621"/>
      <c r="H80" s="27"/>
      <c r="I80" s="27"/>
      <c r="J80" s="27"/>
      <c r="K80" s="27"/>
      <c r="L80" s="27"/>
      <c r="M80" s="27"/>
      <c r="N80" s="27"/>
      <c r="O80" s="27"/>
      <c r="P80" s="27"/>
      <c r="Q80" s="27"/>
      <c r="R80" s="27"/>
      <c r="S80" s="27"/>
      <c r="T80" s="27"/>
      <c r="U80" s="27"/>
      <c r="V80" s="27"/>
      <c r="W80" s="27"/>
      <c r="X80" s="27"/>
      <c r="Y80" s="27"/>
      <c r="Z80" s="27"/>
      <c r="AA80" s="27"/>
    </row>
    <row r="81" ht="13.5" customHeight="1">
      <c r="A81" s="27"/>
      <c r="B81" s="27"/>
      <c r="C81" s="27"/>
      <c r="D81" s="27"/>
      <c r="E81" s="27"/>
      <c r="F81" s="78"/>
      <c r="G81" s="621"/>
      <c r="H81" s="27"/>
      <c r="I81" s="27"/>
      <c r="J81" s="27"/>
      <c r="K81" s="27"/>
      <c r="L81" s="27"/>
      <c r="M81" s="27"/>
      <c r="N81" s="27"/>
      <c r="O81" s="27"/>
      <c r="P81" s="27"/>
      <c r="Q81" s="27"/>
      <c r="R81" s="27"/>
      <c r="S81" s="27"/>
      <c r="T81" s="27"/>
      <c r="U81" s="27"/>
      <c r="V81" s="27"/>
      <c r="W81" s="27"/>
      <c r="X81" s="27"/>
      <c r="Y81" s="27"/>
      <c r="Z81" s="27"/>
      <c r="AA81" s="27"/>
    </row>
    <row r="82" ht="13.5" customHeight="1">
      <c r="A82" s="27"/>
      <c r="B82" s="27"/>
      <c r="C82" s="27"/>
      <c r="D82" s="27"/>
      <c r="E82" s="27"/>
      <c r="F82" s="78"/>
      <c r="G82" s="621"/>
      <c r="H82" s="27"/>
      <c r="I82" s="27"/>
      <c r="J82" s="27"/>
      <c r="K82" s="27"/>
      <c r="L82" s="27"/>
      <c r="M82" s="27"/>
      <c r="N82" s="27"/>
      <c r="O82" s="27"/>
      <c r="P82" s="27"/>
      <c r="Q82" s="27"/>
      <c r="R82" s="27"/>
      <c r="S82" s="27"/>
      <c r="T82" s="27"/>
      <c r="U82" s="27"/>
      <c r="V82" s="27"/>
      <c r="W82" s="27"/>
      <c r="X82" s="27"/>
      <c r="Y82" s="27"/>
      <c r="Z82" s="27"/>
      <c r="AA82" s="27"/>
    </row>
    <row r="83" ht="13.5" customHeight="1">
      <c r="A83" s="27"/>
      <c r="B83" s="27"/>
      <c r="C83" s="27"/>
      <c r="D83" s="27"/>
      <c r="E83" s="27"/>
      <c r="F83" s="78"/>
      <c r="G83" s="621"/>
      <c r="H83" s="27"/>
      <c r="I83" s="27"/>
      <c r="J83" s="27"/>
      <c r="K83" s="27"/>
      <c r="L83" s="27"/>
      <c r="M83" s="27"/>
      <c r="N83" s="27"/>
      <c r="O83" s="27"/>
      <c r="P83" s="27"/>
      <c r="Q83" s="27"/>
      <c r="R83" s="27"/>
      <c r="S83" s="27"/>
      <c r="T83" s="27"/>
      <c r="U83" s="27"/>
      <c r="V83" s="27"/>
      <c r="W83" s="27"/>
      <c r="X83" s="27"/>
      <c r="Y83" s="27"/>
      <c r="Z83" s="27"/>
      <c r="AA83" s="27"/>
    </row>
    <row r="84" ht="13.5" customHeight="1">
      <c r="A84" s="27"/>
      <c r="B84" s="27"/>
      <c r="C84" s="27"/>
      <c r="D84" s="27"/>
      <c r="E84" s="27"/>
      <c r="F84" s="78"/>
      <c r="G84" s="621"/>
      <c r="H84" s="27"/>
      <c r="I84" s="27"/>
      <c r="J84" s="27"/>
      <c r="K84" s="27"/>
      <c r="L84" s="27"/>
      <c r="M84" s="27"/>
      <c r="N84" s="27"/>
      <c r="O84" s="27"/>
      <c r="P84" s="27"/>
      <c r="Q84" s="27"/>
      <c r="R84" s="27"/>
      <c r="S84" s="27"/>
      <c r="T84" s="27"/>
      <c r="U84" s="27"/>
      <c r="V84" s="27"/>
      <c r="W84" s="27"/>
      <c r="X84" s="27"/>
      <c r="Y84" s="27"/>
      <c r="Z84" s="27"/>
      <c r="AA84" s="27"/>
    </row>
    <row r="85" ht="13.5" customHeight="1">
      <c r="A85" s="27"/>
      <c r="B85" s="27"/>
      <c r="C85" s="27"/>
      <c r="D85" s="27"/>
      <c r="E85" s="27"/>
      <c r="F85" s="78"/>
      <c r="G85" s="621"/>
      <c r="H85" s="27"/>
      <c r="I85" s="27"/>
      <c r="J85" s="27"/>
      <c r="K85" s="27"/>
      <c r="L85" s="27"/>
      <c r="M85" s="27"/>
      <c r="N85" s="27"/>
      <c r="O85" s="27"/>
      <c r="P85" s="27"/>
      <c r="Q85" s="27"/>
      <c r="R85" s="27"/>
      <c r="S85" s="27"/>
      <c r="T85" s="27"/>
      <c r="U85" s="27"/>
      <c r="V85" s="27"/>
      <c r="W85" s="27"/>
      <c r="X85" s="27"/>
      <c r="Y85" s="27"/>
      <c r="Z85" s="27"/>
      <c r="AA85" s="27"/>
    </row>
    <row r="86" ht="13.5" customHeight="1">
      <c r="A86" s="27"/>
      <c r="B86" s="27"/>
      <c r="C86" s="27"/>
      <c r="D86" s="27"/>
      <c r="E86" s="27"/>
      <c r="F86" s="78"/>
      <c r="G86" s="621"/>
      <c r="H86" s="27"/>
      <c r="I86" s="27"/>
      <c r="J86" s="27"/>
      <c r="K86" s="27"/>
      <c r="L86" s="27"/>
      <c r="M86" s="27"/>
      <c r="N86" s="27"/>
      <c r="O86" s="27"/>
      <c r="P86" s="27"/>
      <c r="Q86" s="27"/>
      <c r="R86" s="27"/>
      <c r="S86" s="27"/>
      <c r="T86" s="27"/>
      <c r="U86" s="27"/>
      <c r="V86" s="27"/>
      <c r="W86" s="27"/>
      <c r="X86" s="27"/>
      <c r="Y86" s="27"/>
      <c r="Z86" s="27"/>
      <c r="AA86" s="27"/>
    </row>
    <row r="87" ht="13.5" customHeight="1">
      <c r="A87" s="27"/>
      <c r="B87" s="27"/>
      <c r="C87" s="27"/>
      <c r="D87" s="27"/>
      <c r="E87" s="27"/>
      <c r="F87" s="78"/>
      <c r="G87" s="621"/>
      <c r="H87" s="27"/>
      <c r="I87" s="27"/>
      <c r="J87" s="27"/>
      <c r="K87" s="27"/>
      <c r="L87" s="27"/>
      <c r="M87" s="27"/>
      <c r="N87" s="27"/>
      <c r="O87" s="27"/>
      <c r="P87" s="27"/>
      <c r="Q87" s="27"/>
      <c r="R87" s="27"/>
      <c r="S87" s="27"/>
      <c r="T87" s="27"/>
      <c r="U87" s="27"/>
      <c r="V87" s="27"/>
      <c r="W87" s="27"/>
      <c r="X87" s="27"/>
      <c r="Y87" s="27"/>
      <c r="Z87" s="27"/>
      <c r="AA87" s="27"/>
    </row>
    <row r="88" ht="13.5" customHeight="1">
      <c r="A88" s="27"/>
      <c r="B88" s="27"/>
      <c r="C88" s="27"/>
      <c r="D88" s="27"/>
      <c r="E88" s="27"/>
      <c r="F88" s="78"/>
      <c r="G88" s="621"/>
      <c r="H88" s="27"/>
      <c r="I88" s="27"/>
      <c r="J88" s="27"/>
      <c r="K88" s="27"/>
      <c r="L88" s="27"/>
      <c r="M88" s="27"/>
      <c r="N88" s="27"/>
      <c r="O88" s="27"/>
      <c r="P88" s="27"/>
      <c r="Q88" s="27"/>
      <c r="R88" s="27"/>
      <c r="S88" s="27"/>
      <c r="T88" s="27"/>
      <c r="U88" s="27"/>
      <c r="V88" s="27"/>
      <c r="W88" s="27"/>
      <c r="X88" s="27"/>
      <c r="Y88" s="27"/>
      <c r="Z88" s="27"/>
      <c r="AA88" s="27"/>
    </row>
    <row r="89" ht="13.5" customHeight="1">
      <c r="A89" s="27"/>
      <c r="B89" s="27"/>
      <c r="C89" s="27"/>
      <c r="D89" s="27"/>
      <c r="E89" s="27"/>
      <c r="F89" s="78"/>
      <c r="G89" s="621"/>
      <c r="H89" s="27"/>
      <c r="I89" s="27"/>
      <c r="J89" s="27"/>
      <c r="K89" s="27"/>
      <c r="L89" s="27"/>
      <c r="M89" s="27"/>
      <c r="N89" s="27"/>
      <c r="O89" s="27"/>
      <c r="P89" s="27"/>
      <c r="Q89" s="27"/>
      <c r="R89" s="27"/>
      <c r="S89" s="27"/>
      <c r="T89" s="27"/>
      <c r="U89" s="27"/>
      <c r="V89" s="27"/>
      <c r="W89" s="27"/>
      <c r="X89" s="27"/>
      <c r="Y89" s="27"/>
      <c r="Z89" s="27"/>
      <c r="AA89" s="27"/>
    </row>
    <row r="90" ht="13.5" customHeight="1">
      <c r="A90" s="27"/>
      <c r="B90" s="27"/>
      <c r="C90" s="27"/>
      <c r="D90" s="27"/>
      <c r="E90" s="27"/>
      <c r="F90" s="78"/>
      <c r="G90" s="621"/>
      <c r="H90" s="27"/>
      <c r="I90" s="27"/>
      <c r="J90" s="27"/>
      <c r="K90" s="27"/>
      <c r="L90" s="27"/>
      <c r="M90" s="27"/>
      <c r="N90" s="27"/>
      <c r="O90" s="27"/>
      <c r="P90" s="27"/>
      <c r="Q90" s="27"/>
      <c r="R90" s="27"/>
      <c r="S90" s="27"/>
      <c r="T90" s="27"/>
      <c r="U90" s="27"/>
      <c r="V90" s="27"/>
      <c r="W90" s="27"/>
      <c r="X90" s="27"/>
      <c r="Y90" s="27"/>
      <c r="Z90" s="27"/>
      <c r="AA90" s="27"/>
    </row>
    <row r="91" ht="13.5" customHeight="1">
      <c r="A91" s="27"/>
      <c r="B91" s="27"/>
      <c r="C91" s="27"/>
      <c r="D91" s="27"/>
      <c r="E91" s="27"/>
      <c r="F91" s="78"/>
      <c r="G91" s="621"/>
      <c r="H91" s="27"/>
      <c r="I91" s="27"/>
      <c r="J91" s="27"/>
      <c r="K91" s="27"/>
      <c r="L91" s="27"/>
      <c r="M91" s="27"/>
      <c r="N91" s="27"/>
      <c r="O91" s="27"/>
      <c r="P91" s="27"/>
      <c r="Q91" s="27"/>
      <c r="R91" s="27"/>
      <c r="S91" s="27"/>
      <c r="T91" s="27"/>
      <c r="U91" s="27"/>
      <c r="V91" s="27"/>
      <c r="W91" s="27"/>
      <c r="X91" s="27"/>
      <c r="Y91" s="27"/>
      <c r="Z91" s="27"/>
      <c r="AA91" s="27"/>
    </row>
    <row r="92" ht="13.5" customHeight="1">
      <c r="A92" s="27"/>
      <c r="B92" s="27"/>
      <c r="C92" s="27"/>
      <c r="D92" s="27"/>
      <c r="E92" s="27"/>
      <c r="F92" s="78"/>
      <c r="G92" s="621"/>
      <c r="H92" s="27"/>
      <c r="I92" s="27"/>
      <c r="J92" s="27"/>
      <c r="K92" s="27"/>
      <c r="L92" s="27"/>
      <c r="M92" s="27"/>
      <c r="N92" s="27"/>
      <c r="O92" s="27"/>
      <c r="P92" s="27"/>
      <c r="Q92" s="27"/>
      <c r="R92" s="27"/>
      <c r="S92" s="27"/>
      <c r="T92" s="27"/>
      <c r="U92" s="27"/>
      <c r="V92" s="27"/>
      <c r="W92" s="27"/>
      <c r="X92" s="27"/>
      <c r="Y92" s="27"/>
      <c r="Z92" s="27"/>
      <c r="AA92" s="27"/>
    </row>
    <row r="93" ht="13.5" customHeight="1">
      <c r="A93" s="27"/>
      <c r="B93" s="27"/>
      <c r="C93" s="27"/>
      <c r="D93" s="27"/>
      <c r="E93" s="27"/>
      <c r="F93" s="78"/>
      <c r="G93" s="621"/>
      <c r="H93" s="27"/>
      <c r="I93" s="27"/>
      <c r="J93" s="27"/>
      <c r="K93" s="27"/>
      <c r="L93" s="27"/>
      <c r="M93" s="27"/>
      <c r="N93" s="27"/>
      <c r="O93" s="27"/>
      <c r="P93" s="27"/>
      <c r="Q93" s="27"/>
      <c r="R93" s="27"/>
      <c r="S93" s="27"/>
      <c r="T93" s="27"/>
      <c r="U93" s="27"/>
      <c r="V93" s="27"/>
      <c r="W93" s="27"/>
      <c r="X93" s="27"/>
      <c r="Y93" s="27"/>
      <c r="Z93" s="27"/>
      <c r="AA93" s="27"/>
    </row>
    <row r="94" ht="13.5" customHeight="1">
      <c r="A94" s="27"/>
      <c r="B94" s="27"/>
      <c r="C94" s="27"/>
      <c r="D94" s="27"/>
      <c r="E94" s="27"/>
      <c r="F94" s="476"/>
      <c r="G94" s="621"/>
      <c r="H94" s="27"/>
      <c r="I94" s="27"/>
      <c r="J94" s="27"/>
      <c r="K94" s="27"/>
      <c r="L94" s="27"/>
      <c r="M94" s="27"/>
      <c r="N94" s="27"/>
      <c r="O94" s="27"/>
      <c r="P94" s="27"/>
      <c r="Q94" s="27"/>
      <c r="R94" s="27"/>
      <c r="S94" s="27"/>
      <c r="T94" s="27"/>
      <c r="U94" s="27"/>
      <c r="V94" s="27"/>
      <c r="W94" s="27"/>
      <c r="X94" s="27"/>
      <c r="Y94" s="27"/>
      <c r="Z94" s="27"/>
      <c r="AA94" s="27"/>
    </row>
    <row r="95" ht="13.5" customHeight="1">
      <c r="A95" s="27"/>
      <c r="B95" s="27"/>
      <c r="C95" s="27"/>
      <c r="D95" s="27"/>
      <c r="E95" s="27"/>
      <c r="F95" s="78"/>
      <c r="G95" s="621"/>
      <c r="H95" s="27"/>
      <c r="I95" s="27"/>
      <c r="J95" s="27"/>
      <c r="K95" s="27"/>
      <c r="L95" s="27"/>
      <c r="M95" s="27"/>
      <c r="N95" s="27"/>
      <c r="O95" s="27"/>
      <c r="P95" s="27"/>
      <c r="Q95" s="27"/>
      <c r="R95" s="27"/>
      <c r="S95" s="27"/>
      <c r="T95" s="27"/>
      <c r="U95" s="27"/>
      <c r="V95" s="27"/>
      <c r="W95" s="27"/>
      <c r="X95" s="27"/>
      <c r="Y95" s="27"/>
      <c r="Z95" s="27"/>
      <c r="AA95" s="27"/>
    </row>
    <row r="96" ht="13.5" customHeight="1">
      <c r="A96" s="27"/>
      <c r="B96" s="27"/>
      <c r="C96" s="27"/>
      <c r="D96" s="27"/>
      <c r="E96" s="27"/>
      <c r="F96" s="78"/>
      <c r="G96" s="621"/>
      <c r="H96" s="27"/>
      <c r="I96" s="27"/>
      <c r="J96" s="27"/>
      <c r="K96" s="27"/>
      <c r="L96" s="27"/>
      <c r="M96" s="27"/>
      <c r="N96" s="27"/>
      <c r="O96" s="27"/>
      <c r="P96" s="27"/>
      <c r="Q96" s="27"/>
      <c r="R96" s="27"/>
      <c r="S96" s="27"/>
      <c r="T96" s="27"/>
      <c r="U96" s="27"/>
      <c r="V96" s="27"/>
      <c r="W96" s="27"/>
      <c r="X96" s="27"/>
      <c r="Y96" s="27"/>
      <c r="Z96" s="27"/>
      <c r="AA96" s="27"/>
    </row>
    <row r="97" ht="13.5" customHeight="1">
      <c r="A97" s="27"/>
      <c r="B97" s="27"/>
      <c r="C97" s="27"/>
      <c r="D97" s="27"/>
      <c r="E97" s="27"/>
      <c r="F97" s="78"/>
      <c r="G97" s="621"/>
      <c r="H97" s="27"/>
      <c r="I97" s="27"/>
      <c r="J97" s="27"/>
      <c r="K97" s="27"/>
      <c r="L97" s="27"/>
      <c r="M97" s="27"/>
      <c r="N97" s="27"/>
      <c r="O97" s="27"/>
      <c r="P97" s="27"/>
      <c r="Q97" s="27"/>
      <c r="R97" s="27"/>
      <c r="S97" s="27"/>
      <c r="T97" s="27"/>
      <c r="U97" s="27"/>
      <c r="V97" s="27"/>
      <c r="W97" s="27"/>
      <c r="X97" s="27"/>
      <c r="Y97" s="27"/>
      <c r="Z97" s="27"/>
      <c r="AA97" s="27"/>
    </row>
    <row r="98" ht="13.5" customHeight="1">
      <c r="A98" s="27"/>
      <c r="B98" s="27"/>
      <c r="C98" s="27"/>
      <c r="D98" s="27"/>
      <c r="E98" s="27"/>
      <c r="F98" s="78"/>
      <c r="G98" s="621"/>
      <c r="H98" s="27"/>
      <c r="I98" s="27"/>
      <c r="J98" s="27"/>
      <c r="K98" s="27"/>
      <c r="L98" s="27"/>
      <c r="M98" s="27"/>
      <c r="N98" s="27"/>
      <c r="O98" s="27"/>
      <c r="P98" s="27"/>
      <c r="Q98" s="27"/>
      <c r="R98" s="27"/>
      <c r="S98" s="27"/>
      <c r="T98" s="27"/>
      <c r="U98" s="27"/>
      <c r="V98" s="27"/>
      <c r="W98" s="27"/>
      <c r="X98" s="27"/>
      <c r="Y98" s="27"/>
      <c r="Z98" s="27"/>
      <c r="AA98" s="27"/>
    </row>
    <row r="99" ht="13.5" customHeight="1">
      <c r="A99" s="27"/>
      <c r="B99" s="27"/>
      <c r="C99" s="27"/>
      <c r="D99" s="27"/>
      <c r="E99" s="27"/>
      <c r="F99" s="78"/>
      <c r="G99" s="621"/>
      <c r="H99" s="27"/>
      <c r="I99" s="27"/>
      <c r="J99" s="27"/>
      <c r="K99" s="27"/>
      <c r="L99" s="27"/>
      <c r="M99" s="27"/>
      <c r="N99" s="27"/>
      <c r="O99" s="27"/>
      <c r="P99" s="27"/>
      <c r="Q99" s="27"/>
      <c r="R99" s="27"/>
      <c r="S99" s="27"/>
      <c r="T99" s="27"/>
      <c r="U99" s="27"/>
      <c r="V99" s="27"/>
      <c r="W99" s="27"/>
      <c r="X99" s="27"/>
      <c r="Y99" s="27"/>
      <c r="Z99" s="27"/>
      <c r="AA99" s="27"/>
    </row>
    <row r="100" ht="13.5" customHeight="1">
      <c r="A100" s="27"/>
      <c r="B100" s="27"/>
      <c r="C100" s="27"/>
      <c r="D100" s="27"/>
      <c r="E100" s="27"/>
      <c r="F100" s="78"/>
      <c r="G100" s="621"/>
      <c r="H100" s="27"/>
      <c r="I100" s="27"/>
      <c r="J100" s="27"/>
      <c r="K100" s="27"/>
      <c r="L100" s="27"/>
      <c r="M100" s="27"/>
      <c r="N100" s="27"/>
      <c r="O100" s="27"/>
      <c r="P100" s="27"/>
      <c r="Q100" s="27"/>
      <c r="R100" s="27"/>
      <c r="S100" s="27"/>
      <c r="T100" s="27"/>
      <c r="U100" s="27"/>
      <c r="V100" s="27"/>
      <c r="W100" s="27"/>
      <c r="X100" s="27"/>
      <c r="Y100" s="27"/>
      <c r="Z100" s="27"/>
      <c r="AA100" s="27"/>
    </row>
    <row r="101" ht="13.5" customHeight="1">
      <c r="A101" s="27"/>
      <c r="B101" s="27"/>
      <c r="C101" s="27"/>
      <c r="D101" s="27"/>
      <c r="E101" s="27"/>
      <c r="F101" s="78"/>
      <c r="G101" s="621"/>
      <c r="H101" s="27"/>
      <c r="I101" s="27"/>
      <c r="J101" s="27"/>
      <c r="K101" s="27"/>
      <c r="L101" s="27"/>
      <c r="M101" s="27"/>
      <c r="N101" s="27"/>
      <c r="O101" s="27"/>
      <c r="P101" s="27"/>
      <c r="Q101" s="27"/>
      <c r="R101" s="27"/>
      <c r="S101" s="27"/>
      <c r="T101" s="27"/>
      <c r="U101" s="27"/>
      <c r="V101" s="27"/>
      <c r="W101" s="27"/>
      <c r="X101" s="27"/>
      <c r="Y101" s="27"/>
      <c r="Z101" s="27"/>
      <c r="AA101" s="27"/>
    </row>
    <row r="102" ht="13.5" customHeight="1">
      <c r="A102" s="27"/>
      <c r="B102" s="27"/>
      <c r="C102" s="27"/>
      <c r="D102" s="27"/>
      <c r="E102" s="27"/>
      <c r="F102" s="78"/>
      <c r="G102" s="621"/>
      <c r="H102" s="27"/>
      <c r="I102" s="27"/>
      <c r="J102" s="27"/>
      <c r="K102" s="27"/>
      <c r="L102" s="27"/>
      <c r="M102" s="27"/>
      <c r="N102" s="27"/>
      <c r="O102" s="27"/>
      <c r="P102" s="27"/>
      <c r="Q102" s="27"/>
      <c r="R102" s="27"/>
      <c r="S102" s="27"/>
      <c r="T102" s="27"/>
      <c r="U102" s="27"/>
      <c r="V102" s="27"/>
      <c r="W102" s="27"/>
      <c r="X102" s="27"/>
      <c r="Y102" s="27"/>
      <c r="Z102" s="27"/>
      <c r="AA102" s="27"/>
    </row>
    <row r="103" ht="13.5" customHeight="1">
      <c r="A103" s="27"/>
      <c r="B103" s="27"/>
      <c r="C103" s="27"/>
      <c r="D103" s="27"/>
      <c r="E103" s="27"/>
      <c r="F103" s="78"/>
      <c r="G103" s="621"/>
      <c r="H103" s="27"/>
      <c r="I103" s="27"/>
      <c r="J103" s="27"/>
      <c r="K103" s="27"/>
      <c r="L103" s="27"/>
      <c r="M103" s="27"/>
      <c r="N103" s="27"/>
      <c r="O103" s="27"/>
      <c r="P103" s="27"/>
      <c r="Q103" s="27"/>
      <c r="R103" s="27"/>
      <c r="S103" s="27"/>
      <c r="T103" s="27"/>
      <c r="U103" s="27"/>
      <c r="V103" s="27"/>
      <c r="W103" s="27"/>
      <c r="X103" s="27"/>
      <c r="Y103" s="27"/>
      <c r="Z103" s="27"/>
      <c r="AA103" s="27"/>
    </row>
    <row r="104" ht="13.5" customHeight="1">
      <c r="A104" s="27"/>
      <c r="B104" s="27"/>
      <c r="C104" s="27"/>
      <c r="D104" s="27"/>
      <c r="E104" s="27"/>
      <c r="F104" s="78"/>
      <c r="G104" s="621"/>
      <c r="H104" s="27"/>
      <c r="I104" s="27"/>
      <c r="J104" s="27"/>
      <c r="K104" s="27"/>
      <c r="L104" s="27"/>
      <c r="M104" s="27"/>
      <c r="N104" s="27"/>
      <c r="O104" s="27"/>
      <c r="P104" s="27"/>
      <c r="Q104" s="27"/>
      <c r="R104" s="27"/>
      <c r="S104" s="27"/>
      <c r="T104" s="27"/>
      <c r="U104" s="27"/>
      <c r="V104" s="27"/>
      <c r="W104" s="27"/>
      <c r="X104" s="27"/>
      <c r="Y104" s="27"/>
      <c r="Z104" s="27"/>
      <c r="AA104" s="27"/>
    </row>
    <row r="105" ht="13.5" customHeight="1">
      <c r="A105" s="27"/>
      <c r="B105" s="27"/>
      <c r="C105" s="27"/>
      <c r="D105" s="27"/>
      <c r="E105" s="27"/>
      <c r="F105" s="78"/>
      <c r="G105" s="621"/>
      <c r="H105" s="27"/>
      <c r="I105" s="27"/>
      <c r="J105" s="27"/>
      <c r="K105" s="27"/>
      <c r="L105" s="27"/>
      <c r="M105" s="27"/>
      <c r="N105" s="27"/>
      <c r="O105" s="27"/>
      <c r="P105" s="27"/>
      <c r="Q105" s="27"/>
      <c r="R105" s="27"/>
      <c r="S105" s="27"/>
      <c r="T105" s="27"/>
      <c r="U105" s="27"/>
      <c r="V105" s="27"/>
      <c r="W105" s="27"/>
      <c r="X105" s="27"/>
      <c r="Y105" s="27"/>
      <c r="Z105" s="27"/>
      <c r="AA105" s="27"/>
    </row>
    <row r="106" ht="13.5" customHeight="1">
      <c r="A106" s="27"/>
      <c r="B106" s="27"/>
      <c r="C106" s="27"/>
      <c r="D106" s="27"/>
      <c r="E106" s="27"/>
      <c r="F106" s="78"/>
      <c r="G106" s="621"/>
      <c r="H106" s="27"/>
      <c r="I106" s="27"/>
      <c r="J106" s="27"/>
      <c r="K106" s="27"/>
      <c r="L106" s="27"/>
      <c r="M106" s="27"/>
      <c r="N106" s="27"/>
      <c r="O106" s="27"/>
      <c r="P106" s="27"/>
      <c r="Q106" s="27"/>
      <c r="R106" s="27"/>
      <c r="S106" s="27"/>
      <c r="T106" s="27"/>
      <c r="U106" s="27"/>
      <c r="V106" s="27"/>
      <c r="W106" s="27"/>
      <c r="X106" s="27"/>
      <c r="Y106" s="27"/>
      <c r="Z106" s="27"/>
      <c r="AA106" s="27"/>
    </row>
    <row r="107" ht="13.5" customHeight="1">
      <c r="A107" s="27"/>
      <c r="B107" s="27"/>
      <c r="C107" s="27"/>
      <c r="D107" s="27"/>
      <c r="E107" s="27"/>
      <c r="F107" s="78"/>
      <c r="G107" s="621"/>
      <c r="H107" s="27"/>
      <c r="I107" s="27"/>
      <c r="J107" s="27"/>
      <c r="K107" s="27"/>
      <c r="L107" s="27"/>
      <c r="M107" s="27"/>
      <c r="N107" s="27"/>
      <c r="O107" s="27"/>
      <c r="P107" s="27"/>
      <c r="Q107" s="27"/>
      <c r="R107" s="27"/>
      <c r="S107" s="27"/>
      <c r="T107" s="27"/>
      <c r="U107" s="27"/>
      <c r="V107" s="27"/>
      <c r="W107" s="27"/>
      <c r="X107" s="27"/>
      <c r="Y107" s="27"/>
      <c r="Z107" s="27"/>
      <c r="AA107" s="27"/>
    </row>
    <row r="108" ht="13.5" customHeight="1">
      <c r="A108" s="27"/>
      <c r="B108" s="27"/>
      <c r="C108" s="27"/>
      <c r="D108" s="27"/>
      <c r="E108" s="27"/>
      <c r="F108" s="78"/>
      <c r="G108" s="621"/>
      <c r="H108" s="27"/>
      <c r="I108" s="27"/>
      <c r="J108" s="27"/>
      <c r="K108" s="27"/>
      <c r="L108" s="27"/>
      <c r="M108" s="27"/>
      <c r="N108" s="27"/>
      <c r="O108" s="27"/>
      <c r="P108" s="27"/>
      <c r="Q108" s="27"/>
      <c r="R108" s="27"/>
      <c r="S108" s="27"/>
      <c r="T108" s="27"/>
      <c r="U108" s="27"/>
      <c r="V108" s="27"/>
      <c r="W108" s="27"/>
      <c r="X108" s="27"/>
      <c r="Y108" s="27"/>
      <c r="Z108" s="27"/>
      <c r="AA108" s="27"/>
    </row>
    <row r="109" ht="13.5" customHeight="1">
      <c r="A109" s="27"/>
      <c r="B109" s="27"/>
      <c r="C109" s="27"/>
      <c r="D109" s="27"/>
      <c r="E109" s="27"/>
      <c r="F109" s="78"/>
      <c r="G109" s="621"/>
      <c r="H109" s="27"/>
      <c r="I109" s="27"/>
      <c r="J109" s="27"/>
      <c r="K109" s="27"/>
      <c r="L109" s="27"/>
      <c r="M109" s="27"/>
      <c r="N109" s="27"/>
      <c r="O109" s="27"/>
      <c r="P109" s="27"/>
      <c r="Q109" s="27"/>
      <c r="R109" s="27"/>
      <c r="S109" s="27"/>
      <c r="T109" s="27"/>
      <c r="U109" s="27"/>
      <c r="V109" s="27"/>
      <c r="W109" s="27"/>
      <c r="X109" s="27"/>
      <c r="Y109" s="27"/>
      <c r="Z109" s="27"/>
      <c r="AA109" s="27"/>
    </row>
    <row r="110" ht="13.5" customHeight="1">
      <c r="A110" s="27"/>
      <c r="B110" s="27"/>
      <c r="C110" s="27"/>
      <c r="D110" s="27"/>
      <c r="E110" s="27"/>
      <c r="F110" s="78"/>
      <c r="G110" s="621"/>
      <c r="H110" s="27"/>
      <c r="I110" s="27"/>
      <c r="J110" s="27"/>
      <c r="K110" s="27"/>
      <c r="L110" s="27"/>
      <c r="M110" s="27"/>
      <c r="N110" s="27"/>
      <c r="O110" s="27"/>
      <c r="P110" s="27"/>
      <c r="Q110" s="27"/>
      <c r="R110" s="27"/>
      <c r="S110" s="27"/>
      <c r="T110" s="27"/>
      <c r="U110" s="27"/>
      <c r="V110" s="27"/>
      <c r="W110" s="27"/>
      <c r="X110" s="27"/>
      <c r="Y110" s="27"/>
      <c r="Z110" s="27"/>
      <c r="AA110" s="27"/>
    </row>
    <row r="111" ht="13.5" customHeight="1">
      <c r="A111" s="27"/>
      <c r="B111" s="27"/>
      <c r="C111" s="27"/>
      <c r="D111" s="27"/>
      <c r="E111" s="27"/>
      <c r="F111" s="78"/>
      <c r="G111" s="621"/>
      <c r="H111" s="27"/>
      <c r="I111" s="27"/>
      <c r="J111" s="27"/>
      <c r="K111" s="27"/>
      <c r="L111" s="27"/>
      <c r="M111" s="27"/>
      <c r="N111" s="27"/>
      <c r="O111" s="27"/>
      <c r="P111" s="27"/>
      <c r="Q111" s="27"/>
      <c r="R111" s="27"/>
      <c r="S111" s="27"/>
      <c r="T111" s="27"/>
      <c r="U111" s="27"/>
      <c r="V111" s="27"/>
      <c r="W111" s="27"/>
      <c r="X111" s="27"/>
      <c r="Y111" s="27"/>
      <c r="Z111" s="27"/>
      <c r="AA111" s="27"/>
    </row>
    <row r="112" ht="13.5" customHeight="1">
      <c r="A112" s="27"/>
      <c r="B112" s="27"/>
      <c r="C112" s="27"/>
      <c r="D112" s="27"/>
      <c r="E112" s="27"/>
      <c r="F112" s="78"/>
      <c r="G112" s="621"/>
      <c r="H112" s="27"/>
      <c r="I112" s="27"/>
      <c r="J112" s="27"/>
      <c r="K112" s="27"/>
      <c r="L112" s="27"/>
      <c r="M112" s="27"/>
      <c r="N112" s="27"/>
      <c r="O112" s="27"/>
      <c r="P112" s="27"/>
      <c r="Q112" s="27"/>
      <c r="R112" s="27"/>
      <c r="S112" s="27"/>
      <c r="T112" s="27"/>
      <c r="U112" s="27"/>
      <c r="V112" s="27"/>
      <c r="W112" s="27"/>
      <c r="X112" s="27"/>
      <c r="Y112" s="27"/>
      <c r="Z112" s="27"/>
      <c r="AA112" s="27"/>
    </row>
    <row r="113" ht="13.5" customHeight="1">
      <c r="A113" s="27"/>
      <c r="B113" s="27"/>
      <c r="C113" s="27"/>
      <c r="D113" s="27"/>
      <c r="E113" s="27"/>
      <c r="F113" s="78"/>
      <c r="G113" s="621"/>
      <c r="H113" s="27"/>
      <c r="I113" s="27"/>
      <c r="J113" s="27"/>
      <c r="K113" s="27"/>
      <c r="L113" s="27"/>
      <c r="M113" s="27"/>
      <c r="N113" s="27"/>
      <c r="O113" s="27"/>
      <c r="P113" s="27"/>
      <c r="Q113" s="27"/>
      <c r="R113" s="27"/>
      <c r="S113" s="27"/>
      <c r="T113" s="27"/>
      <c r="U113" s="27"/>
      <c r="V113" s="27"/>
      <c r="W113" s="27"/>
      <c r="X113" s="27"/>
      <c r="Y113" s="27"/>
      <c r="Z113" s="27"/>
      <c r="AA113" s="27"/>
    </row>
    <row r="114" ht="13.5" customHeight="1">
      <c r="A114" s="27"/>
      <c r="B114" s="27"/>
      <c r="C114" s="27"/>
      <c r="D114" s="27"/>
      <c r="E114" s="27"/>
      <c r="F114" s="78"/>
      <c r="G114" s="621"/>
      <c r="H114" s="27"/>
      <c r="I114" s="27"/>
      <c r="J114" s="27"/>
      <c r="K114" s="27"/>
      <c r="L114" s="27"/>
      <c r="M114" s="27"/>
      <c r="N114" s="27"/>
      <c r="O114" s="27"/>
      <c r="P114" s="27"/>
      <c r="Q114" s="27"/>
      <c r="R114" s="27"/>
      <c r="S114" s="27"/>
      <c r="T114" s="27"/>
      <c r="U114" s="27"/>
      <c r="V114" s="27"/>
      <c r="W114" s="27"/>
      <c r="X114" s="27"/>
      <c r="Y114" s="27"/>
      <c r="Z114" s="27"/>
      <c r="AA114" s="27"/>
    </row>
    <row r="115" ht="13.5" customHeight="1">
      <c r="A115" s="27"/>
      <c r="B115" s="27"/>
      <c r="C115" s="27"/>
      <c r="D115" s="27"/>
      <c r="E115" s="27"/>
      <c r="F115" s="78"/>
      <c r="G115" s="621"/>
      <c r="H115" s="27"/>
      <c r="I115" s="27"/>
      <c r="J115" s="27"/>
      <c r="K115" s="27"/>
      <c r="L115" s="27"/>
      <c r="M115" s="27"/>
      <c r="N115" s="27"/>
      <c r="O115" s="27"/>
      <c r="P115" s="27"/>
      <c r="Q115" s="27"/>
      <c r="R115" s="27"/>
      <c r="S115" s="27"/>
      <c r="T115" s="27"/>
      <c r="U115" s="27"/>
      <c r="V115" s="27"/>
      <c r="W115" s="27"/>
      <c r="X115" s="27"/>
      <c r="Y115" s="27"/>
      <c r="Z115" s="27"/>
      <c r="AA115" s="27"/>
    </row>
    <row r="116" ht="13.5" customHeight="1">
      <c r="A116" s="27"/>
      <c r="B116" s="27"/>
      <c r="C116" s="27"/>
      <c r="D116" s="27"/>
      <c r="E116" s="27"/>
      <c r="F116" s="78"/>
      <c r="G116" s="621"/>
      <c r="H116" s="27"/>
      <c r="I116" s="27"/>
      <c r="J116" s="27"/>
      <c r="K116" s="27"/>
      <c r="L116" s="27"/>
      <c r="M116" s="27"/>
      <c r="N116" s="27"/>
      <c r="O116" s="27"/>
      <c r="P116" s="27"/>
      <c r="Q116" s="27"/>
      <c r="R116" s="27"/>
      <c r="S116" s="27"/>
      <c r="T116" s="27"/>
      <c r="U116" s="27"/>
      <c r="V116" s="27"/>
      <c r="W116" s="27"/>
      <c r="X116" s="27"/>
      <c r="Y116" s="27"/>
      <c r="Z116" s="27"/>
      <c r="AA116" s="27"/>
    </row>
    <row r="117" ht="13.5" customHeight="1">
      <c r="A117" s="27"/>
      <c r="B117" s="27"/>
      <c r="C117" s="27"/>
      <c r="D117" s="27"/>
      <c r="E117" s="27"/>
      <c r="F117" s="78"/>
      <c r="G117" s="621"/>
      <c r="H117" s="27"/>
      <c r="I117" s="27"/>
      <c r="J117" s="27"/>
      <c r="K117" s="27"/>
      <c r="L117" s="27"/>
      <c r="M117" s="27"/>
      <c r="N117" s="27"/>
      <c r="O117" s="27"/>
      <c r="P117" s="27"/>
      <c r="Q117" s="27"/>
      <c r="R117" s="27"/>
      <c r="S117" s="27"/>
      <c r="T117" s="27"/>
      <c r="U117" s="27"/>
      <c r="V117" s="27"/>
      <c r="W117" s="27"/>
      <c r="X117" s="27"/>
      <c r="Y117" s="27"/>
      <c r="Z117" s="27"/>
      <c r="AA117" s="27"/>
    </row>
    <row r="118" ht="13.5" customHeight="1">
      <c r="A118" s="27"/>
      <c r="B118" s="27"/>
      <c r="C118" s="27"/>
      <c r="D118" s="27"/>
      <c r="E118" s="27"/>
      <c r="F118" s="78"/>
      <c r="G118" s="621"/>
      <c r="H118" s="27"/>
      <c r="I118" s="27"/>
      <c r="J118" s="27"/>
      <c r="K118" s="27"/>
      <c r="L118" s="27"/>
      <c r="M118" s="27"/>
      <c r="N118" s="27"/>
      <c r="O118" s="27"/>
      <c r="P118" s="27"/>
      <c r="Q118" s="27"/>
      <c r="R118" s="27"/>
      <c r="S118" s="27"/>
      <c r="T118" s="27"/>
      <c r="U118" s="27"/>
      <c r="V118" s="27"/>
      <c r="W118" s="27"/>
      <c r="X118" s="27"/>
      <c r="Y118" s="27"/>
      <c r="Z118" s="27"/>
      <c r="AA118" s="27"/>
    </row>
    <row r="119" ht="13.5" customHeight="1">
      <c r="A119" s="27"/>
      <c r="B119" s="27"/>
      <c r="C119" s="27"/>
      <c r="D119" s="27"/>
      <c r="E119" s="27"/>
      <c r="F119" s="78"/>
      <c r="G119" s="621"/>
      <c r="H119" s="27"/>
      <c r="I119" s="27"/>
      <c r="J119" s="27"/>
      <c r="K119" s="27"/>
      <c r="L119" s="27"/>
      <c r="M119" s="27"/>
      <c r="N119" s="27"/>
      <c r="O119" s="27"/>
      <c r="P119" s="27"/>
      <c r="Q119" s="27"/>
      <c r="R119" s="27"/>
      <c r="S119" s="27"/>
      <c r="T119" s="27"/>
      <c r="U119" s="27"/>
      <c r="V119" s="27"/>
      <c r="W119" s="27"/>
      <c r="X119" s="27"/>
      <c r="Y119" s="27"/>
      <c r="Z119" s="27"/>
      <c r="AA119" s="27"/>
    </row>
    <row r="120" ht="13.5" customHeight="1">
      <c r="A120" s="27"/>
      <c r="B120" s="27"/>
      <c r="C120" s="27"/>
      <c r="D120" s="27"/>
      <c r="E120" s="27"/>
      <c r="F120" s="78"/>
      <c r="G120" s="621"/>
      <c r="H120" s="27"/>
      <c r="I120" s="27"/>
      <c r="J120" s="27"/>
      <c r="K120" s="27"/>
      <c r="L120" s="27"/>
      <c r="M120" s="27"/>
      <c r="N120" s="27"/>
      <c r="O120" s="27"/>
      <c r="P120" s="27"/>
      <c r="Q120" s="27"/>
      <c r="R120" s="27"/>
      <c r="S120" s="27"/>
      <c r="T120" s="27"/>
      <c r="U120" s="27"/>
      <c r="V120" s="27"/>
      <c r="W120" s="27"/>
      <c r="X120" s="27"/>
      <c r="Y120" s="27"/>
      <c r="Z120" s="27"/>
      <c r="AA120" s="27"/>
    </row>
    <row r="121" ht="13.5" customHeight="1">
      <c r="A121" s="27"/>
      <c r="B121" s="27"/>
      <c r="C121" s="27"/>
      <c r="D121" s="27"/>
      <c r="E121" s="27"/>
      <c r="F121" s="78"/>
      <c r="G121" s="621"/>
      <c r="H121" s="27"/>
      <c r="I121" s="27"/>
      <c r="J121" s="27"/>
      <c r="K121" s="27"/>
      <c r="L121" s="27"/>
      <c r="M121" s="27"/>
      <c r="N121" s="27"/>
      <c r="O121" s="27"/>
      <c r="P121" s="27"/>
      <c r="Q121" s="27"/>
      <c r="R121" s="27"/>
      <c r="S121" s="27"/>
      <c r="T121" s="27"/>
      <c r="U121" s="27"/>
      <c r="V121" s="27"/>
      <c r="W121" s="27"/>
      <c r="X121" s="27"/>
      <c r="Y121" s="27"/>
      <c r="Z121" s="27"/>
      <c r="AA121" s="27"/>
    </row>
    <row r="122" ht="13.5" customHeight="1">
      <c r="A122" s="27"/>
      <c r="B122" s="27"/>
      <c r="C122" s="27"/>
      <c r="D122" s="27"/>
      <c r="E122" s="27"/>
      <c r="F122" s="78"/>
      <c r="G122" s="621"/>
      <c r="H122" s="27"/>
      <c r="I122" s="27"/>
      <c r="J122" s="27"/>
      <c r="K122" s="27"/>
      <c r="L122" s="27"/>
      <c r="M122" s="27"/>
      <c r="N122" s="27"/>
      <c r="O122" s="27"/>
      <c r="P122" s="27"/>
      <c r="Q122" s="27"/>
      <c r="R122" s="27"/>
      <c r="S122" s="27"/>
      <c r="T122" s="27"/>
      <c r="U122" s="27"/>
      <c r="V122" s="27"/>
      <c r="W122" s="27"/>
      <c r="X122" s="27"/>
      <c r="Y122" s="27"/>
      <c r="Z122" s="27"/>
      <c r="AA122" s="27"/>
    </row>
    <row r="123" ht="13.5" customHeight="1">
      <c r="A123" s="27"/>
      <c r="B123" s="27"/>
      <c r="C123" s="27"/>
      <c r="D123" s="27"/>
      <c r="E123" s="27"/>
      <c r="F123" s="78"/>
      <c r="G123" s="621"/>
      <c r="H123" s="27"/>
      <c r="I123" s="27"/>
      <c r="J123" s="27"/>
      <c r="K123" s="27"/>
      <c r="L123" s="27"/>
      <c r="M123" s="27"/>
      <c r="N123" s="27"/>
      <c r="O123" s="27"/>
      <c r="P123" s="27"/>
      <c r="Q123" s="27"/>
      <c r="R123" s="27"/>
      <c r="S123" s="27"/>
      <c r="T123" s="27"/>
      <c r="U123" s="27"/>
      <c r="V123" s="27"/>
      <c r="W123" s="27"/>
      <c r="X123" s="27"/>
      <c r="Y123" s="27"/>
      <c r="Z123" s="27"/>
      <c r="AA123" s="27"/>
    </row>
    <row r="124" ht="13.5" customHeight="1">
      <c r="A124" s="27"/>
      <c r="B124" s="27"/>
      <c r="C124" s="27"/>
      <c r="D124" s="27"/>
      <c r="E124" s="27"/>
      <c r="F124" s="78"/>
      <c r="G124" s="621"/>
      <c r="H124" s="27"/>
      <c r="I124" s="27"/>
      <c r="J124" s="27"/>
      <c r="K124" s="27"/>
      <c r="L124" s="27"/>
      <c r="M124" s="27"/>
      <c r="N124" s="27"/>
      <c r="O124" s="27"/>
      <c r="P124" s="27"/>
      <c r="Q124" s="27"/>
      <c r="R124" s="27"/>
      <c r="S124" s="27"/>
      <c r="T124" s="27"/>
      <c r="U124" s="27"/>
      <c r="V124" s="27"/>
      <c r="W124" s="27"/>
      <c r="X124" s="27"/>
      <c r="Y124" s="27"/>
      <c r="Z124" s="27"/>
      <c r="AA124" s="27"/>
    </row>
    <row r="125" ht="13.5" customHeight="1">
      <c r="A125" s="27"/>
      <c r="B125" s="27"/>
      <c r="C125" s="27"/>
      <c r="D125" s="27"/>
      <c r="E125" s="27"/>
      <c r="F125" s="78"/>
      <c r="G125" s="621"/>
      <c r="H125" s="27"/>
      <c r="I125" s="27"/>
      <c r="J125" s="27"/>
      <c r="K125" s="27"/>
      <c r="L125" s="27"/>
      <c r="M125" s="27"/>
      <c r="N125" s="27"/>
      <c r="O125" s="27"/>
      <c r="P125" s="27"/>
      <c r="Q125" s="27"/>
      <c r="R125" s="27"/>
      <c r="S125" s="27"/>
      <c r="T125" s="27"/>
      <c r="U125" s="27"/>
      <c r="V125" s="27"/>
      <c r="W125" s="27"/>
      <c r="X125" s="27"/>
      <c r="Y125" s="27"/>
      <c r="Z125" s="27"/>
      <c r="AA125" s="27"/>
    </row>
    <row r="126" ht="13.5" customHeight="1">
      <c r="A126" s="27"/>
      <c r="B126" s="27"/>
      <c r="C126" s="27"/>
      <c r="D126" s="27"/>
      <c r="E126" s="27"/>
      <c r="F126" s="78"/>
      <c r="G126" s="621"/>
      <c r="H126" s="27"/>
      <c r="I126" s="27"/>
      <c r="J126" s="27"/>
      <c r="K126" s="27"/>
      <c r="L126" s="27"/>
      <c r="M126" s="27"/>
      <c r="N126" s="27"/>
      <c r="O126" s="27"/>
      <c r="P126" s="27"/>
      <c r="Q126" s="27"/>
      <c r="R126" s="27"/>
      <c r="S126" s="27"/>
      <c r="T126" s="27"/>
      <c r="U126" s="27"/>
      <c r="V126" s="27"/>
      <c r="W126" s="27"/>
      <c r="X126" s="27"/>
      <c r="Y126" s="27"/>
      <c r="Z126" s="27"/>
      <c r="AA126" s="27"/>
    </row>
    <row r="127" ht="13.5" customHeight="1">
      <c r="A127" s="27"/>
      <c r="B127" s="27"/>
      <c r="C127" s="27"/>
      <c r="D127" s="27"/>
      <c r="E127" s="27"/>
      <c r="F127" s="78"/>
      <c r="G127" s="621"/>
      <c r="H127" s="27"/>
      <c r="I127" s="27"/>
      <c r="J127" s="27"/>
      <c r="K127" s="27"/>
      <c r="L127" s="27"/>
      <c r="M127" s="27"/>
      <c r="N127" s="27"/>
      <c r="O127" s="27"/>
      <c r="P127" s="27"/>
      <c r="Q127" s="27"/>
      <c r="R127" s="27"/>
      <c r="S127" s="27"/>
      <c r="T127" s="27"/>
      <c r="U127" s="27"/>
      <c r="V127" s="27"/>
      <c r="W127" s="27"/>
      <c r="X127" s="27"/>
      <c r="Y127" s="27"/>
      <c r="Z127" s="27"/>
      <c r="AA127" s="27"/>
    </row>
    <row r="128" ht="13.5" customHeight="1">
      <c r="A128" s="27"/>
      <c r="B128" s="27"/>
      <c r="C128" s="27"/>
      <c r="D128" s="27"/>
      <c r="E128" s="27"/>
      <c r="F128" s="78"/>
      <c r="G128" s="621"/>
      <c r="H128" s="27"/>
      <c r="I128" s="27"/>
      <c r="J128" s="27"/>
      <c r="K128" s="27"/>
      <c r="L128" s="27"/>
      <c r="M128" s="27"/>
      <c r="N128" s="27"/>
      <c r="O128" s="27"/>
      <c r="P128" s="27"/>
      <c r="Q128" s="27"/>
      <c r="R128" s="27"/>
      <c r="S128" s="27"/>
      <c r="T128" s="27"/>
      <c r="U128" s="27"/>
      <c r="V128" s="27"/>
      <c r="W128" s="27"/>
      <c r="X128" s="27"/>
      <c r="Y128" s="27"/>
      <c r="Z128" s="27"/>
      <c r="AA128" s="27"/>
    </row>
    <row r="129" ht="13.5" customHeight="1">
      <c r="A129" s="27"/>
      <c r="B129" s="27"/>
      <c r="C129" s="27"/>
      <c r="D129" s="27"/>
      <c r="E129" s="27"/>
      <c r="F129" s="78"/>
      <c r="G129" s="621"/>
      <c r="H129" s="27"/>
      <c r="I129" s="27"/>
      <c r="J129" s="27"/>
      <c r="K129" s="27"/>
      <c r="L129" s="27"/>
      <c r="M129" s="27"/>
      <c r="N129" s="27"/>
      <c r="O129" s="27"/>
      <c r="P129" s="27"/>
      <c r="Q129" s="27"/>
      <c r="R129" s="27"/>
      <c r="S129" s="27"/>
      <c r="T129" s="27"/>
      <c r="U129" s="27"/>
      <c r="V129" s="27"/>
      <c r="W129" s="27"/>
      <c r="X129" s="27"/>
      <c r="Y129" s="27"/>
      <c r="Z129" s="27"/>
      <c r="AA129" s="27"/>
    </row>
    <row r="130" ht="13.5" customHeight="1">
      <c r="A130" s="27"/>
      <c r="B130" s="27"/>
      <c r="C130" s="27"/>
      <c r="D130" s="27"/>
      <c r="E130" s="27"/>
      <c r="F130" s="78"/>
      <c r="G130" s="621"/>
      <c r="H130" s="27"/>
      <c r="I130" s="27"/>
      <c r="J130" s="27"/>
      <c r="K130" s="27"/>
      <c r="L130" s="27"/>
      <c r="M130" s="27"/>
      <c r="N130" s="27"/>
      <c r="O130" s="27"/>
      <c r="P130" s="27"/>
      <c r="Q130" s="27"/>
      <c r="R130" s="27"/>
      <c r="S130" s="27"/>
      <c r="T130" s="27"/>
      <c r="U130" s="27"/>
      <c r="V130" s="27"/>
      <c r="W130" s="27"/>
      <c r="X130" s="27"/>
      <c r="Y130" s="27"/>
      <c r="Z130" s="27"/>
      <c r="AA130" s="27"/>
    </row>
    <row r="131" ht="13.5" customHeight="1">
      <c r="A131" s="27"/>
      <c r="B131" s="27"/>
      <c r="C131" s="27"/>
      <c r="D131" s="27"/>
      <c r="E131" s="27"/>
      <c r="F131" s="78"/>
      <c r="G131" s="621"/>
      <c r="H131" s="27"/>
      <c r="I131" s="27"/>
      <c r="J131" s="27"/>
      <c r="K131" s="27"/>
      <c r="L131" s="27"/>
      <c r="M131" s="27"/>
      <c r="N131" s="27"/>
      <c r="O131" s="27"/>
      <c r="P131" s="27"/>
      <c r="Q131" s="27"/>
      <c r="R131" s="27"/>
      <c r="S131" s="27"/>
      <c r="T131" s="27"/>
      <c r="U131" s="27"/>
      <c r="V131" s="27"/>
      <c r="W131" s="27"/>
      <c r="X131" s="27"/>
      <c r="Y131" s="27"/>
      <c r="Z131" s="27"/>
      <c r="AA131" s="27"/>
    </row>
    <row r="132" ht="13.5" customHeight="1">
      <c r="A132" s="27"/>
      <c r="B132" s="27"/>
      <c r="C132" s="27"/>
      <c r="D132" s="27"/>
      <c r="E132" s="27"/>
      <c r="F132" s="78"/>
      <c r="G132" s="621"/>
      <c r="H132" s="27"/>
      <c r="I132" s="27"/>
      <c r="J132" s="27"/>
      <c r="K132" s="27"/>
      <c r="L132" s="27"/>
      <c r="M132" s="27"/>
      <c r="N132" s="27"/>
      <c r="O132" s="27"/>
      <c r="P132" s="27"/>
      <c r="Q132" s="27"/>
      <c r="R132" s="27"/>
      <c r="S132" s="27"/>
      <c r="T132" s="27"/>
      <c r="U132" s="27"/>
      <c r="V132" s="27"/>
      <c r="W132" s="27"/>
      <c r="X132" s="27"/>
      <c r="Y132" s="27"/>
      <c r="Z132" s="27"/>
      <c r="AA132" s="27"/>
    </row>
    <row r="133" ht="13.5" customHeight="1">
      <c r="A133" s="27"/>
      <c r="B133" s="27"/>
      <c r="C133" s="27"/>
      <c r="D133" s="27"/>
      <c r="E133" s="27"/>
      <c r="F133" s="78"/>
      <c r="G133" s="621"/>
      <c r="H133" s="27"/>
      <c r="I133" s="27"/>
      <c r="J133" s="27"/>
      <c r="K133" s="27"/>
      <c r="L133" s="27"/>
      <c r="M133" s="27"/>
      <c r="N133" s="27"/>
      <c r="O133" s="27"/>
      <c r="P133" s="27"/>
      <c r="Q133" s="27"/>
      <c r="R133" s="27"/>
      <c r="S133" s="27"/>
      <c r="T133" s="27"/>
      <c r="U133" s="27"/>
      <c r="V133" s="27"/>
      <c r="W133" s="27"/>
      <c r="X133" s="27"/>
      <c r="Y133" s="27"/>
      <c r="Z133" s="27"/>
      <c r="AA133" s="27"/>
    </row>
    <row r="134" ht="13.5" customHeight="1">
      <c r="A134" s="27"/>
      <c r="B134" s="27"/>
      <c r="C134" s="27"/>
      <c r="D134" s="27"/>
      <c r="E134" s="27"/>
      <c r="F134" s="78"/>
      <c r="G134" s="621"/>
      <c r="H134" s="27"/>
      <c r="I134" s="27"/>
      <c r="J134" s="27"/>
      <c r="K134" s="27"/>
      <c r="L134" s="27"/>
      <c r="M134" s="27"/>
      <c r="N134" s="27"/>
      <c r="O134" s="27"/>
      <c r="P134" s="27"/>
      <c r="Q134" s="27"/>
      <c r="R134" s="27"/>
      <c r="S134" s="27"/>
      <c r="T134" s="27"/>
      <c r="U134" s="27"/>
      <c r="V134" s="27"/>
      <c r="W134" s="27"/>
      <c r="X134" s="27"/>
      <c r="Y134" s="27"/>
      <c r="Z134" s="27"/>
      <c r="AA134" s="27"/>
    </row>
    <row r="135" ht="13.5" customHeight="1">
      <c r="A135" s="27"/>
      <c r="B135" s="27"/>
      <c r="C135" s="27"/>
      <c r="D135" s="27"/>
      <c r="E135" s="27"/>
      <c r="F135" s="78"/>
      <c r="G135" s="621"/>
      <c r="H135" s="27"/>
      <c r="I135" s="27"/>
      <c r="J135" s="27"/>
      <c r="K135" s="27"/>
      <c r="L135" s="27"/>
      <c r="M135" s="27"/>
      <c r="N135" s="27"/>
      <c r="O135" s="27"/>
      <c r="P135" s="27"/>
      <c r="Q135" s="27"/>
      <c r="R135" s="27"/>
      <c r="S135" s="27"/>
      <c r="T135" s="27"/>
      <c r="U135" s="27"/>
      <c r="V135" s="27"/>
      <c r="W135" s="27"/>
      <c r="X135" s="27"/>
      <c r="Y135" s="27"/>
      <c r="Z135" s="27"/>
      <c r="AA135" s="27"/>
    </row>
    <row r="136" ht="13.5" customHeight="1">
      <c r="A136" s="27"/>
      <c r="B136" s="27"/>
      <c r="C136" s="27"/>
      <c r="D136" s="27"/>
      <c r="E136" s="27"/>
      <c r="F136" s="78"/>
      <c r="G136" s="621"/>
      <c r="H136" s="27"/>
      <c r="I136" s="27"/>
      <c r="J136" s="27"/>
      <c r="K136" s="27"/>
      <c r="L136" s="27"/>
      <c r="M136" s="27"/>
      <c r="N136" s="27"/>
      <c r="O136" s="27"/>
      <c r="P136" s="27"/>
      <c r="Q136" s="27"/>
      <c r="R136" s="27"/>
      <c r="S136" s="27"/>
      <c r="T136" s="27"/>
      <c r="U136" s="27"/>
      <c r="V136" s="27"/>
      <c r="W136" s="27"/>
      <c r="X136" s="27"/>
      <c r="Y136" s="27"/>
      <c r="Z136" s="27"/>
      <c r="AA136" s="27"/>
    </row>
    <row r="137" ht="13.5" customHeight="1">
      <c r="A137" s="27"/>
      <c r="B137" s="27"/>
      <c r="C137" s="27"/>
      <c r="D137" s="27"/>
      <c r="E137" s="27"/>
      <c r="F137" s="78"/>
      <c r="G137" s="621"/>
      <c r="H137" s="27"/>
      <c r="I137" s="27"/>
      <c r="J137" s="27"/>
      <c r="K137" s="27"/>
      <c r="L137" s="27"/>
      <c r="M137" s="27"/>
      <c r="N137" s="27"/>
      <c r="O137" s="27"/>
      <c r="P137" s="27"/>
      <c r="Q137" s="27"/>
      <c r="R137" s="27"/>
      <c r="S137" s="27"/>
      <c r="T137" s="27"/>
      <c r="U137" s="27"/>
      <c r="V137" s="27"/>
      <c r="W137" s="27"/>
      <c r="X137" s="27"/>
      <c r="Y137" s="27"/>
      <c r="Z137" s="27"/>
      <c r="AA137" s="27"/>
    </row>
    <row r="138" ht="13.5" customHeight="1">
      <c r="A138" s="27"/>
      <c r="B138" s="27"/>
      <c r="C138" s="27"/>
      <c r="D138" s="27"/>
      <c r="E138" s="27"/>
      <c r="F138" s="78"/>
      <c r="G138" s="621"/>
      <c r="H138" s="27"/>
      <c r="I138" s="27"/>
      <c r="J138" s="27"/>
      <c r="K138" s="27"/>
      <c r="L138" s="27"/>
      <c r="M138" s="27"/>
      <c r="N138" s="27"/>
      <c r="O138" s="27"/>
      <c r="P138" s="27"/>
      <c r="Q138" s="27"/>
      <c r="R138" s="27"/>
      <c r="S138" s="27"/>
      <c r="T138" s="27"/>
      <c r="U138" s="27"/>
      <c r="V138" s="27"/>
      <c r="W138" s="27"/>
      <c r="X138" s="27"/>
      <c r="Y138" s="27"/>
      <c r="Z138" s="27"/>
      <c r="AA138" s="27"/>
    </row>
    <row r="139" ht="13.5" customHeight="1">
      <c r="A139" s="27"/>
      <c r="B139" s="27"/>
      <c r="C139" s="27"/>
      <c r="D139" s="27"/>
      <c r="E139" s="27"/>
      <c r="F139" s="78"/>
      <c r="G139" s="621"/>
      <c r="H139" s="27"/>
      <c r="I139" s="27"/>
      <c r="J139" s="27"/>
      <c r="K139" s="27"/>
      <c r="L139" s="27"/>
      <c r="M139" s="27"/>
      <c r="N139" s="27"/>
      <c r="O139" s="27"/>
      <c r="P139" s="27"/>
      <c r="Q139" s="27"/>
      <c r="R139" s="27"/>
      <c r="S139" s="27"/>
      <c r="T139" s="27"/>
      <c r="U139" s="27"/>
      <c r="V139" s="27"/>
      <c r="W139" s="27"/>
      <c r="X139" s="27"/>
      <c r="Y139" s="27"/>
      <c r="Z139" s="27"/>
      <c r="AA139" s="27"/>
    </row>
    <row r="140" ht="13.5" customHeight="1">
      <c r="A140" s="27"/>
      <c r="B140" s="27"/>
      <c r="C140" s="27"/>
      <c r="D140" s="27"/>
      <c r="E140" s="27"/>
      <c r="F140" s="78"/>
      <c r="G140" s="621"/>
      <c r="H140" s="27"/>
      <c r="I140" s="27"/>
      <c r="J140" s="27"/>
      <c r="K140" s="27"/>
      <c r="L140" s="27"/>
      <c r="M140" s="27"/>
      <c r="N140" s="27"/>
      <c r="O140" s="27"/>
      <c r="P140" s="27"/>
      <c r="Q140" s="27"/>
      <c r="R140" s="27"/>
      <c r="S140" s="27"/>
      <c r="T140" s="27"/>
      <c r="U140" s="27"/>
      <c r="V140" s="27"/>
      <c r="W140" s="27"/>
      <c r="X140" s="27"/>
      <c r="Y140" s="27"/>
      <c r="Z140" s="27"/>
      <c r="AA140" s="27"/>
    </row>
    <row r="141" ht="13.5" customHeight="1">
      <c r="A141" s="27"/>
      <c r="B141" s="27"/>
      <c r="C141" s="27"/>
      <c r="D141" s="27"/>
      <c r="E141" s="27"/>
      <c r="F141" s="78"/>
      <c r="G141" s="621"/>
      <c r="H141" s="27"/>
      <c r="I141" s="27"/>
      <c r="J141" s="27"/>
      <c r="K141" s="27"/>
      <c r="L141" s="27"/>
      <c r="M141" s="27"/>
      <c r="N141" s="27"/>
      <c r="O141" s="27"/>
      <c r="P141" s="27"/>
      <c r="Q141" s="27"/>
      <c r="R141" s="27"/>
      <c r="S141" s="27"/>
      <c r="T141" s="27"/>
      <c r="U141" s="27"/>
      <c r="V141" s="27"/>
      <c r="W141" s="27"/>
      <c r="X141" s="27"/>
      <c r="Y141" s="27"/>
      <c r="Z141" s="27"/>
      <c r="AA141" s="27"/>
    </row>
    <row r="142" ht="13.5" customHeight="1">
      <c r="A142" s="27"/>
      <c r="B142" s="27"/>
      <c r="C142" s="27"/>
      <c r="D142" s="27"/>
      <c r="E142" s="27"/>
      <c r="F142" s="78"/>
      <c r="G142" s="621"/>
      <c r="H142" s="27"/>
      <c r="I142" s="27"/>
      <c r="J142" s="27"/>
      <c r="K142" s="27"/>
      <c r="L142" s="27"/>
      <c r="M142" s="27"/>
      <c r="N142" s="27"/>
      <c r="O142" s="27"/>
      <c r="P142" s="27"/>
      <c r="Q142" s="27"/>
      <c r="R142" s="27"/>
      <c r="S142" s="27"/>
      <c r="T142" s="27"/>
      <c r="U142" s="27"/>
      <c r="V142" s="27"/>
      <c r="W142" s="27"/>
      <c r="X142" s="27"/>
      <c r="Y142" s="27"/>
      <c r="Z142" s="27"/>
      <c r="AA142" s="27"/>
    </row>
    <row r="143" ht="13.5" customHeight="1">
      <c r="A143" s="27"/>
      <c r="B143" s="27"/>
      <c r="C143" s="27"/>
      <c r="D143" s="27"/>
      <c r="E143" s="27"/>
      <c r="F143" s="78"/>
      <c r="G143" s="621"/>
      <c r="H143" s="27"/>
      <c r="I143" s="27"/>
      <c r="J143" s="27"/>
      <c r="K143" s="27"/>
      <c r="L143" s="27"/>
      <c r="M143" s="27"/>
      <c r="N143" s="27"/>
      <c r="O143" s="27"/>
      <c r="P143" s="27"/>
      <c r="Q143" s="27"/>
      <c r="R143" s="27"/>
      <c r="S143" s="27"/>
      <c r="T143" s="27"/>
      <c r="U143" s="27"/>
      <c r="V143" s="27"/>
      <c r="W143" s="27"/>
      <c r="X143" s="27"/>
      <c r="Y143" s="27"/>
      <c r="Z143" s="27"/>
      <c r="AA143" s="27"/>
    </row>
    <row r="144" ht="13.5" customHeight="1">
      <c r="A144" s="27"/>
      <c r="B144" s="27"/>
      <c r="C144" s="27"/>
      <c r="D144" s="27"/>
      <c r="E144" s="27"/>
      <c r="F144" s="78"/>
      <c r="G144" s="621"/>
      <c r="H144" s="27"/>
      <c r="I144" s="27"/>
      <c r="J144" s="27"/>
      <c r="K144" s="27"/>
      <c r="L144" s="27"/>
      <c r="M144" s="27"/>
      <c r="N144" s="27"/>
      <c r="O144" s="27"/>
      <c r="P144" s="27"/>
      <c r="Q144" s="27"/>
      <c r="R144" s="27"/>
      <c r="S144" s="27"/>
      <c r="T144" s="27"/>
      <c r="U144" s="27"/>
      <c r="V144" s="27"/>
      <c r="W144" s="27"/>
      <c r="X144" s="27"/>
      <c r="Y144" s="27"/>
      <c r="Z144" s="27"/>
      <c r="AA144" s="27"/>
    </row>
    <row r="145" ht="13.5" customHeight="1">
      <c r="A145" s="27"/>
      <c r="B145" s="27"/>
      <c r="C145" s="27"/>
      <c r="D145" s="27"/>
      <c r="E145" s="27"/>
      <c r="F145" s="78"/>
      <c r="G145" s="621"/>
      <c r="H145" s="27"/>
      <c r="I145" s="27"/>
      <c r="J145" s="27"/>
      <c r="K145" s="27"/>
      <c r="L145" s="27"/>
      <c r="M145" s="27"/>
      <c r="N145" s="27"/>
      <c r="O145" s="27"/>
      <c r="P145" s="27"/>
      <c r="Q145" s="27"/>
      <c r="R145" s="27"/>
      <c r="S145" s="27"/>
      <c r="T145" s="27"/>
      <c r="U145" s="27"/>
      <c r="V145" s="27"/>
      <c r="W145" s="27"/>
      <c r="X145" s="27"/>
      <c r="Y145" s="27"/>
      <c r="Z145" s="27"/>
      <c r="AA145" s="27"/>
    </row>
    <row r="146" ht="13.5" customHeight="1">
      <c r="A146" s="27"/>
      <c r="B146" s="27"/>
      <c r="C146" s="27"/>
      <c r="D146" s="27"/>
      <c r="E146" s="27"/>
      <c r="F146" s="78"/>
      <c r="G146" s="621"/>
      <c r="H146" s="27"/>
      <c r="I146" s="27"/>
      <c r="J146" s="27"/>
      <c r="K146" s="27"/>
      <c r="L146" s="27"/>
      <c r="M146" s="27"/>
      <c r="N146" s="27"/>
      <c r="O146" s="27"/>
      <c r="P146" s="27"/>
      <c r="Q146" s="27"/>
      <c r="R146" s="27"/>
      <c r="S146" s="27"/>
      <c r="T146" s="27"/>
      <c r="U146" s="27"/>
      <c r="V146" s="27"/>
      <c r="W146" s="27"/>
      <c r="X146" s="27"/>
      <c r="Y146" s="27"/>
      <c r="Z146" s="27"/>
      <c r="AA146" s="27"/>
    </row>
    <row r="147" ht="13.5" customHeight="1">
      <c r="A147" s="27"/>
      <c r="B147" s="27"/>
      <c r="C147" s="27"/>
      <c r="D147" s="27"/>
      <c r="E147" s="27"/>
      <c r="F147" s="78"/>
      <c r="G147" s="621"/>
      <c r="H147" s="27"/>
      <c r="I147" s="27"/>
      <c r="J147" s="27"/>
      <c r="K147" s="27"/>
      <c r="L147" s="27"/>
      <c r="M147" s="27"/>
      <c r="N147" s="27"/>
      <c r="O147" s="27"/>
      <c r="P147" s="27"/>
      <c r="Q147" s="27"/>
      <c r="R147" s="27"/>
      <c r="S147" s="27"/>
      <c r="T147" s="27"/>
      <c r="U147" s="27"/>
      <c r="V147" s="27"/>
      <c r="W147" s="27"/>
      <c r="X147" s="27"/>
      <c r="Y147" s="27"/>
      <c r="Z147" s="27"/>
      <c r="AA147" s="27"/>
    </row>
    <row r="148" ht="13.5" customHeight="1">
      <c r="A148" s="27"/>
      <c r="B148" s="27"/>
      <c r="C148" s="27"/>
      <c r="D148" s="27"/>
      <c r="E148" s="27"/>
      <c r="F148" s="78"/>
      <c r="G148" s="621"/>
      <c r="H148" s="27"/>
      <c r="I148" s="27"/>
      <c r="J148" s="27"/>
      <c r="K148" s="27"/>
      <c r="L148" s="27"/>
      <c r="M148" s="27"/>
      <c r="N148" s="27"/>
      <c r="O148" s="27"/>
      <c r="P148" s="27"/>
      <c r="Q148" s="27"/>
      <c r="R148" s="27"/>
      <c r="S148" s="27"/>
      <c r="T148" s="27"/>
      <c r="U148" s="27"/>
      <c r="V148" s="27"/>
      <c r="W148" s="27"/>
      <c r="X148" s="27"/>
      <c r="Y148" s="27"/>
      <c r="Z148" s="27"/>
      <c r="AA148" s="27"/>
    </row>
    <row r="149" ht="13.5" customHeight="1">
      <c r="A149" s="27"/>
      <c r="B149" s="27"/>
      <c r="C149" s="27"/>
      <c r="D149" s="27"/>
      <c r="E149" s="27"/>
      <c r="F149" s="78"/>
      <c r="G149" s="621"/>
      <c r="H149" s="27"/>
      <c r="I149" s="27"/>
      <c r="J149" s="27"/>
      <c r="K149" s="27"/>
      <c r="L149" s="27"/>
      <c r="M149" s="27"/>
      <c r="N149" s="27"/>
      <c r="O149" s="27"/>
      <c r="P149" s="27"/>
      <c r="Q149" s="27"/>
      <c r="R149" s="27"/>
      <c r="S149" s="27"/>
      <c r="T149" s="27"/>
      <c r="U149" s="27"/>
      <c r="V149" s="27"/>
      <c r="W149" s="27"/>
      <c r="X149" s="27"/>
      <c r="Y149" s="27"/>
      <c r="Z149" s="27"/>
      <c r="AA149" s="27"/>
    </row>
    <row r="150" ht="13.5" customHeight="1">
      <c r="A150" s="27"/>
      <c r="B150" s="27"/>
      <c r="C150" s="27"/>
      <c r="D150" s="27"/>
      <c r="E150" s="27"/>
      <c r="F150" s="78"/>
      <c r="G150" s="621"/>
      <c r="H150" s="27"/>
      <c r="I150" s="27"/>
      <c r="J150" s="27"/>
      <c r="K150" s="27"/>
      <c r="L150" s="27"/>
      <c r="M150" s="27"/>
      <c r="N150" s="27"/>
      <c r="O150" s="27"/>
      <c r="P150" s="27"/>
      <c r="Q150" s="27"/>
      <c r="R150" s="27"/>
      <c r="S150" s="27"/>
      <c r="T150" s="27"/>
      <c r="U150" s="27"/>
      <c r="V150" s="27"/>
      <c r="W150" s="27"/>
      <c r="X150" s="27"/>
      <c r="Y150" s="27"/>
      <c r="Z150" s="27"/>
      <c r="AA150" s="27"/>
    </row>
    <row r="151" ht="13.5" customHeight="1">
      <c r="A151" s="27"/>
      <c r="B151" s="27"/>
      <c r="C151" s="27"/>
      <c r="D151" s="27"/>
      <c r="E151" s="27"/>
      <c r="F151" s="78"/>
      <c r="G151" s="621"/>
      <c r="H151" s="27"/>
      <c r="I151" s="27"/>
      <c r="J151" s="27"/>
      <c r="K151" s="27"/>
      <c r="L151" s="27"/>
      <c r="M151" s="27"/>
      <c r="N151" s="27"/>
      <c r="O151" s="27"/>
      <c r="P151" s="27"/>
      <c r="Q151" s="27"/>
      <c r="R151" s="27"/>
      <c r="S151" s="27"/>
      <c r="T151" s="27"/>
      <c r="U151" s="27"/>
      <c r="V151" s="27"/>
      <c r="W151" s="27"/>
      <c r="X151" s="27"/>
      <c r="Y151" s="27"/>
      <c r="Z151" s="27"/>
      <c r="AA151" s="27"/>
    </row>
    <row r="152" ht="13.5" customHeight="1">
      <c r="A152" s="27"/>
      <c r="B152" s="27"/>
      <c r="C152" s="27"/>
      <c r="D152" s="27"/>
      <c r="E152" s="27"/>
      <c r="F152" s="78"/>
      <c r="G152" s="621"/>
      <c r="H152" s="27"/>
      <c r="I152" s="27"/>
      <c r="J152" s="27"/>
      <c r="K152" s="27"/>
      <c r="L152" s="27"/>
      <c r="M152" s="27"/>
      <c r="N152" s="27"/>
      <c r="O152" s="27"/>
      <c r="P152" s="27"/>
      <c r="Q152" s="27"/>
      <c r="R152" s="27"/>
      <c r="S152" s="27"/>
      <c r="T152" s="27"/>
      <c r="U152" s="27"/>
      <c r="V152" s="27"/>
      <c r="W152" s="27"/>
      <c r="X152" s="27"/>
      <c r="Y152" s="27"/>
      <c r="Z152" s="27"/>
      <c r="AA152" s="27"/>
    </row>
    <row r="153" ht="13.5" customHeight="1">
      <c r="A153" s="27"/>
      <c r="B153" s="27"/>
      <c r="C153" s="27"/>
      <c r="D153" s="27"/>
      <c r="E153" s="27"/>
      <c r="F153" s="78"/>
      <c r="G153" s="621"/>
      <c r="H153" s="27"/>
      <c r="I153" s="27"/>
      <c r="J153" s="27"/>
      <c r="K153" s="27"/>
      <c r="L153" s="27"/>
      <c r="M153" s="27"/>
      <c r="N153" s="27"/>
      <c r="O153" s="27"/>
      <c r="P153" s="27"/>
      <c r="Q153" s="27"/>
      <c r="R153" s="27"/>
      <c r="S153" s="27"/>
      <c r="T153" s="27"/>
      <c r="U153" s="27"/>
      <c r="V153" s="27"/>
      <c r="W153" s="27"/>
      <c r="X153" s="27"/>
      <c r="Y153" s="27"/>
      <c r="Z153" s="27"/>
      <c r="AA153" s="27"/>
    </row>
    <row r="154" ht="13.5" customHeight="1">
      <c r="A154" s="27"/>
      <c r="B154" s="27"/>
      <c r="C154" s="27"/>
      <c r="D154" s="27"/>
      <c r="E154" s="27"/>
      <c r="F154" s="78"/>
      <c r="G154" s="621"/>
      <c r="H154" s="27"/>
      <c r="I154" s="27"/>
      <c r="J154" s="27"/>
      <c r="K154" s="27"/>
      <c r="L154" s="27"/>
      <c r="M154" s="27"/>
      <c r="N154" s="27"/>
      <c r="O154" s="27"/>
      <c r="P154" s="27"/>
      <c r="Q154" s="27"/>
      <c r="R154" s="27"/>
      <c r="S154" s="27"/>
      <c r="T154" s="27"/>
      <c r="U154" s="27"/>
      <c r="V154" s="27"/>
      <c r="W154" s="27"/>
      <c r="X154" s="27"/>
      <c r="Y154" s="27"/>
      <c r="Z154" s="27"/>
      <c r="AA154" s="27"/>
    </row>
    <row r="155" ht="13.5" customHeight="1">
      <c r="A155" s="27"/>
      <c r="B155" s="27"/>
      <c r="C155" s="27"/>
      <c r="D155" s="27"/>
      <c r="E155" s="27"/>
      <c r="F155" s="78"/>
      <c r="G155" s="621"/>
      <c r="H155" s="27"/>
      <c r="I155" s="27"/>
      <c r="J155" s="27"/>
      <c r="K155" s="27"/>
      <c r="L155" s="27"/>
      <c r="M155" s="27"/>
      <c r="N155" s="27"/>
      <c r="O155" s="27"/>
      <c r="P155" s="27"/>
      <c r="Q155" s="27"/>
      <c r="R155" s="27"/>
      <c r="S155" s="27"/>
      <c r="T155" s="27"/>
      <c r="U155" s="27"/>
      <c r="V155" s="27"/>
      <c r="W155" s="27"/>
      <c r="X155" s="27"/>
      <c r="Y155" s="27"/>
      <c r="Z155" s="27"/>
      <c r="AA155" s="27"/>
    </row>
    <row r="156" ht="13.5" customHeight="1">
      <c r="A156" s="27"/>
      <c r="B156" s="27"/>
      <c r="C156" s="27"/>
      <c r="D156" s="27"/>
      <c r="E156" s="27"/>
      <c r="F156" s="78"/>
      <c r="G156" s="621"/>
      <c r="H156" s="27"/>
      <c r="I156" s="27"/>
      <c r="J156" s="27"/>
      <c r="K156" s="27"/>
      <c r="L156" s="27"/>
      <c r="M156" s="27"/>
      <c r="N156" s="27"/>
      <c r="O156" s="27"/>
      <c r="P156" s="27"/>
      <c r="Q156" s="27"/>
      <c r="R156" s="27"/>
      <c r="S156" s="27"/>
      <c r="T156" s="27"/>
      <c r="U156" s="27"/>
      <c r="V156" s="27"/>
      <c r="W156" s="27"/>
      <c r="X156" s="27"/>
      <c r="Y156" s="27"/>
      <c r="Z156" s="27"/>
      <c r="AA156" s="27"/>
    </row>
    <row r="157" ht="13.5" customHeight="1">
      <c r="A157" s="27"/>
      <c r="B157" s="27"/>
      <c r="C157" s="27"/>
      <c r="D157" s="27"/>
      <c r="E157" s="27"/>
      <c r="F157" s="78"/>
      <c r="G157" s="621"/>
      <c r="H157" s="27"/>
      <c r="I157" s="27"/>
      <c r="J157" s="27"/>
      <c r="K157" s="27"/>
      <c r="L157" s="27"/>
      <c r="M157" s="27"/>
      <c r="N157" s="27"/>
      <c r="O157" s="27"/>
      <c r="P157" s="27"/>
      <c r="Q157" s="27"/>
      <c r="R157" s="27"/>
      <c r="S157" s="27"/>
      <c r="T157" s="27"/>
      <c r="U157" s="27"/>
      <c r="V157" s="27"/>
      <c r="W157" s="27"/>
      <c r="X157" s="27"/>
      <c r="Y157" s="27"/>
      <c r="Z157" s="27"/>
      <c r="AA157" s="27"/>
    </row>
    <row r="158" ht="13.5" customHeight="1">
      <c r="A158" s="27"/>
      <c r="B158" s="27"/>
      <c r="C158" s="27"/>
      <c r="D158" s="27"/>
      <c r="E158" s="27"/>
      <c r="F158" s="78"/>
      <c r="G158" s="621"/>
      <c r="H158" s="27"/>
      <c r="I158" s="27"/>
      <c r="J158" s="27"/>
      <c r="K158" s="27"/>
      <c r="L158" s="27"/>
      <c r="M158" s="27"/>
      <c r="N158" s="27"/>
      <c r="O158" s="27"/>
      <c r="P158" s="27"/>
      <c r="Q158" s="27"/>
      <c r="R158" s="27"/>
      <c r="S158" s="27"/>
      <c r="T158" s="27"/>
      <c r="U158" s="27"/>
      <c r="V158" s="27"/>
      <c r="W158" s="27"/>
      <c r="X158" s="27"/>
      <c r="Y158" s="27"/>
      <c r="Z158" s="27"/>
      <c r="AA158" s="27"/>
    </row>
    <row r="159" ht="13.5" customHeight="1">
      <c r="A159" s="27"/>
      <c r="B159" s="27"/>
      <c r="C159" s="27"/>
      <c r="D159" s="27"/>
      <c r="E159" s="27"/>
      <c r="F159" s="78"/>
      <c r="G159" s="621"/>
      <c r="H159" s="27"/>
      <c r="I159" s="27"/>
      <c r="J159" s="27"/>
      <c r="K159" s="27"/>
      <c r="L159" s="27"/>
      <c r="M159" s="27"/>
      <c r="N159" s="27"/>
      <c r="O159" s="27"/>
      <c r="P159" s="27"/>
      <c r="Q159" s="27"/>
      <c r="R159" s="27"/>
      <c r="S159" s="27"/>
      <c r="T159" s="27"/>
      <c r="U159" s="27"/>
      <c r="V159" s="27"/>
      <c r="W159" s="27"/>
      <c r="X159" s="27"/>
      <c r="Y159" s="27"/>
      <c r="Z159" s="27"/>
      <c r="AA159" s="27"/>
    </row>
    <row r="160" ht="13.5" customHeight="1">
      <c r="A160" s="27"/>
      <c r="B160" s="27"/>
      <c r="C160" s="27"/>
      <c r="D160" s="27"/>
      <c r="E160" s="27"/>
      <c r="F160" s="78"/>
      <c r="G160" s="621"/>
      <c r="H160" s="27"/>
      <c r="I160" s="27"/>
      <c r="J160" s="27"/>
      <c r="K160" s="27"/>
      <c r="L160" s="27"/>
      <c r="M160" s="27"/>
      <c r="N160" s="27"/>
      <c r="O160" s="27"/>
      <c r="P160" s="27"/>
      <c r="Q160" s="27"/>
      <c r="R160" s="27"/>
      <c r="S160" s="27"/>
      <c r="T160" s="27"/>
      <c r="U160" s="27"/>
      <c r="V160" s="27"/>
      <c r="W160" s="27"/>
      <c r="X160" s="27"/>
      <c r="Y160" s="27"/>
      <c r="Z160" s="27"/>
      <c r="AA160" s="27"/>
    </row>
    <row r="161" ht="13.5" customHeight="1">
      <c r="A161" s="27"/>
      <c r="B161" s="27"/>
      <c r="C161" s="27"/>
      <c r="D161" s="27"/>
      <c r="E161" s="27"/>
      <c r="F161" s="78"/>
      <c r="G161" s="621"/>
      <c r="H161" s="27"/>
      <c r="I161" s="27"/>
      <c r="J161" s="27"/>
      <c r="K161" s="27"/>
      <c r="L161" s="27"/>
      <c r="M161" s="27"/>
      <c r="N161" s="27"/>
      <c r="O161" s="27"/>
      <c r="P161" s="27"/>
      <c r="Q161" s="27"/>
      <c r="R161" s="27"/>
      <c r="S161" s="27"/>
      <c r="T161" s="27"/>
      <c r="U161" s="27"/>
      <c r="V161" s="27"/>
      <c r="W161" s="27"/>
      <c r="X161" s="27"/>
      <c r="Y161" s="27"/>
      <c r="Z161" s="27"/>
      <c r="AA161" s="27"/>
    </row>
    <row r="162" ht="13.5" customHeight="1">
      <c r="A162" s="27"/>
      <c r="B162" s="27"/>
      <c r="C162" s="27"/>
      <c r="D162" s="27"/>
      <c r="E162" s="27"/>
      <c r="F162" s="78"/>
      <c r="G162" s="621"/>
      <c r="H162" s="27"/>
      <c r="I162" s="27"/>
      <c r="J162" s="27"/>
      <c r="K162" s="27"/>
      <c r="L162" s="27"/>
      <c r="M162" s="27"/>
      <c r="N162" s="27"/>
      <c r="O162" s="27"/>
      <c r="P162" s="27"/>
      <c r="Q162" s="27"/>
      <c r="R162" s="27"/>
      <c r="S162" s="27"/>
      <c r="T162" s="27"/>
      <c r="U162" s="27"/>
      <c r="V162" s="27"/>
      <c r="W162" s="27"/>
      <c r="X162" s="27"/>
      <c r="Y162" s="27"/>
      <c r="Z162" s="27"/>
      <c r="AA162" s="27"/>
    </row>
    <row r="163" ht="13.5" customHeight="1">
      <c r="A163" s="27"/>
      <c r="B163" s="27"/>
      <c r="C163" s="27"/>
      <c r="D163" s="27"/>
      <c r="E163" s="27"/>
      <c r="F163" s="78"/>
      <c r="G163" s="621"/>
      <c r="H163" s="27"/>
      <c r="I163" s="27"/>
      <c r="J163" s="27"/>
      <c r="K163" s="27"/>
      <c r="L163" s="27"/>
      <c r="M163" s="27"/>
      <c r="N163" s="27"/>
      <c r="O163" s="27"/>
      <c r="P163" s="27"/>
      <c r="Q163" s="27"/>
      <c r="R163" s="27"/>
      <c r="S163" s="27"/>
      <c r="T163" s="27"/>
      <c r="U163" s="27"/>
      <c r="V163" s="27"/>
      <c r="W163" s="27"/>
      <c r="X163" s="27"/>
      <c r="Y163" s="27"/>
      <c r="Z163" s="27"/>
      <c r="AA163" s="27"/>
    </row>
    <row r="164" ht="13.5" customHeight="1">
      <c r="A164" s="27"/>
      <c r="B164" s="27"/>
      <c r="C164" s="27"/>
      <c r="D164" s="27"/>
      <c r="E164" s="27"/>
      <c r="F164" s="78"/>
      <c r="G164" s="621"/>
      <c r="H164" s="27"/>
      <c r="I164" s="27"/>
      <c r="J164" s="27"/>
      <c r="K164" s="27"/>
      <c r="L164" s="27"/>
      <c r="M164" s="27"/>
      <c r="N164" s="27"/>
      <c r="O164" s="27"/>
      <c r="P164" s="27"/>
      <c r="Q164" s="27"/>
      <c r="R164" s="27"/>
      <c r="S164" s="27"/>
      <c r="T164" s="27"/>
      <c r="U164" s="27"/>
      <c r="V164" s="27"/>
      <c r="W164" s="27"/>
      <c r="X164" s="27"/>
      <c r="Y164" s="27"/>
      <c r="Z164" s="27"/>
      <c r="AA164" s="27"/>
    </row>
    <row r="165" ht="13.5" customHeight="1">
      <c r="A165" s="27"/>
      <c r="B165" s="27"/>
      <c r="C165" s="27"/>
      <c r="D165" s="27"/>
      <c r="E165" s="27"/>
      <c r="F165" s="78"/>
      <c r="G165" s="621"/>
      <c r="H165" s="27"/>
      <c r="I165" s="27"/>
      <c r="J165" s="27"/>
      <c r="K165" s="27"/>
      <c r="L165" s="27"/>
      <c r="M165" s="27"/>
      <c r="N165" s="27"/>
      <c r="O165" s="27"/>
      <c r="P165" s="27"/>
      <c r="Q165" s="27"/>
      <c r="R165" s="27"/>
      <c r="S165" s="27"/>
      <c r="T165" s="27"/>
      <c r="U165" s="27"/>
      <c r="V165" s="27"/>
      <c r="W165" s="27"/>
      <c r="X165" s="27"/>
      <c r="Y165" s="27"/>
      <c r="Z165" s="27"/>
      <c r="AA165" s="27"/>
    </row>
    <row r="166" ht="13.5" customHeight="1">
      <c r="A166" s="27"/>
      <c r="B166" s="27"/>
      <c r="C166" s="27"/>
      <c r="D166" s="27"/>
      <c r="E166" s="27"/>
      <c r="F166" s="78"/>
      <c r="G166" s="621"/>
      <c r="H166" s="27"/>
      <c r="I166" s="27"/>
      <c r="J166" s="27"/>
      <c r="K166" s="27"/>
      <c r="L166" s="27"/>
      <c r="M166" s="27"/>
      <c r="N166" s="27"/>
      <c r="O166" s="27"/>
      <c r="P166" s="27"/>
      <c r="Q166" s="27"/>
      <c r="R166" s="27"/>
      <c r="S166" s="27"/>
      <c r="T166" s="27"/>
      <c r="U166" s="27"/>
      <c r="V166" s="27"/>
      <c r="W166" s="27"/>
      <c r="X166" s="27"/>
      <c r="Y166" s="27"/>
      <c r="Z166" s="27"/>
      <c r="AA166" s="27"/>
    </row>
    <row r="167" ht="13.5" customHeight="1">
      <c r="A167" s="27"/>
      <c r="B167" s="27"/>
      <c r="C167" s="27"/>
      <c r="D167" s="27"/>
      <c r="E167" s="27"/>
      <c r="F167" s="78"/>
      <c r="G167" s="621"/>
      <c r="H167" s="27"/>
      <c r="I167" s="27"/>
      <c r="J167" s="27"/>
      <c r="K167" s="27"/>
      <c r="L167" s="27"/>
      <c r="M167" s="27"/>
      <c r="N167" s="27"/>
      <c r="O167" s="27"/>
      <c r="P167" s="27"/>
      <c r="Q167" s="27"/>
      <c r="R167" s="27"/>
      <c r="S167" s="27"/>
      <c r="T167" s="27"/>
      <c r="U167" s="27"/>
      <c r="V167" s="27"/>
      <c r="W167" s="27"/>
      <c r="X167" s="27"/>
      <c r="Y167" s="27"/>
      <c r="Z167" s="27"/>
      <c r="AA167" s="27"/>
    </row>
    <row r="168" ht="13.5" customHeight="1">
      <c r="A168" s="27"/>
      <c r="B168" s="27"/>
      <c r="C168" s="27"/>
      <c r="D168" s="27"/>
      <c r="E168" s="27"/>
      <c r="F168" s="78"/>
      <c r="G168" s="621"/>
      <c r="H168" s="27"/>
      <c r="I168" s="27"/>
      <c r="J168" s="27"/>
      <c r="K168" s="27"/>
      <c r="L168" s="27"/>
      <c r="M168" s="27"/>
      <c r="N168" s="27"/>
      <c r="O168" s="27"/>
      <c r="P168" s="27"/>
      <c r="Q168" s="27"/>
      <c r="R168" s="27"/>
      <c r="S168" s="27"/>
      <c r="T168" s="27"/>
      <c r="U168" s="27"/>
      <c r="V168" s="27"/>
      <c r="W168" s="27"/>
      <c r="X168" s="27"/>
      <c r="Y168" s="27"/>
      <c r="Z168" s="27"/>
      <c r="AA168" s="27"/>
    </row>
    <row r="169" ht="13.5" customHeight="1">
      <c r="A169" s="27"/>
      <c r="B169" s="27"/>
      <c r="C169" s="27"/>
      <c r="D169" s="27"/>
      <c r="E169" s="27"/>
      <c r="F169" s="78"/>
      <c r="G169" s="621"/>
      <c r="H169" s="27"/>
      <c r="I169" s="27"/>
      <c r="J169" s="27"/>
      <c r="K169" s="27"/>
      <c r="L169" s="27"/>
      <c r="M169" s="27"/>
      <c r="N169" s="27"/>
      <c r="O169" s="27"/>
      <c r="P169" s="27"/>
      <c r="Q169" s="27"/>
      <c r="R169" s="27"/>
      <c r="S169" s="27"/>
      <c r="T169" s="27"/>
      <c r="U169" s="27"/>
      <c r="V169" s="27"/>
      <c r="W169" s="27"/>
      <c r="X169" s="27"/>
      <c r="Y169" s="27"/>
      <c r="Z169" s="27"/>
      <c r="AA169" s="27"/>
    </row>
    <row r="170" ht="13.5" customHeight="1">
      <c r="A170" s="27"/>
      <c r="B170" s="27"/>
      <c r="C170" s="27"/>
      <c r="D170" s="27"/>
      <c r="E170" s="27"/>
      <c r="F170" s="78"/>
      <c r="G170" s="621"/>
      <c r="H170" s="27"/>
      <c r="I170" s="27"/>
      <c r="J170" s="27"/>
      <c r="K170" s="27"/>
      <c r="L170" s="27"/>
      <c r="M170" s="27"/>
      <c r="N170" s="27"/>
      <c r="O170" s="27"/>
      <c r="P170" s="27"/>
      <c r="Q170" s="27"/>
      <c r="R170" s="27"/>
      <c r="S170" s="27"/>
      <c r="T170" s="27"/>
      <c r="U170" s="27"/>
      <c r="V170" s="27"/>
      <c r="W170" s="27"/>
      <c r="X170" s="27"/>
      <c r="Y170" s="27"/>
      <c r="Z170" s="27"/>
      <c r="AA170" s="27"/>
    </row>
    <row r="171" ht="13.5" customHeight="1">
      <c r="A171" s="27"/>
      <c r="B171" s="27"/>
      <c r="C171" s="27"/>
      <c r="D171" s="27"/>
      <c r="E171" s="27"/>
      <c r="F171" s="78"/>
      <c r="G171" s="621"/>
      <c r="H171" s="27"/>
      <c r="I171" s="27"/>
      <c r="J171" s="27"/>
      <c r="K171" s="27"/>
      <c r="L171" s="27"/>
      <c r="M171" s="27"/>
      <c r="N171" s="27"/>
      <c r="O171" s="27"/>
      <c r="P171" s="27"/>
      <c r="Q171" s="27"/>
      <c r="R171" s="27"/>
      <c r="S171" s="27"/>
      <c r="T171" s="27"/>
      <c r="U171" s="27"/>
      <c r="V171" s="27"/>
      <c r="W171" s="27"/>
      <c r="X171" s="27"/>
      <c r="Y171" s="27"/>
      <c r="Z171" s="27"/>
      <c r="AA171" s="27"/>
    </row>
    <row r="172" ht="13.5" customHeight="1">
      <c r="A172" s="27"/>
      <c r="B172" s="27"/>
      <c r="C172" s="27"/>
      <c r="D172" s="27"/>
      <c r="E172" s="27"/>
      <c r="F172" s="78"/>
      <c r="G172" s="621"/>
      <c r="H172" s="27"/>
      <c r="I172" s="27"/>
      <c r="J172" s="27"/>
      <c r="K172" s="27"/>
      <c r="L172" s="27"/>
      <c r="M172" s="27"/>
      <c r="N172" s="27"/>
      <c r="O172" s="27"/>
      <c r="P172" s="27"/>
      <c r="Q172" s="27"/>
      <c r="R172" s="27"/>
      <c r="S172" s="27"/>
      <c r="T172" s="27"/>
      <c r="U172" s="27"/>
      <c r="V172" s="27"/>
      <c r="W172" s="27"/>
      <c r="X172" s="27"/>
      <c r="Y172" s="27"/>
      <c r="Z172" s="27"/>
      <c r="AA172" s="27"/>
    </row>
    <row r="173" ht="13.5" customHeight="1">
      <c r="A173" s="27"/>
      <c r="B173" s="27"/>
      <c r="C173" s="27"/>
      <c r="D173" s="27"/>
      <c r="E173" s="27"/>
      <c r="F173" s="78"/>
      <c r="G173" s="621"/>
      <c r="H173" s="27"/>
      <c r="I173" s="27"/>
      <c r="J173" s="27"/>
      <c r="K173" s="27"/>
      <c r="L173" s="27"/>
      <c r="M173" s="27"/>
      <c r="N173" s="27"/>
      <c r="O173" s="27"/>
      <c r="P173" s="27"/>
      <c r="Q173" s="27"/>
      <c r="R173" s="27"/>
      <c r="S173" s="27"/>
      <c r="T173" s="27"/>
      <c r="U173" s="27"/>
      <c r="V173" s="27"/>
      <c r="W173" s="27"/>
      <c r="X173" s="27"/>
      <c r="Y173" s="27"/>
      <c r="Z173" s="27"/>
      <c r="AA173" s="27"/>
    </row>
    <row r="174" ht="13.5" customHeight="1">
      <c r="A174" s="27"/>
      <c r="B174" s="27"/>
      <c r="C174" s="27"/>
      <c r="D174" s="27"/>
      <c r="E174" s="27"/>
      <c r="F174" s="78"/>
      <c r="G174" s="621"/>
      <c r="H174" s="27"/>
      <c r="I174" s="27"/>
      <c r="J174" s="27"/>
      <c r="K174" s="27"/>
      <c r="L174" s="27"/>
      <c r="M174" s="27"/>
      <c r="N174" s="27"/>
      <c r="O174" s="27"/>
      <c r="P174" s="27"/>
      <c r="Q174" s="27"/>
      <c r="R174" s="27"/>
      <c r="S174" s="27"/>
      <c r="T174" s="27"/>
      <c r="U174" s="27"/>
      <c r="V174" s="27"/>
      <c r="W174" s="27"/>
      <c r="X174" s="27"/>
      <c r="Y174" s="27"/>
      <c r="Z174" s="27"/>
      <c r="AA174" s="27"/>
    </row>
    <row r="175" ht="13.5" customHeight="1">
      <c r="A175" s="27"/>
      <c r="B175" s="27"/>
      <c r="C175" s="27"/>
      <c r="D175" s="27"/>
      <c r="E175" s="27"/>
      <c r="F175" s="78"/>
      <c r="G175" s="621"/>
      <c r="H175" s="27"/>
      <c r="I175" s="27"/>
      <c r="J175" s="27"/>
      <c r="K175" s="27"/>
      <c r="L175" s="27"/>
      <c r="M175" s="27"/>
      <c r="N175" s="27"/>
      <c r="O175" s="27"/>
      <c r="P175" s="27"/>
      <c r="Q175" s="27"/>
      <c r="R175" s="27"/>
      <c r="S175" s="27"/>
      <c r="T175" s="27"/>
      <c r="U175" s="27"/>
      <c r="V175" s="27"/>
      <c r="W175" s="27"/>
      <c r="X175" s="27"/>
      <c r="Y175" s="27"/>
      <c r="Z175" s="27"/>
      <c r="AA175" s="27"/>
    </row>
    <row r="176" ht="13.5" customHeight="1">
      <c r="A176" s="27"/>
      <c r="B176" s="27"/>
      <c r="C176" s="27"/>
      <c r="D176" s="27"/>
      <c r="E176" s="27"/>
      <c r="F176" s="78"/>
      <c r="G176" s="621"/>
      <c r="H176" s="27"/>
      <c r="I176" s="27"/>
      <c r="J176" s="27"/>
      <c r="K176" s="27"/>
      <c r="L176" s="27"/>
      <c r="M176" s="27"/>
      <c r="N176" s="27"/>
      <c r="O176" s="27"/>
      <c r="P176" s="27"/>
      <c r="Q176" s="27"/>
      <c r="R176" s="27"/>
      <c r="S176" s="27"/>
      <c r="T176" s="27"/>
      <c r="U176" s="27"/>
      <c r="V176" s="27"/>
      <c r="W176" s="27"/>
      <c r="X176" s="27"/>
      <c r="Y176" s="27"/>
      <c r="Z176" s="27"/>
      <c r="AA176" s="27"/>
    </row>
    <row r="177" ht="13.5" customHeight="1">
      <c r="A177" s="27"/>
      <c r="B177" s="27"/>
      <c r="C177" s="27"/>
      <c r="D177" s="27"/>
      <c r="E177" s="27"/>
      <c r="F177" s="78"/>
      <c r="G177" s="621"/>
      <c r="H177" s="27"/>
      <c r="I177" s="27"/>
      <c r="J177" s="27"/>
      <c r="K177" s="27"/>
      <c r="L177" s="27"/>
      <c r="M177" s="27"/>
      <c r="N177" s="27"/>
      <c r="O177" s="27"/>
      <c r="P177" s="27"/>
      <c r="Q177" s="27"/>
      <c r="R177" s="27"/>
      <c r="S177" s="27"/>
      <c r="T177" s="27"/>
      <c r="U177" s="27"/>
      <c r="V177" s="27"/>
      <c r="W177" s="27"/>
      <c r="X177" s="27"/>
      <c r="Y177" s="27"/>
      <c r="Z177" s="27"/>
      <c r="AA177" s="27"/>
    </row>
    <row r="178" ht="13.5" customHeight="1">
      <c r="A178" s="27"/>
      <c r="B178" s="27"/>
      <c r="C178" s="27"/>
      <c r="D178" s="27"/>
      <c r="E178" s="27"/>
      <c r="F178" s="78"/>
      <c r="G178" s="621"/>
      <c r="H178" s="27"/>
      <c r="I178" s="27"/>
      <c r="J178" s="27"/>
      <c r="K178" s="27"/>
      <c r="L178" s="27"/>
      <c r="M178" s="27"/>
      <c r="N178" s="27"/>
      <c r="O178" s="27"/>
      <c r="P178" s="27"/>
      <c r="Q178" s="27"/>
      <c r="R178" s="27"/>
      <c r="S178" s="27"/>
      <c r="T178" s="27"/>
      <c r="U178" s="27"/>
      <c r="V178" s="27"/>
      <c r="W178" s="27"/>
      <c r="X178" s="27"/>
      <c r="Y178" s="27"/>
      <c r="Z178" s="27"/>
      <c r="AA178" s="27"/>
    </row>
    <row r="179" ht="13.5" customHeight="1">
      <c r="A179" s="27"/>
      <c r="B179" s="27"/>
      <c r="C179" s="27"/>
      <c r="D179" s="27"/>
      <c r="E179" s="27"/>
      <c r="F179" s="78"/>
      <c r="G179" s="621"/>
      <c r="H179" s="27"/>
      <c r="I179" s="27"/>
      <c r="J179" s="27"/>
      <c r="K179" s="27"/>
      <c r="L179" s="27"/>
      <c r="M179" s="27"/>
      <c r="N179" s="27"/>
      <c r="O179" s="27"/>
      <c r="P179" s="27"/>
      <c r="Q179" s="27"/>
      <c r="R179" s="27"/>
      <c r="S179" s="27"/>
      <c r="T179" s="27"/>
      <c r="U179" s="27"/>
      <c r="V179" s="27"/>
      <c r="W179" s="27"/>
      <c r="X179" s="27"/>
      <c r="Y179" s="27"/>
      <c r="Z179" s="27"/>
      <c r="AA179" s="27"/>
    </row>
    <row r="180" ht="13.5" customHeight="1">
      <c r="A180" s="27"/>
      <c r="B180" s="27"/>
      <c r="C180" s="27"/>
      <c r="D180" s="27"/>
      <c r="E180" s="27"/>
      <c r="F180" s="78"/>
      <c r="G180" s="621"/>
      <c r="H180" s="27"/>
      <c r="I180" s="27"/>
      <c r="J180" s="27"/>
      <c r="K180" s="27"/>
      <c r="L180" s="27"/>
      <c r="M180" s="27"/>
      <c r="N180" s="27"/>
      <c r="O180" s="27"/>
      <c r="P180" s="27"/>
      <c r="Q180" s="27"/>
      <c r="R180" s="27"/>
      <c r="S180" s="27"/>
      <c r="T180" s="27"/>
      <c r="U180" s="27"/>
      <c r="V180" s="27"/>
      <c r="W180" s="27"/>
      <c r="X180" s="27"/>
      <c r="Y180" s="27"/>
      <c r="Z180" s="27"/>
      <c r="AA180" s="27"/>
    </row>
    <row r="181" ht="13.5" customHeight="1">
      <c r="A181" s="27"/>
      <c r="B181" s="27"/>
      <c r="C181" s="27"/>
      <c r="D181" s="27"/>
      <c r="E181" s="27"/>
      <c r="F181" s="78"/>
      <c r="G181" s="621"/>
      <c r="H181" s="27"/>
      <c r="I181" s="27"/>
      <c r="J181" s="27"/>
      <c r="K181" s="27"/>
      <c r="L181" s="27"/>
      <c r="M181" s="27"/>
      <c r="N181" s="27"/>
      <c r="O181" s="27"/>
      <c r="P181" s="27"/>
      <c r="Q181" s="27"/>
      <c r="R181" s="27"/>
      <c r="S181" s="27"/>
      <c r="T181" s="27"/>
      <c r="U181" s="27"/>
      <c r="V181" s="27"/>
      <c r="W181" s="27"/>
      <c r="X181" s="27"/>
      <c r="Y181" s="27"/>
      <c r="Z181" s="27"/>
      <c r="AA181" s="27"/>
    </row>
    <row r="182" ht="13.5" customHeight="1">
      <c r="A182" s="27"/>
      <c r="B182" s="27"/>
      <c r="C182" s="27"/>
      <c r="D182" s="27"/>
      <c r="E182" s="27"/>
      <c r="F182" s="78"/>
      <c r="G182" s="621"/>
      <c r="H182" s="27"/>
      <c r="I182" s="27"/>
      <c r="J182" s="27"/>
      <c r="K182" s="27"/>
      <c r="L182" s="27"/>
      <c r="M182" s="27"/>
      <c r="N182" s="27"/>
      <c r="O182" s="27"/>
      <c r="P182" s="27"/>
      <c r="Q182" s="27"/>
      <c r="R182" s="27"/>
      <c r="S182" s="27"/>
      <c r="T182" s="27"/>
      <c r="U182" s="27"/>
      <c r="V182" s="27"/>
      <c r="W182" s="27"/>
      <c r="X182" s="27"/>
      <c r="Y182" s="27"/>
      <c r="Z182" s="27"/>
      <c r="AA182" s="27"/>
    </row>
    <row r="183" ht="13.5" customHeight="1">
      <c r="A183" s="27"/>
      <c r="B183" s="27"/>
      <c r="C183" s="27"/>
      <c r="D183" s="27"/>
      <c r="E183" s="27"/>
      <c r="F183" s="78"/>
      <c r="G183" s="621"/>
      <c r="H183" s="27"/>
      <c r="I183" s="27"/>
      <c r="J183" s="27"/>
      <c r="K183" s="27"/>
      <c r="L183" s="27"/>
      <c r="M183" s="27"/>
      <c r="N183" s="27"/>
      <c r="O183" s="27"/>
      <c r="P183" s="27"/>
      <c r="Q183" s="27"/>
      <c r="R183" s="27"/>
      <c r="S183" s="27"/>
      <c r="T183" s="27"/>
      <c r="U183" s="27"/>
      <c r="V183" s="27"/>
      <c r="W183" s="27"/>
      <c r="X183" s="27"/>
      <c r="Y183" s="27"/>
      <c r="Z183" s="27"/>
      <c r="AA183" s="27"/>
    </row>
    <row r="184" ht="13.5" customHeight="1">
      <c r="A184" s="27"/>
      <c r="B184" s="27"/>
      <c r="C184" s="27"/>
      <c r="D184" s="27"/>
      <c r="E184" s="27"/>
      <c r="F184" s="78"/>
      <c r="G184" s="621"/>
      <c r="H184" s="27"/>
      <c r="I184" s="27"/>
      <c r="J184" s="27"/>
      <c r="K184" s="27"/>
      <c r="L184" s="27"/>
      <c r="M184" s="27"/>
      <c r="N184" s="27"/>
      <c r="O184" s="27"/>
      <c r="P184" s="27"/>
      <c r="Q184" s="27"/>
      <c r="R184" s="27"/>
      <c r="S184" s="27"/>
      <c r="T184" s="27"/>
      <c r="U184" s="27"/>
      <c r="V184" s="27"/>
      <c r="W184" s="27"/>
      <c r="X184" s="27"/>
      <c r="Y184" s="27"/>
      <c r="Z184" s="27"/>
      <c r="AA184" s="27"/>
    </row>
    <row r="185" ht="13.5" customHeight="1">
      <c r="A185" s="27"/>
      <c r="B185" s="27"/>
      <c r="C185" s="27"/>
      <c r="D185" s="27"/>
      <c r="E185" s="27"/>
      <c r="F185" s="78"/>
      <c r="G185" s="621"/>
      <c r="H185" s="27"/>
      <c r="I185" s="27"/>
      <c r="J185" s="27"/>
      <c r="K185" s="27"/>
      <c r="L185" s="27"/>
      <c r="M185" s="27"/>
      <c r="N185" s="27"/>
      <c r="O185" s="27"/>
      <c r="P185" s="27"/>
      <c r="Q185" s="27"/>
      <c r="R185" s="27"/>
      <c r="S185" s="27"/>
      <c r="T185" s="27"/>
      <c r="U185" s="27"/>
      <c r="V185" s="27"/>
      <c r="W185" s="27"/>
      <c r="X185" s="27"/>
      <c r="Y185" s="27"/>
      <c r="Z185" s="27"/>
      <c r="AA185" s="27"/>
    </row>
    <row r="186" ht="13.5" customHeight="1">
      <c r="A186" s="27"/>
      <c r="B186" s="27"/>
      <c r="C186" s="27"/>
      <c r="D186" s="27"/>
      <c r="E186" s="27"/>
      <c r="F186" s="78"/>
      <c r="G186" s="621"/>
      <c r="H186" s="27"/>
      <c r="I186" s="27"/>
      <c r="J186" s="27"/>
      <c r="K186" s="27"/>
      <c r="L186" s="27"/>
      <c r="M186" s="27"/>
      <c r="N186" s="27"/>
      <c r="O186" s="27"/>
      <c r="P186" s="27"/>
      <c r="Q186" s="27"/>
      <c r="R186" s="27"/>
      <c r="S186" s="27"/>
      <c r="T186" s="27"/>
      <c r="U186" s="27"/>
      <c r="V186" s="27"/>
      <c r="W186" s="27"/>
      <c r="X186" s="27"/>
      <c r="Y186" s="27"/>
      <c r="Z186" s="27"/>
      <c r="AA186" s="27"/>
    </row>
    <row r="187" ht="13.5" customHeight="1">
      <c r="A187" s="27"/>
      <c r="B187" s="27"/>
      <c r="C187" s="27"/>
      <c r="D187" s="27"/>
      <c r="E187" s="27"/>
      <c r="F187" s="78"/>
      <c r="G187" s="621"/>
      <c r="H187" s="27"/>
      <c r="I187" s="27"/>
      <c r="J187" s="27"/>
      <c r="K187" s="27"/>
      <c r="L187" s="27"/>
      <c r="M187" s="27"/>
      <c r="N187" s="27"/>
      <c r="O187" s="27"/>
      <c r="P187" s="27"/>
      <c r="Q187" s="27"/>
      <c r="R187" s="27"/>
      <c r="S187" s="27"/>
      <c r="T187" s="27"/>
      <c r="U187" s="27"/>
      <c r="V187" s="27"/>
      <c r="W187" s="27"/>
      <c r="X187" s="27"/>
      <c r="Y187" s="27"/>
      <c r="Z187" s="27"/>
      <c r="AA187" s="27"/>
    </row>
    <row r="188" ht="13.5" customHeight="1">
      <c r="A188" s="27"/>
      <c r="B188" s="27"/>
      <c r="C188" s="27"/>
      <c r="D188" s="27"/>
      <c r="E188" s="27"/>
      <c r="F188" s="78"/>
      <c r="G188" s="621"/>
      <c r="H188" s="27"/>
      <c r="I188" s="27"/>
      <c r="J188" s="27"/>
      <c r="K188" s="27"/>
      <c r="L188" s="27"/>
      <c r="M188" s="27"/>
      <c r="N188" s="27"/>
      <c r="O188" s="27"/>
      <c r="P188" s="27"/>
      <c r="Q188" s="27"/>
      <c r="R188" s="27"/>
      <c r="S188" s="27"/>
      <c r="T188" s="27"/>
      <c r="U188" s="27"/>
      <c r="V188" s="27"/>
      <c r="W188" s="27"/>
      <c r="X188" s="27"/>
      <c r="Y188" s="27"/>
      <c r="Z188" s="27"/>
      <c r="AA188" s="27"/>
    </row>
    <row r="189" ht="13.5" customHeight="1">
      <c r="A189" s="27"/>
      <c r="B189" s="27"/>
      <c r="C189" s="27"/>
      <c r="D189" s="27"/>
      <c r="E189" s="27"/>
      <c r="F189" s="78"/>
      <c r="G189" s="621"/>
      <c r="H189" s="27"/>
      <c r="I189" s="27"/>
      <c r="J189" s="27"/>
      <c r="K189" s="27"/>
      <c r="L189" s="27"/>
      <c r="M189" s="27"/>
      <c r="N189" s="27"/>
      <c r="O189" s="27"/>
      <c r="P189" s="27"/>
      <c r="Q189" s="27"/>
      <c r="R189" s="27"/>
      <c r="S189" s="27"/>
      <c r="T189" s="27"/>
      <c r="U189" s="27"/>
      <c r="V189" s="27"/>
      <c r="W189" s="27"/>
      <c r="X189" s="27"/>
      <c r="Y189" s="27"/>
      <c r="Z189" s="27"/>
      <c r="AA189" s="27"/>
    </row>
    <row r="190" ht="13.5" customHeight="1">
      <c r="A190" s="27"/>
      <c r="B190" s="27"/>
      <c r="C190" s="27"/>
      <c r="D190" s="27"/>
      <c r="E190" s="27"/>
      <c r="F190" s="78"/>
      <c r="G190" s="621"/>
      <c r="H190" s="27"/>
      <c r="I190" s="27"/>
      <c r="J190" s="27"/>
      <c r="K190" s="27"/>
      <c r="L190" s="27"/>
      <c r="M190" s="27"/>
      <c r="N190" s="27"/>
      <c r="O190" s="27"/>
      <c r="P190" s="27"/>
      <c r="Q190" s="27"/>
      <c r="R190" s="27"/>
      <c r="S190" s="27"/>
      <c r="T190" s="27"/>
      <c r="U190" s="27"/>
      <c r="V190" s="27"/>
      <c r="W190" s="27"/>
      <c r="X190" s="27"/>
      <c r="Y190" s="27"/>
      <c r="Z190" s="27"/>
      <c r="AA190" s="27"/>
    </row>
    <row r="191" ht="13.5" customHeight="1">
      <c r="A191" s="27"/>
      <c r="B191" s="27"/>
      <c r="C191" s="27"/>
      <c r="D191" s="27"/>
      <c r="E191" s="27"/>
      <c r="F191" s="78"/>
      <c r="G191" s="621"/>
      <c r="H191" s="27"/>
      <c r="I191" s="27"/>
      <c r="J191" s="27"/>
      <c r="K191" s="27"/>
      <c r="L191" s="27"/>
      <c r="M191" s="27"/>
      <c r="N191" s="27"/>
      <c r="O191" s="27"/>
      <c r="P191" s="27"/>
      <c r="Q191" s="27"/>
      <c r="R191" s="27"/>
      <c r="S191" s="27"/>
      <c r="T191" s="27"/>
      <c r="U191" s="27"/>
      <c r="V191" s="27"/>
      <c r="W191" s="27"/>
      <c r="X191" s="27"/>
      <c r="Y191" s="27"/>
      <c r="Z191" s="27"/>
      <c r="AA191" s="27"/>
    </row>
    <row r="192" ht="13.5" customHeight="1">
      <c r="A192" s="27"/>
      <c r="B192" s="27"/>
      <c r="C192" s="27"/>
      <c r="D192" s="27"/>
      <c r="E192" s="27"/>
      <c r="F192" s="78"/>
      <c r="G192" s="621"/>
      <c r="H192" s="27"/>
      <c r="I192" s="27"/>
      <c r="J192" s="27"/>
      <c r="K192" s="27"/>
      <c r="L192" s="27"/>
      <c r="M192" s="27"/>
      <c r="N192" s="27"/>
      <c r="O192" s="27"/>
      <c r="P192" s="27"/>
      <c r="Q192" s="27"/>
      <c r="R192" s="27"/>
      <c r="S192" s="27"/>
      <c r="T192" s="27"/>
      <c r="U192" s="27"/>
      <c r="V192" s="27"/>
      <c r="W192" s="27"/>
      <c r="X192" s="27"/>
      <c r="Y192" s="27"/>
      <c r="Z192" s="27"/>
      <c r="AA192" s="27"/>
    </row>
    <row r="193" ht="13.5" customHeight="1">
      <c r="A193" s="27"/>
      <c r="B193" s="27"/>
      <c r="C193" s="27"/>
      <c r="D193" s="27"/>
      <c r="E193" s="27"/>
      <c r="F193" s="78"/>
      <c r="G193" s="621"/>
      <c r="H193" s="27"/>
      <c r="I193" s="27"/>
      <c r="J193" s="27"/>
      <c r="K193" s="27"/>
      <c r="L193" s="27"/>
      <c r="M193" s="27"/>
      <c r="N193" s="27"/>
      <c r="O193" s="27"/>
      <c r="P193" s="27"/>
      <c r="Q193" s="27"/>
      <c r="R193" s="27"/>
      <c r="S193" s="27"/>
      <c r="T193" s="27"/>
      <c r="U193" s="27"/>
      <c r="V193" s="27"/>
      <c r="W193" s="27"/>
      <c r="X193" s="27"/>
      <c r="Y193" s="27"/>
      <c r="Z193" s="27"/>
      <c r="AA193" s="27"/>
    </row>
    <row r="194" ht="13.5" customHeight="1">
      <c r="A194" s="27"/>
      <c r="B194" s="27"/>
      <c r="C194" s="27"/>
      <c r="D194" s="27"/>
      <c r="E194" s="27"/>
      <c r="F194" s="78"/>
      <c r="G194" s="621"/>
      <c r="H194" s="27"/>
      <c r="I194" s="27"/>
      <c r="J194" s="27"/>
      <c r="K194" s="27"/>
      <c r="L194" s="27"/>
      <c r="M194" s="27"/>
      <c r="N194" s="27"/>
      <c r="O194" s="27"/>
      <c r="P194" s="27"/>
      <c r="Q194" s="27"/>
      <c r="R194" s="27"/>
      <c r="S194" s="27"/>
      <c r="T194" s="27"/>
      <c r="U194" s="27"/>
      <c r="V194" s="27"/>
      <c r="W194" s="27"/>
      <c r="X194" s="27"/>
      <c r="Y194" s="27"/>
      <c r="Z194" s="27"/>
      <c r="AA194" s="27"/>
    </row>
    <row r="195" ht="13.5" customHeight="1">
      <c r="A195" s="27"/>
      <c r="B195" s="27"/>
      <c r="C195" s="27"/>
      <c r="D195" s="27"/>
      <c r="E195" s="27"/>
      <c r="F195" s="78"/>
      <c r="G195" s="621"/>
      <c r="H195" s="27"/>
      <c r="I195" s="27"/>
      <c r="J195" s="27"/>
      <c r="K195" s="27"/>
      <c r="L195" s="27"/>
      <c r="M195" s="27"/>
      <c r="N195" s="27"/>
      <c r="O195" s="27"/>
      <c r="P195" s="27"/>
      <c r="Q195" s="27"/>
      <c r="R195" s="27"/>
      <c r="S195" s="27"/>
      <c r="T195" s="27"/>
      <c r="U195" s="27"/>
      <c r="V195" s="27"/>
      <c r="W195" s="27"/>
      <c r="X195" s="27"/>
      <c r="Y195" s="27"/>
      <c r="Z195" s="27"/>
      <c r="AA195" s="27"/>
    </row>
    <row r="196" ht="13.5" customHeight="1">
      <c r="A196" s="27"/>
      <c r="B196" s="27"/>
      <c r="C196" s="27"/>
      <c r="D196" s="27"/>
      <c r="E196" s="27"/>
      <c r="F196" s="78"/>
      <c r="G196" s="621"/>
      <c r="H196" s="27"/>
      <c r="I196" s="27"/>
      <c r="J196" s="27"/>
      <c r="K196" s="27"/>
      <c r="L196" s="27"/>
      <c r="M196" s="27"/>
      <c r="N196" s="27"/>
      <c r="O196" s="27"/>
      <c r="P196" s="27"/>
      <c r="Q196" s="27"/>
      <c r="R196" s="27"/>
      <c r="S196" s="27"/>
      <c r="T196" s="27"/>
      <c r="U196" s="27"/>
      <c r="V196" s="27"/>
      <c r="W196" s="27"/>
      <c r="X196" s="27"/>
      <c r="Y196" s="27"/>
      <c r="Z196" s="27"/>
      <c r="AA196" s="27"/>
    </row>
    <row r="197" ht="13.5" customHeight="1">
      <c r="A197" s="27"/>
      <c r="B197" s="27"/>
      <c r="C197" s="27"/>
      <c r="D197" s="27"/>
      <c r="E197" s="27"/>
      <c r="F197" s="78"/>
      <c r="G197" s="621"/>
      <c r="H197" s="27"/>
      <c r="I197" s="27"/>
      <c r="J197" s="27"/>
      <c r="K197" s="27"/>
      <c r="L197" s="27"/>
      <c r="M197" s="27"/>
      <c r="N197" s="27"/>
      <c r="O197" s="27"/>
      <c r="P197" s="27"/>
      <c r="Q197" s="27"/>
      <c r="R197" s="27"/>
      <c r="S197" s="27"/>
      <c r="T197" s="27"/>
      <c r="U197" s="27"/>
      <c r="V197" s="27"/>
      <c r="W197" s="27"/>
      <c r="X197" s="27"/>
      <c r="Y197" s="27"/>
      <c r="Z197" s="27"/>
      <c r="AA197" s="27"/>
    </row>
    <row r="198" ht="13.5" customHeight="1">
      <c r="A198" s="27"/>
      <c r="B198" s="27"/>
      <c r="C198" s="27"/>
      <c r="D198" s="27"/>
      <c r="E198" s="27"/>
      <c r="F198" s="78"/>
      <c r="G198" s="621"/>
      <c r="H198" s="27"/>
      <c r="I198" s="27"/>
      <c r="J198" s="27"/>
      <c r="K198" s="27"/>
      <c r="L198" s="27"/>
      <c r="M198" s="27"/>
      <c r="N198" s="27"/>
      <c r="O198" s="27"/>
      <c r="P198" s="27"/>
      <c r="Q198" s="27"/>
      <c r="R198" s="27"/>
      <c r="S198" s="27"/>
      <c r="T198" s="27"/>
      <c r="U198" s="27"/>
      <c r="V198" s="27"/>
      <c r="W198" s="27"/>
      <c r="X198" s="27"/>
      <c r="Y198" s="27"/>
      <c r="Z198" s="27"/>
      <c r="AA198" s="27"/>
    </row>
    <row r="199" ht="13.5" customHeight="1">
      <c r="A199" s="27"/>
      <c r="B199" s="27"/>
      <c r="C199" s="27"/>
      <c r="D199" s="27"/>
      <c r="E199" s="27"/>
      <c r="F199" s="78"/>
      <c r="G199" s="621"/>
      <c r="H199" s="27"/>
      <c r="I199" s="27"/>
      <c r="J199" s="27"/>
      <c r="K199" s="27"/>
      <c r="L199" s="27"/>
      <c r="M199" s="27"/>
      <c r="N199" s="27"/>
      <c r="O199" s="27"/>
      <c r="P199" s="27"/>
      <c r="Q199" s="27"/>
      <c r="R199" s="27"/>
      <c r="S199" s="27"/>
      <c r="T199" s="27"/>
      <c r="U199" s="27"/>
      <c r="V199" s="27"/>
      <c r="W199" s="27"/>
      <c r="X199" s="27"/>
      <c r="Y199" s="27"/>
      <c r="Z199" s="27"/>
      <c r="AA199" s="27"/>
    </row>
    <row r="200" ht="13.5" customHeight="1">
      <c r="A200" s="27"/>
      <c r="B200" s="27"/>
      <c r="C200" s="27"/>
      <c r="D200" s="27"/>
      <c r="E200" s="27"/>
      <c r="F200" s="78"/>
      <c r="G200" s="621"/>
      <c r="H200" s="27"/>
      <c r="I200" s="27"/>
      <c r="J200" s="27"/>
      <c r="K200" s="27"/>
      <c r="L200" s="27"/>
      <c r="M200" s="27"/>
      <c r="N200" s="27"/>
      <c r="O200" s="27"/>
      <c r="P200" s="27"/>
      <c r="Q200" s="27"/>
      <c r="R200" s="27"/>
      <c r="S200" s="27"/>
      <c r="T200" s="27"/>
      <c r="U200" s="27"/>
      <c r="V200" s="27"/>
      <c r="W200" s="27"/>
      <c r="X200" s="27"/>
      <c r="Y200" s="27"/>
      <c r="Z200" s="27"/>
      <c r="AA200" s="27"/>
    </row>
    <row r="201" ht="13.5" customHeight="1">
      <c r="A201" s="27"/>
      <c r="B201" s="27"/>
      <c r="C201" s="27"/>
      <c r="D201" s="27"/>
      <c r="E201" s="27"/>
      <c r="F201" s="78"/>
      <c r="G201" s="621"/>
      <c r="H201" s="27"/>
      <c r="I201" s="27"/>
      <c r="J201" s="27"/>
      <c r="K201" s="27"/>
      <c r="L201" s="27"/>
      <c r="M201" s="27"/>
      <c r="N201" s="27"/>
      <c r="O201" s="27"/>
      <c r="P201" s="27"/>
      <c r="Q201" s="27"/>
      <c r="R201" s="27"/>
      <c r="S201" s="27"/>
      <c r="T201" s="27"/>
      <c r="U201" s="27"/>
      <c r="V201" s="27"/>
      <c r="W201" s="27"/>
      <c r="X201" s="27"/>
      <c r="Y201" s="27"/>
      <c r="Z201" s="27"/>
      <c r="AA201" s="27"/>
    </row>
    <row r="202" ht="13.5" customHeight="1">
      <c r="A202" s="27"/>
      <c r="B202" s="27"/>
      <c r="C202" s="27"/>
      <c r="D202" s="27"/>
      <c r="E202" s="27"/>
      <c r="F202" s="78"/>
      <c r="G202" s="621"/>
      <c r="H202" s="27"/>
      <c r="I202" s="27"/>
      <c r="J202" s="27"/>
      <c r="K202" s="27"/>
      <c r="L202" s="27"/>
      <c r="M202" s="27"/>
      <c r="N202" s="27"/>
      <c r="O202" s="27"/>
      <c r="P202" s="27"/>
      <c r="Q202" s="27"/>
      <c r="R202" s="27"/>
      <c r="S202" s="27"/>
      <c r="T202" s="27"/>
      <c r="U202" s="27"/>
      <c r="V202" s="27"/>
      <c r="W202" s="27"/>
      <c r="X202" s="27"/>
      <c r="Y202" s="27"/>
      <c r="Z202" s="27"/>
      <c r="AA202" s="27"/>
    </row>
    <row r="203" ht="13.5" customHeight="1">
      <c r="A203" s="27"/>
      <c r="B203" s="27"/>
      <c r="C203" s="27"/>
      <c r="D203" s="27"/>
      <c r="E203" s="27"/>
      <c r="F203" s="78"/>
      <c r="G203" s="621"/>
      <c r="H203" s="27"/>
      <c r="I203" s="27"/>
      <c r="J203" s="27"/>
      <c r="K203" s="27"/>
      <c r="L203" s="27"/>
      <c r="M203" s="27"/>
      <c r="N203" s="27"/>
      <c r="O203" s="27"/>
      <c r="P203" s="27"/>
      <c r="Q203" s="27"/>
      <c r="R203" s="27"/>
      <c r="S203" s="27"/>
      <c r="T203" s="27"/>
      <c r="U203" s="27"/>
      <c r="V203" s="27"/>
      <c r="W203" s="27"/>
      <c r="X203" s="27"/>
      <c r="Y203" s="27"/>
      <c r="Z203" s="27"/>
      <c r="AA203" s="27"/>
    </row>
    <row r="204" ht="13.5" customHeight="1">
      <c r="A204" s="27"/>
      <c r="B204" s="27"/>
      <c r="C204" s="27"/>
      <c r="D204" s="27"/>
      <c r="E204" s="27"/>
      <c r="F204" s="78"/>
      <c r="G204" s="621"/>
      <c r="H204" s="27"/>
      <c r="I204" s="27"/>
      <c r="J204" s="27"/>
      <c r="K204" s="27"/>
      <c r="L204" s="27"/>
      <c r="M204" s="27"/>
      <c r="N204" s="27"/>
      <c r="O204" s="27"/>
      <c r="P204" s="27"/>
      <c r="Q204" s="27"/>
      <c r="R204" s="27"/>
      <c r="S204" s="27"/>
      <c r="T204" s="27"/>
      <c r="U204" s="27"/>
      <c r="V204" s="27"/>
      <c r="W204" s="27"/>
      <c r="X204" s="27"/>
      <c r="Y204" s="27"/>
      <c r="Z204" s="27"/>
      <c r="AA204" s="27"/>
    </row>
    <row r="205" ht="13.5" customHeight="1">
      <c r="A205" s="27"/>
      <c r="B205" s="27"/>
      <c r="C205" s="27"/>
      <c r="D205" s="27"/>
      <c r="E205" s="27"/>
      <c r="F205" s="78"/>
      <c r="G205" s="621"/>
      <c r="H205" s="27"/>
      <c r="I205" s="27"/>
      <c r="J205" s="27"/>
      <c r="K205" s="27"/>
      <c r="L205" s="27"/>
      <c r="M205" s="27"/>
      <c r="N205" s="27"/>
      <c r="O205" s="27"/>
      <c r="P205" s="27"/>
      <c r="Q205" s="27"/>
      <c r="R205" s="27"/>
      <c r="S205" s="27"/>
      <c r="T205" s="27"/>
      <c r="U205" s="27"/>
      <c r="V205" s="27"/>
      <c r="W205" s="27"/>
      <c r="X205" s="27"/>
      <c r="Y205" s="27"/>
      <c r="Z205" s="27"/>
      <c r="AA205" s="27"/>
    </row>
    <row r="206" ht="13.5" customHeight="1">
      <c r="A206" s="27"/>
      <c r="B206" s="27"/>
      <c r="C206" s="27"/>
      <c r="D206" s="27"/>
      <c r="E206" s="27"/>
      <c r="F206" s="78"/>
      <c r="G206" s="621"/>
      <c r="H206" s="27"/>
      <c r="I206" s="27"/>
      <c r="J206" s="27"/>
      <c r="K206" s="27"/>
      <c r="L206" s="27"/>
      <c r="M206" s="27"/>
      <c r="N206" s="27"/>
      <c r="O206" s="27"/>
      <c r="P206" s="27"/>
      <c r="Q206" s="27"/>
      <c r="R206" s="27"/>
      <c r="S206" s="27"/>
      <c r="T206" s="27"/>
      <c r="U206" s="27"/>
      <c r="V206" s="27"/>
      <c r="W206" s="27"/>
      <c r="X206" s="27"/>
      <c r="Y206" s="27"/>
      <c r="Z206" s="27"/>
      <c r="AA206" s="27"/>
    </row>
    <row r="207" ht="13.5" customHeight="1">
      <c r="A207" s="27"/>
      <c r="B207" s="27"/>
      <c r="C207" s="27"/>
      <c r="D207" s="27"/>
      <c r="E207" s="27"/>
      <c r="F207" s="78"/>
      <c r="G207" s="621"/>
      <c r="H207" s="27"/>
      <c r="I207" s="27"/>
      <c r="J207" s="27"/>
      <c r="K207" s="27"/>
      <c r="L207" s="27"/>
      <c r="M207" s="27"/>
      <c r="N207" s="27"/>
      <c r="O207" s="27"/>
      <c r="P207" s="27"/>
      <c r="Q207" s="27"/>
      <c r="R207" s="27"/>
      <c r="S207" s="27"/>
      <c r="T207" s="27"/>
      <c r="U207" s="27"/>
      <c r="V207" s="27"/>
      <c r="W207" s="27"/>
      <c r="X207" s="27"/>
      <c r="Y207" s="27"/>
      <c r="Z207" s="27"/>
      <c r="AA207" s="27"/>
    </row>
    <row r="208" ht="13.5" customHeight="1">
      <c r="A208" s="27"/>
      <c r="B208" s="27"/>
      <c r="C208" s="27"/>
      <c r="D208" s="27"/>
      <c r="E208" s="27"/>
      <c r="F208" s="78"/>
      <c r="G208" s="621"/>
      <c r="H208" s="27"/>
      <c r="I208" s="27"/>
      <c r="J208" s="27"/>
      <c r="K208" s="27"/>
      <c r="L208" s="27"/>
      <c r="M208" s="27"/>
      <c r="N208" s="27"/>
      <c r="O208" s="27"/>
      <c r="P208" s="27"/>
      <c r="Q208" s="27"/>
      <c r="R208" s="27"/>
      <c r="S208" s="27"/>
      <c r="T208" s="27"/>
      <c r="U208" s="27"/>
      <c r="V208" s="27"/>
      <c r="W208" s="27"/>
      <c r="X208" s="27"/>
      <c r="Y208" s="27"/>
      <c r="Z208" s="27"/>
      <c r="AA208" s="27"/>
    </row>
    <row r="209" ht="13.5" customHeight="1">
      <c r="A209" s="27"/>
      <c r="B209" s="27"/>
      <c r="C209" s="27"/>
      <c r="D209" s="27"/>
      <c r="E209" s="27"/>
      <c r="F209" s="78"/>
      <c r="G209" s="621"/>
      <c r="H209" s="27"/>
      <c r="I209" s="27"/>
      <c r="J209" s="27"/>
      <c r="K209" s="27"/>
      <c r="L209" s="27"/>
      <c r="M209" s="27"/>
      <c r="N209" s="27"/>
      <c r="O209" s="27"/>
      <c r="P209" s="27"/>
      <c r="Q209" s="27"/>
      <c r="R209" s="27"/>
      <c r="S209" s="27"/>
      <c r="T209" s="27"/>
      <c r="U209" s="27"/>
      <c r="V209" s="27"/>
      <c r="W209" s="27"/>
      <c r="X209" s="27"/>
      <c r="Y209" s="27"/>
      <c r="Z209" s="27"/>
      <c r="AA209" s="27"/>
    </row>
    <row r="210" ht="13.5" customHeight="1">
      <c r="A210" s="27"/>
      <c r="B210" s="27"/>
      <c r="C210" s="27"/>
      <c r="D210" s="27"/>
      <c r="E210" s="27"/>
      <c r="F210" s="78"/>
      <c r="G210" s="621"/>
      <c r="H210" s="27"/>
      <c r="I210" s="27"/>
      <c r="J210" s="27"/>
      <c r="K210" s="27"/>
      <c r="L210" s="27"/>
      <c r="M210" s="27"/>
      <c r="N210" s="27"/>
      <c r="O210" s="27"/>
      <c r="P210" s="27"/>
      <c r="Q210" s="27"/>
      <c r="R210" s="27"/>
      <c r="S210" s="27"/>
      <c r="T210" s="27"/>
      <c r="U210" s="27"/>
      <c r="V210" s="27"/>
      <c r="W210" s="27"/>
      <c r="X210" s="27"/>
      <c r="Y210" s="27"/>
      <c r="Z210" s="27"/>
      <c r="AA210" s="27"/>
    </row>
    <row r="211" ht="13.5" customHeight="1">
      <c r="A211" s="27"/>
      <c r="B211" s="27"/>
      <c r="C211" s="27"/>
      <c r="D211" s="27"/>
      <c r="E211" s="27"/>
      <c r="F211" s="78"/>
      <c r="G211" s="621"/>
      <c r="H211" s="27"/>
      <c r="I211" s="27"/>
      <c r="J211" s="27"/>
      <c r="K211" s="27"/>
      <c r="L211" s="27"/>
      <c r="M211" s="27"/>
      <c r="N211" s="27"/>
      <c r="O211" s="27"/>
      <c r="P211" s="27"/>
      <c r="Q211" s="27"/>
      <c r="R211" s="27"/>
      <c r="S211" s="27"/>
      <c r="T211" s="27"/>
      <c r="U211" s="27"/>
      <c r="V211" s="27"/>
      <c r="W211" s="27"/>
      <c r="X211" s="27"/>
      <c r="Y211" s="27"/>
      <c r="Z211" s="27"/>
      <c r="AA211" s="27"/>
    </row>
    <row r="212" ht="13.5" customHeight="1">
      <c r="A212" s="27"/>
      <c r="B212" s="27"/>
      <c r="C212" s="27"/>
      <c r="D212" s="27"/>
      <c r="E212" s="27"/>
      <c r="F212" s="78"/>
      <c r="G212" s="621"/>
      <c r="H212" s="27"/>
      <c r="I212" s="27"/>
      <c r="J212" s="27"/>
      <c r="K212" s="27"/>
      <c r="L212" s="27"/>
      <c r="M212" s="27"/>
      <c r="N212" s="27"/>
      <c r="O212" s="27"/>
      <c r="P212" s="27"/>
      <c r="Q212" s="27"/>
      <c r="R212" s="27"/>
      <c r="S212" s="27"/>
      <c r="T212" s="27"/>
      <c r="U212" s="27"/>
      <c r="V212" s="27"/>
      <c r="W212" s="27"/>
      <c r="X212" s="27"/>
      <c r="Y212" s="27"/>
      <c r="Z212" s="27"/>
      <c r="AA212" s="27"/>
    </row>
    <row r="213" ht="13.5" customHeight="1">
      <c r="A213" s="27"/>
      <c r="B213" s="27"/>
      <c r="C213" s="27"/>
      <c r="D213" s="27"/>
      <c r="E213" s="27"/>
      <c r="F213" s="78"/>
      <c r="G213" s="621"/>
      <c r="H213" s="27"/>
      <c r="I213" s="27"/>
      <c r="J213" s="27"/>
      <c r="K213" s="27"/>
      <c r="L213" s="27"/>
      <c r="M213" s="27"/>
      <c r="N213" s="27"/>
      <c r="O213" s="27"/>
      <c r="P213" s="27"/>
      <c r="Q213" s="27"/>
      <c r="R213" s="27"/>
      <c r="S213" s="27"/>
      <c r="T213" s="27"/>
      <c r="U213" s="27"/>
      <c r="V213" s="27"/>
      <c r="W213" s="27"/>
      <c r="X213" s="27"/>
      <c r="Y213" s="27"/>
      <c r="Z213" s="27"/>
      <c r="AA213" s="27"/>
    </row>
    <row r="214" ht="13.5" customHeight="1">
      <c r="A214" s="27"/>
      <c r="B214" s="27"/>
      <c r="C214" s="27"/>
      <c r="D214" s="27"/>
      <c r="E214" s="27"/>
      <c r="F214" s="78"/>
      <c r="G214" s="621"/>
      <c r="H214" s="27"/>
      <c r="I214" s="27"/>
      <c r="J214" s="27"/>
      <c r="K214" s="27"/>
      <c r="L214" s="27"/>
      <c r="M214" s="27"/>
      <c r="N214" s="27"/>
      <c r="O214" s="27"/>
      <c r="P214" s="27"/>
      <c r="Q214" s="27"/>
      <c r="R214" s="27"/>
      <c r="S214" s="27"/>
      <c r="T214" s="27"/>
      <c r="U214" s="27"/>
      <c r="V214" s="27"/>
      <c r="W214" s="27"/>
      <c r="X214" s="27"/>
      <c r="Y214" s="27"/>
      <c r="Z214" s="27"/>
      <c r="AA214" s="27"/>
    </row>
    <row r="215" ht="13.5" customHeight="1">
      <c r="A215" s="27"/>
      <c r="B215" s="27"/>
      <c r="C215" s="27"/>
      <c r="D215" s="27"/>
      <c r="E215" s="27"/>
      <c r="F215" s="78"/>
      <c r="G215" s="621"/>
      <c r="H215" s="27"/>
      <c r="I215" s="27"/>
      <c r="J215" s="27"/>
      <c r="K215" s="27"/>
      <c r="L215" s="27"/>
      <c r="M215" s="27"/>
      <c r="N215" s="27"/>
      <c r="O215" s="27"/>
      <c r="P215" s="27"/>
      <c r="Q215" s="27"/>
      <c r="R215" s="27"/>
      <c r="S215" s="27"/>
      <c r="T215" s="27"/>
      <c r="U215" s="27"/>
      <c r="V215" s="27"/>
      <c r="W215" s="27"/>
      <c r="X215" s="27"/>
      <c r="Y215" s="27"/>
      <c r="Z215" s="27"/>
      <c r="AA215" s="27"/>
    </row>
    <row r="216" ht="13.5" customHeight="1">
      <c r="A216" s="27"/>
      <c r="B216" s="27"/>
      <c r="C216" s="27"/>
      <c r="D216" s="27"/>
      <c r="E216" s="27"/>
      <c r="F216" s="78"/>
      <c r="G216" s="621"/>
      <c r="H216" s="27"/>
      <c r="I216" s="27"/>
      <c r="J216" s="27"/>
      <c r="K216" s="27"/>
      <c r="L216" s="27"/>
      <c r="M216" s="27"/>
      <c r="N216" s="27"/>
      <c r="O216" s="27"/>
      <c r="P216" s="27"/>
      <c r="Q216" s="27"/>
      <c r="R216" s="27"/>
      <c r="S216" s="27"/>
      <c r="T216" s="27"/>
      <c r="U216" s="27"/>
      <c r="V216" s="27"/>
      <c r="W216" s="27"/>
      <c r="X216" s="27"/>
      <c r="Y216" s="27"/>
      <c r="Z216" s="27"/>
      <c r="AA216" s="27"/>
    </row>
    <row r="217" ht="13.5" customHeight="1">
      <c r="A217" s="27"/>
      <c r="B217" s="27"/>
      <c r="C217" s="27"/>
      <c r="D217" s="27"/>
      <c r="E217" s="27"/>
      <c r="F217" s="78"/>
      <c r="G217" s="621"/>
      <c r="H217" s="27"/>
      <c r="I217" s="27"/>
      <c r="J217" s="27"/>
      <c r="K217" s="27"/>
      <c r="L217" s="27"/>
      <c r="M217" s="27"/>
      <c r="N217" s="27"/>
      <c r="O217" s="27"/>
      <c r="P217" s="27"/>
      <c r="Q217" s="27"/>
      <c r="R217" s="27"/>
      <c r="S217" s="27"/>
      <c r="T217" s="27"/>
      <c r="U217" s="27"/>
      <c r="V217" s="27"/>
      <c r="W217" s="27"/>
      <c r="X217" s="27"/>
      <c r="Y217" s="27"/>
      <c r="Z217" s="27"/>
      <c r="AA217" s="27"/>
    </row>
    <row r="218" ht="13.5" customHeight="1">
      <c r="A218" s="27"/>
      <c r="B218" s="27"/>
      <c r="C218" s="27"/>
      <c r="D218" s="27"/>
      <c r="E218" s="27"/>
      <c r="F218" s="78"/>
      <c r="G218" s="621"/>
      <c r="H218" s="27"/>
      <c r="I218" s="27"/>
      <c r="J218" s="27"/>
      <c r="K218" s="27"/>
      <c r="L218" s="27"/>
      <c r="M218" s="27"/>
      <c r="N218" s="27"/>
      <c r="O218" s="27"/>
      <c r="P218" s="27"/>
      <c r="Q218" s="27"/>
      <c r="R218" s="27"/>
      <c r="S218" s="27"/>
      <c r="T218" s="27"/>
      <c r="U218" s="27"/>
      <c r="V218" s="27"/>
      <c r="W218" s="27"/>
      <c r="X218" s="27"/>
      <c r="Y218" s="27"/>
      <c r="Z218" s="27"/>
      <c r="AA218" s="27"/>
    </row>
    <row r="219" ht="13.5" customHeight="1">
      <c r="A219" s="27"/>
      <c r="B219" s="27"/>
      <c r="C219" s="27"/>
      <c r="D219" s="27"/>
      <c r="E219" s="27"/>
      <c r="F219" s="78"/>
      <c r="G219" s="621"/>
      <c r="H219" s="27"/>
      <c r="I219" s="27"/>
      <c r="J219" s="27"/>
      <c r="K219" s="27"/>
      <c r="L219" s="27"/>
      <c r="M219" s="27"/>
      <c r="N219" s="27"/>
      <c r="O219" s="27"/>
      <c r="P219" s="27"/>
      <c r="Q219" s="27"/>
      <c r="R219" s="27"/>
      <c r="S219" s="27"/>
      <c r="T219" s="27"/>
      <c r="U219" s="27"/>
      <c r="V219" s="27"/>
      <c r="W219" s="27"/>
      <c r="X219" s="27"/>
      <c r="Y219" s="27"/>
      <c r="Z219" s="27"/>
      <c r="AA219" s="27"/>
    </row>
    <row r="220" ht="13.5" customHeight="1">
      <c r="A220" s="27"/>
      <c r="B220" s="27"/>
      <c r="C220" s="27"/>
      <c r="D220" s="27"/>
      <c r="E220" s="27"/>
      <c r="F220" s="78"/>
      <c r="G220" s="621"/>
      <c r="H220" s="27"/>
      <c r="I220" s="27"/>
      <c r="J220" s="27"/>
      <c r="K220" s="27"/>
      <c r="L220" s="27"/>
      <c r="M220" s="27"/>
      <c r="N220" s="27"/>
      <c r="O220" s="27"/>
      <c r="P220" s="27"/>
      <c r="Q220" s="27"/>
      <c r="R220" s="27"/>
      <c r="S220" s="27"/>
      <c r="T220" s="27"/>
      <c r="U220" s="27"/>
      <c r="V220" s="27"/>
      <c r="W220" s="27"/>
      <c r="X220" s="27"/>
      <c r="Y220" s="27"/>
      <c r="Z220" s="27"/>
      <c r="AA220" s="27"/>
    </row>
    <row r="221" ht="13.5" customHeight="1">
      <c r="A221" s="27"/>
      <c r="B221" s="27"/>
      <c r="C221" s="27"/>
      <c r="D221" s="27"/>
      <c r="E221" s="27"/>
      <c r="F221" s="78"/>
      <c r="G221" s="621"/>
      <c r="H221" s="27"/>
      <c r="I221" s="27"/>
      <c r="J221" s="27"/>
      <c r="K221" s="27"/>
      <c r="L221" s="27"/>
      <c r="M221" s="27"/>
      <c r="N221" s="27"/>
      <c r="O221" s="27"/>
      <c r="P221" s="27"/>
      <c r="Q221" s="27"/>
      <c r="R221" s="27"/>
      <c r="S221" s="27"/>
      <c r="T221" s="27"/>
      <c r="U221" s="27"/>
      <c r="V221" s="27"/>
      <c r="W221" s="27"/>
      <c r="X221" s="27"/>
      <c r="Y221" s="27"/>
      <c r="Z221" s="27"/>
      <c r="AA221" s="27"/>
    </row>
    <row r="222" ht="13.5" customHeight="1">
      <c r="A222" s="27"/>
      <c r="B222" s="27"/>
      <c r="C222" s="27"/>
      <c r="D222" s="27"/>
      <c r="E222" s="27"/>
      <c r="F222" s="78"/>
      <c r="G222" s="621"/>
      <c r="H222" s="27"/>
      <c r="I222" s="27"/>
      <c r="J222" s="27"/>
      <c r="K222" s="27"/>
      <c r="L222" s="27"/>
      <c r="M222" s="27"/>
      <c r="N222" s="27"/>
      <c r="O222" s="27"/>
      <c r="P222" s="27"/>
      <c r="Q222" s="27"/>
      <c r="R222" s="27"/>
      <c r="S222" s="27"/>
      <c r="T222" s="27"/>
      <c r="U222" s="27"/>
      <c r="V222" s="27"/>
      <c r="W222" s="27"/>
      <c r="X222" s="27"/>
      <c r="Y222" s="27"/>
      <c r="Z222" s="27"/>
      <c r="AA222" s="27"/>
    </row>
    <row r="223" ht="13.5" customHeight="1">
      <c r="A223" s="27"/>
      <c r="B223" s="27"/>
      <c r="C223" s="27"/>
      <c r="D223" s="27"/>
      <c r="E223" s="27"/>
      <c r="F223" s="78"/>
      <c r="G223" s="621"/>
      <c r="H223" s="27"/>
      <c r="I223" s="27"/>
      <c r="J223" s="27"/>
      <c r="K223" s="27"/>
      <c r="L223" s="27"/>
      <c r="M223" s="27"/>
      <c r="N223" s="27"/>
      <c r="O223" s="27"/>
      <c r="P223" s="27"/>
      <c r="Q223" s="27"/>
      <c r="R223" s="27"/>
      <c r="S223" s="27"/>
      <c r="T223" s="27"/>
      <c r="U223" s="27"/>
      <c r="V223" s="27"/>
      <c r="W223" s="27"/>
      <c r="X223" s="27"/>
      <c r="Y223" s="27"/>
      <c r="Z223" s="27"/>
      <c r="AA223" s="27"/>
    </row>
    <row r="224" ht="13.5" customHeight="1">
      <c r="A224" s="27"/>
      <c r="B224" s="27"/>
      <c r="C224" s="27"/>
      <c r="D224" s="27"/>
      <c r="E224" s="27"/>
      <c r="F224" s="78"/>
      <c r="G224" s="621"/>
      <c r="H224" s="27"/>
      <c r="I224" s="27"/>
      <c r="J224" s="27"/>
      <c r="K224" s="27"/>
      <c r="L224" s="27"/>
      <c r="M224" s="27"/>
      <c r="N224" s="27"/>
      <c r="O224" s="27"/>
      <c r="P224" s="27"/>
      <c r="Q224" s="27"/>
      <c r="R224" s="27"/>
      <c r="S224" s="27"/>
      <c r="T224" s="27"/>
      <c r="U224" s="27"/>
      <c r="V224" s="27"/>
      <c r="W224" s="27"/>
      <c r="X224" s="27"/>
      <c r="Y224" s="27"/>
      <c r="Z224" s="27"/>
      <c r="AA224" s="27"/>
    </row>
    <row r="225" ht="13.5" customHeight="1">
      <c r="A225" s="27"/>
      <c r="B225" s="27"/>
      <c r="C225" s="27"/>
      <c r="D225" s="27"/>
      <c r="E225" s="27"/>
      <c r="F225" s="78"/>
      <c r="G225" s="621"/>
      <c r="H225" s="27"/>
      <c r="I225" s="27"/>
      <c r="J225" s="27"/>
      <c r="K225" s="27"/>
      <c r="L225" s="27"/>
      <c r="M225" s="27"/>
      <c r="N225" s="27"/>
      <c r="O225" s="27"/>
      <c r="P225" s="27"/>
      <c r="Q225" s="27"/>
      <c r="R225" s="27"/>
      <c r="S225" s="27"/>
      <c r="T225" s="27"/>
      <c r="U225" s="27"/>
      <c r="V225" s="27"/>
      <c r="W225" s="27"/>
      <c r="X225" s="27"/>
      <c r="Y225" s="27"/>
      <c r="Z225" s="27"/>
      <c r="AA225" s="27"/>
    </row>
    <row r="226" ht="13.5" customHeight="1">
      <c r="A226" s="27"/>
      <c r="B226" s="27"/>
      <c r="C226" s="27"/>
      <c r="D226" s="27"/>
      <c r="E226" s="27"/>
      <c r="F226" s="78"/>
      <c r="G226" s="621"/>
      <c r="H226" s="27"/>
      <c r="I226" s="27"/>
      <c r="J226" s="27"/>
      <c r="K226" s="27"/>
      <c r="L226" s="27"/>
      <c r="M226" s="27"/>
      <c r="N226" s="27"/>
      <c r="O226" s="27"/>
      <c r="P226" s="27"/>
      <c r="Q226" s="27"/>
      <c r="R226" s="27"/>
      <c r="S226" s="27"/>
      <c r="T226" s="27"/>
      <c r="U226" s="27"/>
      <c r="V226" s="27"/>
      <c r="W226" s="27"/>
      <c r="X226" s="27"/>
      <c r="Y226" s="27"/>
      <c r="Z226" s="27"/>
      <c r="AA226" s="27"/>
    </row>
    <row r="227" ht="13.5" customHeight="1">
      <c r="A227" s="27"/>
      <c r="B227" s="27"/>
      <c r="C227" s="27"/>
      <c r="D227" s="27"/>
      <c r="E227" s="27"/>
      <c r="F227" s="78"/>
      <c r="G227" s="621"/>
      <c r="H227" s="27"/>
      <c r="I227" s="27"/>
      <c r="J227" s="27"/>
      <c r="K227" s="27"/>
      <c r="L227" s="27"/>
      <c r="M227" s="27"/>
      <c r="N227" s="27"/>
      <c r="O227" s="27"/>
      <c r="P227" s="27"/>
      <c r="Q227" s="27"/>
      <c r="R227" s="27"/>
      <c r="S227" s="27"/>
      <c r="T227" s="27"/>
      <c r="U227" s="27"/>
      <c r="V227" s="27"/>
      <c r="W227" s="27"/>
      <c r="X227" s="27"/>
      <c r="Y227" s="27"/>
      <c r="Z227" s="27"/>
      <c r="AA227" s="27"/>
    </row>
    <row r="228" ht="13.5" customHeight="1">
      <c r="A228" s="27"/>
      <c r="B228" s="27"/>
      <c r="C228" s="27"/>
      <c r="D228" s="27"/>
      <c r="E228" s="27"/>
      <c r="F228" s="78"/>
      <c r="G228" s="621"/>
      <c r="H228" s="27"/>
      <c r="I228" s="27"/>
      <c r="J228" s="27"/>
      <c r="K228" s="27"/>
      <c r="L228" s="27"/>
      <c r="M228" s="27"/>
      <c r="N228" s="27"/>
      <c r="O228" s="27"/>
      <c r="P228" s="27"/>
      <c r="Q228" s="27"/>
      <c r="R228" s="27"/>
      <c r="S228" s="27"/>
      <c r="T228" s="27"/>
      <c r="U228" s="27"/>
      <c r="V228" s="27"/>
      <c r="W228" s="27"/>
      <c r="X228" s="27"/>
      <c r="Y228" s="27"/>
      <c r="Z228" s="27"/>
      <c r="AA228" s="27"/>
    </row>
    <row r="229" ht="13.5" customHeight="1">
      <c r="A229" s="27"/>
      <c r="B229" s="27"/>
      <c r="C229" s="27"/>
      <c r="D229" s="27"/>
      <c r="E229" s="27"/>
      <c r="F229" s="78"/>
      <c r="G229" s="621"/>
      <c r="H229" s="27"/>
      <c r="I229" s="27"/>
      <c r="J229" s="27"/>
      <c r="K229" s="27"/>
      <c r="L229" s="27"/>
      <c r="M229" s="27"/>
      <c r="N229" s="27"/>
      <c r="O229" s="27"/>
      <c r="P229" s="27"/>
      <c r="Q229" s="27"/>
      <c r="R229" s="27"/>
      <c r="S229" s="27"/>
      <c r="T229" s="27"/>
      <c r="U229" s="27"/>
      <c r="V229" s="27"/>
      <c r="W229" s="27"/>
      <c r="X229" s="27"/>
      <c r="Y229" s="27"/>
      <c r="Z229" s="27"/>
      <c r="AA229" s="27"/>
    </row>
    <row r="230" ht="13.5" customHeight="1">
      <c r="A230" s="27"/>
      <c r="B230" s="27"/>
      <c r="C230" s="27"/>
      <c r="D230" s="27"/>
      <c r="E230" s="27"/>
      <c r="F230" s="78"/>
      <c r="G230" s="621"/>
      <c r="H230" s="27"/>
      <c r="I230" s="27"/>
      <c r="J230" s="27"/>
      <c r="K230" s="27"/>
      <c r="L230" s="27"/>
      <c r="M230" s="27"/>
      <c r="N230" s="27"/>
      <c r="O230" s="27"/>
      <c r="P230" s="27"/>
      <c r="Q230" s="27"/>
      <c r="R230" s="27"/>
      <c r="S230" s="27"/>
      <c r="T230" s="27"/>
      <c r="U230" s="27"/>
      <c r="V230" s="27"/>
      <c r="W230" s="27"/>
      <c r="X230" s="27"/>
      <c r="Y230" s="27"/>
      <c r="Z230" s="27"/>
      <c r="AA230" s="27"/>
    </row>
    <row r="231" ht="13.5" customHeight="1">
      <c r="A231" s="27"/>
      <c r="B231" s="27"/>
      <c r="C231" s="27"/>
      <c r="D231" s="27"/>
      <c r="E231" s="27"/>
      <c r="F231" s="78"/>
      <c r="G231" s="621"/>
      <c r="H231" s="27"/>
      <c r="I231" s="27"/>
      <c r="J231" s="27"/>
      <c r="K231" s="27"/>
      <c r="L231" s="27"/>
      <c r="M231" s="27"/>
      <c r="N231" s="27"/>
      <c r="O231" s="27"/>
      <c r="P231" s="27"/>
      <c r="Q231" s="27"/>
      <c r="R231" s="27"/>
      <c r="S231" s="27"/>
      <c r="T231" s="27"/>
      <c r="U231" s="27"/>
      <c r="V231" s="27"/>
      <c r="W231" s="27"/>
      <c r="X231" s="27"/>
      <c r="Y231" s="27"/>
      <c r="Z231" s="27"/>
      <c r="AA231" s="27"/>
    </row>
    <row r="232" ht="13.5" customHeight="1">
      <c r="A232" s="27"/>
      <c r="B232" s="27"/>
      <c r="C232" s="27"/>
      <c r="D232" s="27"/>
      <c r="E232" s="27"/>
      <c r="F232" s="78"/>
      <c r="G232" s="621"/>
      <c r="H232" s="27"/>
      <c r="I232" s="27"/>
      <c r="J232" s="27"/>
      <c r="K232" s="27"/>
      <c r="L232" s="27"/>
      <c r="M232" s="27"/>
      <c r="N232" s="27"/>
      <c r="O232" s="27"/>
      <c r="P232" s="27"/>
      <c r="Q232" s="27"/>
      <c r="R232" s="27"/>
      <c r="S232" s="27"/>
      <c r="T232" s="27"/>
      <c r="U232" s="27"/>
      <c r="V232" s="27"/>
      <c r="W232" s="27"/>
      <c r="X232" s="27"/>
      <c r="Y232" s="27"/>
      <c r="Z232" s="27"/>
      <c r="AA232" s="27"/>
    </row>
    <row r="233" ht="13.5" customHeight="1">
      <c r="A233" s="27"/>
      <c r="B233" s="27"/>
      <c r="C233" s="27"/>
      <c r="D233" s="27"/>
      <c r="E233" s="27"/>
      <c r="F233" s="78"/>
      <c r="G233" s="621"/>
      <c r="H233" s="27"/>
      <c r="I233" s="27"/>
      <c r="J233" s="27"/>
      <c r="K233" s="27"/>
      <c r="L233" s="27"/>
      <c r="M233" s="27"/>
      <c r="N233" s="27"/>
      <c r="O233" s="27"/>
      <c r="P233" s="27"/>
      <c r="Q233" s="27"/>
      <c r="R233" s="27"/>
      <c r="S233" s="27"/>
      <c r="T233" s="27"/>
      <c r="U233" s="27"/>
      <c r="V233" s="27"/>
      <c r="W233" s="27"/>
      <c r="X233" s="27"/>
      <c r="Y233" s="27"/>
      <c r="Z233" s="27"/>
      <c r="AA233" s="27"/>
    </row>
    <row r="234" ht="13.5" customHeight="1">
      <c r="A234" s="27"/>
      <c r="B234" s="27"/>
      <c r="C234" s="27"/>
      <c r="D234" s="27"/>
      <c r="E234" s="27"/>
      <c r="F234" s="78"/>
      <c r="G234" s="621"/>
      <c r="H234" s="27"/>
      <c r="I234" s="27"/>
      <c r="J234" s="27"/>
      <c r="K234" s="27"/>
      <c r="L234" s="27"/>
      <c r="M234" s="27"/>
      <c r="N234" s="27"/>
      <c r="O234" s="27"/>
      <c r="P234" s="27"/>
      <c r="Q234" s="27"/>
      <c r="R234" s="27"/>
      <c r="S234" s="27"/>
      <c r="T234" s="27"/>
      <c r="U234" s="27"/>
      <c r="V234" s="27"/>
      <c r="W234" s="27"/>
      <c r="X234" s="27"/>
      <c r="Y234" s="27"/>
      <c r="Z234" s="27"/>
      <c r="AA234" s="27"/>
    </row>
    <row r="235" ht="13.5" customHeight="1">
      <c r="A235" s="27"/>
      <c r="B235" s="27"/>
      <c r="C235" s="27"/>
      <c r="D235" s="27"/>
      <c r="E235" s="27"/>
      <c r="F235" s="78"/>
      <c r="G235" s="621"/>
      <c r="H235" s="27"/>
      <c r="I235" s="27"/>
      <c r="J235" s="27"/>
      <c r="K235" s="27"/>
      <c r="L235" s="27"/>
      <c r="M235" s="27"/>
      <c r="N235" s="27"/>
      <c r="O235" s="27"/>
      <c r="P235" s="27"/>
      <c r="Q235" s="27"/>
      <c r="R235" s="27"/>
      <c r="S235" s="27"/>
      <c r="T235" s="27"/>
      <c r="U235" s="27"/>
      <c r="V235" s="27"/>
      <c r="W235" s="27"/>
      <c r="X235" s="27"/>
      <c r="Y235" s="27"/>
      <c r="Z235" s="27"/>
      <c r="AA235" s="27"/>
    </row>
    <row r="236" ht="13.5" customHeight="1">
      <c r="A236" s="27"/>
      <c r="B236" s="27"/>
      <c r="C236" s="27"/>
      <c r="D236" s="27"/>
      <c r="E236" s="27"/>
      <c r="F236" s="78"/>
      <c r="G236" s="621"/>
      <c r="H236" s="27"/>
      <c r="I236" s="27"/>
      <c r="J236" s="27"/>
      <c r="K236" s="27"/>
      <c r="L236" s="27"/>
      <c r="M236" s="27"/>
      <c r="N236" s="27"/>
      <c r="O236" s="27"/>
      <c r="P236" s="27"/>
      <c r="Q236" s="27"/>
      <c r="R236" s="27"/>
      <c r="S236" s="27"/>
      <c r="T236" s="27"/>
      <c r="U236" s="27"/>
      <c r="V236" s="27"/>
      <c r="W236" s="27"/>
      <c r="X236" s="27"/>
      <c r="Y236" s="27"/>
      <c r="Z236" s="27"/>
      <c r="AA236" s="27"/>
    </row>
    <row r="237" ht="13.5" customHeight="1">
      <c r="A237" s="27"/>
      <c r="B237" s="27"/>
      <c r="C237" s="27"/>
      <c r="D237" s="27"/>
      <c r="E237" s="27"/>
      <c r="F237" s="78"/>
      <c r="G237" s="621"/>
      <c r="H237" s="27"/>
      <c r="I237" s="27"/>
      <c r="J237" s="27"/>
      <c r="K237" s="27"/>
      <c r="L237" s="27"/>
      <c r="M237" s="27"/>
      <c r="N237" s="27"/>
      <c r="O237" s="27"/>
      <c r="P237" s="27"/>
      <c r="Q237" s="27"/>
      <c r="R237" s="27"/>
      <c r="S237" s="27"/>
      <c r="T237" s="27"/>
      <c r="U237" s="27"/>
      <c r="V237" s="27"/>
      <c r="W237" s="27"/>
      <c r="X237" s="27"/>
      <c r="Y237" s="27"/>
      <c r="Z237" s="27"/>
      <c r="AA237" s="27"/>
    </row>
    <row r="238" ht="13.5" customHeight="1">
      <c r="A238" s="27"/>
      <c r="B238" s="27"/>
      <c r="C238" s="27"/>
      <c r="D238" s="27"/>
      <c r="E238" s="27"/>
      <c r="F238" s="78"/>
      <c r="G238" s="621"/>
      <c r="H238" s="27"/>
      <c r="I238" s="27"/>
      <c r="J238" s="27"/>
      <c r="K238" s="27"/>
      <c r="L238" s="27"/>
      <c r="M238" s="27"/>
      <c r="N238" s="27"/>
      <c r="O238" s="27"/>
      <c r="P238" s="27"/>
      <c r="Q238" s="27"/>
      <c r="R238" s="27"/>
      <c r="S238" s="27"/>
      <c r="T238" s="27"/>
      <c r="U238" s="27"/>
      <c r="V238" s="27"/>
      <c r="W238" s="27"/>
      <c r="X238" s="27"/>
      <c r="Y238" s="27"/>
      <c r="Z238" s="27"/>
      <c r="AA238" s="27"/>
    </row>
    <row r="239" ht="13.5" customHeight="1">
      <c r="A239" s="27"/>
      <c r="B239" s="27"/>
      <c r="C239" s="27"/>
      <c r="D239" s="27"/>
      <c r="E239" s="27"/>
      <c r="F239" s="78"/>
      <c r="G239" s="621"/>
      <c r="H239" s="27"/>
      <c r="I239" s="27"/>
      <c r="J239" s="27"/>
      <c r="K239" s="27"/>
      <c r="L239" s="27"/>
      <c r="M239" s="27"/>
      <c r="N239" s="27"/>
      <c r="O239" s="27"/>
      <c r="P239" s="27"/>
      <c r="Q239" s="27"/>
      <c r="R239" s="27"/>
      <c r="S239" s="27"/>
      <c r="T239" s="27"/>
      <c r="U239" s="27"/>
      <c r="V239" s="27"/>
      <c r="W239" s="27"/>
      <c r="X239" s="27"/>
      <c r="Y239" s="27"/>
      <c r="Z239" s="27"/>
      <c r="AA239" s="27"/>
    </row>
    <row r="240" ht="13.5" customHeight="1">
      <c r="A240" s="27"/>
      <c r="B240" s="27"/>
      <c r="C240" s="27"/>
      <c r="D240" s="27"/>
      <c r="E240" s="27"/>
      <c r="F240" s="78"/>
      <c r="G240" s="621"/>
      <c r="H240" s="27"/>
      <c r="I240" s="27"/>
      <c r="J240" s="27"/>
      <c r="K240" s="27"/>
      <c r="L240" s="27"/>
      <c r="M240" s="27"/>
      <c r="N240" s="27"/>
      <c r="O240" s="27"/>
      <c r="P240" s="27"/>
      <c r="Q240" s="27"/>
      <c r="R240" s="27"/>
      <c r="S240" s="27"/>
      <c r="T240" s="27"/>
      <c r="U240" s="27"/>
      <c r="V240" s="27"/>
      <c r="W240" s="27"/>
      <c r="X240" s="27"/>
      <c r="Y240" s="27"/>
      <c r="Z240" s="27"/>
      <c r="AA240" s="27"/>
    </row>
    <row r="241" ht="13.5" customHeight="1">
      <c r="A241" s="27"/>
      <c r="B241" s="27"/>
      <c r="C241" s="27"/>
      <c r="D241" s="27"/>
      <c r="E241" s="27"/>
      <c r="F241" s="78"/>
      <c r="G241" s="621"/>
      <c r="H241" s="27"/>
      <c r="I241" s="27"/>
      <c r="J241" s="27"/>
      <c r="K241" s="27"/>
      <c r="L241" s="27"/>
      <c r="M241" s="27"/>
      <c r="N241" s="27"/>
      <c r="O241" s="27"/>
      <c r="P241" s="27"/>
      <c r="Q241" s="27"/>
      <c r="R241" s="27"/>
      <c r="S241" s="27"/>
      <c r="T241" s="27"/>
      <c r="U241" s="27"/>
      <c r="V241" s="27"/>
      <c r="W241" s="27"/>
      <c r="X241" s="27"/>
      <c r="Y241" s="27"/>
      <c r="Z241" s="27"/>
      <c r="AA241" s="27"/>
    </row>
    <row r="242" ht="13.5" customHeight="1">
      <c r="A242" s="27"/>
      <c r="B242" s="27"/>
      <c r="C242" s="27"/>
      <c r="D242" s="27"/>
      <c r="E242" s="27"/>
      <c r="F242" s="78"/>
      <c r="G242" s="621"/>
      <c r="H242" s="27"/>
      <c r="I242" s="27"/>
      <c r="J242" s="27"/>
      <c r="K242" s="27"/>
      <c r="L242" s="27"/>
      <c r="M242" s="27"/>
      <c r="N242" s="27"/>
      <c r="O242" s="27"/>
      <c r="P242" s="27"/>
      <c r="Q242" s="27"/>
      <c r="R242" s="27"/>
      <c r="S242" s="27"/>
      <c r="T242" s="27"/>
      <c r="U242" s="27"/>
      <c r="V242" s="27"/>
      <c r="W242" s="27"/>
      <c r="X242" s="27"/>
      <c r="Y242" s="27"/>
      <c r="Z242" s="27"/>
      <c r="AA242" s="27"/>
    </row>
    <row r="243" ht="13.5" customHeight="1">
      <c r="A243" s="27"/>
      <c r="B243" s="27"/>
      <c r="C243" s="27"/>
      <c r="D243" s="27"/>
      <c r="E243" s="27"/>
      <c r="F243" s="78"/>
      <c r="G243" s="621"/>
      <c r="H243" s="27"/>
      <c r="I243" s="27"/>
      <c r="J243" s="27"/>
      <c r="K243" s="27"/>
      <c r="L243" s="27"/>
      <c r="M243" s="27"/>
      <c r="N243" s="27"/>
      <c r="O243" s="27"/>
      <c r="P243" s="27"/>
      <c r="Q243" s="27"/>
      <c r="R243" s="27"/>
      <c r="S243" s="27"/>
      <c r="T243" s="27"/>
      <c r="U243" s="27"/>
      <c r="V243" s="27"/>
      <c r="W243" s="27"/>
      <c r="X243" s="27"/>
      <c r="Y243" s="27"/>
      <c r="Z243" s="27"/>
      <c r="AA243" s="27"/>
    </row>
    <row r="244" ht="13.5" customHeight="1">
      <c r="A244" s="27"/>
      <c r="B244" s="27"/>
      <c r="C244" s="27"/>
      <c r="D244" s="27"/>
      <c r="E244" s="27"/>
      <c r="F244" s="78"/>
      <c r="G244" s="621"/>
      <c r="H244" s="27"/>
      <c r="I244" s="27"/>
      <c r="J244" s="27"/>
      <c r="K244" s="27"/>
      <c r="L244" s="27"/>
      <c r="M244" s="27"/>
      <c r="N244" s="27"/>
      <c r="O244" s="27"/>
      <c r="P244" s="27"/>
      <c r="Q244" s="27"/>
      <c r="R244" s="27"/>
      <c r="S244" s="27"/>
      <c r="T244" s="27"/>
      <c r="U244" s="27"/>
      <c r="V244" s="27"/>
      <c r="W244" s="27"/>
      <c r="X244" s="27"/>
      <c r="Y244" s="27"/>
      <c r="Z244" s="27"/>
      <c r="AA244" s="27"/>
    </row>
    <row r="245" ht="13.5" customHeight="1">
      <c r="A245" s="27"/>
      <c r="B245" s="27"/>
      <c r="C245" s="27"/>
      <c r="D245" s="27"/>
      <c r="E245" s="27"/>
      <c r="F245" s="78"/>
      <c r="G245" s="621"/>
      <c r="H245" s="27"/>
      <c r="I245" s="27"/>
      <c r="J245" s="27"/>
      <c r="K245" s="27"/>
      <c r="L245" s="27"/>
      <c r="M245" s="27"/>
      <c r="N245" s="27"/>
      <c r="O245" s="27"/>
      <c r="P245" s="27"/>
      <c r="Q245" s="27"/>
      <c r="R245" s="27"/>
      <c r="S245" s="27"/>
      <c r="T245" s="27"/>
      <c r="U245" s="27"/>
      <c r="V245" s="27"/>
      <c r="W245" s="27"/>
      <c r="X245" s="27"/>
      <c r="Y245" s="27"/>
      <c r="Z245" s="27"/>
      <c r="AA245" s="27"/>
    </row>
    <row r="246" ht="13.5" customHeight="1">
      <c r="A246" s="27"/>
      <c r="B246" s="27"/>
      <c r="C246" s="27"/>
      <c r="D246" s="27"/>
      <c r="E246" s="27"/>
      <c r="F246" s="78"/>
      <c r="G246" s="621"/>
      <c r="H246" s="27"/>
      <c r="I246" s="27"/>
      <c r="J246" s="27"/>
      <c r="K246" s="27"/>
      <c r="L246" s="27"/>
      <c r="M246" s="27"/>
      <c r="N246" s="27"/>
      <c r="O246" s="27"/>
      <c r="P246" s="27"/>
      <c r="Q246" s="27"/>
      <c r="R246" s="27"/>
      <c r="S246" s="27"/>
      <c r="T246" s="27"/>
      <c r="U246" s="27"/>
      <c r="V246" s="27"/>
      <c r="W246" s="27"/>
      <c r="X246" s="27"/>
      <c r="Y246" s="27"/>
      <c r="Z246" s="27"/>
      <c r="AA246" s="27"/>
    </row>
    <row r="247" ht="13.5" customHeight="1">
      <c r="A247" s="27"/>
      <c r="B247" s="27"/>
      <c r="C247" s="27"/>
      <c r="D247" s="27"/>
      <c r="E247" s="27"/>
      <c r="F247" s="78"/>
      <c r="G247" s="621"/>
      <c r="H247" s="27"/>
      <c r="I247" s="27"/>
      <c r="J247" s="27"/>
      <c r="K247" s="27"/>
      <c r="L247" s="27"/>
      <c r="M247" s="27"/>
      <c r="N247" s="27"/>
      <c r="O247" s="27"/>
      <c r="P247" s="27"/>
      <c r="Q247" s="27"/>
      <c r="R247" s="27"/>
      <c r="S247" s="27"/>
      <c r="T247" s="27"/>
      <c r="U247" s="27"/>
      <c r="V247" s="27"/>
      <c r="W247" s="27"/>
      <c r="X247" s="27"/>
      <c r="Y247" s="27"/>
      <c r="Z247" s="27"/>
      <c r="AA247" s="27"/>
    </row>
    <row r="248" ht="13.5" customHeight="1">
      <c r="A248" s="27"/>
      <c r="B248" s="27"/>
      <c r="C248" s="27"/>
      <c r="D248" s="27"/>
      <c r="E248" s="27"/>
      <c r="F248" s="78"/>
      <c r="G248" s="621"/>
      <c r="H248" s="27"/>
      <c r="I248" s="27"/>
      <c r="J248" s="27"/>
      <c r="K248" s="27"/>
      <c r="L248" s="27"/>
      <c r="M248" s="27"/>
      <c r="N248" s="27"/>
      <c r="O248" s="27"/>
      <c r="P248" s="27"/>
      <c r="Q248" s="27"/>
      <c r="R248" s="27"/>
      <c r="S248" s="27"/>
      <c r="T248" s="27"/>
      <c r="U248" s="27"/>
      <c r="V248" s="27"/>
      <c r="W248" s="27"/>
      <c r="X248" s="27"/>
      <c r="Y248" s="27"/>
      <c r="Z248" s="27"/>
      <c r="AA248" s="27"/>
    </row>
    <row r="249" ht="13.5" customHeight="1">
      <c r="A249" s="27"/>
      <c r="B249" s="27"/>
      <c r="C249" s="27"/>
      <c r="D249" s="27"/>
      <c r="E249" s="27"/>
      <c r="F249" s="78"/>
      <c r="G249" s="621"/>
      <c r="H249" s="27"/>
      <c r="I249" s="27"/>
      <c r="J249" s="27"/>
      <c r="K249" s="27"/>
      <c r="L249" s="27"/>
      <c r="M249" s="27"/>
      <c r="N249" s="27"/>
      <c r="O249" s="27"/>
      <c r="P249" s="27"/>
      <c r="Q249" s="27"/>
      <c r="R249" s="27"/>
      <c r="S249" s="27"/>
      <c r="T249" s="27"/>
      <c r="U249" s="27"/>
      <c r="V249" s="27"/>
      <c r="W249" s="27"/>
      <c r="X249" s="27"/>
      <c r="Y249" s="27"/>
      <c r="Z249" s="27"/>
      <c r="AA249" s="27"/>
    </row>
    <row r="250" ht="13.5" customHeight="1">
      <c r="A250" s="27"/>
      <c r="B250" s="27"/>
      <c r="C250" s="27"/>
      <c r="D250" s="27"/>
      <c r="E250" s="27"/>
      <c r="F250" s="78"/>
      <c r="G250" s="621"/>
      <c r="H250" s="27"/>
      <c r="I250" s="27"/>
      <c r="J250" s="27"/>
      <c r="K250" s="27"/>
      <c r="L250" s="27"/>
      <c r="M250" s="27"/>
      <c r="N250" s="27"/>
      <c r="O250" s="27"/>
      <c r="P250" s="27"/>
      <c r="Q250" s="27"/>
      <c r="R250" s="27"/>
      <c r="S250" s="27"/>
      <c r="T250" s="27"/>
      <c r="U250" s="27"/>
      <c r="V250" s="27"/>
      <c r="W250" s="27"/>
      <c r="X250" s="27"/>
      <c r="Y250" s="27"/>
      <c r="Z250" s="27"/>
      <c r="AA250" s="27"/>
    </row>
    <row r="251" ht="13.5" customHeight="1">
      <c r="A251" s="27"/>
      <c r="B251" s="27"/>
      <c r="C251" s="27"/>
      <c r="D251" s="27"/>
      <c r="E251" s="27"/>
      <c r="F251" s="78"/>
      <c r="G251" s="621"/>
      <c r="H251" s="27"/>
      <c r="I251" s="27"/>
      <c r="J251" s="27"/>
      <c r="K251" s="27"/>
      <c r="L251" s="27"/>
      <c r="M251" s="27"/>
      <c r="N251" s="27"/>
      <c r="O251" s="27"/>
      <c r="P251" s="27"/>
      <c r="Q251" s="27"/>
      <c r="R251" s="27"/>
      <c r="S251" s="27"/>
      <c r="T251" s="27"/>
      <c r="U251" s="27"/>
      <c r="V251" s="27"/>
      <c r="W251" s="27"/>
      <c r="X251" s="27"/>
      <c r="Y251" s="27"/>
      <c r="Z251" s="27"/>
      <c r="AA251" s="27"/>
    </row>
    <row r="252" ht="13.5" customHeight="1">
      <c r="A252" s="27"/>
      <c r="B252" s="27"/>
      <c r="C252" s="27"/>
      <c r="D252" s="27"/>
      <c r="E252" s="27"/>
      <c r="F252" s="78"/>
      <c r="G252" s="621"/>
      <c r="H252" s="27"/>
      <c r="I252" s="27"/>
      <c r="J252" s="27"/>
      <c r="K252" s="27"/>
      <c r="L252" s="27"/>
      <c r="M252" s="27"/>
      <c r="N252" s="27"/>
      <c r="O252" s="27"/>
      <c r="P252" s="27"/>
      <c r="Q252" s="27"/>
      <c r="R252" s="27"/>
      <c r="S252" s="27"/>
      <c r="T252" s="27"/>
      <c r="U252" s="27"/>
      <c r="V252" s="27"/>
      <c r="W252" s="27"/>
      <c r="X252" s="27"/>
      <c r="Y252" s="27"/>
      <c r="Z252" s="27"/>
      <c r="AA252" s="27"/>
    </row>
    <row r="253" ht="13.5" customHeight="1">
      <c r="A253" s="27"/>
      <c r="B253" s="27"/>
      <c r="C253" s="27"/>
      <c r="D253" s="27"/>
      <c r="E253" s="27"/>
      <c r="F253" s="78"/>
      <c r="G253" s="621"/>
      <c r="H253" s="27"/>
      <c r="I253" s="27"/>
      <c r="J253" s="27"/>
      <c r="K253" s="27"/>
      <c r="L253" s="27"/>
      <c r="M253" s="27"/>
      <c r="N253" s="27"/>
      <c r="O253" s="27"/>
      <c r="P253" s="27"/>
      <c r="Q253" s="27"/>
      <c r="R253" s="27"/>
      <c r="S253" s="27"/>
      <c r="T253" s="27"/>
      <c r="U253" s="27"/>
      <c r="V253" s="27"/>
      <c r="W253" s="27"/>
      <c r="X253" s="27"/>
      <c r="Y253" s="27"/>
      <c r="Z253" s="27"/>
      <c r="AA253" s="27"/>
    </row>
    <row r="254" ht="13.5" customHeight="1">
      <c r="A254" s="27"/>
      <c r="B254" s="27"/>
      <c r="C254" s="27"/>
      <c r="D254" s="27"/>
      <c r="E254" s="27"/>
      <c r="F254" s="78"/>
      <c r="G254" s="621"/>
      <c r="H254" s="27"/>
      <c r="I254" s="27"/>
      <c r="J254" s="27"/>
      <c r="K254" s="27"/>
      <c r="L254" s="27"/>
      <c r="M254" s="27"/>
      <c r="N254" s="27"/>
      <c r="O254" s="27"/>
      <c r="P254" s="27"/>
      <c r="Q254" s="27"/>
      <c r="R254" s="27"/>
      <c r="S254" s="27"/>
      <c r="T254" s="27"/>
      <c r="U254" s="27"/>
      <c r="V254" s="27"/>
      <c r="W254" s="27"/>
      <c r="X254" s="27"/>
      <c r="Y254" s="27"/>
      <c r="Z254" s="27"/>
      <c r="AA254" s="27"/>
    </row>
    <row r="255" ht="13.5" customHeight="1">
      <c r="A255" s="27"/>
      <c r="B255" s="27"/>
      <c r="C255" s="27"/>
      <c r="D255" s="27"/>
      <c r="E255" s="27"/>
      <c r="F255" s="78"/>
      <c r="G255" s="621"/>
      <c r="H255" s="27"/>
      <c r="I255" s="27"/>
      <c r="J255" s="27"/>
      <c r="K255" s="27"/>
      <c r="L255" s="27"/>
      <c r="M255" s="27"/>
      <c r="N255" s="27"/>
      <c r="O255" s="27"/>
      <c r="P255" s="27"/>
      <c r="Q255" s="27"/>
      <c r="R255" s="27"/>
      <c r="S255" s="27"/>
      <c r="T255" s="27"/>
      <c r="U255" s="27"/>
      <c r="V255" s="27"/>
      <c r="W255" s="27"/>
      <c r="X255" s="27"/>
      <c r="Y255" s="27"/>
      <c r="Z255" s="27"/>
      <c r="AA255" s="27"/>
    </row>
    <row r="256" ht="13.5" customHeight="1">
      <c r="A256" s="27"/>
      <c r="B256" s="27"/>
      <c r="C256" s="27"/>
      <c r="D256" s="27"/>
      <c r="E256" s="27"/>
      <c r="F256" s="78"/>
      <c r="G256" s="621"/>
      <c r="H256" s="27"/>
      <c r="I256" s="27"/>
      <c r="J256" s="27"/>
      <c r="K256" s="27"/>
      <c r="L256" s="27"/>
      <c r="M256" s="27"/>
      <c r="N256" s="27"/>
      <c r="O256" s="27"/>
      <c r="P256" s="27"/>
      <c r="Q256" s="27"/>
      <c r="R256" s="27"/>
      <c r="S256" s="27"/>
      <c r="T256" s="27"/>
      <c r="U256" s="27"/>
      <c r="V256" s="27"/>
      <c r="W256" s="27"/>
      <c r="X256" s="27"/>
      <c r="Y256" s="27"/>
      <c r="Z256" s="27"/>
      <c r="AA256" s="27"/>
    </row>
    <row r="257" ht="13.5" customHeight="1">
      <c r="A257" s="27"/>
      <c r="B257" s="27"/>
      <c r="C257" s="27"/>
      <c r="D257" s="27"/>
      <c r="E257" s="27"/>
      <c r="F257" s="78"/>
      <c r="G257" s="621"/>
      <c r="H257" s="27"/>
      <c r="I257" s="27"/>
      <c r="J257" s="27"/>
      <c r="K257" s="27"/>
      <c r="L257" s="27"/>
      <c r="M257" s="27"/>
      <c r="N257" s="27"/>
      <c r="O257" s="27"/>
      <c r="P257" s="27"/>
      <c r="Q257" s="27"/>
      <c r="R257" s="27"/>
      <c r="S257" s="27"/>
      <c r="T257" s="27"/>
      <c r="U257" s="27"/>
      <c r="V257" s="27"/>
      <c r="W257" s="27"/>
      <c r="X257" s="27"/>
      <c r="Y257" s="27"/>
      <c r="Z257" s="27"/>
      <c r="AA257" s="27"/>
    </row>
    <row r="258" ht="13.5" customHeight="1">
      <c r="A258" s="27"/>
      <c r="B258" s="27"/>
      <c r="C258" s="27"/>
      <c r="D258" s="27"/>
      <c r="E258" s="27"/>
      <c r="F258" s="78"/>
      <c r="G258" s="621"/>
      <c r="H258" s="27"/>
      <c r="I258" s="27"/>
      <c r="J258" s="27"/>
      <c r="K258" s="27"/>
      <c r="L258" s="27"/>
      <c r="M258" s="27"/>
      <c r="N258" s="27"/>
      <c r="O258" s="27"/>
      <c r="P258" s="27"/>
      <c r="Q258" s="27"/>
      <c r="R258" s="27"/>
      <c r="S258" s="27"/>
      <c r="T258" s="27"/>
      <c r="U258" s="27"/>
      <c r="V258" s="27"/>
      <c r="W258" s="27"/>
      <c r="X258" s="27"/>
      <c r="Y258" s="27"/>
      <c r="Z258" s="27"/>
      <c r="AA258" s="27"/>
    </row>
    <row r="259" ht="13.5" customHeight="1">
      <c r="A259" s="27"/>
      <c r="B259" s="27"/>
      <c r="C259" s="27"/>
      <c r="D259" s="27"/>
      <c r="E259" s="27"/>
      <c r="F259" s="78"/>
      <c r="G259" s="621"/>
      <c r="H259" s="27"/>
      <c r="I259" s="27"/>
      <c r="J259" s="27"/>
      <c r="K259" s="27"/>
      <c r="L259" s="27"/>
      <c r="M259" s="27"/>
      <c r="N259" s="27"/>
      <c r="O259" s="27"/>
      <c r="P259" s="27"/>
      <c r="Q259" s="27"/>
      <c r="R259" s="27"/>
      <c r="S259" s="27"/>
      <c r="T259" s="27"/>
      <c r="U259" s="27"/>
      <c r="V259" s="27"/>
      <c r="W259" s="27"/>
      <c r="X259" s="27"/>
      <c r="Y259" s="27"/>
      <c r="Z259" s="27"/>
      <c r="AA259" s="27"/>
    </row>
    <row r="260" ht="13.5" customHeight="1">
      <c r="A260" s="27"/>
      <c r="B260" s="27"/>
      <c r="C260" s="27"/>
      <c r="D260" s="27"/>
      <c r="E260" s="27"/>
      <c r="F260" s="78"/>
      <c r="G260" s="621"/>
      <c r="H260" s="27"/>
      <c r="I260" s="27"/>
      <c r="J260" s="27"/>
      <c r="K260" s="27"/>
      <c r="L260" s="27"/>
      <c r="M260" s="27"/>
      <c r="N260" s="27"/>
      <c r="O260" s="27"/>
      <c r="P260" s="27"/>
      <c r="Q260" s="27"/>
      <c r="R260" s="27"/>
      <c r="S260" s="27"/>
      <c r="T260" s="27"/>
      <c r="U260" s="27"/>
      <c r="V260" s="27"/>
      <c r="W260" s="27"/>
      <c r="X260" s="27"/>
      <c r="Y260" s="27"/>
      <c r="Z260" s="27"/>
      <c r="AA260" s="27"/>
    </row>
    <row r="261" ht="13.5" customHeight="1">
      <c r="A261" s="27"/>
      <c r="B261" s="27"/>
      <c r="C261" s="27"/>
      <c r="D261" s="27"/>
      <c r="E261" s="27"/>
      <c r="F261" s="78"/>
      <c r="G261" s="621"/>
      <c r="H261" s="27"/>
      <c r="I261" s="27"/>
      <c r="J261" s="27"/>
      <c r="K261" s="27"/>
      <c r="L261" s="27"/>
      <c r="M261" s="27"/>
      <c r="N261" s="27"/>
      <c r="O261" s="27"/>
      <c r="P261" s="27"/>
      <c r="Q261" s="27"/>
      <c r="R261" s="27"/>
      <c r="S261" s="27"/>
      <c r="T261" s="27"/>
      <c r="U261" s="27"/>
      <c r="V261" s="27"/>
      <c r="W261" s="27"/>
      <c r="X261" s="27"/>
      <c r="Y261" s="27"/>
      <c r="Z261" s="27"/>
      <c r="AA261" s="27"/>
    </row>
    <row r="262" ht="13.5" customHeight="1">
      <c r="A262" s="27"/>
      <c r="B262" s="27"/>
      <c r="C262" s="27"/>
      <c r="D262" s="27"/>
      <c r="E262" s="27"/>
      <c r="F262" s="78"/>
      <c r="G262" s="621"/>
      <c r="H262" s="27"/>
      <c r="I262" s="27"/>
      <c r="J262" s="27"/>
      <c r="K262" s="27"/>
      <c r="L262" s="27"/>
      <c r="M262" s="27"/>
      <c r="N262" s="27"/>
      <c r="O262" s="27"/>
      <c r="P262" s="27"/>
      <c r="Q262" s="27"/>
      <c r="R262" s="27"/>
      <c r="S262" s="27"/>
      <c r="T262" s="27"/>
      <c r="U262" s="27"/>
      <c r="V262" s="27"/>
      <c r="W262" s="27"/>
      <c r="X262" s="27"/>
      <c r="Y262" s="27"/>
      <c r="Z262" s="27"/>
      <c r="AA262" s="27"/>
    </row>
    <row r="263" ht="13.5" customHeight="1">
      <c r="A263" s="27"/>
      <c r="B263" s="27"/>
      <c r="C263" s="27"/>
      <c r="D263" s="27"/>
      <c r="E263" s="27"/>
      <c r="F263" s="78"/>
      <c r="G263" s="621"/>
      <c r="H263" s="27"/>
      <c r="I263" s="27"/>
      <c r="J263" s="27"/>
      <c r="K263" s="27"/>
      <c r="L263" s="27"/>
      <c r="M263" s="27"/>
      <c r="N263" s="27"/>
      <c r="O263" s="27"/>
      <c r="P263" s="27"/>
      <c r="Q263" s="27"/>
      <c r="R263" s="27"/>
      <c r="S263" s="27"/>
      <c r="T263" s="27"/>
      <c r="U263" s="27"/>
      <c r="V263" s="27"/>
      <c r="W263" s="27"/>
      <c r="X263" s="27"/>
      <c r="Y263" s="27"/>
      <c r="Z263" s="27"/>
      <c r="AA263" s="27"/>
    </row>
    <row r="264" ht="13.5" customHeight="1">
      <c r="A264" s="27"/>
      <c r="B264" s="27"/>
      <c r="C264" s="27"/>
      <c r="D264" s="27"/>
      <c r="E264" s="27"/>
      <c r="F264" s="78"/>
      <c r="G264" s="621"/>
      <c r="H264" s="27"/>
      <c r="I264" s="27"/>
      <c r="J264" s="27"/>
      <c r="K264" s="27"/>
      <c r="L264" s="27"/>
      <c r="M264" s="27"/>
      <c r="N264" s="27"/>
      <c r="O264" s="27"/>
      <c r="P264" s="27"/>
      <c r="Q264" s="27"/>
      <c r="R264" s="27"/>
      <c r="S264" s="27"/>
      <c r="T264" s="27"/>
      <c r="U264" s="27"/>
      <c r="V264" s="27"/>
      <c r="W264" s="27"/>
      <c r="X264" s="27"/>
      <c r="Y264" s="27"/>
      <c r="Z264" s="27"/>
      <c r="AA264" s="27"/>
    </row>
    <row r="265" ht="13.5" customHeight="1">
      <c r="A265" s="27"/>
      <c r="B265" s="27"/>
      <c r="C265" s="27"/>
      <c r="D265" s="27"/>
      <c r="E265" s="27"/>
      <c r="F265" s="78"/>
      <c r="G265" s="621"/>
      <c r="H265" s="27"/>
      <c r="I265" s="27"/>
      <c r="J265" s="27"/>
      <c r="K265" s="27"/>
      <c r="L265" s="27"/>
      <c r="M265" s="27"/>
      <c r="N265" s="27"/>
      <c r="O265" s="27"/>
      <c r="P265" s="27"/>
      <c r="Q265" s="27"/>
      <c r="R265" s="27"/>
      <c r="S265" s="27"/>
      <c r="T265" s="27"/>
      <c r="U265" s="27"/>
      <c r="V265" s="27"/>
      <c r="W265" s="27"/>
      <c r="X265" s="27"/>
      <c r="Y265" s="27"/>
      <c r="Z265" s="27"/>
      <c r="AA265" s="27"/>
    </row>
    <row r="266" ht="13.5" customHeight="1">
      <c r="A266" s="27"/>
      <c r="B266" s="27"/>
      <c r="C266" s="27"/>
      <c r="D266" s="27"/>
      <c r="E266" s="27"/>
      <c r="F266" s="78"/>
      <c r="G266" s="621"/>
      <c r="H266" s="27"/>
      <c r="I266" s="27"/>
      <c r="J266" s="27"/>
      <c r="K266" s="27"/>
      <c r="L266" s="27"/>
      <c r="M266" s="27"/>
      <c r="N266" s="27"/>
      <c r="O266" s="27"/>
      <c r="P266" s="27"/>
      <c r="Q266" s="27"/>
      <c r="R266" s="27"/>
      <c r="S266" s="27"/>
      <c r="T266" s="27"/>
      <c r="U266" s="27"/>
      <c r="V266" s="27"/>
      <c r="W266" s="27"/>
      <c r="X266" s="27"/>
      <c r="Y266" s="27"/>
      <c r="Z266" s="27"/>
      <c r="AA266" s="27"/>
    </row>
    <row r="267" ht="13.5" customHeight="1">
      <c r="A267" s="27"/>
      <c r="B267" s="27"/>
      <c r="C267" s="27"/>
      <c r="D267" s="27"/>
      <c r="E267" s="27"/>
      <c r="F267" s="78"/>
      <c r="G267" s="621"/>
      <c r="H267" s="27"/>
      <c r="I267" s="27"/>
      <c r="J267" s="27"/>
      <c r="K267" s="27"/>
      <c r="L267" s="27"/>
      <c r="M267" s="27"/>
      <c r="N267" s="27"/>
      <c r="O267" s="27"/>
      <c r="P267" s="27"/>
      <c r="Q267" s="27"/>
      <c r="R267" s="27"/>
      <c r="S267" s="27"/>
      <c r="T267" s="27"/>
      <c r="U267" s="27"/>
      <c r="V267" s="27"/>
      <c r="W267" s="27"/>
      <c r="X267" s="27"/>
      <c r="Y267" s="27"/>
      <c r="Z267" s="27"/>
      <c r="AA267" s="27"/>
    </row>
    <row r="268" ht="13.5" customHeight="1">
      <c r="A268" s="27"/>
      <c r="B268" s="27"/>
      <c r="C268" s="27"/>
      <c r="D268" s="27"/>
      <c r="E268" s="27"/>
      <c r="F268" s="78"/>
      <c r="G268" s="621"/>
      <c r="H268" s="27"/>
      <c r="I268" s="27"/>
      <c r="J268" s="27"/>
      <c r="K268" s="27"/>
      <c r="L268" s="27"/>
      <c r="M268" s="27"/>
      <c r="N268" s="27"/>
      <c r="O268" s="27"/>
      <c r="P268" s="27"/>
      <c r="Q268" s="27"/>
      <c r="R268" s="27"/>
      <c r="S268" s="27"/>
      <c r="T268" s="27"/>
      <c r="U268" s="27"/>
      <c r="V268" s="27"/>
      <c r="W268" s="27"/>
      <c r="X268" s="27"/>
      <c r="Y268" s="27"/>
      <c r="Z268" s="27"/>
      <c r="AA268" s="27"/>
    </row>
    <row r="269" ht="13.5" customHeight="1">
      <c r="A269" s="27"/>
      <c r="B269" s="27"/>
      <c r="C269" s="27"/>
      <c r="D269" s="27"/>
      <c r="E269" s="27"/>
      <c r="F269" s="78"/>
      <c r="G269" s="621"/>
      <c r="H269" s="27"/>
      <c r="I269" s="27"/>
      <c r="J269" s="27"/>
      <c r="K269" s="27"/>
      <c r="L269" s="27"/>
      <c r="M269" s="27"/>
      <c r="N269" s="27"/>
      <c r="O269" s="27"/>
      <c r="P269" s="27"/>
      <c r="Q269" s="27"/>
      <c r="R269" s="27"/>
      <c r="S269" s="27"/>
      <c r="T269" s="27"/>
      <c r="U269" s="27"/>
      <c r="V269" s="27"/>
      <c r="W269" s="27"/>
      <c r="X269" s="27"/>
      <c r="Y269" s="27"/>
      <c r="Z269" s="27"/>
      <c r="AA269" s="27"/>
    </row>
    <row r="270" ht="13.5" customHeight="1">
      <c r="A270" s="27"/>
      <c r="B270" s="27"/>
      <c r="C270" s="27"/>
      <c r="D270" s="27"/>
      <c r="E270" s="27"/>
      <c r="F270" s="78"/>
      <c r="G270" s="621"/>
      <c r="H270" s="27"/>
      <c r="I270" s="27"/>
      <c r="J270" s="27"/>
      <c r="K270" s="27"/>
      <c r="L270" s="27"/>
      <c r="M270" s="27"/>
      <c r="N270" s="27"/>
      <c r="O270" s="27"/>
      <c r="P270" s="27"/>
      <c r="Q270" s="27"/>
      <c r="R270" s="27"/>
      <c r="S270" s="27"/>
      <c r="T270" s="27"/>
      <c r="U270" s="27"/>
      <c r="V270" s="27"/>
      <c r="W270" s="27"/>
      <c r="X270" s="27"/>
      <c r="Y270" s="27"/>
      <c r="Z270" s="27"/>
      <c r="AA270" s="27"/>
    </row>
    <row r="271" ht="13.5" customHeight="1">
      <c r="A271" s="27"/>
      <c r="B271" s="27"/>
      <c r="C271" s="27"/>
      <c r="D271" s="27"/>
      <c r="E271" s="27"/>
      <c r="F271" s="78"/>
      <c r="G271" s="621"/>
      <c r="H271" s="27"/>
      <c r="I271" s="27"/>
      <c r="J271" s="27"/>
      <c r="K271" s="27"/>
      <c r="L271" s="27"/>
      <c r="M271" s="27"/>
      <c r="N271" s="27"/>
      <c r="O271" s="27"/>
      <c r="P271" s="27"/>
      <c r="Q271" s="27"/>
      <c r="R271" s="27"/>
      <c r="S271" s="27"/>
      <c r="T271" s="27"/>
      <c r="U271" s="27"/>
      <c r="V271" s="27"/>
      <c r="W271" s="27"/>
      <c r="X271" s="27"/>
      <c r="Y271" s="27"/>
      <c r="Z271" s="27"/>
      <c r="AA271" s="27"/>
    </row>
    <row r="272" ht="13.5" customHeight="1">
      <c r="A272" s="27"/>
      <c r="B272" s="27"/>
      <c r="C272" s="27"/>
      <c r="D272" s="27"/>
      <c r="E272" s="27"/>
      <c r="F272" s="78"/>
      <c r="G272" s="621"/>
      <c r="H272" s="27"/>
      <c r="I272" s="27"/>
      <c r="J272" s="27"/>
      <c r="K272" s="27"/>
      <c r="L272" s="27"/>
      <c r="M272" s="27"/>
      <c r="N272" s="27"/>
      <c r="O272" s="27"/>
      <c r="P272" s="27"/>
      <c r="Q272" s="27"/>
      <c r="R272" s="27"/>
      <c r="S272" s="27"/>
      <c r="T272" s="27"/>
      <c r="U272" s="27"/>
      <c r="V272" s="27"/>
      <c r="W272" s="27"/>
      <c r="X272" s="27"/>
      <c r="Y272" s="27"/>
      <c r="Z272" s="27"/>
      <c r="AA272" s="27"/>
    </row>
    <row r="273" ht="13.5" customHeight="1">
      <c r="A273" s="27"/>
      <c r="B273" s="27"/>
      <c r="C273" s="27"/>
      <c r="D273" s="27"/>
      <c r="E273" s="27"/>
      <c r="F273" s="78"/>
      <c r="G273" s="621"/>
      <c r="H273" s="27"/>
      <c r="I273" s="27"/>
      <c r="J273" s="27"/>
      <c r="K273" s="27"/>
      <c r="L273" s="27"/>
      <c r="M273" s="27"/>
      <c r="N273" s="27"/>
      <c r="O273" s="27"/>
      <c r="P273" s="27"/>
      <c r="Q273" s="27"/>
      <c r="R273" s="27"/>
      <c r="S273" s="27"/>
      <c r="T273" s="27"/>
      <c r="U273" s="27"/>
      <c r="V273" s="27"/>
      <c r="W273" s="27"/>
      <c r="X273" s="27"/>
      <c r="Y273" s="27"/>
      <c r="Z273" s="27"/>
      <c r="AA273" s="27"/>
    </row>
    <row r="274" ht="13.5" customHeight="1">
      <c r="A274" s="27"/>
      <c r="B274" s="27"/>
      <c r="C274" s="27"/>
      <c r="D274" s="27"/>
      <c r="E274" s="27"/>
      <c r="F274" s="78"/>
      <c r="G274" s="621"/>
      <c r="H274" s="27"/>
      <c r="I274" s="27"/>
      <c r="J274" s="27"/>
      <c r="K274" s="27"/>
      <c r="L274" s="27"/>
      <c r="M274" s="27"/>
      <c r="N274" s="27"/>
      <c r="O274" s="27"/>
      <c r="P274" s="27"/>
      <c r="Q274" s="27"/>
      <c r="R274" s="27"/>
      <c r="S274" s="27"/>
      <c r="T274" s="27"/>
      <c r="U274" s="27"/>
      <c r="V274" s="27"/>
      <c r="W274" s="27"/>
      <c r="X274" s="27"/>
      <c r="Y274" s="27"/>
      <c r="Z274" s="27"/>
      <c r="AA274" s="27"/>
    </row>
    <row r="275" ht="13.5" customHeight="1">
      <c r="A275" s="27"/>
      <c r="B275" s="27"/>
      <c r="C275" s="27"/>
      <c r="D275" s="27"/>
      <c r="E275" s="27"/>
      <c r="F275" s="78"/>
      <c r="G275" s="621"/>
      <c r="H275" s="27"/>
      <c r="I275" s="27"/>
      <c r="J275" s="27"/>
      <c r="K275" s="27"/>
      <c r="L275" s="27"/>
      <c r="M275" s="27"/>
      <c r="N275" s="27"/>
      <c r="O275" s="27"/>
      <c r="P275" s="27"/>
      <c r="Q275" s="27"/>
      <c r="R275" s="27"/>
      <c r="S275" s="27"/>
      <c r="T275" s="27"/>
      <c r="U275" s="27"/>
      <c r="V275" s="27"/>
      <c r="W275" s="27"/>
      <c r="X275" s="27"/>
      <c r="Y275" s="27"/>
      <c r="Z275" s="27"/>
      <c r="AA275" s="27"/>
    </row>
    <row r="276" ht="13.5" customHeight="1">
      <c r="A276" s="27"/>
      <c r="B276" s="27"/>
      <c r="C276" s="27"/>
      <c r="D276" s="27"/>
      <c r="E276" s="27"/>
      <c r="F276" s="78"/>
      <c r="G276" s="621"/>
      <c r="H276" s="27"/>
      <c r="I276" s="27"/>
      <c r="J276" s="27"/>
      <c r="K276" s="27"/>
      <c r="L276" s="27"/>
      <c r="M276" s="27"/>
      <c r="N276" s="27"/>
      <c r="O276" s="27"/>
      <c r="P276" s="27"/>
      <c r="Q276" s="27"/>
      <c r="R276" s="27"/>
      <c r="S276" s="27"/>
      <c r="T276" s="27"/>
      <c r="U276" s="27"/>
      <c r="V276" s="27"/>
      <c r="W276" s="27"/>
      <c r="X276" s="27"/>
      <c r="Y276" s="27"/>
      <c r="Z276" s="27"/>
      <c r="AA276" s="27"/>
    </row>
    <row r="277" ht="13.5" customHeight="1">
      <c r="A277" s="27"/>
      <c r="B277" s="27"/>
      <c r="C277" s="27"/>
      <c r="D277" s="27"/>
      <c r="E277" s="27"/>
      <c r="F277" s="78"/>
      <c r="G277" s="621"/>
      <c r="H277" s="27"/>
      <c r="I277" s="27"/>
      <c r="J277" s="27"/>
      <c r="K277" s="27"/>
      <c r="L277" s="27"/>
      <c r="M277" s="27"/>
      <c r="N277" s="27"/>
      <c r="O277" s="27"/>
      <c r="P277" s="27"/>
      <c r="Q277" s="27"/>
      <c r="R277" s="27"/>
      <c r="S277" s="27"/>
      <c r="T277" s="27"/>
      <c r="U277" s="27"/>
      <c r="V277" s="27"/>
      <c r="W277" s="27"/>
      <c r="X277" s="27"/>
      <c r="Y277" s="27"/>
      <c r="Z277" s="27"/>
      <c r="AA277" s="27"/>
    </row>
    <row r="278" ht="13.5" customHeight="1">
      <c r="A278" s="27"/>
      <c r="B278" s="27"/>
      <c r="C278" s="27"/>
      <c r="D278" s="27"/>
      <c r="E278" s="27"/>
      <c r="F278" s="78"/>
      <c r="G278" s="621"/>
      <c r="H278" s="27"/>
      <c r="I278" s="27"/>
      <c r="J278" s="27"/>
      <c r="K278" s="27"/>
      <c r="L278" s="27"/>
      <c r="M278" s="27"/>
      <c r="N278" s="27"/>
      <c r="O278" s="27"/>
      <c r="P278" s="27"/>
      <c r="Q278" s="27"/>
      <c r="R278" s="27"/>
      <c r="S278" s="27"/>
      <c r="T278" s="27"/>
      <c r="U278" s="27"/>
      <c r="V278" s="27"/>
      <c r="W278" s="27"/>
      <c r="X278" s="27"/>
      <c r="Y278" s="27"/>
      <c r="Z278" s="27"/>
      <c r="AA278" s="27"/>
    </row>
    <row r="279" ht="13.5" customHeight="1">
      <c r="A279" s="27"/>
      <c r="B279" s="27"/>
      <c r="C279" s="27"/>
      <c r="D279" s="27"/>
      <c r="E279" s="27"/>
      <c r="F279" s="78"/>
      <c r="G279" s="621"/>
      <c r="H279" s="27"/>
      <c r="I279" s="27"/>
      <c r="J279" s="27"/>
      <c r="K279" s="27"/>
      <c r="L279" s="27"/>
      <c r="M279" s="27"/>
      <c r="N279" s="27"/>
      <c r="O279" s="27"/>
      <c r="P279" s="27"/>
      <c r="Q279" s="27"/>
      <c r="R279" s="27"/>
      <c r="S279" s="27"/>
      <c r="T279" s="27"/>
      <c r="U279" s="27"/>
      <c r="V279" s="27"/>
      <c r="W279" s="27"/>
      <c r="X279" s="27"/>
      <c r="Y279" s="27"/>
      <c r="Z279" s="27"/>
      <c r="AA279" s="27"/>
    </row>
    <row r="280" ht="13.5" customHeight="1">
      <c r="A280" s="27"/>
      <c r="B280" s="27"/>
      <c r="C280" s="27"/>
      <c r="D280" s="27"/>
      <c r="E280" s="27"/>
      <c r="F280" s="78"/>
      <c r="G280" s="621"/>
      <c r="H280" s="27"/>
      <c r="I280" s="27"/>
      <c r="J280" s="27"/>
      <c r="K280" s="27"/>
      <c r="L280" s="27"/>
      <c r="M280" s="27"/>
      <c r="N280" s="27"/>
      <c r="O280" s="27"/>
      <c r="P280" s="27"/>
      <c r="Q280" s="27"/>
      <c r="R280" s="27"/>
      <c r="S280" s="27"/>
      <c r="T280" s="27"/>
      <c r="U280" s="27"/>
      <c r="V280" s="27"/>
      <c r="W280" s="27"/>
      <c r="X280" s="27"/>
      <c r="Y280" s="27"/>
      <c r="Z280" s="27"/>
      <c r="AA280" s="27"/>
    </row>
    <row r="281" ht="13.5" customHeight="1">
      <c r="A281" s="27"/>
      <c r="B281" s="27"/>
      <c r="C281" s="27"/>
      <c r="D281" s="27"/>
      <c r="E281" s="27"/>
      <c r="F281" s="78"/>
      <c r="G281" s="621"/>
      <c r="H281" s="27"/>
      <c r="I281" s="27"/>
      <c r="J281" s="27"/>
      <c r="K281" s="27"/>
      <c r="L281" s="27"/>
      <c r="M281" s="27"/>
      <c r="N281" s="27"/>
      <c r="O281" s="27"/>
      <c r="P281" s="27"/>
      <c r="Q281" s="27"/>
      <c r="R281" s="27"/>
      <c r="S281" s="27"/>
      <c r="T281" s="27"/>
      <c r="U281" s="27"/>
      <c r="V281" s="27"/>
      <c r="W281" s="27"/>
      <c r="X281" s="27"/>
      <c r="Y281" s="27"/>
      <c r="Z281" s="27"/>
      <c r="AA281" s="27"/>
    </row>
    <row r="282" ht="13.5" customHeight="1">
      <c r="A282" s="27"/>
      <c r="B282" s="27"/>
      <c r="C282" s="27"/>
      <c r="D282" s="27"/>
      <c r="E282" s="27"/>
      <c r="F282" s="78"/>
      <c r="G282" s="621"/>
      <c r="H282" s="27"/>
      <c r="I282" s="27"/>
      <c r="J282" s="27"/>
      <c r="K282" s="27"/>
      <c r="L282" s="27"/>
      <c r="M282" s="27"/>
      <c r="N282" s="27"/>
      <c r="O282" s="27"/>
      <c r="P282" s="27"/>
      <c r="Q282" s="27"/>
      <c r="R282" s="27"/>
      <c r="S282" s="27"/>
      <c r="T282" s="27"/>
      <c r="U282" s="27"/>
      <c r="V282" s="27"/>
      <c r="W282" s="27"/>
      <c r="X282" s="27"/>
      <c r="Y282" s="27"/>
      <c r="Z282" s="27"/>
      <c r="AA282" s="27"/>
    </row>
    <row r="283" ht="13.5" customHeight="1">
      <c r="A283" s="27"/>
      <c r="B283" s="27"/>
      <c r="C283" s="27"/>
      <c r="D283" s="27"/>
      <c r="E283" s="27"/>
      <c r="F283" s="78"/>
      <c r="G283" s="621"/>
      <c r="H283" s="27"/>
      <c r="I283" s="27"/>
      <c r="J283" s="27"/>
      <c r="K283" s="27"/>
      <c r="L283" s="27"/>
      <c r="M283" s="27"/>
      <c r="N283" s="27"/>
      <c r="O283" s="27"/>
      <c r="P283" s="27"/>
      <c r="Q283" s="27"/>
      <c r="R283" s="27"/>
      <c r="S283" s="27"/>
      <c r="T283" s="27"/>
      <c r="U283" s="27"/>
      <c r="V283" s="27"/>
      <c r="W283" s="27"/>
      <c r="X283" s="27"/>
      <c r="Y283" s="27"/>
      <c r="Z283" s="27"/>
      <c r="AA283" s="27"/>
    </row>
    <row r="284" ht="13.5" customHeight="1">
      <c r="A284" s="27"/>
      <c r="B284" s="27"/>
      <c r="C284" s="27"/>
      <c r="D284" s="27"/>
      <c r="E284" s="27"/>
      <c r="F284" s="78"/>
      <c r="G284" s="621"/>
      <c r="H284" s="27"/>
      <c r="I284" s="27"/>
      <c r="J284" s="27"/>
      <c r="K284" s="27"/>
      <c r="L284" s="27"/>
      <c r="M284" s="27"/>
      <c r="N284" s="27"/>
      <c r="O284" s="27"/>
      <c r="P284" s="27"/>
      <c r="Q284" s="27"/>
      <c r="R284" s="27"/>
      <c r="S284" s="27"/>
      <c r="T284" s="27"/>
      <c r="U284" s="27"/>
      <c r="V284" s="27"/>
      <c r="W284" s="27"/>
      <c r="X284" s="27"/>
      <c r="Y284" s="27"/>
      <c r="Z284" s="27"/>
      <c r="AA284" s="27"/>
    </row>
    <row r="285" ht="13.5" customHeight="1">
      <c r="A285" s="27"/>
      <c r="B285" s="27"/>
      <c r="C285" s="27"/>
      <c r="D285" s="27"/>
      <c r="E285" s="27"/>
      <c r="F285" s="78"/>
      <c r="G285" s="621"/>
      <c r="H285" s="27"/>
      <c r="I285" s="27"/>
      <c r="J285" s="27"/>
      <c r="K285" s="27"/>
      <c r="L285" s="27"/>
      <c r="M285" s="27"/>
      <c r="N285" s="27"/>
      <c r="O285" s="27"/>
      <c r="P285" s="27"/>
      <c r="Q285" s="27"/>
      <c r="R285" s="27"/>
      <c r="S285" s="27"/>
      <c r="T285" s="27"/>
      <c r="U285" s="27"/>
      <c r="V285" s="27"/>
      <c r="W285" s="27"/>
      <c r="X285" s="27"/>
      <c r="Y285" s="27"/>
      <c r="Z285" s="27"/>
      <c r="AA285" s="27"/>
    </row>
    <row r="286" ht="13.5" customHeight="1">
      <c r="A286" s="27"/>
      <c r="B286" s="27"/>
      <c r="C286" s="27"/>
      <c r="D286" s="27"/>
      <c r="E286" s="27"/>
      <c r="F286" s="78"/>
      <c r="G286" s="621"/>
      <c r="H286" s="27"/>
      <c r="I286" s="27"/>
      <c r="J286" s="27"/>
      <c r="K286" s="27"/>
      <c r="L286" s="27"/>
      <c r="M286" s="27"/>
      <c r="N286" s="27"/>
      <c r="O286" s="27"/>
      <c r="P286" s="27"/>
      <c r="Q286" s="27"/>
      <c r="R286" s="27"/>
      <c r="S286" s="27"/>
      <c r="T286" s="27"/>
      <c r="U286" s="27"/>
      <c r="V286" s="27"/>
      <c r="W286" s="27"/>
      <c r="X286" s="27"/>
      <c r="Y286" s="27"/>
      <c r="Z286" s="27"/>
      <c r="AA286" s="27"/>
    </row>
    <row r="287" ht="13.5" customHeight="1">
      <c r="A287" s="27"/>
      <c r="B287" s="27"/>
      <c r="C287" s="27"/>
      <c r="D287" s="27"/>
      <c r="E287" s="27"/>
      <c r="F287" s="78"/>
      <c r="G287" s="621"/>
      <c r="H287" s="27"/>
      <c r="I287" s="27"/>
      <c r="J287" s="27"/>
      <c r="K287" s="27"/>
      <c r="L287" s="27"/>
      <c r="M287" s="27"/>
      <c r="N287" s="27"/>
      <c r="O287" s="27"/>
      <c r="P287" s="27"/>
      <c r="Q287" s="27"/>
      <c r="R287" s="27"/>
      <c r="S287" s="27"/>
      <c r="T287" s="27"/>
      <c r="U287" s="27"/>
      <c r="V287" s="27"/>
      <c r="W287" s="27"/>
      <c r="X287" s="27"/>
      <c r="Y287" s="27"/>
      <c r="Z287" s="27"/>
      <c r="AA287" s="27"/>
    </row>
    <row r="288" ht="13.5" customHeight="1">
      <c r="A288" s="27"/>
      <c r="B288" s="27"/>
      <c r="C288" s="27"/>
      <c r="D288" s="27"/>
      <c r="E288" s="27"/>
      <c r="F288" s="78"/>
      <c r="G288" s="621"/>
      <c r="H288" s="27"/>
      <c r="I288" s="27"/>
      <c r="J288" s="27"/>
      <c r="K288" s="27"/>
      <c r="L288" s="27"/>
      <c r="M288" s="27"/>
      <c r="N288" s="27"/>
      <c r="O288" s="27"/>
      <c r="P288" s="27"/>
      <c r="Q288" s="27"/>
      <c r="R288" s="27"/>
      <c r="S288" s="27"/>
      <c r="T288" s="27"/>
      <c r="U288" s="27"/>
      <c r="V288" s="27"/>
      <c r="W288" s="27"/>
      <c r="X288" s="27"/>
      <c r="Y288" s="27"/>
      <c r="Z288" s="27"/>
      <c r="AA288" s="27"/>
    </row>
    <row r="289" ht="13.5" customHeight="1">
      <c r="A289" s="27"/>
      <c r="B289" s="27"/>
      <c r="C289" s="27"/>
      <c r="D289" s="27"/>
      <c r="E289" s="27"/>
      <c r="F289" s="78"/>
      <c r="G289" s="621"/>
      <c r="H289" s="27"/>
      <c r="I289" s="27"/>
      <c r="J289" s="27"/>
      <c r="K289" s="27"/>
      <c r="L289" s="27"/>
      <c r="M289" s="27"/>
      <c r="N289" s="27"/>
      <c r="O289" s="27"/>
      <c r="P289" s="27"/>
      <c r="Q289" s="27"/>
      <c r="R289" s="27"/>
      <c r="S289" s="27"/>
      <c r="T289" s="27"/>
      <c r="U289" s="27"/>
      <c r="V289" s="27"/>
      <c r="W289" s="27"/>
      <c r="X289" s="27"/>
      <c r="Y289" s="27"/>
      <c r="Z289" s="27"/>
      <c r="AA289" s="27"/>
    </row>
    <row r="290" ht="13.5" customHeight="1">
      <c r="A290" s="27"/>
      <c r="B290" s="27"/>
      <c r="C290" s="27"/>
      <c r="D290" s="27"/>
      <c r="E290" s="27"/>
      <c r="F290" s="78"/>
      <c r="G290" s="621"/>
      <c r="H290" s="27"/>
      <c r="I290" s="27"/>
      <c r="J290" s="27"/>
      <c r="K290" s="27"/>
      <c r="L290" s="27"/>
      <c r="M290" s="27"/>
      <c r="N290" s="27"/>
      <c r="O290" s="27"/>
      <c r="P290" s="27"/>
      <c r="Q290" s="27"/>
      <c r="R290" s="27"/>
      <c r="S290" s="27"/>
      <c r="T290" s="27"/>
      <c r="U290" s="27"/>
      <c r="V290" s="27"/>
      <c r="W290" s="27"/>
      <c r="X290" s="27"/>
      <c r="Y290" s="27"/>
      <c r="Z290" s="27"/>
      <c r="AA290" s="27"/>
    </row>
    <row r="291" ht="13.5" customHeight="1">
      <c r="A291" s="27"/>
      <c r="B291" s="27"/>
      <c r="C291" s="27"/>
      <c r="D291" s="27"/>
      <c r="E291" s="27"/>
      <c r="F291" s="78"/>
      <c r="G291" s="621"/>
      <c r="H291" s="27"/>
      <c r="I291" s="27"/>
      <c r="J291" s="27"/>
      <c r="K291" s="27"/>
      <c r="L291" s="27"/>
      <c r="M291" s="27"/>
      <c r="N291" s="27"/>
      <c r="O291" s="27"/>
      <c r="P291" s="27"/>
      <c r="Q291" s="27"/>
      <c r="R291" s="27"/>
      <c r="S291" s="27"/>
      <c r="T291" s="27"/>
      <c r="U291" s="27"/>
      <c r="V291" s="27"/>
      <c r="W291" s="27"/>
      <c r="X291" s="27"/>
      <c r="Y291" s="27"/>
      <c r="Z291" s="27"/>
      <c r="AA291" s="27"/>
    </row>
    <row r="292" ht="13.5" customHeight="1">
      <c r="A292" s="27"/>
      <c r="B292" s="27"/>
      <c r="C292" s="27"/>
      <c r="D292" s="27"/>
      <c r="E292" s="27"/>
      <c r="F292" s="78"/>
      <c r="G292" s="621"/>
      <c r="H292" s="27"/>
      <c r="I292" s="27"/>
      <c r="J292" s="27"/>
      <c r="K292" s="27"/>
      <c r="L292" s="27"/>
      <c r="M292" s="27"/>
      <c r="N292" s="27"/>
      <c r="O292" s="27"/>
      <c r="P292" s="27"/>
      <c r="Q292" s="27"/>
      <c r="R292" s="27"/>
      <c r="S292" s="27"/>
      <c r="T292" s="27"/>
      <c r="U292" s="27"/>
      <c r="V292" s="27"/>
      <c r="W292" s="27"/>
      <c r="X292" s="27"/>
      <c r="Y292" s="27"/>
      <c r="Z292" s="27"/>
      <c r="AA292" s="27"/>
    </row>
    <row r="293" ht="13.5" customHeight="1">
      <c r="A293" s="27"/>
      <c r="B293" s="27"/>
      <c r="C293" s="27"/>
      <c r="D293" s="27"/>
      <c r="E293" s="27"/>
      <c r="F293" s="78"/>
      <c r="G293" s="621"/>
      <c r="H293" s="27"/>
      <c r="I293" s="27"/>
      <c r="J293" s="27"/>
      <c r="K293" s="27"/>
      <c r="L293" s="27"/>
      <c r="M293" s="27"/>
      <c r="N293" s="27"/>
      <c r="O293" s="27"/>
      <c r="P293" s="27"/>
      <c r="Q293" s="27"/>
      <c r="R293" s="27"/>
      <c r="S293" s="27"/>
      <c r="T293" s="27"/>
      <c r="U293" s="27"/>
      <c r="V293" s="27"/>
      <c r="W293" s="27"/>
      <c r="X293" s="27"/>
      <c r="Y293" s="27"/>
      <c r="Z293" s="27"/>
      <c r="AA293" s="27"/>
    </row>
    <row r="294" ht="13.5" customHeight="1">
      <c r="A294" s="27"/>
      <c r="B294" s="27"/>
      <c r="C294" s="27"/>
      <c r="D294" s="27"/>
      <c r="E294" s="27"/>
      <c r="F294" s="78"/>
      <c r="G294" s="621"/>
      <c r="H294" s="27"/>
      <c r="I294" s="27"/>
      <c r="J294" s="27"/>
      <c r="K294" s="27"/>
      <c r="L294" s="27"/>
      <c r="M294" s="27"/>
      <c r="N294" s="27"/>
      <c r="O294" s="27"/>
      <c r="P294" s="27"/>
      <c r="Q294" s="27"/>
      <c r="R294" s="27"/>
      <c r="S294" s="27"/>
      <c r="T294" s="27"/>
      <c r="U294" s="27"/>
      <c r="V294" s="27"/>
      <c r="W294" s="27"/>
      <c r="X294" s="27"/>
      <c r="Y294" s="27"/>
      <c r="Z294" s="27"/>
      <c r="AA294" s="27"/>
    </row>
    <row r="295" ht="13.5" customHeight="1">
      <c r="A295" s="27"/>
      <c r="B295" s="27"/>
      <c r="C295" s="27"/>
      <c r="D295" s="27"/>
      <c r="E295" s="27"/>
      <c r="F295" s="78"/>
      <c r="G295" s="621"/>
      <c r="H295" s="27"/>
      <c r="I295" s="27"/>
      <c r="J295" s="27"/>
      <c r="K295" s="27"/>
      <c r="L295" s="27"/>
      <c r="M295" s="27"/>
      <c r="N295" s="27"/>
      <c r="O295" s="27"/>
      <c r="P295" s="27"/>
      <c r="Q295" s="27"/>
      <c r="R295" s="27"/>
      <c r="S295" s="27"/>
      <c r="T295" s="27"/>
      <c r="U295" s="27"/>
      <c r="V295" s="27"/>
      <c r="W295" s="27"/>
      <c r="X295" s="27"/>
      <c r="Y295" s="27"/>
      <c r="Z295" s="27"/>
      <c r="AA295" s="27"/>
    </row>
    <row r="296" ht="13.5" customHeight="1">
      <c r="A296" s="27"/>
      <c r="B296" s="27"/>
      <c r="C296" s="27"/>
      <c r="D296" s="27"/>
      <c r="E296" s="27"/>
      <c r="F296" s="78"/>
      <c r="G296" s="621"/>
      <c r="H296" s="27"/>
      <c r="I296" s="27"/>
      <c r="J296" s="27"/>
      <c r="K296" s="27"/>
      <c r="L296" s="27"/>
      <c r="M296" s="27"/>
      <c r="N296" s="27"/>
      <c r="O296" s="27"/>
      <c r="P296" s="27"/>
      <c r="Q296" s="27"/>
      <c r="R296" s="27"/>
      <c r="S296" s="27"/>
      <c r="T296" s="27"/>
      <c r="U296" s="27"/>
      <c r="V296" s="27"/>
      <c r="W296" s="27"/>
      <c r="X296" s="27"/>
      <c r="Y296" s="27"/>
      <c r="Z296" s="27"/>
      <c r="AA296" s="27"/>
    </row>
    <row r="297" ht="13.5" customHeight="1">
      <c r="A297" s="27"/>
      <c r="B297" s="27"/>
      <c r="C297" s="27"/>
      <c r="D297" s="27"/>
      <c r="E297" s="27"/>
      <c r="F297" s="78"/>
      <c r="G297" s="621"/>
      <c r="H297" s="27"/>
      <c r="I297" s="27"/>
      <c r="J297" s="27"/>
      <c r="K297" s="27"/>
      <c r="L297" s="27"/>
      <c r="M297" s="27"/>
      <c r="N297" s="27"/>
      <c r="O297" s="27"/>
      <c r="P297" s="27"/>
      <c r="Q297" s="27"/>
      <c r="R297" s="27"/>
      <c r="S297" s="27"/>
      <c r="T297" s="27"/>
      <c r="U297" s="27"/>
      <c r="V297" s="27"/>
      <c r="W297" s="27"/>
      <c r="X297" s="27"/>
      <c r="Y297" s="27"/>
      <c r="Z297" s="27"/>
      <c r="AA297" s="27"/>
    </row>
    <row r="298" ht="13.5" customHeight="1">
      <c r="A298" s="27"/>
      <c r="B298" s="27"/>
      <c r="C298" s="27"/>
      <c r="D298" s="27"/>
      <c r="E298" s="27"/>
      <c r="F298" s="78"/>
      <c r="G298" s="621"/>
      <c r="H298" s="27"/>
      <c r="I298" s="27"/>
      <c r="J298" s="27"/>
      <c r="K298" s="27"/>
      <c r="L298" s="27"/>
      <c r="M298" s="27"/>
      <c r="N298" s="27"/>
      <c r="O298" s="27"/>
      <c r="P298" s="27"/>
      <c r="Q298" s="27"/>
      <c r="R298" s="27"/>
      <c r="S298" s="27"/>
      <c r="T298" s="27"/>
      <c r="U298" s="27"/>
      <c r="V298" s="27"/>
      <c r="W298" s="27"/>
      <c r="X298" s="27"/>
      <c r="Y298" s="27"/>
      <c r="Z298" s="27"/>
      <c r="AA298" s="27"/>
    </row>
    <row r="299" ht="13.5" customHeight="1">
      <c r="A299" s="27"/>
      <c r="B299" s="27"/>
      <c r="C299" s="27"/>
      <c r="D299" s="27"/>
      <c r="E299" s="27"/>
      <c r="F299" s="78"/>
      <c r="G299" s="621"/>
      <c r="H299" s="27"/>
      <c r="I299" s="27"/>
      <c r="J299" s="27"/>
      <c r="K299" s="27"/>
      <c r="L299" s="27"/>
      <c r="M299" s="27"/>
      <c r="N299" s="27"/>
      <c r="O299" s="27"/>
      <c r="P299" s="27"/>
      <c r="Q299" s="27"/>
      <c r="R299" s="27"/>
      <c r="S299" s="27"/>
      <c r="T299" s="27"/>
      <c r="U299" s="27"/>
      <c r="V299" s="27"/>
      <c r="W299" s="27"/>
      <c r="X299" s="27"/>
      <c r="Y299" s="27"/>
      <c r="Z299" s="27"/>
      <c r="AA299" s="27"/>
    </row>
    <row r="300" ht="13.5" customHeight="1">
      <c r="A300" s="27"/>
      <c r="B300" s="27"/>
      <c r="C300" s="27"/>
      <c r="D300" s="27"/>
      <c r="E300" s="27"/>
      <c r="F300" s="78"/>
      <c r="G300" s="621"/>
      <c r="H300" s="27"/>
      <c r="I300" s="27"/>
      <c r="J300" s="27"/>
      <c r="K300" s="27"/>
      <c r="L300" s="27"/>
      <c r="M300" s="27"/>
      <c r="N300" s="27"/>
      <c r="O300" s="27"/>
      <c r="P300" s="27"/>
      <c r="Q300" s="27"/>
      <c r="R300" s="27"/>
      <c r="S300" s="27"/>
      <c r="T300" s="27"/>
      <c r="U300" s="27"/>
      <c r="V300" s="27"/>
      <c r="W300" s="27"/>
      <c r="X300" s="27"/>
      <c r="Y300" s="27"/>
      <c r="Z300" s="27"/>
      <c r="AA300" s="27"/>
    </row>
    <row r="301" ht="13.5" customHeight="1">
      <c r="A301" s="27"/>
      <c r="B301" s="27"/>
      <c r="C301" s="27"/>
      <c r="D301" s="27"/>
      <c r="E301" s="27"/>
      <c r="F301" s="78"/>
      <c r="G301" s="621"/>
      <c r="H301" s="27"/>
      <c r="I301" s="27"/>
      <c r="J301" s="27"/>
      <c r="K301" s="27"/>
      <c r="L301" s="27"/>
      <c r="M301" s="27"/>
      <c r="N301" s="27"/>
      <c r="O301" s="27"/>
      <c r="P301" s="27"/>
      <c r="Q301" s="27"/>
      <c r="R301" s="27"/>
      <c r="S301" s="27"/>
      <c r="T301" s="27"/>
      <c r="U301" s="27"/>
      <c r="V301" s="27"/>
      <c r="W301" s="27"/>
      <c r="X301" s="27"/>
      <c r="Y301" s="27"/>
      <c r="Z301" s="27"/>
      <c r="AA301" s="27"/>
    </row>
    <row r="302" ht="13.5" customHeight="1">
      <c r="A302" s="27"/>
      <c r="B302" s="27"/>
      <c r="C302" s="27"/>
      <c r="D302" s="27"/>
      <c r="E302" s="27"/>
      <c r="F302" s="78"/>
      <c r="G302" s="621"/>
      <c r="H302" s="27"/>
      <c r="I302" s="27"/>
      <c r="J302" s="27"/>
      <c r="K302" s="27"/>
      <c r="L302" s="27"/>
      <c r="M302" s="27"/>
      <c r="N302" s="27"/>
      <c r="O302" s="27"/>
      <c r="P302" s="27"/>
      <c r="Q302" s="27"/>
      <c r="R302" s="27"/>
      <c r="S302" s="27"/>
      <c r="T302" s="27"/>
      <c r="U302" s="27"/>
      <c r="V302" s="27"/>
      <c r="W302" s="27"/>
      <c r="X302" s="27"/>
      <c r="Y302" s="27"/>
      <c r="Z302" s="27"/>
      <c r="AA302" s="27"/>
    </row>
    <row r="303" ht="13.5" customHeight="1">
      <c r="A303" s="27"/>
      <c r="B303" s="27"/>
      <c r="C303" s="27"/>
      <c r="D303" s="27"/>
      <c r="E303" s="27"/>
      <c r="F303" s="78"/>
      <c r="G303" s="621"/>
      <c r="H303" s="27"/>
      <c r="I303" s="27"/>
      <c r="J303" s="27"/>
      <c r="K303" s="27"/>
      <c r="L303" s="27"/>
      <c r="M303" s="27"/>
      <c r="N303" s="27"/>
      <c r="O303" s="27"/>
      <c r="P303" s="27"/>
      <c r="Q303" s="27"/>
      <c r="R303" s="27"/>
      <c r="S303" s="27"/>
      <c r="T303" s="27"/>
      <c r="U303" s="27"/>
      <c r="V303" s="27"/>
      <c r="W303" s="27"/>
      <c r="X303" s="27"/>
      <c r="Y303" s="27"/>
      <c r="Z303" s="27"/>
      <c r="AA303" s="27"/>
    </row>
    <row r="304" ht="13.5" customHeight="1">
      <c r="A304" s="27"/>
      <c r="B304" s="27"/>
      <c r="C304" s="27"/>
      <c r="D304" s="27"/>
      <c r="E304" s="27"/>
      <c r="F304" s="78"/>
      <c r="G304" s="621"/>
      <c r="H304" s="27"/>
      <c r="I304" s="27"/>
      <c r="J304" s="27"/>
      <c r="K304" s="27"/>
      <c r="L304" s="27"/>
      <c r="M304" s="27"/>
      <c r="N304" s="27"/>
      <c r="O304" s="27"/>
      <c r="P304" s="27"/>
      <c r="Q304" s="27"/>
      <c r="R304" s="27"/>
      <c r="S304" s="27"/>
      <c r="T304" s="27"/>
      <c r="U304" s="27"/>
      <c r="V304" s="27"/>
      <c r="W304" s="27"/>
      <c r="X304" s="27"/>
      <c r="Y304" s="27"/>
      <c r="Z304" s="27"/>
      <c r="AA304" s="27"/>
    </row>
    <row r="305" ht="13.5" customHeight="1">
      <c r="A305" s="27"/>
      <c r="B305" s="27"/>
      <c r="C305" s="27"/>
      <c r="D305" s="27"/>
      <c r="E305" s="27"/>
      <c r="F305" s="78"/>
      <c r="G305" s="621"/>
      <c r="H305" s="27"/>
      <c r="I305" s="27"/>
      <c r="J305" s="27"/>
      <c r="K305" s="27"/>
      <c r="L305" s="27"/>
      <c r="M305" s="27"/>
      <c r="N305" s="27"/>
      <c r="O305" s="27"/>
      <c r="P305" s="27"/>
      <c r="Q305" s="27"/>
      <c r="R305" s="27"/>
      <c r="S305" s="27"/>
      <c r="T305" s="27"/>
      <c r="U305" s="27"/>
      <c r="V305" s="27"/>
      <c r="W305" s="27"/>
      <c r="X305" s="27"/>
      <c r="Y305" s="27"/>
      <c r="Z305" s="27"/>
      <c r="AA305" s="27"/>
    </row>
    <row r="306" ht="13.5" customHeight="1">
      <c r="A306" s="27"/>
      <c r="B306" s="27"/>
      <c r="C306" s="27"/>
      <c r="D306" s="27"/>
      <c r="E306" s="27"/>
      <c r="F306" s="78"/>
      <c r="G306" s="621"/>
      <c r="H306" s="27"/>
      <c r="I306" s="27"/>
      <c r="J306" s="27"/>
      <c r="K306" s="27"/>
      <c r="L306" s="27"/>
      <c r="M306" s="27"/>
      <c r="N306" s="27"/>
      <c r="O306" s="27"/>
      <c r="P306" s="27"/>
      <c r="Q306" s="27"/>
      <c r="R306" s="27"/>
      <c r="S306" s="27"/>
      <c r="T306" s="27"/>
      <c r="U306" s="27"/>
      <c r="V306" s="27"/>
      <c r="W306" s="27"/>
      <c r="X306" s="27"/>
      <c r="Y306" s="27"/>
      <c r="Z306" s="27"/>
      <c r="AA306" s="27"/>
    </row>
    <row r="307" ht="13.5" customHeight="1">
      <c r="A307" s="27"/>
      <c r="B307" s="27"/>
      <c r="C307" s="27"/>
      <c r="D307" s="27"/>
      <c r="E307" s="27"/>
      <c r="F307" s="78"/>
      <c r="G307" s="621"/>
      <c r="H307" s="27"/>
      <c r="I307" s="27"/>
      <c r="J307" s="27"/>
      <c r="K307" s="27"/>
      <c r="L307" s="27"/>
      <c r="M307" s="27"/>
      <c r="N307" s="27"/>
      <c r="O307" s="27"/>
      <c r="P307" s="27"/>
      <c r="Q307" s="27"/>
      <c r="R307" s="27"/>
      <c r="S307" s="27"/>
      <c r="T307" s="27"/>
      <c r="U307" s="27"/>
      <c r="V307" s="27"/>
      <c r="W307" s="27"/>
      <c r="X307" s="27"/>
      <c r="Y307" s="27"/>
      <c r="Z307" s="27"/>
      <c r="AA307" s="27"/>
    </row>
    <row r="308" ht="13.5" customHeight="1">
      <c r="A308" s="27"/>
      <c r="B308" s="27"/>
      <c r="C308" s="27"/>
      <c r="D308" s="27"/>
      <c r="E308" s="27"/>
      <c r="F308" s="78"/>
      <c r="G308" s="621"/>
      <c r="H308" s="27"/>
      <c r="I308" s="27"/>
      <c r="J308" s="27"/>
      <c r="K308" s="27"/>
      <c r="L308" s="27"/>
      <c r="M308" s="27"/>
      <c r="N308" s="27"/>
      <c r="O308" s="27"/>
      <c r="P308" s="27"/>
      <c r="Q308" s="27"/>
      <c r="R308" s="27"/>
      <c r="S308" s="27"/>
      <c r="T308" s="27"/>
      <c r="U308" s="27"/>
      <c r="V308" s="27"/>
      <c r="W308" s="27"/>
      <c r="X308" s="27"/>
      <c r="Y308" s="27"/>
      <c r="Z308" s="27"/>
      <c r="AA308" s="27"/>
    </row>
    <row r="309" ht="13.5" customHeight="1">
      <c r="A309" s="27"/>
      <c r="B309" s="27"/>
      <c r="C309" s="27"/>
      <c r="D309" s="27"/>
      <c r="E309" s="27"/>
      <c r="F309" s="78"/>
      <c r="G309" s="621"/>
      <c r="H309" s="27"/>
      <c r="I309" s="27"/>
      <c r="J309" s="27"/>
      <c r="K309" s="27"/>
      <c r="L309" s="27"/>
      <c r="M309" s="27"/>
      <c r="N309" s="27"/>
      <c r="O309" s="27"/>
      <c r="P309" s="27"/>
      <c r="Q309" s="27"/>
      <c r="R309" s="27"/>
      <c r="S309" s="27"/>
      <c r="T309" s="27"/>
      <c r="U309" s="27"/>
      <c r="V309" s="27"/>
      <c r="W309" s="27"/>
      <c r="X309" s="27"/>
      <c r="Y309" s="27"/>
      <c r="Z309" s="27"/>
      <c r="AA309" s="27"/>
    </row>
    <row r="310" ht="13.5" customHeight="1">
      <c r="A310" s="27"/>
      <c r="B310" s="27"/>
      <c r="C310" s="27"/>
      <c r="D310" s="27"/>
      <c r="E310" s="27"/>
      <c r="F310" s="78"/>
      <c r="G310" s="621"/>
      <c r="H310" s="27"/>
      <c r="I310" s="27"/>
      <c r="J310" s="27"/>
      <c r="K310" s="27"/>
      <c r="L310" s="27"/>
      <c r="M310" s="27"/>
      <c r="N310" s="27"/>
      <c r="O310" s="27"/>
      <c r="P310" s="27"/>
      <c r="Q310" s="27"/>
      <c r="R310" s="27"/>
      <c r="S310" s="27"/>
      <c r="T310" s="27"/>
      <c r="U310" s="27"/>
      <c r="V310" s="27"/>
      <c r="W310" s="27"/>
      <c r="X310" s="27"/>
      <c r="Y310" s="27"/>
      <c r="Z310" s="27"/>
      <c r="AA310" s="27"/>
    </row>
    <row r="311" ht="13.5" customHeight="1">
      <c r="A311" s="27"/>
      <c r="B311" s="27"/>
      <c r="C311" s="27"/>
      <c r="D311" s="27"/>
      <c r="E311" s="27"/>
      <c r="F311" s="78"/>
      <c r="G311" s="621"/>
      <c r="H311" s="27"/>
      <c r="I311" s="27"/>
      <c r="J311" s="27"/>
      <c r="K311" s="27"/>
      <c r="L311" s="27"/>
      <c r="M311" s="27"/>
      <c r="N311" s="27"/>
      <c r="O311" s="27"/>
      <c r="P311" s="27"/>
      <c r="Q311" s="27"/>
      <c r="R311" s="27"/>
      <c r="S311" s="27"/>
      <c r="T311" s="27"/>
      <c r="U311" s="27"/>
      <c r="V311" s="27"/>
      <c r="W311" s="27"/>
      <c r="X311" s="27"/>
      <c r="Y311" s="27"/>
      <c r="Z311" s="27"/>
      <c r="AA311" s="27"/>
    </row>
    <row r="312" ht="13.5" customHeight="1">
      <c r="A312" s="27"/>
      <c r="B312" s="27"/>
      <c r="C312" s="27"/>
      <c r="D312" s="27"/>
      <c r="E312" s="27"/>
      <c r="F312" s="78"/>
      <c r="G312" s="621"/>
      <c r="H312" s="27"/>
      <c r="I312" s="27"/>
      <c r="J312" s="27"/>
      <c r="K312" s="27"/>
      <c r="L312" s="27"/>
      <c r="M312" s="27"/>
      <c r="N312" s="27"/>
      <c r="O312" s="27"/>
      <c r="P312" s="27"/>
      <c r="Q312" s="27"/>
      <c r="R312" s="27"/>
      <c r="S312" s="27"/>
      <c r="T312" s="27"/>
      <c r="U312" s="27"/>
      <c r="V312" s="27"/>
      <c r="W312" s="27"/>
      <c r="X312" s="27"/>
      <c r="Y312" s="27"/>
      <c r="Z312" s="27"/>
      <c r="AA312" s="27"/>
    </row>
    <row r="313" ht="13.5" customHeight="1">
      <c r="A313" s="27"/>
      <c r="B313" s="27"/>
      <c r="C313" s="27"/>
      <c r="D313" s="27"/>
      <c r="E313" s="27"/>
      <c r="F313" s="78"/>
      <c r="G313" s="621"/>
      <c r="H313" s="27"/>
      <c r="I313" s="27"/>
      <c r="J313" s="27"/>
      <c r="K313" s="27"/>
      <c r="L313" s="27"/>
      <c r="M313" s="27"/>
      <c r="N313" s="27"/>
      <c r="O313" s="27"/>
      <c r="P313" s="27"/>
      <c r="Q313" s="27"/>
      <c r="R313" s="27"/>
      <c r="S313" s="27"/>
      <c r="T313" s="27"/>
      <c r="U313" s="27"/>
      <c r="V313" s="27"/>
      <c r="W313" s="27"/>
      <c r="X313" s="27"/>
      <c r="Y313" s="27"/>
      <c r="Z313" s="27"/>
      <c r="AA313" s="27"/>
    </row>
    <row r="314" ht="13.5" customHeight="1">
      <c r="A314" s="27"/>
      <c r="B314" s="27"/>
      <c r="C314" s="27"/>
      <c r="D314" s="27"/>
      <c r="E314" s="27"/>
      <c r="F314" s="78"/>
      <c r="G314" s="621"/>
      <c r="H314" s="27"/>
      <c r="I314" s="27"/>
      <c r="J314" s="27"/>
      <c r="K314" s="27"/>
      <c r="L314" s="27"/>
      <c r="M314" s="27"/>
      <c r="N314" s="27"/>
      <c r="O314" s="27"/>
      <c r="P314" s="27"/>
      <c r="Q314" s="27"/>
      <c r="R314" s="27"/>
      <c r="S314" s="27"/>
      <c r="T314" s="27"/>
      <c r="U314" s="27"/>
      <c r="V314" s="27"/>
      <c r="W314" s="27"/>
      <c r="X314" s="27"/>
      <c r="Y314" s="27"/>
      <c r="Z314" s="27"/>
      <c r="AA314" s="27"/>
    </row>
    <row r="315" ht="13.5" customHeight="1">
      <c r="A315" s="27"/>
      <c r="B315" s="27"/>
      <c r="C315" s="27"/>
      <c r="D315" s="27"/>
      <c r="E315" s="27"/>
      <c r="F315" s="78"/>
      <c r="G315" s="621"/>
      <c r="H315" s="27"/>
      <c r="I315" s="27"/>
      <c r="J315" s="27"/>
      <c r="K315" s="27"/>
      <c r="L315" s="27"/>
      <c r="M315" s="27"/>
      <c r="N315" s="27"/>
      <c r="O315" s="27"/>
      <c r="P315" s="27"/>
      <c r="Q315" s="27"/>
      <c r="R315" s="27"/>
      <c r="S315" s="27"/>
      <c r="T315" s="27"/>
      <c r="U315" s="27"/>
      <c r="V315" s="27"/>
      <c r="W315" s="27"/>
      <c r="X315" s="27"/>
      <c r="Y315" s="27"/>
      <c r="Z315" s="27"/>
      <c r="AA315" s="27"/>
    </row>
    <row r="316" ht="13.5" customHeight="1">
      <c r="A316" s="27"/>
      <c r="B316" s="27"/>
      <c r="C316" s="27"/>
      <c r="D316" s="27"/>
      <c r="E316" s="27"/>
      <c r="F316" s="78"/>
      <c r="G316" s="621"/>
      <c r="H316" s="27"/>
      <c r="I316" s="27"/>
      <c r="J316" s="27"/>
      <c r="K316" s="27"/>
      <c r="L316" s="27"/>
      <c r="M316" s="27"/>
      <c r="N316" s="27"/>
      <c r="O316" s="27"/>
      <c r="P316" s="27"/>
      <c r="Q316" s="27"/>
      <c r="R316" s="27"/>
      <c r="S316" s="27"/>
      <c r="T316" s="27"/>
      <c r="U316" s="27"/>
      <c r="V316" s="27"/>
      <c r="W316" s="27"/>
      <c r="X316" s="27"/>
      <c r="Y316" s="27"/>
      <c r="Z316" s="27"/>
      <c r="AA316" s="27"/>
    </row>
    <row r="317" ht="13.5" customHeight="1">
      <c r="A317" s="27"/>
      <c r="B317" s="27"/>
      <c r="C317" s="27"/>
      <c r="D317" s="27"/>
      <c r="E317" s="27"/>
      <c r="F317" s="78"/>
      <c r="G317" s="621"/>
      <c r="H317" s="27"/>
      <c r="I317" s="27"/>
      <c r="J317" s="27"/>
      <c r="K317" s="27"/>
      <c r="L317" s="27"/>
      <c r="M317" s="27"/>
      <c r="N317" s="27"/>
      <c r="O317" s="27"/>
      <c r="P317" s="27"/>
      <c r="Q317" s="27"/>
      <c r="R317" s="27"/>
      <c r="S317" s="27"/>
      <c r="T317" s="27"/>
      <c r="U317" s="27"/>
      <c r="V317" s="27"/>
      <c r="W317" s="27"/>
      <c r="X317" s="27"/>
      <c r="Y317" s="27"/>
      <c r="Z317" s="27"/>
      <c r="AA317" s="27"/>
    </row>
    <row r="318" ht="13.5" customHeight="1">
      <c r="A318" s="27"/>
      <c r="B318" s="27"/>
      <c r="C318" s="27"/>
      <c r="D318" s="27"/>
      <c r="E318" s="27"/>
      <c r="F318" s="78"/>
      <c r="G318" s="621"/>
      <c r="H318" s="27"/>
      <c r="I318" s="27"/>
      <c r="J318" s="27"/>
      <c r="K318" s="27"/>
      <c r="L318" s="27"/>
      <c r="M318" s="27"/>
      <c r="N318" s="27"/>
      <c r="O318" s="27"/>
      <c r="P318" s="27"/>
      <c r="Q318" s="27"/>
      <c r="R318" s="27"/>
      <c r="S318" s="27"/>
      <c r="T318" s="27"/>
      <c r="U318" s="27"/>
      <c r="V318" s="27"/>
      <c r="W318" s="27"/>
      <c r="X318" s="27"/>
      <c r="Y318" s="27"/>
      <c r="Z318" s="27"/>
      <c r="AA318" s="27"/>
    </row>
    <row r="319" ht="13.5" customHeight="1">
      <c r="A319" s="27"/>
      <c r="B319" s="27"/>
      <c r="C319" s="27"/>
      <c r="D319" s="27"/>
      <c r="E319" s="27"/>
      <c r="F319" s="78"/>
      <c r="G319" s="621"/>
      <c r="H319" s="27"/>
      <c r="I319" s="27"/>
      <c r="J319" s="27"/>
      <c r="K319" s="27"/>
      <c r="L319" s="27"/>
      <c r="M319" s="27"/>
      <c r="N319" s="27"/>
      <c r="O319" s="27"/>
      <c r="P319" s="27"/>
      <c r="Q319" s="27"/>
      <c r="R319" s="27"/>
      <c r="S319" s="27"/>
      <c r="T319" s="27"/>
      <c r="U319" s="27"/>
      <c r="V319" s="27"/>
      <c r="W319" s="27"/>
      <c r="X319" s="27"/>
      <c r="Y319" s="27"/>
      <c r="Z319" s="27"/>
      <c r="AA319" s="27"/>
    </row>
    <row r="320" ht="13.5" customHeight="1">
      <c r="A320" s="27"/>
      <c r="B320" s="27"/>
      <c r="C320" s="27"/>
      <c r="D320" s="27"/>
      <c r="E320" s="27"/>
      <c r="F320" s="78"/>
      <c r="G320" s="621"/>
      <c r="H320" s="27"/>
      <c r="I320" s="27"/>
      <c r="J320" s="27"/>
      <c r="K320" s="27"/>
      <c r="L320" s="27"/>
      <c r="M320" s="27"/>
      <c r="N320" s="27"/>
      <c r="O320" s="27"/>
      <c r="P320" s="27"/>
      <c r="Q320" s="27"/>
      <c r="R320" s="27"/>
      <c r="S320" s="27"/>
      <c r="T320" s="27"/>
      <c r="U320" s="27"/>
      <c r="V320" s="27"/>
      <c r="W320" s="27"/>
      <c r="X320" s="27"/>
      <c r="Y320" s="27"/>
      <c r="Z320" s="27"/>
      <c r="AA320" s="27"/>
    </row>
    <row r="321" ht="13.5" customHeight="1">
      <c r="A321" s="27"/>
      <c r="B321" s="27"/>
      <c r="C321" s="27"/>
      <c r="D321" s="27"/>
      <c r="E321" s="27"/>
      <c r="F321" s="78"/>
      <c r="G321" s="621"/>
      <c r="H321" s="27"/>
      <c r="I321" s="27"/>
      <c r="J321" s="27"/>
      <c r="K321" s="27"/>
      <c r="L321" s="27"/>
      <c r="M321" s="27"/>
      <c r="N321" s="27"/>
      <c r="O321" s="27"/>
      <c r="P321" s="27"/>
      <c r="Q321" s="27"/>
      <c r="R321" s="27"/>
      <c r="S321" s="27"/>
      <c r="T321" s="27"/>
      <c r="U321" s="27"/>
      <c r="V321" s="27"/>
      <c r="W321" s="27"/>
      <c r="X321" s="27"/>
      <c r="Y321" s="27"/>
      <c r="Z321" s="27"/>
      <c r="AA321" s="27"/>
    </row>
    <row r="322" ht="13.5" customHeight="1">
      <c r="A322" s="27"/>
      <c r="B322" s="27"/>
      <c r="C322" s="27"/>
      <c r="D322" s="27"/>
      <c r="E322" s="27"/>
      <c r="F322" s="78"/>
      <c r="G322" s="621"/>
      <c r="H322" s="27"/>
      <c r="I322" s="27"/>
      <c r="J322" s="27"/>
      <c r="K322" s="27"/>
      <c r="L322" s="27"/>
      <c r="M322" s="27"/>
      <c r="N322" s="27"/>
      <c r="O322" s="27"/>
      <c r="P322" s="27"/>
      <c r="Q322" s="27"/>
      <c r="R322" s="27"/>
      <c r="S322" s="27"/>
      <c r="T322" s="27"/>
      <c r="U322" s="27"/>
      <c r="V322" s="27"/>
      <c r="W322" s="27"/>
      <c r="X322" s="27"/>
      <c r="Y322" s="27"/>
      <c r="Z322" s="27"/>
      <c r="AA322" s="27"/>
    </row>
    <row r="323" ht="13.5" customHeight="1">
      <c r="A323" s="27"/>
      <c r="B323" s="27"/>
      <c r="C323" s="27"/>
      <c r="D323" s="27"/>
      <c r="E323" s="27"/>
      <c r="F323" s="78"/>
      <c r="G323" s="621"/>
      <c r="H323" s="27"/>
      <c r="I323" s="27"/>
      <c r="J323" s="27"/>
      <c r="K323" s="27"/>
      <c r="L323" s="27"/>
      <c r="M323" s="27"/>
      <c r="N323" s="27"/>
      <c r="O323" s="27"/>
      <c r="P323" s="27"/>
      <c r="Q323" s="27"/>
      <c r="R323" s="27"/>
      <c r="S323" s="27"/>
      <c r="T323" s="27"/>
      <c r="U323" s="27"/>
      <c r="V323" s="27"/>
      <c r="W323" s="27"/>
      <c r="X323" s="27"/>
      <c r="Y323" s="27"/>
      <c r="Z323" s="27"/>
      <c r="AA323" s="27"/>
    </row>
    <row r="324" ht="13.5" customHeight="1">
      <c r="A324" s="27"/>
      <c r="B324" s="27"/>
      <c r="C324" s="27"/>
      <c r="D324" s="27"/>
      <c r="E324" s="27"/>
      <c r="F324" s="78"/>
      <c r="G324" s="621"/>
      <c r="H324" s="27"/>
      <c r="I324" s="27"/>
      <c r="J324" s="27"/>
      <c r="K324" s="27"/>
      <c r="L324" s="27"/>
      <c r="M324" s="27"/>
      <c r="N324" s="27"/>
      <c r="O324" s="27"/>
      <c r="P324" s="27"/>
      <c r="Q324" s="27"/>
      <c r="R324" s="27"/>
      <c r="S324" s="27"/>
      <c r="T324" s="27"/>
      <c r="U324" s="27"/>
      <c r="V324" s="27"/>
      <c r="W324" s="27"/>
      <c r="X324" s="27"/>
      <c r="Y324" s="27"/>
      <c r="Z324" s="27"/>
      <c r="AA324" s="27"/>
    </row>
    <row r="325" ht="13.5" customHeight="1">
      <c r="A325" s="27"/>
      <c r="B325" s="27"/>
      <c r="C325" s="27"/>
      <c r="D325" s="27"/>
      <c r="E325" s="27"/>
      <c r="F325" s="78"/>
      <c r="G325" s="621"/>
      <c r="H325" s="27"/>
      <c r="I325" s="27"/>
      <c r="J325" s="27"/>
      <c r="K325" s="27"/>
      <c r="L325" s="27"/>
      <c r="M325" s="27"/>
      <c r="N325" s="27"/>
      <c r="O325" s="27"/>
      <c r="P325" s="27"/>
      <c r="Q325" s="27"/>
      <c r="R325" s="27"/>
      <c r="S325" s="27"/>
      <c r="T325" s="27"/>
      <c r="U325" s="27"/>
      <c r="V325" s="27"/>
      <c r="W325" s="27"/>
      <c r="X325" s="27"/>
      <c r="Y325" s="27"/>
      <c r="Z325" s="27"/>
      <c r="AA325" s="27"/>
    </row>
    <row r="326" ht="13.5" customHeight="1">
      <c r="A326" s="27"/>
      <c r="B326" s="27"/>
      <c r="C326" s="27"/>
      <c r="D326" s="27"/>
      <c r="E326" s="27"/>
      <c r="F326" s="78"/>
      <c r="G326" s="621"/>
      <c r="H326" s="27"/>
      <c r="I326" s="27"/>
      <c r="J326" s="27"/>
      <c r="K326" s="27"/>
      <c r="L326" s="27"/>
      <c r="M326" s="27"/>
      <c r="N326" s="27"/>
      <c r="O326" s="27"/>
      <c r="P326" s="27"/>
      <c r="Q326" s="27"/>
      <c r="R326" s="27"/>
      <c r="S326" s="27"/>
      <c r="T326" s="27"/>
      <c r="U326" s="27"/>
      <c r="V326" s="27"/>
      <c r="W326" s="27"/>
      <c r="X326" s="27"/>
      <c r="Y326" s="27"/>
      <c r="Z326" s="27"/>
      <c r="AA326" s="27"/>
    </row>
    <row r="327" ht="13.5" customHeight="1">
      <c r="A327" s="27"/>
      <c r="B327" s="27"/>
      <c r="C327" s="27"/>
      <c r="D327" s="27"/>
      <c r="E327" s="27"/>
      <c r="F327" s="78"/>
      <c r="G327" s="621"/>
      <c r="H327" s="27"/>
      <c r="I327" s="27"/>
      <c r="J327" s="27"/>
      <c r="K327" s="27"/>
      <c r="L327" s="27"/>
      <c r="M327" s="27"/>
      <c r="N327" s="27"/>
      <c r="O327" s="27"/>
      <c r="P327" s="27"/>
      <c r="Q327" s="27"/>
      <c r="R327" s="27"/>
      <c r="S327" s="27"/>
      <c r="T327" s="27"/>
      <c r="U327" s="27"/>
      <c r="V327" s="27"/>
      <c r="W327" s="27"/>
      <c r="X327" s="27"/>
      <c r="Y327" s="27"/>
      <c r="Z327" s="27"/>
      <c r="AA327" s="27"/>
    </row>
    <row r="328" ht="13.5" customHeight="1">
      <c r="A328" s="27"/>
      <c r="B328" s="27"/>
      <c r="C328" s="27"/>
      <c r="D328" s="27"/>
      <c r="E328" s="27"/>
      <c r="F328" s="78"/>
      <c r="G328" s="621"/>
      <c r="H328" s="27"/>
      <c r="I328" s="27"/>
      <c r="J328" s="27"/>
      <c r="K328" s="27"/>
      <c r="L328" s="27"/>
      <c r="M328" s="27"/>
      <c r="N328" s="27"/>
      <c r="O328" s="27"/>
      <c r="P328" s="27"/>
      <c r="Q328" s="27"/>
      <c r="R328" s="27"/>
      <c r="S328" s="27"/>
      <c r="T328" s="27"/>
      <c r="U328" s="27"/>
      <c r="V328" s="27"/>
      <c r="W328" s="27"/>
      <c r="X328" s="27"/>
      <c r="Y328" s="27"/>
      <c r="Z328" s="27"/>
      <c r="AA328" s="27"/>
    </row>
    <row r="329" ht="13.5" customHeight="1">
      <c r="A329" s="27"/>
      <c r="B329" s="27"/>
      <c r="C329" s="27"/>
      <c r="D329" s="27"/>
      <c r="E329" s="27"/>
      <c r="F329" s="78"/>
      <c r="G329" s="621"/>
      <c r="H329" s="27"/>
      <c r="I329" s="27"/>
      <c r="J329" s="27"/>
      <c r="K329" s="27"/>
      <c r="L329" s="27"/>
      <c r="M329" s="27"/>
      <c r="N329" s="27"/>
      <c r="O329" s="27"/>
      <c r="P329" s="27"/>
      <c r="Q329" s="27"/>
      <c r="R329" s="27"/>
      <c r="S329" s="27"/>
      <c r="T329" s="27"/>
      <c r="U329" s="27"/>
      <c r="V329" s="27"/>
      <c r="W329" s="27"/>
      <c r="X329" s="27"/>
      <c r="Y329" s="27"/>
      <c r="Z329" s="27"/>
      <c r="AA329" s="27"/>
    </row>
    <row r="330" ht="13.5" customHeight="1">
      <c r="A330" s="27"/>
      <c r="B330" s="27"/>
      <c r="C330" s="27"/>
      <c r="D330" s="27"/>
      <c r="E330" s="27"/>
      <c r="F330" s="78"/>
      <c r="G330" s="621"/>
      <c r="H330" s="27"/>
      <c r="I330" s="27"/>
      <c r="J330" s="27"/>
      <c r="K330" s="27"/>
      <c r="L330" s="27"/>
      <c r="M330" s="27"/>
      <c r="N330" s="27"/>
      <c r="O330" s="27"/>
      <c r="P330" s="27"/>
      <c r="Q330" s="27"/>
      <c r="R330" s="27"/>
      <c r="S330" s="27"/>
      <c r="T330" s="27"/>
      <c r="U330" s="27"/>
      <c r="V330" s="27"/>
      <c r="W330" s="27"/>
      <c r="X330" s="27"/>
      <c r="Y330" s="27"/>
      <c r="Z330" s="27"/>
      <c r="AA330" s="27"/>
    </row>
    <row r="331" ht="13.5" customHeight="1">
      <c r="A331" s="27"/>
      <c r="B331" s="27"/>
      <c r="C331" s="27"/>
      <c r="D331" s="27"/>
      <c r="E331" s="27"/>
      <c r="F331" s="78"/>
      <c r="G331" s="621"/>
      <c r="H331" s="27"/>
      <c r="I331" s="27"/>
      <c r="J331" s="27"/>
      <c r="K331" s="27"/>
      <c r="L331" s="27"/>
      <c r="M331" s="27"/>
      <c r="N331" s="27"/>
      <c r="O331" s="27"/>
      <c r="P331" s="27"/>
      <c r="Q331" s="27"/>
      <c r="R331" s="27"/>
      <c r="S331" s="27"/>
      <c r="T331" s="27"/>
      <c r="U331" s="27"/>
      <c r="V331" s="27"/>
      <c r="W331" s="27"/>
      <c r="X331" s="27"/>
      <c r="Y331" s="27"/>
      <c r="Z331" s="27"/>
      <c r="AA331" s="27"/>
    </row>
    <row r="332" ht="13.5" customHeight="1">
      <c r="A332" s="27"/>
      <c r="B332" s="27"/>
      <c r="C332" s="27"/>
      <c r="D332" s="27"/>
      <c r="E332" s="27"/>
      <c r="F332" s="78"/>
      <c r="G332" s="621"/>
      <c r="H332" s="27"/>
      <c r="I332" s="27"/>
      <c r="J332" s="27"/>
      <c r="K332" s="27"/>
      <c r="L332" s="27"/>
      <c r="M332" s="27"/>
      <c r="N332" s="27"/>
      <c r="O332" s="27"/>
      <c r="P332" s="27"/>
      <c r="Q332" s="27"/>
      <c r="R332" s="27"/>
      <c r="S332" s="27"/>
      <c r="T332" s="27"/>
      <c r="U332" s="27"/>
      <c r="V332" s="27"/>
      <c r="W332" s="27"/>
      <c r="X332" s="27"/>
      <c r="Y332" s="27"/>
      <c r="Z332" s="27"/>
      <c r="AA332" s="27"/>
    </row>
    <row r="333" ht="13.5" customHeight="1">
      <c r="A333" s="27"/>
      <c r="B333" s="27"/>
      <c r="C333" s="27"/>
      <c r="D333" s="27"/>
      <c r="E333" s="27"/>
      <c r="F333" s="78"/>
      <c r="G333" s="621"/>
      <c r="H333" s="27"/>
      <c r="I333" s="27"/>
      <c r="J333" s="27"/>
      <c r="K333" s="27"/>
      <c r="L333" s="27"/>
      <c r="M333" s="27"/>
      <c r="N333" s="27"/>
      <c r="O333" s="27"/>
      <c r="P333" s="27"/>
      <c r="Q333" s="27"/>
      <c r="R333" s="27"/>
      <c r="S333" s="27"/>
      <c r="T333" s="27"/>
      <c r="U333" s="27"/>
      <c r="V333" s="27"/>
      <c r="W333" s="27"/>
      <c r="X333" s="27"/>
      <c r="Y333" s="27"/>
      <c r="Z333" s="27"/>
      <c r="AA333" s="27"/>
    </row>
    <row r="334" ht="13.5" customHeight="1">
      <c r="A334" s="27"/>
      <c r="B334" s="27"/>
      <c r="C334" s="27"/>
      <c r="D334" s="27"/>
      <c r="E334" s="27"/>
      <c r="F334" s="78"/>
      <c r="G334" s="621"/>
      <c r="H334" s="27"/>
      <c r="I334" s="27"/>
      <c r="J334" s="27"/>
      <c r="K334" s="27"/>
      <c r="L334" s="27"/>
      <c r="M334" s="27"/>
      <c r="N334" s="27"/>
      <c r="O334" s="27"/>
      <c r="P334" s="27"/>
      <c r="Q334" s="27"/>
      <c r="R334" s="27"/>
      <c r="S334" s="27"/>
      <c r="T334" s="27"/>
      <c r="U334" s="27"/>
      <c r="V334" s="27"/>
      <c r="W334" s="27"/>
      <c r="X334" s="27"/>
      <c r="Y334" s="27"/>
      <c r="Z334" s="27"/>
      <c r="AA334" s="27"/>
    </row>
    <row r="335" ht="13.5" customHeight="1">
      <c r="A335" s="27"/>
      <c r="B335" s="27"/>
      <c r="C335" s="27"/>
      <c r="D335" s="27"/>
      <c r="E335" s="27"/>
      <c r="F335" s="78"/>
      <c r="G335" s="621"/>
      <c r="H335" s="27"/>
      <c r="I335" s="27"/>
      <c r="J335" s="27"/>
      <c r="K335" s="27"/>
      <c r="L335" s="27"/>
      <c r="M335" s="27"/>
      <c r="N335" s="27"/>
      <c r="O335" s="27"/>
      <c r="P335" s="27"/>
      <c r="Q335" s="27"/>
      <c r="R335" s="27"/>
      <c r="S335" s="27"/>
      <c r="T335" s="27"/>
      <c r="U335" s="27"/>
      <c r="V335" s="27"/>
      <c r="W335" s="27"/>
      <c r="X335" s="27"/>
      <c r="Y335" s="27"/>
      <c r="Z335" s="27"/>
      <c r="AA335" s="27"/>
    </row>
    <row r="336" ht="13.5" customHeight="1">
      <c r="A336" s="27"/>
      <c r="B336" s="27"/>
      <c r="C336" s="27"/>
      <c r="D336" s="27"/>
      <c r="E336" s="27"/>
      <c r="F336" s="78"/>
      <c r="G336" s="621"/>
      <c r="H336" s="27"/>
      <c r="I336" s="27"/>
      <c r="J336" s="27"/>
      <c r="K336" s="27"/>
      <c r="L336" s="27"/>
      <c r="M336" s="27"/>
      <c r="N336" s="27"/>
      <c r="O336" s="27"/>
      <c r="P336" s="27"/>
      <c r="Q336" s="27"/>
      <c r="R336" s="27"/>
      <c r="S336" s="27"/>
      <c r="T336" s="27"/>
      <c r="U336" s="27"/>
      <c r="V336" s="27"/>
      <c r="W336" s="27"/>
      <c r="X336" s="27"/>
      <c r="Y336" s="27"/>
      <c r="Z336" s="27"/>
      <c r="AA336" s="27"/>
    </row>
    <row r="337" ht="13.5" customHeight="1">
      <c r="A337" s="27"/>
      <c r="B337" s="27"/>
      <c r="C337" s="27"/>
      <c r="D337" s="27"/>
      <c r="E337" s="27"/>
      <c r="F337" s="78"/>
      <c r="G337" s="621"/>
      <c r="H337" s="27"/>
      <c r="I337" s="27"/>
      <c r="J337" s="27"/>
      <c r="K337" s="27"/>
      <c r="L337" s="27"/>
      <c r="M337" s="27"/>
      <c r="N337" s="27"/>
      <c r="O337" s="27"/>
      <c r="P337" s="27"/>
      <c r="Q337" s="27"/>
      <c r="R337" s="27"/>
      <c r="S337" s="27"/>
      <c r="T337" s="27"/>
      <c r="U337" s="27"/>
      <c r="V337" s="27"/>
      <c r="W337" s="27"/>
      <c r="X337" s="27"/>
      <c r="Y337" s="27"/>
      <c r="Z337" s="27"/>
      <c r="AA337" s="27"/>
    </row>
    <row r="338" ht="13.5" customHeight="1">
      <c r="A338" s="27"/>
      <c r="B338" s="27"/>
      <c r="C338" s="27"/>
      <c r="D338" s="27"/>
      <c r="E338" s="27"/>
      <c r="F338" s="78"/>
      <c r="G338" s="621"/>
      <c r="H338" s="27"/>
      <c r="I338" s="27"/>
      <c r="J338" s="27"/>
      <c r="K338" s="27"/>
      <c r="L338" s="27"/>
      <c r="M338" s="27"/>
      <c r="N338" s="27"/>
      <c r="O338" s="27"/>
      <c r="P338" s="27"/>
      <c r="Q338" s="27"/>
      <c r="R338" s="27"/>
      <c r="S338" s="27"/>
      <c r="T338" s="27"/>
      <c r="U338" s="27"/>
      <c r="V338" s="27"/>
      <c r="W338" s="27"/>
      <c r="X338" s="27"/>
      <c r="Y338" s="27"/>
      <c r="Z338" s="27"/>
      <c r="AA338" s="27"/>
    </row>
    <row r="339" ht="13.5" customHeight="1">
      <c r="A339" s="27"/>
      <c r="B339" s="27"/>
      <c r="C339" s="27"/>
      <c r="D339" s="27"/>
      <c r="E339" s="27"/>
      <c r="F339" s="78"/>
      <c r="G339" s="621"/>
      <c r="H339" s="27"/>
      <c r="I339" s="27"/>
      <c r="J339" s="27"/>
      <c r="K339" s="27"/>
      <c r="L339" s="27"/>
      <c r="M339" s="27"/>
      <c r="N339" s="27"/>
      <c r="O339" s="27"/>
      <c r="P339" s="27"/>
      <c r="Q339" s="27"/>
      <c r="R339" s="27"/>
      <c r="S339" s="27"/>
      <c r="T339" s="27"/>
      <c r="U339" s="27"/>
      <c r="V339" s="27"/>
      <c r="W339" s="27"/>
      <c r="X339" s="27"/>
      <c r="Y339" s="27"/>
      <c r="Z339" s="27"/>
      <c r="AA339" s="27"/>
    </row>
    <row r="340" ht="13.5" customHeight="1">
      <c r="A340" s="27"/>
      <c r="B340" s="27"/>
      <c r="C340" s="27"/>
      <c r="D340" s="27"/>
      <c r="E340" s="27"/>
      <c r="F340" s="78"/>
      <c r="G340" s="621"/>
      <c r="H340" s="27"/>
      <c r="I340" s="27"/>
      <c r="J340" s="27"/>
      <c r="K340" s="27"/>
      <c r="L340" s="27"/>
      <c r="M340" s="27"/>
      <c r="N340" s="27"/>
      <c r="O340" s="27"/>
      <c r="P340" s="27"/>
      <c r="Q340" s="27"/>
      <c r="R340" s="27"/>
      <c r="S340" s="27"/>
      <c r="T340" s="27"/>
      <c r="U340" s="27"/>
      <c r="V340" s="27"/>
      <c r="W340" s="27"/>
      <c r="X340" s="27"/>
      <c r="Y340" s="27"/>
      <c r="Z340" s="27"/>
      <c r="AA340" s="27"/>
    </row>
    <row r="341" ht="13.5" customHeight="1">
      <c r="A341" s="27"/>
      <c r="B341" s="27"/>
      <c r="C341" s="27"/>
      <c r="D341" s="27"/>
      <c r="E341" s="27"/>
      <c r="F341" s="78"/>
      <c r="G341" s="621"/>
      <c r="H341" s="27"/>
      <c r="I341" s="27"/>
      <c r="J341" s="27"/>
      <c r="K341" s="27"/>
      <c r="L341" s="27"/>
      <c r="M341" s="27"/>
      <c r="N341" s="27"/>
      <c r="O341" s="27"/>
      <c r="P341" s="27"/>
      <c r="Q341" s="27"/>
      <c r="R341" s="27"/>
      <c r="S341" s="27"/>
      <c r="T341" s="27"/>
      <c r="U341" s="27"/>
      <c r="V341" s="27"/>
      <c r="W341" s="27"/>
      <c r="X341" s="27"/>
      <c r="Y341" s="27"/>
      <c r="Z341" s="27"/>
      <c r="AA341" s="27"/>
    </row>
    <row r="342" ht="13.5" customHeight="1">
      <c r="A342" s="27"/>
      <c r="B342" s="27"/>
      <c r="C342" s="27"/>
      <c r="D342" s="27"/>
      <c r="E342" s="27"/>
      <c r="F342" s="78"/>
      <c r="G342" s="621"/>
      <c r="H342" s="27"/>
      <c r="I342" s="27"/>
      <c r="J342" s="27"/>
      <c r="K342" s="27"/>
      <c r="L342" s="27"/>
      <c r="M342" s="27"/>
      <c r="N342" s="27"/>
      <c r="O342" s="27"/>
      <c r="P342" s="27"/>
      <c r="Q342" s="27"/>
      <c r="R342" s="27"/>
      <c r="S342" s="27"/>
      <c r="T342" s="27"/>
      <c r="U342" s="27"/>
      <c r="V342" s="27"/>
      <c r="W342" s="27"/>
      <c r="X342" s="27"/>
      <c r="Y342" s="27"/>
      <c r="Z342" s="27"/>
      <c r="AA342" s="27"/>
    </row>
    <row r="343" ht="13.5" customHeight="1">
      <c r="A343" s="27"/>
      <c r="B343" s="27"/>
      <c r="C343" s="27"/>
      <c r="D343" s="27"/>
      <c r="E343" s="27"/>
      <c r="F343" s="78"/>
      <c r="G343" s="621"/>
      <c r="H343" s="27"/>
      <c r="I343" s="27"/>
      <c r="J343" s="27"/>
      <c r="K343" s="27"/>
      <c r="L343" s="27"/>
      <c r="M343" s="27"/>
      <c r="N343" s="27"/>
      <c r="O343" s="27"/>
      <c r="P343" s="27"/>
      <c r="Q343" s="27"/>
      <c r="R343" s="27"/>
      <c r="S343" s="27"/>
      <c r="T343" s="27"/>
      <c r="U343" s="27"/>
      <c r="V343" s="27"/>
      <c r="W343" s="27"/>
      <c r="X343" s="27"/>
      <c r="Y343" s="27"/>
      <c r="Z343" s="27"/>
      <c r="AA343" s="27"/>
    </row>
    <row r="344" ht="13.5" customHeight="1">
      <c r="A344" s="27"/>
      <c r="B344" s="27"/>
      <c r="C344" s="27"/>
      <c r="D344" s="27"/>
      <c r="E344" s="27"/>
      <c r="F344" s="78"/>
      <c r="G344" s="621"/>
      <c r="H344" s="27"/>
      <c r="I344" s="27"/>
      <c r="J344" s="27"/>
      <c r="K344" s="27"/>
      <c r="L344" s="27"/>
      <c r="M344" s="27"/>
      <c r="N344" s="27"/>
      <c r="O344" s="27"/>
      <c r="P344" s="27"/>
      <c r="Q344" s="27"/>
      <c r="R344" s="27"/>
      <c r="S344" s="27"/>
      <c r="T344" s="27"/>
      <c r="U344" s="27"/>
      <c r="V344" s="27"/>
      <c r="W344" s="27"/>
      <c r="X344" s="27"/>
      <c r="Y344" s="27"/>
      <c r="Z344" s="27"/>
      <c r="AA344" s="27"/>
    </row>
    <row r="345" ht="13.5" customHeight="1">
      <c r="A345" s="27"/>
      <c r="B345" s="27"/>
      <c r="C345" s="27"/>
      <c r="D345" s="27"/>
      <c r="E345" s="27"/>
      <c r="F345" s="78"/>
      <c r="G345" s="621"/>
      <c r="H345" s="27"/>
      <c r="I345" s="27"/>
      <c r="J345" s="27"/>
      <c r="K345" s="27"/>
      <c r="L345" s="27"/>
      <c r="M345" s="27"/>
      <c r="N345" s="27"/>
      <c r="O345" s="27"/>
      <c r="P345" s="27"/>
      <c r="Q345" s="27"/>
      <c r="R345" s="27"/>
      <c r="S345" s="27"/>
      <c r="T345" s="27"/>
      <c r="U345" s="27"/>
      <c r="V345" s="27"/>
      <c r="W345" s="27"/>
      <c r="X345" s="27"/>
      <c r="Y345" s="27"/>
      <c r="Z345" s="27"/>
      <c r="AA345" s="27"/>
    </row>
    <row r="346" ht="13.5" customHeight="1">
      <c r="A346" s="27"/>
      <c r="B346" s="27"/>
      <c r="C346" s="27"/>
      <c r="D346" s="27"/>
      <c r="E346" s="27"/>
      <c r="F346" s="78"/>
      <c r="G346" s="621"/>
      <c r="H346" s="27"/>
      <c r="I346" s="27"/>
      <c r="J346" s="27"/>
      <c r="K346" s="27"/>
      <c r="L346" s="27"/>
      <c r="M346" s="27"/>
      <c r="N346" s="27"/>
      <c r="O346" s="27"/>
      <c r="P346" s="27"/>
      <c r="Q346" s="27"/>
      <c r="R346" s="27"/>
      <c r="S346" s="27"/>
      <c r="T346" s="27"/>
      <c r="U346" s="27"/>
      <c r="V346" s="27"/>
      <c r="W346" s="27"/>
      <c r="X346" s="27"/>
      <c r="Y346" s="27"/>
      <c r="Z346" s="27"/>
      <c r="AA346" s="27"/>
    </row>
    <row r="347" ht="13.5" customHeight="1">
      <c r="A347" s="27"/>
      <c r="B347" s="27"/>
      <c r="C347" s="27"/>
      <c r="D347" s="27"/>
      <c r="E347" s="27"/>
      <c r="F347" s="78"/>
      <c r="G347" s="621"/>
      <c r="H347" s="27"/>
      <c r="I347" s="27"/>
      <c r="J347" s="27"/>
      <c r="K347" s="27"/>
      <c r="L347" s="27"/>
      <c r="M347" s="27"/>
      <c r="N347" s="27"/>
      <c r="O347" s="27"/>
      <c r="P347" s="27"/>
      <c r="Q347" s="27"/>
      <c r="R347" s="27"/>
      <c r="S347" s="27"/>
      <c r="T347" s="27"/>
      <c r="U347" s="27"/>
      <c r="V347" s="27"/>
      <c r="W347" s="27"/>
      <c r="X347" s="27"/>
      <c r="Y347" s="27"/>
      <c r="Z347" s="27"/>
      <c r="AA347" s="27"/>
    </row>
    <row r="348" ht="13.5" customHeight="1">
      <c r="A348" s="27"/>
      <c r="B348" s="27"/>
      <c r="C348" s="27"/>
      <c r="D348" s="27"/>
      <c r="E348" s="27"/>
      <c r="F348" s="78"/>
      <c r="G348" s="621"/>
      <c r="H348" s="27"/>
      <c r="I348" s="27"/>
      <c r="J348" s="27"/>
      <c r="K348" s="27"/>
      <c r="L348" s="27"/>
      <c r="M348" s="27"/>
      <c r="N348" s="27"/>
      <c r="O348" s="27"/>
      <c r="P348" s="27"/>
      <c r="Q348" s="27"/>
      <c r="R348" s="27"/>
      <c r="S348" s="27"/>
      <c r="T348" s="27"/>
      <c r="U348" s="27"/>
      <c r="V348" s="27"/>
      <c r="W348" s="27"/>
      <c r="X348" s="27"/>
      <c r="Y348" s="27"/>
      <c r="Z348" s="27"/>
      <c r="AA348" s="27"/>
    </row>
    <row r="349" ht="13.5" customHeight="1">
      <c r="A349" s="27"/>
      <c r="B349" s="27"/>
      <c r="C349" s="27"/>
      <c r="D349" s="27"/>
      <c r="E349" s="27"/>
      <c r="F349" s="78"/>
      <c r="G349" s="621"/>
      <c r="H349" s="27"/>
      <c r="I349" s="27"/>
      <c r="J349" s="27"/>
      <c r="K349" s="27"/>
      <c r="L349" s="27"/>
      <c r="M349" s="27"/>
      <c r="N349" s="27"/>
      <c r="O349" s="27"/>
      <c r="P349" s="27"/>
      <c r="Q349" s="27"/>
      <c r="R349" s="27"/>
      <c r="S349" s="27"/>
      <c r="T349" s="27"/>
      <c r="U349" s="27"/>
      <c r="V349" s="27"/>
      <c r="W349" s="27"/>
      <c r="X349" s="27"/>
      <c r="Y349" s="27"/>
      <c r="Z349" s="27"/>
      <c r="AA349" s="27"/>
    </row>
    <row r="350" ht="13.5" customHeight="1">
      <c r="A350" s="27"/>
      <c r="B350" s="27"/>
      <c r="C350" s="27"/>
      <c r="D350" s="27"/>
      <c r="E350" s="27"/>
      <c r="F350" s="78"/>
      <c r="G350" s="621"/>
      <c r="H350" s="27"/>
      <c r="I350" s="27"/>
      <c r="J350" s="27"/>
      <c r="K350" s="27"/>
      <c r="L350" s="27"/>
      <c r="M350" s="27"/>
      <c r="N350" s="27"/>
      <c r="O350" s="27"/>
      <c r="P350" s="27"/>
      <c r="Q350" s="27"/>
      <c r="R350" s="27"/>
      <c r="S350" s="27"/>
      <c r="T350" s="27"/>
      <c r="U350" s="27"/>
      <c r="V350" s="27"/>
      <c r="W350" s="27"/>
      <c r="X350" s="27"/>
      <c r="Y350" s="27"/>
      <c r="Z350" s="27"/>
      <c r="AA350" s="27"/>
    </row>
    <row r="351" ht="13.5" customHeight="1">
      <c r="A351" s="27"/>
      <c r="B351" s="27"/>
      <c r="C351" s="27"/>
      <c r="D351" s="27"/>
      <c r="E351" s="27"/>
      <c r="F351" s="78"/>
      <c r="G351" s="621"/>
      <c r="H351" s="27"/>
      <c r="I351" s="27"/>
      <c r="J351" s="27"/>
      <c r="K351" s="27"/>
      <c r="L351" s="27"/>
      <c r="M351" s="27"/>
      <c r="N351" s="27"/>
      <c r="O351" s="27"/>
      <c r="P351" s="27"/>
      <c r="Q351" s="27"/>
      <c r="R351" s="27"/>
      <c r="S351" s="27"/>
      <c r="T351" s="27"/>
      <c r="U351" s="27"/>
      <c r="V351" s="27"/>
      <c r="W351" s="27"/>
      <c r="X351" s="27"/>
      <c r="Y351" s="27"/>
      <c r="Z351" s="27"/>
      <c r="AA351" s="27"/>
    </row>
    <row r="352" ht="13.5" customHeight="1">
      <c r="A352" s="27"/>
      <c r="B352" s="27"/>
      <c r="C352" s="27"/>
      <c r="D352" s="27"/>
      <c r="E352" s="27"/>
      <c r="F352" s="78"/>
      <c r="G352" s="621"/>
      <c r="H352" s="27"/>
      <c r="I352" s="27"/>
      <c r="J352" s="27"/>
      <c r="K352" s="27"/>
      <c r="L352" s="27"/>
      <c r="M352" s="27"/>
      <c r="N352" s="27"/>
      <c r="O352" s="27"/>
      <c r="P352" s="27"/>
      <c r="Q352" s="27"/>
      <c r="R352" s="27"/>
      <c r="S352" s="27"/>
      <c r="T352" s="27"/>
      <c r="U352" s="27"/>
      <c r="V352" s="27"/>
      <c r="W352" s="27"/>
      <c r="X352" s="27"/>
      <c r="Y352" s="27"/>
      <c r="Z352" s="27"/>
      <c r="AA352" s="27"/>
    </row>
    <row r="353" ht="13.5" customHeight="1">
      <c r="A353" s="27"/>
      <c r="B353" s="27"/>
      <c r="C353" s="27"/>
      <c r="D353" s="27"/>
      <c r="E353" s="27"/>
      <c r="F353" s="78"/>
      <c r="G353" s="621"/>
      <c r="H353" s="27"/>
      <c r="I353" s="27"/>
      <c r="J353" s="27"/>
      <c r="K353" s="27"/>
      <c r="L353" s="27"/>
      <c r="M353" s="27"/>
      <c r="N353" s="27"/>
      <c r="O353" s="27"/>
      <c r="P353" s="27"/>
      <c r="Q353" s="27"/>
      <c r="R353" s="27"/>
      <c r="S353" s="27"/>
      <c r="T353" s="27"/>
      <c r="U353" s="27"/>
      <c r="V353" s="27"/>
      <c r="W353" s="27"/>
      <c r="X353" s="27"/>
      <c r="Y353" s="27"/>
      <c r="Z353" s="27"/>
      <c r="AA353" s="27"/>
    </row>
    <row r="354" ht="13.5" customHeight="1">
      <c r="A354" s="27"/>
      <c r="B354" s="27"/>
      <c r="C354" s="27"/>
      <c r="D354" s="27"/>
      <c r="E354" s="27"/>
      <c r="F354" s="78"/>
      <c r="G354" s="621"/>
      <c r="H354" s="27"/>
      <c r="I354" s="27"/>
      <c r="J354" s="27"/>
      <c r="K354" s="27"/>
      <c r="L354" s="27"/>
      <c r="M354" s="27"/>
      <c r="N354" s="27"/>
      <c r="O354" s="27"/>
      <c r="P354" s="27"/>
      <c r="Q354" s="27"/>
      <c r="R354" s="27"/>
      <c r="S354" s="27"/>
      <c r="T354" s="27"/>
      <c r="U354" s="27"/>
      <c r="V354" s="27"/>
      <c r="W354" s="27"/>
      <c r="X354" s="27"/>
      <c r="Y354" s="27"/>
      <c r="Z354" s="27"/>
      <c r="AA354" s="27"/>
    </row>
    <row r="355" ht="13.5" customHeight="1">
      <c r="A355" s="27"/>
      <c r="B355" s="27"/>
      <c r="C355" s="27"/>
      <c r="D355" s="27"/>
      <c r="E355" s="27"/>
      <c r="F355" s="78"/>
      <c r="G355" s="621"/>
      <c r="H355" s="27"/>
      <c r="I355" s="27"/>
      <c r="J355" s="27"/>
      <c r="K355" s="27"/>
      <c r="L355" s="27"/>
      <c r="M355" s="27"/>
      <c r="N355" s="27"/>
      <c r="O355" s="27"/>
      <c r="P355" s="27"/>
      <c r="Q355" s="27"/>
      <c r="R355" s="27"/>
      <c r="S355" s="27"/>
      <c r="T355" s="27"/>
      <c r="U355" s="27"/>
      <c r="V355" s="27"/>
      <c r="W355" s="27"/>
      <c r="X355" s="27"/>
      <c r="Y355" s="27"/>
      <c r="Z355" s="27"/>
      <c r="AA355" s="27"/>
    </row>
    <row r="356" ht="13.5" customHeight="1">
      <c r="A356" s="27"/>
      <c r="B356" s="27"/>
      <c r="C356" s="27"/>
      <c r="D356" s="27"/>
      <c r="E356" s="27"/>
      <c r="F356" s="78"/>
      <c r="G356" s="621"/>
      <c r="H356" s="27"/>
      <c r="I356" s="27"/>
      <c r="J356" s="27"/>
      <c r="K356" s="27"/>
      <c r="L356" s="27"/>
      <c r="M356" s="27"/>
      <c r="N356" s="27"/>
      <c r="O356" s="27"/>
      <c r="P356" s="27"/>
      <c r="Q356" s="27"/>
      <c r="R356" s="27"/>
      <c r="S356" s="27"/>
      <c r="T356" s="27"/>
      <c r="U356" s="27"/>
      <c r="V356" s="27"/>
      <c r="W356" s="27"/>
      <c r="X356" s="27"/>
      <c r="Y356" s="27"/>
      <c r="Z356" s="27"/>
      <c r="AA356" s="27"/>
    </row>
    <row r="357" ht="13.5" customHeight="1">
      <c r="A357" s="27"/>
      <c r="B357" s="27"/>
      <c r="C357" s="27"/>
      <c r="D357" s="27"/>
      <c r="E357" s="27"/>
      <c r="F357" s="78"/>
      <c r="G357" s="621"/>
      <c r="H357" s="27"/>
      <c r="I357" s="27"/>
      <c r="J357" s="27"/>
      <c r="K357" s="27"/>
      <c r="L357" s="27"/>
      <c r="M357" s="27"/>
      <c r="N357" s="27"/>
      <c r="O357" s="27"/>
      <c r="P357" s="27"/>
      <c r="Q357" s="27"/>
      <c r="R357" s="27"/>
      <c r="S357" s="27"/>
      <c r="T357" s="27"/>
      <c r="U357" s="27"/>
      <c r="V357" s="27"/>
      <c r="W357" s="27"/>
      <c r="X357" s="27"/>
      <c r="Y357" s="27"/>
      <c r="Z357" s="27"/>
      <c r="AA357" s="27"/>
    </row>
    <row r="358" ht="13.5" customHeight="1">
      <c r="A358" s="27"/>
      <c r="B358" s="27"/>
      <c r="C358" s="27"/>
      <c r="D358" s="27"/>
      <c r="E358" s="27"/>
      <c r="F358" s="78"/>
      <c r="G358" s="621"/>
      <c r="H358" s="27"/>
      <c r="I358" s="27"/>
      <c r="J358" s="27"/>
      <c r="K358" s="27"/>
      <c r="L358" s="27"/>
      <c r="M358" s="27"/>
      <c r="N358" s="27"/>
      <c r="O358" s="27"/>
      <c r="P358" s="27"/>
      <c r="Q358" s="27"/>
      <c r="R358" s="27"/>
      <c r="S358" s="27"/>
      <c r="T358" s="27"/>
      <c r="U358" s="27"/>
      <c r="V358" s="27"/>
      <c r="W358" s="27"/>
      <c r="X358" s="27"/>
      <c r="Y358" s="27"/>
      <c r="Z358" s="27"/>
      <c r="AA358" s="27"/>
    </row>
    <row r="359" ht="13.5" customHeight="1">
      <c r="A359" s="27"/>
      <c r="B359" s="27"/>
      <c r="C359" s="27"/>
      <c r="D359" s="27"/>
      <c r="E359" s="27"/>
      <c r="F359" s="78"/>
      <c r="G359" s="621"/>
      <c r="H359" s="27"/>
      <c r="I359" s="27"/>
      <c r="J359" s="27"/>
      <c r="K359" s="27"/>
      <c r="L359" s="27"/>
      <c r="M359" s="27"/>
      <c r="N359" s="27"/>
      <c r="O359" s="27"/>
      <c r="P359" s="27"/>
      <c r="Q359" s="27"/>
      <c r="R359" s="27"/>
      <c r="S359" s="27"/>
      <c r="T359" s="27"/>
      <c r="U359" s="27"/>
      <c r="V359" s="27"/>
      <c r="W359" s="27"/>
      <c r="X359" s="27"/>
      <c r="Y359" s="27"/>
      <c r="Z359" s="27"/>
      <c r="AA359" s="27"/>
    </row>
    <row r="360" ht="13.5" customHeight="1">
      <c r="A360" s="27"/>
      <c r="B360" s="27"/>
      <c r="C360" s="27"/>
      <c r="D360" s="27"/>
      <c r="E360" s="27"/>
      <c r="F360" s="78"/>
      <c r="G360" s="621"/>
      <c r="H360" s="27"/>
      <c r="I360" s="27"/>
      <c r="J360" s="27"/>
      <c r="K360" s="27"/>
      <c r="L360" s="27"/>
      <c r="M360" s="27"/>
      <c r="N360" s="27"/>
      <c r="O360" s="27"/>
      <c r="P360" s="27"/>
      <c r="Q360" s="27"/>
      <c r="R360" s="27"/>
      <c r="S360" s="27"/>
      <c r="T360" s="27"/>
      <c r="U360" s="27"/>
      <c r="V360" s="27"/>
      <c r="W360" s="27"/>
      <c r="X360" s="27"/>
      <c r="Y360" s="27"/>
      <c r="Z360" s="27"/>
      <c r="AA360" s="27"/>
    </row>
    <row r="361" ht="13.5" customHeight="1">
      <c r="A361" s="27"/>
      <c r="B361" s="27"/>
      <c r="C361" s="27"/>
      <c r="D361" s="27"/>
      <c r="E361" s="27"/>
      <c r="F361" s="78"/>
      <c r="G361" s="621"/>
      <c r="H361" s="27"/>
      <c r="I361" s="27"/>
      <c r="J361" s="27"/>
      <c r="K361" s="27"/>
      <c r="L361" s="27"/>
      <c r="M361" s="27"/>
      <c r="N361" s="27"/>
      <c r="O361" s="27"/>
      <c r="P361" s="27"/>
      <c r="Q361" s="27"/>
      <c r="R361" s="27"/>
      <c r="S361" s="27"/>
      <c r="T361" s="27"/>
      <c r="U361" s="27"/>
      <c r="V361" s="27"/>
      <c r="W361" s="27"/>
      <c r="X361" s="27"/>
      <c r="Y361" s="27"/>
      <c r="Z361" s="27"/>
      <c r="AA361" s="27"/>
    </row>
    <row r="362" ht="13.5" customHeight="1">
      <c r="A362" s="27"/>
      <c r="B362" s="27"/>
      <c r="C362" s="27"/>
      <c r="D362" s="27"/>
      <c r="E362" s="27"/>
      <c r="F362" s="78"/>
      <c r="G362" s="621"/>
      <c r="H362" s="27"/>
      <c r="I362" s="27"/>
      <c r="J362" s="27"/>
      <c r="K362" s="27"/>
      <c r="L362" s="27"/>
      <c r="M362" s="27"/>
      <c r="N362" s="27"/>
      <c r="O362" s="27"/>
      <c r="P362" s="27"/>
      <c r="Q362" s="27"/>
      <c r="R362" s="27"/>
      <c r="S362" s="27"/>
      <c r="T362" s="27"/>
      <c r="U362" s="27"/>
      <c r="V362" s="27"/>
      <c r="W362" s="27"/>
      <c r="X362" s="27"/>
      <c r="Y362" s="27"/>
      <c r="Z362" s="27"/>
      <c r="AA362" s="27"/>
    </row>
    <row r="363" ht="13.5" customHeight="1">
      <c r="A363" s="27"/>
      <c r="B363" s="27"/>
      <c r="C363" s="27"/>
      <c r="D363" s="27"/>
      <c r="E363" s="27"/>
      <c r="F363" s="78"/>
      <c r="G363" s="621"/>
      <c r="H363" s="27"/>
      <c r="I363" s="27"/>
      <c r="J363" s="27"/>
      <c r="K363" s="27"/>
      <c r="L363" s="27"/>
      <c r="M363" s="27"/>
      <c r="N363" s="27"/>
      <c r="O363" s="27"/>
      <c r="P363" s="27"/>
      <c r="Q363" s="27"/>
      <c r="R363" s="27"/>
      <c r="S363" s="27"/>
      <c r="T363" s="27"/>
      <c r="U363" s="27"/>
      <c r="V363" s="27"/>
      <c r="W363" s="27"/>
      <c r="X363" s="27"/>
      <c r="Y363" s="27"/>
      <c r="Z363" s="27"/>
      <c r="AA363" s="27"/>
    </row>
    <row r="364" ht="13.5" customHeight="1">
      <c r="A364" s="27"/>
      <c r="B364" s="27"/>
      <c r="C364" s="27"/>
      <c r="D364" s="27"/>
      <c r="E364" s="27"/>
      <c r="F364" s="78"/>
      <c r="G364" s="621"/>
      <c r="H364" s="27"/>
      <c r="I364" s="27"/>
      <c r="J364" s="27"/>
      <c r="K364" s="27"/>
      <c r="L364" s="27"/>
      <c r="M364" s="27"/>
      <c r="N364" s="27"/>
      <c r="O364" s="27"/>
      <c r="P364" s="27"/>
      <c r="Q364" s="27"/>
      <c r="R364" s="27"/>
      <c r="S364" s="27"/>
      <c r="T364" s="27"/>
      <c r="U364" s="27"/>
      <c r="V364" s="27"/>
      <c r="W364" s="27"/>
      <c r="X364" s="27"/>
      <c r="Y364" s="27"/>
      <c r="Z364" s="27"/>
      <c r="AA364" s="27"/>
    </row>
    <row r="365" ht="13.5" customHeight="1">
      <c r="A365" s="27"/>
      <c r="B365" s="27"/>
      <c r="C365" s="27"/>
      <c r="D365" s="27"/>
      <c r="E365" s="27"/>
      <c r="F365" s="78"/>
      <c r="G365" s="621"/>
      <c r="H365" s="27"/>
      <c r="I365" s="27"/>
      <c r="J365" s="27"/>
      <c r="K365" s="27"/>
      <c r="L365" s="27"/>
      <c r="M365" s="27"/>
      <c r="N365" s="27"/>
      <c r="O365" s="27"/>
      <c r="P365" s="27"/>
      <c r="Q365" s="27"/>
      <c r="R365" s="27"/>
      <c r="S365" s="27"/>
      <c r="T365" s="27"/>
      <c r="U365" s="27"/>
      <c r="V365" s="27"/>
      <c r="W365" s="27"/>
      <c r="X365" s="27"/>
      <c r="Y365" s="27"/>
      <c r="Z365" s="27"/>
      <c r="AA365" s="27"/>
    </row>
    <row r="366" ht="13.5" customHeight="1">
      <c r="A366" s="27"/>
      <c r="B366" s="27"/>
      <c r="C366" s="27"/>
      <c r="D366" s="27"/>
      <c r="E366" s="27"/>
      <c r="F366" s="78"/>
      <c r="G366" s="621"/>
      <c r="H366" s="27"/>
      <c r="I366" s="27"/>
      <c r="J366" s="27"/>
      <c r="K366" s="27"/>
      <c r="L366" s="27"/>
      <c r="M366" s="27"/>
      <c r="N366" s="27"/>
      <c r="O366" s="27"/>
      <c r="P366" s="27"/>
      <c r="Q366" s="27"/>
      <c r="R366" s="27"/>
      <c r="S366" s="27"/>
      <c r="T366" s="27"/>
      <c r="U366" s="27"/>
      <c r="V366" s="27"/>
      <c r="W366" s="27"/>
      <c r="X366" s="27"/>
      <c r="Y366" s="27"/>
      <c r="Z366" s="27"/>
      <c r="AA366" s="27"/>
    </row>
    <row r="367" ht="13.5" customHeight="1">
      <c r="A367" s="27"/>
      <c r="B367" s="27"/>
      <c r="C367" s="27"/>
      <c r="D367" s="27"/>
      <c r="E367" s="27"/>
      <c r="F367" s="78"/>
      <c r="G367" s="621"/>
      <c r="H367" s="27"/>
      <c r="I367" s="27"/>
      <c r="J367" s="27"/>
      <c r="K367" s="27"/>
      <c r="L367" s="27"/>
      <c r="M367" s="27"/>
      <c r="N367" s="27"/>
      <c r="O367" s="27"/>
      <c r="P367" s="27"/>
      <c r="Q367" s="27"/>
      <c r="R367" s="27"/>
      <c r="S367" s="27"/>
      <c r="T367" s="27"/>
      <c r="U367" s="27"/>
      <c r="V367" s="27"/>
      <c r="W367" s="27"/>
      <c r="X367" s="27"/>
      <c r="Y367" s="27"/>
      <c r="Z367" s="27"/>
      <c r="AA367" s="27"/>
    </row>
    <row r="368" ht="13.5" customHeight="1">
      <c r="A368" s="27"/>
      <c r="B368" s="27"/>
      <c r="C368" s="27"/>
      <c r="D368" s="27"/>
      <c r="E368" s="27"/>
      <c r="F368" s="78"/>
      <c r="G368" s="621"/>
      <c r="H368" s="27"/>
      <c r="I368" s="27"/>
      <c r="J368" s="27"/>
      <c r="K368" s="27"/>
      <c r="L368" s="27"/>
      <c r="M368" s="27"/>
      <c r="N368" s="27"/>
      <c r="O368" s="27"/>
      <c r="P368" s="27"/>
      <c r="Q368" s="27"/>
      <c r="R368" s="27"/>
      <c r="S368" s="27"/>
      <c r="T368" s="27"/>
      <c r="U368" s="27"/>
      <c r="V368" s="27"/>
      <c r="W368" s="27"/>
      <c r="X368" s="27"/>
      <c r="Y368" s="27"/>
      <c r="Z368" s="27"/>
      <c r="AA368" s="27"/>
    </row>
    <row r="369" ht="13.5" customHeight="1">
      <c r="A369" s="27"/>
      <c r="B369" s="27"/>
      <c r="C369" s="27"/>
      <c r="D369" s="27"/>
      <c r="E369" s="27"/>
      <c r="F369" s="78"/>
      <c r="G369" s="621"/>
      <c r="H369" s="27"/>
      <c r="I369" s="27"/>
      <c r="J369" s="27"/>
      <c r="K369" s="27"/>
      <c r="L369" s="27"/>
      <c r="M369" s="27"/>
      <c r="N369" s="27"/>
      <c r="O369" s="27"/>
      <c r="P369" s="27"/>
      <c r="Q369" s="27"/>
      <c r="R369" s="27"/>
      <c r="S369" s="27"/>
      <c r="T369" s="27"/>
      <c r="U369" s="27"/>
      <c r="V369" s="27"/>
      <c r="W369" s="27"/>
      <c r="X369" s="27"/>
      <c r="Y369" s="27"/>
      <c r="Z369" s="27"/>
      <c r="AA369" s="27"/>
    </row>
    <row r="370" ht="13.5" customHeight="1">
      <c r="A370" s="27"/>
      <c r="B370" s="27"/>
      <c r="C370" s="27"/>
      <c r="D370" s="27"/>
      <c r="E370" s="27"/>
      <c r="F370" s="78"/>
      <c r="G370" s="621"/>
      <c r="H370" s="27"/>
      <c r="I370" s="27"/>
      <c r="J370" s="27"/>
      <c r="K370" s="27"/>
      <c r="L370" s="27"/>
      <c r="M370" s="27"/>
      <c r="N370" s="27"/>
      <c r="O370" s="27"/>
      <c r="P370" s="27"/>
      <c r="Q370" s="27"/>
      <c r="R370" s="27"/>
      <c r="S370" s="27"/>
      <c r="T370" s="27"/>
      <c r="U370" s="27"/>
      <c r="V370" s="27"/>
      <c r="W370" s="27"/>
      <c r="X370" s="27"/>
      <c r="Y370" s="27"/>
      <c r="Z370" s="27"/>
      <c r="AA370" s="27"/>
    </row>
    <row r="371" ht="13.5" customHeight="1">
      <c r="A371" s="27"/>
      <c r="B371" s="27"/>
      <c r="C371" s="27"/>
      <c r="D371" s="27"/>
      <c r="E371" s="27"/>
      <c r="F371" s="78"/>
      <c r="G371" s="621"/>
      <c r="H371" s="27"/>
      <c r="I371" s="27"/>
      <c r="J371" s="27"/>
      <c r="K371" s="27"/>
      <c r="L371" s="27"/>
      <c r="M371" s="27"/>
      <c r="N371" s="27"/>
      <c r="O371" s="27"/>
      <c r="P371" s="27"/>
      <c r="Q371" s="27"/>
      <c r="R371" s="27"/>
      <c r="S371" s="27"/>
      <c r="T371" s="27"/>
      <c r="U371" s="27"/>
      <c r="V371" s="27"/>
      <c r="W371" s="27"/>
      <c r="X371" s="27"/>
      <c r="Y371" s="27"/>
      <c r="Z371" s="27"/>
      <c r="AA371" s="27"/>
    </row>
    <row r="372" ht="13.5" customHeight="1">
      <c r="A372" s="27"/>
      <c r="B372" s="27"/>
      <c r="C372" s="27"/>
      <c r="D372" s="27"/>
      <c r="E372" s="27"/>
      <c r="F372" s="78"/>
      <c r="G372" s="621"/>
      <c r="H372" s="27"/>
      <c r="I372" s="27"/>
      <c r="J372" s="27"/>
      <c r="K372" s="27"/>
      <c r="L372" s="27"/>
      <c r="M372" s="27"/>
      <c r="N372" s="27"/>
      <c r="O372" s="27"/>
      <c r="P372" s="27"/>
      <c r="Q372" s="27"/>
      <c r="R372" s="27"/>
      <c r="S372" s="27"/>
      <c r="T372" s="27"/>
      <c r="U372" s="27"/>
      <c r="V372" s="27"/>
      <c r="W372" s="27"/>
      <c r="X372" s="27"/>
      <c r="Y372" s="27"/>
      <c r="Z372" s="27"/>
      <c r="AA372" s="27"/>
    </row>
    <row r="373" ht="13.5" customHeight="1">
      <c r="A373" s="27"/>
      <c r="B373" s="27"/>
      <c r="C373" s="27"/>
      <c r="D373" s="27"/>
      <c r="E373" s="27"/>
      <c r="F373" s="78"/>
      <c r="G373" s="621"/>
      <c r="H373" s="27"/>
      <c r="I373" s="27"/>
      <c r="J373" s="27"/>
      <c r="K373" s="27"/>
      <c r="L373" s="27"/>
      <c r="M373" s="27"/>
      <c r="N373" s="27"/>
      <c r="O373" s="27"/>
      <c r="P373" s="27"/>
      <c r="Q373" s="27"/>
      <c r="R373" s="27"/>
      <c r="S373" s="27"/>
      <c r="T373" s="27"/>
      <c r="U373" s="27"/>
      <c r="V373" s="27"/>
      <c r="W373" s="27"/>
      <c r="X373" s="27"/>
      <c r="Y373" s="27"/>
      <c r="Z373" s="27"/>
      <c r="AA373" s="27"/>
    </row>
    <row r="374" ht="13.5" customHeight="1">
      <c r="A374" s="27"/>
      <c r="B374" s="27"/>
      <c r="C374" s="27"/>
      <c r="D374" s="27"/>
      <c r="E374" s="27"/>
      <c r="F374" s="78"/>
      <c r="G374" s="621"/>
      <c r="H374" s="27"/>
      <c r="I374" s="27"/>
      <c r="J374" s="27"/>
      <c r="K374" s="27"/>
      <c r="L374" s="27"/>
      <c r="M374" s="27"/>
      <c r="N374" s="27"/>
      <c r="O374" s="27"/>
      <c r="P374" s="27"/>
      <c r="Q374" s="27"/>
      <c r="R374" s="27"/>
      <c r="S374" s="27"/>
      <c r="T374" s="27"/>
      <c r="U374" s="27"/>
      <c r="V374" s="27"/>
      <c r="W374" s="27"/>
      <c r="X374" s="27"/>
      <c r="Y374" s="27"/>
      <c r="Z374" s="27"/>
      <c r="AA374" s="27"/>
    </row>
    <row r="375" ht="13.5" customHeight="1">
      <c r="A375" s="27"/>
      <c r="B375" s="27"/>
      <c r="C375" s="27"/>
      <c r="D375" s="27"/>
      <c r="E375" s="27"/>
      <c r="F375" s="78"/>
      <c r="G375" s="621"/>
      <c r="H375" s="27"/>
      <c r="I375" s="27"/>
      <c r="J375" s="27"/>
      <c r="K375" s="27"/>
      <c r="L375" s="27"/>
      <c r="M375" s="27"/>
      <c r="N375" s="27"/>
      <c r="O375" s="27"/>
      <c r="P375" s="27"/>
      <c r="Q375" s="27"/>
      <c r="R375" s="27"/>
      <c r="S375" s="27"/>
      <c r="T375" s="27"/>
      <c r="U375" s="27"/>
      <c r="V375" s="27"/>
      <c r="W375" s="27"/>
      <c r="X375" s="27"/>
      <c r="Y375" s="27"/>
      <c r="Z375" s="27"/>
      <c r="AA375" s="27"/>
    </row>
    <row r="376" ht="13.5" customHeight="1">
      <c r="A376" s="27"/>
      <c r="B376" s="27"/>
      <c r="C376" s="27"/>
      <c r="D376" s="27"/>
      <c r="E376" s="27"/>
      <c r="F376" s="78"/>
      <c r="G376" s="621"/>
      <c r="H376" s="27"/>
      <c r="I376" s="27"/>
      <c r="J376" s="27"/>
      <c r="K376" s="27"/>
      <c r="L376" s="27"/>
      <c r="M376" s="27"/>
      <c r="N376" s="27"/>
      <c r="O376" s="27"/>
      <c r="P376" s="27"/>
      <c r="Q376" s="27"/>
      <c r="R376" s="27"/>
      <c r="S376" s="27"/>
      <c r="T376" s="27"/>
      <c r="U376" s="27"/>
      <c r="V376" s="27"/>
      <c r="W376" s="27"/>
      <c r="X376" s="27"/>
      <c r="Y376" s="27"/>
      <c r="Z376" s="27"/>
      <c r="AA376" s="27"/>
    </row>
    <row r="377" ht="13.5" customHeight="1">
      <c r="A377" s="27"/>
      <c r="B377" s="27"/>
      <c r="C377" s="27"/>
      <c r="D377" s="27"/>
      <c r="E377" s="27"/>
      <c r="F377" s="78"/>
      <c r="G377" s="621"/>
      <c r="H377" s="27"/>
      <c r="I377" s="27"/>
      <c r="J377" s="27"/>
      <c r="K377" s="27"/>
      <c r="L377" s="27"/>
      <c r="M377" s="27"/>
      <c r="N377" s="27"/>
      <c r="O377" s="27"/>
      <c r="P377" s="27"/>
      <c r="Q377" s="27"/>
      <c r="R377" s="27"/>
      <c r="S377" s="27"/>
      <c r="T377" s="27"/>
      <c r="U377" s="27"/>
      <c r="V377" s="27"/>
      <c r="W377" s="27"/>
      <c r="X377" s="27"/>
      <c r="Y377" s="27"/>
      <c r="Z377" s="27"/>
      <c r="AA377" s="27"/>
    </row>
    <row r="378" ht="13.5" customHeight="1">
      <c r="A378" s="27"/>
      <c r="B378" s="27"/>
      <c r="C378" s="27"/>
      <c r="D378" s="27"/>
      <c r="E378" s="27"/>
      <c r="F378" s="78"/>
      <c r="G378" s="621"/>
      <c r="H378" s="27"/>
      <c r="I378" s="27"/>
      <c r="J378" s="27"/>
      <c r="K378" s="27"/>
      <c r="L378" s="27"/>
      <c r="M378" s="27"/>
      <c r="N378" s="27"/>
      <c r="O378" s="27"/>
      <c r="P378" s="27"/>
      <c r="Q378" s="27"/>
      <c r="R378" s="27"/>
      <c r="S378" s="27"/>
      <c r="T378" s="27"/>
      <c r="U378" s="27"/>
      <c r="V378" s="27"/>
      <c r="W378" s="27"/>
      <c r="X378" s="27"/>
      <c r="Y378" s="27"/>
      <c r="Z378" s="27"/>
      <c r="AA378" s="27"/>
    </row>
    <row r="379" ht="13.5" customHeight="1">
      <c r="A379" s="27"/>
      <c r="B379" s="27"/>
      <c r="C379" s="27"/>
      <c r="D379" s="27"/>
      <c r="E379" s="27"/>
      <c r="F379" s="78"/>
      <c r="G379" s="621"/>
      <c r="H379" s="27"/>
      <c r="I379" s="27"/>
      <c r="J379" s="27"/>
      <c r="K379" s="27"/>
      <c r="L379" s="27"/>
      <c r="M379" s="27"/>
      <c r="N379" s="27"/>
      <c r="O379" s="27"/>
      <c r="P379" s="27"/>
      <c r="Q379" s="27"/>
      <c r="R379" s="27"/>
      <c r="S379" s="27"/>
      <c r="T379" s="27"/>
      <c r="U379" s="27"/>
      <c r="V379" s="27"/>
      <c r="W379" s="27"/>
      <c r="X379" s="27"/>
      <c r="Y379" s="27"/>
      <c r="Z379" s="27"/>
      <c r="AA379" s="27"/>
    </row>
    <row r="380" ht="13.5" customHeight="1">
      <c r="A380" s="27"/>
      <c r="B380" s="27"/>
      <c r="C380" s="27"/>
      <c r="D380" s="27"/>
      <c r="E380" s="27"/>
      <c r="F380" s="78"/>
      <c r="G380" s="621"/>
      <c r="H380" s="27"/>
      <c r="I380" s="27"/>
      <c r="J380" s="27"/>
      <c r="K380" s="27"/>
      <c r="L380" s="27"/>
      <c r="M380" s="27"/>
      <c r="N380" s="27"/>
      <c r="O380" s="27"/>
      <c r="P380" s="27"/>
      <c r="Q380" s="27"/>
      <c r="R380" s="27"/>
      <c r="S380" s="27"/>
      <c r="T380" s="27"/>
      <c r="U380" s="27"/>
      <c r="V380" s="27"/>
      <c r="W380" s="27"/>
      <c r="X380" s="27"/>
      <c r="Y380" s="27"/>
      <c r="Z380" s="27"/>
      <c r="AA380" s="27"/>
    </row>
    <row r="381" ht="13.5" customHeight="1">
      <c r="A381" s="27"/>
      <c r="B381" s="27"/>
      <c r="C381" s="27"/>
      <c r="D381" s="27"/>
      <c r="E381" s="27"/>
      <c r="F381" s="78"/>
      <c r="G381" s="621"/>
      <c r="H381" s="27"/>
      <c r="I381" s="27"/>
      <c r="J381" s="27"/>
      <c r="K381" s="27"/>
      <c r="L381" s="27"/>
      <c r="M381" s="27"/>
      <c r="N381" s="27"/>
      <c r="O381" s="27"/>
      <c r="P381" s="27"/>
      <c r="Q381" s="27"/>
      <c r="R381" s="27"/>
      <c r="S381" s="27"/>
      <c r="T381" s="27"/>
      <c r="U381" s="27"/>
      <c r="V381" s="27"/>
      <c r="W381" s="27"/>
      <c r="X381" s="27"/>
      <c r="Y381" s="27"/>
      <c r="Z381" s="27"/>
      <c r="AA381" s="27"/>
    </row>
    <row r="382" ht="13.5" customHeight="1">
      <c r="A382" s="27"/>
      <c r="B382" s="27"/>
      <c r="C382" s="27"/>
      <c r="D382" s="27"/>
      <c r="E382" s="27"/>
      <c r="F382" s="78"/>
      <c r="G382" s="621"/>
      <c r="H382" s="27"/>
      <c r="I382" s="27"/>
      <c r="J382" s="27"/>
      <c r="K382" s="27"/>
      <c r="L382" s="27"/>
      <c r="M382" s="27"/>
      <c r="N382" s="27"/>
      <c r="O382" s="27"/>
      <c r="P382" s="27"/>
      <c r="Q382" s="27"/>
      <c r="R382" s="27"/>
      <c r="S382" s="27"/>
      <c r="T382" s="27"/>
      <c r="U382" s="27"/>
      <c r="V382" s="27"/>
      <c r="W382" s="27"/>
      <c r="X382" s="27"/>
      <c r="Y382" s="27"/>
      <c r="Z382" s="27"/>
      <c r="AA382" s="27"/>
    </row>
    <row r="383" ht="13.5" customHeight="1">
      <c r="A383" s="27"/>
      <c r="B383" s="27"/>
      <c r="C383" s="27"/>
      <c r="D383" s="27"/>
      <c r="E383" s="27"/>
      <c r="F383" s="78"/>
      <c r="G383" s="621"/>
      <c r="H383" s="27"/>
      <c r="I383" s="27"/>
      <c r="J383" s="27"/>
      <c r="K383" s="27"/>
      <c r="L383" s="27"/>
      <c r="M383" s="27"/>
      <c r="N383" s="27"/>
      <c r="O383" s="27"/>
      <c r="P383" s="27"/>
      <c r="Q383" s="27"/>
      <c r="R383" s="27"/>
      <c r="S383" s="27"/>
      <c r="T383" s="27"/>
      <c r="U383" s="27"/>
      <c r="V383" s="27"/>
      <c r="W383" s="27"/>
      <c r="X383" s="27"/>
      <c r="Y383" s="27"/>
      <c r="Z383" s="27"/>
      <c r="AA383" s="27"/>
    </row>
    <row r="384" ht="13.5" customHeight="1">
      <c r="A384" s="27"/>
      <c r="B384" s="27"/>
      <c r="C384" s="27"/>
      <c r="D384" s="27"/>
      <c r="E384" s="27"/>
      <c r="F384" s="78"/>
      <c r="G384" s="621"/>
      <c r="H384" s="27"/>
      <c r="I384" s="27"/>
      <c r="J384" s="27"/>
      <c r="K384" s="27"/>
      <c r="L384" s="27"/>
      <c r="M384" s="27"/>
      <c r="N384" s="27"/>
      <c r="O384" s="27"/>
      <c r="P384" s="27"/>
      <c r="Q384" s="27"/>
      <c r="R384" s="27"/>
      <c r="S384" s="27"/>
      <c r="T384" s="27"/>
      <c r="U384" s="27"/>
      <c r="V384" s="27"/>
      <c r="W384" s="27"/>
      <c r="X384" s="27"/>
      <c r="Y384" s="27"/>
      <c r="Z384" s="27"/>
      <c r="AA384" s="27"/>
    </row>
    <row r="385" ht="13.5" customHeight="1">
      <c r="A385" s="27"/>
      <c r="B385" s="27"/>
      <c r="C385" s="27"/>
      <c r="D385" s="27"/>
      <c r="E385" s="27"/>
      <c r="F385" s="78"/>
      <c r="G385" s="621"/>
      <c r="H385" s="27"/>
      <c r="I385" s="27"/>
      <c r="J385" s="27"/>
      <c r="K385" s="27"/>
      <c r="L385" s="27"/>
      <c r="M385" s="27"/>
      <c r="N385" s="27"/>
      <c r="O385" s="27"/>
      <c r="P385" s="27"/>
      <c r="Q385" s="27"/>
      <c r="R385" s="27"/>
      <c r="S385" s="27"/>
      <c r="T385" s="27"/>
      <c r="U385" s="27"/>
      <c r="V385" s="27"/>
      <c r="W385" s="27"/>
      <c r="X385" s="27"/>
      <c r="Y385" s="27"/>
      <c r="Z385" s="27"/>
      <c r="AA385" s="27"/>
    </row>
    <row r="386" ht="13.5" customHeight="1">
      <c r="A386" s="27"/>
      <c r="B386" s="27"/>
      <c r="C386" s="27"/>
      <c r="D386" s="27"/>
      <c r="E386" s="27"/>
      <c r="F386" s="78"/>
      <c r="G386" s="621"/>
      <c r="H386" s="27"/>
      <c r="I386" s="27"/>
      <c r="J386" s="27"/>
      <c r="K386" s="27"/>
      <c r="L386" s="27"/>
      <c r="M386" s="27"/>
      <c r="N386" s="27"/>
      <c r="O386" s="27"/>
      <c r="P386" s="27"/>
      <c r="Q386" s="27"/>
      <c r="R386" s="27"/>
      <c r="S386" s="27"/>
      <c r="T386" s="27"/>
      <c r="U386" s="27"/>
      <c r="V386" s="27"/>
      <c r="W386" s="27"/>
      <c r="X386" s="27"/>
      <c r="Y386" s="27"/>
      <c r="Z386" s="27"/>
      <c r="AA386" s="27"/>
    </row>
    <row r="387" ht="13.5" customHeight="1">
      <c r="A387" s="27"/>
      <c r="B387" s="27"/>
      <c r="C387" s="27"/>
      <c r="D387" s="27"/>
      <c r="E387" s="27"/>
      <c r="F387" s="78"/>
      <c r="G387" s="621"/>
      <c r="H387" s="27"/>
      <c r="I387" s="27"/>
      <c r="J387" s="27"/>
      <c r="K387" s="27"/>
      <c r="L387" s="27"/>
      <c r="M387" s="27"/>
      <c r="N387" s="27"/>
      <c r="O387" s="27"/>
      <c r="P387" s="27"/>
      <c r="Q387" s="27"/>
      <c r="R387" s="27"/>
      <c r="S387" s="27"/>
      <c r="T387" s="27"/>
      <c r="U387" s="27"/>
      <c r="V387" s="27"/>
      <c r="W387" s="27"/>
      <c r="X387" s="27"/>
      <c r="Y387" s="27"/>
      <c r="Z387" s="27"/>
      <c r="AA387" s="27"/>
    </row>
    <row r="388" ht="13.5" customHeight="1">
      <c r="A388" s="27"/>
      <c r="B388" s="27"/>
      <c r="C388" s="27"/>
      <c r="D388" s="27"/>
      <c r="E388" s="27"/>
      <c r="F388" s="78"/>
      <c r="G388" s="621"/>
      <c r="H388" s="27"/>
      <c r="I388" s="27"/>
      <c r="J388" s="27"/>
      <c r="K388" s="27"/>
      <c r="L388" s="27"/>
      <c r="M388" s="27"/>
      <c r="N388" s="27"/>
      <c r="O388" s="27"/>
      <c r="P388" s="27"/>
      <c r="Q388" s="27"/>
      <c r="R388" s="27"/>
      <c r="S388" s="27"/>
      <c r="T388" s="27"/>
      <c r="U388" s="27"/>
      <c r="V388" s="27"/>
      <c r="W388" s="27"/>
      <c r="X388" s="27"/>
      <c r="Y388" s="27"/>
      <c r="Z388" s="27"/>
      <c r="AA388" s="27"/>
    </row>
    <row r="389" ht="13.5" customHeight="1">
      <c r="A389" s="27"/>
      <c r="B389" s="27"/>
      <c r="C389" s="27"/>
      <c r="D389" s="27"/>
      <c r="E389" s="27"/>
      <c r="F389" s="78"/>
      <c r="G389" s="621"/>
      <c r="H389" s="27"/>
      <c r="I389" s="27"/>
      <c r="J389" s="27"/>
      <c r="K389" s="27"/>
      <c r="L389" s="27"/>
      <c r="M389" s="27"/>
      <c r="N389" s="27"/>
      <c r="O389" s="27"/>
      <c r="P389" s="27"/>
      <c r="Q389" s="27"/>
      <c r="R389" s="27"/>
      <c r="S389" s="27"/>
      <c r="T389" s="27"/>
      <c r="U389" s="27"/>
      <c r="V389" s="27"/>
      <c r="W389" s="27"/>
      <c r="X389" s="27"/>
      <c r="Y389" s="27"/>
      <c r="Z389" s="27"/>
      <c r="AA389" s="27"/>
    </row>
    <row r="390" ht="13.5" customHeight="1">
      <c r="A390" s="27"/>
      <c r="B390" s="27"/>
      <c r="C390" s="27"/>
      <c r="D390" s="27"/>
      <c r="E390" s="27"/>
      <c r="F390" s="78"/>
      <c r="G390" s="621"/>
      <c r="H390" s="27"/>
      <c r="I390" s="27"/>
      <c r="J390" s="27"/>
      <c r="K390" s="27"/>
      <c r="L390" s="27"/>
      <c r="M390" s="27"/>
      <c r="N390" s="27"/>
      <c r="O390" s="27"/>
      <c r="P390" s="27"/>
      <c r="Q390" s="27"/>
      <c r="R390" s="27"/>
      <c r="S390" s="27"/>
      <c r="T390" s="27"/>
      <c r="U390" s="27"/>
      <c r="V390" s="27"/>
      <c r="W390" s="27"/>
      <c r="X390" s="27"/>
      <c r="Y390" s="27"/>
      <c r="Z390" s="27"/>
      <c r="AA390" s="27"/>
    </row>
    <row r="391" ht="13.5" customHeight="1">
      <c r="A391" s="27"/>
      <c r="B391" s="27"/>
      <c r="C391" s="27"/>
      <c r="D391" s="27"/>
      <c r="E391" s="27"/>
      <c r="F391" s="78"/>
      <c r="G391" s="621"/>
      <c r="H391" s="27"/>
      <c r="I391" s="27"/>
      <c r="J391" s="27"/>
      <c r="K391" s="27"/>
      <c r="L391" s="27"/>
      <c r="M391" s="27"/>
      <c r="N391" s="27"/>
      <c r="O391" s="27"/>
      <c r="P391" s="27"/>
      <c r="Q391" s="27"/>
      <c r="R391" s="27"/>
      <c r="S391" s="27"/>
      <c r="T391" s="27"/>
      <c r="U391" s="27"/>
      <c r="V391" s="27"/>
      <c r="W391" s="27"/>
      <c r="X391" s="27"/>
      <c r="Y391" s="27"/>
      <c r="Z391" s="27"/>
      <c r="AA391" s="27"/>
    </row>
    <row r="392" ht="13.5" customHeight="1">
      <c r="A392" s="27"/>
      <c r="B392" s="27"/>
      <c r="C392" s="27"/>
      <c r="D392" s="27"/>
      <c r="E392" s="27"/>
      <c r="F392" s="78"/>
      <c r="G392" s="621"/>
      <c r="H392" s="27"/>
      <c r="I392" s="27"/>
      <c r="J392" s="27"/>
      <c r="K392" s="27"/>
      <c r="L392" s="27"/>
      <c r="M392" s="27"/>
      <c r="N392" s="27"/>
      <c r="O392" s="27"/>
      <c r="P392" s="27"/>
      <c r="Q392" s="27"/>
      <c r="R392" s="27"/>
      <c r="S392" s="27"/>
      <c r="T392" s="27"/>
      <c r="U392" s="27"/>
      <c r="V392" s="27"/>
      <c r="W392" s="27"/>
      <c r="X392" s="27"/>
      <c r="Y392" s="27"/>
      <c r="Z392" s="27"/>
      <c r="AA392" s="27"/>
    </row>
    <row r="393" ht="13.5" customHeight="1">
      <c r="A393" s="27"/>
      <c r="B393" s="27"/>
      <c r="C393" s="27"/>
      <c r="D393" s="27"/>
      <c r="E393" s="27"/>
      <c r="F393" s="78"/>
      <c r="G393" s="621"/>
      <c r="H393" s="27"/>
      <c r="I393" s="27"/>
      <c r="J393" s="27"/>
      <c r="K393" s="27"/>
      <c r="L393" s="27"/>
      <c r="M393" s="27"/>
      <c r="N393" s="27"/>
      <c r="O393" s="27"/>
      <c r="P393" s="27"/>
      <c r="Q393" s="27"/>
      <c r="R393" s="27"/>
      <c r="S393" s="27"/>
      <c r="T393" s="27"/>
      <c r="U393" s="27"/>
      <c r="V393" s="27"/>
      <c r="W393" s="27"/>
      <c r="X393" s="27"/>
      <c r="Y393" s="27"/>
      <c r="Z393" s="27"/>
      <c r="AA393" s="27"/>
    </row>
    <row r="394" ht="13.5" customHeight="1">
      <c r="A394" s="27"/>
      <c r="B394" s="27"/>
      <c r="C394" s="27"/>
      <c r="D394" s="27"/>
      <c r="E394" s="27"/>
      <c r="F394" s="78"/>
      <c r="G394" s="621"/>
      <c r="H394" s="27"/>
      <c r="I394" s="27"/>
      <c r="J394" s="27"/>
      <c r="K394" s="27"/>
      <c r="L394" s="27"/>
      <c r="M394" s="27"/>
      <c r="N394" s="27"/>
      <c r="O394" s="27"/>
      <c r="P394" s="27"/>
      <c r="Q394" s="27"/>
      <c r="R394" s="27"/>
      <c r="S394" s="27"/>
      <c r="T394" s="27"/>
      <c r="U394" s="27"/>
      <c r="V394" s="27"/>
      <c r="W394" s="27"/>
      <c r="X394" s="27"/>
      <c r="Y394" s="27"/>
      <c r="Z394" s="27"/>
      <c r="AA394" s="27"/>
    </row>
    <row r="395" ht="13.5" customHeight="1">
      <c r="A395" s="27"/>
      <c r="B395" s="27"/>
      <c r="C395" s="27"/>
      <c r="D395" s="27"/>
      <c r="E395" s="27"/>
      <c r="F395" s="78"/>
      <c r="G395" s="621"/>
      <c r="H395" s="27"/>
      <c r="I395" s="27"/>
      <c r="J395" s="27"/>
      <c r="K395" s="27"/>
      <c r="L395" s="27"/>
      <c r="M395" s="27"/>
      <c r="N395" s="27"/>
      <c r="O395" s="27"/>
      <c r="P395" s="27"/>
      <c r="Q395" s="27"/>
      <c r="R395" s="27"/>
      <c r="S395" s="27"/>
      <c r="T395" s="27"/>
      <c r="U395" s="27"/>
      <c r="V395" s="27"/>
      <c r="W395" s="27"/>
      <c r="X395" s="27"/>
      <c r="Y395" s="27"/>
      <c r="Z395" s="27"/>
      <c r="AA395" s="27"/>
    </row>
    <row r="396" ht="13.5" customHeight="1">
      <c r="A396" s="27"/>
      <c r="B396" s="27"/>
      <c r="C396" s="27"/>
      <c r="D396" s="27"/>
      <c r="E396" s="27"/>
      <c r="F396" s="78"/>
      <c r="G396" s="621"/>
      <c r="H396" s="27"/>
      <c r="I396" s="27"/>
      <c r="J396" s="27"/>
      <c r="K396" s="27"/>
      <c r="L396" s="27"/>
      <c r="M396" s="27"/>
      <c r="N396" s="27"/>
      <c r="O396" s="27"/>
      <c r="P396" s="27"/>
      <c r="Q396" s="27"/>
      <c r="R396" s="27"/>
      <c r="S396" s="27"/>
      <c r="T396" s="27"/>
      <c r="U396" s="27"/>
      <c r="V396" s="27"/>
      <c r="W396" s="27"/>
      <c r="X396" s="27"/>
      <c r="Y396" s="27"/>
      <c r="Z396" s="27"/>
      <c r="AA396" s="27"/>
    </row>
    <row r="397" ht="13.5" customHeight="1">
      <c r="A397" s="27"/>
      <c r="B397" s="27"/>
      <c r="C397" s="27"/>
      <c r="D397" s="27"/>
      <c r="E397" s="27"/>
      <c r="F397" s="78"/>
      <c r="G397" s="621"/>
      <c r="H397" s="27"/>
      <c r="I397" s="27"/>
      <c r="J397" s="27"/>
      <c r="K397" s="27"/>
      <c r="L397" s="27"/>
      <c r="M397" s="27"/>
      <c r="N397" s="27"/>
      <c r="O397" s="27"/>
      <c r="P397" s="27"/>
      <c r="Q397" s="27"/>
      <c r="R397" s="27"/>
      <c r="S397" s="27"/>
      <c r="T397" s="27"/>
      <c r="U397" s="27"/>
      <c r="V397" s="27"/>
      <c r="W397" s="27"/>
      <c r="X397" s="27"/>
      <c r="Y397" s="27"/>
      <c r="Z397" s="27"/>
      <c r="AA397" s="27"/>
    </row>
    <row r="398" ht="13.5" customHeight="1">
      <c r="A398" s="27"/>
      <c r="B398" s="27"/>
      <c r="C398" s="27"/>
      <c r="D398" s="27"/>
      <c r="E398" s="27"/>
      <c r="F398" s="78"/>
      <c r="G398" s="621"/>
      <c r="H398" s="27"/>
      <c r="I398" s="27"/>
      <c r="J398" s="27"/>
      <c r="K398" s="27"/>
      <c r="L398" s="27"/>
      <c r="M398" s="27"/>
      <c r="N398" s="27"/>
      <c r="O398" s="27"/>
      <c r="P398" s="27"/>
      <c r="Q398" s="27"/>
      <c r="R398" s="27"/>
      <c r="S398" s="27"/>
      <c r="T398" s="27"/>
      <c r="U398" s="27"/>
      <c r="V398" s="27"/>
      <c r="W398" s="27"/>
      <c r="X398" s="27"/>
      <c r="Y398" s="27"/>
      <c r="Z398" s="27"/>
      <c r="AA398" s="27"/>
    </row>
    <row r="399" ht="13.5" customHeight="1">
      <c r="A399" s="27"/>
      <c r="B399" s="27"/>
      <c r="C399" s="27"/>
      <c r="D399" s="27"/>
      <c r="E399" s="27"/>
      <c r="F399" s="78"/>
      <c r="G399" s="621"/>
      <c r="H399" s="27"/>
      <c r="I399" s="27"/>
      <c r="J399" s="27"/>
      <c r="K399" s="27"/>
      <c r="L399" s="27"/>
      <c r="M399" s="27"/>
      <c r="N399" s="27"/>
      <c r="O399" s="27"/>
      <c r="P399" s="27"/>
      <c r="Q399" s="27"/>
      <c r="R399" s="27"/>
      <c r="S399" s="27"/>
      <c r="T399" s="27"/>
      <c r="U399" s="27"/>
      <c r="V399" s="27"/>
      <c r="W399" s="27"/>
      <c r="X399" s="27"/>
      <c r="Y399" s="27"/>
      <c r="Z399" s="27"/>
      <c r="AA399" s="27"/>
    </row>
    <row r="400" ht="13.5" customHeight="1">
      <c r="A400" s="27"/>
      <c r="B400" s="27"/>
      <c r="C400" s="27"/>
      <c r="D400" s="27"/>
      <c r="E400" s="27"/>
      <c r="F400" s="78"/>
      <c r="G400" s="621"/>
      <c r="H400" s="27"/>
      <c r="I400" s="27"/>
      <c r="J400" s="27"/>
      <c r="K400" s="27"/>
      <c r="L400" s="27"/>
      <c r="M400" s="27"/>
      <c r="N400" s="27"/>
      <c r="O400" s="27"/>
      <c r="P400" s="27"/>
      <c r="Q400" s="27"/>
      <c r="R400" s="27"/>
      <c r="S400" s="27"/>
      <c r="T400" s="27"/>
      <c r="U400" s="27"/>
      <c r="V400" s="27"/>
      <c r="W400" s="27"/>
      <c r="X400" s="27"/>
      <c r="Y400" s="27"/>
      <c r="Z400" s="27"/>
      <c r="AA400" s="27"/>
    </row>
    <row r="401" ht="13.5" customHeight="1">
      <c r="A401" s="27"/>
      <c r="B401" s="27"/>
      <c r="C401" s="27"/>
      <c r="D401" s="27"/>
      <c r="E401" s="27"/>
      <c r="F401" s="78"/>
      <c r="G401" s="621"/>
      <c r="H401" s="27"/>
      <c r="I401" s="27"/>
      <c r="J401" s="27"/>
      <c r="K401" s="27"/>
      <c r="L401" s="27"/>
      <c r="M401" s="27"/>
      <c r="N401" s="27"/>
      <c r="O401" s="27"/>
      <c r="P401" s="27"/>
      <c r="Q401" s="27"/>
      <c r="R401" s="27"/>
      <c r="S401" s="27"/>
      <c r="T401" s="27"/>
      <c r="U401" s="27"/>
      <c r="V401" s="27"/>
      <c r="W401" s="27"/>
      <c r="X401" s="27"/>
      <c r="Y401" s="27"/>
      <c r="Z401" s="27"/>
      <c r="AA401" s="27"/>
    </row>
    <row r="402" ht="13.5" customHeight="1">
      <c r="A402" s="27"/>
      <c r="B402" s="27"/>
      <c r="C402" s="27"/>
      <c r="D402" s="27"/>
      <c r="E402" s="27"/>
      <c r="F402" s="78"/>
      <c r="G402" s="621"/>
      <c r="H402" s="27"/>
      <c r="I402" s="27"/>
      <c r="J402" s="27"/>
      <c r="K402" s="27"/>
      <c r="L402" s="27"/>
      <c r="M402" s="27"/>
      <c r="N402" s="27"/>
      <c r="O402" s="27"/>
      <c r="P402" s="27"/>
      <c r="Q402" s="27"/>
      <c r="R402" s="27"/>
      <c r="S402" s="27"/>
      <c r="T402" s="27"/>
      <c r="U402" s="27"/>
      <c r="V402" s="27"/>
      <c r="W402" s="27"/>
      <c r="X402" s="27"/>
      <c r="Y402" s="27"/>
      <c r="Z402" s="27"/>
      <c r="AA402" s="27"/>
    </row>
    <row r="403" ht="13.5" customHeight="1">
      <c r="A403" s="27"/>
      <c r="B403" s="27"/>
      <c r="C403" s="27"/>
      <c r="D403" s="27"/>
      <c r="E403" s="27"/>
      <c r="F403" s="78"/>
      <c r="G403" s="621"/>
      <c r="H403" s="27"/>
      <c r="I403" s="27"/>
      <c r="J403" s="27"/>
      <c r="K403" s="27"/>
      <c r="L403" s="27"/>
      <c r="M403" s="27"/>
      <c r="N403" s="27"/>
      <c r="O403" s="27"/>
      <c r="P403" s="27"/>
      <c r="Q403" s="27"/>
      <c r="R403" s="27"/>
      <c r="S403" s="27"/>
      <c r="T403" s="27"/>
      <c r="U403" s="27"/>
      <c r="V403" s="27"/>
      <c r="W403" s="27"/>
      <c r="X403" s="27"/>
      <c r="Y403" s="27"/>
      <c r="Z403" s="27"/>
      <c r="AA403" s="27"/>
    </row>
    <row r="404" ht="13.5" customHeight="1">
      <c r="A404" s="27"/>
      <c r="B404" s="27"/>
      <c r="C404" s="27"/>
      <c r="D404" s="27"/>
      <c r="E404" s="27"/>
      <c r="F404" s="78"/>
      <c r="G404" s="621"/>
      <c r="H404" s="27"/>
      <c r="I404" s="27"/>
      <c r="J404" s="27"/>
      <c r="K404" s="27"/>
      <c r="L404" s="27"/>
      <c r="M404" s="27"/>
      <c r="N404" s="27"/>
      <c r="O404" s="27"/>
      <c r="P404" s="27"/>
      <c r="Q404" s="27"/>
      <c r="R404" s="27"/>
      <c r="S404" s="27"/>
      <c r="T404" s="27"/>
      <c r="U404" s="27"/>
      <c r="V404" s="27"/>
      <c r="W404" s="27"/>
      <c r="X404" s="27"/>
      <c r="Y404" s="27"/>
      <c r="Z404" s="27"/>
      <c r="AA404" s="27"/>
    </row>
    <row r="405" ht="13.5" customHeight="1">
      <c r="A405" s="27"/>
      <c r="B405" s="27"/>
      <c r="C405" s="27"/>
      <c r="D405" s="27"/>
      <c r="E405" s="27"/>
      <c r="F405" s="78"/>
      <c r="G405" s="621"/>
      <c r="H405" s="27"/>
      <c r="I405" s="27"/>
      <c r="J405" s="27"/>
      <c r="K405" s="27"/>
      <c r="L405" s="27"/>
      <c r="M405" s="27"/>
      <c r="N405" s="27"/>
      <c r="O405" s="27"/>
      <c r="P405" s="27"/>
      <c r="Q405" s="27"/>
      <c r="R405" s="27"/>
      <c r="S405" s="27"/>
      <c r="T405" s="27"/>
      <c r="U405" s="27"/>
      <c r="V405" s="27"/>
      <c r="W405" s="27"/>
      <c r="X405" s="27"/>
      <c r="Y405" s="27"/>
      <c r="Z405" s="27"/>
      <c r="AA405" s="27"/>
    </row>
    <row r="406" ht="13.5" customHeight="1">
      <c r="A406" s="27"/>
      <c r="B406" s="27"/>
      <c r="C406" s="27"/>
      <c r="D406" s="27"/>
      <c r="E406" s="27"/>
      <c r="F406" s="78"/>
      <c r="G406" s="621"/>
      <c r="H406" s="27"/>
      <c r="I406" s="27"/>
      <c r="J406" s="27"/>
      <c r="K406" s="27"/>
      <c r="L406" s="27"/>
      <c r="M406" s="27"/>
      <c r="N406" s="27"/>
      <c r="O406" s="27"/>
      <c r="P406" s="27"/>
      <c r="Q406" s="27"/>
      <c r="R406" s="27"/>
      <c r="S406" s="27"/>
      <c r="T406" s="27"/>
      <c r="U406" s="27"/>
      <c r="V406" s="27"/>
      <c r="W406" s="27"/>
      <c r="X406" s="27"/>
      <c r="Y406" s="27"/>
      <c r="Z406" s="27"/>
      <c r="AA406" s="27"/>
    </row>
    <row r="407" ht="13.5" customHeight="1">
      <c r="A407" s="27"/>
      <c r="B407" s="27"/>
      <c r="C407" s="27"/>
      <c r="D407" s="27"/>
      <c r="E407" s="27"/>
      <c r="F407" s="78"/>
      <c r="G407" s="621"/>
      <c r="H407" s="27"/>
      <c r="I407" s="27"/>
      <c r="J407" s="27"/>
      <c r="K407" s="27"/>
      <c r="L407" s="27"/>
      <c r="M407" s="27"/>
      <c r="N407" s="27"/>
      <c r="O407" s="27"/>
      <c r="P407" s="27"/>
      <c r="Q407" s="27"/>
      <c r="R407" s="27"/>
      <c r="S407" s="27"/>
      <c r="T407" s="27"/>
      <c r="U407" s="27"/>
      <c r="V407" s="27"/>
      <c r="W407" s="27"/>
      <c r="X407" s="27"/>
      <c r="Y407" s="27"/>
      <c r="Z407" s="27"/>
      <c r="AA407" s="27"/>
    </row>
    <row r="408" ht="13.5" customHeight="1">
      <c r="A408" s="27"/>
      <c r="B408" s="27"/>
      <c r="C408" s="27"/>
      <c r="D408" s="27"/>
      <c r="E408" s="27"/>
      <c r="F408" s="78"/>
      <c r="G408" s="621"/>
      <c r="H408" s="27"/>
      <c r="I408" s="27"/>
      <c r="J408" s="27"/>
      <c r="K408" s="27"/>
      <c r="L408" s="27"/>
      <c r="M408" s="27"/>
      <c r="N408" s="27"/>
      <c r="O408" s="27"/>
      <c r="P408" s="27"/>
      <c r="Q408" s="27"/>
      <c r="R408" s="27"/>
      <c r="S408" s="27"/>
      <c r="T408" s="27"/>
      <c r="U408" s="27"/>
      <c r="V408" s="27"/>
      <c r="W408" s="27"/>
      <c r="X408" s="27"/>
      <c r="Y408" s="27"/>
      <c r="Z408" s="27"/>
      <c r="AA408" s="27"/>
    </row>
    <row r="409" ht="13.5" customHeight="1">
      <c r="A409" s="27"/>
      <c r="B409" s="27"/>
      <c r="C409" s="27"/>
      <c r="D409" s="27"/>
      <c r="E409" s="27"/>
      <c r="F409" s="78"/>
      <c r="G409" s="621"/>
      <c r="H409" s="27"/>
      <c r="I409" s="27"/>
      <c r="J409" s="27"/>
      <c r="K409" s="27"/>
      <c r="L409" s="27"/>
      <c r="M409" s="27"/>
      <c r="N409" s="27"/>
      <c r="O409" s="27"/>
      <c r="P409" s="27"/>
      <c r="Q409" s="27"/>
      <c r="R409" s="27"/>
      <c r="S409" s="27"/>
      <c r="T409" s="27"/>
      <c r="U409" s="27"/>
      <c r="V409" s="27"/>
      <c r="W409" s="27"/>
      <c r="X409" s="27"/>
      <c r="Y409" s="27"/>
      <c r="Z409" s="27"/>
      <c r="AA409" s="27"/>
    </row>
    <row r="410" ht="13.5" customHeight="1">
      <c r="A410" s="27"/>
      <c r="B410" s="27"/>
      <c r="C410" s="27"/>
      <c r="D410" s="27"/>
      <c r="E410" s="27"/>
      <c r="F410" s="78"/>
      <c r="G410" s="621"/>
      <c r="H410" s="27"/>
      <c r="I410" s="27"/>
      <c r="J410" s="27"/>
      <c r="K410" s="27"/>
      <c r="L410" s="27"/>
      <c r="M410" s="27"/>
      <c r="N410" s="27"/>
      <c r="O410" s="27"/>
      <c r="P410" s="27"/>
      <c r="Q410" s="27"/>
      <c r="R410" s="27"/>
      <c r="S410" s="27"/>
      <c r="T410" s="27"/>
      <c r="U410" s="27"/>
      <c r="V410" s="27"/>
      <c r="W410" s="27"/>
      <c r="X410" s="27"/>
      <c r="Y410" s="27"/>
      <c r="Z410" s="27"/>
      <c r="AA410" s="27"/>
    </row>
    <row r="411" ht="13.5" customHeight="1">
      <c r="A411" s="27"/>
      <c r="B411" s="27"/>
      <c r="C411" s="27"/>
      <c r="D411" s="27"/>
      <c r="E411" s="27"/>
      <c r="F411" s="78"/>
      <c r="G411" s="621"/>
      <c r="H411" s="27"/>
      <c r="I411" s="27"/>
      <c r="J411" s="27"/>
      <c r="K411" s="27"/>
      <c r="L411" s="27"/>
      <c r="M411" s="27"/>
      <c r="N411" s="27"/>
      <c r="O411" s="27"/>
      <c r="P411" s="27"/>
      <c r="Q411" s="27"/>
      <c r="R411" s="27"/>
      <c r="S411" s="27"/>
      <c r="T411" s="27"/>
      <c r="U411" s="27"/>
      <c r="V411" s="27"/>
      <c r="W411" s="27"/>
      <c r="X411" s="27"/>
      <c r="Y411" s="27"/>
      <c r="Z411" s="27"/>
      <c r="AA411" s="27"/>
    </row>
    <row r="412" ht="13.5" customHeight="1">
      <c r="A412" s="27"/>
      <c r="B412" s="27"/>
      <c r="C412" s="27"/>
      <c r="D412" s="27"/>
      <c r="E412" s="27"/>
      <c r="F412" s="78"/>
      <c r="G412" s="621"/>
      <c r="H412" s="27"/>
      <c r="I412" s="27"/>
      <c r="J412" s="27"/>
      <c r="K412" s="27"/>
      <c r="L412" s="27"/>
      <c r="M412" s="27"/>
      <c r="N412" s="27"/>
      <c r="O412" s="27"/>
      <c r="P412" s="27"/>
      <c r="Q412" s="27"/>
      <c r="R412" s="27"/>
      <c r="S412" s="27"/>
      <c r="T412" s="27"/>
      <c r="U412" s="27"/>
      <c r="V412" s="27"/>
      <c r="W412" s="27"/>
      <c r="X412" s="27"/>
      <c r="Y412" s="27"/>
      <c r="Z412" s="27"/>
      <c r="AA412" s="27"/>
    </row>
    <row r="413" ht="13.5" customHeight="1">
      <c r="A413" s="27"/>
      <c r="B413" s="27"/>
      <c r="C413" s="27"/>
      <c r="D413" s="27"/>
      <c r="E413" s="27"/>
      <c r="F413" s="78"/>
      <c r="G413" s="621"/>
      <c r="H413" s="27"/>
      <c r="I413" s="27"/>
      <c r="J413" s="27"/>
      <c r="K413" s="27"/>
      <c r="L413" s="27"/>
      <c r="M413" s="27"/>
      <c r="N413" s="27"/>
      <c r="O413" s="27"/>
      <c r="P413" s="27"/>
      <c r="Q413" s="27"/>
      <c r="R413" s="27"/>
      <c r="S413" s="27"/>
      <c r="T413" s="27"/>
      <c r="U413" s="27"/>
      <c r="V413" s="27"/>
      <c r="W413" s="27"/>
      <c r="X413" s="27"/>
      <c r="Y413" s="27"/>
      <c r="Z413" s="27"/>
      <c r="AA413" s="27"/>
    </row>
    <row r="414" ht="13.5" customHeight="1">
      <c r="A414" s="27"/>
      <c r="B414" s="27"/>
      <c r="C414" s="27"/>
      <c r="D414" s="27"/>
      <c r="E414" s="27"/>
      <c r="F414" s="78"/>
      <c r="G414" s="621"/>
      <c r="H414" s="27"/>
      <c r="I414" s="27"/>
      <c r="J414" s="27"/>
      <c r="K414" s="27"/>
      <c r="L414" s="27"/>
      <c r="M414" s="27"/>
      <c r="N414" s="27"/>
      <c r="O414" s="27"/>
      <c r="P414" s="27"/>
      <c r="Q414" s="27"/>
      <c r="R414" s="27"/>
      <c r="S414" s="27"/>
      <c r="T414" s="27"/>
      <c r="U414" s="27"/>
      <c r="V414" s="27"/>
      <c r="W414" s="27"/>
      <c r="X414" s="27"/>
      <c r="Y414" s="27"/>
      <c r="Z414" s="27"/>
      <c r="AA414" s="27"/>
    </row>
    <row r="415" ht="13.5" customHeight="1">
      <c r="A415" s="27"/>
      <c r="B415" s="27"/>
      <c r="C415" s="27"/>
      <c r="D415" s="27"/>
      <c r="E415" s="27"/>
      <c r="F415" s="78"/>
      <c r="G415" s="621"/>
      <c r="H415" s="27"/>
      <c r="I415" s="27"/>
      <c r="J415" s="27"/>
      <c r="K415" s="27"/>
      <c r="L415" s="27"/>
      <c r="M415" s="27"/>
      <c r="N415" s="27"/>
      <c r="O415" s="27"/>
      <c r="P415" s="27"/>
      <c r="Q415" s="27"/>
      <c r="R415" s="27"/>
      <c r="S415" s="27"/>
      <c r="T415" s="27"/>
      <c r="U415" s="27"/>
      <c r="V415" s="27"/>
      <c r="W415" s="27"/>
      <c r="X415" s="27"/>
      <c r="Y415" s="27"/>
      <c r="Z415" s="27"/>
      <c r="AA415" s="27"/>
    </row>
    <row r="416" ht="13.5" customHeight="1">
      <c r="A416" s="27"/>
      <c r="B416" s="27"/>
      <c r="C416" s="27"/>
      <c r="D416" s="27"/>
      <c r="E416" s="27"/>
      <c r="F416" s="78"/>
      <c r="G416" s="621"/>
      <c r="H416" s="27"/>
      <c r="I416" s="27"/>
      <c r="J416" s="27"/>
      <c r="K416" s="27"/>
      <c r="L416" s="27"/>
      <c r="M416" s="27"/>
      <c r="N416" s="27"/>
      <c r="O416" s="27"/>
      <c r="P416" s="27"/>
      <c r="Q416" s="27"/>
      <c r="R416" s="27"/>
      <c r="S416" s="27"/>
      <c r="T416" s="27"/>
      <c r="U416" s="27"/>
      <c r="V416" s="27"/>
      <c r="W416" s="27"/>
      <c r="X416" s="27"/>
      <c r="Y416" s="27"/>
      <c r="Z416" s="27"/>
      <c r="AA416" s="27"/>
    </row>
    <row r="417" ht="13.5" customHeight="1">
      <c r="A417" s="27"/>
      <c r="B417" s="27"/>
      <c r="C417" s="27"/>
      <c r="D417" s="27"/>
      <c r="E417" s="27"/>
      <c r="F417" s="78"/>
      <c r="G417" s="621"/>
      <c r="H417" s="27"/>
      <c r="I417" s="27"/>
      <c r="J417" s="27"/>
      <c r="K417" s="27"/>
      <c r="L417" s="27"/>
      <c r="M417" s="27"/>
      <c r="N417" s="27"/>
      <c r="O417" s="27"/>
      <c r="P417" s="27"/>
      <c r="Q417" s="27"/>
      <c r="R417" s="27"/>
      <c r="S417" s="27"/>
      <c r="T417" s="27"/>
      <c r="U417" s="27"/>
      <c r="V417" s="27"/>
      <c r="W417" s="27"/>
      <c r="X417" s="27"/>
      <c r="Y417" s="27"/>
      <c r="Z417" s="27"/>
      <c r="AA417" s="27"/>
    </row>
    <row r="418" ht="13.5" customHeight="1">
      <c r="A418" s="27"/>
      <c r="B418" s="27"/>
      <c r="C418" s="27"/>
      <c r="D418" s="27"/>
      <c r="E418" s="27"/>
      <c r="F418" s="78"/>
      <c r="G418" s="621"/>
      <c r="H418" s="27"/>
      <c r="I418" s="27"/>
      <c r="J418" s="27"/>
      <c r="K418" s="27"/>
      <c r="L418" s="27"/>
      <c r="M418" s="27"/>
      <c r="N418" s="27"/>
      <c r="O418" s="27"/>
      <c r="P418" s="27"/>
      <c r="Q418" s="27"/>
      <c r="R418" s="27"/>
      <c r="S418" s="27"/>
      <c r="T418" s="27"/>
      <c r="U418" s="27"/>
      <c r="V418" s="27"/>
      <c r="W418" s="27"/>
      <c r="X418" s="27"/>
      <c r="Y418" s="27"/>
      <c r="Z418" s="27"/>
      <c r="AA418" s="27"/>
    </row>
    <row r="419" ht="13.5" customHeight="1">
      <c r="A419" s="27"/>
      <c r="B419" s="27"/>
      <c r="C419" s="27"/>
      <c r="D419" s="27"/>
      <c r="E419" s="27"/>
      <c r="F419" s="78"/>
      <c r="G419" s="621"/>
      <c r="H419" s="27"/>
      <c r="I419" s="27"/>
      <c r="J419" s="27"/>
      <c r="K419" s="27"/>
      <c r="L419" s="27"/>
      <c r="M419" s="27"/>
      <c r="N419" s="27"/>
      <c r="O419" s="27"/>
      <c r="P419" s="27"/>
      <c r="Q419" s="27"/>
      <c r="R419" s="27"/>
      <c r="S419" s="27"/>
      <c r="T419" s="27"/>
      <c r="U419" s="27"/>
      <c r="V419" s="27"/>
      <c r="W419" s="27"/>
      <c r="X419" s="27"/>
      <c r="Y419" s="27"/>
      <c r="Z419" s="27"/>
      <c r="AA419" s="27"/>
    </row>
    <row r="420" ht="13.5" customHeight="1">
      <c r="A420" s="27"/>
      <c r="B420" s="27"/>
      <c r="C420" s="27"/>
      <c r="D420" s="27"/>
      <c r="E420" s="27"/>
      <c r="F420" s="78"/>
      <c r="G420" s="621"/>
      <c r="H420" s="27"/>
      <c r="I420" s="27"/>
      <c r="J420" s="27"/>
      <c r="K420" s="27"/>
      <c r="L420" s="27"/>
      <c r="M420" s="27"/>
      <c r="N420" s="27"/>
      <c r="O420" s="27"/>
      <c r="P420" s="27"/>
      <c r="Q420" s="27"/>
      <c r="R420" s="27"/>
      <c r="S420" s="27"/>
      <c r="T420" s="27"/>
      <c r="U420" s="27"/>
      <c r="V420" s="27"/>
      <c r="W420" s="27"/>
      <c r="X420" s="27"/>
      <c r="Y420" s="27"/>
      <c r="Z420" s="27"/>
      <c r="AA420" s="27"/>
    </row>
    <row r="421" ht="13.5" customHeight="1">
      <c r="A421" s="27"/>
      <c r="B421" s="27"/>
      <c r="C421" s="27"/>
      <c r="D421" s="27"/>
      <c r="E421" s="27"/>
      <c r="F421" s="78"/>
      <c r="G421" s="621"/>
      <c r="H421" s="27"/>
      <c r="I421" s="27"/>
      <c r="J421" s="27"/>
      <c r="K421" s="27"/>
      <c r="L421" s="27"/>
      <c r="M421" s="27"/>
      <c r="N421" s="27"/>
      <c r="O421" s="27"/>
      <c r="P421" s="27"/>
      <c r="Q421" s="27"/>
      <c r="R421" s="27"/>
      <c r="S421" s="27"/>
      <c r="T421" s="27"/>
      <c r="U421" s="27"/>
      <c r="V421" s="27"/>
      <c r="W421" s="27"/>
      <c r="X421" s="27"/>
      <c r="Y421" s="27"/>
      <c r="Z421" s="27"/>
      <c r="AA421" s="27"/>
    </row>
    <row r="422" ht="13.5" customHeight="1">
      <c r="A422" s="27"/>
      <c r="B422" s="27"/>
      <c r="C422" s="27"/>
      <c r="D422" s="27"/>
      <c r="E422" s="27"/>
      <c r="F422" s="78"/>
      <c r="G422" s="621"/>
      <c r="H422" s="27"/>
      <c r="I422" s="27"/>
      <c r="J422" s="27"/>
      <c r="K422" s="27"/>
      <c r="L422" s="27"/>
      <c r="M422" s="27"/>
      <c r="N422" s="27"/>
      <c r="O422" s="27"/>
      <c r="P422" s="27"/>
      <c r="Q422" s="27"/>
      <c r="R422" s="27"/>
      <c r="S422" s="27"/>
      <c r="T422" s="27"/>
      <c r="U422" s="27"/>
      <c r="V422" s="27"/>
      <c r="W422" s="27"/>
      <c r="X422" s="27"/>
      <c r="Y422" s="27"/>
      <c r="Z422" s="27"/>
      <c r="AA422" s="27"/>
    </row>
    <row r="423" ht="13.5" customHeight="1">
      <c r="A423" s="27"/>
      <c r="B423" s="27"/>
      <c r="C423" s="27"/>
      <c r="D423" s="27"/>
      <c r="E423" s="27"/>
      <c r="F423" s="78"/>
      <c r="G423" s="621"/>
      <c r="H423" s="27"/>
      <c r="I423" s="27"/>
      <c r="J423" s="27"/>
      <c r="K423" s="27"/>
      <c r="L423" s="27"/>
      <c r="M423" s="27"/>
      <c r="N423" s="27"/>
      <c r="O423" s="27"/>
      <c r="P423" s="27"/>
      <c r="Q423" s="27"/>
      <c r="R423" s="27"/>
      <c r="S423" s="27"/>
      <c r="T423" s="27"/>
      <c r="U423" s="27"/>
      <c r="V423" s="27"/>
      <c r="W423" s="27"/>
      <c r="X423" s="27"/>
      <c r="Y423" s="27"/>
      <c r="Z423" s="27"/>
      <c r="AA423" s="27"/>
    </row>
    <row r="424" ht="13.5" customHeight="1">
      <c r="A424" s="27"/>
      <c r="B424" s="27"/>
      <c r="C424" s="27"/>
      <c r="D424" s="27"/>
      <c r="E424" s="27"/>
      <c r="F424" s="78"/>
      <c r="G424" s="621"/>
      <c r="H424" s="27"/>
      <c r="I424" s="27"/>
      <c r="J424" s="27"/>
      <c r="K424" s="27"/>
      <c r="L424" s="27"/>
      <c r="M424" s="27"/>
      <c r="N424" s="27"/>
      <c r="O424" s="27"/>
      <c r="P424" s="27"/>
      <c r="Q424" s="27"/>
      <c r="R424" s="27"/>
      <c r="S424" s="27"/>
      <c r="T424" s="27"/>
      <c r="U424" s="27"/>
      <c r="V424" s="27"/>
      <c r="W424" s="27"/>
      <c r="X424" s="27"/>
      <c r="Y424" s="27"/>
      <c r="Z424" s="27"/>
      <c r="AA424" s="27"/>
    </row>
    <row r="425" ht="13.5" customHeight="1">
      <c r="A425" s="27"/>
      <c r="B425" s="27"/>
      <c r="C425" s="27"/>
      <c r="D425" s="27"/>
      <c r="E425" s="27"/>
      <c r="F425" s="78"/>
      <c r="G425" s="621"/>
      <c r="H425" s="27"/>
      <c r="I425" s="27"/>
      <c r="J425" s="27"/>
      <c r="K425" s="27"/>
      <c r="L425" s="27"/>
      <c r="M425" s="27"/>
      <c r="N425" s="27"/>
      <c r="O425" s="27"/>
      <c r="P425" s="27"/>
      <c r="Q425" s="27"/>
      <c r="R425" s="27"/>
      <c r="S425" s="27"/>
      <c r="T425" s="27"/>
      <c r="U425" s="27"/>
      <c r="V425" s="27"/>
      <c r="W425" s="27"/>
      <c r="X425" s="27"/>
      <c r="Y425" s="27"/>
      <c r="Z425" s="27"/>
      <c r="AA425" s="27"/>
    </row>
    <row r="426" ht="13.5" customHeight="1">
      <c r="A426" s="27"/>
      <c r="B426" s="27"/>
      <c r="C426" s="27"/>
      <c r="D426" s="27"/>
      <c r="E426" s="27"/>
      <c r="F426" s="78"/>
      <c r="G426" s="621"/>
      <c r="H426" s="27"/>
      <c r="I426" s="27"/>
      <c r="J426" s="27"/>
      <c r="K426" s="27"/>
      <c r="L426" s="27"/>
      <c r="M426" s="27"/>
      <c r="N426" s="27"/>
      <c r="O426" s="27"/>
      <c r="P426" s="27"/>
      <c r="Q426" s="27"/>
      <c r="R426" s="27"/>
      <c r="S426" s="27"/>
      <c r="T426" s="27"/>
      <c r="U426" s="27"/>
      <c r="V426" s="27"/>
      <c r="W426" s="27"/>
      <c r="X426" s="27"/>
      <c r="Y426" s="27"/>
      <c r="Z426" s="27"/>
      <c r="AA426" s="27"/>
    </row>
    <row r="427" ht="13.5" customHeight="1">
      <c r="A427" s="27"/>
      <c r="B427" s="27"/>
      <c r="C427" s="27"/>
      <c r="D427" s="27"/>
      <c r="E427" s="27"/>
      <c r="F427" s="78"/>
      <c r="G427" s="621"/>
      <c r="H427" s="27"/>
      <c r="I427" s="27"/>
      <c r="J427" s="27"/>
      <c r="K427" s="27"/>
      <c r="L427" s="27"/>
      <c r="M427" s="27"/>
      <c r="N427" s="27"/>
      <c r="O427" s="27"/>
      <c r="P427" s="27"/>
      <c r="Q427" s="27"/>
      <c r="R427" s="27"/>
      <c r="S427" s="27"/>
      <c r="T427" s="27"/>
      <c r="U427" s="27"/>
      <c r="V427" s="27"/>
      <c r="W427" s="27"/>
      <c r="X427" s="27"/>
      <c r="Y427" s="27"/>
      <c r="Z427" s="27"/>
      <c r="AA427" s="27"/>
    </row>
    <row r="428" ht="13.5" customHeight="1">
      <c r="A428" s="27"/>
      <c r="B428" s="27"/>
      <c r="C428" s="27"/>
      <c r="D428" s="27"/>
      <c r="E428" s="27"/>
      <c r="F428" s="78"/>
      <c r="G428" s="621"/>
      <c r="H428" s="27"/>
      <c r="I428" s="27"/>
      <c r="J428" s="27"/>
      <c r="K428" s="27"/>
      <c r="L428" s="27"/>
      <c r="M428" s="27"/>
      <c r="N428" s="27"/>
      <c r="O428" s="27"/>
      <c r="P428" s="27"/>
      <c r="Q428" s="27"/>
      <c r="R428" s="27"/>
      <c r="S428" s="27"/>
      <c r="T428" s="27"/>
      <c r="U428" s="27"/>
      <c r="V428" s="27"/>
      <c r="W428" s="27"/>
      <c r="X428" s="27"/>
      <c r="Y428" s="27"/>
      <c r="Z428" s="27"/>
      <c r="AA428" s="27"/>
    </row>
    <row r="429" ht="13.5" customHeight="1">
      <c r="A429" s="27"/>
      <c r="B429" s="27"/>
      <c r="C429" s="27"/>
      <c r="D429" s="27"/>
      <c r="E429" s="27"/>
      <c r="F429" s="78"/>
      <c r="G429" s="621"/>
      <c r="H429" s="27"/>
      <c r="I429" s="27"/>
      <c r="J429" s="27"/>
      <c r="K429" s="27"/>
      <c r="L429" s="27"/>
      <c r="M429" s="27"/>
      <c r="N429" s="27"/>
      <c r="O429" s="27"/>
      <c r="P429" s="27"/>
      <c r="Q429" s="27"/>
      <c r="R429" s="27"/>
      <c r="S429" s="27"/>
      <c r="T429" s="27"/>
      <c r="U429" s="27"/>
      <c r="V429" s="27"/>
      <c r="W429" s="27"/>
      <c r="X429" s="27"/>
      <c r="Y429" s="27"/>
      <c r="Z429" s="27"/>
      <c r="AA429" s="27"/>
    </row>
    <row r="430" ht="13.5" customHeight="1">
      <c r="A430" s="27"/>
      <c r="B430" s="27"/>
      <c r="C430" s="27"/>
      <c r="D430" s="27"/>
      <c r="E430" s="27"/>
      <c r="F430" s="78"/>
      <c r="G430" s="621"/>
      <c r="H430" s="27"/>
      <c r="I430" s="27"/>
      <c r="J430" s="27"/>
      <c r="K430" s="27"/>
      <c r="L430" s="27"/>
      <c r="M430" s="27"/>
      <c r="N430" s="27"/>
      <c r="O430" s="27"/>
      <c r="P430" s="27"/>
      <c r="Q430" s="27"/>
      <c r="R430" s="27"/>
      <c r="S430" s="27"/>
      <c r="T430" s="27"/>
      <c r="U430" s="27"/>
      <c r="V430" s="27"/>
      <c r="W430" s="27"/>
      <c r="X430" s="27"/>
      <c r="Y430" s="27"/>
      <c r="Z430" s="27"/>
      <c r="AA430" s="27"/>
    </row>
    <row r="431" ht="13.5" customHeight="1">
      <c r="A431" s="27"/>
      <c r="B431" s="27"/>
      <c r="C431" s="27"/>
      <c r="D431" s="27"/>
      <c r="E431" s="27"/>
      <c r="F431" s="78"/>
      <c r="G431" s="621"/>
      <c r="H431" s="27"/>
      <c r="I431" s="27"/>
      <c r="J431" s="27"/>
      <c r="K431" s="27"/>
      <c r="L431" s="27"/>
      <c r="M431" s="27"/>
      <c r="N431" s="27"/>
      <c r="O431" s="27"/>
      <c r="P431" s="27"/>
      <c r="Q431" s="27"/>
      <c r="R431" s="27"/>
      <c r="S431" s="27"/>
      <c r="T431" s="27"/>
      <c r="U431" s="27"/>
      <c r="V431" s="27"/>
      <c r="W431" s="27"/>
      <c r="X431" s="27"/>
      <c r="Y431" s="27"/>
      <c r="Z431" s="27"/>
      <c r="AA431" s="27"/>
    </row>
    <row r="432" ht="13.5" customHeight="1">
      <c r="A432" s="27"/>
      <c r="B432" s="27"/>
      <c r="C432" s="27"/>
      <c r="D432" s="27"/>
      <c r="E432" s="27"/>
      <c r="F432" s="78"/>
      <c r="G432" s="621"/>
      <c r="H432" s="27"/>
      <c r="I432" s="27"/>
      <c r="J432" s="27"/>
      <c r="K432" s="27"/>
      <c r="L432" s="27"/>
      <c r="M432" s="27"/>
      <c r="N432" s="27"/>
      <c r="O432" s="27"/>
      <c r="P432" s="27"/>
      <c r="Q432" s="27"/>
      <c r="R432" s="27"/>
      <c r="S432" s="27"/>
      <c r="T432" s="27"/>
      <c r="U432" s="27"/>
      <c r="V432" s="27"/>
      <c r="W432" s="27"/>
      <c r="X432" s="27"/>
      <c r="Y432" s="27"/>
      <c r="Z432" s="27"/>
      <c r="AA432" s="27"/>
    </row>
    <row r="433" ht="13.5" customHeight="1">
      <c r="A433" s="27"/>
      <c r="B433" s="27"/>
      <c r="C433" s="27"/>
      <c r="D433" s="27"/>
      <c r="E433" s="27"/>
      <c r="F433" s="78"/>
      <c r="G433" s="621"/>
      <c r="H433" s="27"/>
      <c r="I433" s="27"/>
      <c r="J433" s="27"/>
      <c r="K433" s="27"/>
      <c r="L433" s="27"/>
      <c r="M433" s="27"/>
      <c r="N433" s="27"/>
      <c r="O433" s="27"/>
      <c r="P433" s="27"/>
      <c r="Q433" s="27"/>
      <c r="R433" s="27"/>
      <c r="S433" s="27"/>
      <c r="T433" s="27"/>
      <c r="U433" s="27"/>
      <c r="V433" s="27"/>
      <c r="W433" s="27"/>
      <c r="X433" s="27"/>
      <c r="Y433" s="27"/>
      <c r="Z433" s="27"/>
      <c r="AA433" s="27"/>
    </row>
    <row r="434" ht="13.5" customHeight="1">
      <c r="A434" s="27"/>
      <c r="B434" s="27"/>
      <c r="C434" s="27"/>
      <c r="D434" s="27"/>
      <c r="E434" s="27"/>
      <c r="F434" s="78"/>
      <c r="G434" s="621"/>
      <c r="H434" s="27"/>
      <c r="I434" s="27"/>
      <c r="J434" s="27"/>
      <c r="K434" s="27"/>
      <c r="L434" s="27"/>
      <c r="M434" s="27"/>
      <c r="N434" s="27"/>
      <c r="O434" s="27"/>
      <c r="P434" s="27"/>
      <c r="Q434" s="27"/>
      <c r="R434" s="27"/>
      <c r="S434" s="27"/>
      <c r="T434" s="27"/>
      <c r="U434" s="27"/>
      <c r="V434" s="27"/>
      <c r="W434" s="27"/>
      <c r="X434" s="27"/>
      <c r="Y434" s="27"/>
      <c r="Z434" s="27"/>
      <c r="AA434" s="27"/>
    </row>
    <row r="435" ht="13.5" customHeight="1">
      <c r="A435" s="27"/>
      <c r="B435" s="27"/>
      <c r="C435" s="27"/>
      <c r="D435" s="27"/>
      <c r="E435" s="27"/>
      <c r="F435" s="78"/>
      <c r="G435" s="621"/>
      <c r="H435" s="27"/>
      <c r="I435" s="27"/>
      <c r="J435" s="27"/>
      <c r="K435" s="27"/>
      <c r="L435" s="27"/>
      <c r="M435" s="27"/>
      <c r="N435" s="27"/>
      <c r="O435" s="27"/>
      <c r="P435" s="27"/>
      <c r="Q435" s="27"/>
      <c r="R435" s="27"/>
      <c r="S435" s="27"/>
      <c r="T435" s="27"/>
      <c r="U435" s="27"/>
      <c r="V435" s="27"/>
      <c r="W435" s="27"/>
      <c r="X435" s="27"/>
      <c r="Y435" s="27"/>
      <c r="Z435" s="27"/>
      <c r="AA435" s="27"/>
    </row>
    <row r="436" ht="13.5" customHeight="1">
      <c r="A436" s="27"/>
      <c r="B436" s="27"/>
      <c r="C436" s="27"/>
      <c r="D436" s="27"/>
      <c r="E436" s="27"/>
      <c r="F436" s="78"/>
      <c r="G436" s="621"/>
      <c r="H436" s="27"/>
      <c r="I436" s="27"/>
      <c r="J436" s="27"/>
      <c r="K436" s="27"/>
      <c r="L436" s="27"/>
      <c r="M436" s="27"/>
      <c r="N436" s="27"/>
      <c r="O436" s="27"/>
      <c r="P436" s="27"/>
      <c r="Q436" s="27"/>
      <c r="R436" s="27"/>
      <c r="S436" s="27"/>
      <c r="T436" s="27"/>
      <c r="U436" s="27"/>
      <c r="V436" s="27"/>
      <c r="W436" s="27"/>
      <c r="X436" s="27"/>
      <c r="Y436" s="27"/>
      <c r="Z436" s="27"/>
      <c r="AA436" s="27"/>
    </row>
    <row r="437" ht="13.5" customHeight="1">
      <c r="A437" s="27"/>
      <c r="B437" s="27"/>
      <c r="C437" s="27"/>
      <c r="D437" s="27"/>
      <c r="E437" s="27"/>
      <c r="F437" s="78"/>
      <c r="G437" s="621"/>
      <c r="H437" s="27"/>
      <c r="I437" s="27"/>
      <c r="J437" s="27"/>
      <c r="K437" s="27"/>
      <c r="L437" s="27"/>
      <c r="M437" s="27"/>
      <c r="N437" s="27"/>
      <c r="O437" s="27"/>
      <c r="P437" s="27"/>
      <c r="Q437" s="27"/>
      <c r="R437" s="27"/>
      <c r="S437" s="27"/>
      <c r="T437" s="27"/>
      <c r="U437" s="27"/>
      <c r="V437" s="27"/>
      <c r="W437" s="27"/>
      <c r="X437" s="27"/>
      <c r="Y437" s="27"/>
      <c r="Z437" s="27"/>
      <c r="AA437" s="27"/>
    </row>
    <row r="438" ht="13.5" customHeight="1">
      <c r="A438" s="27"/>
      <c r="B438" s="27"/>
      <c r="C438" s="27"/>
      <c r="D438" s="27"/>
      <c r="E438" s="27"/>
      <c r="F438" s="78"/>
      <c r="G438" s="621"/>
      <c r="H438" s="27"/>
      <c r="I438" s="27"/>
      <c r="J438" s="27"/>
      <c r="K438" s="27"/>
      <c r="L438" s="27"/>
      <c r="M438" s="27"/>
      <c r="N438" s="27"/>
      <c r="O438" s="27"/>
      <c r="P438" s="27"/>
      <c r="Q438" s="27"/>
      <c r="R438" s="27"/>
      <c r="S438" s="27"/>
      <c r="T438" s="27"/>
      <c r="U438" s="27"/>
      <c r="V438" s="27"/>
      <c r="W438" s="27"/>
      <c r="X438" s="27"/>
      <c r="Y438" s="27"/>
      <c r="Z438" s="27"/>
      <c r="AA438" s="27"/>
    </row>
    <row r="439" ht="13.5" customHeight="1">
      <c r="A439" s="27"/>
      <c r="B439" s="27"/>
      <c r="C439" s="27"/>
      <c r="D439" s="27"/>
      <c r="E439" s="27"/>
      <c r="F439" s="78"/>
      <c r="G439" s="621"/>
      <c r="H439" s="27"/>
      <c r="I439" s="27"/>
      <c r="J439" s="27"/>
      <c r="K439" s="27"/>
      <c r="L439" s="27"/>
      <c r="M439" s="27"/>
      <c r="N439" s="27"/>
      <c r="O439" s="27"/>
      <c r="P439" s="27"/>
      <c r="Q439" s="27"/>
      <c r="R439" s="27"/>
      <c r="S439" s="27"/>
      <c r="T439" s="27"/>
      <c r="U439" s="27"/>
      <c r="V439" s="27"/>
      <c r="W439" s="27"/>
      <c r="X439" s="27"/>
      <c r="Y439" s="27"/>
      <c r="Z439" s="27"/>
      <c r="AA439" s="27"/>
    </row>
    <row r="440" ht="13.5" customHeight="1">
      <c r="A440" s="27"/>
      <c r="B440" s="27"/>
      <c r="C440" s="27"/>
      <c r="D440" s="27"/>
      <c r="E440" s="27"/>
      <c r="F440" s="78"/>
      <c r="G440" s="621"/>
      <c r="H440" s="27"/>
      <c r="I440" s="27"/>
      <c r="J440" s="27"/>
      <c r="K440" s="27"/>
      <c r="L440" s="27"/>
      <c r="M440" s="27"/>
      <c r="N440" s="27"/>
      <c r="O440" s="27"/>
      <c r="P440" s="27"/>
      <c r="Q440" s="27"/>
      <c r="R440" s="27"/>
      <c r="S440" s="27"/>
      <c r="T440" s="27"/>
      <c r="U440" s="27"/>
      <c r="V440" s="27"/>
      <c r="W440" s="27"/>
      <c r="X440" s="27"/>
      <c r="Y440" s="27"/>
      <c r="Z440" s="27"/>
      <c r="AA440" s="27"/>
    </row>
    <row r="441" ht="13.5" customHeight="1">
      <c r="A441" s="27"/>
      <c r="B441" s="27"/>
      <c r="C441" s="27"/>
      <c r="D441" s="27"/>
      <c r="E441" s="27"/>
      <c r="F441" s="78"/>
      <c r="G441" s="621"/>
      <c r="H441" s="27"/>
      <c r="I441" s="27"/>
      <c r="J441" s="27"/>
      <c r="K441" s="27"/>
      <c r="L441" s="27"/>
      <c r="M441" s="27"/>
      <c r="N441" s="27"/>
      <c r="O441" s="27"/>
      <c r="P441" s="27"/>
      <c r="Q441" s="27"/>
      <c r="R441" s="27"/>
      <c r="S441" s="27"/>
      <c r="T441" s="27"/>
      <c r="U441" s="27"/>
      <c r="V441" s="27"/>
      <c r="W441" s="27"/>
      <c r="X441" s="27"/>
      <c r="Y441" s="27"/>
      <c r="Z441" s="27"/>
      <c r="AA441" s="27"/>
    </row>
    <row r="442" ht="13.5" customHeight="1">
      <c r="A442" s="27"/>
      <c r="B442" s="27"/>
      <c r="C442" s="27"/>
      <c r="D442" s="27"/>
      <c r="E442" s="27"/>
      <c r="F442" s="78"/>
      <c r="G442" s="621"/>
      <c r="H442" s="27"/>
      <c r="I442" s="27"/>
      <c r="J442" s="27"/>
      <c r="K442" s="27"/>
      <c r="L442" s="27"/>
      <c r="M442" s="27"/>
      <c r="N442" s="27"/>
      <c r="O442" s="27"/>
      <c r="P442" s="27"/>
      <c r="Q442" s="27"/>
      <c r="R442" s="27"/>
      <c r="S442" s="27"/>
      <c r="T442" s="27"/>
      <c r="U442" s="27"/>
      <c r="V442" s="27"/>
      <c r="W442" s="27"/>
      <c r="X442" s="27"/>
      <c r="Y442" s="27"/>
      <c r="Z442" s="27"/>
      <c r="AA442" s="27"/>
    </row>
    <row r="443" ht="13.5" customHeight="1">
      <c r="A443" s="27"/>
      <c r="B443" s="27"/>
      <c r="C443" s="27"/>
      <c r="D443" s="27"/>
      <c r="E443" s="27"/>
      <c r="F443" s="78"/>
      <c r="G443" s="621"/>
      <c r="H443" s="27"/>
      <c r="I443" s="27"/>
      <c r="J443" s="27"/>
      <c r="K443" s="27"/>
      <c r="L443" s="27"/>
      <c r="M443" s="27"/>
      <c r="N443" s="27"/>
      <c r="O443" s="27"/>
      <c r="P443" s="27"/>
      <c r="Q443" s="27"/>
      <c r="R443" s="27"/>
      <c r="S443" s="27"/>
      <c r="T443" s="27"/>
      <c r="U443" s="27"/>
      <c r="V443" s="27"/>
      <c r="W443" s="27"/>
      <c r="X443" s="27"/>
      <c r="Y443" s="27"/>
      <c r="Z443" s="27"/>
      <c r="AA443" s="27"/>
    </row>
    <row r="444" ht="13.5" customHeight="1">
      <c r="A444" s="27"/>
      <c r="B444" s="27"/>
      <c r="C444" s="27"/>
      <c r="D444" s="27"/>
      <c r="E444" s="27"/>
      <c r="F444" s="78"/>
      <c r="G444" s="621"/>
      <c r="H444" s="27"/>
      <c r="I444" s="27"/>
      <c r="J444" s="27"/>
      <c r="K444" s="27"/>
      <c r="L444" s="27"/>
      <c r="M444" s="27"/>
      <c r="N444" s="27"/>
      <c r="O444" s="27"/>
      <c r="P444" s="27"/>
      <c r="Q444" s="27"/>
      <c r="R444" s="27"/>
      <c r="S444" s="27"/>
      <c r="T444" s="27"/>
      <c r="U444" s="27"/>
      <c r="V444" s="27"/>
      <c r="W444" s="27"/>
      <c r="X444" s="27"/>
      <c r="Y444" s="27"/>
      <c r="Z444" s="27"/>
      <c r="AA444" s="27"/>
    </row>
    <row r="445" ht="13.5" customHeight="1">
      <c r="A445" s="27"/>
      <c r="B445" s="27"/>
      <c r="C445" s="27"/>
      <c r="D445" s="27"/>
      <c r="E445" s="27"/>
      <c r="F445" s="78"/>
      <c r="G445" s="621"/>
      <c r="H445" s="27"/>
      <c r="I445" s="27"/>
      <c r="J445" s="27"/>
      <c r="K445" s="27"/>
      <c r="L445" s="27"/>
      <c r="M445" s="27"/>
      <c r="N445" s="27"/>
      <c r="O445" s="27"/>
      <c r="P445" s="27"/>
      <c r="Q445" s="27"/>
      <c r="R445" s="27"/>
      <c r="S445" s="27"/>
      <c r="T445" s="27"/>
      <c r="U445" s="27"/>
      <c r="V445" s="27"/>
      <c r="W445" s="27"/>
      <c r="X445" s="27"/>
      <c r="Y445" s="27"/>
      <c r="Z445" s="27"/>
      <c r="AA445" s="27"/>
    </row>
    <row r="446" ht="13.5" customHeight="1">
      <c r="A446" s="27"/>
      <c r="B446" s="27"/>
      <c r="C446" s="27"/>
      <c r="D446" s="27"/>
      <c r="E446" s="27"/>
      <c r="F446" s="78"/>
      <c r="G446" s="621"/>
      <c r="H446" s="27"/>
      <c r="I446" s="27"/>
      <c r="J446" s="27"/>
      <c r="K446" s="27"/>
      <c r="L446" s="27"/>
      <c r="M446" s="27"/>
      <c r="N446" s="27"/>
      <c r="O446" s="27"/>
      <c r="P446" s="27"/>
      <c r="Q446" s="27"/>
      <c r="R446" s="27"/>
      <c r="S446" s="27"/>
      <c r="T446" s="27"/>
      <c r="U446" s="27"/>
      <c r="V446" s="27"/>
      <c r="W446" s="27"/>
      <c r="X446" s="27"/>
      <c r="Y446" s="27"/>
      <c r="Z446" s="27"/>
      <c r="AA446" s="27"/>
    </row>
    <row r="447" ht="13.5" customHeight="1">
      <c r="A447" s="27"/>
      <c r="B447" s="27"/>
      <c r="C447" s="27"/>
      <c r="D447" s="27"/>
      <c r="E447" s="27"/>
      <c r="F447" s="78"/>
      <c r="G447" s="621"/>
      <c r="H447" s="27"/>
      <c r="I447" s="27"/>
      <c r="J447" s="27"/>
      <c r="K447" s="27"/>
      <c r="L447" s="27"/>
      <c r="M447" s="27"/>
      <c r="N447" s="27"/>
      <c r="O447" s="27"/>
      <c r="P447" s="27"/>
      <c r="Q447" s="27"/>
      <c r="R447" s="27"/>
      <c r="S447" s="27"/>
      <c r="T447" s="27"/>
      <c r="U447" s="27"/>
      <c r="V447" s="27"/>
      <c r="W447" s="27"/>
      <c r="X447" s="27"/>
      <c r="Y447" s="27"/>
      <c r="Z447" s="27"/>
      <c r="AA447" s="27"/>
    </row>
    <row r="448" ht="13.5" customHeight="1">
      <c r="A448" s="27"/>
      <c r="B448" s="27"/>
      <c r="C448" s="27"/>
      <c r="D448" s="27"/>
      <c r="E448" s="27"/>
      <c r="F448" s="78"/>
      <c r="G448" s="621"/>
      <c r="H448" s="27"/>
      <c r="I448" s="27"/>
      <c r="J448" s="27"/>
      <c r="K448" s="27"/>
      <c r="L448" s="27"/>
      <c r="M448" s="27"/>
      <c r="N448" s="27"/>
      <c r="O448" s="27"/>
      <c r="P448" s="27"/>
      <c r="Q448" s="27"/>
      <c r="R448" s="27"/>
      <c r="S448" s="27"/>
      <c r="T448" s="27"/>
      <c r="U448" s="27"/>
      <c r="V448" s="27"/>
      <c r="W448" s="27"/>
      <c r="X448" s="27"/>
      <c r="Y448" s="27"/>
      <c r="Z448" s="27"/>
      <c r="AA448" s="27"/>
    </row>
    <row r="449" ht="13.5" customHeight="1">
      <c r="A449" s="27"/>
      <c r="B449" s="27"/>
      <c r="C449" s="27"/>
      <c r="D449" s="27"/>
      <c r="E449" s="27"/>
      <c r="F449" s="78"/>
      <c r="G449" s="621"/>
      <c r="H449" s="27"/>
      <c r="I449" s="27"/>
      <c r="J449" s="27"/>
      <c r="K449" s="27"/>
      <c r="L449" s="27"/>
      <c r="M449" s="27"/>
      <c r="N449" s="27"/>
      <c r="O449" s="27"/>
      <c r="P449" s="27"/>
      <c r="Q449" s="27"/>
      <c r="R449" s="27"/>
      <c r="S449" s="27"/>
      <c r="T449" s="27"/>
      <c r="U449" s="27"/>
      <c r="V449" s="27"/>
      <c r="W449" s="27"/>
      <c r="X449" s="27"/>
      <c r="Y449" s="27"/>
      <c r="Z449" s="27"/>
      <c r="AA449" s="27"/>
    </row>
    <row r="450" ht="13.5" customHeight="1">
      <c r="A450" s="27"/>
      <c r="B450" s="27"/>
      <c r="C450" s="27"/>
      <c r="D450" s="27"/>
      <c r="E450" s="27"/>
      <c r="F450" s="78"/>
      <c r="G450" s="621"/>
      <c r="H450" s="27"/>
      <c r="I450" s="27"/>
      <c r="J450" s="27"/>
      <c r="K450" s="27"/>
      <c r="L450" s="27"/>
      <c r="M450" s="27"/>
      <c r="N450" s="27"/>
      <c r="O450" s="27"/>
      <c r="P450" s="27"/>
      <c r="Q450" s="27"/>
      <c r="R450" s="27"/>
      <c r="S450" s="27"/>
      <c r="T450" s="27"/>
      <c r="U450" s="27"/>
      <c r="V450" s="27"/>
      <c r="W450" s="27"/>
      <c r="X450" s="27"/>
      <c r="Y450" s="27"/>
      <c r="Z450" s="27"/>
      <c r="AA450" s="27"/>
    </row>
    <row r="451" ht="13.5" customHeight="1">
      <c r="A451" s="27"/>
      <c r="B451" s="27"/>
      <c r="C451" s="27"/>
      <c r="D451" s="27"/>
      <c r="E451" s="27"/>
      <c r="F451" s="78"/>
      <c r="G451" s="621"/>
      <c r="H451" s="27"/>
      <c r="I451" s="27"/>
      <c r="J451" s="27"/>
      <c r="K451" s="27"/>
      <c r="L451" s="27"/>
      <c r="M451" s="27"/>
      <c r="N451" s="27"/>
      <c r="O451" s="27"/>
      <c r="P451" s="27"/>
      <c r="Q451" s="27"/>
      <c r="R451" s="27"/>
      <c r="S451" s="27"/>
      <c r="T451" s="27"/>
      <c r="U451" s="27"/>
      <c r="V451" s="27"/>
      <c r="W451" s="27"/>
      <c r="X451" s="27"/>
      <c r="Y451" s="27"/>
      <c r="Z451" s="27"/>
      <c r="AA451" s="27"/>
    </row>
    <row r="452" ht="13.5" customHeight="1">
      <c r="A452" s="27"/>
      <c r="B452" s="27"/>
      <c r="C452" s="27"/>
      <c r="D452" s="27"/>
      <c r="E452" s="27"/>
      <c r="F452" s="78"/>
      <c r="G452" s="621"/>
      <c r="H452" s="27"/>
      <c r="I452" s="27"/>
      <c r="J452" s="27"/>
      <c r="K452" s="27"/>
      <c r="L452" s="27"/>
      <c r="M452" s="27"/>
      <c r="N452" s="27"/>
      <c r="O452" s="27"/>
      <c r="P452" s="27"/>
      <c r="Q452" s="27"/>
      <c r="R452" s="27"/>
      <c r="S452" s="27"/>
      <c r="T452" s="27"/>
      <c r="U452" s="27"/>
      <c r="V452" s="27"/>
      <c r="W452" s="27"/>
      <c r="X452" s="27"/>
      <c r="Y452" s="27"/>
      <c r="Z452" s="27"/>
      <c r="AA452" s="27"/>
    </row>
    <row r="453" ht="13.5" customHeight="1">
      <c r="A453" s="27"/>
      <c r="B453" s="27"/>
      <c r="C453" s="27"/>
      <c r="D453" s="27"/>
      <c r="E453" s="27"/>
      <c r="F453" s="78"/>
      <c r="G453" s="621"/>
      <c r="H453" s="27"/>
      <c r="I453" s="27"/>
      <c r="J453" s="27"/>
      <c r="K453" s="27"/>
      <c r="L453" s="27"/>
      <c r="M453" s="27"/>
      <c r="N453" s="27"/>
      <c r="O453" s="27"/>
      <c r="P453" s="27"/>
      <c r="Q453" s="27"/>
      <c r="R453" s="27"/>
      <c r="S453" s="27"/>
      <c r="T453" s="27"/>
      <c r="U453" s="27"/>
      <c r="V453" s="27"/>
      <c r="W453" s="27"/>
      <c r="X453" s="27"/>
      <c r="Y453" s="27"/>
      <c r="Z453" s="27"/>
      <c r="AA453" s="27"/>
    </row>
    <row r="454" ht="13.5" customHeight="1">
      <c r="A454" s="27"/>
      <c r="B454" s="27"/>
      <c r="C454" s="27"/>
      <c r="D454" s="27"/>
      <c r="E454" s="27"/>
      <c r="F454" s="78"/>
      <c r="G454" s="621"/>
      <c r="H454" s="27"/>
      <c r="I454" s="27"/>
      <c r="J454" s="27"/>
      <c r="K454" s="27"/>
      <c r="L454" s="27"/>
      <c r="M454" s="27"/>
      <c r="N454" s="27"/>
      <c r="O454" s="27"/>
      <c r="P454" s="27"/>
      <c r="Q454" s="27"/>
      <c r="R454" s="27"/>
      <c r="S454" s="27"/>
      <c r="T454" s="27"/>
      <c r="U454" s="27"/>
      <c r="V454" s="27"/>
      <c r="W454" s="27"/>
      <c r="X454" s="27"/>
      <c r="Y454" s="27"/>
      <c r="Z454" s="27"/>
      <c r="AA454" s="27"/>
    </row>
    <row r="455" ht="13.5" customHeight="1">
      <c r="A455" s="27"/>
      <c r="B455" s="27"/>
      <c r="C455" s="27"/>
      <c r="D455" s="27"/>
      <c r="E455" s="27"/>
      <c r="F455" s="78"/>
      <c r="G455" s="621"/>
      <c r="H455" s="27"/>
      <c r="I455" s="27"/>
      <c r="J455" s="27"/>
      <c r="K455" s="27"/>
      <c r="L455" s="27"/>
      <c r="M455" s="27"/>
      <c r="N455" s="27"/>
      <c r="O455" s="27"/>
      <c r="P455" s="27"/>
      <c r="Q455" s="27"/>
      <c r="R455" s="27"/>
      <c r="S455" s="27"/>
      <c r="T455" s="27"/>
      <c r="U455" s="27"/>
      <c r="V455" s="27"/>
      <c r="W455" s="27"/>
      <c r="X455" s="27"/>
      <c r="Y455" s="27"/>
      <c r="Z455" s="27"/>
      <c r="AA455" s="27"/>
    </row>
    <row r="456" ht="13.5" customHeight="1">
      <c r="A456" s="27"/>
      <c r="B456" s="27"/>
      <c r="C456" s="27"/>
      <c r="D456" s="27"/>
      <c r="E456" s="27"/>
      <c r="F456" s="78"/>
      <c r="G456" s="621"/>
      <c r="H456" s="27"/>
      <c r="I456" s="27"/>
      <c r="J456" s="27"/>
      <c r="K456" s="27"/>
      <c r="L456" s="27"/>
      <c r="M456" s="27"/>
      <c r="N456" s="27"/>
      <c r="O456" s="27"/>
      <c r="P456" s="27"/>
      <c r="Q456" s="27"/>
      <c r="R456" s="27"/>
      <c r="S456" s="27"/>
      <c r="T456" s="27"/>
      <c r="U456" s="27"/>
      <c r="V456" s="27"/>
      <c r="W456" s="27"/>
      <c r="X456" s="27"/>
      <c r="Y456" s="27"/>
      <c r="Z456" s="27"/>
      <c r="AA456" s="27"/>
    </row>
    <row r="457" ht="13.5" customHeight="1">
      <c r="A457" s="27"/>
      <c r="B457" s="27"/>
      <c r="C457" s="27"/>
      <c r="D457" s="27"/>
      <c r="E457" s="27"/>
      <c r="F457" s="78"/>
      <c r="G457" s="621"/>
      <c r="H457" s="27"/>
      <c r="I457" s="27"/>
      <c r="J457" s="27"/>
      <c r="K457" s="27"/>
      <c r="L457" s="27"/>
      <c r="M457" s="27"/>
      <c r="N457" s="27"/>
      <c r="O457" s="27"/>
      <c r="P457" s="27"/>
      <c r="Q457" s="27"/>
      <c r="R457" s="27"/>
      <c r="S457" s="27"/>
      <c r="T457" s="27"/>
      <c r="U457" s="27"/>
      <c r="V457" s="27"/>
      <c r="W457" s="27"/>
      <c r="X457" s="27"/>
      <c r="Y457" s="27"/>
      <c r="Z457" s="27"/>
      <c r="AA457" s="27"/>
    </row>
    <row r="458" ht="13.5" customHeight="1">
      <c r="A458" s="27"/>
      <c r="B458" s="27"/>
      <c r="C458" s="27"/>
      <c r="D458" s="27"/>
      <c r="E458" s="27"/>
      <c r="F458" s="78"/>
      <c r="G458" s="621"/>
      <c r="H458" s="27"/>
      <c r="I458" s="27"/>
      <c r="J458" s="27"/>
      <c r="K458" s="27"/>
      <c r="L458" s="27"/>
      <c r="M458" s="27"/>
      <c r="N458" s="27"/>
      <c r="O458" s="27"/>
      <c r="P458" s="27"/>
      <c r="Q458" s="27"/>
      <c r="R458" s="27"/>
      <c r="S458" s="27"/>
      <c r="T458" s="27"/>
      <c r="U458" s="27"/>
      <c r="V458" s="27"/>
      <c r="W458" s="27"/>
      <c r="X458" s="27"/>
      <c r="Y458" s="27"/>
      <c r="Z458" s="27"/>
      <c r="AA458" s="27"/>
    </row>
    <row r="459" ht="13.5" customHeight="1">
      <c r="A459" s="27"/>
      <c r="B459" s="27"/>
      <c r="C459" s="27"/>
      <c r="D459" s="27"/>
      <c r="E459" s="27"/>
      <c r="F459" s="78"/>
      <c r="G459" s="621"/>
      <c r="H459" s="27"/>
      <c r="I459" s="27"/>
      <c r="J459" s="27"/>
      <c r="K459" s="27"/>
      <c r="L459" s="27"/>
      <c r="M459" s="27"/>
      <c r="N459" s="27"/>
      <c r="O459" s="27"/>
      <c r="P459" s="27"/>
      <c r="Q459" s="27"/>
      <c r="R459" s="27"/>
      <c r="S459" s="27"/>
      <c r="T459" s="27"/>
      <c r="U459" s="27"/>
      <c r="V459" s="27"/>
      <c r="W459" s="27"/>
      <c r="X459" s="27"/>
      <c r="Y459" s="27"/>
      <c r="Z459" s="27"/>
      <c r="AA459" s="27"/>
    </row>
    <row r="460" ht="13.5" customHeight="1">
      <c r="A460" s="27"/>
      <c r="B460" s="27"/>
      <c r="C460" s="27"/>
      <c r="D460" s="27"/>
      <c r="E460" s="27"/>
      <c r="F460" s="78"/>
      <c r="G460" s="621"/>
      <c r="H460" s="27"/>
      <c r="I460" s="27"/>
      <c r="J460" s="27"/>
      <c r="K460" s="27"/>
      <c r="L460" s="27"/>
      <c r="M460" s="27"/>
      <c r="N460" s="27"/>
      <c r="O460" s="27"/>
      <c r="P460" s="27"/>
      <c r="Q460" s="27"/>
      <c r="R460" s="27"/>
      <c r="S460" s="27"/>
      <c r="T460" s="27"/>
      <c r="U460" s="27"/>
      <c r="V460" s="27"/>
      <c r="W460" s="27"/>
      <c r="X460" s="27"/>
      <c r="Y460" s="27"/>
      <c r="Z460" s="27"/>
      <c r="AA460" s="27"/>
    </row>
    <row r="461" ht="13.5" customHeight="1">
      <c r="A461" s="27"/>
      <c r="B461" s="27"/>
      <c r="C461" s="27"/>
      <c r="D461" s="27"/>
      <c r="E461" s="27"/>
      <c r="F461" s="78"/>
      <c r="G461" s="621"/>
      <c r="H461" s="27"/>
      <c r="I461" s="27"/>
      <c r="J461" s="27"/>
      <c r="K461" s="27"/>
      <c r="L461" s="27"/>
      <c r="M461" s="27"/>
      <c r="N461" s="27"/>
      <c r="O461" s="27"/>
      <c r="P461" s="27"/>
      <c r="Q461" s="27"/>
      <c r="R461" s="27"/>
      <c r="S461" s="27"/>
      <c r="T461" s="27"/>
      <c r="U461" s="27"/>
      <c r="V461" s="27"/>
      <c r="W461" s="27"/>
      <c r="X461" s="27"/>
      <c r="Y461" s="27"/>
      <c r="Z461" s="27"/>
      <c r="AA461" s="27"/>
    </row>
    <row r="462" ht="13.5" customHeight="1">
      <c r="A462" s="27"/>
      <c r="B462" s="27"/>
      <c r="C462" s="27"/>
      <c r="D462" s="27"/>
      <c r="E462" s="27"/>
      <c r="F462" s="78"/>
      <c r="G462" s="621"/>
      <c r="H462" s="27"/>
      <c r="I462" s="27"/>
      <c r="J462" s="27"/>
      <c r="K462" s="27"/>
      <c r="L462" s="27"/>
      <c r="M462" s="27"/>
      <c r="N462" s="27"/>
      <c r="O462" s="27"/>
      <c r="P462" s="27"/>
      <c r="Q462" s="27"/>
      <c r="R462" s="27"/>
      <c r="S462" s="27"/>
      <c r="T462" s="27"/>
      <c r="U462" s="27"/>
      <c r="V462" s="27"/>
      <c r="W462" s="27"/>
      <c r="X462" s="27"/>
      <c r="Y462" s="27"/>
      <c r="Z462" s="27"/>
      <c r="AA462" s="27"/>
    </row>
    <row r="463" ht="13.5" customHeight="1">
      <c r="A463" s="27"/>
      <c r="B463" s="27"/>
      <c r="C463" s="27"/>
      <c r="D463" s="27"/>
      <c r="E463" s="27"/>
      <c r="F463" s="78"/>
      <c r="G463" s="621"/>
      <c r="H463" s="27"/>
      <c r="I463" s="27"/>
      <c r="J463" s="27"/>
      <c r="K463" s="27"/>
      <c r="L463" s="27"/>
      <c r="M463" s="27"/>
      <c r="N463" s="27"/>
      <c r="O463" s="27"/>
      <c r="P463" s="27"/>
      <c r="Q463" s="27"/>
      <c r="R463" s="27"/>
      <c r="S463" s="27"/>
      <c r="T463" s="27"/>
      <c r="U463" s="27"/>
      <c r="V463" s="27"/>
      <c r="W463" s="27"/>
      <c r="X463" s="27"/>
      <c r="Y463" s="27"/>
      <c r="Z463" s="27"/>
      <c r="AA463" s="27"/>
    </row>
    <row r="464" ht="13.5" customHeight="1">
      <c r="A464" s="27"/>
      <c r="B464" s="27"/>
      <c r="C464" s="27"/>
      <c r="D464" s="27"/>
      <c r="E464" s="27"/>
      <c r="F464" s="78"/>
      <c r="G464" s="621"/>
      <c r="H464" s="27"/>
      <c r="I464" s="27"/>
      <c r="J464" s="27"/>
      <c r="K464" s="27"/>
      <c r="L464" s="27"/>
      <c r="M464" s="27"/>
      <c r="N464" s="27"/>
      <c r="O464" s="27"/>
      <c r="P464" s="27"/>
      <c r="Q464" s="27"/>
      <c r="R464" s="27"/>
      <c r="S464" s="27"/>
      <c r="T464" s="27"/>
      <c r="U464" s="27"/>
      <c r="V464" s="27"/>
      <c r="W464" s="27"/>
      <c r="X464" s="27"/>
      <c r="Y464" s="27"/>
      <c r="Z464" s="27"/>
      <c r="AA464" s="27"/>
    </row>
    <row r="465" ht="13.5" customHeight="1">
      <c r="A465" s="27"/>
      <c r="B465" s="27"/>
      <c r="C465" s="27"/>
      <c r="D465" s="27"/>
      <c r="E465" s="27"/>
      <c r="F465" s="78"/>
      <c r="G465" s="621"/>
      <c r="H465" s="27"/>
      <c r="I465" s="27"/>
      <c r="J465" s="27"/>
      <c r="K465" s="27"/>
      <c r="L465" s="27"/>
      <c r="M465" s="27"/>
      <c r="N465" s="27"/>
      <c r="O465" s="27"/>
      <c r="P465" s="27"/>
      <c r="Q465" s="27"/>
      <c r="R465" s="27"/>
      <c r="S465" s="27"/>
      <c r="T465" s="27"/>
      <c r="U465" s="27"/>
      <c r="V465" s="27"/>
      <c r="W465" s="27"/>
      <c r="X465" s="27"/>
      <c r="Y465" s="27"/>
      <c r="Z465" s="27"/>
      <c r="AA465" s="27"/>
    </row>
    <row r="466" ht="13.5" customHeight="1">
      <c r="A466" s="27"/>
      <c r="B466" s="27"/>
      <c r="C466" s="27"/>
      <c r="D466" s="27"/>
      <c r="E466" s="27"/>
      <c r="F466" s="78"/>
      <c r="G466" s="621"/>
      <c r="H466" s="27"/>
      <c r="I466" s="27"/>
      <c r="J466" s="27"/>
      <c r="K466" s="27"/>
      <c r="L466" s="27"/>
      <c r="M466" s="27"/>
      <c r="N466" s="27"/>
      <c r="O466" s="27"/>
      <c r="P466" s="27"/>
      <c r="Q466" s="27"/>
      <c r="R466" s="27"/>
      <c r="S466" s="27"/>
      <c r="T466" s="27"/>
      <c r="U466" s="27"/>
      <c r="V466" s="27"/>
      <c r="W466" s="27"/>
      <c r="X466" s="27"/>
      <c r="Y466" s="27"/>
      <c r="Z466" s="27"/>
      <c r="AA466" s="27"/>
    </row>
    <row r="467" ht="13.5" customHeight="1">
      <c r="A467" s="27"/>
      <c r="B467" s="27"/>
      <c r="C467" s="27"/>
      <c r="D467" s="27"/>
      <c r="E467" s="27"/>
      <c r="F467" s="78"/>
      <c r="G467" s="621"/>
      <c r="H467" s="27"/>
      <c r="I467" s="27"/>
      <c r="J467" s="27"/>
      <c r="K467" s="27"/>
      <c r="L467" s="27"/>
      <c r="M467" s="27"/>
      <c r="N467" s="27"/>
      <c r="O467" s="27"/>
      <c r="P467" s="27"/>
      <c r="Q467" s="27"/>
      <c r="R467" s="27"/>
      <c r="S467" s="27"/>
      <c r="T467" s="27"/>
      <c r="U467" s="27"/>
      <c r="V467" s="27"/>
      <c r="W467" s="27"/>
      <c r="X467" s="27"/>
      <c r="Y467" s="27"/>
      <c r="Z467" s="27"/>
      <c r="AA467" s="27"/>
    </row>
    <row r="468" ht="13.5" customHeight="1">
      <c r="A468" s="27"/>
      <c r="B468" s="27"/>
      <c r="C468" s="27"/>
      <c r="D468" s="27"/>
      <c r="E468" s="27"/>
      <c r="F468" s="78"/>
      <c r="G468" s="621"/>
      <c r="H468" s="27"/>
      <c r="I468" s="27"/>
      <c r="J468" s="27"/>
      <c r="K468" s="27"/>
      <c r="L468" s="27"/>
      <c r="M468" s="27"/>
      <c r="N468" s="27"/>
      <c r="O468" s="27"/>
      <c r="P468" s="27"/>
      <c r="Q468" s="27"/>
      <c r="R468" s="27"/>
      <c r="S468" s="27"/>
      <c r="T468" s="27"/>
      <c r="U468" s="27"/>
      <c r="V468" s="27"/>
      <c r="W468" s="27"/>
      <c r="X468" s="27"/>
      <c r="Y468" s="27"/>
      <c r="Z468" s="27"/>
      <c r="AA468" s="27"/>
    </row>
    <row r="469" ht="13.5" customHeight="1">
      <c r="A469" s="27"/>
      <c r="B469" s="27"/>
      <c r="C469" s="27"/>
      <c r="D469" s="27"/>
      <c r="E469" s="27"/>
      <c r="F469" s="78"/>
      <c r="G469" s="621"/>
      <c r="H469" s="27"/>
      <c r="I469" s="27"/>
      <c r="J469" s="27"/>
      <c r="K469" s="27"/>
      <c r="L469" s="27"/>
      <c r="M469" s="27"/>
      <c r="N469" s="27"/>
      <c r="O469" s="27"/>
      <c r="P469" s="27"/>
      <c r="Q469" s="27"/>
      <c r="R469" s="27"/>
      <c r="S469" s="27"/>
      <c r="T469" s="27"/>
      <c r="U469" s="27"/>
      <c r="V469" s="27"/>
      <c r="W469" s="27"/>
      <c r="X469" s="27"/>
      <c r="Y469" s="27"/>
      <c r="Z469" s="27"/>
      <c r="AA469" s="27"/>
    </row>
    <row r="470" ht="13.5" customHeight="1">
      <c r="A470" s="27"/>
      <c r="B470" s="27"/>
      <c r="C470" s="27"/>
      <c r="D470" s="27"/>
      <c r="E470" s="27"/>
      <c r="F470" s="78"/>
      <c r="G470" s="621"/>
      <c r="H470" s="27"/>
      <c r="I470" s="27"/>
      <c r="J470" s="27"/>
      <c r="K470" s="27"/>
      <c r="L470" s="27"/>
      <c r="M470" s="27"/>
      <c r="N470" s="27"/>
      <c r="O470" s="27"/>
      <c r="P470" s="27"/>
      <c r="Q470" s="27"/>
      <c r="R470" s="27"/>
      <c r="S470" s="27"/>
      <c r="T470" s="27"/>
      <c r="U470" s="27"/>
      <c r="V470" s="27"/>
      <c r="W470" s="27"/>
      <c r="X470" s="27"/>
      <c r="Y470" s="27"/>
      <c r="Z470" s="27"/>
      <c r="AA470" s="27"/>
    </row>
    <row r="471" ht="13.5" customHeight="1">
      <c r="A471" s="27"/>
      <c r="B471" s="27"/>
      <c r="C471" s="27"/>
      <c r="D471" s="27"/>
      <c r="E471" s="27"/>
      <c r="F471" s="78"/>
      <c r="G471" s="621"/>
      <c r="H471" s="27"/>
      <c r="I471" s="27"/>
      <c r="J471" s="27"/>
      <c r="K471" s="27"/>
      <c r="L471" s="27"/>
      <c r="M471" s="27"/>
      <c r="N471" s="27"/>
      <c r="O471" s="27"/>
      <c r="P471" s="27"/>
      <c r="Q471" s="27"/>
      <c r="R471" s="27"/>
      <c r="S471" s="27"/>
      <c r="T471" s="27"/>
      <c r="U471" s="27"/>
      <c r="V471" s="27"/>
      <c r="W471" s="27"/>
      <c r="X471" s="27"/>
      <c r="Y471" s="27"/>
      <c r="Z471" s="27"/>
      <c r="AA471" s="27"/>
    </row>
    <row r="472" ht="13.5" customHeight="1">
      <c r="A472" s="27"/>
      <c r="B472" s="27"/>
      <c r="C472" s="27"/>
      <c r="D472" s="27"/>
      <c r="E472" s="27"/>
      <c r="F472" s="78"/>
      <c r="G472" s="621"/>
      <c r="H472" s="27"/>
      <c r="I472" s="27"/>
      <c r="J472" s="27"/>
      <c r="K472" s="27"/>
      <c r="L472" s="27"/>
      <c r="M472" s="27"/>
      <c r="N472" s="27"/>
      <c r="O472" s="27"/>
      <c r="P472" s="27"/>
      <c r="Q472" s="27"/>
      <c r="R472" s="27"/>
      <c r="S472" s="27"/>
      <c r="T472" s="27"/>
      <c r="U472" s="27"/>
      <c r="V472" s="27"/>
      <c r="W472" s="27"/>
      <c r="X472" s="27"/>
      <c r="Y472" s="27"/>
      <c r="Z472" s="27"/>
      <c r="AA472" s="27"/>
    </row>
    <row r="473" ht="13.5" customHeight="1">
      <c r="A473" s="27"/>
      <c r="B473" s="27"/>
      <c r="C473" s="27"/>
      <c r="D473" s="27"/>
      <c r="E473" s="27"/>
      <c r="F473" s="78"/>
      <c r="G473" s="621"/>
      <c r="H473" s="27"/>
      <c r="I473" s="27"/>
      <c r="J473" s="27"/>
      <c r="K473" s="27"/>
      <c r="L473" s="27"/>
      <c r="M473" s="27"/>
      <c r="N473" s="27"/>
      <c r="O473" s="27"/>
      <c r="P473" s="27"/>
      <c r="Q473" s="27"/>
      <c r="R473" s="27"/>
      <c r="S473" s="27"/>
      <c r="T473" s="27"/>
      <c r="U473" s="27"/>
      <c r="V473" s="27"/>
      <c r="W473" s="27"/>
      <c r="X473" s="27"/>
      <c r="Y473" s="27"/>
      <c r="Z473" s="27"/>
      <c r="AA473" s="27"/>
    </row>
    <row r="474" ht="13.5" customHeight="1">
      <c r="A474" s="27"/>
      <c r="B474" s="27"/>
      <c r="C474" s="27"/>
      <c r="D474" s="27"/>
      <c r="E474" s="27"/>
      <c r="F474" s="78"/>
      <c r="G474" s="621"/>
      <c r="H474" s="27"/>
      <c r="I474" s="27"/>
      <c r="J474" s="27"/>
      <c r="K474" s="27"/>
      <c r="L474" s="27"/>
      <c r="M474" s="27"/>
      <c r="N474" s="27"/>
      <c r="O474" s="27"/>
      <c r="P474" s="27"/>
      <c r="Q474" s="27"/>
      <c r="R474" s="27"/>
      <c r="S474" s="27"/>
      <c r="T474" s="27"/>
      <c r="U474" s="27"/>
      <c r="V474" s="27"/>
      <c r="W474" s="27"/>
      <c r="X474" s="27"/>
      <c r="Y474" s="27"/>
      <c r="Z474" s="27"/>
      <c r="AA474" s="27"/>
    </row>
    <row r="475" ht="13.5" customHeight="1">
      <c r="A475" s="27"/>
      <c r="B475" s="27"/>
      <c r="C475" s="27"/>
      <c r="D475" s="27"/>
      <c r="E475" s="27"/>
      <c r="F475" s="78"/>
      <c r="G475" s="621"/>
      <c r="H475" s="27"/>
      <c r="I475" s="27"/>
      <c r="J475" s="27"/>
      <c r="K475" s="27"/>
      <c r="L475" s="27"/>
      <c r="M475" s="27"/>
      <c r="N475" s="27"/>
      <c r="O475" s="27"/>
      <c r="P475" s="27"/>
      <c r="Q475" s="27"/>
      <c r="R475" s="27"/>
      <c r="S475" s="27"/>
      <c r="T475" s="27"/>
      <c r="U475" s="27"/>
      <c r="V475" s="27"/>
      <c r="W475" s="27"/>
      <c r="X475" s="27"/>
      <c r="Y475" s="27"/>
      <c r="Z475" s="27"/>
      <c r="AA475" s="27"/>
    </row>
    <row r="476" ht="13.5" customHeight="1">
      <c r="A476" s="27"/>
      <c r="B476" s="27"/>
      <c r="C476" s="27"/>
      <c r="D476" s="27"/>
      <c r="E476" s="27"/>
      <c r="F476" s="78"/>
      <c r="G476" s="621"/>
      <c r="H476" s="27"/>
      <c r="I476" s="27"/>
      <c r="J476" s="27"/>
      <c r="K476" s="27"/>
      <c r="L476" s="27"/>
      <c r="M476" s="27"/>
      <c r="N476" s="27"/>
      <c r="O476" s="27"/>
      <c r="P476" s="27"/>
      <c r="Q476" s="27"/>
      <c r="R476" s="27"/>
      <c r="S476" s="27"/>
      <c r="T476" s="27"/>
      <c r="U476" s="27"/>
      <c r="V476" s="27"/>
      <c r="W476" s="27"/>
      <c r="X476" s="27"/>
      <c r="Y476" s="27"/>
      <c r="Z476" s="27"/>
      <c r="AA476" s="27"/>
    </row>
    <row r="477" ht="13.5" customHeight="1">
      <c r="A477" s="27"/>
      <c r="B477" s="27"/>
      <c r="C477" s="27"/>
      <c r="D477" s="27"/>
      <c r="E477" s="27"/>
      <c r="F477" s="78"/>
      <c r="G477" s="621"/>
      <c r="H477" s="27"/>
      <c r="I477" s="27"/>
      <c r="J477" s="27"/>
      <c r="K477" s="27"/>
      <c r="L477" s="27"/>
      <c r="M477" s="27"/>
      <c r="N477" s="27"/>
      <c r="O477" s="27"/>
      <c r="P477" s="27"/>
      <c r="Q477" s="27"/>
      <c r="R477" s="27"/>
      <c r="S477" s="27"/>
      <c r="T477" s="27"/>
      <c r="U477" s="27"/>
      <c r="V477" s="27"/>
      <c r="W477" s="27"/>
      <c r="X477" s="27"/>
      <c r="Y477" s="27"/>
      <c r="Z477" s="27"/>
      <c r="AA477" s="27"/>
    </row>
    <row r="478" ht="13.5" customHeight="1">
      <c r="A478" s="27"/>
      <c r="B478" s="27"/>
      <c r="C478" s="27"/>
      <c r="D478" s="27"/>
      <c r="E478" s="27"/>
      <c r="F478" s="78"/>
      <c r="G478" s="621"/>
      <c r="H478" s="27"/>
      <c r="I478" s="27"/>
      <c r="J478" s="27"/>
      <c r="K478" s="27"/>
      <c r="L478" s="27"/>
      <c r="M478" s="27"/>
      <c r="N478" s="27"/>
      <c r="O478" s="27"/>
      <c r="P478" s="27"/>
      <c r="Q478" s="27"/>
      <c r="R478" s="27"/>
      <c r="S478" s="27"/>
      <c r="T478" s="27"/>
      <c r="U478" s="27"/>
      <c r="V478" s="27"/>
      <c r="W478" s="27"/>
      <c r="X478" s="27"/>
      <c r="Y478" s="27"/>
      <c r="Z478" s="27"/>
      <c r="AA478" s="27"/>
    </row>
    <row r="479" ht="13.5" customHeight="1">
      <c r="A479" s="27"/>
      <c r="B479" s="27"/>
      <c r="C479" s="27"/>
      <c r="D479" s="27"/>
      <c r="E479" s="27"/>
      <c r="F479" s="78"/>
      <c r="G479" s="621"/>
      <c r="H479" s="27"/>
      <c r="I479" s="27"/>
      <c r="J479" s="27"/>
      <c r="K479" s="27"/>
      <c r="L479" s="27"/>
      <c r="M479" s="27"/>
      <c r="N479" s="27"/>
      <c r="O479" s="27"/>
      <c r="P479" s="27"/>
      <c r="Q479" s="27"/>
      <c r="R479" s="27"/>
      <c r="S479" s="27"/>
      <c r="T479" s="27"/>
      <c r="U479" s="27"/>
      <c r="V479" s="27"/>
      <c r="W479" s="27"/>
      <c r="X479" s="27"/>
      <c r="Y479" s="27"/>
      <c r="Z479" s="27"/>
      <c r="AA479" s="27"/>
    </row>
    <row r="480" ht="13.5" customHeight="1">
      <c r="A480" s="27"/>
      <c r="B480" s="27"/>
      <c r="C480" s="27"/>
      <c r="D480" s="27"/>
      <c r="E480" s="27"/>
      <c r="F480" s="78"/>
      <c r="G480" s="621"/>
      <c r="H480" s="27"/>
      <c r="I480" s="27"/>
      <c r="J480" s="27"/>
      <c r="K480" s="27"/>
      <c r="L480" s="27"/>
      <c r="M480" s="27"/>
      <c r="N480" s="27"/>
      <c r="O480" s="27"/>
      <c r="P480" s="27"/>
      <c r="Q480" s="27"/>
      <c r="R480" s="27"/>
      <c r="S480" s="27"/>
      <c r="T480" s="27"/>
      <c r="U480" s="27"/>
      <c r="V480" s="27"/>
      <c r="W480" s="27"/>
      <c r="X480" s="27"/>
      <c r="Y480" s="27"/>
      <c r="Z480" s="27"/>
      <c r="AA480" s="27"/>
    </row>
    <row r="481" ht="13.5" customHeight="1">
      <c r="A481" s="27"/>
      <c r="B481" s="27"/>
      <c r="C481" s="27"/>
      <c r="D481" s="27"/>
      <c r="E481" s="27"/>
      <c r="F481" s="78"/>
      <c r="G481" s="621"/>
      <c r="H481" s="27"/>
      <c r="I481" s="27"/>
      <c r="J481" s="27"/>
      <c r="K481" s="27"/>
      <c r="L481" s="27"/>
      <c r="M481" s="27"/>
      <c r="N481" s="27"/>
      <c r="O481" s="27"/>
      <c r="P481" s="27"/>
      <c r="Q481" s="27"/>
      <c r="R481" s="27"/>
      <c r="S481" s="27"/>
      <c r="T481" s="27"/>
      <c r="U481" s="27"/>
      <c r="V481" s="27"/>
      <c r="W481" s="27"/>
      <c r="X481" s="27"/>
      <c r="Y481" s="27"/>
      <c r="Z481" s="27"/>
      <c r="AA481" s="27"/>
    </row>
    <row r="482" ht="13.5" customHeight="1">
      <c r="A482" s="27"/>
      <c r="B482" s="27"/>
      <c r="C482" s="27"/>
      <c r="D482" s="27"/>
      <c r="E482" s="27"/>
      <c r="F482" s="78"/>
      <c r="G482" s="621"/>
      <c r="H482" s="27"/>
      <c r="I482" s="27"/>
      <c r="J482" s="27"/>
      <c r="K482" s="27"/>
      <c r="L482" s="27"/>
      <c r="M482" s="27"/>
      <c r="N482" s="27"/>
      <c r="O482" s="27"/>
      <c r="P482" s="27"/>
      <c r="Q482" s="27"/>
      <c r="R482" s="27"/>
      <c r="S482" s="27"/>
      <c r="T482" s="27"/>
      <c r="U482" s="27"/>
      <c r="V482" s="27"/>
      <c r="W482" s="27"/>
      <c r="X482" s="27"/>
      <c r="Y482" s="27"/>
      <c r="Z482" s="27"/>
      <c r="AA482" s="27"/>
    </row>
    <row r="483" ht="13.5" customHeight="1">
      <c r="A483" s="27"/>
      <c r="B483" s="27"/>
      <c r="C483" s="27"/>
      <c r="D483" s="27"/>
      <c r="E483" s="27"/>
      <c r="F483" s="78"/>
      <c r="G483" s="621"/>
      <c r="H483" s="27"/>
      <c r="I483" s="27"/>
      <c r="J483" s="27"/>
      <c r="K483" s="27"/>
      <c r="L483" s="27"/>
      <c r="M483" s="27"/>
      <c r="N483" s="27"/>
      <c r="O483" s="27"/>
      <c r="P483" s="27"/>
      <c r="Q483" s="27"/>
      <c r="R483" s="27"/>
      <c r="S483" s="27"/>
      <c r="T483" s="27"/>
      <c r="U483" s="27"/>
      <c r="V483" s="27"/>
      <c r="W483" s="27"/>
      <c r="X483" s="27"/>
      <c r="Y483" s="27"/>
      <c r="Z483" s="27"/>
      <c r="AA483" s="27"/>
    </row>
    <row r="484" ht="13.5" customHeight="1">
      <c r="A484" s="27"/>
      <c r="B484" s="27"/>
      <c r="C484" s="27"/>
      <c r="D484" s="27"/>
      <c r="E484" s="27"/>
      <c r="F484" s="78"/>
      <c r="G484" s="621"/>
      <c r="H484" s="27"/>
      <c r="I484" s="27"/>
      <c r="J484" s="27"/>
      <c r="K484" s="27"/>
      <c r="L484" s="27"/>
      <c r="M484" s="27"/>
      <c r="N484" s="27"/>
      <c r="O484" s="27"/>
      <c r="P484" s="27"/>
      <c r="Q484" s="27"/>
      <c r="R484" s="27"/>
      <c r="S484" s="27"/>
      <c r="T484" s="27"/>
      <c r="U484" s="27"/>
      <c r="V484" s="27"/>
      <c r="W484" s="27"/>
      <c r="X484" s="27"/>
      <c r="Y484" s="27"/>
      <c r="Z484" s="27"/>
      <c r="AA484" s="27"/>
    </row>
    <row r="485" ht="13.5" customHeight="1">
      <c r="A485" s="27"/>
      <c r="B485" s="27"/>
      <c r="C485" s="27"/>
      <c r="D485" s="27"/>
      <c r="E485" s="27"/>
      <c r="F485" s="78"/>
      <c r="G485" s="621"/>
      <c r="H485" s="27"/>
      <c r="I485" s="27"/>
      <c r="J485" s="27"/>
      <c r="K485" s="27"/>
      <c r="L485" s="27"/>
      <c r="M485" s="27"/>
      <c r="N485" s="27"/>
      <c r="O485" s="27"/>
      <c r="P485" s="27"/>
      <c r="Q485" s="27"/>
      <c r="R485" s="27"/>
      <c r="S485" s="27"/>
      <c r="T485" s="27"/>
      <c r="U485" s="27"/>
      <c r="V485" s="27"/>
      <c r="W485" s="27"/>
      <c r="X485" s="27"/>
      <c r="Y485" s="27"/>
      <c r="Z485" s="27"/>
      <c r="AA485" s="27"/>
    </row>
    <row r="486" ht="13.5" customHeight="1">
      <c r="A486" s="27"/>
      <c r="B486" s="27"/>
      <c r="C486" s="27"/>
      <c r="D486" s="27"/>
      <c r="E486" s="27"/>
      <c r="F486" s="78"/>
      <c r="G486" s="621"/>
      <c r="H486" s="27"/>
      <c r="I486" s="27"/>
      <c r="J486" s="27"/>
      <c r="K486" s="27"/>
      <c r="L486" s="27"/>
      <c r="M486" s="27"/>
      <c r="N486" s="27"/>
      <c r="O486" s="27"/>
      <c r="P486" s="27"/>
      <c r="Q486" s="27"/>
      <c r="R486" s="27"/>
      <c r="S486" s="27"/>
      <c r="T486" s="27"/>
      <c r="U486" s="27"/>
      <c r="V486" s="27"/>
      <c r="W486" s="27"/>
      <c r="X486" s="27"/>
      <c r="Y486" s="27"/>
      <c r="Z486" s="27"/>
      <c r="AA486" s="27"/>
    </row>
    <row r="487" ht="13.5" customHeight="1">
      <c r="A487" s="27"/>
      <c r="B487" s="27"/>
      <c r="C487" s="27"/>
      <c r="D487" s="27"/>
      <c r="E487" s="27"/>
      <c r="F487" s="78"/>
      <c r="G487" s="621"/>
      <c r="H487" s="27"/>
      <c r="I487" s="27"/>
      <c r="J487" s="27"/>
      <c r="K487" s="27"/>
      <c r="L487" s="27"/>
      <c r="M487" s="27"/>
      <c r="N487" s="27"/>
      <c r="O487" s="27"/>
      <c r="P487" s="27"/>
      <c r="Q487" s="27"/>
      <c r="R487" s="27"/>
      <c r="S487" s="27"/>
      <c r="T487" s="27"/>
      <c r="U487" s="27"/>
      <c r="V487" s="27"/>
      <c r="W487" s="27"/>
      <c r="X487" s="27"/>
      <c r="Y487" s="27"/>
      <c r="Z487" s="27"/>
      <c r="AA487" s="27"/>
    </row>
    <row r="488" ht="13.5" customHeight="1">
      <c r="A488" s="27"/>
      <c r="B488" s="27"/>
      <c r="C488" s="27"/>
      <c r="D488" s="27"/>
      <c r="E488" s="27"/>
      <c r="F488" s="78"/>
      <c r="G488" s="621"/>
      <c r="H488" s="27"/>
      <c r="I488" s="27"/>
      <c r="J488" s="27"/>
      <c r="K488" s="27"/>
      <c r="L488" s="27"/>
      <c r="M488" s="27"/>
      <c r="N488" s="27"/>
      <c r="O488" s="27"/>
      <c r="P488" s="27"/>
      <c r="Q488" s="27"/>
      <c r="R488" s="27"/>
      <c r="S488" s="27"/>
      <c r="T488" s="27"/>
      <c r="U488" s="27"/>
      <c r="V488" s="27"/>
      <c r="W488" s="27"/>
      <c r="X488" s="27"/>
      <c r="Y488" s="27"/>
      <c r="Z488" s="27"/>
      <c r="AA488" s="27"/>
    </row>
    <row r="489" ht="13.5" customHeight="1">
      <c r="A489" s="27"/>
      <c r="B489" s="27"/>
      <c r="C489" s="27"/>
      <c r="D489" s="27"/>
      <c r="E489" s="27"/>
      <c r="F489" s="78"/>
      <c r="G489" s="621"/>
      <c r="H489" s="27"/>
      <c r="I489" s="27"/>
      <c r="J489" s="27"/>
      <c r="K489" s="27"/>
      <c r="L489" s="27"/>
      <c r="M489" s="27"/>
      <c r="N489" s="27"/>
      <c r="O489" s="27"/>
      <c r="P489" s="27"/>
      <c r="Q489" s="27"/>
      <c r="R489" s="27"/>
      <c r="S489" s="27"/>
      <c r="T489" s="27"/>
      <c r="U489" s="27"/>
      <c r="V489" s="27"/>
      <c r="W489" s="27"/>
      <c r="X489" s="27"/>
      <c r="Y489" s="27"/>
      <c r="Z489" s="27"/>
      <c r="AA489" s="27"/>
    </row>
    <row r="490" ht="13.5" customHeight="1">
      <c r="A490" s="27"/>
      <c r="B490" s="27"/>
      <c r="C490" s="27"/>
      <c r="D490" s="27"/>
      <c r="E490" s="27"/>
      <c r="F490" s="78"/>
      <c r="G490" s="621"/>
      <c r="H490" s="27"/>
      <c r="I490" s="27"/>
      <c r="J490" s="27"/>
      <c r="K490" s="27"/>
      <c r="L490" s="27"/>
      <c r="M490" s="27"/>
      <c r="N490" s="27"/>
      <c r="O490" s="27"/>
      <c r="P490" s="27"/>
      <c r="Q490" s="27"/>
      <c r="R490" s="27"/>
      <c r="S490" s="27"/>
      <c r="T490" s="27"/>
      <c r="U490" s="27"/>
      <c r="V490" s="27"/>
      <c r="W490" s="27"/>
      <c r="X490" s="27"/>
      <c r="Y490" s="27"/>
      <c r="Z490" s="27"/>
      <c r="AA490" s="27"/>
    </row>
    <row r="491" ht="13.5" customHeight="1">
      <c r="A491" s="27"/>
      <c r="B491" s="27"/>
      <c r="C491" s="27"/>
      <c r="D491" s="27"/>
      <c r="E491" s="27"/>
      <c r="F491" s="78"/>
      <c r="G491" s="621"/>
      <c r="H491" s="27"/>
      <c r="I491" s="27"/>
      <c r="J491" s="27"/>
      <c r="K491" s="27"/>
      <c r="L491" s="27"/>
      <c r="M491" s="27"/>
      <c r="N491" s="27"/>
      <c r="O491" s="27"/>
      <c r="P491" s="27"/>
      <c r="Q491" s="27"/>
      <c r="R491" s="27"/>
      <c r="S491" s="27"/>
      <c r="T491" s="27"/>
      <c r="U491" s="27"/>
      <c r="V491" s="27"/>
      <c r="W491" s="27"/>
      <c r="X491" s="27"/>
      <c r="Y491" s="27"/>
      <c r="Z491" s="27"/>
      <c r="AA491" s="27"/>
    </row>
    <row r="492" ht="13.5" customHeight="1">
      <c r="A492" s="27"/>
      <c r="B492" s="27"/>
      <c r="C492" s="27"/>
      <c r="D492" s="27"/>
      <c r="E492" s="27"/>
      <c r="F492" s="78"/>
      <c r="G492" s="621"/>
      <c r="H492" s="27"/>
      <c r="I492" s="27"/>
      <c r="J492" s="27"/>
      <c r="K492" s="27"/>
      <c r="L492" s="27"/>
      <c r="M492" s="27"/>
      <c r="N492" s="27"/>
      <c r="O492" s="27"/>
      <c r="P492" s="27"/>
      <c r="Q492" s="27"/>
      <c r="R492" s="27"/>
      <c r="S492" s="27"/>
      <c r="T492" s="27"/>
      <c r="U492" s="27"/>
      <c r="V492" s="27"/>
      <c r="W492" s="27"/>
      <c r="X492" s="27"/>
      <c r="Y492" s="27"/>
      <c r="Z492" s="27"/>
      <c r="AA492" s="27"/>
    </row>
    <row r="493" ht="13.5" customHeight="1">
      <c r="A493" s="27"/>
      <c r="B493" s="27"/>
      <c r="C493" s="27"/>
      <c r="D493" s="27"/>
      <c r="E493" s="27"/>
      <c r="F493" s="78"/>
      <c r="G493" s="621"/>
      <c r="H493" s="27"/>
      <c r="I493" s="27"/>
      <c r="J493" s="27"/>
      <c r="K493" s="27"/>
      <c r="L493" s="27"/>
      <c r="M493" s="27"/>
      <c r="N493" s="27"/>
      <c r="O493" s="27"/>
      <c r="P493" s="27"/>
      <c r="Q493" s="27"/>
      <c r="R493" s="27"/>
      <c r="S493" s="27"/>
      <c r="T493" s="27"/>
      <c r="U493" s="27"/>
      <c r="V493" s="27"/>
      <c r="W493" s="27"/>
      <c r="X493" s="27"/>
      <c r="Y493" s="27"/>
      <c r="Z493" s="27"/>
      <c r="AA493" s="27"/>
    </row>
    <row r="494" ht="13.5" customHeight="1">
      <c r="A494" s="27"/>
      <c r="B494" s="27"/>
      <c r="C494" s="27"/>
      <c r="D494" s="27"/>
      <c r="E494" s="27"/>
      <c r="F494" s="78"/>
      <c r="G494" s="621"/>
      <c r="H494" s="27"/>
      <c r="I494" s="27"/>
      <c r="J494" s="27"/>
      <c r="K494" s="27"/>
      <c r="L494" s="27"/>
      <c r="M494" s="27"/>
      <c r="N494" s="27"/>
      <c r="O494" s="27"/>
      <c r="P494" s="27"/>
      <c r="Q494" s="27"/>
      <c r="R494" s="27"/>
      <c r="S494" s="27"/>
      <c r="T494" s="27"/>
      <c r="U494" s="27"/>
      <c r="V494" s="27"/>
      <c r="W494" s="27"/>
      <c r="X494" s="27"/>
      <c r="Y494" s="27"/>
      <c r="Z494" s="27"/>
      <c r="AA494" s="27"/>
    </row>
    <row r="495" ht="13.5" customHeight="1">
      <c r="A495" s="27"/>
      <c r="B495" s="27"/>
      <c r="C495" s="27"/>
      <c r="D495" s="27"/>
      <c r="E495" s="27"/>
      <c r="F495" s="78"/>
      <c r="G495" s="621"/>
      <c r="H495" s="27"/>
      <c r="I495" s="27"/>
      <c r="J495" s="27"/>
      <c r="K495" s="27"/>
      <c r="L495" s="27"/>
      <c r="M495" s="27"/>
      <c r="N495" s="27"/>
      <c r="O495" s="27"/>
      <c r="P495" s="27"/>
      <c r="Q495" s="27"/>
      <c r="R495" s="27"/>
      <c r="S495" s="27"/>
      <c r="T495" s="27"/>
      <c r="U495" s="27"/>
      <c r="V495" s="27"/>
      <c r="W495" s="27"/>
      <c r="X495" s="27"/>
      <c r="Y495" s="27"/>
      <c r="Z495" s="27"/>
      <c r="AA495" s="27"/>
    </row>
    <row r="496" ht="13.5" customHeight="1">
      <c r="A496" s="27"/>
      <c r="B496" s="27"/>
      <c r="C496" s="27"/>
      <c r="D496" s="27"/>
      <c r="E496" s="27"/>
      <c r="F496" s="78"/>
      <c r="G496" s="621"/>
      <c r="H496" s="27"/>
      <c r="I496" s="27"/>
      <c r="J496" s="27"/>
      <c r="K496" s="27"/>
      <c r="L496" s="27"/>
      <c r="M496" s="27"/>
      <c r="N496" s="27"/>
      <c r="O496" s="27"/>
      <c r="P496" s="27"/>
      <c r="Q496" s="27"/>
      <c r="R496" s="27"/>
      <c r="S496" s="27"/>
      <c r="T496" s="27"/>
      <c r="U496" s="27"/>
      <c r="V496" s="27"/>
      <c r="W496" s="27"/>
      <c r="X496" s="27"/>
      <c r="Y496" s="27"/>
      <c r="Z496" s="27"/>
      <c r="AA496" s="27"/>
    </row>
    <row r="497" ht="13.5" customHeight="1">
      <c r="A497" s="27"/>
      <c r="B497" s="27"/>
      <c r="C497" s="27"/>
      <c r="D497" s="27"/>
      <c r="E497" s="27"/>
      <c r="F497" s="78"/>
      <c r="G497" s="621"/>
      <c r="H497" s="27"/>
      <c r="I497" s="27"/>
      <c r="J497" s="27"/>
      <c r="K497" s="27"/>
      <c r="L497" s="27"/>
      <c r="M497" s="27"/>
      <c r="N497" s="27"/>
      <c r="O497" s="27"/>
      <c r="P497" s="27"/>
      <c r="Q497" s="27"/>
      <c r="R497" s="27"/>
      <c r="S497" s="27"/>
      <c r="T497" s="27"/>
      <c r="U497" s="27"/>
      <c r="V497" s="27"/>
      <c r="W497" s="27"/>
      <c r="X497" s="27"/>
      <c r="Y497" s="27"/>
      <c r="Z497" s="27"/>
      <c r="AA497" s="27"/>
    </row>
    <row r="498" ht="13.5" customHeight="1">
      <c r="A498" s="27"/>
      <c r="B498" s="27"/>
      <c r="C498" s="27"/>
      <c r="D498" s="27"/>
      <c r="E498" s="27"/>
      <c r="F498" s="78"/>
      <c r="G498" s="621"/>
      <c r="H498" s="27"/>
      <c r="I498" s="27"/>
      <c r="J498" s="27"/>
      <c r="K498" s="27"/>
      <c r="L498" s="27"/>
      <c r="M498" s="27"/>
      <c r="N498" s="27"/>
      <c r="O498" s="27"/>
      <c r="P498" s="27"/>
      <c r="Q498" s="27"/>
      <c r="R498" s="27"/>
      <c r="S498" s="27"/>
      <c r="T498" s="27"/>
      <c r="U498" s="27"/>
      <c r="V498" s="27"/>
      <c r="W498" s="27"/>
      <c r="X498" s="27"/>
      <c r="Y498" s="27"/>
      <c r="Z498" s="27"/>
      <c r="AA498" s="27"/>
    </row>
    <row r="499" ht="13.5" customHeight="1">
      <c r="A499" s="27"/>
      <c r="B499" s="27"/>
      <c r="C499" s="27"/>
      <c r="D499" s="27"/>
      <c r="E499" s="27"/>
      <c r="F499" s="78"/>
      <c r="G499" s="621"/>
      <c r="H499" s="27"/>
      <c r="I499" s="27"/>
      <c r="J499" s="27"/>
      <c r="K499" s="27"/>
      <c r="L499" s="27"/>
      <c r="M499" s="27"/>
      <c r="N499" s="27"/>
      <c r="O499" s="27"/>
      <c r="P499" s="27"/>
      <c r="Q499" s="27"/>
      <c r="R499" s="27"/>
      <c r="S499" s="27"/>
      <c r="T499" s="27"/>
      <c r="U499" s="27"/>
      <c r="V499" s="27"/>
      <c r="W499" s="27"/>
      <c r="X499" s="27"/>
      <c r="Y499" s="27"/>
      <c r="Z499" s="27"/>
      <c r="AA499" s="27"/>
    </row>
    <row r="500" ht="13.5" customHeight="1">
      <c r="A500" s="27"/>
      <c r="B500" s="27"/>
      <c r="C500" s="27"/>
      <c r="D500" s="27"/>
      <c r="E500" s="27"/>
      <c r="F500" s="78"/>
      <c r="G500" s="621"/>
      <c r="H500" s="27"/>
      <c r="I500" s="27"/>
      <c r="J500" s="27"/>
      <c r="K500" s="27"/>
      <c r="L500" s="27"/>
      <c r="M500" s="27"/>
      <c r="N500" s="27"/>
      <c r="O500" s="27"/>
      <c r="P500" s="27"/>
      <c r="Q500" s="27"/>
      <c r="R500" s="27"/>
      <c r="S500" s="27"/>
      <c r="T500" s="27"/>
      <c r="U500" s="27"/>
      <c r="V500" s="27"/>
      <c r="W500" s="27"/>
      <c r="X500" s="27"/>
      <c r="Y500" s="27"/>
      <c r="Z500" s="27"/>
      <c r="AA500" s="27"/>
    </row>
    <row r="501" ht="13.5" customHeight="1">
      <c r="A501" s="27"/>
      <c r="B501" s="27"/>
      <c r="C501" s="27"/>
      <c r="D501" s="27"/>
      <c r="E501" s="27"/>
      <c r="F501" s="78"/>
      <c r="G501" s="621"/>
      <c r="H501" s="27"/>
      <c r="I501" s="27"/>
      <c r="J501" s="27"/>
      <c r="K501" s="27"/>
      <c r="L501" s="27"/>
      <c r="M501" s="27"/>
      <c r="N501" s="27"/>
      <c r="O501" s="27"/>
      <c r="P501" s="27"/>
      <c r="Q501" s="27"/>
      <c r="R501" s="27"/>
      <c r="S501" s="27"/>
      <c r="T501" s="27"/>
      <c r="U501" s="27"/>
      <c r="V501" s="27"/>
      <c r="W501" s="27"/>
      <c r="X501" s="27"/>
      <c r="Y501" s="27"/>
      <c r="Z501" s="27"/>
      <c r="AA501" s="27"/>
    </row>
    <row r="502" ht="13.5" customHeight="1">
      <c r="A502" s="27"/>
      <c r="B502" s="27"/>
      <c r="C502" s="27"/>
      <c r="D502" s="27"/>
      <c r="E502" s="27"/>
      <c r="F502" s="78"/>
      <c r="G502" s="621"/>
      <c r="H502" s="27"/>
      <c r="I502" s="27"/>
      <c r="J502" s="27"/>
      <c r="K502" s="27"/>
      <c r="L502" s="27"/>
      <c r="M502" s="27"/>
      <c r="N502" s="27"/>
      <c r="O502" s="27"/>
      <c r="P502" s="27"/>
      <c r="Q502" s="27"/>
      <c r="R502" s="27"/>
      <c r="S502" s="27"/>
      <c r="T502" s="27"/>
      <c r="U502" s="27"/>
      <c r="V502" s="27"/>
      <c r="W502" s="27"/>
      <c r="X502" s="27"/>
      <c r="Y502" s="27"/>
      <c r="Z502" s="27"/>
      <c r="AA502" s="27"/>
    </row>
    <row r="503" ht="13.5" customHeight="1">
      <c r="A503" s="27"/>
      <c r="B503" s="27"/>
      <c r="C503" s="27"/>
      <c r="D503" s="27"/>
      <c r="E503" s="27"/>
      <c r="F503" s="78"/>
      <c r="G503" s="621"/>
      <c r="H503" s="27"/>
      <c r="I503" s="27"/>
      <c r="J503" s="27"/>
      <c r="K503" s="27"/>
      <c r="L503" s="27"/>
      <c r="M503" s="27"/>
      <c r="N503" s="27"/>
      <c r="O503" s="27"/>
      <c r="P503" s="27"/>
      <c r="Q503" s="27"/>
      <c r="R503" s="27"/>
      <c r="S503" s="27"/>
      <c r="T503" s="27"/>
      <c r="U503" s="27"/>
      <c r="V503" s="27"/>
      <c r="W503" s="27"/>
      <c r="X503" s="27"/>
      <c r="Y503" s="27"/>
      <c r="Z503" s="27"/>
      <c r="AA503" s="27"/>
    </row>
    <row r="504" ht="13.5" customHeight="1">
      <c r="A504" s="27"/>
      <c r="B504" s="27"/>
      <c r="C504" s="27"/>
      <c r="D504" s="27"/>
      <c r="E504" s="27"/>
      <c r="F504" s="78"/>
      <c r="G504" s="621"/>
      <c r="H504" s="27"/>
      <c r="I504" s="27"/>
      <c r="J504" s="27"/>
      <c r="K504" s="27"/>
      <c r="L504" s="27"/>
      <c r="M504" s="27"/>
      <c r="N504" s="27"/>
      <c r="O504" s="27"/>
      <c r="P504" s="27"/>
      <c r="Q504" s="27"/>
      <c r="R504" s="27"/>
      <c r="S504" s="27"/>
      <c r="T504" s="27"/>
      <c r="U504" s="27"/>
      <c r="V504" s="27"/>
      <c r="W504" s="27"/>
      <c r="X504" s="27"/>
      <c r="Y504" s="27"/>
      <c r="Z504" s="27"/>
      <c r="AA504" s="27"/>
    </row>
    <row r="505" ht="13.5" customHeight="1">
      <c r="A505" s="27"/>
      <c r="B505" s="27"/>
      <c r="C505" s="27"/>
      <c r="D505" s="27"/>
      <c r="E505" s="27"/>
      <c r="F505" s="78"/>
      <c r="G505" s="621"/>
      <c r="H505" s="27"/>
      <c r="I505" s="27"/>
      <c r="J505" s="27"/>
      <c r="K505" s="27"/>
      <c r="L505" s="27"/>
      <c r="M505" s="27"/>
      <c r="N505" s="27"/>
      <c r="O505" s="27"/>
      <c r="P505" s="27"/>
      <c r="Q505" s="27"/>
      <c r="R505" s="27"/>
      <c r="S505" s="27"/>
      <c r="T505" s="27"/>
      <c r="U505" s="27"/>
      <c r="V505" s="27"/>
      <c r="W505" s="27"/>
      <c r="X505" s="27"/>
      <c r="Y505" s="27"/>
      <c r="Z505" s="27"/>
      <c r="AA505" s="27"/>
    </row>
    <row r="506" ht="13.5" customHeight="1">
      <c r="A506" s="27"/>
      <c r="B506" s="27"/>
      <c r="C506" s="27"/>
      <c r="D506" s="27"/>
      <c r="E506" s="27"/>
      <c r="F506" s="78"/>
      <c r="G506" s="621"/>
      <c r="H506" s="27"/>
      <c r="I506" s="27"/>
      <c r="J506" s="27"/>
      <c r="K506" s="27"/>
      <c r="L506" s="27"/>
      <c r="M506" s="27"/>
      <c r="N506" s="27"/>
      <c r="O506" s="27"/>
      <c r="P506" s="27"/>
      <c r="Q506" s="27"/>
      <c r="R506" s="27"/>
      <c r="S506" s="27"/>
      <c r="T506" s="27"/>
      <c r="U506" s="27"/>
      <c r="V506" s="27"/>
      <c r="W506" s="27"/>
      <c r="X506" s="27"/>
      <c r="Y506" s="27"/>
      <c r="Z506" s="27"/>
      <c r="AA506" s="27"/>
    </row>
    <row r="507" ht="13.5" customHeight="1">
      <c r="A507" s="27"/>
      <c r="B507" s="27"/>
      <c r="C507" s="27"/>
      <c r="D507" s="27"/>
      <c r="E507" s="27"/>
      <c r="F507" s="78"/>
      <c r="G507" s="621"/>
      <c r="H507" s="27"/>
      <c r="I507" s="27"/>
      <c r="J507" s="27"/>
      <c r="K507" s="27"/>
      <c r="L507" s="27"/>
      <c r="M507" s="27"/>
      <c r="N507" s="27"/>
      <c r="O507" s="27"/>
      <c r="P507" s="27"/>
      <c r="Q507" s="27"/>
      <c r="R507" s="27"/>
      <c r="S507" s="27"/>
      <c r="T507" s="27"/>
      <c r="U507" s="27"/>
      <c r="V507" s="27"/>
      <c r="W507" s="27"/>
      <c r="X507" s="27"/>
      <c r="Y507" s="27"/>
      <c r="Z507" s="27"/>
      <c r="AA507" s="27"/>
    </row>
    <row r="508" ht="13.5" customHeight="1">
      <c r="A508" s="27"/>
      <c r="B508" s="27"/>
      <c r="C508" s="27"/>
      <c r="D508" s="27"/>
      <c r="E508" s="27"/>
      <c r="F508" s="78"/>
      <c r="G508" s="621"/>
      <c r="H508" s="27"/>
      <c r="I508" s="27"/>
      <c r="J508" s="27"/>
      <c r="K508" s="27"/>
      <c r="L508" s="27"/>
      <c r="M508" s="27"/>
      <c r="N508" s="27"/>
      <c r="O508" s="27"/>
      <c r="P508" s="27"/>
      <c r="Q508" s="27"/>
      <c r="R508" s="27"/>
      <c r="S508" s="27"/>
      <c r="T508" s="27"/>
      <c r="U508" s="27"/>
      <c r="V508" s="27"/>
      <c r="W508" s="27"/>
      <c r="X508" s="27"/>
      <c r="Y508" s="27"/>
      <c r="Z508" s="27"/>
      <c r="AA508" s="27"/>
    </row>
    <row r="509" ht="13.5" customHeight="1">
      <c r="A509" s="27"/>
      <c r="B509" s="27"/>
      <c r="C509" s="27"/>
      <c r="D509" s="27"/>
      <c r="E509" s="27"/>
      <c r="F509" s="78"/>
      <c r="G509" s="621"/>
      <c r="H509" s="27"/>
      <c r="I509" s="27"/>
      <c r="J509" s="27"/>
      <c r="K509" s="27"/>
      <c r="L509" s="27"/>
      <c r="M509" s="27"/>
      <c r="N509" s="27"/>
      <c r="O509" s="27"/>
      <c r="P509" s="27"/>
      <c r="Q509" s="27"/>
      <c r="R509" s="27"/>
      <c r="S509" s="27"/>
      <c r="T509" s="27"/>
      <c r="U509" s="27"/>
      <c r="V509" s="27"/>
      <c r="W509" s="27"/>
      <c r="X509" s="27"/>
      <c r="Y509" s="27"/>
      <c r="Z509" s="27"/>
      <c r="AA509" s="27"/>
    </row>
    <row r="510" ht="13.5" customHeight="1">
      <c r="A510" s="27"/>
      <c r="B510" s="27"/>
      <c r="C510" s="27"/>
      <c r="D510" s="27"/>
      <c r="E510" s="27"/>
      <c r="F510" s="78"/>
      <c r="G510" s="621"/>
      <c r="H510" s="27"/>
      <c r="I510" s="27"/>
      <c r="J510" s="27"/>
      <c r="K510" s="27"/>
      <c r="L510" s="27"/>
      <c r="M510" s="27"/>
      <c r="N510" s="27"/>
      <c r="O510" s="27"/>
      <c r="P510" s="27"/>
      <c r="Q510" s="27"/>
      <c r="R510" s="27"/>
      <c r="S510" s="27"/>
      <c r="T510" s="27"/>
      <c r="U510" s="27"/>
      <c r="V510" s="27"/>
      <c r="W510" s="27"/>
      <c r="X510" s="27"/>
      <c r="Y510" s="27"/>
      <c r="Z510" s="27"/>
      <c r="AA510" s="27"/>
    </row>
    <row r="511" ht="13.5" customHeight="1">
      <c r="A511" s="27"/>
      <c r="B511" s="27"/>
      <c r="C511" s="27"/>
      <c r="D511" s="27"/>
      <c r="E511" s="27"/>
      <c r="F511" s="78"/>
      <c r="G511" s="621"/>
      <c r="H511" s="27"/>
      <c r="I511" s="27"/>
      <c r="J511" s="27"/>
      <c r="K511" s="27"/>
      <c r="L511" s="27"/>
      <c r="M511" s="27"/>
      <c r="N511" s="27"/>
      <c r="O511" s="27"/>
      <c r="P511" s="27"/>
      <c r="Q511" s="27"/>
      <c r="R511" s="27"/>
      <c r="S511" s="27"/>
      <c r="T511" s="27"/>
      <c r="U511" s="27"/>
      <c r="V511" s="27"/>
      <c r="W511" s="27"/>
      <c r="X511" s="27"/>
      <c r="Y511" s="27"/>
      <c r="Z511" s="27"/>
      <c r="AA511" s="27"/>
    </row>
    <row r="512" ht="13.5" customHeight="1">
      <c r="A512" s="27"/>
      <c r="B512" s="27"/>
      <c r="C512" s="27"/>
      <c r="D512" s="27"/>
      <c r="E512" s="27"/>
      <c r="F512" s="78"/>
      <c r="G512" s="621"/>
      <c r="H512" s="27"/>
      <c r="I512" s="27"/>
      <c r="J512" s="27"/>
      <c r="K512" s="27"/>
      <c r="L512" s="27"/>
      <c r="M512" s="27"/>
      <c r="N512" s="27"/>
      <c r="O512" s="27"/>
      <c r="P512" s="27"/>
      <c r="Q512" s="27"/>
      <c r="R512" s="27"/>
      <c r="S512" s="27"/>
      <c r="T512" s="27"/>
      <c r="U512" s="27"/>
      <c r="V512" s="27"/>
      <c r="W512" s="27"/>
      <c r="X512" s="27"/>
      <c r="Y512" s="27"/>
      <c r="Z512" s="27"/>
      <c r="AA512" s="27"/>
    </row>
    <row r="513" ht="13.5" customHeight="1">
      <c r="A513" s="27"/>
      <c r="B513" s="27"/>
      <c r="C513" s="27"/>
      <c r="D513" s="27"/>
      <c r="E513" s="27"/>
      <c r="F513" s="78"/>
      <c r="G513" s="621"/>
      <c r="H513" s="27"/>
      <c r="I513" s="27"/>
      <c r="J513" s="27"/>
      <c r="K513" s="27"/>
      <c r="L513" s="27"/>
      <c r="M513" s="27"/>
      <c r="N513" s="27"/>
      <c r="O513" s="27"/>
      <c r="P513" s="27"/>
      <c r="Q513" s="27"/>
      <c r="R513" s="27"/>
      <c r="S513" s="27"/>
      <c r="T513" s="27"/>
      <c r="U513" s="27"/>
      <c r="V513" s="27"/>
      <c r="W513" s="27"/>
      <c r="X513" s="27"/>
      <c r="Y513" s="27"/>
      <c r="Z513" s="27"/>
      <c r="AA513" s="27"/>
    </row>
    <row r="514" ht="13.5" customHeight="1">
      <c r="A514" s="27"/>
      <c r="B514" s="27"/>
      <c r="C514" s="27"/>
      <c r="D514" s="27"/>
      <c r="E514" s="27"/>
      <c r="F514" s="78"/>
      <c r="G514" s="621"/>
      <c r="H514" s="27"/>
      <c r="I514" s="27"/>
      <c r="J514" s="27"/>
      <c r="K514" s="27"/>
      <c r="L514" s="27"/>
      <c r="M514" s="27"/>
      <c r="N514" s="27"/>
      <c r="O514" s="27"/>
      <c r="P514" s="27"/>
      <c r="Q514" s="27"/>
      <c r="R514" s="27"/>
      <c r="S514" s="27"/>
      <c r="T514" s="27"/>
      <c r="U514" s="27"/>
      <c r="V514" s="27"/>
      <c r="W514" s="27"/>
      <c r="X514" s="27"/>
      <c r="Y514" s="27"/>
      <c r="Z514" s="27"/>
      <c r="AA514" s="27"/>
    </row>
    <row r="515" ht="13.5" customHeight="1">
      <c r="A515" s="27"/>
      <c r="B515" s="27"/>
      <c r="C515" s="27"/>
      <c r="D515" s="27"/>
      <c r="E515" s="27"/>
      <c r="F515" s="78"/>
      <c r="G515" s="621"/>
      <c r="H515" s="27"/>
      <c r="I515" s="27"/>
      <c r="J515" s="27"/>
      <c r="K515" s="27"/>
      <c r="L515" s="27"/>
      <c r="M515" s="27"/>
      <c r="N515" s="27"/>
      <c r="O515" s="27"/>
      <c r="P515" s="27"/>
      <c r="Q515" s="27"/>
      <c r="R515" s="27"/>
      <c r="S515" s="27"/>
      <c r="T515" s="27"/>
      <c r="U515" s="27"/>
      <c r="V515" s="27"/>
      <c r="W515" s="27"/>
      <c r="X515" s="27"/>
      <c r="Y515" s="27"/>
      <c r="Z515" s="27"/>
      <c r="AA515" s="27"/>
    </row>
    <row r="516" ht="13.5" customHeight="1">
      <c r="A516" s="27"/>
      <c r="B516" s="27"/>
      <c r="C516" s="27"/>
      <c r="D516" s="27"/>
      <c r="E516" s="27"/>
      <c r="F516" s="78"/>
      <c r="G516" s="621"/>
      <c r="H516" s="27"/>
      <c r="I516" s="27"/>
      <c r="J516" s="27"/>
      <c r="K516" s="27"/>
      <c r="L516" s="27"/>
      <c r="M516" s="27"/>
      <c r="N516" s="27"/>
      <c r="O516" s="27"/>
      <c r="P516" s="27"/>
      <c r="Q516" s="27"/>
      <c r="R516" s="27"/>
      <c r="S516" s="27"/>
      <c r="T516" s="27"/>
      <c r="U516" s="27"/>
      <c r="V516" s="27"/>
      <c r="W516" s="27"/>
      <c r="X516" s="27"/>
      <c r="Y516" s="27"/>
      <c r="Z516" s="27"/>
      <c r="AA516" s="27"/>
    </row>
    <row r="517" ht="13.5" customHeight="1">
      <c r="A517" s="27"/>
      <c r="B517" s="27"/>
      <c r="C517" s="27"/>
      <c r="D517" s="27"/>
      <c r="E517" s="27"/>
      <c r="F517" s="78"/>
      <c r="G517" s="621"/>
      <c r="H517" s="27"/>
      <c r="I517" s="27"/>
      <c r="J517" s="27"/>
      <c r="K517" s="27"/>
      <c r="L517" s="27"/>
      <c r="M517" s="27"/>
      <c r="N517" s="27"/>
      <c r="O517" s="27"/>
      <c r="P517" s="27"/>
      <c r="Q517" s="27"/>
      <c r="R517" s="27"/>
      <c r="S517" s="27"/>
      <c r="T517" s="27"/>
      <c r="U517" s="27"/>
      <c r="V517" s="27"/>
      <c r="W517" s="27"/>
      <c r="X517" s="27"/>
      <c r="Y517" s="27"/>
      <c r="Z517" s="27"/>
      <c r="AA517" s="27"/>
    </row>
    <row r="518" ht="13.5" customHeight="1">
      <c r="A518" s="27"/>
      <c r="B518" s="27"/>
      <c r="C518" s="27"/>
      <c r="D518" s="27"/>
      <c r="E518" s="27"/>
      <c r="F518" s="78"/>
      <c r="G518" s="621"/>
      <c r="H518" s="27"/>
      <c r="I518" s="27"/>
      <c r="J518" s="27"/>
      <c r="K518" s="27"/>
      <c r="L518" s="27"/>
      <c r="M518" s="27"/>
      <c r="N518" s="27"/>
      <c r="O518" s="27"/>
      <c r="P518" s="27"/>
      <c r="Q518" s="27"/>
      <c r="R518" s="27"/>
      <c r="S518" s="27"/>
      <c r="T518" s="27"/>
      <c r="U518" s="27"/>
      <c r="V518" s="27"/>
      <c r="W518" s="27"/>
      <c r="X518" s="27"/>
      <c r="Y518" s="27"/>
      <c r="Z518" s="27"/>
      <c r="AA518" s="27"/>
    </row>
    <row r="519" ht="13.5" customHeight="1">
      <c r="A519" s="27"/>
      <c r="B519" s="27"/>
      <c r="C519" s="27"/>
      <c r="D519" s="27"/>
      <c r="E519" s="27"/>
      <c r="F519" s="78"/>
      <c r="G519" s="621"/>
      <c r="H519" s="27"/>
      <c r="I519" s="27"/>
      <c r="J519" s="27"/>
      <c r="K519" s="27"/>
      <c r="L519" s="27"/>
      <c r="M519" s="27"/>
      <c r="N519" s="27"/>
      <c r="O519" s="27"/>
      <c r="P519" s="27"/>
      <c r="Q519" s="27"/>
      <c r="R519" s="27"/>
      <c r="S519" s="27"/>
      <c r="T519" s="27"/>
      <c r="U519" s="27"/>
      <c r="V519" s="27"/>
      <c r="W519" s="27"/>
      <c r="X519" s="27"/>
      <c r="Y519" s="27"/>
      <c r="Z519" s="27"/>
      <c r="AA519" s="27"/>
    </row>
    <row r="520" ht="13.5" customHeight="1">
      <c r="A520" s="27"/>
      <c r="B520" s="27"/>
      <c r="C520" s="27"/>
      <c r="D520" s="27"/>
      <c r="E520" s="27"/>
      <c r="F520" s="78"/>
      <c r="G520" s="621"/>
      <c r="H520" s="27"/>
      <c r="I520" s="27"/>
      <c r="J520" s="27"/>
      <c r="K520" s="27"/>
      <c r="L520" s="27"/>
      <c r="M520" s="27"/>
      <c r="N520" s="27"/>
      <c r="O520" s="27"/>
      <c r="P520" s="27"/>
      <c r="Q520" s="27"/>
      <c r="R520" s="27"/>
      <c r="S520" s="27"/>
      <c r="T520" s="27"/>
      <c r="U520" s="27"/>
      <c r="V520" s="27"/>
      <c r="W520" s="27"/>
      <c r="X520" s="27"/>
      <c r="Y520" s="27"/>
      <c r="Z520" s="27"/>
      <c r="AA520" s="27"/>
    </row>
    <row r="521" ht="13.5" customHeight="1">
      <c r="A521" s="27"/>
      <c r="B521" s="27"/>
      <c r="C521" s="27"/>
      <c r="D521" s="27"/>
      <c r="E521" s="27"/>
      <c r="F521" s="78"/>
      <c r="G521" s="621"/>
      <c r="H521" s="27"/>
      <c r="I521" s="27"/>
      <c r="J521" s="27"/>
      <c r="K521" s="27"/>
      <c r="L521" s="27"/>
      <c r="M521" s="27"/>
      <c r="N521" s="27"/>
      <c r="O521" s="27"/>
      <c r="P521" s="27"/>
      <c r="Q521" s="27"/>
      <c r="R521" s="27"/>
      <c r="S521" s="27"/>
      <c r="T521" s="27"/>
      <c r="U521" s="27"/>
      <c r="V521" s="27"/>
      <c r="W521" s="27"/>
      <c r="X521" s="27"/>
      <c r="Y521" s="27"/>
      <c r="Z521" s="27"/>
      <c r="AA521" s="27"/>
    </row>
    <row r="522" ht="13.5" customHeight="1">
      <c r="A522" s="27"/>
      <c r="B522" s="27"/>
      <c r="C522" s="27"/>
      <c r="D522" s="27"/>
      <c r="E522" s="27"/>
      <c r="F522" s="78"/>
      <c r="G522" s="621"/>
      <c r="H522" s="27"/>
      <c r="I522" s="27"/>
      <c r="J522" s="27"/>
      <c r="K522" s="27"/>
      <c r="L522" s="27"/>
      <c r="M522" s="27"/>
      <c r="N522" s="27"/>
      <c r="O522" s="27"/>
      <c r="P522" s="27"/>
      <c r="Q522" s="27"/>
      <c r="R522" s="27"/>
      <c r="S522" s="27"/>
      <c r="T522" s="27"/>
      <c r="U522" s="27"/>
      <c r="V522" s="27"/>
      <c r="W522" s="27"/>
      <c r="X522" s="27"/>
      <c r="Y522" s="27"/>
      <c r="Z522" s="27"/>
      <c r="AA522" s="27"/>
    </row>
    <row r="523" ht="13.5" customHeight="1">
      <c r="A523" s="27"/>
      <c r="B523" s="27"/>
      <c r="C523" s="27"/>
      <c r="D523" s="27"/>
      <c r="E523" s="27"/>
      <c r="F523" s="78"/>
      <c r="G523" s="621"/>
      <c r="H523" s="27"/>
      <c r="I523" s="27"/>
      <c r="J523" s="27"/>
      <c r="K523" s="27"/>
      <c r="L523" s="27"/>
      <c r="M523" s="27"/>
      <c r="N523" s="27"/>
      <c r="O523" s="27"/>
      <c r="P523" s="27"/>
      <c r="Q523" s="27"/>
      <c r="R523" s="27"/>
      <c r="S523" s="27"/>
      <c r="T523" s="27"/>
      <c r="U523" s="27"/>
      <c r="V523" s="27"/>
      <c r="W523" s="27"/>
      <c r="X523" s="27"/>
      <c r="Y523" s="27"/>
      <c r="Z523" s="27"/>
      <c r="AA523" s="27"/>
    </row>
    <row r="524" ht="13.5" customHeight="1">
      <c r="A524" s="27"/>
      <c r="B524" s="27"/>
      <c r="C524" s="27"/>
      <c r="D524" s="27"/>
      <c r="E524" s="27"/>
      <c r="F524" s="78"/>
      <c r="G524" s="621"/>
      <c r="H524" s="27"/>
      <c r="I524" s="27"/>
      <c r="J524" s="27"/>
      <c r="K524" s="27"/>
      <c r="L524" s="27"/>
      <c r="M524" s="27"/>
      <c r="N524" s="27"/>
      <c r="O524" s="27"/>
      <c r="P524" s="27"/>
      <c r="Q524" s="27"/>
      <c r="R524" s="27"/>
      <c r="S524" s="27"/>
      <c r="T524" s="27"/>
      <c r="U524" s="27"/>
      <c r="V524" s="27"/>
      <c r="W524" s="27"/>
      <c r="X524" s="27"/>
      <c r="Y524" s="27"/>
      <c r="Z524" s="27"/>
      <c r="AA524" s="27"/>
    </row>
    <row r="525" ht="13.5" customHeight="1">
      <c r="A525" s="27"/>
      <c r="B525" s="27"/>
      <c r="C525" s="27"/>
      <c r="D525" s="27"/>
      <c r="E525" s="27"/>
      <c r="F525" s="78"/>
      <c r="G525" s="621"/>
      <c r="H525" s="27"/>
      <c r="I525" s="27"/>
      <c r="J525" s="27"/>
      <c r="K525" s="27"/>
      <c r="L525" s="27"/>
      <c r="M525" s="27"/>
      <c r="N525" s="27"/>
      <c r="O525" s="27"/>
      <c r="P525" s="27"/>
      <c r="Q525" s="27"/>
      <c r="R525" s="27"/>
      <c r="S525" s="27"/>
      <c r="T525" s="27"/>
      <c r="U525" s="27"/>
      <c r="V525" s="27"/>
      <c r="W525" s="27"/>
      <c r="X525" s="27"/>
      <c r="Y525" s="27"/>
      <c r="Z525" s="27"/>
      <c r="AA525" s="27"/>
    </row>
    <row r="526" ht="13.5" customHeight="1">
      <c r="A526" s="27"/>
      <c r="B526" s="27"/>
      <c r="C526" s="27"/>
      <c r="D526" s="27"/>
      <c r="E526" s="27"/>
      <c r="F526" s="78"/>
      <c r="G526" s="621"/>
      <c r="H526" s="27"/>
      <c r="I526" s="27"/>
      <c r="J526" s="27"/>
      <c r="K526" s="27"/>
      <c r="L526" s="27"/>
      <c r="M526" s="27"/>
      <c r="N526" s="27"/>
      <c r="O526" s="27"/>
      <c r="P526" s="27"/>
      <c r="Q526" s="27"/>
      <c r="R526" s="27"/>
      <c r="S526" s="27"/>
      <c r="T526" s="27"/>
      <c r="U526" s="27"/>
      <c r="V526" s="27"/>
      <c r="W526" s="27"/>
      <c r="X526" s="27"/>
      <c r="Y526" s="27"/>
      <c r="Z526" s="27"/>
      <c r="AA526" s="27"/>
    </row>
    <row r="527" ht="13.5" customHeight="1">
      <c r="A527" s="27"/>
      <c r="B527" s="27"/>
      <c r="C527" s="27"/>
      <c r="D527" s="27"/>
      <c r="E527" s="27"/>
      <c r="F527" s="78"/>
      <c r="G527" s="621"/>
      <c r="H527" s="27"/>
      <c r="I527" s="27"/>
      <c r="J527" s="27"/>
      <c r="K527" s="27"/>
      <c r="L527" s="27"/>
      <c r="M527" s="27"/>
      <c r="N527" s="27"/>
      <c r="O527" s="27"/>
      <c r="P527" s="27"/>
      <c r="Q527" s="27"/>
      <c r="R527" s="27"/>
      <c r="S527" s="27"/>
      <c r="T527" s="27"/>
      <c r="U527" s="27"/>
      <c r="V527" s="27"/>
      <c r="W527" s="27"/>
      <c r="X527" s="27"/>
      <c r="Y527" s="27"/>
      <c r="Z527" s="27"/>
      <c r="AA527" s="27"/>
    </row>
    <row r="528" ht="13.5" customHeight="1">
      <c r="A528" s="27"/>
      <c r="B528" s="27"/>
      <c r="C528" s="27"/>
      <c r="D528" s="27"/>
      <c r="E528" s="27"/>
      <c r="F528" s="78"/>
      <c r="G528" s="621"/>
      <c r="H528" s="27"/>
      <c r="I528" s="27"/>
      <c r="J528" s="27"/>
      <c r="K528" s="27"/>
      <c r="L528" s="27"/>
      <c r="M528" s="27"/>
      <c r="N528" s="27"/>
      <c r="O528" s="27"/>
      <c r="P528" s="27"/>
      <c r="Q528" s="27"/>
      <c r="R528" s="27"/>
      <c r="S528" s="27"/>
      <c r="T528" s="27"/>
      <c r="U528" s="27"/>
      <c r="V528" s="27"/>
      <c r="W528" s="27"/>
      <c r="X528" s="27"/>
      <c r="Y528" s="27"/>
      <c r="Z528" s="27"/>
      <c r="AA528" s="27"/>
    </row>
    <row r="529" ht="13.5" customHeight="1">
      <c r="A529" s="27"/>
      <c r="B529" s="27"/>
      <c r="C529" s="27"/>
      <c r="D529" s="27"/>
      <c r="E529" s="27"/>
      <c r="F529" s="78"/>
      <c r="G529" s="621"/>
      <c r="H529" s="27"/>
      <c r="I529" s="27"/>
      <c r="J529" s="27"/>
      <c r="K529" s="27"/>
      <c r="L529" s="27"/>
      <c r="M529" s="27"/>
      <c r="N529" s="27"/>
      <c r="O529" s="27"/>
      <c r="P529" s="27"/>
      <c r="Q529" s="27"/>
      <c r="R529" s="27"/>
      <c r="S529" s="27"/>
      <c r="T529" s="27"/>
      <c r="U529" s="27"/>
      <c r="V529" s="27"/>
      <c r="W529" s="27"/>
      <c r="X529" s="27"/>
      <c r="Y529" s="27"/>
      <c r="Z529" s="27"/>
      <c r="AA529" s="27"/>
    </row>
    <row r="530" ht="13.5" customHeight="1">
      <c r="A530" s="27"/>
      <c r="B530" s="27"/>
      <c r="C530" s="27"/>
      <c r="D530" s="27"/>
      <c r="E530" s="27"/>
      <c r="F530" s="78"/>
      <c r="G530" s="621"/>
      <c r="H530" s="27"/>
      <c r="I530" s="27"/>
      <c r="J530" s="27"/>
      <c r="K530" s="27"/>
      <c r="L530" s="27"/>
      <c r="M530" s="27"/>
      <c r="N530" s="27"/>
      <c r="O530" s="27"/>
      <c r="P530" s="27"/>
      <c r="Q530" s="27"/>
      <c r="R530" s="27"/>
      <c r="S530" s="27"/>
      <c r="T530" s="27"/>
      <c r="U530" s="27"/>
      <c r="V530" s="27"/>
      <c r="W530" s="27"/>
      <c r="X530" s="27"/>
      <c r="Y530" s="27"/>
      <c r="Z530" s="27"/>
      <c r="AA530" s="27"/>
    </row>
    <row r="531" ht="13.5" customHeight="1">
      <c r="A531" s="27"/>
      <c r="B531" s="27"/>
      <c r="C531" s="27"/>
      <c r="D531" s="27"/>
      <c r="E531" s="27"/>
      <c r="F531" s="78"/>
      <c r="G531" s="621"/>
      <c r="H531" s="27"/>
      <c r="I531" s="27"/>
      <c r="J531" s="27"/>
      <c r="K531" s="27"/>
      <c r="L531" s="27"/>
      <c r="M531" s="27"/>
      <c r="N531" s="27"/>
      <c r="O531" s="27"/>
      <c r="P531" s="27"/>
      <c r="Q531" s="27"/>
      <c r="R531" s="27"/>
      <c r="S531" s="27"/>
      <c r="T531" s="27"/>
      <c r="U531" s="27"/>
      <c r="V531" s="27"/>
      <c r="W531" s="27"/>
      <c r="X531" s="27"/>
      <c r="Y531" s="27"/>
      <c r="Z531" s="27"/>
      <c r="AA531" s="27"/>
    </row>
    <row r="532" ht="13.5" customHeight="1">
      <c r="A532" s="27"/>
      <c r="B532" s="27"/>
      <c r="C532" s="27"/>
      <c r="D532" s="27"/>
      <c r="E532" s="27"/>
      <c r="F532" s="78"/>
      <c r="G532" s="621"/>
      <c r="H532" s="27"/>
      <c r="I532" s="27"/>
      <c r="J532" s="27"/>
      <c r="K532" s="27"/>
      <c r="L532" s="27"/>
      <c r="M532" s="27"/>
      <c r="N532" s="27"/>
      <c r="O532" s="27"/>
      <c r="P532" s="27"/>
      <c r="Q532" s="27"/>
      <c r="R532" s="27"/>
      <c r="S532" s="27"/>
      <c r="T532" s="27"/>
      <c r="U532" s="27"/>
      <c r="V532" s="27"/>
      <c r="W532" s="27"/>
      <c r="X532" s="27"/>
      <c r="Y532" s="27"/>
      <c r="Z532" s="27"/>
      <c r="AA532" s="27"/>
    </row>
    <row r="533" ht="13.5" customHeight="1">
      <c r="A533" s="27"/>
      <c r="B533" s="27"/>
      <c r="C533" s="27"/>
      <c r="D533" s="27"/>
      <c r="E533" s="27"/>
      <c r="F533" s="78"/>
      <c r="G533" s="621"/>
      <c r="H533" s="27"/>
      <c r="I533" s="27"/>
      <c r="J533" s="27"/>
      <c r="K533" s="27"/>
      <c r="L533" s="27"/>
      <c r="M533" s="27"/>
      <c r="N533" s="27"/>
      <c r="O533" s="27"/>
      <c r="P533" s="27"/>
      <c r="Q533" s="27"/>
      <c r="R533" s="27"/>
      <c r="S533" s="27"/>
      <c r="T533" s="27"/>
      <c r="U533" s="27"/>
      <c r="V533" s="27"/>
      <c r="W533" s="27"/>
      <c r="X533" s="27"/>
      <c r="Y533" s="27"/>
      <c r="Z533" s="27"/>
      <c r="AA533" s="27"/>
    </row>
    <row r="534" ht="13.5" customHeight="1">
      <c r="A534" s="27"/>
      <c r="B534" s="27"/>
      <c r="C534" s="27"/>
      <c r="D534" s="27"/>
      <c r="E534" s="27"/>
      <c r="F534" s="78"/>
      <c r="G534" s="621"/>
      <c r="H534" s="27"/>
      <c r="I534" s="27"/>
      <c r="J534" s="27"/>
      <c r="K534" s="27"/>
      <c r="L534" s="27"/>
      <c r="M534" s="27"/>
      <c r="N534" s="27"/>
      <c r="O534" s="27"/>
      <c r="P534" s="27"/>
      <c r="Q534" s="27"/>
      <c r="R534" s="27"/>
      <c r="S534" s="27"/>
      <c r="T534" s="27"/>
      <c r="U534" s="27"/>
      <c r="V534" s="27"/>
      <c r="W534" s="27"/>
      <c r="X534" s="27"/>
      <c r="Y534" s="27"/>
      <c r="Z534" s="27"/>
      <c r="AA534" s="27"/>
    </row>
    <row r="535" ht="13.5" customHeight="1">
      <c r="A535" s="27"/>
      <c r="B535" s="27"/>
      <c r="C535" s="27"/>
      <c r="D535" s="27"/>
      <c r="E535" s="27"/>
      <c r="F535" s="78"/>
      <c r="G535" s="621"/>
      <c r="H535" s="27"/>
      <c r="I535" s="27"/>
      <c r="J535" s="27"/>
      <c r="K535" s="27"/>
      <c r="L535" s="27"/>
      <c r="M535" s="27"/>
      <c r="N535" s="27"/>
      <c r="O535" s="27"/>
      <c r="P535" s="27"/>
      <c r="Q535" s="27"/>
      <c r="R535" s="27"/>
      <c r="S535" s="27"/>
      <c r="T535" s="27"/>
      <c r="U535" s="27"/>
      <c r="V535" s="27"/>
      <c r="W535" s="27"/>
      <c r="X535" s="27"/>
      <c r="Y535" s="27"/>
      <c r="Z535" s="27"/>
      <c r="AA535" s="27"/>
    </row>
    <row r="536" ht="13.5" customHeight="1">
      <c r="A536" s="27"/>
      <c r="B536" s="27"/>
      <c r="C536" s="27"/>
      <c r="D536" s="27"/>
      <c r="E536" s="27"/>
      <c r="F536" s="78"/>
      <c r="G536" s="621"/>
      <c r="H536" s="27"/>
      <c r="I536" s="27"/>
      <c r="J536" s="27"/>
      <c r="K536" s="27"/>
      <c r="L536" s="27"/>
      <c r="M536" s="27"/>
      <c r="N536" s="27"/>
      <c r="O536" s="27"/>
      <c r="P536" s="27"/>
      <c r="Q536" s="27"/>
      <c r="R536" s="27"/>
      <c r="S536" s="27"/>
      <c r="T536" s="27"/>
      <c r="U536" s="27"/>
      <c r="V536" s="27"/>
      <c r="W536" s="27"/>
      <c r="X536" s="27"/>
      <c r="Y536" s="27"/>
      <c r="Z536" s="27"/>
      <c r="AA536" s="27"/>
    </row>
    <row r="537" ht="13.5" customHeight="1">
      <c r="A537" s="27"/>
      <c r="B537" s="27"/>
      <c r="C537" s="27"/>
      <c r="D537" s="27"/>
      <c r="E537" s="27"/>
      <c r="F537" s="78"/>
      <c r="G537" s="621"/>
      <c r="H537" s="27"/>
      <c r="I537" s="27"/>
      <c r="J537" s="27"/>
      <c r="K537" s="27"/>
      <c r="L537" s="27"/>
      <c r="M537" s="27"/>
      <c r="N537" s="27"/>
      <c r="O537" s="27"/>
      <c r="P537" s="27"/>
      <c r="Q537" s="27"/>
      <c r="R537" s="27"/>
      <c r="S537" s="27"/>
      <c r="T537" s="27"/>
      <c r="U537" s="27"/>
      <c r="V537" s="27"/>
      <c r="W537" s="27"/>
      <c r="X537" s="27"/>
      <c r="Y537" s="27"/>
      <c r="Z537" s="27"/>
      <c r="AA537" s="27"/>
    </row>
    <row r="538" ht="13.5" customHeight="1">
      <c r="A538" s="27"/>
      <c r="B538" s="27"/>
      <c r="C538" s="27"/>
      <c r="D538" s="27"/>
      <c r="E538" s="27"/>
      <c r="F538" s="78"/>
      <c r="G538" s="621"/>
      <c r="H538" s="27"/>
      <c r="I538" s="27"/>
      <c r="J538" s="27"/>
      <c r="K538" s="27"/>
      <c r="L538" s="27"/>
      <c r="M538" s="27"/>
      <c r="N538" s="27"/>
      <c r="O538" s="27"/>
      <c r="P538" s="27"/>
      <c r="Q538" s="27"/>
      <c r="R538" s="27"/>
      <c r="S538" s="27"/>
      <c r="T538" s="27"/>
      <c r="U538" s="27"/>
      <c r="V538" s="27"/>
      <c r="W538" s="27"/>
      <c r="X538" s="27"/>
      <c r="Y538" s="27"/>
      <c r="Z538" s="27"/>
      <c r="AA538" s="27"/>
    </row>
    <row r="539" ht="13.5" customHeight="1">
      <c r="A539" s="27"/>
      <c r="B539" s="27"/>
      <c r="C539" s="27"/>
      <c r="D539" s="27"/>
      <c r="E539" s="27"/>
      <c r="F539" s="78"/>
      <c r="G539" s="621"/>
      <c r="H539" s="27"/>
      <c r="I539" s="27"/>
      <c r="J539" s="27"/>
      <c r="K539" s="27"/>
      <c r="L539" s="27"/>
      <c r="M539" s="27"/>
      <c r="N539" s="27"/>
      <c r="O539" s="27"/>
      <c r="P539" s="27"/>
      <c r="Q539" s="27"/>
      <c r="R539" s="27"/>
      <c r="S539" s="27"/>
      <c r="T539" s="27"/>
      <c r="U539" s="27"/>
      <c r="V539" s="27"/>
      <c r="W539" s="27"/>
      <c r="X539" s="27"/>
      <c r="Y539" s="27"/>
      <c r="Z539" s="27"/>
      <c r="AA539" s="27"/>
    </row>
    <row r="540" ht="13.5" customHeight="1">
      <c r="A540" s="27"/>
      <c r="B540" s="27"/>
      <c r="C540" s="27"/>
      <c r="D540" s="27"/>
      <c r="E540" s="27"/>
      <c r="F540" s="78"/>
      <c r="G540" s="621"/>
      <c r="H540" s="27"/>
      <c r="I540" s="27"/>
      <c r="J540" s="27"/>
      <c r="K540" s="27"/>
      <c r="L540" s="27"/>
      <c r="M540" s="27"/>
      <c r="N540" s="27"/>
      <c r="O540" s="27"/>
      <c r="P540" s="27"/>
      <c r="Q540" s="27"/>
      <c r="R540" s="27"/>
      <c r="S540" s="27"/>
      <c r="T540" s="27"/>
      <c r="U540" s="27"/>
      <c r="V540" s="27"/>
      <c r="W540" s="27"/>
      <c r="X540" s="27"/>
      <c r="Y540" s="27"/>
      <c r="Z540" s="27"/>
      <c r="AA540" s="27"/>
    </row>
    <row r="541" ht="13.5" customHeight="1">
      <c r="A541" s="27"/>
      <c r="B541" s="27"/>
      <c r="C541" s="27"/>
      <c r="D541" s="27"/>
      <c r="E541" s="27"/>
      <c r="F541" s="78"/>
      <c r="G541" s="621"/>
      <c r="H541" s="27"/>
      <c r="I541" s="27"/>
      <c r="J541" s="27"/>
      <c r="K541" s="27"/>
      <c r="L541" s="27"/>
      <c r="M541" s="27"/>
      <c r="N541" s="27"/>
      <c r="O541" s="27"/>
      <c r="P541" s="27"/>
      <c r="Q541" s="27"/>
      <c r="R541" s="27"/>
      <c r="S541" s="27"/>
      <c r="T541" s="27"/>
      <c r="U541" s="27"/>
      <c r="V541" s="27"/>
      <c r="W541" s="27"/>
      <c r="X541" s="27"/>
      <c r="Y541" s="27"/>
      <c r="Z541" s="27"/>
      <c r="AA541" s="27"/>
    </row>
    <row r="542" ht="13.5" customHeight="1">
      <c r="A542" s="27"/>
      <c r="B542" s="27"/>
      <c r="C542" s="27"/>
      <c r="D542" s="27"/>
      <c r="E542" s="27"/>
      <c r="F542" s="78"/>
      <c r="G542" s="621"/>
      <c r="H542" s="27"/>
      <c r="I542" s="27"/>
      <c r="J542" s="27"/>
      <c r="K542" s="27"/>
      <c r="L542" s="27"/>
      <c r="M542" s="27"/>
      <c r="N542" s="27"/>
      <c r="O542" s="27"/>
      <c r="P542" s="27"/>
      <c r="Q542" s="27"/>
      <c r="R542" s="27"/>
      <c r="S542" s="27"/>
      <c r="T542" s="27"/>
      <c r="U542" s="27"/>
      <c r="V542" s="27"/>
      <c r="W542" s="27"/>
      <c r="X542" s="27"/>
      <c r="Y542" s="27"/>
      <c r="Z542" s="27"/>
      <c r="AA542" s="27"/>
    </row>
    <row r="543" ht="13.5" customHeight="1">
      <c r="A543" s="27"/>
      <c r="B543" s="27"/>
      <c r="C543" s="27"/>
      <c r="D543" s="27"/>
      <c r="E543" s="27"/>
      <c r="F543" s="78"/>
      <c r="G543" s="621"/>
      <c r="H543" s="27"/>
      <c r="I543" s="27"/>
      <c r="J543" s="27"/>
      <c r="K543" s="27"/>
      <c r="L543" s="27"/>
      <c r="M543" s="27"/>
      <c r="N543" s="27"/>
      <c r="O543" s="27"/>
      <c r="P543" s="27"/>
      <c r="Q543" s="27"/>
      <c r="R543" s="27"/>
      <c r="S543" s="27"/>
      <c r="T543" s="27"/>
      <c r="U543" s="27"/>
      <c r="V543" s="27"/>
      <c r="W543" s="27"/>
      <c r="X543" s="27"/>
      <c r="Y543" s="27"/>
      <c r="Z543" s="27"/>
      <c r="AA543" s="27"/>
    </row>
    <row r="544" ht="13.5" customHeight="1">
      <c r="A544" s="27"/>
      <c r="B544" s="27"/>
      <c r="C544" s="27"/>
      <c r="D544" s="27"/>
      <c r="E544" s="27"/>
      <c r="F544" s="78"/>
      <c r="G544" s="621"/>
      <c r="H544" s="27"/>
      <c r="I544" s="27"/>
      <c r="J544" s="27"/>
      <c r="K544" s="27"/>
      <c r="L544" s="27"/>
      <c r="M544" s="27"/>
      <c r="N544" s="27"/>
      <c r="O544" s="27"/>
      <c r="P544" s="27"/>
      <c r="Q544" s="27"/>
      <c r="R544" s="27"/>
      <c r="S544" s="27"/>
      <c r="T544" s="27"/>
      <c r="U544" s="27"/>
      <c r="V544" s="27"/>
      <c r="W544" s="27"/>
      <c r="X544" s="27"/>
      <c r="Y544" s="27"/>
      <c r="Z544" s="27"/>
      <c r="AA544" s="27"/>
    </row>
    <row r="545" ht="13.5" customHeight="1">
      <c r="A545" s="27"/>
      <c r="B545" s="27"/>
      <c r="C545" s="27"/>
      <c r="D545" s="27"/>
      <c r="E545" s="27"/>
      <c r="F545" s="78"/>
      <c r="G545" s="621"/>
      <c r="H545" s="27"/>
      <c r="I545" s="27"/>
      <c r="J545" s="27"/>
      <c r="K545" s="27"/>
      <c r="L545" s="27"/>
      <c r="M545" s="27"/>
      <c r="N545" s="27"/>
      <c r="O545" s="27"/>
      <c r="P545" s="27"/>
      <c r="Q545" s="27"/>
      <c r="R545" s="27"/>
      <c r="S545" s="27"/>
      <c r="T545" s="27"/>
      <c r="U545" s="27"/>
      <c r="V545" s="27"/>
      <c r="W545" s="27"/>
      <c r="X545" s="27"/>
      <c r="Y545" s="27"/>
      <c r="Z545" s="27"/>
      <c r="AA545" s="27"/>
    </row>
    <row r="546" ht="13.5" customHeight="1">
      <c r="A546" s="27"/>
      <c r="B546" s="27"/>
      <c r="C546" s="27"/>
      <c r="D546" s="27"/>
      <c r="E546" s="27"/>
      <c r="F546" s="78"/>
      <c r="G546" s="621"/>
      <c r="H546" s="27"/>
      <c r="I546" s="27"/>
      <c r="J546" s="27"/>
      <c r="K546" s="27"/>
      <c r="L546" s="27"/>
      <c r="M546" s="27"/>
      <c r="N546" s="27"/>
      <c r="O546" s="27"/>
      <c r="P546" s="27"/>
      <c r="Q546" s="27"/>
      <c r="R546" s="27"/>
      <c r="S546" s="27"/>
      <c r="T546" s="27"/>
      <c r="U546" s="27"/>
      <c r="V546" s="27"/>
      <c r="W546" s="27"/>
      <c r="X546" s="27"/>
      <c r="Y546" s="27"/>
      <c r="Z546" s="27"/>
      <c r="AA546" s="27"/>
    </row>
    <row r="547" ht="13.5" customHeight="1">
      <c r="A547" s="27"/>
      <c r="B547" s="27"/>
      <c r="C547" s="27"/>
      <c r="D547" s="27"/>
      <c r="E547" s="27"/>
      <c r="F547" s="78"/>
      <c r="G547" s="621"/>
      <c r="H547" s="27"/>
      <c r="I547" s="27"/>
      <c r="J547" s="27"/>
      <c r="K547" s="27"/>
      <c r="L547" s="27"/>
      <c r="M547" s="27"/>
      <c r="N547" s="27"/>
      <c r="O547" s="27"/>
      <c r="P547" s="27"/>
      <c r="Q547" s="27"/>
      <c r="R547" s="27"/>
      <c r="S547" s="27"/>
      <c r="T547" s="27"/>
      <c r="U547" s="27"/>
      <c r="V547" s="27"/>
      <c r="W547" s="27"/>
      <c r="X547" s="27"/>
      <c r="Y547" s="27"/>
      <c r="Z547" s="27"/>
      <c r="AA547" s="27"/>
    </row>
    <row r="548" ht="13.5" customHeight="1">
      <c r="A548" s="27"/>
      <c r="B548" s="27"/>
      <c r="C548" s="27"/>
      <c r="D548" s="27"/>
      <c r="E548" s="27"/>
      <c r="F548" s="78"/>
      <c r="G548" s="621"/>
      <c r="H548" s="27"/>
      <c r="I548" s="27"/>
      <c r="J548" s="27"/>
      <c r="K548" s="27"/>
      <c r="L548" s="27"/>
      <c r="M548" s="27"/>
      <c r="N548" s="27"/>
      <c r="O548" s="27"/>
      <c r="P548" s="27"/>
      <c r="Q548" s="27"/>
      <c r="R548" s="27"/>
      <c r="S548" s="27"/>
      <c r="T548" s="27"/>
      <c r="U548" s="27"/>
      <c r="V548" s="27"/>
      <c r="W548" s="27"/>
      <c r="X548" s="27"/>
      <c r="Y548" s="27"/>
      <c r="Z548" s="27"/>
      <c r="AA548" s="27"/>
    </row>
    <row r="549" ht="13.5" customHeight="1">
      <c r="A549" s="27"/>
      <c r="B549" s="27"/>
      <c r="C549" s="27"/>
      <c r="D549" s="27"/>
      <c r="E549" s="27"/>
      <c r="F549" s="78"/>
      <c r="G549" s="621"/>
      <c r="H549" s="27"/>
      <c r="I549" s="27"/>
      <c r="J549" s="27"/>
      <c r="K549" s="27"/>
      <c r="L549" s="27"/>
      <c r="M549" s="27"/>
      <c r="N549" s="27"/>
      <c r="O549" s="27"/>
      <c r="P549" s="27"/>
      <c r="Q549" s="27"/>
      <c r="R549" s="27"/>
      <c r="S549" s="27"/>
      <c r="T549" s="27"/>
      <c r="U549" s="27"/>
      <c r="V549" s="27"/>
      <c r="W549" s="27"/>
      <c r="X549" s="27"/>
      <c r="Y549" s="27"/>
      <c r="Z549" s="27"/>
      <c r="AA549" s="27"/>
    </row>
    <row r="550" ht="13.5" customHeight="1">
      <c r="A550" s="27"/>
      <c r="B550" s="27"/>
      <c r="C550" s="27"/>
      <c r="D550" s="27"/>
      <c r="E550" s="27"/>
      <c r="F550" s="78"/>
      <c r="G550" s="621"/>
      <c r="H550" s="27"/>
      <c r="I550" s="27"/>
      <c r="J550" s="27"/>
      <c r="K550" s="27"/>
      <c r="L550" s="27"/>
      <c r="M550" s="27"/>
      <c r="N550" s="27"/>
      <c r="O550" s="27"/>
      <c r="P550" s="27"/>
      <c r="Q550" s="27"/>
      <c r="R550" s="27"/>
      <c r="S550" s="27"/>
      <c r="T550" s="27"/>
      <c r="U550" s="27"/>
      <c r="V550" s="27"/>
      <c r="W550" s="27"/>
      <c r="X550" s="27"/>
      <c r="Y550" s="27"/>
      <c r="Z550" s="27"/>
      <c r="AA550" s="27"/>
    </row>
    <row r="551" ht="13.5" customHeight="1">
      <c r="A551" s="27"/>
      <c r="B551" s="27"/>
      <c r="C551" s="27"/>
      <c r="D551" s="27"/>
      <c r="E551" s="27"/>
      <c r="F551" s="78"/>
      <c r="G551" s="621"/>
      <c r="H551" s="27"/>
      <c r="I551" s="27"/>
      <c r="J551" s="27"/>
      <c r="K551" s="27"/>
      <c r="L551" s="27"/>
      <c r="M551" s="27"/>
      <c r="N551" s="27"/>
      <c r="O551" s="27"/>
      <c r="P551" s="27"/>
      <c r="Q551" s="27"/>
      <c r="R551" s="27"/>
      <c r="S551" s="27"/>
      <c r="T551" s="27"/>
      <c r="U551" s="27"/>
      <c r="V551" s="27"/>
      <c r="W551" s="27"/>
      <c r="X551" s="27"/>
      <c r="Y551" s="27"/>
      <c r="Z551" s="27"/>
      <c r="AA551" s="27"/>
    </row>
    <row r="552" ht="13.5" customHeight="1">
      <c r="A552" s="27"/>
      <c r="B552" s="27"/>
      <c r="C552" s="27"/>
      <c r="D552" s="27"/>
      <c r="E552" s="27"/>
      <c r="F552" s="78"/>
      <c r="G552" s="621"/>
      <c r="H552" s="27"/>
      <c r="I552" s="27"/>
      <c r="J552" s="27"/>
      <c r="K552" s="27"/>
      <c r="L552" s="27"/>
      <c r="M552" s="27"/>
      <c r="N552" s="27"/>
      <c r="O552" s="27"/>
      <c r="P552" s="27"/>
      <c r="Q552" s="27"/>
      <c r="R552" s="27"/>
      <c r="S552" s="27"/>
      <c r="T552" s="27"/>
      <c r="U552" s="27"/>
      <c r="V552" s="27"/>
      <c r="W552" s="27"/>
      <c r="X552" s="27"/>
      <c r="Y552" s="27"/>
      <c r="Z552" s="27"/>
      <c r="AA552" s="27"/>
    </row>
    <row r="553" ht="13.5" customHeight="1">
      <c r="A553" s="27"/>
      <c r="B553" s="27"/>
      <c r="C553" s="27"/>
      <c r="D553" s="27"/>
      <c r="E553" s="27"/>
      <c r="F553" s="78"/>
      <c r="G553" s="621"/>
      <c r="H553" s="27"/>
      <c r="I553" s="27"/>
      <c r="J553" s="27"/>
      <c r="K553" s="27"/>
      <c r="L553" s="27"/>
      <c r="M553" s="27"/>
      <c r="N553" s="27"/>
      <c r="O553" s="27"/>
      <c r="P553" s="27"/>
      <c r="Q553" s="27"/>
      <c r="R553" s="27"/>
      <c r="S553" s="27"/>
      <c r="T553" s="27"/>
      <c r="U553" s="27"/>
      <c r="V553" s="27"/>
      <c r="W553" s="27"/>
      <c r="X553" s="27"/>
      <c r="Y553" s="27"/>
      <c r="Z553" s="27"/>
      <c r="AA553" s="27"/>
    </row>
    <row r="554" ht="13.5" customHeight="1">
      <c r="A554" s="27"/>
      <c r="B554" s="27"/>
      <c r="C554" s="27"/>
      <c r="D554" s="27"/>
      <c r="E554" s="27"/>
      <c r="F554" s="78"/>
      <c r="G554" s="621"/>
      <c r="H554" s="27"/>
      <c r="I554" s="27"/>
      <c r="J554" s="27"/>
      <c r="K554" s="27"/>
      <c r="L554" s="27"/>
      <c r="M554" s="27"/>
      <c r="N554" s="27"/>
      <c r="O554" s="27"/>
      <c r="P554" s="27"/>
      <c r="Q554" s="27"/>
      <c r="R554" s="27"/>
      <c r="S554" s="27"/>
      <c r="T554" s="27"/>
      <c r="U554" s="27"/>
      <c r="V554" s="27"/>
      <c r="W554" s="27"/>
      <c r="X554" s="27"/>
      <c r="Y554" s="27"/>
      <c r="Z554" s="27"/>
      <c r="AA554" s="27"/>
    </row>
    <row r="555" ht="13.5" customHeight="1">
      <c r="A555" s="27"/>
      <c r="B555" s="27"/>
      <c r="C555" s="27"/>
      <c r="D555" s="27"/>
      <c r="E555" s="27"/>
      <c r="F555" s="78"/>
      <c r="G555" s="621"/>
      <c r="H555" s="27"/>
      <c r="I555" s="27"/>
      <c r="J555" s="27"/>
      <c r="K555" s="27"/>
      <c r="L555" s="27"/>
      <c r="M555" s="27"/>
      <c r="N555" s="27"/>
      <c r="O555" s="27"/>
      <c r="P555" s="27"/>
      <c r="Q555" s="27"/>
      <c r="R555" s="27"/>
      <c r="S555" s="27"/>
      <c r="T555" s="27"/>
      <c r="U555" s="27"/>
      <c r="V555" s="27"/>
      <c r="W555" s="27"/>
      <c r="X555" s="27"/>
      <c r="Y555" s="27"/>
      <c r="Z555" s="27"/>
      <c r="AA555" s="27"/>
    </row>
    <row r="556" ht="13.5" customHeight="1">
      <c r="A556" s="27"/>
      <c r="B556" s="27"/>
      <c r="C556" s="27"/>
      <c r="D556" s="27"/>
      <c r="E556" s="27"/>
      <c r="F556" s="78"/>
      <c r="G556" s="621"/>
      <c r="H556" s="27"/>
      <c r="I556" s="27"/>
      <c r="J556" s="27"/>
      <c r="K556" s="27"/>
      <c r="L556" s="27"/>
      <c r="M556" s="27"/>
      <c r="N556" s="27"/>
      <c r="O556" s="27"/>
      <c r="P556" s="27"/>
      <c r="Q556" s="27"/>
      <c r="R556" s="27"/>
      <c r="S556" s="27"/>
      <c r="T556" s="27"/>
      <c r="U556" s="27"/>
      <c r="V556" s="27"/>
      <c r="W556" s="27"/>
      <c r="X556" s="27"/>
      <c r="Y556" s="27"/>
      <c r="Z556" s="27"/>
      <c r="AA556" s="27"/>
    </row>
    <row r="557" ht="13.5" customHeight="1">
      <c r="A557" s="27"/>
      <c r="B557" s="27"/>
      <c r="C557" s="27"/>
      <c r="D557" s="27"/>
      <c r="E557" s="27"/>
      <c r="F557" s="78"/>
      <c r="G557" s="621"/>
      <c r="H557" s="27"/>
      <c r="I557" s="27"/>
      <c r="J557" s="27"/>
      <c r="K557" s="27"/>
      <c r="L557" s="27"/>
      <c r="M557" s="27"/>
      <c r="N557" s="27"/>
      <c r="O557" s="27"/>
      <c r="P557" s="27"/>
      <c r="Q557" s="27"/>
      <c r="R557" s="27"/>
      <c r="S557" s="27"/>
      <c r="T557" s="27"/>
      <c r="U557" s="27"/>
      <c r="V557" s="27"/>
      <c r="W557" s="27"/>
      <c r="X557" s="27"/>
      <c r="Y557" s="27"/>
      <c r="Z557" s="27"/>
      <c r="AA557" s="27"/>
    </row>
    <row r="558" ht="13.5" customHeight="1">
      <c r="A558" s="27"/>
      <c r="B558" s="27"/>
      <c r="C558" s="27"/>
      <c r="D558" s="27"/>
      <c r="E558" s="27"/>
      <c r="F558" s="78"/>
      <c r="G558" s="621"/>
      <c r="H558" s="27"/>
      <c r="I558" s="27"/>
      <c r="J558" s="27"/>
      <c r="K558" s="27"/>
      <c r="L558" s="27"/>
      <c r="M558" s="27"/>
      <c r="N558" s="27"/>
      <c r="O558" s="27"/>
      <c r="P558" s="27"/>
      <c r="Q558" s="27"/>
      <c r="R558" s="27"/>
      <c r="S558" s="27"/>
      <c r="T558" s="27"/>
      <c r="U558" s="27"/>
      <c r="V558" s="27"/>
      <c r="W558" s="27"/>
      <c r="X558" s="27"/>
      <c r="Y558" s="27"/>
      <c r="Z558" s="27"/>
      <c r="AA558" s="27"/>
    </row>
    <row r="559" ht="13.5" customHeight="1">
      <c r="A559" s="27"/>
      <c r="B559" s="27"/>
      <c r="C559" s="27"/>
      <c r="D559" s="27"/>
      <c r="E559" s="27"/>
      <c r="F559" s="78"/>
      <c r="G559" s="621"/>
      <c r="H559" s="27"/>
      <c r="I559" s="27"/>
      <c r="J559" s="27"/>
      <c r="K559" s="27"/>
      <c r="L559" s="27"/>
      <c r="M559" s="27"/>
      <c r="N559" s="27"/>
      <c r="O559" s="27"/>
      <c r="P559" s="27"/>
      <c r="Q559" s="27"/>
      <c r="R559" s="27"/>
      <c r="S559" s="27"/>
      <c r="T559" s="27"/>
      <c r="U559" s="27"/>
      <c r="V559" s="27"/>
      <c r="W559" s="27"/>
      <c r="X559" s="27"/>
      <c r="Y559" s="27"/>
      <c r="Z559" s="27"/>
      <c r="AA559" s="27"/>
    </row>
    <row r="560" ht="13.5" customHeight="1">
      <c r="A560" s="27"/>
      <c r="B560" s="27"/>
      <c r="C560" s="27"/>
      <c r="D560" s="27"/>
      <c r="E560" s="27"/>
      <c r="F560" s="78"/>
      <c r="G560" s="621"/>
      <c r="H560" s="27"/>
      <c r="I560" s="27"/>
      <c r="J560" s="27"/>
      <c r="K560" s="27"/>
      <c r="L560" s="27"/>
      <c r="M560" s="27"/>
      <c r="N560" s="27"/>
      <c r="O560" s="27"/>
      <c r="P560" s="27"/>
      <c r="Q560" s="27"/>
      <c r="R560" s="27"/>
      <c r="S560" s="27"/>
      <c r="T560" s="27"/>
      <c r="U560" s="27"/>
      <c r="V560" s="27"/>
      <c r="W560" s="27"/>
      <c r="X560" s="27"/>
      <c r="Y560" s="27"/>
      <c r="Z560" s="27"/>
      <c r="AA560" s="27"/>
    </row>
    <row r="561" ht="13.5" customHeight="1">
      <c r="A561" s="27"/>
      <c r="B561" s="27"/>
      <c r="C561" s="27"/>
      <c r="D561" s="27"/>
      <c r="E561" s="27"/>
      <c r="F561" s="78"/>
      <c r="G561" s="621"/>
      <c r="H561" s="27"/>
      <c r="I561" s="27"/>
      <c r="J561" s="27"/>
      <c r="K561" s="27"/>
      <c r="L561" s="27"/>
      <c r="M561" s="27"/>
      <c r="N561" s="27"/>
      <c r="O561" s="27"/>
      <c r="P561" s="27"/>
      <c r="Q561" s="27"/>
      <c r="R561" s="27"/>
      <c r="S561" s="27"/>
      <c r="T561" s="27"/>
      <c r="U561" s="27"/>
      <c r="V561" s="27"/>
      <c r="W561" s="27"/>
      <c r="X561" s="27"/>
      <c r="Y561" s="27"/>
      <c r="Z561" s="27"/>
      <c r="AA561" s="27"/>
    </row>
    <row r="562" ht="13.5" customHeight="1">
      <c r="A562" s="27"/>
      <c r="B562" s="27"/>
      <c r="C562" s="27"/>
      <c r="D562" s="27"/>
      <c r="E562" s="27"/>
      <c r="F562" s="78"/>
      <c r="G562" s="621"/>
      <c r="H562" s="27"/>
      <c r="I562" s="27"/>
      <c r="J562" s="27"/>
      <c r="K562" s="27"/>
      <c r="L562" s="27"/>
      <c r="M562" s="27"/>
      <c r="N562" s="27"/>
      <c r="O562" s="27"/>
      <c r="P562" s="27"/>
      <c r="Q562" s="27"/>
      <c r="R562" s="27"/>
      <c r="S562" s="27"/>
      <c r="T562" s="27"/>
      <c r="U562" s="27"/>
      <c r="V562" s="27"/>
      <c r="W562" s="27"/>
      <c r="X562" s="27"/>
      <c r="Y562" s="27"/>
      <c r="Z562" s="27"/>
      <c r="AA562" s="27"/>
    </row>
    <row r="563" ht="13.5" customHeight="1">
      <c r="A563" s="27"/>
      <c r="B563" s="27"/>
      <c r="C563" s="27"/>
      <c r="D563" s="27"/>
      <c r="E563" s="27"/>
      <c r="F563" s="78"/>
      <c r="G563" s="621"/>
      <c r="H563" s="27"/>
      <c r="I563" s="27"/>
      <c r="J563" s="27"/>
      <c r="K563" s="27"/>
      <c r="L563" s="27"/>
      <c r="M563" s="27"/>
      <c r="N563" s="27"/>
      <c r="O563" s="27"/>
      <c r="P563" s="27"/>
      <c r="Q563" s="27"/>
      <c r="R563" s="27"/>
      <c r="S563" s="27"/>
      <c r="T563" s="27"/>
      <c r="U563" s="27"/>
      <c r="V563" s="27"/>
      <c r="W563" s="27"/>
      <c r="X563" s="27"/>
      <c r="Y563" s="27"/>
      <c r="Z563" s="27"/>
      <c r="AA563" s="27"/>
    </row>
    <row r="564" ht="13.5" customHeight="1">
      <c r="A564" s="27"/>
      <c r="B564" s="27"/>
      <c r="C564" s="27"/>
      <c r="D564" s="27"/>
      <c r="E564" s="27"/>
      <c r="F564" s="78"/>
      <c r="G564" s="621"/>
      <c r="H564" s="27"/>
      <c r="I564" s="27"/>
      <c r="J564" s="27"/>
      <c r="K564" s="27"/>
      <c r="L564" s="27"/>
      <c r="M564" s="27"/>
      <c r="N564" s="27"/>
      <c r="O564" s="27"/>
      <c r="P564" s="27"/>
      <c r="Q564" s="27"/>
      <c r="R564" s="27"/>
      <c r="S564" s="27"/>
      <c r="T564" s="27"/>
      <c r="U564" s="27"/>
      <c r="V564" s="27"/>
      <c r="W564" s="27"/>
      <c r="X564" s="27"/>
      <c r="Y564" s="27"/>
      <c r="Z564" s="27"/>
      <c r="AA564" s="27"/>
    </row>
    <row r="565" ht="13.5" customHeight="1">
      <c r="A565" s="27"/>
      <c r="B565" s="27"/>
      <c r="C565" s="27"/>
      <c r="D565" s="27"/>
      <c r="E565" s="27"/>
      <c r="F565" s="78"/>
      <c r="G565" s="621"/>
      <c r="H565" s="27"/>
      <c r="I565" s="27"/>
      <c r="J565" s="27"/>
      <c r="K565" s="27"/>
      <c r="L565" s="27"/>
      <c r="M565" s="27"/>
      <c r="N565" s="27"/>
      <c r="O565" s="27"/>
      <c r="P565" s="27"/>
      <c r="Q565" s="27"/>
      <c r="R565" s="27"/>
      <c r="S565" s="27"/>
      <c r="T565" s="27"/>
      <c r="U565" s="27"/>
      <c r="V565" s="27"/>
      <c r="W565" s="27"/>
      <c r="X565" s="27"/>
      <c r="Y565" s="27"/>
      <c r="Z565" s="27"/>
      <c r="AA565" s="27"/>
    </row>
    <row r="566" ht="13.5" customHeight="1">
      <c r="A566" s="27"/>
      <c r="B566" s="27"/>
      <c r="C566" s="27"/>
      <c r="D566" s="27"/>
      <c r="E566" s="27"/>
      <c r="F566" s="78"/>
      <c r="G566" s="621"/>
      <c r="H566" s="27"/>
      <c r="I566" s="27"/>
      <c r="J566" s="27"/>
      <c r="K566" s="27"/>
      <c r="L566" s="27"/>
      <c r="M566" s="27"/>
      <c r="N566" s="27"/>
      <c r="O566" s="27"/>
      <c r="P566" s="27"/>
      <c r="Q566" s="27"/>
      <c r="R566" s="27"/>
      <c r="S566" s="27"/>
      <c r="T566" s="27"/>
      <c r="U566" s="27"/>
      <c r="V566" s="27"/>
      <c r="W566" s="27"/>
      <c r="X566" s="27"/>
      <c r="Y566" s="27"/>
      <c r="Z566" s="27"/>
      <c r="AA566" s="27"/>
    </row>
    <row r="567" ht="13.5" customHeight="1">
      <c r="A567" s="27"/>
      <c r="B567" s="27"/>
      <c r="C567" s="27"/>
      <c r="D567" s="27"/>
      <c r="E567" s="27"/>
      <c r="F567" s="78"/>
      <c r="G567" s="621"/>
      <c r="H567" s="27"/>
      <c r="I567" s="27"/>
      <c r="J567" s="27"/>
      <c r="K567" s="27"/>
      <c r="L567" s="27"/>
      <c r="M567" s="27"/>
      <c r="N567" s="27"/>
      <c r="O567" s="27"/>
      <c r="P567" s="27"/>
      <c r="Q567" s="27"/>
      <c r="R567" s="27"/>
      <c r="S567" s="27"/>
      <c r="T567" s="27"/>
      <c r="U567" s="27"/>
      <c r="V567" s="27"/>
      <c r="W567" s="27"/>
      <c r="X567" s="27"/>
      <c r="Y567" s="27"/>
      <c r="Z567" s="27"/>
      <c r="AA567" s="27"/>
    </row>
    <row r="568" ht="13.5" customHeight="1">
      <c r="A568" s="27"/>
      <c r="B568" s="27"/>
      <c r="C568" s="27"/>
      <c r="D568" s="27"/>
      <c r="E568" s="27"/>
      <c r="F568" s="78"/>
      <c r="G568" s="621"/>
      <c r="H568" s="27"/>
      <c r="I568" s="27"/>
      <c r="J568" s="27"/>
      <c r="K568" s="27"/>
      <c r="L568" s="27"/>
      <c r="M568" s="27"/>
      <c r="N568" s="27"/>
      <c r="O568" s="27"/>
      <c r="P568" s="27"/>
      <c r="Q568" s="27"/>
      <c r="R568" s="27"/>
      <c r="S568" s="27"/>
      <c r="T568" s="27"/>
      <c r="U568" s="27"/>
      <c r="V568" s="27"/>
      <c r="W568" s="27"/>
      <c r="X568" s="27"/>
      <c r="Y568" s="27"/>
      <c r="Z568" s="27"/>
      <c r="AA568" s="27"/>
    </row>
    <row r="569" ht="13.5" customHeight="1">
      <c r="A569" s="27"/>
      <c r="B569" s="27"/>
      <c r="C569" s="27"/>
      <c r="D569" s="27"/>
      <c r="E569" s="27"/>
      <c r="F569" s="78"/>
      <c r="G569" s="621"/>
      <c r="H569" s="27"/>
      <c r="I569" s="27"/>
      <c r="J569" s="27"/>
      <c r="K569" s="27"/>
      <c r="L569" s="27"/>
      <c r="M569" s="27"/>
      <c r="N569" s="27"/>
      <c r="O569" s="27"/>
      <c r="P569" s="27"/>
      <c r="Q569" s="27"/>
      <c r="R569" s="27"/>
      <c r="S569" s="27"/>
      <c r="T569" s="27"/>
      <c r="U569" s="27"/>
      <c r="V569" s="27"/>
      <c r="W569" s="27"/>
      <c r="X569" s="27"/>
      <c r="Y569" s="27"/>
      <c r="Z569" s="27"/>
      <c r="AA569" s="27"/>
    </row>
    <row r="570" ht="13.5" customHeight="1">
      <c r="A570" s="27"/>
      <c r="B570" s="27"/>
      <c r="C570" s="27"/>
      <c r="D570" s="27"/>
      <c r="E570" s="27"/>
      <c r="F570" s="78"/>
      <c r="G570" s="621"/>
      <c r="H570" s="27"/>
      <c r="I570" s="27"/>
      <c r="J570" s="27"/>
      <c r="K570" s="27"/>
      <c r="L570" s="27"/>
      <c r="M570" s="27"/>
      <c r="N570" s="27"/>
      <c r="O570" s="27"/>
      <c r="P570" s="27"/>
      <c r="Q570" s="27"/>
      <c r="R570" s="27"/>
      <c r="S570" s="27"/>
      <c r="T570" s="27"/>
      <c r="U570" s="27"/>
      <c r="V570" s="27"/>
      <c r="W570" s="27"/>
      <c r="X570" s="27"/>
      <c r="Y570" s="27"/>
      <c r="Z570" s="27"/>
      <c r="AA570" s="27"/>
    </row>
    <row r="571" ht="13.5" customHeight="1">
      <c r="A571" s="27"/>
      <c r="B571" s="27"/>
      <c r="C571" s="27"/>
      <c r="D571" s="27"/>
      <c r="E571" s="27"/>
      <c r="F571" s="78"/>
      <c r="G571" s="621"/>
      <c r="H571" s="27"/>
      <c r="I571" s="27"/>
      <c r="J571" s="27"/>
      <c r="K571" s="27"/>
      <c r="L571" s="27"/>
      <c r="M571" s="27"/>
      <c r="N571" s="27"/>
      <c r="O571" s="27"/>
      <c r="P571" s="27"/>
      <c r="Q571" s="27"/>
      <c r="R571" s="27"/>
      <c r="S571" s="27"/>
      <c r="T571" s="27"/>
      <c r="U571" s="27"/>
      <c r="V571" s="27"/>
      <c r="W571" s="27"/>
      <c r="X571" s="27"/>
      <c r="Y571" s="27"/>
      <c r="Z571" s="27"/>
      <c r="AA571" s="27"/>
    </row>
    <row r="572" ht="13.5" customHeight="1">
      <c r="A572" s="27"/>
      <c r="B572" s="27"/>
      <c r="C572" s="27"/>
      <c r="D572" s="27"/>
      <c r="E572" s="27"/>
      <c r="F572" s="78"/>
      <c r="G572" s="621"/>
      <c r="H572" s="27"/>
      <c r="I572" s="27"/>
      <c r="J572" s="27"/>
      <c r="K572" s="27"/>
      <c r="L572" s="27"/>
      <c r="M572" s="27"/>
      <c r="N572" s="27"/>
      <c r="O572" s="27"/>
      <c r="P572" s="27"/>
      <c r="Q572" s="27"/>
      <c r="R572" s="27"/>
      <c r="S572" s="27"/>
      <c r="T572" s="27"/>
      <c r="U572" s="27"/>
      <c r="V572" s="27"/>
      <c r="W572" s="27"/>
      <c r="X572" s="27"/>
      <c r="Y572" s="27"/>
      <c r="Z572" s="27"/>
      <c r="AA572" s="27"/>
    </row>
    <row r="573" ht="13.5" customHeight="1">
      <c r="A573" s="27"/>
      <c r="B573" s="27"/>
      <c r="C573" s="27"/>
      <c r="D573" s="27"/>
      <c r="E573" s="27"/>
      <c r="F573" s="78"/>
      <c r="G573" s="621"/>
      <c r="H573" s="27"/>
      <c r="I573" s="27"/>
      <c r="J573" s="27"/>
      <c r="K573" s="27"/>
      <c r="L573" s="27"/>
      <c r="M573" s="27"/>
      <c r="N573" s="27"/>
      <c r="O573" s="27"/>
      <c r="P573" s="27"/>
      <c r="Q573" s="27"/>
      <c r="R573" s="27"/>
      <c r="S573" s="27"/>
      <c r="T573" s="27"/>
      <c r="U573" s="27"/>
      <c r="V573" s="27"/>
      <c r="W573" s="27"/>
      <c r="X573" s="27"/>
      <c r="Y573" s="27"/>
      <c r="Z573" s="27"/>
      <c r="AA573" s="27"/>
    </row>
    <row r="574" ht="13.5" customHeight="1">
      <c r="A574" s="27"/>
      <c r="B574" s="27"/>
      <c r="C574" s="27"/>
      <c r="D574" s="27"/>
      <c r="E574" s="27"/>
      <c r="F574" s="78"/>
      <c r="G574" s="621"/>
      <c r="H574" s="27"/>
      <c r="I574" s="27"/>
      <c r="J574" s="27"/>
      <c r="K574" s="27"/>
      <c r="L574" s="27"/>
      <c r="M574" s="27"/>
      <c r="N574" s="27"/>
      <c r="O574" s="27"/>
      <c r="P574" s="27"/>
      <c r="Q574" s="27"/>
      <c r="R574" s="27"/>
      <c r="S574" s="27"/>
      <c r="T574" s="27"/>
      <c r="U574" s="27"/>
      <c r="V574" s="27"/>
      <c r="W574" s="27"/>
      <c r="X574" s="27"/>
      <c r="Y574" s="27"/>
      <c r="Z574" s="27"/>
      <c r="AA574" s="27"/>
    </row>
    <row r="575" ht="13.5" customHeight="1">
      <c r="A575" s="27"/>
      <c r="B575" s="27"/>
      <c r="C575" s="27"/>
      <c r="D575" s="27"/>
      <c r="E575" s="27"/>
      <c r="F575" s="78"/>
      <c r="G575" s="621"/>
      <c r="H575" s="27"/>
      <c r="I575" s="27"/>
      <c r="J575" s="27"/>
      <c r="K575" s="27"/>
      <c r="L575" s="27"/>
      <c r="M575" s="27"/>
      <c r="N575" s="27"/>
      <c r="O575" s="27"/>
      <c r="P575" s="27"/>
      <c r="Q575" s="27"/>
      <c r="R575" s="27"/>
      <c r="S575" s="27"/>
      <c r="T575" s="27"/>
      <c r="U575" s="27"/>
      <c r="V575" s="27"/>
      <c r="W575" s="27"/>
      <c r="X575" s="27"/>
      <c r="Y575" s="27"/>
      <c r="Z575" s="27"/>
      <c r="AA575" s="27"/>
    </row>
    <row r="576" ht="13.5" customHeight="1">
      <c r="A576" s="27"/>
      <c r="B576" s="27"/>
      <c r="C576" s="27"/>
      <c r="D576" s="27"/>
      <c r="E576" s="27"/>
      <c r="F576" s="78"/>
      <c r="G576" s="621"/>
      <c r="H576" s="27"/>
      <c r="I576" s="27"/>
      <c r="J576" s="27"/>
      <c r="K576" s="27"/>
      <c r="L576" s="27"/>
      <c r="M576" s="27"/>
      <c r="N576" s="27"/>
      <c r="O576" s="27"/>
      <c r="P576" s="27"/>
      <c r="Q576" s="27"/>
      <c r="R576" s="27"/>
      <c r="S576" s="27"/>
      <c r="T576" s="27"/>
      <c r="U576" s="27"/>
      <c r="V576" s="27"/>
      <c r="W576" s="27"/>
      <c r="X576" s="27"/>
      <c r="Y576" s="27"/>
      <c r="Z576" s="27"/>
      <c r="AA576" s="27"/>
    </row>
    <row r="577" ht="13.5" customHeight="1">
      <c r="A577" s="27"/>
      <c r="B577" s="27"/>
      <c r="C577" s="27"/>
      <c r="D577" s="27"/>
      <c r="E577" s="27"/>
      <c r="F577" s="78"/>
      <c r="G577" s="621"/>
      <c r="H577" s="27"/>
      <c r="I577" s="27"/>
      <c r="J577" s="27"/>
      <c r="K577" s="27"/>
      <c r="L577" s="27"/>
      <c r="M577" s="27"/>
      <c r="N577" s="27"/>
      <c r="O577" s="27"/>
      <c r="P577" s="27"/>
      <c r="Q577" s="27"/>
      <c r="R577" s="27"/>
      <c r="S577" s="27"/>
      <c r="T577" s="27"/>
      <c r="U577" s="27"/>
      <c r="V577" s="27"/>
      <c r="W577" s="27"/>
      <c r="X577" s="27"/>
      <c r="Y577" s="27"/>
      <c r="Z577" s="27"/>
      <c r="AA577" s="27"/>
    </row>
    <row r="578" ht="13.5" customHeight="1">
      <c r="A578" s="27"/>
      <c r="B578" s="27"/>
      <c r="C578" s="27"/>
      <c r="D578" s="27"/>
      <c r="E578" s="27"/>
      <c r="F578" s="78"/>
      <c r="G578" s="621"/>
      <c r="H578" s="27"/>
      <c r="I578" s="27"/>
      <c r="J578" s="27"/>
      <c r="K578" s="27"/>
      <c r="L578" s="27"/>
      <c r="M578" s="27"/>
      <c r="N578" s="27"/>
      <c r="O578" s="27"/>
      <c r="P578" s="27"/>
      <c r="Q578" s="27"/>
      <c r="R578" s="27"/>
      <c r="S578" s="27"/>
      <c r="T578" s="27"/>
      <c r="U578" s="27"/>
      <c r="V578" s="27"/>
      <c r="W578" s="27"/>
      <c r="X578" s="27"/>
      <c r="Y578" s="27"/>
      <c r="Z578" s="27"/>
      <c r="AA578" s="27"/>
    </row>
    <row r="579" ht="13.5" customHeight="1">
      <c r="A579" s="27"/>
      <c r="B579" s="27"/>
      <c r="C579" s="27"/>
      <c r="D579" s="27"/>
      <c r="E579" s="27"/>
      <c r="F579" s="78"/>
      <c r="G579" s="621"/>
      <c r="H579" s="27"/>
      <c r="I579" s="27"/>
      <c r="J579" s="27"/>
      <c r="K579" s="27"/>
      <c r="L579" s="27"/>
      <c r="M579" s="27"/>
      <c r="N579" s="27"/>
      <c r="O579" s="27"/>
      <c r="P579" s="27"/>
      <c r="Q579" s="27"/>
      <c r="R579" s="27"/>
      <c r="S579" s="27"/>
      <c r="T579" s="27"/>
      <c r="U579" s="27"/>
      <c r="V579" s="27"/>
      <c r="W579" s="27"/>
      <c r="X579" s="27"/>
      <c r="Y579" s="27"/>
      <c r="Z579" s="27"/>
      <c r="AA579" s="27"/>
    </row>
    <row r="580" ht="13.5" customHeight="1">
      <c r="A580" s="27"/>
      <c r="B580" s="27"/>
      <c r="C580" s="27"/>
      <c r="D580" s="27"/>
      <c r="E580" s="27"/>
      <c r="F580" s="78"/>
      <c r="G580" s="621"/>
      <c r="H580" s="27"/>
      <c r="I580" s="27"/>
      <c r="J580" s="27"/>
      <c r="K580" s="27"/>
      <c r="L580" s="27"/>
      <c r="M580" s="27"/>
      <c r="N580" s="27"/>
      <c r="O580" s="27"/>
      <c r="P580" s="27"/>
      <c r="Q580" s="27"/>
      <c r="R580" s="27"/>
      <c r="S580" s="27"/>
      <c r="T580" s="27"/>
      <c r="U580" s="27"/>
      <c r="V580" s="27"/>
      <c r="W580" s="27"/>
      <c r="X580" s="27"/>
      <c r="Y580" s="27"/>
      <c r="Z580" s="27"/>
      <c r="AA580" s="27"/>
    </row>
    <row r="581" ht="13.5" customHeight="1">
      <c r="A581" s="27"/>
      <c r="B581" s="27"/>
      <c r="C581" s="27"/>
      <c r="D581" s="27"/>
      <c r="E581" s="27"/>
      <c r="F581" s="78"/>
      <c r="G581" s="621"/>
      <c r="H581" s="27"/>
      <c r="I581" s="27"/>
      <c r="J581" s="27"/>
      <c r="K581" s="27"/>
      <c r="L581" s="27"/>
      <c r="M581" s="27"/>
      <c r="N581" s="27"/>
      <c r="O581" s="27"/>
      <c r="P581" s="27"/>
      <c r="Q581" s="27"/>
      <c r="R581" s="27"/>
      <c r="S581" s="27"/>
      <c r="T581" s="27"/>
      <c r="U581" s="27"/>
      <c r="V581" s="27"/>
      <c r="W581" s="27"/>
      <c r="X581" s="27"/>
      <c r="Y581" s="27"/>
      <c r="Z581" s="27"/>
      <c r="AA581" s="27"/>
    </row>
    <row r="582" ht="13.5" customHeight="1">
      <c r="A582" s="27"/>
      <c r="B582" s="27"/>
      <c r="C582" s="27"/>
      <c r="D582" s="27"/>
      <c r="E582" s="27"/>
      <c r="F582" s="78"/>
      <c r="G582" s="621"/>
      <c r="H582" s="27"/>
      <c r="I582" s="27"/>
      <c r="J582" s="27"/>
      <c r="K582" s="27"/>
      <c r="L582" s="27"/>
      <c r="M582" s="27"/>
      <c r="N582" s="27"/>
      <c r="O582" s="27"/>
      <c r="P582" s="27"/>
      <c r="Q582" s="27"/>
      <c r="R582" s="27"/>
      <c r="S582" s="27"/>
      <c r="T582" s="27"/>
      <c r="U582" s="27"/>
      <c r="V582" s="27"/>
      <c r="W582" s="27"/>
      <c r="X582" s="27"/>
      <c r="Y582" s="27"/>
      <c r="Z582" s="27"/>
      <c r="AA582" s="27"/>
    </row>
    <row r="583" ht="13.5" customHeight="1">
      <c r="A583" s="27"/>
      <c r="B583" s="27"/>
      <c r="C583" s="27"/>
      <c r="D583" s="27"/>
      <c r="E583" s="27"/>
      <c r="F583" s="78"/>
      <c r="G583" s="621"/>
      <c r="H583" s="27"/>
      <c r="I583" s="27"/>
      <c r="J583" s="27"/>
      <c r="K583" s="27"/>
      <c r="L583" s="27"/>
      <c r="M583" s="27"/>
      <c r="N583" s="27"/>
      <c r="O583" s="27"/>
      <c r="P583" s="27"/>
      <c r="Q583" s="27"/>
      <c r="R583" s="27"/>
      <c r="S583" s="27"/>
      <c r="T583" s="27"/>
      <c r="U583" s="27"/>
      <c r="V583" s="27"/>
      <c r="W583" s="27"/>
      <c r="X583" s="27"/>
      <c r="Y583" s="27"/>
      <c r="Z583" s="27"/>
      <c r="AA583" s="27"/>
    </row>
    <row r="584" ht="13.5" customHeight="1">
      <c r="A584" s="27"/>
      <c r="B584" s="27"/>
      <c r="C584" s="27"/>
      <c r="D584" s="27"/>
      <c r="E584" s="27"/>
      <c r="F584" s="78"/>
      <c r="G584" s="621"/>
      <c r="H584" s="27"/>
      <c r="I584" s="27"/>
      <c r="J584" s="27"/>
      <c r="K584" s="27"/>
      <c r="L584" s="27"/>
      <c r="M584" s="27"/>
      <c r="N584" s="27"/>
      <c r="O584" s="27"/>
      <c r="P584" s="27"/>
      <c r="Q584" s="27"/>
      <c r="R584" s="27"/>
      <c r="S584" s="27"/>
      <c r="T584" s="27"/>
      <c r="U584" s="27"/>
      <c r="V584" s="27"/>
      <c r="W584" s="27"/>
      <c r="X584" s="27"/>
      <c r="Y584" s="27"/>
      <c r="Z584" s="27"/>
      <c r="AA584" s="27"/>
    </row>
    <row r="585" ht="13.5" customHeight="1">
      <c r="A585" s="27"/>
      <c r="B585" s="27"/>
      <c r="C585" s="27"/>
      <c r="D585" s="27"/>
      <c r="E585" s="27"/>
      <c r="F585" s="78"/>
      <c r="G585" s="621"/>
      <c r="H585" s="27"/>
      <c r="I585" s="27"/>
      <c r="J585" s="27"/>
      <c r="K585" s="27"/>
      <c r="L585" s="27"/>
      <c r="M585" s="27"/>
      <c r="N585" s="27"/>
      <c r="O585" s="27"/>
      <c r="P585" s="27"/>
      <c r="Q585" s="27"/>
      <c r="R585" s="27"/>
      <c r="S585" s="27"/>
      <c r="T585" s="27"/>
      <c r="U585" s="27"/>
      <c r="V585" s="27"/>
      <c r="W585" s="27"/>
      <c r="X585" s="27"/>
      <c r="Y585" s="27"/>
      <c r="Z585" s="27"/>
      <c r="AA585" s="27"/>
    </row>
    <row r="586" ht="13.5" customHeight="1">
      <c r="A586" s="27"/>
      <c r="B586" s="27"/>
      <c r="C586" s="27"/>
      <c r="D586" s="27"/>
      <c r="E586" s="27"/>
      <c r="F586" s="78"/>
      <c r="G586" s="621"/>
      <c r="H586" s="27"/>
      <c r="I586" s="27"/>
      <c r="J586" s="27"/>
      <c r="K586" s="27"/>
      <c r="L586" s="27"/>
      <c r="M586" s="27"/>
      <c r="N586" s="27"/>
      <c r="O586" s="27"/>
      <c r="P586" s="27"/>
      <c r="Q586" s="27"/>
      <c r="R586" s="27"/>
      <c r="S586" s="27"/>
      <c r="T586" s="27"/>
      <c r="U586" s="27"/>
      <c r="V586" s="27"/>
      <c r="W586" s="27"/>
      <c r="X586" s="27"/>
      <c r="Y586" s="27"/>
      <c r="Z586" s="27"/>
      <c r="AA586" s="27"/>
    </row>
    <row r="587" ht="13.5" customHeight="1">
      <c r="A587" s="27"/>
      <c r="B587" s="27"/>
      <c r="C587" s="27"/>
      <c r="D587" s="27"/>
      <c r="E587" s="27"/>
      <c r="F587" s="78"/>
      <c r="G587" s="621"/>
      <c r="H587" s="27"/>
      <c r="I587" s="27"/>
      <c r="J587" s="27"/>
      <c r="K587" s="27"/>
      <c r="L587" s="27"/>
      <c r="M587" s="27"/>
      <c r="N587" s="27"/>
      <c r="O587" s="27"/>
      <c r="P587" s="27"/>
      <c r="Q587" s="27"/>
      <c r="R587" s="27"/>
      <c r="S587" s="27"/>
      <c r="T587" s="27"/>
      <c r="U587" s="27"/>
      <c r="V587" s="27"/>
      <c r="W587" s="27"/>
      <c r="X587" s="27"/>
      <c r="Y587" s="27"/>
      <c r="Z587" s="27"/>
      <c r="AA587" s="27"/>
    </row>
    <row r="588" ht="13.5" customHeight="1">
      <c r="A588" s="27"/>
      <c r="B588" s="27"/>
      <c r="C588" s="27"/>
      <c r="D588" s="27"/>
      <c r="E588" s="27"/>
      <c r="F588" s="78"/>
      <c r="G588" s="621"/>
      <c r="H588" s="27"/>
      <c r="I588" s="27"/>
      <c r="J588" s="27"/>
      <c r="K588" s="27"/>
      <c r="L588" s="27"/>
      <c r="M588" s="27"/>
      <c r="N588" s="27"/>
      <c r="O588" s="27"/>
      <c r="P588" s="27"/>
      <c r="Q588" s="27"/>
      <c r="R588" s="27"/>
      <c r="S588" s="27"/>
      <c r="T588" s="27"/>
      <c r="U588" s="27"/>
      <c r="V588" s="27"/>
      <c r="W588" s="27"/>
      <c r="X588" s="27"/>
      <c r="Y588" s="27"/>
      <c r="Z588" s="27"/>
      <c r="AA588" s="27"/>
    </row>
    <row r="589" ht="13.5" customHeight="1">
      <c r="A589" s="27"/>
      <c r="B589" s="27"/>
      <c r="C589" s="27"/>
      <c r="D589" s="27"/>
      <c r="E589" s="27"/>
      <c r="F589" s="78"/>
      <c r="G589" s="621"/>
      <c r="H589" s="27"/>
      <c r="I589" s="27"/>
      <c r="J589" s="27"/>
      <c r="K589" s="27"/>
      <c r="L589" s="27"/>
      <c r="M589" s="27"/>
      <c r="N589" s="27"/>
      <c r="O589" s="27"/>
      <c r="P589" s="27"/>
      <c r="Q589" s="27"/>
      <c r="R589" s="27"/>
      <c r="S589" s="27"/>
      <c r="T589" s="27"/>
      <c r="U589" s="27"/>
      <c r="V589" s="27"/>
      <c r="W589" s="27"/>
      <c r="X589" s="27"/>
      <c r="Y589" s="27"/>
      <c r="Z589" s="27"/>
      <c r="AA589" s="27"/>
    </row>
    <row r="590" ht="13.5" customHeight="1">
      <c r="A590" s="27"/>
      <c r="B590" s="27"/>
      <c r="C590" s="27"/>
      <c r="D590" s="27"/>
      <c r="E590" s="27"/>
      <c r="F590" s="78"/>
      <c r="G590" s="621"/>
      <c r="H590" s="27"/>
      <c r="I590" s="27"/>
      <c r="J590" s="27"/>
      <c r="K590" s="27"/>
      <c r="L590" s="27"/>
      <c r="M590" s="27"/>
      <c r="N590" s="27"/>
      <c r="O590" s="27"/>
      <c r="P590" s="27"/>
      <c r="Q590" s="27"/>
      <c r="R590" s="27"/>
      <c r="S590" s="27"/>
      <c r="T590" s="27"/>
      <c r="U590" s="27"/>
      <c r="V590" s="27"/>
      <c r="W590" s="27"/>
      <c r="X590" s="27"/>
      <c r="Y590" s="27"/>
      <c r="Z590" s="27"/>
      <c r="AA590" s="27"/>
    </row>
    <row r="591" ht="13.5" customHeight="1">
      <c r="A591" s="27"/>
      <c r="B591" s="27"/>
      <c r="C591" s="27"/>
      <c r="D591" s="27"/>
      <c r="E591" s="27"/>
      <c r="F591" s="78"/>
      <c r="G591" s="621"/>
      <c r="H591" s="27"/>
      <c r="I591" s="27"/>
      <c r="J591" s="27"/>
      <c r="K591" s="27"/>
      <c r="L591" s="27"/>
      <c r="M591" s="27"/>
      <c r="N591" s="27"/>
      <c r="O591" s="27"/>
      <c r="P591" s="27"/>
      <c r="Q591" s="27"/>
      <c r="R591" s="27"/>
      <c r="S591" s="27"/>
      <c r="T591" s="27"/>
      <c r="U591" s="27"/>
      <c r="V591" s="27"/>
      <c r="W591" s="27"/>
      <c r="X591" s="27"/>
      <c r="Y591" s="27"/>
      <c r="Z591" s="27"/>
      <c r="AA591" s="27"/>
    </row>
    <row r="592" ht="13.5" customHeight="1">
      <c r="A592" s="27"/>
      <c r="B592" s="27"/>
      <c r="C592" s="27"/>
      <c r="D592" s="27"/>
      <c r="E592" s="27"/>
      <c r="F592" s="78"/>
      <c r="G592" s="621"/>
      <c r="H592" s="27"/>
      <c r="I592" s="27"/>
      <c r="J592" s="27"/>
      <c r="K592" s="27"/>
      <c r="L592" s="27"/>
      <c r="M592" s="27"/>
      <c r="N592" s="27"/>
      <c r="O592" s="27"/>
      <c r="P592" s="27"/>
      <c r="Q592" s="27"/>
      <c r="R592" s="27"/>
      <c r="S592" s="27"/>
      <c r="T592" s="27"/>
      <c r="U592" s="27"/>
      <c r="V592" s="27"/>
      <c r="W592" s="27"/>
      <c r="X592" s="27"/>
      <c r="Y592" s="27"/>
      <c r="Z592" s="27"/>
      <c r="AA592" s="27"/>
    </row>
    <row r="593" ht="13.5" customHeight="1">
      <c r="A593" s="27"/>
      <c r="B593" s="27"/>
      <c r="C593" s="27"/>
      <c r="D593" s="27"/>
      <c r="E593" s="27"/>
      <c r="F593" s="78"/>
      <c r="G593" s="621"/>
      <c r="H593" s="27"/>
      <c r="I593" s="27"/>
      <c r="J593" s="27"/>
      <c r="K593" s="27"/>
      <c r="L593" s="27"/>
      <c r="M593" s="27"/>
      <c r="N593" s="27"/>
      <c r="O593" s="27"/>
      <c r="P593" s="27"/>
      <c r="Q593" s="27"/>
      <c r="R593" s="27"/>
      <c r="S593" s="27"/>
      <c r="T593" s="27"/>
      <c r="U593" s="27"/>
      <c r="V593" s="27"/>
      <c r="W593" s="27"/>
      <c r="X593" s="27"/>
      <c r="Y593" s="27"/>
      <c r="Z593" s="27"/>
      <c r="AA593" s="27"/>
    </row>
    <row r="594" ht="13.5" customHeight="1">
      <c r="A594" s="27"/>
      <c r="B594" s="27"/>
      <c r="C594" s="27"/>
      <c r="D594" s="27"/>
      <c r="E594" s="27"/>
      <c r="F594" s="78"/>
      <c r="G594" s="621"/>
      <c r="H594" s="27"/>
      <c r="I594" s="27"/>
      <c r="J594" s="27"/>
      <c r="K594" s="27"/>
      <c r="L594" s="27"/>
      <c r="M594" s="27"/>
      <c r="N594" s="27"/>
      <c r="O594" s="27"/>
      <c r="P594" s="27"/>
      <c r="Q594" s="27"/>
      <c r="R594" s="27"/>
      <c r="S594" s="27"/>
      <c r="T594" s="27"/>
      <c r="U594" s="27"/>
      <c r="V594" s="27"/>
      <c r="W594" s="27"/>
      <c r="X594" s="27"/>
      <c r="Y594" s="27"/>
      <c r="Z594" s="27"/>
      <c r="AA594" s="27"/>
    </row>
    <row r="595" ht="13.5" customHeight="1">
      <c r="A595" s="27"/>
      <c r="B595" s="27"/>
      <c r="C595" s="27"/>
      <c r="D595" s="27"/>
      <c r="E595" s="27"/>
      <c r="F595" s="78"/>
      <c r="G595" s="621"/>
      <c r="H595" s="27"/>
      <c r="I595" s="27"/>
      <c r="J595" s="27"/>
      <c r="K595" s="27"/>
      <c r="L595" s="27"/>
      <c r="M595" s="27"/>
      <c r="N595" s="27"/>
      <c r="O595" s="27"/>
      <c r="P595" s="27"/>
      <c r="Q595" s="27"/>
      <c r="R595" s="27"/>
      <c r="S595" s="27"/>
      <c r="T595" s="27"/>
      <c r="U595" s="27"/>
      <c r="V595" s="27"/>
      <c r="W595" s="27"/>
      <c r="X595" s="27"/>
      <c r="Y595" s="27"/>
      <c r="Z595" s="27"/>
      <c r="AA595" s="27"/>
    </row>
    <row r="596" ht="13.5" customHeight="1">
      <c r="A596" s="27"/>
      <c r="B596" s="27"/>
      <c r="C596" s="27"/>
      <c r="D596" s="27"/>
      <c r="E596" s="27"/>
      <c r="F596" s="78"/>
      <c r="G596" s="621"/>
      <c r="H596" s="27"/>
      <c r="I596" s="27"/>
      <c r="J596" s="27"/>
      <c r="K596" s="27"/>
      <c r="L596" s="27"/>
      <c r="M596" s="27"/>
      <c r="N596" s="27"/>
      <c r="O596" s="27"/>
      <c r="P596" s="27"/>
      <c r="Q596" s="27"/>
      <c r="R596" s="27"/>
      <c r="S596" s="27"/>
      <c r="T596" s="27"/>
      <c r="U596" s="27"/>
      <c r="V596" s="27"/>
      <c r="W596" s="27"/>
      <c r="X596" s="27"/>
      <c r="Y596" s="27"/>
      <c r="Z596" s="27"/>
      <c r="AA596" s="27"/>
    </row>
    <row r="597" ht="13.5" customHeight="1">
      <c r="A597" s="27"/>
      <c r="B597" s="27"/>
      <c r="C597" s="27"/>
      <c r="D597" s="27"/>
      <c r="E597" s="27"/>
      <c r="F597" s="78"/>
      <c r="G597" s="621"/>
      <c r="H597" s="27"/>
      <c r="I597" s="27"/>
      <c r="J597" s="27"/>
      <c r="K597" s="27"/>
      <c r="L597" s="27"/>
      <c r="M597" s="27"/>
      <c r="N597" s="27"/>
      <c r="O597" s="27"/>
      <c r="P597" s="27"/>
      <c r="Q597" s="27"/>
      <c r="R597" s="27"/>
      <c r="S597" s="27"/>
      <c r="T597" s="27"/>
      <c r="U597" s="27"/>
      <c r="V597" s="27"/>
      <c r="W597" s="27"/>
      <c r="X597" s="27"/>
      <c r="Y597" s="27"/>
      <c r="Z597" s="27"/>
      <c r="AA597" s="27"/>
    </row>
    <row r="598" ht="13.5" customHeight="1">
      <c r="A598" s="27"/>
      <c r="B598" s="27"/>
      <c r="C598" s="27"/>
      <c r="D598" s="27"/>
      <c r="E598" s="27"/>
      <c r="F598" s="78"/>
      <c r="G598" s="621"/>
      <c r="H598" s="27"/>
      <c r="I598" s="27"/>
      <c r="J598" s="27"/>
      <c r="K598" s="27"/>
      <c r="L598" s="27"/>
      <c r="M598" s="27"/>
      <c r="N598" s="27"/>
      <c r="O598" s="27"/>
      <c r="P598" s="27"/>
      <c r="Q598" s="27"/>
      <c r="R598" s="27"/>
      <c r="S598" s="27"/>
      <c r="T598" s="27"/>
      <c r="U598" s="27"/>
      <c r="V598" s="27"/>
      <c r="W598" s="27"/>
      <c r="X598" s="27"/>
      <c r="Y598" s="27"/>
      <c r="Z598" s="27"/>
      <c r="AA598" s="27"/>
    </row>
    <row r="599" ht="13.5" customHeight="1">
      <c r="A599" s="27"/>
      <c r="B599" s="27"/>
      <c r="C599" s="27"/>
      <c r="D599" s="27"/>
      <c r="E599" s="27"/>
      <c r="F599" s="78"/>
      <c r="G599" s="621"/>
      <c r="H599" s="27"/>
      <c r="I599" s="27"/>
      <c r="J599" s="27"/>
      <c r="K599" s="27"/>
      <c r="L599" s="27"/>
      <c r="M599" s="27"/>
      <c r="N599" s="27"/>
      <c r="O599" s="27"/>
      <c r="P599" s="27"/>
      <c r="Q599" s="27"/>
      <c r="R599" s="27"/>
      <c r="S599" s="27"/>
      <c r="T599" s="27"/>
      <c r="U599" s="27"/>
      <c r="V599" s="27"/>
      <c r="W599" s="27"/>
      <c r="X599" s="27"/>
      <c r="Y599" s="27"/>
      <c r="Z599" s="27"/>
      <c r="AA599" s="27"/>
    </row>
    <row r="600" ht="13.5" customHeight="1">
      <c r="A600" s="27"/>
      <c r="B600" s="27"/>
      <c r="C600" s="27"/>
      <c r="D600" s="27"/>
      <c r="E600" s="27"/>
      <c r="F600" s="78"/>
      <c r="G600" s="621"/>
      <c r="H600" s="27"/>
      <c r="I600" s="27"/>
      <c r="J600" s="27"/>
      <c r="K600" s="27"/>
      <c r="L600" s="27"/>
      <c r="M600" s="27"/>
      <c r="N600" s="27"/>
      <c r="O600" s="27"/>
      <c r="P600" s="27"/>
      <c r="Q600" s="27"/>
      <c r="R600" s="27"/>
      <c r="S600" s="27"/>
      <c r="T600" s="27"/>
      <c r="U600" s="27"/>
      <c r="V600" s="27"/>
      <c r="W600" s="27"/>
      <c r="X600" s="27"/>
      <c r="Y600" s="27"/>
      <c r="Z600" s="27"/>
      <c r="AA600" s="27"/>
    </row>
    <row r="601" ht="13.5" customHeight="1">
      <c r="A601" s="27"/>
      <c r="B601" s="27"/>
      <c r="C601" s="27"/>
      <c r="D601" s="27"/>
      <c r="E601" s="27"/>
      <c r="F601" s="78"/>
      <c r="G601" s="621"/>
      <c r="H601" s="27"/>
      <c r="I601" s="27"/>
      <c r="J601" s="27"/>
      <c r="K601" s="27"/>
      <c r="L601" s="27"/>
      <c r="M601" s="27"/>
      <c r="N601" s="27"/>
      <c r="O601" s="27"/>
      <c r="P601" s="27"/>
      <c r="Q601" s="27"/>
      <c r="R601" s="27"/>
      <c r="S601" s="27"/>
      <c r="T601" s="27"/>
      <c r="U601" s="27"/>
      <c r="V601" s="27"/>
      <c r="W601" s="27"/>
      <c r="X601" s="27"/>
      <c r="Y601" s="27"/>
      <c r="Z601" s="27"/>
      <c r="AA601" s="27"/>
    </row>
    <row r="602" ht="13.5" customHeight="1">
      <c r="A602" s="27"/>
      <c r="B602" s="27"/>
      <c r="C602" s="27"/>
      <c r="D602" s="27"/>
      <c r="E602" s="27"/>
      <c r="F602" s="78"/>
      <c r="G602" s="621"/>
      <c r="H602" s="27"/>
      <c r="I602" s="27"/>
      <c r="J602" s="27"/>
      <c r="K602" s="27"/>
      <c r="L602" s="27"/>
      <c r="M602" s="27"/>
      <c r="N602" s="27"/>
      <c r="O602" s="27"/>
      <c r="P602" s="27"/>
      <c r="Q602" s="27"/>
      <c r="R602" s="27"/>
      <c r="S602" s="27"/>
      <c r="T602" s="27"/>
      <c r="U602" s="27"/>
      <c r="V602" s="27"/>
      <c r="W602" s="27"/>
      <c r="X602" s="27"/>
      <c r="Y602" s="27"/>
      <c r="Z602" s="27"/>
      <c r="AA602" s="27"/>
    </row>
    <row r="603" ht="13.5" customHeight="1">
      <c r="A603" s="27"/>
      <c r="B603" s="27"/>
      <c r="C603" s="27"/>
      <c r="D603" s="27"/>
      <c r="E603" s="27"/>
      <c r="F603" s="78"/>
      <c r="G603" s="621"/>
      <c r="H603" s="27"/>
      <c r="I603" s="27"/>
      <c r="J603" s="27"/>
      <c r="K603" s="27"/>
      <c r="L603" s="27"/>
      <c r="M603" s="27"/>
      <c r="N603" s="27"/>
      <c r="O603" s="27"/>
      <c r="P603" s="27"/>
      <c r="Q603" s="27"/>
      <c r="R603" s="27"/>
      <c r="S603" s="27"/>
      <c r="T603" s="27"/>
      <c r="U603" s="27"/>
      <c r="V603" s="27"/>
      <c r="W603" s="27"/>
      <c r="X603" s="27"/>
      <c r="Y603" s="27"/>
      <c r="Z603" s="27"/>
      <c r="AA603" s="27"/>
    </row>
    <row r="604" ht="13.5" customHeight="1">
      <c r="A604" s="27"/>
      <c r="B604" s="27"/>
      <c r="C604" s="27"/>
      <c r="D604" s="27"/>
      <c r="E604" s="27"/>
      <c r="F604" s="78"/>
      <c r="G604" s="621"/>
      <c r="H604" s="27"/>
      <c r="I604" s="27"/>
      <c r="J604" s="27"/>
      <c r="K604" s="27"/>
      <c r="L604" s="27"/>
      <c r="M604" s="27"/>
      <c r="N604" s="27"/>
      <c r="O604" s="27"/>
      <c r="P604" s="27"/>
      <c r="Q604" s="27"/>
      <c r="R604" s="27"/>
      <c r="S604" s="27"/>
      <c r="T604" s="27"/>
      <c r="U604" s="27"/>
      <c r="V604" s="27"/>
      <c r="W604" s="27"/>
      <c r="X604" s="27"/>
      <c r="Y604" s="27"/>
      <c r="Z604" s="27"/>
      <c r="AA604" s="27"/>
    </row>
    <row r="605" ht="13.5" customHeight="1">
      <c r="A605" s="27"/>
      <c r="B605" s="27"/>
      <c r="C605" s="27"/>
      <c r="D605" s="27"/>
      <c r="E605" s="27"/>
      <c r="F605" s="78"/>
      <c r="G605" s="621"/>
      <c r="H605" s="27"/>
      <c r="I605" s="27"/>
      <c r="J605" s="27"/>
      <c r="K605" s="27"/>
      <c r="L605" s="27"/>
      <c r="M605" s="27"/>
      <c r="N605" s="27"/>
      <c r="O605" s="27"/>
      <c r="P605" s="27"/>
      <c r="Q605" s="27"/>
      <c r="R605" s="27"/>
      <c r="S605" s="27"/>
      <c r="T605" s="27"/>
      <c r="U605" s="27"/>
      <c r="V605" s="27"/>
      <c r="W605" s="27"/>
      <c r="X605" s="27"/>
      <c r="Y605" s="27"/>
      <c r="Z605" s="27"/>
      <c r="AA605" s="27"/>
    </row>
    <row r="606" ht="13.5" customHeight="1">
      <c r="A606" s="27"/>
      <c r="B606" s="27"/>
      <c r="C606" s="27"/>
      <c r="D606" s="27"/>
      <c r="E606" s="27"/>
      <c r="F606" s="78"/>
      <c r="G606" s="621"/>
      <c r="H606" s="27"/>
      <c r="I606" s="27"/>
      <c r="J606" s="27"/>
      <c r="K606" s="27"/>
      <c r="L606" s="27"/>
      <c r="M606" s="27"/>
      <c r="N606" s="27"/>
      <c r="O606" s="27"/>
      <c r="P606" s="27"/>
      <c r="Q606" s="27"/>
      <c r="R606" s="27"/>
      <c r="S606" s="27"/>
      <c r="T606" s="27"/>
      <c r="U606" s="27"/>
      <c r="V606" s="27"/>
      <c r="W606" s="27"/>
      <c r="X606" s="27"/>
      <c r="Y606" s="27"/>
      <c r="Z606" s="27"/>
      <c r="AA606" s="27"/>
    </row>
    <row r="607" ht="13.5" customHeight="1">
      <c r="A607" s="27"/>
      <c r="B607" s="27"/>
      <c r="C607" s="27"/>
      <c r="D607" s="27"/>
      <c r="E607" s="27"/>
      <c r="F607" s="78"/>
      <c r="G607" s="621"/>
      <c r="H607" s="27"/>
      <c r="I607" s="27"/>
      <c r="J607" s="27"/>
      <c r="K607" s="27"/>
      <c r="L607" s="27"/>
      <c r="M607" s="27"/>
      <c r="N607" s="27"/>
      <c r="O607" s="27"/>
      <c r="P607" s="27"/>
      <c r="Q607" s="27"/>
      <c r="R607" s="27"/>
      <c r="S607" s="27"/>
      <c r="T607" s="27"/>
      <c r="U607" s="27"/>
      <c r="V607" s="27"/>
      <c r="W607" s="27"/>
      <c r="X607" s="27"/>
      <c r="Y607" s="27"/>
      <c r="Z607" s="27"/>
      <c r="AA607" s="27"/>
    </row>
    <row r="608" ht="13.5" customHeight="1">
      <c r="A608" s="27"/>
      <c r="B608" s="27"/>
      <c r="C608" s="27"/>
      <c r="D608" s="27"/>
      <c r="E608" s="27"/>
      <c r="F608" s="78"/>
      <c r="G608" s="621"/>
      <c r="H608" s="27"/>
      <c r="I608" s="27"/>
      <c r="J608" s="27"/>
      <c r="K608" s="27"/>
      <c r="L608" s="27"/>
      <c r="M608" s="27"/>
      <c r="N608" s="27"/>
      <c r="O608" s="27"/>
      <c r="P608" s="27"/>
      <c r="Q608" s="27"/>
      <c r="R608" s="27"/>
      <c r="S608" s="27"/>
      <c r="T608" s="27"/>
      <c r="U608" s="27"/>
      <c r="V608" s="27"/>
      <c r="W608" s="27"/>
      <c r="X608" s="27"/>
      <c r="Y608" s="27"/>
      <c r="Z608" s="27"/>
      <c r="AA608" s="27"/>
    </row>
    <row r="609" ht="13.5" customHeight="1">
      <c r="A609" s="27"/>
      <c r="B609" s="27"/>
      <c r="C609" s="27"/>
      <c r="D609" s="27"/>
      <c r="E609" s="27"/>
      <c r="F609" s="78"/>
      <c r="G609" s="621"/>
      <c r="H609" s="27"/>
      <c r="I609" s="27"/>
      <c r="J609" s="27"/>
      <c r="K609" s="27"/>
      <c r="L609" s="27"/>
      <c r="M609" s="27"/>
      <c r="N609" s="27"/>
      <c r="O609" s="27"/>
      <c r="P609" s="27"/>
      <c r="Q609" s="27"/>
      <c r="R609" s="27"/>
      <c r="S609" s="27"/>
      <c r="T609" s="27"/>
      <c r="U609" s="27"/>
      <c r="V609" s="27"/>
      <c r="W609" s="27"/>
      <c r="X609" s="27"/>
      <c r="Y609" s="27"/>
      <c r="Z609" s="27"/>
      <c r="AA609" s="27"/>
    </row>
    <row r="610" ht="13.5" customHeight="1">
      <c r="A610" s="27"/>
      <c r="B610" s="27"/>
      <c r="C610" s="27"/>
      <c r="D610" s="27"/>
      <c r="E610" s="27"/>
      <c r="F610" s="78"/>
      <c r="G610" s="621"/>
      <c r="H610" s="27"/>
      <c r="I610" s="27"/>
      <c r="J610" s="27"/>
      <c r="K610" s="27"/>
      <c r="L610" s="27"/>
      <c r="M610" s="27"/>
      <c r="N610" s="27"/>
      <c r="O610" s="27"/>
      <c r="P610" s="27"/>
      <c r="Q610" s="27"/>
      <c r="R610" s="27"/>
      <c r="S610" s="27"/>
      <c r="T610" s="27"/>
      <c r="U610" s="27"/>
      <c r="V610" s="27"/>
      <c r="W610" s="27"/>
      <c r="X610" s="27"/>
      <c r="Y610" s="27"/>
      <c r="Z610" s="27"/>
      <c r="AA610" s="27"/>
    </row>
    <row r="611" ht="13.5" customHeight="1">
      <c r="A611" s="27"/>
      <c r="B611" s="27"/>
      <c r="C611" s="27"/>
      <c r="D611" s="27"/>
      <c r="E611" s="27"/>
      <c r="F611" s="78"/>
      <c r="G611" s="621"/>
      <c r="H611" s="27"/>
      <c r="I611" s="27"/>
      <c r="J611" s="27"/>
      <c r="K611" s="27"/>
      <c r="L611" s="27"/>
      <c r="M611" s="27"/>
      <c r="N611" s="27"/>
      <c r="O611" s="27"/>
      <c r="P611" s="27"/>
      <c r="Q611" s="27"/>
      <c r="R611" s="27"/>
      <c r="S611" s="27"/>
      <c r="T611" s="27"/>
      <c r="U611" s="27"/>
      <c r="V611" s="27"/>
      <c r="W611" s="27"/>
      <c r="X611" s="27"/>
      <c r="Y611" s="27"/>
      <c r="Z611" s="27"/>
      <c r="AA611" s="27"/>
    </row>
    <row r="612" ht="13.5" customHeight="1">
      <c r="A612" s="27"/>
      <c r="B612" s="27"/>
      <c r="C612" s="27"/>
      <c r="D612" s="27"/>
      <c r="E612" s="27"/>
      <c r="F612" s="78"/>
      <c r="G612" s="621"/>
      <c r="H612" s="27"/>
      <c r="I612" s="27"/>
      <c r="J612" s="27"/>
      <c r="K612" s="27"/>
      <c r="L612" s="27"/>
      <c r="M612" s="27"/>
      <c r="N612" s="27"/>
      <c r="O612" s="27"/>
      <c r="P612" s="27"/>
      <c r="Q612" s="27"/>
      <c r="R612" s="27"/>
      <c r="S612" s="27"/>
      <c r="T612" s="27"/>
      <c r="U612" s="27"/>
      <c r="V612" s="27"/>
      <c r="W612" s="27"/>
      <c r="X612" s="27"/>
      <c r="Y612" s="27"/>
      <c r="Z612" s="27"/>
      <c r="AA612" s="27"/>
    </row>
    <row r="613" ht="13.5" customHeight="1">
      <c r="A613" s="27"/>
      <c r="B613" s="27"/>
      <c r="C613" s="27"/>
      <c r="D613" s="27"/>
      <c r="E613" s="27"/>
      <c r="F613" s="78"/>
      <c r="G613" s="621"/>
      <c r="H613" s="27"/>
      <c r="I613" s="27"/>
      <c r="J613" s="27"/>
      <c r="K613" s="27"/>
      <c r="L613" s="27"/>
      <c r="M613" s="27"/>
      <c r="N613" s="27"/>
      <c r="O613" s="27"/>
      <c r="P613" s="27"/>
      <c r="Q613" s="27"/>
      <c r="R613" s="27"/>
      <c r="S613" s="27"/>
      <c r="T613" s="27"/>
      <c r="U613" s="27"/>
      <c r="V613" s="27"/>
      <c r="W613" s="27"/>
      <c r="X613" s="27"/>
      <c r="Y613" s="27"/>
      <c r="Z613" s="27"/>
      <c r="AA613" s="27"/>
    </row>
    <row r="614" ht="13.5" customHeight="1">
      <c r="A614" s="27"/>
      <c r="B614" s="27"/>
      <c r="C614" s="27"/>
      <c r="D614" s="27"/>
      <c r="E614" s="27"/>
      <c r="F614" s="78"/>
      <c r="G614" s="621"/>
      <c r="H614" s="27"/>
      <c r="I614" s="27"/>
      <c r="J614" s="27"/>
      <c r="K614" s="27"/>
      <c r="L614" s="27"/>
      <c r="M614" s="27"/>
      <c r="N614" s="27"/>
      <c r="O614" s="27"/>
      <c r="P614" s="27"/>
      <c r="Q614" s="27"/>
      <c r="R614" s="27"/>
      <c r="S614" s="27"/>
      <c r="T614" s="27"/>
      <c r="U614" s="27"/>
      <c r="V614" s="27"/>
      <c r="W614" s="27"/>
      <c r="X614" s="27"/>
      <c r="Y614" s="27"/>
      <c r="Z614" s="27"/>
      <c r="AA614" s="27"/>
    </row>
    <row r="615" ht="13.5" customHeight="1">
      <c r="A615" s="27"/>
      <c r="B615" s="27"/>
      <c r="C615" s="27"/>
      <c r="D615" s="27"/>
      <c r="E615" s="27"/>
      <c r="F615" s="78"/>
      <c r="G615" s="621"/>
      <c r="H615" s="27"/>
      <c r="I615" s="27"/>
      <c r="J615" s="27"/>
      <c r="K615" s="27"/>
      <c r="L615" s="27"/>
      <c r="M615" s="27"/>
      <c r="N615" s="27"/>
      <c r="O615" s="27"/>
      <c r="P615" s="27"/>
      <c r="Q615" s="27"/>
      <c r="R615" s="27"/>
      <c r="S615" s="27"/>
      <c r="T615" s="27"/>
      <c r="U615" s="27"/>
      <c r="V615" s="27"/>
      <c r="W615" s="27"/>
      <c r="X615" s="27"/>
      <c r="Y615" s="27"/>
      <c r="Z615" s="27"/>
      <c r="AA615" s="27"/>
    </row>
    <row r="616" ht="13.5" customHeight="1">
      <c r="A616" s="27"/>
      <c r="B616" s="27"/>
      <c r="C616" s="27"/>
      <c r="D616" s="27"/>
      <c r="E616" s="27"/>
      <c r="F616" s="78"/>
      <c r="G616" s="621"/>
      <c r="H616" s="27"/>
      <c r="I616" s="27"/>
      <c r="J616" s="27"/>
      <c r="K616" s="27"/>
      <c r="L616" s="27"/>
      <c r="M616" s="27"/>
      <c r="N616" s="27"/>
      <c r="O616" s="27"/>
      <c r="P616" s="27"/>
      <c r="Q616" s="27"/>
      <c r="R616" s="27"/>
      <c r="S616" s="27"/>
      <c r="T616" s="27"/>
      <c r="U616" s="27"/>
      <c r="V616" s="27"/>
      <c r="W616" s="27"/>
      <c r="X616" s="27"/>
      <c r="Y616" s="27"/>
      <c r="Z616" s="27"/>
      <c r="AA616" s="27"/>
    </row>
    <row r="617" ht="13.5" customHeight="1">
      <c r="A617" s="27"/>
      <c r="B617" s="27"/>
      <c r="C617" s="27"/>
      <c r="D617" s="27"/>
      <c r="E617" s="27"/>
      <c r="F617" s="78"/>
      <c r="G617" s="621"/>
      <c r="H617" s="27"/>
      <c r="I617" s="27"/>
      <c r="J617" s="27"/>
      <c r="K617" s="27"/>
      <c r="L617" s="27"/>
      <c r="M617" s="27"/>
      <c r="N617" s="27"/>
      <c r="O617" s="27"/>
      <c r="P617" s="27"/>
      <c r="Q617" s="27"/>
      <c r="R617" s="27"/>
      <c r="S617" s="27"/>
      <c r="T617" s="27"/>
      <c r="U617" s="27"/>
      <c r="V617" s="27"/>
      <c r="W617" s="27"/>
      <c r="X617" s="27"/>
      <c r="Y617" s="27"/>
      <c r="Z617" s="27"/>
      <c r="AA617" s="27"/>
    </row>
    <row r="618" ht="13.5" customHeight="1">
      <c r="A618" s="27"/>
      <c r="B618" s="27"/>
      <c r="C618" s="27"/>
      <c r="D618" s="27"/>
      <c r="E618" s="27"/>
      <c r="F618" s="78"/>
      <c r="G618" s="621"/>
      <c r="H618" s="27"/>
      <c r="I618" s="27"/>
      <c r="J618" s="27"/>
      <c r="K618" s="27"/>
      <c r="L618" s="27"/>
      <c r="M618" s="27"/>
      <c r="N618" s="27"/>
      <c r="O618" s="27"/>
      <c r="P618" s="27"/>
      <c r="Q618" s="27"/>
      <c r="R618" s="27"/>
      <c r="S618" s="27"/>
      <c r="T618" s="27"/>
      <c r="U618" s="27"/>
      <c r="V618" s="27"/>
      <c r="W618" s="27"/>
      <c r="X618" s="27"/>
      <c r="Y618" s="27"/>
      <c r="Z618" s="27"/>
      <c r="AA618" s="27"/>
    </row>
    <row r="619" ht="13.5" customHeight="1">
      <c r="A619" s="27"/>
      <c r="B619" s="27"/>
      <c r="C619" s="27"/>
      <c r="D619" s="27"/>
      <c r="E619" s="27"/>
      <c r="F619" s="78"/>
      <c r="G619" s="621"/>
      <c r="H619" s="27"/>
      <c r="I619" s="27"/>
      <c r="J619" s="27"/>
      <c r="K619" s="27"/>
      <c r="L619" s="27"/>
      <c r="M619" s="27"/>
      <c r="N619" s="27"/>
      <c r="O619" s="27"/>
      <c r="P619" s="27"/>
      <c r="Q619" s="27"/>
      <c r="R619" s="27"/>
      <c r="S619" s="27"/>
      <c r="T619" s="27"/>
      <c r="U619" s="27"/>
      <c r="V619" s="27"/>
      <c r="W619" s="27"/>
      <c r="X619" s="27"/>
      <c r="Y619" s="27"/>
      <c r="Z619" s="27"/>
      <c r="AA619" s="27"/>
    </row>
    <row r="620" ht="13.5" customHeight="1">
      <c r="A620" s="27"/>
      <c r="B620" s="27"/>
      <c r="C620" s="27"/>
      <c r="D620" s="27"/>
      <c r="E620" s="27"/>
      <c r="F620" s="78"/>
      <c r="G620" s="621"/>
      <c r="H620" s="27"/>
      <c r="I620" s="27"/>
      <c r="J620" s="27"/>
      <c r="K620" s="27"/>
      <c r="L620" s="27"/>
      <c r="M620" s="27"/>
      <c r="N620" s="27"/>
      <c r="O620" s="27"/>
      <c r="P620" s="27"/>
      <c r="Q620" s="27"/>
      <c r="R620" s="27"/>
      <c r="S620" s="27"/>
      <c r="T620" s="27"/>
      <c r="U620" s="27"/>
      <c r="V620" s="27"/>
      <c r="W620" s="27"/>
      <c r="X620" s="27"/>
      <c r="Y620" s="27"/>
      <c r="Z620" s="27"/>
      <c r="AA620" s="27"/>
    </row>
    <row r="621" ht="13.5" customHeight="1">
      <c r="A621" s="27"/>
      <c r="B621" s="27"/>
      <c r="C621" s="27"/>
      <c r="D621" s="27"/>
      <c r="E621" s="27"/>
      <c r="F621" s="78"/>
      <c r="G621" s="621"/>
      <c r="H621" s="27"/>
      <c r="I621" s="27"/>
      <c r="J621" s="27"/>
      <c r="K621" s="27"/>
      <c r="L621" s="27"/>
      <c r="M621" s="27"/>
      <c r="N621" s="27"/>
      <c r="O621" s="27"/>
      <c r="P621" s="27"/>
      <c r="Q621" s="27"/>
      <c r="R621" s="27"/>
      <c r="S621" s="27"/>
      <c r="T621" s="27"/>
      <c r="U621" s="27"/>
      <c r="V621" s="27"/>
      <c r="W621" s="27"/>
      <c r="X621" s="27"/>
      <c r="Y621" s="27"/>
      <c r="Z621" s="27"/>
      <c r="AA621" s="27"/>
    </row>
    <row r="622" ht="13.5" customHeight="1">
      <c r="A622" s="27"/>
      <c r="B622" s="27"/>
      <c r="C622" s="27"/>
      <c r="D622" s="27"/>
      <c r="E622" s="27"/>
      <c r="F622" s="78"/>
      <c r="G622" s="621"/>
      <c r="H622" s="27"/>
      <c r="I622" s="27"/>
      <c r="J622" s="27"/>
      <c r="K622" s="27"/>
      <c r="L622" s="27"/>
      <c r="M622" s="27"/>
      <c r="N622" s="27"/>
      <c r="O622" s="27"/>
      <c r="P622" s="27"/>
      <c r="Q622" s="27"/>
      <c r="R622" s="27"/>
      <c r="S622" s="27"/>
      <c r="T622" s="27"/>
      <c r="U622" s="27"/>
      <c r="V622" s="27"/>
      <c r="W622" s="27"/>
      <c r="X622" s="27"/>
      <c r="Y622" s="27"/>
      <c r="Z622" s="27"/>
      <c r="AA622" s="27"/>
    </row>
    <row r="623" ht="13.5" customHeight="1">
      <c r="A623" s="27"/>
      <c r="B623" s="27"/>
      <c r="C623" s="27"/>
      <c r="D623" s="27"/>
      <c r="E623" s="27"/>
      <c r="F623" s="78"/>
      <c r="G623" s="621"/>
      <c r="H623" s="27"/>
      <c r="I623" s="27"/>
      <c r="J623" s="27"/>
      <c r="K623" s="27"/>
      <c r="L623" s="27"/>
      <c r="M623" s="27"/>
      <c r="N623" s="27"/>
      <c r="O623" s="27"/>
      <c r="P623" s="27"/>
      <c r="Q623" s="27"/>
      <c r="R623" s="27"/>
      <c r="S623" s="27"/>
      <c r="T623" s="27"/>
      <c r="U623" s="27"/>
      <c r="V623" s="27"/>
      <c r="W623" s="27"/>
      <c r="X623" s="27"/>
      <c r="Y623" s="27"/>
      <c r="Z623" s="27"/>
      <c r="AA623" s="27"/>
    </row>
    <row r="624" ht="13.5" customHeight="1">
      <c r="A624" s="27"/>
      <c r="B624" s="27"/>
      <c r="C624" s="27"/>
      <c r="D624" s="27"/>
      <c r="E624" s="27"/>
      <c r="F624" s="78"/>
      <c r="G624" s="621"/>
      <c r="H624" s="27"/>
      <c r="I624" s="27"/>
      <c r="J624" s="27"/>
      <c r="K624" s="27"/>
      <c r="L624" s="27"/>
      <c r="M624" s="27"/>
      <c r="N624" s="27"/>
      <c r="O624" s="27"/>
      <c r="P624" s="27"/>
      <c r="Q624" s="27"/>
      <c r="R624" s="27"/>
      <c r="S624" s="27"/>
      <c r="T624" s="27"/>
      <c r="U624" s="27"/>
      <c r="V624" s="27"/>
      <c r="W624" s="27"/>
      <c r="X624" s="27"/>
      <c r="Y624" s="27"/>
      <c r="Z624" s="27"/>
      <c r="AA624" s="27"/>
    </row>
    <row r="625" ht="13.5" customHeight="1">
      <c r="A625" s="27"/>
      <c r="B625" s="27"/>
      <c r="C625" s="27"/>
      <c r="D625" s="27"/>
      <c r="E625" s="27"/>
      <c r="F625" s="78"/>
      <c r="G625" s="621"/>
      <c r="H625" s="27"/>
      <c r="I625" s="27"/>
      <c r="J625" s="27"/>
      <c r="K625" s="27"/>
      <c r="L625" s="27"/>
      <c r="M625" s="27"/>
      <c r="N625" s="27"/>
      <c r="O625" s="27"/>
      <c r="P625" s="27"/>
      <c r="Q625" s="27"/>
      <c r="R625" s="27"/>
      <c r="S625" s="27"/>
      <c r="T625" s="27"/>
      <c r="U625" s="27"/>
      <c r="V625" s="27"/>
      <c r="W625" s="27"/>
      <c r="X625" s="27"/>
      <c r="Y625" s="27"/>
      <c r="Z625" s="27"/>
      <c r="AA625" s="27"/>
    </row>
    <row r="626" ht="13.5" customHeight="1">
      <c r="A626" s="27"/>
      <c r="B626" s="27"/>
      <c r="C626" s="27"/>
      <c r="D626" s="27"/>
      <c r="E626" s="27"/>
      <c r="F626" s="78"/>
      <c r="G626" s="621"/>
      <c r="H626" s="27"/>
      <c r="I626" s="27"/>
      <c r="J626" s="27"/>
      <c r="K626" s="27"/>
      <c r="L626" s="27"/>
      <c r="M626" s="27"/>
      <c r="N626" s="27"/>
      <c r="O626" s="27"/>
      <c r="P626" s="27"/>
      <c r="Q626" s="27"/>
      <c r="R626" s="27"/>
      <c r="S626" s="27"/>
      <c r="T626" s="27"/>
      <c r="U626" s="27"/>
      <c r="V626" s="27"/>
      <c r="W626" s="27"/>
      <c r="X626" s="27"/>
      <c r="Y626" s="27"/>
      <c r="Z626" s="27"/>
      <c r="AA626" s="27"/>
    </row>
    <row r="627" ht="13.5" customHeight="1">
      <c r="A627" s="27"/>
      <c r="B627" s="27"/>
      <c r="C627" s="27"/>
      <c r="D627" s="27"/>
      <c r="E627" s="27"/>
      <c r="F627" s="78"/>
      <c r="G627" s="621"/>
      <c r="H627" s="27"/>
      <c r="I627" s="27"/>
      <c r="J627" s="27"/>
      <c r="K627" s="27"/>
      <c r="L627" s="27"/>
      <c r="M627" s="27"/>
      <c r="N627" s="27"/>
      <c r="O627" s="27"/>
      <c r="P627" s="27"/>
      <c r="Q627" s="27"/>
      <c r="R627" s="27"/>
      <c r="S627" s="27"/>
      <c r="T627" s="27"/>
      <c r="U627" s="27"/>
      <c r="V627" s="27"/>
      <c r="W627" s="27"/>
      <c r="X627" s="27"/>
      <c r="Y627" s="27"/>
      <c r="Z627" s="27"/>
      <c r="AA627" s="27"/>
    </row>
    <row r="628" ht="13.5" customHeight="1">
      <c r="A628" s="27"/>
      <c r="B628" s="27"/>
      <c r="C628" s="27"/>
      <c r="D628" s="27"/>
      <c r="E628" s="27"/>
      <c r="F628" s="78"/>
      <c r="G628" s="621"/>
      <c r="H628" s="27"/>
      <c r="I628" s="27"/>
      <c r="J628" s="27"/>
      <c r="K628" s="27"/>
      <c r="L628" s="27"/>
      <c r="M628" s="27"/>
      <c r="N628" s="27"/>
      <c r="O628" s="27"/>
      <c r="P628" s="27"/>
      <c r="Q628" s="27"/>
      <c r="R628" s="27"/>
      <c r="S628" s="27"/>
      <c r="T628" s="27"/>
      <c r="U628" s="27"/>
      <c r="V628" s="27"/>
      <c r="W628" s="27"/>
      <c r="X628" s="27"/>
      <c r="Y628" s="27"/>
      <c r="Z628" s="27"/>
      <c r="AA628" s="27"/>
    </row>
    <row r="629" ht="13.5" customHeight="1">
      <c r="A629" s="27"/>
      <c r="B629" s="27"/>
      <c r="C629" s="27"/>
      <c r="D629" s="27"/>
      <c r="E629" s="27"/>
      <c r="F629" s="78"/>
      <c r="G629" s="621"/>
      <c r="H629" s="27"/>
      <c r="I629" s="27"/>
      <c r="J629" s="27"/>
      <c r="K629" s="27"/>
      <c r="L629" s="27"/>
      <c r="M629" s="27"/>
      <c r="N629" s="27"/>
      <c r="O629" s="27"/>
      <c r="P629" s="27"/>
      <c r="Q629" s="27"/>
      <c r="R629" s="27"/>
      <c r="S629" s="27"/>
      <c r="T629" s="27"/>
      <c r="U629" s="27"/>
      <c r="V629" s="27"/>
      <c r="W629" s="27"/>
      <c r="X629" s="27"/>
      <c r="Y629" s="27"/>
      <c r="Z629" s="27"/>
      <c r="AA629" s="27"/>
    </row>
    <row r="630" ht="13.5" customHeight="1">
      <c r="A630" s="27"/>
      <c r="B630" s="27"/>
      <c r="C630" s="27"/>
      <c r="D630" s="27"/>
      <c r="E630" s="27"/>
      <c r="F630" s="78"/>
      <c r="G630" s="621"/>
      <c r="H630" s="27"/>
      <c r="I630" s="27"/>
      <c r="J630" s="27"/>
      <c r="K630" s="27"/>
      <c r="L630" s="27"/>
      <c r="M630" s="27"/>
      <c r="N630" s="27"/>
      <c r="O630" s="27"/>
      <c r="P630" s="27"/>
      <c r="Q630" s="27"/>
      <c r="R630" s="27"/>
      <c r="S630" s="27"/>
      <c r="T630" s="27"/>
      <c r="U630" s="27"/>
      <c r="V630" s="27"/>
      <c r="W630" s="27"/>
      <c r="X630" s="27"/>
      <c r="Y630" s="27"/>
      <c r="Z630" s="27"/>
      <c r="AA630" s="27"/>
    </row>
    <row r="631" ht="13.5" customHeight="1">
      <c r="A631" s="27"/>
      <c r="B631" s="27"/>
      <c r="C631" s="27"/>
      <c r="D631" s="27"/>
      <c r="E631" s="27"/>
      <c r="F631" s="78"/>
      <c r="G631" s="621"/>
      <c r="H631" s="27"/>
      <c r="I631" s="27"/>
      <c r="J631" s="27"/>
      <c r="K631" s="27"/>
      <c r="L631" s="27"/>
      <c r="M631" s="27"/>
      <c r="N631" s="27"/>
      <c r="O631" s="27"/>
      <c r="P631" s="27"/>
      <c r="Q631" s="27"/>
      <c r="R631" s="27"/>
      <c r="S631" s="27"/>
      <c r="T631" s="27"/>
      <c r="U631" s="27"/>
      <c r="V631" s="27"/>
      <c r="W631" s="27"/>
      <c r="X631" s="27"/>
      <c r="Y631" s="27"/>
      <c r="Z631" s="27"/>
      <c r="AA631" s="27"/>
    </row>
    <row r="632" ht="13.5" customHeight="1">
      <c r="A632" s="27"/>
      <c r="B632" s="27"/>
      <c r="C632" s="27"/>
      <c r="D632" s="27"/>
      <c r="E632" s="27"/>
      <c r="F632" s="78"/>
      <c r="G632" s="621"/>
      <c r="H632" s="27"/>
      <c r="I632" s="27"/>
      <c r="J632" s="27"/>
      <c r="K632" s="27"/>
      <c r="L632" s="27"/>
      <c r="M632" s="27"/>
      <c r="N632" s="27"/>
      <c r="O632" s="27"/>
      <c r="P632" s="27"/>
      <c r="Q632" s="27"/>
      <c r="R632" s="27"/>
      <c r="S632" s="27"/>
      <c r="T632" s="27"/>
      <c r="U632" s="27"/>
      <c r="V632" s="27"/>
      <c r="W632" s="27"/>
      <c r="X632" s="27"/>
      <c r="Y632" s="27"/>
      <c r="Z632" s="27"/>
      <c r="AA632" s="27"/>
    </row>
    <row r="633" ht="13.5" customHeight="1">
      <c r="A633" s="27"/>
      <c r="B633" s="27"/>
      <c r="C633" s="27"/>
      <c r="D633" s="27"/>
      <c r="E633" s="27"/>
      <c r="F633" s="78"/>
      <c r="G633" s="621"/>
      <c r="H633" s="27"/>
      <c r="I633" s="27"/>
      <c r="J633" s="27"/>
      <c r="K633" s="27"/>
      <c r="L633" s="27"/>
      <c r="M633" s="27"/>
      <c r="N633" s="27"/>
      <c r="O633" s="27"/>
      <c r="P633" s="27"/>
      <c r="Q633" s="27"/>
      <c r="R633" s="27"/>
      <c r="S633" s="27"/>
      <c r="T633" s="27"/>
      <c r="U633" s="27"/>
      <c r="V633" s="27"/>
      <c r="W633" s="27"/>
      <c r="X633" s="27"/>
      <c r="Y633" s="27"/>
      <c r="Z633" s="27"/>
      <c r="AA633" s="27"/>
    </row>
    <row r="634" ht="13.5" customHeight="1">
      <c r="A634" s="27"/>
      <c r="B634" s="27"/>
      <c r="C634" s="27"/>
      <c r="D634" s="27"/>
      <c r="E634" s="27"/>
      <c r="F634" s="78"/>
      <c r="G634" s="621"/>
      <c r="H634" s="27"/>
      <c r="I634" s="27"/>
      <c r="J634" s="27"/>
      <c r="K634" s="27"/>
      <c r="L634" s="27"/>
      <c r="M634" s="27"/>
      <c r="N634" s="27"/>
      <c r="O634" s="27"/>
      <c r="P634" s="27"/>
      <c r="Q634" s="27"/>
      <c r="R634" s="27"/>
      <c r="S634" s="27"/>
      <c r="T634" s="27"/>
      <c r="U634" s="27"/>
      <c r="V634" s="27"/>
      <c r="W634" s="27"/>
      <c r="X634" s="27"/>
      <c r="Y634" s="27"/>
      <c r="Z634" s="27"/>
      <c r="AA634" s="27"/>
    </row>
    <row r="635" ht="13.5" customHeight="1">
      <c r="A635" s="27"/>
      <c r="B635" s="27"/>
      <c r="C635" s="27"/>
      <c r="D635" s="27"/>
      <c r="E635" s="27"/>
      <c r="F635" s="78"/>
      <c r="G635" s="621"/>
      <c r="H635" s="27"/>
      <c r="I635" s="27"/>
      <c r="J635" s="27"/>
      <c r="K635" s="27"/>
      <c r="L635" s="27"/>
      <c r="M635" s="27"/>
      <c r="N635" s="27"/>
      <c r="O635" s="27"/>
      <c r="P635" s="27"/>
      <c r="Q635" s="27"/>
      <c r="R635" s="27"/>
      <c r="S635" s="27"/>
      <c r="T635" s="27"/>
      <c r="U635" s="27"/>
      <c r="V635" s="27"/>
      <c r="W635" s="27"/>
      <c r="X635" s="27"/>
      <c r="Y635" s="27"/>
      <c r="Z635" s="27"/>
      <c r="AA635" s="27"/>
    </row>
    <row r="636" ht="13.5" customHeight="1">
      <c r="A636" s="27"/>
      <c r="B636" s="27"/>
      <c r="C636" s="27"/>
      <c r="D636" s="27"/>
      <c r="E636" s="27"/>
      <c r="F636" s="78"/>
      <c r="G636" s="621"/>
      <c r="H636" s="27"/>
      <c r="I636" s="27"/>
      <c r="J636" s="27"/>
      <c r="K636" s="27"/>
      <c r="L636" s="27"/>
      <c r="M636" s="27"/>
      <c r="N636" s="27"/>
      <c r="O636" s="27"/>
      <c r="P636" s="27"/>
      <c r="Q636" s="27"/>
      <c r="R636" s="27"/>
      <c r="S636" s="27"/>
      <c r="T636" s="27"/>
      <c r="U636" s="27"/>
      <c r="V636" s="27"/>
      <c r="W636" s="27"/>
      <c r="X636" s="27"/>
      <c r="Y636" s="27"/>
      <c r="Z636" s="27"/>
      <c r="AA636" s="27"/>
    </row>
    <row r="637" ht="13.5" customHeight="1">
      <c r="A637" s="27"/>
      <c r="B637" s="27"/>
      <c r="C637" s="27"/>
      <c r="D637" s="27"/>
      <c r="E637" s="27"/>
      <c r="F637" s="78"/>
      <c r="G637" s="621"/>
      <c r="H637" s="27"/>
      <c r="I637" s="27"/>
      <c r="J637" s="27"/>
      <c r="K637" s="27"/>
      <c r="L637" s="27"/>
      <c r="M637" s="27"/>
      <c r="N637" s="27"/>
      <c r="O637" s="27"/>
      <c r="P637" s="27"/>
      <c r="Q637" s="27"/>
      <c r="R637" s="27"/>
      <c r="S637" s="27"/>
      <c r="T637" s="27"/>
      <c r="U637" s="27"/>
      <c r="V637" s="27"/>
      <c r="W637" s="27"/>
      <c r="X637" s="27"/>
      <c r="Y637" s="27"/>
      <c r="Z637" s="27"/>
      <c r="AA637" s="27"/>
    </row>
    <row r="638" ht="13.5" customHeight="1">
      <c r="A638" s="27"/>
      <c r="B638" s="27"/>
      <c r="C638" s="27"/>
      <c r="D638" s="27"/>
      <c r="E638" s="27"/>
      <c r="F638" s="78"/>
      <c r="G638" s="621"/>
      <c r="H638" s="27"/>
      <c r="I638" s="27"/>
      <c r="J638" s="27"/>
      <c r="K638" s="27"/>
      <c r="L638" s="27"/>
      <c r="M638" s="27"/>
      <c r="N638" s="27"/>
      <c r="O638" s="27"/>
      <c r="P638" s="27"/>
      <c r="Q638" s="27"/>
      <c r="R638" s="27"/>
      <c r="S638" s="27"/>
      <c r="T638" s="27"/>
      <c r="U638" s="27"/>
      <c r="V638" s="27"/>
      <c r="W638" s="27"/>
      <c r="X638" s="27"/>
      <c r="Y638" s="27"/>
      <c r="Z638" s="27"/>
      <c r="AA638" s="27"/>
    </row>
    <row r="639" ht="13.5" customHeight="1">
      <c r="A639" s="27"/>
      <c r="B639" s="27"/>
      <c r="C639" s="27"/>
      <c r="D639" s="27"/>
      <c r="E639" s="27"/>
      <c r="F639" s="78"/>
      <c r="G639" s="621"/>
      <c r="H639" s="27"/>
      <c r="I639" s="27"/>
      <c r="J639" s="27"/>
      <c r="K639" s="27"/>
      <c r="L639" s="27"/>
      <c r="M639" s="27"/>
      <c r="N639" s="27"/>
      <c r="O639" s="27"/>
      <c r="P639" s="27"/>
      <c r="Q639" s="27"/>
      <c r="R639" s="27"/>
      <c r="S639" s="27"/>
      <c r="T639" s="27"/>
      <c r="U639" s="27"/>
      <c r="V639" s="27"/>
      <c r="W639" s="27"/>
      <c r="X639" s="27"/>
      <c r="Y639" s="27"/>
      <c r="Z639" s="27"/>
      <c r="AA639" s="27"/>
    </row>
    <row r="640" ht="13.5" customHeight="1">
      <c r="A640" s="27"/>
      <c r="B640" s="27"/>
      <c r="C640" s="27"/>
      <c r="D640" s="27"/>
      <c r="E640" s="27"/>
      <c r="F640" s="78"/>
      <c r="G640" s="621"/>
      <c r="H640" s="27"/>
      <c r="I640" s="27"/>
      <c r="J640" s="27"/>
      <c r="K640" s="27"/>
      <c r="L640" s="27"/>
      <c r="M640" s="27"/>
      <c r="N640" s="27"/>
      <c r="O640" s="27"/>
      <c r="P640" s="27"/>
      <c r="Q640" s="27"/>
      <c r="R640" s="27"/>
      <c r="S640" s="27"/>
      <c r="T640" s="27"/>
      <c r="U640" s="27"/>
      <c r="V640" s="27"/>
      <c r="W640" s="27"/>
      <c r="X640" s="27"/>
      <c r="Y640" s="27"/>
      <c r="Z640" s="27"/>
      <c r="AA640" s="27"/>
    </row>
    <row r="641" ht="13.5" customHeight="1">
      <c r="A641" s="27"/>
      <c r="B641" s="27"/>
      <c r="C641" s="27"/>
      <c r="D641" s="27"/>
      <c r="E641" s="27"/>
      <c r="F641" s="78"/>
      <c r="G641" s="621"/>
      <c r="H641" s="27"/>
      <c r="I641" s="27"/>
      <c r="J641" s="27"/>
      <c r="K641" s="27"/>
      <c r="L641" s="27"/>
      <c r="M641" s="27"/>
      <c r="N641" s="27"/>
      <c r="O641" s="27"/>
      <c r="P641" s="27"/>
      <c r="Q641" s="27"/>
      <c r="R641" s="27"/>
      <c r="S641" s="27"/>
      <c r="T641" s="27"/>
      <c r="U641" s="27"/>
      <c r="V641" s="27"/>
      <c r="W641" s="27"/>
      <c r="X641" s="27"/>
      <c r="Y641" s="27"/>
      <c r="Z641" s="27"/>
      <c r="AA641" s="27"/>
    </row>
    <row r="642" ht="13.5" customHeight="1">
      <c r="A642" s="27"/>
      <c r="B642" s="27"/>
      <c r="C642" s="27"/>
      <c r="D642" s="27"/>
      <c r="E642" s="27"/>
      <c r="F642" s="78"/>
      <c r="G642" s="621"/>
      <c r="H642" s="27"/>
      <c r="I642" s="27"/>
      <c r="J642" s="27"/>
      <c r="K642" s="27"/>
      <c r="L642" s="27"/>
      <c r="M642" s="27"/>
      <c r="N642" s="27"/>
      <c r="O642" s="27"/>
      <c r="P642" s="27"/>
      <c r="Q642" s="27"/>
      <c r="R642" s="27"/>
      <c r="S642" s="27"/>
      <c r="T642" s="27"/>
      <c r="U642" s="27"/>
      <c r="V642" s="27"/>
      <c r="W642" s="27"/>
      <c r="X642" s="27"/>
      <c r="Y642" s="27"/>
      <c r="Z642" s="27"/>
      <c r="AA642" s="27"/>
    </row>
    <row r="643" ht="13.5" customHeight="1">
      <c r="A643" s="27"/>
      <c r="B643" s="27"/>
      <c r="C643" s="27"/>
      <c r="D643" s="27"/>
      <c r="E643" s="27"/>
      <c r="F643" s="78"/>
      <c r="G643" s="621"/>
      <c r="H643" s="27"/>
      <c r="I643" s="27"/>
      <c r="J643" s="27"/>
      <c r="K643" s="27"/>
      <c r="L643" s="27"/>
      <c r="M643" s="27"/>
      <c r="N643" s="27"/>
      <c r="O643" s="27"/>
      <c r="P643" s="27"/>
      <c r="Q643" s="27"/>
      <c r="R643" s="27"/>
      <c r="S643" s="27"/>
      <c r="T643" s="27"/>
      <c r="U643" s="27"/>
      <c r="V643" s="27"/>
      <c r="W643" s="27"/>
      <c r="X643" s="27"/>
      <c r="Y643" s="27"/>
      <c r="Z643" s="27"/>
      <c r="AA643" s="27"/>
    </row>
    <row r="644" ht="13.5" customHeight="1">
      <c r="A644" s="27"/>
      <c r="B644" s="27"/>
      <c r="C644" s="27"/>
      <c r="D644" s="27"/>
      <c r="E644" s="27"/>
      <c r="F644" s="78"/>
      <c r="G644" s="621"/>
      <c r="H644" s="27"/>
      <c r="I644" s="27"/>
      <c r="J644" s="27"/>
      <c r="K644" s="27"/>
      <c r="L644" s="27"/>
      <c r="M644" s="27"/>
      <c r="N644" s="27"/>
      <c r="O644" s="27"/>
      <c r="P644" s="27"/>
      <c r="Q644" s="27"/>
      <c r="R644" s="27"/>
      <c r="S644" s="27"/>
      <c r="T644" s="27"/>
      <c r="U644" s="27"/>
      <c r="V644" s="27"/>
      <c r="W644" s="27"/>
      <c r="X644" s="27"/>
      <c r="Y644" s="27"/>
      <c r="Z644" s="27"/>
      <c r="AA644" s="27"/>
    </row>
    <row r="645" ht="13.5" customHeight="1">
      <c r="A645" s="27"/>
      <c r="B645" s="27"/>
      <c r="C645" s="27"/>
      <c r="D645" s="27"/>
      <c r="E645" s="27"/>
      <c r="F645" s="78"/>
      <c r="G645" s="621"/>
      <c r="H645" s="27"/>
      <c r="I645" s="27"/>
      <c r="J645" s="27"/>
      <c r="K645" s="27"/>
      <c r="L645" s="27"/>
      <c r="M645" s="27"/>
      <c r="N645" s="27"/>
      <c r="O645" s="27"/>
      <c r="P645" s="27"/>
      <c r="Q645" s="27"/>
      <c r="R645" s="27"/>
      <c r="S645" s="27"/>
      <c r="T645" s="27"/>
      <c r="U645" s="27"/>
      <c r="V645" s="27"/>
      <c r="W645" s="27"/>
      <c r="X645" s="27"/>
      <c r="Y645" s="27"/>
      <c r="Z645" s="27"/>
      <c r="AA645" s="27"/>
    </row>
    <row r="646" ht="13.5" customHeight="1">
      <c r="A646" s="27"/>
      <c r="B646" s="27"/>
      <c r="C646" s="27"/>
      <c r="D646" s="27"/>
      <c r="E646" s="27"/>
      <c r="F646" s="78"/>
      <c r="G646" s="621"/>
      <c r="H646" s="27"/>
      <c r="I646" s="27"/>
      <c r="J646" s="27"/>
      <c r="K646" s="27"/>
      <c r="L646" s="27"/>
      <c r="M646" s="27"/>
      <c r="N646" s="27"/>
      <c r="O646" s="27"/>
      <c r="P646" s="27"/>
      <c r="Q646" s="27"/>
      <c r="R646" s="27"/>
      <c r="S646" s="27"/>
      <c r="T646" s="27"/>
      <c r="U646" s="27"/>
      <c r="V646" s="27"/>
      <c r="W646" s="27"/>
      <c r="X646" s="27"/>
      <c r="Y646" s="27"/>
      <c r="Z646" s="27"/>
      <c r="AA646" s="27"/>
    </row>
    <row r="647" ht="13.5" customHeight="1">
      <c r="A647" s="27"/>
      <c r="B647" s="27"/>
      <c r="C647" s="27"/>
      <c r="D647" s="27"/>
      <c r="E647" s="27"/>
      <c r="F647" s="78"/>
      <c r="G647" s="621"/>
      <c r="H647" s="27"/>
      <c r="I647" s="27"/>
      <c r="J647" s="27"/>
      <c r="K647" s="27"/>
      <c r="L647" s="27"/>
      <c r="M647" s="27"/>
      <c r="N647" s="27"/>
      <c r="O647" s="27"/>
      <c r="P647" s="27"/>
      <c r="Q647" s="27"/>
      <c r="R647" s="27"/>
      <c r="S647" s="27"/>
      <c r="T647" s="27"/>
      <c r="U647" s="27"/>
      <c r="V647" s="27"/>
      <c r="W647" s="27"/>
      <c r="X647" s="27"/>
      <c r="Y647" s="27"/>
      <c r="Z647" s="27"/>
      <c r="AA647" s="27"/>
    </row>
    <row r="648" ht="13.5" customHeight="1">
      <c r="A648" s="27"/>
      <c r="B648" s="27"/>
      <c r="C648" s="27"/>
      <c r="D648" s="27"/>
      <c r="E648" s="27"/>
      <c r="F648" s="78"/>
      <c r="G648" s="621"/>
      <c r="H648" s="27"/>
      <c r="I648" s="27"/>
      <c r="J648" s="27"/>
      <c r="K648" s="27"/>
      <c r="L648" s="27"/>
      <c r="M648" s="27"/>
      <c r="N648" s="27"/>
      <c r="O648" s="27"/>
      <c r="P648" s="27"/>
      <c r="Q648" s="27"/>
      <c r="R648" s="27"/>
      <c r="S648" s="27"/>
      <c r="T648" s="27"/>
      <c r="U648" s="27"/>
      <c r="V648" s="27"/>
      <c r="W648" s="27"/>
      <c r="X648" s="27"/>
      <c r="Y648" s="27"/>
      <c r="Z648" s="27"/>
      <c r="AA648" s="27"/>
    </row>
    <row r="649" ht="13.5" customHeight="1">
      <c r="A649" s="27"/>
      <c r="B649" s="27"/>
      <c r="C649" s="27"/>
      <c r="D649" s="27"/>
      <c r="E649" s="27"/>
      <c r="F649" s="78"/>
      <c r="G649" s="621"/>
      <c r="H649" s="27"/>
      <c r="I649" s="27"/>
      <c r="J649" s="27"/>
      <c r="K649" s="27"/>
      <c r="L649" s="27"/>
      <c r="M649" s="27"/>
      <c r="N649" s="27"/>
      <c r="O649" s="27"/>
      <c r="P649" s="27"/>
      <c r="Q649" s="27"/>
      <c r="R649" s="27"/>
      <c r="S649" s="27"/>
      <c r="T649" s="27"/>
      <c r="U649" s="27"/>
      <c r="V649" s="27"/>
      <c r="W649" s="27"/>
      <c r="X649" s="27"/>
      <c r="Y649" s="27"/>
      <c r="Z649" s="27"/>
      <c r="AA649" s="27"/>
    </row>
    <row r="650" ht="13.5" customHeight="1">
      <c r="A650" s="27"/>
      <c r="B650" s="27"/>
      <c r="C650" s="27"/>
      <c r="D650" s="27"/>
      <c r="E650" s="27"/>
      <c r="F650" s="78"/>
      <c r="G650" s="621"/>
      <c r="H650" s="27"/>
      <c r="I650" s="27"/>
      <c r="J650" s="27"/>
      <c r="K650" s="27"/>
      <c r="L650" s="27"/>
      <c r="M650" s="27"/>
      <c r="N650" s="27"/>
      <c r="O650" s="27"/>
      <c r="P650" s="27"/>
      <c r="Q650" s="27"/>
      <c r="R650" s="27"/>
      <c r="S650" s="27"/>
      <c r="T650" s="27"/>
      <c r="U650" s="27"/>
      <c r="V650" s="27"/>
      <c r="W650" s="27"/>
      <c r="X650" s="27"/>
      <c r="Y650" s="27"/>
      <c r="Z650" s="27"/>
      <c r="AA650" s="27"/>
    </row>
    <row r="651" ht="13.5" customHeight="1">
      <c r="A651" s="27"/>
      <c r="B651" s="27"/>
      <c r="C651" s="27"/>
      <c r="D651" s="27"/>
      <c r="E651" s="27"/>
      <c r="F651" s="78"/>
      <c r="G651" s="621"/>
      <c r="H651" s="27"/>
      <c r="I651" s="27"/>
      <c r="J651" s="27"/>
      <c r="K651" s="27"/>
      <c r="L651" s="27"/>
      <c r="M651" s="27"/>
      <c r="N651" s="27"/>
      <c r="O651" s="27"/>
      <c r="P651" s="27"/>
      <c r="Q651" s="27"/>
      <c r="R651" s="27"/>
      <c r="S651" s="27"/>
      <c r="T651" s="27"/>
      <c r="U651" s="27"/>
      <c r="V651" s="27"/>
      <c r="W651" s="27"/>
      <c r="X651" s="27"/>
      <c r="Y651" s="27"/>
      <c r="Z651" s="27"/>
      <c r="AA651" s="27"/>
    </row>
    <row r="652" ht="13.5" customHeight="1">
      <c r="A652" s="27"/>
      <c r="B652" s="27"/>
      <c r="C652" s="27"/>
      <c r="D652" s="27"/>
      <c r="E652" s="27"/>
      <c r="F652" s="78"/>
      <c r="G652" s="621"/>
      <c r="H652" s="27"/>
      <c r="I652" s="27"/>
      <c r="J652" s="27"/>
      <c r="K652" s="27"/>
      <c r="L652" s="27"/>
      <c r="M652" s="27"/>
      <c r="N652" s="27"/>
      <c r="O652" s="27"/>
      <c r="P652" s="27"/>
      <c r="Q652" s="27"/>
      <c r="R652" s="27"/>
      <c r="S652" s="27"/>
      <c r="T652" s="27"/>
      <c r="U652" s="27"/>
      <c r="V652" s="27"/>
      <c r="W652" s="27"/>
      <c r="X652" s="27"/>
      <c r="Y652" s="27"/>
      <c r="Z652" s="27"/>
      <c r="AA652" s="27"/>
    </row>
    <row r="653" ht="13.5" customHeight="1">
      <c r="A653" s="27"/>
      <c r="B653" s="27"/>
      <c r="C653" s="27"/>
      <c r="D653" s="27"/>
      <c r="E653" s="27"/>
      <c r="F653" s="78"/>
      <c r="G653" s="621"/>
      <c r="H653" s="27"/>
      <c r="I653" s="27"/>
      <c r="J653" s="27"/>
      <c r="K653" s="27"/>
      <c r="L653" s="27"/>
      <c r="M653" s="27"/>
      <c r="N653" s="27"/>
      <c r="O653" s="27"/>
      <c r="P653" s="27"/>
      <c r="Q653" s="27"/>
      <c r="R653" s="27"/>
      <c r="S653" s="27"/>
      <c r="T653" s="27"/>
      <c r="U653" s="27"/>
      <c r="V653" s="27"/>
      <c r="W653" s="27"/>
      <c r="X653" s="27"/>
      <c r="Y653" s="27"/>
      <c r="Z653" s="27"/>
      <c r="AA653" s="27"/>
    </row>
    <row r="654" ht="13.5" customHeight="1">
      <c r="A654" s="27"/>
      <c r="B654" s="27"/>
      <c r="C654" s="27"/>
      <c r="D654" s="27"/>
      <c r="E654" s="27"/>
      <c r="F654" s="78"/>
      <c r="G654" s="621"/>
      <c r="H654" s="27"/>
      <c r="I654" s="27"/>
      <c r="J654" s="27"/>
      <c r="K654" s="27"/>
      <c r="L654" s="27"/>
      <c r="M654" s="27"/>
      <c r="N654" s="27"/>
      <c r="O654" s="27"/>
      <c r="P654" s="27"/>
      <c r="Q654" s="27"/>
      <c r="R654" s="27"/>
      <c r="S654" s="27"/>
      <c r="T654" s="27"/>
      <c r="U654" s="27"/>
      <c r="V654" s="27"/>
      <c r="W654" s="27"/>
      <c r="X654" s="27"/>
      <c r="Y654" s="27"/>
      <c r="Z654" s="27"/>
      <c r="AA654" s="27"/>
    </row>
    <row r="655" ht="13.5" customHeight="1">
      <c r="A655" s="27"/>
      <c r="B655" s="27"/>
      <c r="C655" s="27"/>
      <c r="D655" s="27"/>
      <c r="E655" s="27"/>
      <c r="F655" s="78"/>
      <c r="G655" s="621"/>
      <c r="H655" s="27"/>
      <c r="I655" s="27"/>
      <c r="J655" s="27"/>
      <c r="K655" s="27"/>
      <c r="L655" s="27"/>
      <c r="M655" s="27"/>
      <c r="N655" s="27"/>
      <c r="O655" s="27"/>
      <c r="P655" s="27"/>
      <c r="Q655" s="27"/>
      <c r="R655" s="27"/>
      <c r="S655" s="27"/>
      <c r="T655" s="27"/>
      <c r="U655" s="27"/>
      <c r="V655" s="27"/>
      <c r="W655" s="27"/>
      <c r="X655" s="27"/>
      <c r="Y655" s="27"/>
      <c r="Z655" s="27"/>
      <c r="AA655" s="27"/>
    </row>
    <row r="656" ht="13.5" customHeight="1">
      <c r="A656" s="27"/>
      <c r="B656" s="27"/>
      <c r="C656" s="27"/>
      <c r="D656" s="27"/>
      <c r="E656" s="27"/>
      <c r="F656" s="78"/>
      <c r="G656" s="621"/>
      <c r="H656" s="27"/>
      <c r="I656" s="27"/>
      <c r="J656" s="27"/>
      <c r="K656" s="27"/>
      <c r="L656" s="27"/>
      <c r="M656" s="27"/>
      <c r="N656" s="27"/>
      <c r="O656" s="27"/>
      <c r="P656" s="27"/>
      <c r="Q656" s="27"/>
      <c r="R656" s="27"/>
      <c r="S656" s="27"/>
      <c r="T656" s="27"/>
      <c r="U656" s="27"/>
      <c r="V656" s="27"/>
      <c r="W656" s="27"/>
      <c r="X656" s="27"/>
      <c r="Y656" s="27"/>
      <c r="Z656" s="27"/>
      <c r="AA656" s="27"/>
    </row>
    <row r="657" ht="13.5" customHeight="1">
      <c r="A657" s="27"/>
      <c r="B657" s="27"/>
      <c r="C657" s="27"/>
      <c r="D657" s="27"/>
      <c r="E657" s="27"/>
      <c r="F657" s="78"/>
      <c r="G657" s="621"/>
      <c r="H657" s="27"/>
      <c r="I657" s="27"/>
      <c r="J657" s="27"/>
      <c r="K657" s="27"/>
      <c r="L657" s="27"/>
      <c r="M657" s="27"/>
      <c r="N657" s="27"/>
      <c r="O657" s="27"/>
      <c r="P657" s="27"/>
      <c r="Q657" s="27"/>
      <c r="R657" s="27"/>
      <c r="S657" s="27"/>
      <c r="T657" s="27"/>
      <c r="U657" s="27"/>
      <c r="V657" s="27"/>
      <c r="W657" s="27"/>
      <c r="X657" s="27"/>
      <c r="Y657" s="27"/>
      <c r="Z657" s="27"/>
      <c r="AA657" s="27"/>
    </row>
    <row r="658" ht="13.5" customHeight="1">
      <c r="A658" s="27"/>
      <c r="B658" s="27"/>
      <c r="C658" s="27"/>
      <c r="D658" s="27"/>
      <c r="E658" s="27"/>
      <c r="F658" s="78"/>
      <c r="G658" s="621"/>
      <c r="H658" s="27"/>
      <c r="I658" s="27"/>
      <c r="J658" s="27"/>
      <c r="K658" s="27"/>
      <c r="L658" s="27"/>
      <c r="M658" s="27"/>
      <c r="N658" s="27"/>
      <c r="O658" s="27"/>
      <c r="P658" s="27"/>
      <c r="Q658" s="27"/>
      <c r="R658" s="27"/>
      <c r="S658" s="27"/>
      <c r="T658" s="27"/>
      <c r="U658" s="27"/>
      <c r="V658" s="27"/>
      <c r="W658" s="27"/>
      <c r="X658" s="27"/>
      <c r="Y658" s="27"/>
      <c r="Z658" s="27"/>
      <c r="AA658" s="27"/>
    </row>
    <row r="659" ht="13.5" customHeight="1">
      <c r="A659" s="27"/>
      <c r="B659" s="27"/>
      <c r="C659" s="27"/>
      <c r="D659" s="27"/>
      <c r="E659" s="27"/>
      <c r="F659" s="78"/>
      <c r="G659" s="621"/>
      <c r="H659" s="27"/>
      <c r="I659" s="27"/>
      <c r="J659" s="27"/>
      <c r="K659" s="27"/>
      <c r="L659" s="27"/>
      <c r="M659" s="27"/>
      <c r="N659" s="27"/>
      <c r="O659" s="27"/>
      <c r="P659" s="27"/>
      <c r="Q659" s="27"/>
      <c r="R659" s="27"/>
      <c r="S659" s="27"/>
      <c r="T659" s="27"/>
      <c r="U659" s="27"/>
      <c r="V659" s="27"/>
      <c r="W659" s="27"/>
      <c r="X659" s="27"/>
      <c r="Y659" s="27"/>
      <c r="Z659" s="27"/>
      <c r="AA659" s="27"/>
    </row>
    <row r="660" ht="13.5" customHeight="1">
      <c r="A660" s="27"/>
      <c r="B660" s="27"/>
      <c r="C660" s="27"/>
      <c r="D660" s="27"/>
      <c r="E660" s="27"/>
      <c r="F660" s="78"/>
      <c r="G660" s="621"/>
      <c r="H660" s="27"/>
      <c r="I660" s="27"/>
      <c r="J660" s="27"/>
      <c r="K660" s="27"/>
      <c r="L660" s="27"/>
      <c r="M660" s="27"/>
      <c r="N660" s="27"/>
      <c r="O660" s="27"/>
      <c r="P660" s="27"/>
      <c r="Q660" s="27"/>
      <c r="R660" s="27"/>
      <c r="S660" s="27"/>
      <c r="T660" s="27"/>
      <c r="U660" s="27"/>
      <c r="V660" s="27"/>
      <c r="W660" s="27"/>
      <c r="X660" s="27"/>
      <c r="Y660" s="27"/>
      <c r="Z660" s="27"/>
      <c r="AA660" s="27"/>
    </row>
    <row r="661" ht="13.5" customHeight="1">
      <c r="A661" s="27"/>
      <c r="B661" s="27"/>
      <c r="C661" s="27"/>
      <c r="D661" s="27"/>
      <c r="E661" s="27"/>
      <c r="F661" s="78"/>
      <c r="G661" s="621"/>
      <c r="H661" s="27"/>
      <c r="I661" s="27"/>
      <c r="J661" s="27"/>
      <c r="K661" s="27"/>
      <c r="L661" s="27"/>
      <c r="M661" s="27"/>
      <c r="N661" s="27"/>
      <c r="O661" s="27"/>
      <c r="P661" s="27"/>
      <c r="Q661" s="27"/>
      <c r="R661" s="27"/>
      <c r="S661" s="27"/>
      <c r="T661" s="27"/>
      <c r="U661" s="27"/>
      <c r="V661" s="27"/>
      <c r="W661" s="27"/>
      <c r="X661" s="27"/>
      <c r="Y661" s="27"/>
      <c r="Z661" s="27"/>
      <c r="AA661" s="27"/>
    </row>
    <row r="662" ht="13.5" customHeight="1">
      <c r="A662" s="27"/>
      <c r="B662" s="27"/>
      <c r="C662" s="27"/>
      <c r="D662" s="27"/>
      <c r="E662" s="27"/>
      <c r="F662" s="78"/>
      <c r="G662" s="621"/>
      <c r="H662" s="27"/>
      <c r="I662" s="27"/>
      <c r="J662" s="27"/>
      <c r="K662" s="27"/>
      <c r="L662" s="27"/>
      <c r="M662" s="27"/>
      <c r="N662" s="27"/>
      <c r="O662" s="27"/>
      <c r="P662" s="27"/>
      <c r="Q662" s="27"/>
      <c r="R662" s="27"/>
      <c r="S662" s="27"/>
      <c r="T662" s="27"/>
      <c r="U662" s="27"/>
      <c r="V662" s="27"/>
      <c r="W662" s="27"/>
      <c r="X662" s="27"/>
      <c r="Y662" s="27"/>
      <c r="Z662" s="27"/>
      <c r="AA662" s="27"/>
    </row>
    <row r="663" ht="13.5" customHeight="1">
      <c r="A663" s="27"/>
      <c r="B663" s="27"/>
      <c r="C663" s="27"/>
      <c r="D663" s="27"/>
      <c r="E663" s="27"/>
      <c r="F663" s="78"/>
      <c r="G663" s="621"/>
      <c r="H663" s="27"/>
      <c r="I663" s="27"/>
      <c r="J663" s="27"/>
      <c r="K663" s="27"/>
      <c r="L663" s="27"/>
      <c r="M663" s="27"/>
      <c r="N663" s="27"/>
      <c r="O663" s="27"/>
      <c r="P663" s="27"/>
      <c r="Q663" s="27"/>
      <c r="R663" s="27"/>
      <c r="S663" s="27"/>
      <c r="T663" s="27"/>
      <c r="U663" s="27"/>
      <c r="V663" s="27"/>
      <c r="W663" s="27"/>
      <c r="X663" s="27"/>
      <c r="Y663" s="27"/>
      <c r="Z663" s="27"/>
      <c r="AA663" s="27"/>
    </row>
    <row r="664" ht="13.5" customHeight="1">
      <c r="A664" s="27"/>
      <c r="B664" s="27"/>
      <c r="C664" s="27"/>
      <c r="D664" s="27"/>
      <c r="E664" s="27"/>
      <c r="F664" s="78"/>
      <c r="G664" s="621"/>
      <c r="H664" s="27"/>
      <c r="I664" s="27"/>
      <c r="J664" s="27"/>
      <c r="K664" s="27"/>
      <c r="L664" s="27"/>
      <c r="M664" s="27"/>
      <c r="N664" s="27"/>
      <c r="O664" s="27"/>
      <c r="P664" s="27"/>
      <c r="Q664" s="27"/>
      <c r="R664" s="27"/>
      <c r="S664" s="27"/>
      <c r="T664" s="27"/>
      <c r="U664" s="27"/>
      <c r="V664" s="27"/>
      <c r="W664" s="27"/>
      <c r="X664" s="27"/>
      <c r="Y664" s="27"/>
      <c r="Z664" s="27"/>
      <c r="AA664" s="27"/>
    </row>
    <row r="665" ht="13.5" customHeight="1">
      <c r="A665" s="27"/>
      <c r="B665" s="27"/>
      <c r="C665" s="27"/>
      <c r="D665" s="27"/>
      <c r="E665" s="27"/>
      <c r="F665" s="78"/>
      <c r="G665" s="621"/>
      <c r="H665" s="27"/>
      <c r="I665" s="27"/>
      <c r="J665" s="27"/>
      <c r="K665" s="27"/>
      <c r="L665" s="27"/>
      <c r="M665" s="27"/>
      <c r="N665" s="27"/>
      <c r="O665" s="27"/>
      <c r="P665" s="27"/>
      <c r="Q665" s="27"/>
      <c r="R665" s="27"/>
      <c r="S665" s="27"/>
      <c r="T665" s="27"/>
      <c r="U665" s="27"/>
      <c r="V665" s="27"/>
      <c r="W665" s="27"/>
      <c r="X665" s="27"/>
      <c r="Y665" s="27"/>
      <c r="Z665" s="27"/>
      <c r="AA665" s="27"/>
    </row>
    <row r="666" ht="13.5" customHeight="1">
      <c r="A666" s="27"/>
      <c r="B666" s="27"/>
      <c r="C666" s="27"/>
      <c r="D666" s="27"/>
      <c r="E666" s="27"/>
      <c r="F666" s="78"/>
      <c r="G666" s="621"/>
      <c r="H666" s="27"/>
      <c r="I666" s="27"/>
      <c r="J666" s="27"/>
      <c r="K666" s="27"/>
      <c r="L666" s="27"/>
      <c r="M666" s="27"/>
      <c r="N666" s="27"/>
      <c r="O666" s="27"/>
      <c r="P666" s="27"/>
      <c r="Q666" s="27"/>
      <c r="R666" s="27"/>
      <c r="S666" s="27"/>
      <c r="T666" s="27"/>
      <c r="U666" s="27"/>
      <c r="V666" s="27"/>
      <c r="W666" s="27"/>
      <c r="X666" s="27"/>
      <c r="Y666" s="27"/>
      <c r="Z666" s="27"/>
      <c r="AA666" s="27"/>
    </row>
    <row r="667" ht="13.5" customHeight="1">
      <c r="A667" s="27"/>
      <c r="B667" s="27"/>
      <c r="C667" s="27"/>
      <c r="D667" s="27"/>
      <c r="E667" s="27"/>
      <c r="F667" s="78"/>
      <c r="G667" s="621"/>
      <c r="H667" s="27"/>
      <c r="I667" s="27"/>
      <c r="J667" s="27"/>
      <c r="K667" s="27"/>
      <c r="L667" s="27"/>
      <c r="M667" s="27"/>
      <c r="N667" s="27"/>
      <c r="O667" s="27"/>
      <c r="P667" s="27"/>
      <c r="Q667" s="27"/>
      <c r="R667" s="27"/>
      <c r="S667" s="27"/>
      <c r="T667" s="27"/>
      <c r="U667" s="27"/>
      <c r="V667" s="27"/>
      <c r="W667" s="27"/>
      <c r="X667" s="27"/>
      <c r="Y667" s="27"/>
      <c r="Z667" s="27"/>
      <c r="AA667" s="27"/>
    </row>
    <row r="668" ht="13.5" customHeight="1">
      <c r="A668" s="27"/>
      <c r="B668" s="27"/>
      <c r="C668" s="27"/>
      <c r="D668" s="27"/>
      <c r="E668" s="27"/>
      <c r="F668" s="78"/>
      <c r="G668" s="621"/>
      <c r="H668" s="27"/>
      <c r="I668" s="27"/>
      <c r="J668" s="27"/>
      <c r="K668" s="27"/>
      <c r="L668" s="27"/>
      <c r="M668" s="27"/>
      <c r="N668" s="27"/>
      <c r="O668" s="27"/>
      <c r="P668" s="27"/>
      <c r="Q668" s="27"/>
      <c r="R668" s="27"/>
      <c r="S668" s="27"/>
      <c r="T668" s="27"/>
      <c r="U668" s="27"/>
      <c r="V668" s="27"/>
      <c r="W668" s="27"/>
      <c r="X668" s="27"/>
      <c r="Y668" s="27"/>
      <c r="Z668" s="27"/>
      <c r="AA668" s="27"/>
    </row>
    <row r="669" ht="13.5" customHeight="1">
      <c r="A669" s="27"/>
      <c r="B669" s="27"/>
      <c r="C669" s="27"/>
      <c r="D669" s="27"/>
      <c r="E669" s="27"/>
      <c r="F669" s="78"/>
      <c r="G669" s="621"/>
      <c r="H669" s="27"/>
      <c r="I669" s="27"/>
      <c r="J669" s="27"/>
      <c r="K669" s="27"/>
      <c r="L669" s="27"/>
      <c r="M669" s="27"/>
      <c r="N669" s="27"/>
      <c r="O669" s="27"/>
      <c r="P669" s="27"/>
      <c r="Q669" s="27"/>
      <c r="R669" s="27"/>
      <c r="S669" s="27"/>
      <c r="T669" s="27"/>
      <c r="U669" s="27"/>
      <c r="V669" s="27"/>
      <c r="W669" s="27"/>
      <c r="X669" s="27"/>
      <c r="Y669" s="27"/>
      <c r="Z669" s="27"/>
      <c r="AA669" s="27"/>
    </row>
    <row r="670" ht="13.5" customHeight="1">
      <c r="A670" s="27"/>
      <c r="B670" s="27"/>
      <c r="C670" s="27"/>
      <c r="D670" s="27"/>
      <c r="E670" s="27"/>
      <c r="F670" s="78"/>
      <c r="G670" s="621"/>
      <c r="H670" s="27"/>
      <c r="I670" s="27"/>
      <c r="J670" s="27"/>
      <c r="K670" s="27"/>
      <c r="L670" s="27"/>
      <c r="M670" s="27"/>
      <c r="N670" s="27"/>
      <c r="O670" s="27"/>
      <c r="P670" s="27"/>
      <c r="Q670" s="27"/>
      <c r="R670" s="27"/>
      <c r="S670" s="27"/>
      <c r="T670" s="27"/>
      <c r="U670" s="27"/>
      <c r="V670" s="27"/>
      <c r="W670" s="27"/>
      <c r="X670" s="27"/>
      <c r="Y670" s="27"/>
      <c r="Z670" s="27"/>
      <c r="AA670" s="27"/>
    </row>
    <row r="671" ht="13.5" customHeight="1">
      <c r="A671" s="27"/>
      <c r="B671" s="27"/>
      <c r="C671" s="27"/>
      <c r="D671" s="27"/>
      <c r="E671" s="27"/>
      <c r="F671" s="78"/>
      <c r="G671" s="621"/>
      <c r="H671" s="27"/>
      <c r="I671" s="27"/>
      <c r="J671" s="27"/>
      <c r="K671" s="27"/>
      <c r="L671" s="27"/>
      <c r="M671" s="27"/>
      <c r="N671" s="27"/>
      <c r="O671" s="27"/>
      <c r="P671" s="27"/>
      <c r="Q671" s="27"/>
      <c r="R671" s="27"/>
      <c r="S671" s="27"/>
      <c r="T671" s="27"/>
      <c r="U671" s="27"/>
      <c r="V671" s="27"/>
      <c r="W671" s="27"/>
      <c r="X671" s="27"/>
      <c r="Y671" s="27"/>
      <c r="Z671" s="27"/>
      <c r="AA671" s="27"/>
    </row>
    <row r="672" ht="13.5" customHeight="1">
      <c r="A672" s="27"/>
      <c r="B672" s="27"/>
      <c r="C672" s="27"/>
      <c r="D672" s="27"/>
      <c r="E672" s="27"/>
      <c r="F672" s="78"/>
      <c r="G672" s="621"/>
      <c r="H672" s="27"/>
      <c r="I672" s="27"/>
      <c r="J672" s="27"/>
      <c r="K672" s="27"/>
      <c r="L672" s="27"/>
      <c r="M672" s="27"/>
      <c r="N672" s="27"/>
      <c r="O672" s="27"/>
      <c r="P672" s="27"/>
      <c r="Q672" s="27"/>
      <c r="R672" s="27"/>
      <c r="S672" s="27"/>
      <c r="T672" s="27"/>
      <c r="U672" s="27"/>
      <c r="V672" s="27"/>
      <c r="W672" s="27"/>
      <c r="X672" s="27"/>
      <c r="Y672" s="27"/>
      <c r="Z672" s="27"/>
      <c r="AA672" s="27"/>
    </row>
    <row r="673" ht="13.5" customHeight="1">
      <c r="A673" s="27"/>
      <c r="B673" s="27"/>
      <c r="C673" s="27"/>
      <c r="D673" s="27"/>
      <c r="E673" s="27"/>
      <c r="F673" s="78"/>
      <c r="G673" s="621"/>
      <c r="H673" s="27"/>
      <c r="I673" s="27"/>
      <c r="J673" s="27"/>
      <c r="K673" s="27"/>
      <c r="L673" s="27"/>
      <c r="M673" s="27"/>
      <c r="N673" s="27"/>
      <c r="O673" s="27"/>
      <c r="P673" s="27"/>
      <c r="Q673" s="27"/>
      <c r="R673" s="27"/>
      <c r="S673" s="27"/>
      <c r="T673" s="27"/>
      <c r="U673" s="27"/>
      <c r="V673" s="27"/>
      <c r="W673" s="27"/>
      <c r="X673" s="27"/>
      <c r="Y673" s="27"/>
      <c r="Z673" s="27"/>
      <c r="AA673" s="27"/>
    </row>
    <row r="674" ht="13.5" customHeight="1">
      <c r="A674" s="27"/>
      <c r="B674" s="27"/>
      <c r="C674" s="27"/>
      <c r="D674" s="27"/>
      <c r="E674" s="27"/>
      <c r="F674" s="78"/>
      <c r="G674" s="621"/>
      <c r="H674" s="27"/>
      <c r="I674" s="27"/>
      <c r="J674" s="27"/>
      <c r="K674" s="27"/>
      <c r="L674" s="27"/>
      <c r="M674" s="27"/>
      <c r="N674" s="27"/>
      <c r="O674" s="27"/>
      <c r="P674" s="27"/>
      <c r="Q674" s="27"/>
      <c r="R674" s="27"/>
      <c r="S674" s="27"/>
      <c r="T674" s="27"/>
      <c r="U674" s="27"/>
      <c r="V674" s="27"/>
      <c r="W674" s="27"/>
      <c r="X674" s="27"/>
      <c r="Y674" s="27"/>
      <c r="Z674" s="27"/>
      <c r="AA674" s="27"/>
    </row>
    <row r="675" ht="13.5" customHeight="1">
      <c r="A675" s="27"/>
      <c r="B675" s="27"/>
      <c r="C675" s="27"/>
      <c r="D675" s="27"/>
      <c r="E675" s="27"/>
      <c r="F675" s="78"/>
      <c r="G675" s="621"/>
      <c r="H675" s="27"/>
      <c r="I675" s="27"/>
      <c r="J675" s="27"/>
      <c r="K675" s="27"/>
      <c r="L675" s="27"/>
      <c r="M675" s="27"/>
      <c r="N675" s="27"/>
      <c r="O675" s="27"/>
      <c r="P675" s="27"/>
      <c r="Q675" s="27"/>
      <c r="R675" s="27"/>
      <c r="S675" s="27"/>
      <c r="T675" s="27"/>
      <c r="U675" s="27"/>
      <c r="V675" s="27"/>
      <c r="W675" s="27"/>
      <c r="X675" s="27"/>
      <c r="Y675" s="27"/>
      <c r="Z675" s="27"/>
      <c r="AA675" s="27"/>
    </row>
    <row r="676" ht="13.5" customHeight="1">
      <c r="A676" s="27"/>
      <c r="B676" s="27"/>
      <c r="C676" s="27"/>
      <c r="D676" s="27"/>
      <c r="E676" s="27"/>
      <c r="F676" s="78"/>
      <c r="G676" s="621"/>
      <c r="H676" s="27"/>
      <c r="I676" s="27"/>
      <c r="J676" s="27"/>
      <c r="K676" s="27"/>
      <c r="L676" s="27"/>
      <c r="M676" s="27"/>
      <c r="N676" s="27"/>
      <c r="O676" s="27"/>
      <c r="P676" s="27"/>
      <c r="Q676" s="27"/>
      <c r="R676" s="27"/>
      <c r="S676" s="27"/>
      <c r="T676" s="27"/>
      <c r="U676" s="27"/>
      <c r="V676" s="27"/>
      <c r="W676" s="27"/>
      <c r="X676" s="27"/>
      <c r="Y676" s="27"/>
      <c r="Z676" s="27"/>
      <c r="AA676" s="27"/>
    </row>
    <row r="677" ht="13.5" customHeight="1">
      <c r="A677" s="27"/>
      <c r="B677" s="27"/>
      <c r="C677" s="27"/>
      <c r="D677" s="27"/>
      <c r="E677" s="27"/>
      <c r="F677" s="78"/>
      <c r="G677" s="621"/>
      <c r="H677" s="27"/>
      <c r="I677" s="27"/>
      <c r="J677" s="27"/>
      <c r="K677" s="27"/>
      <c r="L677" s="27"/>
      <c r="M677" s="27"/>
      <c r="N677" s="27"/>
      <c r="O677" s="27"/>
      <c r="P677" s="27"/>
      <c r="Q677" s="27"/>
      <c r="R677" s="27"/>
      <c r="S677" s="27"/>
      <c r="T677" s="27"/>
      <c r="U677" s="27"/>
      <c r="V677" s="27"/>
      <c r="W677" s="27"/>
      <c r="X677" s="27"/>
      <c r="Y677" s="27"/>
      <c r="Z677" s="27"/>
      <c r="AA677" s="27"/>
    </row>
    <row r="678" ht="13.5" customHeight="1">
      <c r="A678" s="27"/>
      <c r="B678" s="27"/>
      <c r="C678" s="27"/>
      <c r="D678" s="27"/>
      <c r="E678" s="27"/>
      <c r="F678" s="78"/>
      <c r="G678" s="621"/>
      <c r="H678" s="27"/>
      <c r="I678" s="27"/>
      <c r="J678" s="27"/>
      <c r="K678" s="27"/>
      <c r="L678" s="27"/>
      <c r="M678" s="27"/>
      <c r="N678" s="27"/>
      <c r="O678" s="27"/>
      <c r="P678" s="27"/>
      <c r="Q678" s="27"/>
      <c r="R678" s="27"/>
      <c r="S678" s="27"/>
      <c r="T678" s="27"/>
      <c r="U678" s="27"/>
      <c r="V678" s="27"/>
      <c r="W678" s="27"/>
      <c r="X678" s="27"/>
      <c r="Y678" s="27"/>
      <c r="Z678" s="27"/>
      <c r="AA678" s="27"/>
    </row>
    <row r="679" ht="13.5" customHeight="1">
      <c r="A679" s="27"/>
      <c r="B679" s="27"/>
      <c r="C679" s="27"/>
      <c r="D679" s="27"/>
      <c r="E679" s="27"/>
      <c r="F679" s="78"/>
      <c r="G679" s="621"/>
      <c r="H679" s="27"/>
      <c r="I679" s="27"/>
      <c r="J679" s="27"/>
      <c r="K679" s="27"/>
      <c r="L679" s="27"/>
      <c r="M679" s="27"/>
      <c r="N679" s="27"/>
      <c r="O679" s="27"/>
      <c r="P679" s="27"/>
      <c r="Q679" s="27"/>
      <c r="R679" s="27"/>
      <c r="S679" s="27"/>
      <c r="T679" s="27"/>
      <c r="U679" s="27"/>
      <c r="V679" s="27"/>
      <c r="W679" s="27"/>
      <c r="X679" s="27"/>
      <c r="Y679" s="27"/>
      <c r="Z679" s="27"/>
      <c r="AA679" s="27"/>
    </row>
    <row r="680" ht="13.5" customHeight="1">
      <c r="A680" s="27"/>
      <c r="B680" s="27"/>
      <c r="C680" s="27"/>
      <c r="D680" s="27"/>
      <c r="E680" s="27"/>
      <c r="F680" s="78"/>
      <c r="G680" s="621"/>
      <c r="H680" s="27"/>
      <c r="I680" s="27"/>
      <c r="J680" s="27"/>
      <c r="K680" s="27"/>
      <c r="L680" s="27"/>
      <c r="M680" s="27"/>
      <c r="N680" s="27"/>
      <c r="O680" s="27"/>
      <c r="P680" s="27"/>
      <c r="Q680" s="27"/>
      <c r="R680" s="27"/>
      <c r="S680" s="27"/>
      <c r="T680" s="27"/>
      <c r="U680" s="27"/>
      <c r="V680" s="27"/>
      <c r="W680" s="27"/>
      <c r="X680" s="27"/>
      <c r="Y680" s="27"/>
      <c r="Z680" s="27"/>
      <c r="AA680" s="27"/>
    </row>
    <row r="681" ht="13.5" customHeight="1">
      <c r="A681" s="27"/>
      <c r="B681" s="27"/>
      <c r="C681" s="27"/>
      <c r="D681" s="27"/>
      <c r="E681" s="27"/>
      <c r="F681" s="78"/>
      <c r="G681" s="621"/>
      <c r="H681" s="27"/>
      <c r="I681" s="27"/>
      <c r="J681" s="27"/>
      <c r="K681" s="27"/>
      <c r="L681" s="27"/>
      <c r="M681" s="27"/>
      <c r="N681" s="27"/>
      <c r="O681" s="27"/>
      <c r="P681" s="27"/>
      <c r="Q681" s="27"/>
      <c r="R681" s="27"/>
      <c r="S681" s="27"/>
      <c r="T681" s="27"/>
      <c r="U681" s="27"/>
      <c r="V681" s="27"/>
      <c r="W681" s="27"/>
      <c r="X681" s="27"/>
      <c r="Y681" s="27"/>
      <c r="Z681" s="27"/>
      <c r="AA681" s="27"/>
    </row>
    <row r="682" ht="13.5" customHeight="1">
      <c r="A682" s="27"/>
      <c r="B682" s="27"/>
      <c r="C682" s="27"/>
      <c r="D682" s="27"/>
      <c r="E682" s="27"/>
      <c r="F682" s="78"/>
      <c r="G682" s="621"/>
      <c r="H682" s="27"/>
      <c r="I682" s="27"/>
      <c r="J682" s="27"/>
      <c r="K682" s="27"/>
      <c r="L682" s="27"/>
      <c r="M682" s="27"/>
      <c r="N682" s="27"/>
      <c r="O682" s="27"/>
      <c r="P682" s="27"/>
      <c r="Q682" s="27"/>
      <c r="R682" s="27"/>
      <c r="S682" s="27"/>
      <c r="T682" s="27"/>
      <c r="U682" s="27"/>
      <c r="V682" s="27"/>
      <c r="W682" s="27"/>
      <c r="X682" s="27"/>
      <c r="Y682" s="27"/>
      <c r="Z682" s="27"/>
      <c r="AA682" s="27"/>
    </row>
    <row r="683" ht="13.5" customHeight="1">
      <c r="A683" s="27"/>
      <c r="B683" s="27"/>
      <c r="C683" s="27"/>
      <c r="D683" s="27"/>
      <c r="E683" s="27"/>
      <c r="F683" s="78"/>
      <c r="G683" s="621"/>
      <c r="H683" s="27"/>
      <c r="I683" s="27"/>
      <c r="J683" s="27"/>
      <c r="K683" s="27"/>
      <c r="L683" s="27"/>
      <c r="M683" s="27"/>
      <c r="N683" s="27"/>
      <c r="O683" s="27"/>
      <c r="P683" s="27"/>
      <c r="Q683" s="27"/>
      <c r="R683" s="27"/>
      <c r="S683" s="27"/>
      <c r="T683" s="27"/>
      <c r="U683" s="27"/>
      <c r="V683" s="27"/>
      <c r="W683" s="27"/>
      <c r="X683" s="27"/>
      <c r="Y683" s="27"/>
      <c r="Z683" s="27"/>
      <c r="AA683" s="27"/>
    </row>
    <row r="684" ht="13.5" customHeight="1">
      <c r="A684" s="27"/>
      <c r="B684" s="27"/>
      <c r="C684" s="27"/>
      <c r="D684" s="27"/>
      <c r="E684" s="27"/>
      <c r="F684" s="78"/>
      <c r="G684" s="621"/>
      <c r="H684" s="27"/>
      <c r="I684" s="27"/>
      <c r="J684" s="27"/>
      <c r="K684" s="27"/>
      <c r="L684" s="27"/>
      <c r="M684" s="27"/>
      <c r="N684" s="27"/>
      <c r="O684" s="27"/>
      <c r="P684" s="27"/>
      <c r="Q684" s="27"/>
      <c r="R684" s="27"/>
      <c r="S684" s="27"/>
      <c r="T684" s="27"/>
      <c r="U684" s="27"/>
      <c r="V684" s="27"/>
      <c r="W684" s="27"/>
      <c r="X684" s="27"/>
      <c r="Y684" s="27"/>
      <c r="Z684" s="27"/>
      <c r="AA684" s="27"/>
    </row>
    <row r="685" ht="13.5" customHeight="1">
      <c r="A685" s="27"/>
      <c r="B685" s="27"/>
      <c r="C685" s="27"/>
      <c r="D685" s="27"/>
      <c r="E685" s="27"/>
      <c r="F685" s="78"/>
      <c r="G685" s="621"/>
      <c r="H685" s="27"/>
      <c r="I685" s="27"/>
      <c r="J685" s="27"/>
      <c r="K685" s="27"/>
      <c r="L685" s="27"/>
      <c r="M685" s="27"/>
      <c r="N685" s="27"/>
      <c r="O685" s="27"/>
      <c r="P685" s="27"/>
      <c r="Q685" s="27"/>
      <c r="R685" s="27"/>
      <c r="S685" s="27"/>
      <c r="T685" s="27"/>
      <c r="U685" s="27"/>
      <c r="V685" s="27"/>
      <c r="W685" s="27"/>
      <c r="X685" s="27"/>
      <c r="Y685" s="27"/>
      <c r="Z685" s="27"/>
      <c r="AA685" s="27"/>
    </row>
    <row r="686" ht="13.5" customHeight="1">
      <c r="A686" s="27"/>
      <c r="B686" s="27"/>
      <c r="C686" s="27"/>
      <c r="D686" s="27"/>
      <c r="E686" s="27"/>
      <c r="F686" s="78"/>
      <c r="G686" s="621"/>
      <c r="H686" s="27"/>
      <c r="I686" s="27"/>
      <c r="J686" s="27"/>
      <c r="K686" s="27"/>
      <c r="L686" s="27"/>
      <c r="M686" s="27"/>
      <c r="N686" s="27"/>
      <c r="O686" s="27"/>
      <c r="P686" s="27"/>
      <c r="Q686" s="27"/>
      <c r="R686" s="27"/>
      <c r="S686" s="27"/>
      <c r="T686" s="27"/>
      <c r="U686" s="27"/>
      <c r="V686" s="27"/>
      <c r="W686" s="27"/>
      <c r="X686" s="27"/>
      <c r="Y686" s="27"/>
      <c r="Z686" s="27"/>
      <c r="AA686" s="27"/>
    </row>
    <row r="687" ht="13.5" customHeight="1">
      <c r="A687" s="27"/>
      <c r="B687" s="27"/>
      <c r="C687" s="27"/>
      <c r="D687" s="27"/>
      <c r="E687" s="27"/>
      <c r="F687" s="78"/>
      <c r="G687" s="621"/>
      <c r="H687" s="27"/>
      <c r="I687" s="27"/>
      <c r="J687" s="27"/>
      <c r="K687" s="27"/>
      <c r="L687" s="27"/>
      <c r="M687" s="27"/>
      <c r="N687" s="27"/>
      <c r="O687" s="27"/>
      <c r="P687" s="27"/>
      <c r="Q687" s="27"/>
      <c r="R687" s="27"/>
      <c r="S687" s="27"/>
      <c r="T687" s="27"/>
      <c r="U687" s="27"/>
      <c r="V687" s="27"/>
      <c r="W687" s="27"/>
      <c r="X687" s="27"/>
      <c r="Y687" s="27"/>
      <c r="Z687" s="27"/>
      <c r="AA687" s="27"/>
    </row>
    <row r="688" ht="13.5" customHeight="1">
      <c r="A688" s="27"/>
      <c r="B688" s="27"/>
      <c r="C688" s="27"/>
      <c r="D688" s="27"/>
      <c r="E688" s="27"/>
      <c r="F688" s="78"/>
      <c r="G688" s="621"/>
      <c r="H688" s="27"/>
      <c r="I688" s="27"/>
      <c r="J688" s="27"/>
      <c r="K688" s="27"/>
      <c r="L688" s="27"/>
      <c r="M688" s="27"/>
      <c r="N688" s="27"/>
      <c r="O688" s="27"/>
      <c r="P688" s="27"/>
      <c r="Q688" s="27"/>
      <c r="R688" s="27"/>
      <c r="S688" s="27"/>
      <c r="T688" s="27"/>
      <c r="U688" s="27"/>
      <c r="V688" s="27"/>
      <c r="W688" s="27"/>
      <c r="X688" s="27"/>
      <c r="Y688" s="27"/>
      <c r="Z688" s="27"/>
      <c r="AA688" s="27"/>
    </row>
    <row r="689" ht="13.5" customHeight="1">
      <c r="A689" s="27"/>
      <c r="B689" s="27"/>
      <c r="C689" s="27"/>
      <c r="D689" s="27"/>
      <c r="E689" s="27"/>
      <c r="F689" s="78"/>
      <c r="G689" s="621"/>
      <c r="H689" s="27"/>
      <c r="I689" s="27"/>
      <c r="J689" s="27"/>
      <c r="K689" s="27"/>
      <c r="L689" s="27"/>
      <c r="M689" s="27"/>
      <c r="N689" s="27"/>
      <c r="O689" s="27"/>
      <c r="P689" s="27"/>
      <c r="Q689" s="27"/>
      <c r="R689" s="27"/>
      <c r="S689" s="27"/>
      <c r="T689" s="27"/>
      <c r="U689" s="27"/>
      <c r="V689" s="27"/>
      <c r="W689" s="27"/>
      <c r="X689" s="27"/>
      <c r="Y689" s="27"/>
      <c r="Z689" s="27"/>
      <c r="AA689" s="27"/>
    </row>
    <row r="690" ht="13.5" customHeight="1">
      <c r="A690" s="27"/>
      <c r="B690" s="27"/>
      <c r="C690" s="27"/>
      <c r="D690" s="27"/>
      <c r="E690" s="27"/>
      <c r="F690" s="78"/>
      <c r="G690" s="621"/>
      <c r="H690" s="27"/>
      <c r="I690" s="27"/>
      <c r="J690" s="27"/>
      <c r="K690" s="27"/>
      <c r="L690" s="27"/>
      <c r="M690" s="27"/>
      <c r="N690" s="27"/>
      <c r="O690" s="27"/>
      <c r="P690" s="27"/>
      <c r="Q690" s="27"/>
      <c r="R690" s="27"/>
      <c r="S690" s="27"/>
      <c r="T690" s="27"/>
      <c r="U690" s="27"/>
      <c r="V690" s="27"/>
      <c r="W690" s="27"/>
      <c r="X690" s="27"/>
      <c r="Y690" s="27"/>
      <c r="Z690" s="27"/>
      <c r="AA690" s="27"/>
    </row>
    <row r="691" ht="13.5" customHeight="1">
      <c r="A691" s="27"/>
      <c r="B691" s="27"/>
      <c r="C691" s="27"/>
      <c r="D691" s="27"/>
      <c r="E691" s="27"/>
      <c r="F691" s="78"/>
      <c r="G691" s="621"/>
      <c r="H691" s="27"/>
      <c r="I691" s="27"/>
      <c r="J691" s="27"/>
      <c r="K691" s="27"/>
      <c r="L691" s="27"/>
      <c r="M691" s="27"/>
      <c r="N691" s="27"/>
      <c r="O691" s="27"/>
      <c r="P691" s="27"/>
      <c r="Q691" s="27"/>
      <c r="R691" s="27"/>
      <c r="S691" s="27"/>
      <c r="T691" s="27"/>
      <c r="U691" s="27"/>
      <c r="V691" s="27"/>
      <c r="W691" s="27"/>
      <c r="X691" s="27"/>
      <c r="Y691" s="27"/>
      <c r="Z691" s="27"/>
      <c r="AA691" s="27"/>
    </row>
    <row r="692" ht="13.5" customHeight="1">
      <c r="A692" s="27"/>
      <c r="B692" s="27"/>
      <c r="C692" s="27"/>
      <c r="D692" s="27"/>
      <c r="E692" s="27"/>
      <c r="F692" s="78"/>
      <c r="G692" s="621"/>
      <c r="H692" s="27"/>
      <c r="I692" s="27"/>
      <c r="J692" s="27"/>
      <c r="K692" s="27"/>
      <c r="L692" s="27"/>
      <c r="M692" s="27"/>
      <c r="N692" s="27"/>
      <c r="O692" s="27"/>
      <c r="P692" s="27"/>
      <c r="Q692" s="27"/>
      <c r="R692" s="27"/>
      <c r="S692" s="27"/>
      <c r="T692" s="27"/>
      <c r="U692" s="27"/>
      <c r="V692" s="27"/>
      <c r="W692" s="27"/>
      <c r="X692" s="27"/>
      <c r="Y692" s="27"/>
      <c r="Z692" s="27"/>
      <c r="AA692" s="27"/>
    </row>
    <row r="693" ht="13.5" customHeight="1">
      <c r="A693" s="27"/>
      <c r="B693" s="27"/>
      <c r="C693" s="27"/>
      <c r="D693" s="27"/>
      <c r="E693" s="27"/>
      <c r="F693" s="78"/>
      <c r="G693" s="621"/>
      <c r="H693" s="27"/>
      <c r="I693" s="27"/>
      <c r="J693" s="27"/>
      <c r="K693" s="27"/>
      <c r="L693" s="27"/>
      <c r="M693" s="27"/>
      <c r="N693" s="27"/>
      <c r="O693" s="27"/>
      <c r="P693" s="27"/>
      <c r="Q693" s="27"/>
      <c r="R693" s="27"/>
      <c r="S693" s="27"/>
      <c r="T693" s="27"/>
      <c r="U693" s="27"/>
      <c r="V693" s="27"/>
      <c r="W693" s="27"/>
      <c r="X693" s="27"/>
      <c r="Y693" s="27"/>
      <c r="Z693" s="27"/>
      <c r="AA693" s="27"/>
    </row>
    <row r="694" ht="13.5" customHeight="1">
      <c r="A694" s="27"/>
      <c r="B694" s="27"/>
      <c r="C694" s="27"/>
      <c r="D694" s="27"/>
      <c r="E694" s="27"/>
      <c r="F694" s="78"/>
      <c r="G694" s="621"/>
      <c r="H694" s="27"/>
      <c r="I694" s="27"/>
      <c r="J694" s="27"/>
      <c r="K694" s="27"/>
      <c r="L694" s="27"/>
      <c r="M694" s="27"/>
      <c r="N694" s="27"/>
      <c r="O694" s="27"/>
      <c r="P694" s="27"/>
      <c r="Q694" s="27"/>
      <c r="R694" s="27"/>
      <c r="S694" s="27"/>
      <c r="T694" s="27"/>
      <c r="U694" s="27"/>
      <c r="V694" s="27"/>
      <c r="W694" s="27"/>
      <c r="X694" s="27"/>
      <c r="Y694" s="27"/>
      <c r="Z694" s="27"/>
      <c r="AA694" s="27"/>
    </row>
    <row r="695" ht="13.5" customHeight="1">
      <c r="A695" s="27"/>
      <c r="B695" s="27"/>
      <c r="C695" s="27"/>
      <c r="D695" s="27"/>
      <c r="E695" s="27"/>
      <c r="F695" s="78"/>
      <c r="G695" s="621"/>
      <c r="H695" s="27"/>
      <c r="I695" s="27"/>
      <c r="J695" s="27"/>
      <c r="K695" s="27"/>
      <c r="L695" s="27"/>
      <c r="M695" s="27"/>
      <c r="N695" s="27"/>
      <c r="O695" s="27"/>
      <c r="P695" s="27"/>
      <c r="Q695" s="27"/>
      <c r="R695" s="27"/>
      <c r="S695" s="27"/>
      <c r="T695" s="27"/>
      <c r="U695" s="27"/>
      <c r="V695" s="27"/>
      <c r="W695" s="27"/>
      <c r="X695" s="27"/>
      <c r="Y695" s="27"/>
      <c r="Z695" s="27"/>
      <c r="AA695" s="27"/>
    </row>
    <row r="696" ht="13.5" customHeight="1">
      <c r="A696" s="27"/>
      <c r="B696" s="27"/>
      <c r="C696" s="27"/>
      <c r="D696" s="27"/>
      <c r="E696" s="27"/>
      <c r="F696" s="78"/>
      <c r="G696" s="621"/>
      <c r="H696" s="27"/>
      <c r="I696" s="27"/>
      <c r="J696" s="27"/>
      <c r="K696" s="27"/>
      <c r="L696" s="27"/>
      <c r="M696" s="27"/>
      <c r="N696" s="27"/>
      <c r="O696" s="27"/>
      <c r="P696" s="27"/>
      <c r="Q696" s="27"/>
      <c r="R696" s="27"/>
      <c r="S696" s="27"/>
      <c r="T696" s="27"/>
      <c r="U696" s="27"/>
      <c r="V696" s="27"/>
      <c r="W696" s="27"/>
      <c r="X696" s="27"/>
      <c r="Y696" s="27"/>
      <c r="Z696" s="27"/>
      <c r="AA696" s="27"/>
    </row>
    <row r="697" ht="13.5" customHeight="1">
      <c r="A697" s="27"/>
      <c r="B697" s="27"/>
      <c r="C697" s="27"/>
      <c r="D697" s="27"/>
      <c r="E697" s="27"/>
      <c r="F697" s="78"/>
      <c r="G697" s="621"/>
      <c r="H697" s="27"/>
      <c r="I697" s="27"/>
      <c r="J697" s="27"/>
      <c r="K697" s="27"/>
      <c r="L697" s="27"/>
      <c r="M697" s="27"/>
      <c r="N697" s="27"/>
      <c r="O697" s="27"/>
      <c r="P697" s="27"/>
      <c r="Q697" s="27"/>
      <c r="R697" s="27"/>
      <c r="S697" s="27"/>
      <c r="T697" s="27"/>
      <c r="U697" s="27"/>
      <c r="V697" s="27"/>
      <c r="W697" s="27"/>
      <c r="X697" s="27"/>
      <c r="Y697" s="27"/>
      <c r="Z697" s="27"/>
      <c r="AA697" s="27"/>
    </row>
    <row r="698" ht="13.5" customHeight="1">
      <c r="A698" s="27"/>
      <c r="B698" s="27"/>
      <c r="C698" s="27"/>
      <c r="D698" s="27"/>
      <c r="E698" s="27"/>
      <c r="F698" s="78"/>
      <c r="G698" s="621"/>
      <c r="H698" s="27"/>
      <c r="I698" s="27"/>
      <c r="J698" s="27"/>
      <c r="K698" s="27"/>
      <c r="L698" s="27"/>
      <c r="M698" s="27"/>
      <c r="N698" s="27"/>
      <c r="O698" s="27"/>
      <c r="P698" s="27"/>
      <c r="Q698" s="27"/>
      <c r="R698" s="27"/>
      <c r="S698" s="27"/>
      <c r="T698" s="27"/>
      <c r="U698" s="27"/>
      <c r="V698" s="27"/>
      <c r="W698" s="27"/>
      <c r="X698" s="27"/>
      <c r="Y698" s="27"/>
      <c r="Z698" s="27"/>
      <c r="AA698" s="27"/>
    </row>
    <row r="699" ht="13.5" customHeight="1">
      <c r="A699" s="27"/>
      <c r="B699" s="27"/>
      <c r="C699" s="27"/>
      <c r="D699" s="27"/>
      <c r="E699" s="27"/>
      <c r="F699" s="78"/>
      <c r="G699" s="621"/>
      <c r="H699" s="27"/>
      <c r="I699" s="27"/>
      <c r="J699" s="27"/>
      <c r="K699" s="27"/>
      <c r="L699" s="27"/>
      <c r="M699" s="27"/>
      <c r="N699" s="27"/>
      <c r="O699" s="27"/>
      <c r="P699" s="27"/>
      <c r="Q699" s="27"/>
      <c r="R699" s="27"/>
      <c r="S699" s="27"/>
      <c r="T699" s="27"/>
      <c r="U699" s="27"/>
      <c r="V699" s="27"/>
      <c r="W699" s="27"/>
      <c r="X699" s="27"/>
      <c r="Y699" s="27"/>
      <c r="Z699" s="27"/>
      <c r="AA699" s="27"/>
    </row>
    <row r="700" ht="13.5" customHeight="1">
      <c r="A700" s="27"/>
      <c r="B700" s="27"/>
      <c r="C700" s="27"/>
      <c r="D700" s="27"/>
      <c r="E700" s="27"/>
      <c r="F700" s="78"/>
      <c r="G700" s="621"/>
      <c r="H700" s="27"/>
      <c r="I700" s="27"/>
      <c r="J700" s="27"/>
      <c r="K700" s="27"/>
      <c r="L700" s="27"/>
      <c r="M700" s="27"/>
      <c r="N700" s="27"/>
      <c r="O700" s="27"/>
      <c r="P700" s="27"/>
      <c r="Q700" s="27"/>
      <c r="R700" s="27"/>
      <c r="S700" s="27"/>
      <c r="T700" s="27"/>
      <c r="U700" s="27"/>
      <c r="V700" s="27"/>
      <c r="W700" s="27"/>
      <c r="X700" s="27"/>
      <c r="Y700" s="27"/>
      <c r="Z700" s="27"/>
      <c r="AA700" s="27"/>
    </row>
    <row r="701" ht="13.5" customHeight="1">
      <c r="A701" s="27"/>
      <c r="B701" s="27"/>
      <c r="C701" s="27"/>
      <c r="D701" s="27"/>
      <c r="E701" s="27"/>
      <c r="F701" s="78"/>
      <c r="G701" s="621"/>
      <c r="H701" s="27"/>
      <c r="I701" s="27"/>
      <c r="J701" s="27"/>
      <c r="K701" s="27"/>
      <c r="L701" s="27"/>
      <c r="M701" s="27"/>
      <c r="N701" s="27"/>
      <c r="O701" s="27"/>
      <c r="P701" s="27"/>
      <c r="Q701" s="27"/>
      <c r="R701" s="27"/>
      <c r="S701" s="27"/>
      <c r="T701" s="27"/>
      <c r="U701" s="27"/>
      <c r="V701" s="27"/>
      <c r="W701" s="27"/>
      <c r="X701" s="27"/>
      <c r="Y701" s="27"/>
      <c r="Z701" s="27"/>
      <c r="AA701" s="27"/>
    </row>
    <row r="702" ht="13.5" customHeight="1">
      <c r="A702" s="27"/>
      <c r="B702" s="27"/>
      <c r="C702" s="27"/>
      <c r="D702" s="27"/>
      <c r="E702" s="27"/>
      <c r="F702" s="78"/>
      <c r="G702" s="621"/>
      <c r="H702" s="27"/>
      <c r="I702" s="27"/>
      <c r="J702" s="27"/>
      <c r="K702" s="27"/>
      <c r="L702" s="27"/>
      <c r="M702" s="27"/>
      <c r="N702" s="27"/>
      <c r="O702" s="27"/>
      <c r="P702" s="27"/>
      <c r="Q702" s="27"/>
      <c r="R702" s="27"/>
      <c r="S702" s="27"/>
      <c r="T702" s="27"/>
      <c r="U702" s="27"/>
      <c r="V702" s="27"/>
      <c r="W702" s="27"/>
      <c r="X702" s="27"/>
      <c r="Y702" s="27"/>
      <c r="Z702" s="27"/>
      <c r="AA702" s="27"/>
    </row>
    <row r="703" ht="13.5" customHeight="1">
      <c r="A703" s="27"/>
      <c r="B703" s="27"/>
      <c r="C703" s="27"/>
      <c r="D703" s="27"/>
      <c r="E703" s="27"/>
      <c r="F703" s="78"/>
      <c r="G703" s="621"/>
      <c r="H703" s="27"/>
      <c r="I703" s="27"/>
      <c r="J703" s="27"/>
      <c r="K703" s="27"/>
      <c r="L703" s="27"/>
      <c r="M703" s="27"/>
      <c r="N703" s="27"/>
      <c r="O703" s="27"/>
      <c r="P703" s="27"/>
      <c r="Q703" s="27"/>
      <c r="R703" s="27"/>
      <c r="S703" s="27"/>
      <c r="T703" s="27"/>
      <c r="U703" s="27"/>
      <c r="V703" s="27"/>
      <c r="W703" s="27"/>
      <c r="X703" s="27"/>
      <c r="Y703" s="27"/>
      <c r="Z703" s="27"/>
      <c r="AA703" s="27"/>
    </row>
    <row r="704" ht="13.5" customHeight="1">
      <c r="A704" s="27"/>
      <c r="B704" s="27"/>
      <c r="C704" s="27"/>
      <c r="D704" s="27"/>
      <c r="E704" s="27"/>
      <c r="F704" s="78"/>
      <c r="G704" s="621"/>
      <c r="H704" s="27"/>
      <c r="I704" s="27"/>
      <c r="J704" s="27"/>
      <c r="K704" s="27"/>
      <c r="L704" s="27"/>
      <c r="M704" s="27"/>
      <c r="N704" s="27"/>
      <c r="O704" s="27"/>
      <c r="P704" s="27"/>
      <c r="Q704" s="27"/>
      <c r="R704" s="27"/>
      <c r="S704" s="27"/>
      <c r="T704" s="27"/>
      <c r="U704" s="27"/>
      <c r="V704" s="27"/>
      <c r="W704" s="27"/>
      <c r="X704" s="27"/>
      <c r="Y704" s="27"/>
      <c r="Z704" s="27"/>
      <c r="AA704" s="27"/>
    </row>
    <row r="705" ht="13.5" customHeight="1">
      <c r="A705" s="27"/>
      <c r="B705" s="27"/>
      <c r="C705" s="27"/>
      <c r="D705" s="27"/>
      <c r="E705" s="27"/>
      <c r="F705" s="78"/>
      <c r="G705" s="621"/>
      <c r="H705" s="27"/>
      <c r="I705" s="27"/>
      <c r="J705" s="27"/>
      <c r="K705" s="27"/>
      <c r="L705" s="27"/>
      <c r="M705" s="27"/>
      <c r="N705" s="27"/>
      <c r="O705" s="27"/>
      <c r="P705" s="27"/>
      <c r="Q705" s="27"/>
      <c r="R705" s="27"/>
      <c r="S705" s="27"/>
      <c r="T705" s="27"/>
      <c r="U705" s="27"/>
      <c r="V705" s="27"/>
      <c r="W705" s="27"/>
      <c r="X705" s="27"/>
      <c r="Y705" s="27"/>
      <c r="Z705" s="27"/>
      <c r="AA705" s="27"/>
    </row>
    <row r="706" ht="13.5" customHeight="1">
      <c r="A706" s="27"/>
      <c r="B706" s="27"/>
      <c r="C706" s="27"/>
      <c r="D706" s="27"/>
      <c r="E706" s="27"/>
      <c r="F706" s="78"/>
      <c r="G706" s="621"/>
      <c r="H706" s="27"/>
      <c r="I706" s="27"/>
      <c r="J706" s="27"/>
      <c r="K706" s="27"/>
      <c r="L706" s="27"/>
      <c r="M706" s="27"/>
      <c r="N706" s="27"/>
      <c r="O706" s="27"/>
      <c r="P706" s="27"/>
      <c r="Q706" s="27"/>
      <c r="R706" s="27"/>
      <c r="S706" s="27"/>
      <c r="T706" s="27"/>
      <c r="U706" s="27"/>
      <c r="V706" s="27"/>
      <c r="W706" s="27"/>
      <c r="X706" s="27"/>
      <c r="Y706" s="27"/>
      <c r="Z706" s="27"/>
      <c r="AA706" s="27"/>
    </row>
    <row r="707" ht="13.5" customHeight="1">
      <c r="A707" s="27"/>
      <c r="B707" s="27"/>
      <c r="C707" s="27"/>
      <c r="D707" s="27"/>
      <c r="E707" s="27"/>
      <c r="F707" s="78"/>
      <c r="G707" s="621"/>
      <c r="H707" s="27"/>
      <c r="I707" s="27"/>
      <c r="J707" s="27"/>
      <c r="K707" s="27"/>
      <c r="L707" s="27"/>
      <c r="M707" s="27"/>
      <c r="N707" s="27"/>
      <c r="O707" s="27"/>
      <c r="P707" s="27"/>
      <c r="Q707" s="27"/>
      <c r="R707" s="27"/>
      <c r="S707" s="27"/>
      <c r="T707" s="27"/>
      <c r="U707" s="27"/>
      <c r="V707" s="27"/>
      <c r="W707" s="27"/>
      <c r="X707" s="27"/>
      <c r="Y707" s="27"/>
      <c r="Z707" s="27"/>
      <c r="AA707" s="27"/>
    </row>
    <row r="708" ht="13.5" customHeight="1">
      <c r="A708" s="27"/>
      <c r="B708" s="27"/>
      <c r="C708" s="27"/>
      <c r="D708" s="27"/>
      <c r="E708" s="27"/>
      <c r="F708" s="78"/>
      <c r="G708" s="621"/>
      <c r="H708" s="27"/>
      <c r="I708" s="27"/>
      <c r="J708" s="27"/>
      <c r="K708" s="27"/>
      <c r="L708" s="27"/>
      <c r="M708" s="27"/>
      <c r="N708" s="27"/>
      <c r="O708" s="27"/>
      <c r="P708" s="27"/>
      <c r="Q708" s="27"/>
      <c r="R708" s="27"/>
      <c r="S708" s="27"/>
      <c r="T708" s="27"/>
      <c r="U708" s="27"/>
      <c r="V708" s="27"/>
      <c r="W708" s="27"/>
      <c r="X708" s="27"/>
      <c r="Y708" s="27"/>
      <c r="Z708" s="27"/>
      <c r="AA708" s="27"/>
    </row>
    <row r="709" ht="13.5" customHeight="1">
      <c r="A709" s="27"/>
      <c r="B709" s="27"/>
      <c r="C709" s="27"/>
      <c r="D709" s="27"/>
      <c r="E709" s="27"/>
      <c r="F709" s="78"/>
      <c r="G709" s="621"/>
      <c r="H709" s="27"/>
      <c r="I709" s="27"/>
      <c r="J709" s="27"/>
      <c r="K709" s="27"/>
      <c r="L709" s="27"/>
      <c r="M709" s="27"/>
      <c r="N709" s="27"/>
      <c r="O709" s="27"/>
      <c r="P709" s="27"/>
      <c r="Q709" s="27"/>
      <c r="R709" s="27"/>
      <c r="S709" s="27"/>
      <c r="T709" s="27"/>
      <c r="U709" s="27"/>
      <c r="V709" s="27"/>
      <c r="W709" s="27"/>
      <c r="X709" s="27"/>
      <c r="Y709" s="27"/>
      <c r="Z709" s="27"/>
      <c r="AA709" s="27"/>
    </row>
    <row r="710" ht="13.5" customHeight="1">
      <c r="A710" s="27"/>
      <c r="B710" s="27"/>
      <c r="C710" s="27"/>
      <c r="D710" s="27"/>
      <c r="E710" s="27"/>
      <c r="F710" s="78"/>
      <c r="G710" s="621"/>
      <c r="H710" s="27"/>
      <c r="I710" s="27"/>
      <c r="J710" s="27"/>
      <c r="K710" s="27"/>
      <c r="L710" s="27"/>
      <c r="M710" s="27"/>
      <c r="N710" s="27"/>
      <c r="O710" s="27"/>
      <c r="P710" s="27"/>
      <c r="Q710" s="27"/>
      <c r="R710" s="27"/>
      <c r="S710" s="27"/>
      <c r="T710" s="27"/>
      <c r="U710" s="27"/>
      <c r="V710" s="27"/>
      <c r="W710" s="27"/>
      <c r="X710" s="27"/>
      <c r="Y710" s="27"/>
      <c r="Z710" s="27"/>
      <c r="AA710" s="27"/>
    </row>
    <row r="711" ht="13.5" customHeight="1">
      <c r="A711" s="27"/>
      <c r="B711" s="27"/>
      <c r="C711" s="27"/>
      <c r="D711" s="27"/>
      <c r="E711" s="27"/>
      <c r="F711" s="78"/>
      <c r="G711" s="621"/>
      <c r="H711" s="27"/>
      <c r="I711" s="27"/>
      <c r="J711" s="27"/>
      <c r="K711" s="27"/>
      <c r="L711" s="27"/>
      <c r="M711" s="27"/>
      <c r="N711" s="27"/>
      <c r="O711" s="27"/>
      <c r="P711" s="27"/>
      <c r="Q711" s="27"/>
      <c r="R711" s="27"/>
      <c r="S711" s="27"/>
      <c r="T711" s="27"/>
      <c r="U711" s="27"/>
      <c r="V711" s="27"/>
      <c r="W711" s="27"/>
      <c r="X711" s="27"/>
      <c r="Y711" s="27"/>
      <c r="Z711" s="27"/>
      <c r="AA711" s="27"/>
    </row>
    <row r="712" ht="13.5" customHeight="1">
      <c r="A712" s="27"/>
      <c r="B712" s="27"/>
      <c r="C712" s="27"/>
      <c r="D712" s="27"/>
      <c r="E712" s="27"/>
      <c r="F712" s="78"/>
      <c r="G712" s="621"/>
      <c r="H712" s="27"/>
      <c r="I712" s="27"/>
      <c r="J712" s="27"/>
      <c r="K712" s="27"/>
      <c r="L712" s="27"/>
      <c r="M712" s="27"/>
      <c r="N712" s="27"/>
      <c r="O712" s="27"/>
      <c r="P712" s="27"/>
      <c r="Q712" s="27"/>
      <c r="R712" s="27"/>
      <c r="S712" s="27"/>
      <c r="T712" s="27"/>
      <c r="U712" s="27"/>
      <c r="V712" s="27"/>
      <c r="W712" s="27"/>
      <c r="X712" s="27"/>
      <c r="Y712" s="27"/>
      <c r="Z712" s="27"/>
      <c r="AA712" s="27"/>
    </row>
    <row r="713" ht="13.5" customHeight="1">
      <c r="A713" s="27"/>
      <c r="B713" s="27"/>
      <c r="C713" s="27"/>
      <c r="D713" s="27"/>
      <c r="E713" s="27"/>
      <c r="F713" s="78"/>
      <c r="G713" s="621"/>
      <c r="H713" s="27"/>
      <c r="I713" s="27"/>
      <c r="J713" s="27"/>
      <c r="K713" s="27"/>
      <c r="L713" s="27"/>
      <c r="M713" s="27"/>
      <c r="N713" s="27"/>
      <c r="O713" s="27"/>
      <c r="P713" s="27"/>
      <c r="Q713" s="27"/>
      <c r="R713" s="27"/>
      <c r="S713" s="27"/>
      <c r="T713" s="27"/>
      <c r="U713" s="27"/>
      <c r="V713" s="27"/>
      <c r="W713" s="27"/>
      <c r="X713" s="27"/>
      <c r="Y713" s="27"/>
      <c r="Z713" s="27"/>
      <c r="AA713" s="27"/>
    </row>
    <row r="714" ht="13.5" customHeight="1">
      <c r="A714" s="27"/>
      <c r="B714" s="27"/>
      <c r="C714" s="27"/>
      <c r="D714" s="27"/>
      <c r="E714" s="27"/>
      <c r="F714" s="78"/>
      <c r="G714" s="621"/>
      <c r="H714" s="27"/>
      <c r="I714" s="27"/>
      <c r="J714" s="27"/>
      <c r="K714" s="27"/>
      <c r="L714" s="27"/>
      <c r="M714" s="27"/>
      <c r="N714" s="27"/>
      <c r="O714" s="27"/>
      <c r="P714" s="27"/>
      <c r="Q714" s="27"/>
      <c r="R714" s="27"/>
      <c r="S714" s="27"/>
      <c r="T714" s="27"/>
      <c r="U714" s="27"/>
      <c r="V714" s="27"/>
      <c r="W714" s="27"/>
      <c r="X714" s="27"/>
      <c r="Y714" s="27"/>
      <c r="Z714" s="27"/>
      <c r="AA714" s="27"/>
    </row>
    <row r="715" ht="13.5" customHeight="1">
      <c r="A715" s="27"/>
      <c r="B715" s="27"/>
      <c r="C715" s="27"/>
      <c r="D715" s="27"/>
      <c r="E715" s="27"/>
      <c r="F715" s="78"/>
      <c r="G715" s="621"/>
      <c r="H715" s="27"/>
      <c r="I715" s="27"/>
      <c r="J715" s="27"/>
      <c r="K715" s="27"/>
      <c r="L715" s="27"/>
      <c r="M715" s="27"/>
      <c r="N715" s="27"/>
      <c r="O715" s="27"/>
      <c r="P715" s="27"/>
      <c r="Q715" s="27"/>
      <c r="R715" s="27"/>
      <c r="S715" s="27"/>
      <c r="T715" s="27"/>
      <c r="U715" s="27"/>
      <c r="V715" s="27"/>
      <c r="W715" s="27"/>
      <c r="X715" s="27"/>
      <c r="Y715" s="27"/>
      <c r="Z715" s="27"/>
      <c r="AA715" s="27"/>
    </row>
    <row r="716" ht="13.5" customHeight="1">
      <c r="A716" s="27"/>
      <c r="B716" s="27"/>
      <c r="C716" s="27"/>
      <c r="D716" s="27"/>
      <c r="E716" s="27"/>
      <c r="F716" s="78"/>
      <c r="G716" s="621"/>
      <c r="H716" s="27"/>
      <c r="I716" s="27"/>
      <c r="J716" s="27"/>
      <c r="K716" s="27"/>
      <c r="L716" s="27"/>
      <c r="M716" s="27"/>
      <c r="N716" s="27"/>
      <c r="O716" s="27"/>
      <c r="P716" s="27"/>
      <c r="Q716" s="27"/>
      <c r="R716" s="27"/>
      <c r="S716" s="27"/>
      <c r="T716" s="27"/>
      <c r="U716" s="27"/>
      <c r="V716" s="27"/>
      <c r="W716" s="27"/>
      <c r="X716" s="27"/>
      <c r="Y716" s="27"/>
      <c r="Z716" s="27"/>
      <c r="AA716" s="27"/>
    </row>
    <row r="717" ht="13.5" customHeight="1">
      <c r="A717" s="27"/>
      <c r="B717" s="27"/>
      <c r="C717" s="27"/>
      <c r="D717" s="27"/>
      <c r="E717" s="27"/>
      <c r="F717" s="78"/>
      <c r="G717" s="621"/>
      <c r="H717" s="27"/>
      <c r="I717" s="27"/>
      <c r="J717" s="27"/>
      <c r="K717" s="27"/>
      <c r="L717" s="27"/>
      <c r="M717" s="27"/>
      <c r="N717" s="27"/>
      <c r="O717" s="27"/>
      <c r="P717" s="27"/>
      <c r="Q717" s="27"/>
      <c r="R717" s="27"/>
      <c r="S717" s="27"/>
      <c r="T717" s="27"/>
      <c r="U717" s="27"/>
      <c r="V717" s="27"/>
      <c r="W717" s="27"/>
      <c r="X717" s="27"/>
      <c r="Y717" s="27"/>
      <c r="Z717" s="27"/>
      <c r="AA717" s="27"/>
    </row>
    <row r="718" ht="13.5" customHeight="1">
      <c r="A718" s="27"/>
      <c r="B718" s="27"/>
      <c r="C718" s="27"/>
      <c r="D718" s="27"/>
      <c r="E718" s="27"/>
      <c r="F718" s="78"/>
      <c r="G718" s="621"/>
      <c r="H718" s="27"/>
      <c r="I718" s="27"/>
      <c r="J718" s="27"/>
      <c r="K718" s="27"/>
      <c r="L718" s="27"/>
      <c r="M718" s="27"/>
      <c r="N718" s="27"/>
      <c r="O718" s="27"/>
      <c r="P718" s="27"/>
      <c r="Q718" s="27"/>
      <c r="R718" s="27"/>
      <c r="S718" s="27"/>
      <c r="T718" s="27"/>
      <c r="U718" s="27"/>
      <c r="V718" s="27"/>
      <c r="W718" s="27"/>
      <c r="X718" s="27"/>
      <c r="Y718" s="27"/>
      <c r="Z718" s="27"/>
      <c r="AA718" s="27"/>
    </row>
    <row r="719" ht="13.5" customHeight="1">
      <c r="A719" s="27"/>
      <c r="B719" s="27"/>
      <c r="C719" s="27"/>
      <c r="D719" s="27"/>
      <c r="E719" s="27"/>
      <c r="F719" s="78"/>
      <c r="G719" s="621"/>
      <c r="H719" s="27"/>
      <c r="I719" s="27"/>
      <c r="J719" s="27"/>
      <c r="K719" s="27"/>
      <c r="L719" s="27"/>
      <c r="M719" s="27"/>
      <c r="N719" s="27"/>
      <c r="O719" s="27"/>
      <c r="P719" s="27"/>
      <c r="Q719" s="27"/>
      <c r="R719" s="27"/>
      <c r="S719" s="27"/>
      <c r="T719" s="27"/>
      <c r="U719" s="27"/>
      <c r="V719" s="27"/>
      <c r="W719" s="27"/>
      <c r="X719" s="27"/>
      <c r="Y719" s="27"/>
      <c r="Z719" s="27"/>
      <c r="AA719" s="27"/>
    </row>
    <row r="720" ht="13.5" customHeight="1">
      <c r="A720" s="27"/>
      <c r="B720" s="27"/>
      <c r="C720" s="27"/>
      <c r="D720" s="27"/>
      <c r="E720" s="27"/>
      <c r="F720" s="78"/>
      <c r="G720" s="621"/>
      <c r="H720" s="27"/>
      <c r="I720" s="27"/>
      <c r="J720" s="27"/>
      <c r="K720" s="27"/>
      <c r="L720" s="27"/>
      <c r="M720" s="27"/>
      <c r="N720" s="27"/>
      <c r="O720" s="27"/>
      <c r="P720" s="27"/>
      <c r="Q720" s="27"/>
      <c r="R720" s="27"/>
      <c r="S720" s="27"/>
      <c r="T720" s="27"/>
      <c r="U720" s="27"/>
      <c r="V720" s="27"/>
      <c r="W720" s="27"/>
      <c r="X720" s="27"/>
      <c r="Y720" s="27"/>
      <c r="Z720" s="27"/>
      <c r="AA720" s="27"/>
    </row>
    <row r="721" ht="13.5" customHeight="1">
      <c r="A721" s="27"/>
      <c r="B721" s="27"/>
      <c r="C721" s="27"/>
      <c r="D721" s="27"/>
      <c r="E721" s="27"/>
      <c r="F721" s="78"/>
      <c r="G721" s="621"/>
      <c r="H721" s="27"/>
      <c r="I721" s="27"/>
      <c r="J721" s="27"/>
      <c r="K721" s="27"/>
      <c r="L721" s="27"/>
      <c r="M721" s="27"/>
      <c r="N721" s="27"/>
      <c r="O721" s="27"/>
      <c r="P721" s="27"/>
      <c r="Q721" s="27"/>
      <c r="R721" s="27"/>
      <c r="S721" s="27"/>
      <c r="T721" s="27"/>
      <c r="U721" s="27"/>
      <c r="V721" s="27"/>
      <c r="W721" s="27"/>
      <c r="X721" s="27"/>
      <c r="Y721" s="27"/>
      <c r="Z721" s="27"/>
      <c r="AA721" s="27"/>
    </row>
    <row r="722" ht="13.5" customHeight="1">
      <c r="A722" s="27"/>
      <c r="B722" s="27"/>
      <c r="C722" s="27"/>
      <c r="D722" s="27"/>
      <c r="E722" s="27"/>
      <c r="F722" s="78"/>
      <c r="G722" s="621"/>
      <c r="H722" s="27"/>
      <c r="I722" s="27"/>
      <c r="J722" s="27"/>
      <c r="K722" s="27"/>
      <c r="L722" s="27"/>
      <c r="M722" s="27"/>
      <c r="N722" s="27"/>
      <c r="O722" s="27"/>
      <c r="P722" s="27"/>
      <c r="Q722" s="27"/>
      <c r="R722" s="27"/>
      <c r="S722" s="27"/>
      <c r="T722" s="27"/>
      <c r="U722" s="27"/>
      <c r="V722" s="27"/>
      <c r="W722" s="27"/>
      <c r="X722" s="27"/>
      <c r="Y722" s="27"/>
      <c r="Z722" s="27"/>
      <c r="AA722" s="27"/>
    </row>
    <row r="723" ht="13.5" customHeight="1">
      <c r="A723" s="27"/>
      <c r="B723" s="27"/>
      <c r="C723" s="27"/>
      <c r="D723" s="27"/>
      <c r="E723" s="27"/>
      <c r="F723" s="78"/>
      <c r="G723" s="621"/>
      <c r="H723" s="27"/>
      <c r="I723" s="27"/>
      <c r="J723" s="27"/>
      <c r="K723" s="27"/>
      <c r="L723" s="27"/>
      <c r="M723" s="27"/>
      <c r="N723" s="27"/>
      <c r="O723" s="27"/>
      <c r="P723" s="27"/>
      <c r="Q723" s="27"/>
      <c r="R723" s="27"/>
      <c r="S723" s="27"/>
      <c r="T723" s="27"/>
      <c r="U723" s="27"/>
      <c r="V723" s="27"/>
      <c r="W723" s="27"/>
      <c r="X723" s="27"/>
      <c r="Y723" s="27"/>
      <c r="Z723" s="27"/>
      <c r="AA723" s="27"/>
    </row>
    <row r="724" ht="13.5" customHeight="1">
      <c r="A724" s="27"/>
      <c r="B724" s="27"/>
      <c r="C724" s="27"/>
      <c r="D724" s="27"/>
      <c r="E724" s="27"/>
      <c r="F724" s="78"/>
      <c r="G724" s="621"/>
      <c r="H724" s="27"/>
      <c r="I724" s="27"/>
      <c r="J724" s="27"/>
      <c r="K724" s="27"/>
      <c r="L724" s="27"/>
      <c r="M724" s="27"/>
      <c r="N724" s="27"/>
      <c r="O724" s="27"/>
      <c r="P724" s="27"/>
      <c r="Q724" s="27"/>
      <c r="R724" s="27"/>
      <c r="S724" s="27"/>
      <c r="T724" s="27"/>
      <c r="U724" s="27"/>
      <c r="V724" s="27"/>
      <c r="W724" s="27"/>
      <c r="X724" s="27"/>
      <c r="Y724" s="27"/>
      <c r="Z724" s="27"/>
      <c r="AA724" s="27"/>
    </row>
    <row r="725" ht="13.5" customHeight="1">
      <c r="A725" s="27"/>
      <c r="B725" s="27"/>
      <c r="C725" s="27"/>
      <c r="D725" s="27"/>
      <c r="E725" s="27"/>
      <c r="F725" s="78"/>
      <c r="G725" s="621"/>
      <c r="H725" s="27"/>
      <c r="I725" s="27"/>
      <c r="J725" s="27"/>
      <c r="K725" s="27"/>
      <c r="L725" s="27"/>
      <c r="M725" s="27"/>
      <c r="N725" s="27"/>
      <c r="O725" s="27"/>
      <c r="P725" s="27"/>
      <c r="Q725" s="27"/>
      <c r="R725" s="27"/>
      <c r="S725" s="27"/>
      <c r="T725" s="27"/>
      <c r="U725" s="27"/>
      <c r="V725" s="27"/>
      <c r="W725" s="27"/>
      <c r="X725" s="27"/>
      <c r="Y725" s="27"/>
      <c r="Z725" s="27"/>
      <c r="AA725" s="27"/>
    </row>
    <row r="726" ht="13.5" customHeight="1">
      <c r="A726" s="27"/>
      <c r="B726" s="27"/>
      <c r="C726" s="27"/>
      <c r="D726" s="27"/>
      <c r="E726" s="27"/>
      <c r="F726" s="78"/>
      <c r="G726" s="621"/>
      <c r="H726" s="27"/>
      <c r="I726" s="27"/>
      <c r="J726" s="27"/>
      <c r="K726" s="27"/>
      <c r="L726" s="27"/>
      <c r="M726" s="27"/>
      <c r="N726" s="27"/>
      <c r="O726" s="27"/>
      <c r="P726" s="27"/>
      <c r="Q726" s="27"/>
      <c r="R726" s="27"/>
      <c r="S726" s="27"/>
      <c r="T726" s="27"/>
      <c r="U726" s="27"/>
      <c r="V726" s="27"/>
      <c r="W726" s="27"/>
      <c r="X726" s="27"/>
      <c r="Y726" s="27"/>
      <c r="Z726" s="27"/>
      <c r="AA726" s="27"/>
    </row>
    <row r="727" ht="13.5" customHeight="1">
      <c r="A727" s="27"/>
      <c r="B727" s="27"/>
      <c r="C727" s="27"/>
      <c r="D727" s="27"/>
      <c r="E727" s="27"/>
      <c r="F727" s="78"/>
      <c r="G727" s="621"/>
      <c r="H727" s="27"/>
      <c r="I727" s="27"/>
      <c r="J727" s="27"/>
      <c r="K727" s="27"/>
      <c r="L727" s="27"/>
      <c r="M727" s="27"/>
      <c r="N727" s="27"/>
      <c r="O727" s="27"/>
      <c r="P727" s="27"/>
      <c r="Q727" s="27"/>
      <c r="R727" s="27"/>
      <c r="S727" s="27"/>
      <c r="T727" s="27"/>
      <c r="U727" s="27"/>
      <c r="V727" s="27"/>
      <c r="W727" s="27"/>
      <c r="X727" s="27"/>
      <c r="Y727" s="27"/>
      <c r="Z727" s="27"/>
      <c r="AA727" s="27"/>
    </row>
    <row r="728" ht="13.5" customHeight="1">
      <c r="A728" s="27"/>
      <c r="B728" s="27"/>
      <c r="C728" s="27"/>
      <c r="D728" s="27"/>
      <c r="E728" s="27"/>
      <c r="F728" s="78"/>
      <c r="G728" s="621"/>
      <c r="H728" s="27"/>
      <c r="I728" s="27"/>
      <c r="J728" s="27"/>
      <c r="K728" s="27"/>
      <c r="L728" s="27"/>
      <c r="M728" s="27"/>
      <c r="N728" s="27"/>
      <c r="O728" s="27"/>
      <c r="P728" s="27"/>
      <c r="Q728" s="27"/>
      <c r="R728" s="27"/>
      <c r="S728" s="27"/>
      <c r="T728" s="27"/>
      <c r="U728" s="27"/>
      <c r="V728" s="27"/>
      <c r="W728" s="27"/>
      <c r="X728" s="27"/>
      <c r="Y728" s="27"/>
      <c r="Z728" s="27"/>
      <c r="AA728" s="27"/>
    </row>
    <row r="729" ht="13.5" customHeight="1">
      <c r="A729" s="27"/>
      <c r="B729" s="27"/>
      <c r="C729" s="27"/>
      <c r="D729" s="27"/>
      <c r="E729" s="27"/>
      <c r="F729" s="78"/>
      <c r="G729" s="621"/>
      <c r="H729" s="27"/>
      <c r="I729" s="27"/>
      <c r="J729" s="27"/>
      <c r="K729" s="27"/>
      <c r="L729" s="27"/>
      <c r="M729" s="27"/>
      <c r="N729" s="27"/>
      <c r="O729" s="27"/>
      <c r="P729" s="27"/>
      <c r="Q729" s="27"/>
      <c r="R729" s="27"/>
      <c r="S729" s="27"/>
      <c r="T729" s="27"/>
      <c r="U729" s="27"/>
      <c r="V729" s="27"/>
      <c r="W729" s="27"/>
      <c r="X729" s="27"/>
      <c r="Y729" s="27"/>
      <c r="Z729" s="27"/>
      <c r="AA729" s="27"/>
    </row>
    <row r="730" ht="13.5" customHeight="1">
      <c r="A730" s="27"/>
      <c r="B730" s="27"/>
      <c r="C730" s="27"/>
      <c r="D730" s="27"/>
      <c r="E730" s="27"/>
      <c r="F730" s="78"/>
      <c r="G730" s="621"/>
      <c r="H730" s="27"/>
      <c r="I730" s="27"/>
      <c r="J730" s="27"/>
      <c r="K730" s="27"/>
      <c r="L730" s="27"/>
      <c r="M730" s="27"/>
      <c r="N730" s="27"/>
      <c r="O730" s="27"/>
      <c r="P730" s="27"/>
      <c r="Q730" s="27"/>
      <c r="R730" s="27"/>
      <c r="S730" s="27"/>
      <c r="T730" s="27"/>
      <c r="U730" s="27"/>
      <c r="V730" s="27"/>
      <c r="W730" s="27"/>
      <c r="X730" s="27"/>
      <c r="Y730" s="27"/>
      <c r="Z730" s="27"/>
      <c r="AA730" s="27"/>
    </row>
    <row r="731" ht="13.5" customHeight="1">
      <c r="A731" s="27"/>
      <c r="B731" s="27"/>
      <c r="C731" s="27"/>
      <c r="D731" s="27"/>
      <c r="E731" s="27"/>
      <c r="F731" s="78"/>
      <c r="G731" s="621"/>
      <c r="H731" s="27"/>
      <c r="I731" s="27"/>
      <c r="J731" s="27"/>
      <c r="K731" s="27"/>
      <c r="L731" s="27"/>
      <c r="M731" s="27"/>
      <c r="N731" s="27"/>
      <c r="O731" s="27"/>
      <c r="P731" s="27"/>
      <c r="Q731" s="27"/>
      <c r="R731" s="27"/>
      <c r="S731" s="27"/>
      <c r="T731" s="27"/>
      <c r="U731" s="27"/>
      <c r="V731" s="27"/>
      <c r="W731" s="27"/>
      <c r="X731" s="27"/>
      <c r="Y731" s="27"/>
      <c r="Z731" s="27"/>
      <c r="AA731" s="27"/>
    </row>
    <row r="732" ht="13.5" customHeight="1">
      <c r="A732" s="27"/>
      <c r="B732" s="27"/>
      <c r="C732" s="27"/>
      <c r="D732" s="27"/>
      <c r="E732" s="27"/>
      <c r="F732" s="78"/>
      <c r="G732" s="621"/>
      <c r="H732" s="27"/>
      <c r="I732" s="27"/>
      <c r="J732" s="27"/>
      <c r="K732" s="27"/>
      <c r="L732" s="27"/>
      <c r="M732" s="27"/>
      <c r="N732" s="27"/>
      <c r="O732" s="27"/>
      <c r="P732" s="27"/>
      <c r="Q732" s="27"/>
      <c r="R732" s="27"/>
      <c r="S732" s="27"/>
      <c r="T732" s="27"/>
      <c r="U732" s="27"/>
      <c r="V732" s="27"/>
      <c r="W732" s="27"/>
      <c r="X732" s="27"/>
      <c r="Y732" s="27"/>
      <c r="Z732" s="27"/>
      <c r="AA732" s="27"/>
    </row>
    <row r="733" ht="13.5" customHeight="1">
      <c r="A733" s="27"/>
      <c r="B733" s="27"/>
      <c r="C733" s="27"/>
      <c r="D733" s="27"/>
      <c r="E733" s="27"/>
      <c r="F733" s="78"/>
      <c r="G733" s="621"/>
      <c r="H733" s="27"/>
      <c r="I733" s="27"/>
      <c r="J733" s="27"/>
      <c r="K733" s="27"/>
      <c r="L733" s="27"/>
      <c r="M733" s="27"/>
      <c r="N733" s="27"/>
      <c r="O733" s="27"/>
      <c r="P733" s="27"/>
      <c r="Q733" s="27"/>
      <c r="R733" s="27"/>
      <c r="S733" s="27"/>
      <c r="T733" s="27"/>
      <c r="U733" s="27"/>
      <c r="V733" s="27"/>
      <c r="W733" s="27"/>
      <c r="X733" s="27"/>
      <c r="Y733" s="27"/>
      <c r="Z733" s="27"/>
      <c r="AA733" s="27"/>
    </row>
    <row r="734" ht="13.5" customHeight="1">
      <c r="A734" s="27"/>
      <c r="B734" s="27"/>
      <c r="C734" s="27"/>
      <c r="D734" s="27"/>
      <c r="E734" s="27"/>
      <c r="F734" s="78"/>
      <c r="G734" s="621"/>
      <c r="H734" s="27"/>
      <c r="I734" s="27"/>
      <c r="J734" s="27"/>
      <c r="K734" s="27"/>
      <c r="L734" s="27"/>
      <c r="M734" s="27"/>
      <c r="N734" s="27"/>
      <c r="O734" s="27"/>
      <c r="P734" s="27"/>
      <c r="Q734" s="27"/>
      <c r="R734" s="27"/>
      <c r="S734" s="27"/>
      <c r="T734" s="27"/>
      <c r="U734" s="27"/>
      <c r="V734" s="27"/>
      <c r="W734" s="27"/>
      <c r="X734" s="27"/>
      <c r="Y734" s="27"/>
      <c r="Z734" s="27"/>
      <c r="AA734" s="27"/>
    </row>
    <row r="735" ht="13.5" customHeight="1">
      <c r="A735" s="27"/>
      <c r="B735" s="27"/>
      <c r="C735" s="27"/>
      <c r="D735" s="27"/>
      <c r="E735" s="27"/>
      <c r="F735" s="78"/>
      <c r="G735" s="621"/>
      <c r="H735" s="27"/>
      <c r="I735" s="27"/>
      <c r="J735" s="27"/>
      <c r="K735" s="27"/>
      <c r="L735" s="27"/>
      <c r="M735" s="27"/>
      <c r="N735" s="27"/>
      <c r="O735" s="27"/>
      <c r="P735" s="27"/>
      <c r="Q735" s="27"/>
      <c r="R735" s="27"/>
      <c r="S735" s="27"/>
      <c r="T735" s="27"/>
      <c r="U735" s="27"/>
      <c r="V735" s="27"/>
      <c r="W735" s="27"/>
      <c r="X735" s="27"/>
      <c r="Y735" s="27"/>
      <c r="Z735" s="27"/>
      <c r="AA735" s="27"/>
    </row>
    <row r="736" ht="13.5" customHeight="1">
      <c r="A736" s="27"/>
      <c r="B736" s="27"/>
      <c r="C736" s="27"/>
      <c r="D736" s="27"/>
      <c r="E736" s="27"/>
      <c r="F736" s="78"/>
      <c r="G736" s="621"/>
      <c r="H736" s="27"/>
      <c r="I736" s="27"/>
      <c r="J736" s="27"/>
      <c r="K736" s="27"/>
      <c r="L736" s="27"/>
      <c r="M736" s="27"/>
      <c r="N736" s="27"/>
      <c r="O736" s="27"/>
      <c r="P736" s="27"/>
      <c r="Q736" s="27"/>
      <c r="R736" s="27"/>
      <c r="S736" s="27"/>
      <c r="T736" s="27"/>
      <c r="U736" s="27"/>
      <c r="V736" s="27"/>
      <c r="W736" s="27"/>
      <c r="X736" s="27"/>
      <c r="Y736" s="27"/>
      <c r="Z736" s="27"/>
      <c r="AA736" s="27"/>
    </row>
    <row r="737" ht="13.5" customHeight="1">
      <c r="A737" s="27"/>
      <c r="B737" s="27"/>
      <c r="C737" s="27"/>
      <c r="D737" s="27"/>
      <c r="E737" s="27"/>
      <c r="F737" s="78"/>
      <c r="G737" s="621"/>
      <c r="H737" s="27"/>
      <c r="I737" s="27"/>
      <c r="J737" s="27"/>
      <c r="K737" s="27"/>
      <c r="L737" s="27"/>
      <c r="M737" s="27"/>
      <c r="N737" s="27"/>
      <c r="O737" s="27"/>
      <c r="P737" s="27"/>
      <c r="Q737" s="27"/>
      <c r="R737" s="27"/>
      <c r="S737" s="27"/>
      <c r="T737" s="27"/>
      <c r="U737" s="27"/>
      <c r="V737" s="27"/>
      <c r="W737" s="27"/>
      <c r="X737" s="27"/>
      <c r="Y737" s="27"/>
      <c r="Z737" s="27"/>
      <c r="AA737" s="27"/>
    </row>
    <row r="738" ht="13.5" customHeight="1">
      <c r="A738" s="27"/>
      <c r="B738" s="27"/>
      <c r="C738" s="27"/>
      <c r="D738" s="27"/>
      <c r="E738" s="27"/>
      <c r="F738" s="78"/>
      <c r="G738" s="621"/>
      <c r="H738" s="27"/>
      <c r="I738" s="27"/>
      <c r="J738" s="27"/>
      <c r="K738" s="27"/>
      <c r="L738" s="27"/>
      <c r="M738" s="27"/>
      <c r="N738" s="27"/>
      <c r="O738" s="27"/>
      <c r="P738" s="27"/>
      <c r="Q738" s="27"/>
      <c r="R738" s="27"/>
      <c r="S738" s="27"/>
      <c r="T738" s="27"/>
      <c r="U738" s="27"/>
      <c r="V738" s="27"/>
      <c r="W738" s="27"/>
      <c r="X738" s="27"/>
      <c r="Y738" s="27"/>
      <c r="Z738" s="27"/>
      <c r="AA738" s="27"/>
    </row>
    <row r="739" ht="13.5" customHeight="1">
      <c r="A739" s="27"/>
      <c r="B739" s="27"/>
      <c r="C739" s="27"/>
      <c r="D739" s="27"/>
      <c r="E739" s="27"/>
      <c r="F739" s="78"/>
      <c r="G739" s="621"/>
      <c r="H739" s="27"/>
      <c r="I739" s="27"/>
      <c r="J739" s="27"/>
      <c r="K739" s="27"/>
      <c r="L739" s="27"/>
      <c r="M739" s="27"/>
      <c r="N739" s="27"/>
      <c r="O739" s="27"/>
      <c r="P739" s="27"/>
      <c r="Q739" s="27"/>
      <c r="R739" s="27"/>
      <c r="S739" s="27"/>
      <c r="T739" s="27"/>
      <c r="U739" s="27"/>
      <c r="V739" s="27"/>
      <c r="W739" s="27"/>
      <c r="X739" s="27"/>
      <c r="Y739" s="27"/>
      <c r="Z739" s="27"/>
      <c r="AA739" s="27"/>
    </row>
    <row r="740" ht="13.5" customHeight="1">
      <c r="A740" s="27"/>
      <c r="B740" s="27"/>
      <c r="C740" s="27"/>
      <c r="D740" s="27"/>
      <c r="E740" s="27"/>
      <c r="F740" s="78"/>
      <c r="G740" s="621"/>
      <c r="H740" s="27"/>
      <c r="I740" s="27"/>
      <c r="J740" s="27"/>
      <c r="K740" s="27"/>
      <c r="L740" s="27"/>
      <c r="M740" s="27"/>
      <c r="N740" s="27"/>
      <c r="O740" s="27"/>
      <c r="P740" s="27"/>
      <c r="Q740" s="27"/>
      <c r="R740" s="27"/>
      <c r="S740" s="27"/>
      <c r="T740" s="27"/>
      <c r="U740" s="27"/>
      <c r="V740" s="27"/>
      <c r="W740" s="27"/>
      <c r="X740" s="27"/>
      <c r="Y740" s="27"/>
      <c r="Z740" s="27"/>
      <c r="AA740" s="27"/>
    </row>
    <row r="741" ht="13.5" customHeight="1">
      <c r="A741" s="27"/>
      <c r="B741" s="27"/>
      <c r="C741" s="27"/>
      <c r="D741" s="27"/>
      <c r="E741" s="27"/>
      <c r="F741" s="78"/>
      <c r="G741" s="621"/>
      <c r="H741" s="27"/>
      <c r="I741" s="27"/>
      <c r="J741" s="27"/>
      <c r="K741" s="27"/>
      <c r="L741" s="27"/>
      <c r="M741" s="27"/>
      <c r="N741" s="27"/>
      <c r="O741" s="27"/>
      <c r="P741" s="27"/>
      <c r="Q741" s="27"/>
      <c r="R741" s="27"/>
      <c r="S741" s="27"/>
      <c r="T741" s="27"/>
      <c r="U741" s="27"/>
      <c r="V741" s="27"/>
      <c r="W741" s="27"/>
      <c r="X741" s="27"/>
      <c r="Y741" s="27"/>
      <c r="Z741" s="27"/>
      <c r="AA741" s="27"/>
    </row>
    <row r="742" ht="13.5" customHeight="1">
      <c r="A742" s="27"/>
      <c r="B742" s="27"/>
      <c r="C742" s="27"/>
      <c r="D742" s="27"/>
      <c r="E742" s="27"/>
      <c r="F742" s="78"/>
      <c r="G742" s="621"/>
      <c r="H742" s="27"/>
      <c r="I742" s="27"/>
      <c r="J742" s="27"/>
      <c r="K742" s="27"/>
      <c r="L742" s="27"/>
      <c r="M742" s="27"/>
      <c r="N742" s="27"/>
      <c r="O742" s="27"/>
      <c r="P742" s="27"/>
      <c r="Q742" s="27"/>
      <c r="R742" s="27"/>
      <c r="S742" s="27"/>
      <c r="T742" s="27"/>
      <c r="U742" s="27"/>
      <c r="V742" s="27"/>
      <c r="W742" s="27"/>
      <c r="X742" s="27"/>
      <c r="Y742" s="27"/>
      <c r="Z742" s="27"/>
      <c r="AA742" s="27"/>
    </row>
    <row r="743" ht="13.5" customHeight="1">
      <c r="A743" s="27"/>
      <c r="B743" s="27"/>
      <c r="C743" s="27"/>
      <c r="D743" s="27"/>
      <c r="E743" s="27"/>
      <c r="F743" s="78"/>
      <c r="G743" s="621"/>
      <c r="H743" s="27"/>
      <c r="I743" s="27"/>
      <c r="J743" s="27"/>
      <c r="K743" s="27"/>
      <c r="L743" s="27"/>
      <c r="M743" s="27"/>
      <c r="N743" s="27"/>
      <c r="O743" s="27"/>
      <c r="P743" s="27"/>
      <c r="Q743" s="27"/>
      <c r="R743" s="27"/>
      <c r="S743" s="27"/>
      <c r="T743" s="27"/>
      <c r="U743" s="27"/>
      <c r="V743" s="27"/>
      <c r="W743" s="27"/>
      <c r="X743" s="27"/>
      <c r="Y743" s="27"/>
      <c r="Z743" s="27"/>
      <c r="AA743" s="27"/>
    </row>
    <row r="744" ht="13.5" customHeight="1">
      <c r="A744" s="27"/>
      <c r="B744" s="27"/>
      <c r="C744" s="27"/>
      <c r="D744" s="27"/>
      <c r="E744" s="27"/>
      <c r="F744" s="78"/>
      <c r="G744" s="621"/>
      <c r="H744" s="27"/>
      <c r="I744" s="27"/>
      <c r="J744" s="27"/>
      <c r="K744" s="27"/>
      <c r="L744" s="27"/>
      <c r="M744" s="27"/>
      <c r="N744" s="27"/>
      <c r="O744" s="27"/>
      <c r="P744" s="27"/>
      <c r="Q744" s="27"/>
      <c r="R744" s="27"/>
      <c r="S744" s="27"/>
      <c r="T744" s="27"/>
      <c r="U744" s="27"/>
      <c r="V744" s="27"/>
      <c r="W744" s="27"/>
      <c r="X744" s="27"/>
      <c r="Y744" s="27"/>
      <c r="Z744" s="27"/>
      <c r="AA744" s="27"/>
    </row>
    <row r="745" ht="13.5" customHeight="1">
      <c r="A745" s="27"/>
      <c r="B745" s="27"/>
      <c r="C745" s="27"/>
      <c r="D745" s="27"/>
      <c r="E745" s="27"/>
      <c r="F745" s="78"/>
      <c r="G745" s="621"/>
      <c r="H745" s="27"/>
      <c r="I745" s="27"/>
      <c r="J745" s="27"/>
      <c r="K745" s="27"/>
      <c r="L745" s="27"/>
      <c r="M745" s="27"/>
      <c r="N745" s="27"/>
      <c r="O745" s="27"/>
      <c r="P745" s="27"/>
      <c r="Q745" s="27"/>
      <c r="R745" s="27"/>
      <c r="S745" s="27"/>
      <c r="T745" s="27"/>
      <c r="U745" s="27"/>
      <c r="V745" s="27"/>
      <c r="W745" s="27"/>
      <c r="X745" s="27"/>
      <c r="Y745" s="27"/>
      <c r="Z745" s="27"/>
      <c r="AA745" s="27"/>
    </row>
    <row r="746" ht="13.5" customHeight="1">
      <c r="A746" s="27"/>
      <c r="B746" s="27"/>
      <c r="C746" s="27"/>
      <c r="D746" s="27"/>
      <c r="E746" s="27"/>
      <c r="F746" s="78"/>
      <c r="G746" s="621"/>
      <c r="H746" s="27"/>
      <c r="I746" s="27"/>
      <c r="J746" s="27"/>
      <c r="K746" s="27"/>
      <c r="L746" s="27"/>
      <c r="M746" s="27"/>
      <c r="N746" s="27"/>
      <c r="O746" s="27"/>
      <c r="P746" s="27"/>
      <c r="Q746" s="27"/>
      <c r="R746" s="27"/>
      <c r="S746" s="27"/>
      <c r="T746" s="27"/>
      <c r="U746" s="27"/>
      <c r="V746" s="27"/>
      <c r="W746" s="27"/>
      <c r="X746" s="27"/>
      <c r="Y746" s="27"/>
      <c r="Z746" s="27"/>
      <c r="AA746" s="27"/>
    </row>
    <row r="747" ht="13.5" customHeight="1">
      <c r="A747" s="27"/>
      <c r="B747" s="27"/>
      <c r="C747" s="27"/>
      <c r="D747" s="27"/>
      <c r="E747" s="27"/>
      <c r="F747" s="78"/>
      <c r="G747" s="621"/>
      <c r="H747" s="27"/>
      <c r="I747" s="27"/>
      <c r="J747" s="27"/>
      <c r="K747" s="27"/>
      <c r="L747" s="27"/>
      <c r="M747" s="27"/>
      <c r="N747" s="27"/>
      <c r="O747" s="27"/>
      <c r="P747" s="27"/>
      <c r="Q747" s="27"/>
      <c r="R747" s="27"/>
      <c r="S747" s="27"/>
      <c r="T747" s="27"/>
      <c r="U747" s="27"/>
      <c r="V747" s="27"/>
      <c r="W747" s="27"/>
      <c r="X747" s="27"/>
      <c r="Y747" s="27"/>
      <c r="Z747" s="27"/>
      <c r="AA747" s="27"/>
    </row>
    <row r="748" ht="13.5" customHeight="1">
      <c r="A748" s="27"/>
      <c r="B748" s="27"/>
      <c r="C748" s="27"/>
      <c r="D748" s="27"/>
      <c r="E748" s="27"/>
      <c r="F748" s="78"/>
      <c r="G748" s="621"/>
      <c r="H748" s="27"/>
      <c r="I748" s="27"/>
      <c r="J748" s="27"/>
      <c r="K748" s="27"/>
      <c r="L748" s="27"/>
      <c r="M748" s="27"/>
      <c r="N748" s="27"/>
      <c r="O748" s="27"/>
      <c r="P748" s="27"/>
      <c r="Q748" s="27"/>
      <c r="R748" s="27"/>
      <c r="S748" s="27"/>
      <c r="T748" s="27"/>
      <c r="U748" s="27"/>
      <c r="V748" s="27"/>
      <c r="W748" s="27"/>
      <c r="X748" s="27"/>
      <c r="Y748" s="27"/>
      <c r="Z748" s="27"/>
      <c r="AA748" s="27"/>
    </row>
    <row r="749" ht="13.5" customHeight="1">
      <c r="A749" s="27"/>
      <c r="B749" s="27"/>
      <c r="C749" s="27"/>
      <c r="D749" s="27"/>
      <c r="E749" s="27"/>
      <c r="F749" s="78"/>
      <c r="G749" s="621"/>
      <c r="H749" s="27"/>
      <c r="I749" s="27"/>
      <c r="J749" s="27"/>
      <c r="K749" s="27"/>
      <c r="L749" s="27"/>
      <c r="M749" s="27"/>
      <c r="N749" s="27"/>
      <c r="O749" s="27"/>
      <c r="P749" s="27"/>
      <c r="Q749" s="27"/>
      <c r="R749" s="27"/>
      <c r="S749" s="27"/>
      <c r="T749" s="27"/>
      <c r="U749" s="27"/>
      <c r="V749" s="27"/>
      <c r="W749" s="27"/>
      <c r="X749" s="27"/>
      <c r="Y749" s="27"/>
      <c r="Z749" s="27"/>
      <c r="AA749" s="27"/>
    </row>
    <row r="750" ht="13.5" customHeight="1">
      <c r="A750" s="27"/>
      <c r="B750" s="27"/>
      <c r="C750" s="27"/>
      <c r="D750" s="27"/>
      <c r="E750" s="27"/>
      <c r="F750" s="78"/>
      <c r="G750" s="621"/>
      <c r="H750" s="27"/>
      <c r="I750" s="27"/>
      <c r="J750" s="27"/>
      <c r="K750" s="27"/>
      <c r="L750" s="27"/>
      <c r="M750" s="27"/>
      <c r="N750" s="27"/>
      <c r="O750" s="27"/>
      <c r="P750" s="27"/>
      <c r="Q750" s="27"/>
      <c r="R750" s="27"/>
      <c r="S750" s="27"/>
      <c r="T750" s="27"/>
      <c r="U750" s="27"/>
      <c r="V750" s="27"/>
      <c r="W750" s="27"/>
      <c r="X750" s="27"/>
      <c r="Y750" s="27"/>
      <c r="Z750" s="27"/>
      <c r="AA750" s="27"/>
    </row>
    <row r="751" ht="13.5" customHeight="1">
      <c r="A751" s="27"/>
      <c r="B751" s="27"/>
      <c r="C751" s="27"/>
      <c r="D751" s="27"/>
      <c r="E751" s="27"/>
      <c r="F751" s="78"/>
      <c r="G751" s="621"/>
      <c r="H751" s="27"/>
      <c r="I751" s="27"/>
      <c r="J751" s="27"/>
      <c r="K751" s="27"/>
      <c r="L751" s="27"/>
      <c r="M751" s="27"/>
      <c r="N751" s="27"/>
      <c r="O751" s="27"/>
      <c r="P751" s="27"/>
      <c r="Q751" s="27"/>
      <c r="R751" s="27"/>
      <c r="S751" s="27"/>
      <c r="T751" s="27"/>
      <c r="U751" s="27"/>
      <c r="V751" s="27"/>
      <c r="W751" s="27"/>
      <c r="X751" s="27"/>
      <c r="Y751" s="27"/>
      <c r="Z751" s="27"/>
      <c r="AA751" s="27"/>
    </row>
    <row r="752" ht="13.5" customHeight="1">
      <c r="A752" s="27"/>
      <c r="B752" s="27"/>
      <c r="C752" s="27"/>
      <c r="D752" s="27"/>
      <c r="E752" s="27"/>
      <c r="F752" s="78"/>
      <c r="G752" s="621"/>
      <c r="H752" s="27"/>
      <c r="I752" s="27"/>
      <c r="J752" s="27"/>
      <c r="K752" s="27"/>
      <c r="L752" s="27"/>
      <c r="M752" s="27"/>
      <c r="N752" s="27"/>
      <c r="O752" s="27"/>
      <c r="P752" s="27"/>
      <c r="Q752" s="27"/>
      <c r="R752" s="27"/>
      <c r="S752" s="27"/>
      <c r="T752" s="27"/>
      <c r="U752" s="27"/>
      <c r="V752" s="27"/>
      <c r="W752" s="27"/>
      <c r="X752" s="27"/>
      <c r="Y752" s="27"/>
      <c r="Z752" s="27"/>
      <c r="AA752" s="27"/>
    </row>
    <row r="753" ht="13.5" customHeight="1">
      <c r="A753" s="27"/>
      <c r="B753" s="27"/>
      <c r="C753" s="27"/>
      <c r="D753" s="27"/>
      <c r="E753" s="27"/>
      <c r="F753" s="78"/>
      <c r="G753" s="621"/>
      <c r="H753" s="27"/>
      <c r="I753" s="27"/>
      <c r="J753" s="27"/>
      <c r="K753" s="27"/>
      <c r="L753" s="27"/>
      <c r="M753" s="27"/>
      <c r="N753" s="27"/>
      <c r="O753" s="27"/>
      <c r="P753" s="27"/>
      <c r="Q753" s="27"/>
      <c r="R753" s="27"/>
      <c r="S753" s="27"/>
      <c r="T753" s="27"/>
      <c r="U753" s="27"/>
      <c r="V753" s="27"/>
      <c r="W753" s="27"/>
      <c r="X753" s="27"/>
      <c r="Y753" s="27"/>
      <c r="Z753" s="27"/>
      <c r="AA753" s="27"/>
    </row>
    <row r="754" ht="13.5" customHeight="1">
      <c r="A754" s="27"/>
      <c r="B754" s="27"/>
      <c r="C754" s="27"/>
      <c r="D754" s="27"/>
      <c r="E754" s="27"/>
      <c r="F754" s="78"/>
      <c r="G754" s="621"/>
      <c r="H754" s="27"/>
      <c r="I754" s="27"/>
      <c r="J754" s="27"/>
      <c r="K754" s="27"/>
      <c r="L754" s="27"/>
      <c r="M754" s="27"/>
      <c r="N754" s="27"/>
      <c r="O754" s="27"/>
      <c r="P754" s="27"/>
      <c r="Q754" s="27"/>
      <c r="R754" s="27"/>
      <c r="S754" s="27"/>
      <c r="T754" s="27"/>
      <c r="U754" s="27"/>
      <c r="V754" s="27"/>
      <c r="W754" s="27"/>
      <c r="X754" s="27"/>
      <c r="Y754" s="27"/>
      <c r="Z754" s="27"/>
      <c r="AA754" s="27"/>
    </row>
    <row r="755" ht="13.5" customHeight="1">
      <c r="A755" s="27"/>
      <c r="B755" s="27"/>
      <c r="C755" s="27"/>
      <c r="D755" s="27"/>
      <c r="E755" s="27"/>
      <c r="F755" s="78"/>
      <c r="G755" s="621"/>
      <c r="H755" s="27"/>
      <c r="I755" s="27"/>
      <c r="J755" s="27"/>
      <c r="K755" s="27"/>
      <c r="L755" s="27"/>
      <c r="M755" s="27"/>
      <c r="N755" s="27"/>
      <c r="O755" s="27"/>
      <c r="P755" s="27"/>
      <c r="Q755" s="27"/>
      <c r="R755" s="27"/>
      <c r="S755" s="27"/>
      <c r="T755" s="27"/>
      <c r="U755" s="27"/>
      <c r="V755" s="27"/>
      <c r="W755" s="27"/>
      <c r="X755" s="27"/>
      <c r="Y755" s="27"/>
      <c r="Z755" s="27"/>
      <c r="AA755" s="27"/>
    </row>
    <row r="756" ht="13.5" customHeight="1">
      <c r="A756" s="27"/>
      <c r="B756" s="27"/>
      <c r="C756" s="27"/>
      <c r="D756" s="27"/>
      <c r="E756" s="27"/>
      <c r="F756" s="78"/>
      <c r="G756" s="621"/>
      <c r="H756" s="27"/>
      <c r="I756" s="27"/>
      <c r="J756" s="27"/>
      <c r="K756" s="27"/>
      <c r="L756" s="27"/>
      <c r="M756" s="27"/>
      <c r="N756" s="27"/>
      <c r="O756" s="27"/>
      <c r="P756" s="27"/>
      <c r="Q756" s="27"/>
      <c r="R756" s="27"/>
      <c r="S756" s="27"/>
      <c r="T756" s="27"/>
      <c r="U756" s="27"/>
      <c r="V756" s="27"/>
      <c r="W756" s="27"/>
      <c r="X756" s="27"/>
      <c r="Y756" s="27"/>
      <c r="Z756" s="27"/>
      <c r="AA756" s="27"/>
    </row>
    <row r="757" ht="13.5" customHeight="1">
      <c r="A757" s="27"/>
      <c r="B757" s="27"/>
      <c r="C757" s="27"/>
      <c r="D757" s="27"/>
      <c r="E757" s="27"/>
      <c r="F757" s="78"/>
      <c r="G757" s="621"/>
      <c r="H757" s="27"/>
      <c r="I757" s="27"/>
      <c r="J757" s="27"/>
      <c r="K757" s="27"/>
      <c r="L757" s="27"/>
      <c r="M757" s="27"/>
      <c r="N757" s="27"/>
      <c r="O757" s="27"/>
      <c r="P757" s="27"/>
      <c r="Q757" s="27"/>
      <c r="R757" s="27"/>
      <c r="S757" s="27"/>
      <c r="T757" s="27"/>
      <c r="U757" s="27"/>
      <c r="V757" s="27"/>
      <c r="W757" s="27"/>
      <c r="X757" s="27"/>
      <c r="Y757" s="27"/>
      <c r="Z757" s="27"/>
      <c r="AA757" s="27"/>
    </row>
    <row r="758" ht="13.5" customHeight="1">
      <c r="A758" s="27"/>
      <c r="B758" s="27"/>
      <c r="C758" s="27"/>
      <c r="D758" s="27"/>
      <c r="E758" s="27"/>
      <c r="F758" s="78"/>
      <c r="G758" s="621"/>
      <c r="H758" s="27"/>
      <c r="I758" s="27"/>
      <c r="J758" s="27"/>
      <c r="K758" s="27"/>
      <c r="L758" s="27"/>
      <c r="M758" s="27"/>
      <c r="N758" s="27"/>
      <c r="O758" s="27"/>
      <c r="P758" s="27"/>
      <c r="Q758" s="27"/>
      <c r="R758" s="27"/>
      <c r="S758" s="27"/>
      <c r="T758" s="27"/>
      <c r="U758" s="27"/>
      <c r="V758" s="27"/>
      <c r="W758" s="27"/>
      <c r="X758" s="27"/>
      <c r="Y758" s="27"/>
      <c r="Z758" s="27"/>
      <c r="AA758" s="27"/>
    </row>
    <row r="759" ht="13.5" customHeight="1">
      <c r="A759" s="27"/>
      <c r="B759" s="27"/>
      <c r="C759" s="27"/>
      <c r="D759" s="27"/>
      <c r="E759" s="27"/>
      <c r="F759" s="78"/>
      <c r="G759" s="621"/>
      <c r="H759" s="27"/>
      <c r="I759" s="27"/>
      <c r="J759" s="27"/>
      <c r="K759" s="27"/>
      <c r="L759" s="27"/>
      <c r="M759" s="27"/>
      <c r="N759" s="27"/>
      <c r="O759" s="27"/>
      <c r="P759" s="27"/>
      <c r="Q759" s="27"/>
      <c r="R759" s="27"/>
      <c r="S759" s="27"/>
      <c r="T759" s="27"/>
      <c r="U759" s="27"/>
      <c r="V759" s="27"/>
      <c r="W759" s="27"/>
      <c r="X759" s="27"/>
      <c r="Y759" s="27"/>
      <c r="Z759" s="27"/>
      <c r="AA759" s="27"/>
    </row>
    <row r="760" ht="13.5" customHeight="1">
      <c r="A760" s="27"/>
      <c r="B760" s="27"/>
      <c r="C760" s="27"/>
      <c r="D760" s="27"/>
      <c r="E760" s="27"/>
      <c r="F760" s="78"/>
      <c r="G760" s="621"/>
      <c r="H760" s="27"/>
      <c r="I760" s="27"/>
      <c r="J760" s="27"/>
      <c r="K760" s="27"/>
      <c r="L760" s="27"/>
      <c r="M760" s="27"/>
      <c r="N760" s="27"/>
      <c r="O760" s="27"/>
      <c r="P760" s="27"/>
      <c r="Q760" s="27"/>
      <c r="R760" s="27"/>
      <c r="S760" s="27"/>
      <c r="T760" s="27"/>
      <c r="U760" s="27"/>
      <c r="V760" s="27"/>
      <c r="W760" s="27"/>
      <c r="X760" s="27"/>
      <c r="Y760" s="27"/>
      <c r="Z760" s="27"/>
      <c r="AA760" s="27"/>
    </row>
    <row r="761" ht="13.5" customHeight="1">
      <c r="A761" s="27"/>
      <c r="B761" s="27"/>
      <c r="C761" s="27"/>
      <c r="D761" s="27"/>
      <c r="E761" s="27"/>
      <c r="F761" s="78"/>
      <c r="G761" s="621"/>
      <c r="H761" s="27"/>
      <c r="I761" s="27"/>
      <c r="J761" s="27"/>
      <c r="K761" s="27"/>
      <c r="L761" s="27"/>
      <c r="M761" s="27"/>
      <c r="N761" s="27"/>
      <c r="O761" s="27"/>
      <c r="P761" s="27"/>
      <c r="Q761" s="27"/>
      <c r="R761" s="27"/>
      <c r="S761" s="27"/>
      <c r="T761" s="27"/>
      <c r="U761" s="27"/>
      <c r="V761" s="27"/>
      <c r="W761" s="27"/>
      <c r="X761" s="27"/>
      <c r="Y761" s="27"/>
      <c r="Z761" s="27"/>
      <c r="AA761" s="27"/>
    </row>
    <row r="762" ht="13.5" customHeight="1">
      <c r="A762" s="27"/>
      <c r="B762" s="27"/>
      <c r="C762" s="27"/>
      <c r="D762" s="27"/>
      <c r="E762" s="27"/>
      <c r="F762" s="78"/>
      <c r="G762" s="621"/>
      <c r="H762" s="27"/>
      <c r="I762" s="27"/>
      <c r="J762" s="27"/>
      <c r="K762" s="27"/>
      <c r="L762" s="27"/>
      <c r="M762" s="27"/>
      <c r="N762" s="27"/>
      <c r="O762" s="27"/>
      <c r="P762" s="27"/>
      <c r="Q762" s="27"/>
      <c r="R762" s="27"/>
      <c r="S762" s="27"/>
      <c r="T762" s="27"/>
      <c r="U762" s="27"/>
      <c r="V762" s="27"/>
      <c r="W762" s="27"/>
      <c r="X762" s="27"/>
      <c r="Y762" s="27"/>
      <c r="Z762" s="27"/>
      <c r="AA762" s="27"/>
    </row>
    <row r="763" ht="13.5" customHeight="1">
      <c r="A763" s="27"/>
      <c r="B763" s="27"/>
      <c r="C763" s="27"/>
      <c r="D763" s="27"/>
      <c r="E763" s="27"/>
      <c r="F763" s="78"/>
      <c r="G763" s="621"/>
      <c r="H763" s="27"/>
      <c r="I763" s="27"/>
      <c r="J763" s="27"/>
      <c r="K763" s="27"/>
      <c r="L763" s="27"/>
      <c r="M763" s="27"/>
      <c r="N763" s="27"/>
      <c r="O763" s="27"/>
      <c r="P763" s="27"/>
      <c r="Q763" s="27"/>
      <c r="R763" s="27"/>
      <c r="S763" s="27"/>
      <c r="T763" s="27"/>
      <c r="U763" s="27"/>
      <c r="V763" s="27"/>
      <c r="W763" s="27"/>
      <c r="X763" s="27"/>
      <c r="Y763" s="27"/>
      <c r="Z763" s="27"/>
      <c r="AA763" s="27"/>
    </row>
    <row r="764" ht="13.5" customHeight="1">
      <c r="A764" s="27"/>
      <c r="B764" s="27"/>
      <c r="C764" s="27"/>
      <c r="D764" s="27"/>
      <c r="E764" s="27"/>
      <c r="F764" s="78"/>
      <c r="G764" s="621"/>
      <c r="H764" s="27"/>
      <c r="I764" s="27"/>
      <c r="J764" s="27"/>
      <c r="K764" s="27"/>
      <c r="L764" s="27"/>
      <c r="M764" s="27"/>
      <c r="N764" s="27"/>
      <c r="O764" s="27"/>
      <c r="P764" s="27"/>
      <c r="Q764" s="27"/>
      <c r="R764" s="27"/>
      <c r="S764" s="27"/>
      <c r="T764" s="27"/>
      <c r="U764" s="27"/>
      <c r="V764" s="27"/>
      <c r="W764" s="27"/>
      <c r="X764" s="27"/>
      <c r="Y764" s="27"/>
      <c r="Z764" s="27"/>
      <c r="AA764" s="27"/>
    </row>
    <row r="765" ht="13.5" customHeight="1">
      <c r="A765" s="27"/>
      <c r="B765" s="27"/>
      <c r="C765" s="27"/>
      <c r="D765" s="27"/>
      <c r="E765" s="27"/>
      <c r="F765" s="78"/>
      <c r="G765" s="621"/>
      <c r="H765" s="27"/>
      <c r="I765" s="27"/>
      <c r="J765" s="27"/>
      <c r="K765" s="27"/>
      <c r="L765" s="27"/>
      <c r="M765" s="27"/>
      <c r="N765" s="27"/>
      <c r="O765" s="27"/>
      <c r="P765" s="27"/>
      <c r="Q765" s="27"/>
      <c r="R765" s="27"/>
      <c r="S765" s="27"/>
      <c r="T765" s="27"/>
      <c r="U765" s="27"/>
      <c r="V765" s="27"/>
      <c r="W765" s="27"/>
      <c r="X765" s="27"/>
      <c r="Y765" s="27"/>
      <c r="Z765" s="27"/>
      <c r="AA765" s="27"/>
    </row>
    <row r="766" ht="13.5" customHeight="1">
      <c r="A766" s="27"/>
      <c r="B766" s="27"/>
      <c r="C766" s="27"/>
      <c r="D766" s="27"/>
      <c r="E766" s="27"/>
      <c r="F766" s="78"/>
      <c r="G766" s="621"/>
      <c r="H766" s="27"/>
      <c r="I766" s="27"/>
      <c r="J766" s="27"/>
      <c r="K766" s="27"/>
      <c r="L766" s="27"/>
      <c r="M766" s="27"/>
      <c r="N766" s="27"/>
      <c r="O766" s="27"/>
      <c r="P766" s="27"/>
      <c r="Q766" s="27"/>
      <c r="R766" s="27"/>
      <c r="S766" s="27"/>
      <c r="T766" s="27"/>
      <c r="U766" s="27"/>
      <c r="V766" s="27"/>
      <c r="W766" s="27"/>
      <c r="X766" s="27"/>
      <c r="Y766" s="27"/>
      <c r="Z766" s="27"/>
      <c r="AA766" s="27"/>
    </row>
    <row r="767" ht="13.5" customHeight="1">
      <c r="A767" s="27"/>
      <c r="B767" s="27"/>
      <c r="C767" s="27"/>
      <c r="D767" s="27"/>
      <c r="E767" s="27"/>
      <c r="F767" s="78"/>
      <c r="G767" s="621"/>
      <c r="H767" s="27"/>
      <c r="I767" s="27"/>
      <c r="J767" s="27"/>
      <c r="K767" s="27"/>
      <c r="L767" s="27"/>
      <c r="M767" s="27"/>
      <c r="N767" s="27"/>
      <c r="O767" s="27"/>
      <c r="P767" s="27"/>
      <c r="Q767" s="27"/>
      <c r="R767" s="27"/>
      <c r="S767" s="27"/>
      <c r="T767" s="27"/>
      <c r="U767" s="27"/>
      <c r="V767" s="27"/>
      <c r="W767" s="27"/>
      <c r="X767" s="27"/>
      <c r="Y767" s="27"/>
      <c r="Z767" s="27"/>
      <c r="AA767" s="27"/>
    </row>
    <row r="768" ht="13.5" customHeight="1">
      <c r="A768" s="27"/>
      <c r="B768" s="27"/>
      <c r="C768" s="27"/>
      <c r="D768" s="27"/>
      <c r="E768" s="27"/>
      <c r="F768" s="78"/>
      <c r="G768" s="621"/>
      <c r="H768" s="27"/>
      <c r="I768" s="27"/>
      <c r="J768" s="27"/>
      <c r="K768" s="27"/>
      <c r="L768" s="27"/>
      <c r="M768" s="27"/>
      <c r="N768" s="27"/>
      <c r="O768" s="27"/>
      <c r="P768" s="27"/>
      <c r="Q768" s="27"/>
      <c r="R768" s="27"/>
      <c r="S768" s="27"/>
      <c r="T768" s="27"/>
      <c r="U768" s="27"/>
      <c r="V768" s="27"/>
      <c r="W768" s="27"/>
      <c r="X768" s="27"/>
      <c r="Y768" s="27"/>
      <c r="Z768" s="27"/>
      <c r="AA768" s="27"/>
    </row>
    <row r="769" ht="13.5" customHeight="1">
      <c r="A769" s="27"/>
      <c r="B769" s="27"/>
      <c r="C769" s="27"/>
      <c r="D769" s="27"/>
      <c r="E769" s="27"/>
      <c r="F769" s="78"/>
      <c r="G769" s="621"/>
      <c r="H769" s="27"/>
      <c r="I769" s="27"/>
      <c r="J769" s="27"/>
      <c r="K769" s="27"/>
      <c r="L769" s="27"/>
      <c r="M769" s="27"/>
      <c r="N769" s="27"/>
      <c r="O769" s="27"/>
      <c r="P769" s="27"/>
      <c r="Q769" s="27"/>
      <c r="R769" s="27"/>
      <c r="S769" s="27"/>
      <c r="T769" s="27"/>
      <c r="U769" s="27"/>
      <c r="V769" s="27"/>
      <c r="W769" s="27"/>
      <c r="X769" s="27"/>
      <c r="Y769" s="27"/>
      <c r="Z769" s="27"/>
      <c r="AA769" s="27"/>
    </row>
    <row r="770" ht="13.5" customHeight="1">
      <c r="A770" s="27"/>
      <c r="B770" s="27"/>
      <c r="C770" s="27"/>
      <c r="D770" s="27"/>
      <c r="E770" s="27"/>
      <c r="F770" s="78"/>
      <c r="G770" s="621"/>
      <c r="H770" s="27"/>
      <c r="I770" s="27"/>
      <c r="J770" s="27"/>
      <c r="K770" s="27"/>
      <c r="L770" s="27"/>
      <c r="M770" s="27"/>
      <c r="N770" s="27"/>
      <c r="O770" s="27"/>
      <c r="P770" s="27"/>
      <c r="Q770" s="27"/>
      <c r="R770" s="27"/>
      <c r="S770" s="27"/>
      <c r="T770" s="27"/>
      <c r="U770" s="27"/>
      <c r="V770" s="27"/>
      <c r="W770" s="27"/>
      <c r="X770" s="27"/>
      <c r="Y770" s="27"/>
      <c r="Z770" s="27"/>
      <c r="AA770" s="27"/>
    </row>
    <row r="771" ht="13.5" customHeight="1">
      <c r="A771" s="27"/>
      <c r="B771" s="27"/>
      <c r="C771" s="27"/>
      <c r="D771" s="27"/>
      <c r="E771" s="27"/>
      <c r="F771" s="78"/>
      <c r="G771" s="621"/>
      <c r="H771" s="27"/>
      <c r="I771" s="27"/>
      <c r="J771" s="27"/>
      <c r="K771" s="27"/>
      <c r="L771" s="27"/>
      <c r="M771" s="27"/>
      <c r="N771" s="27"/>
      <c r="O771" s="27"/>
      <c r="P771" s="27"/>
      <c r="Q771" s="27"/>
      <c r="R771" s="27"/>
      <c r="S771" s="27"/>
      <c r="T771" s="27"/>
      <c r="U771" s="27"/>
      <c r="V771" s="27"/>
      <c r="W771" s="27"/>
      <c r="X771" s="27"/>
      <c r="Y771" s="27"/>
      <c r="Z771" s="27"/>
      <c r="AA771" s="27"/>
    </row>
    <row r="772" ht="13.5" customHeight="1">
      <c r="A772" s="27"/>
      <c r="B772" s="27"/>
      <c r="C772" s="27"/>
      <c r="D772" s="27"/>
      <c r="E772" s="27"/>
      <c r="F772" s="78"/>
      <c r="G772" s="621"/>
      <c r="H772" s="27"/>
      <c r="I772" s="27"/>
      <c r="J772" s="27"/>
      <c r="K772" s="27"/>
      <c r="L772" s="27"/>
      <c r="M772" s="27"/>
      <c r="N772" s="27"/>
      <c r="O772" s="27"/>
      <c r="P772" s="27"/>
      <c r="Q772" s="27"/>
      <c r="R772" s="27"/>
      <c r="S772" s="27"/>
      <c r="T772" s="27"/>
      <c r="U772" s="27"/>
      <c r="V772" s="27"/>
      <c r="W772" s="27"/>
      <c r="X772" s="27"/>
      <c r="Y772" s="27"/>
      <c r="Z772" s="27"/>
      <c r="AA772" s="27"/>
    </row>
    <row r="773" ht="13.5" customHeight="1">
      <c r="A773" s="27"/>
      <c r="B773" s="27"/>
      <c r="C773" s="27"/>
      <c r="D773" s="27"/>
      <c r="E773" s="27"/>
      <c r="F773" s="78"/>
      <c r="G773" s="621"/>
      <c r="H773" s="27"/>
      <c r="I773" s="27"/>
      <c r="J773" s="27"/>
      <c r="K773" s="27"/>
      <c r="L773" s="27"/>
      <c r="M773" s="27"/>
      <c r="N773" s="27"/>
      <c r="O773" s="27"/>
      <c r="P773" s="27"/>
      <c r="Q773" s="27"/>
      <c r="R773" s="27"/>
      <c r="S773" s="27"/>
      <c r="T773" s="27"/>
      <c r="U773" s="27"/>
      <c r="V773" s="27"/>
      <c r="W773" s="27"/>
      <c r="X773" s="27"/>
      <c r="Y773" s="27"/>
      <c r="Z773" s="27"/>
      <c r="AA773" s="27"/>
    </row>
    <row r="774" ht="13.5" customHeight="1">
      <c r="A774" s="27"/>
      <c r="B774" s="27"/>
      <c r="C774" s="27"/>
      <c r="D774" s="27"/>
      <c r="E774" s="27"/>
      <c r="F774" s="78"/>
      <c r="G774" s="621"/>
      <c r="H774" s="27"/>
      <c r="I774" s="27"/>
      <c r="J774" s="27"/>
      <c r="K774" s="27"/>
      <c r="L774" s="27"/>
      <c r="M774" s="27"/>
      <c r="N774" s="27"/>
      <c r="O774" s="27"/>
      <c r="P774" s="27"/>
      <c r="Q774" s="27"/>
      <c r="R774" s="27"/>
      <c r="S774" s="27"/>
      <c r="T774" s="27"/>
      <c r="U774" s="27"/>
      <c r="V774" s="27"/>
      <c r="W774" s="27"/>
      <c r="X774" s="27"/>
      <c r="Y774" s="27"/>
      <c r="Z774" s="27"/>
      <c r="AA774" s="27"/>
    </row>
    <row r="775" ht="13.5" customHeight="1">
      <c r="A775" s="27"/>
      <c r="B775" s="27"/>
      <c r="C775" s="27"/>
      <c r="D775" s="27"/>
      <c r="E775" s="27"/>
      <c r="F775" s="78"/>
      <c r="G775" s="621"/>
      <c r="H775" s="27"/>
      <c r="I775" s="27"/>
      <c r="J775" s="27"/>
      <c r="K775" s="27"/>
      <c r="L775" s="27"/>
      <c r="M775" s="27"/>
      <c r="N775" s="27"/>
      <c r="O775" s="27"/>
      <c r="P775" s="27"/>
      <c r="Q775" s="27"/>
      <c r="R775" s="27"/>
      <c r="S775" s="27"/>
      <c r="T775" s="27"/>
      <c r="U775" s="27"/>
      <c r="V775" s="27"/>
      <c r="W775" s="27"/>
      <c r="X775" s="27"/>
      <c r="Y775" s="27"/>
      <c r="Z775" s="27"/>
      <c r="AA775" s="27"/>
    </row>
    <row r="776" ht="13.5" customHeight="1">
      <c r="A776" s="27"/>
      <c r="B776" s="27"/>
      <c r="C776" s="27"/>
      <c r="D776" s="27"/>
      <c r="E776" s="27"/>
      <c r="F776" s="78"/>
      <c r="G776" s="621"/>
      <c r="H776" s="27"/>
      <c r="I776" s="27"/>
      <c r="J776" s="27"/>
      <c r="K776" s="27"/>
      <c r="L776" s="27"/>
      <c r="M776" s="27"/>
      <c r="N776" s="27"/>
      <c r="O776" s="27"/>
      <c r="P776" s="27"/>
      <c r="Q776" s="27"/>
      <c r="R776" s="27"/>
      <c r="S776" s="27"/>
      <c r="T776" s="27"/>
      <c r="U776" s="27"/>
      <c r="V776" s="27"/>
      <c r="W776" s="27"/>
      <c r="X776" s="27"/>
      <c r="Y776" s="27"/>
      <c r="Z776" s="27"/>
      <c r="AA776" s="27"/>
    </row>
    <row r="777" ht="13.5" customHeight="1">
      <c r="A777" s="27"/>
      <c r="B777" s="27"/>
      <c r="C777" s="27"/>
      <c r="D777" s="27"/>
      <c r="E777" s="27"/>
      <c r="F777" s="78"/>
      <c r="G777" s="621"/>
      <c r="H777" s="27"/>
      <c r="I777" s="27"/>
      <c r="J777" s="27"/>
      <c r="K777" s="27"/>
      <c r="L777" s="27"/>
      <c r="M777" s="27"/>
      <c r="N777" s="27"/>
      <c r="O777" s="27"/>
      <c r="P777" s="27"/>
      <c r="Q777" s="27"/>
      <c r="R777" s="27"/>
      <c r="S777" s="27"/>
      <c r="T777" s="27"/>
      <c r="U777" s="27"/>
      <c r="V777" s="27"/>
      <c r="W777" s="27"/>
      <c r="X777" s="27"/>
      <c r="Y777" s="27"/>
      <c r="Z777" s="27"/>
      <c r="AA777" s="27"/>
    </row>
    <row r="778" ht="13.5" customHeight="1">
      <c r="A778" s="27"/>
      <c r="B778" s="27"/>
      <c r="C778" s="27"/>
      <c r="D778" s="27"/>
      <c r="E778" s="27"/>
      <c r="F778" s="78"/>
      <c r="G778" s="621"/>
      <c r="H778" s="27"/>
      <c r="I778" s="27"/>
      <c r="J778" s="27"/>
      <c r="K778" s="27"/>
      <c r="L778" s="27"/>
      <c r="M778" s="27"/>
      <c r="N778" s="27"/>
      <c r="O778" s="27"/>
      <c r="P778" s="27"/>
      <c r="Q778" s="27"/>
      <c r="R778" s="27"/>
      <c r="S778" s="27"/>
      <c r="T778" s="27"/>
      <c r="U778" s="27"/>
      <c r="V778" s="27"/>
      <c r="W778" s="27"/>
      <c r="X778" s="27"/>
      <c r="Y778" s="27"/>
      <c r="Z778" s="27"/>
      <c r="AA778" s="27"/>
    </row>
    <row r="779" ht="13.5" customHeight="1">
      <c r="A779" s="27"/>
      <c r="B779" s="27"/>
      <c r="C779" s="27"/>
      <c r="D779" s="27"/>
      <c r="E779" s="27"/>
      <c r="F779" s="78"/>
      <c r="G779" s="621"/>
      <c r="H779" s="27"/>
      <c r="I779" s="27"/>
      <c r="J779" s="27"/>
      <c r="K779" s="27"/>
      <c r="L779" s="27"/>
      <c r="M779" s="27"/>
      <c r="N779" s="27"/>
      <c r="O779" s="27"/>
      <c r="P779" s="27"/>
      <c r="Q779" s="27"/>
      <c r="R779" s="27"/>
      <c r="S779" s="27"/>
      <c r="T779" s="27"/>
      <c r="U779" s="27"/>
      <c r="V779" s="27"/>
      <c r="W779" s="27"/>
      <c r="X779" s="27"/>
      <c r="Y779" s="27"/>
      <c r="Z779" s="27"/>
      <c r="AA779" s="27"/>
    </row>
    <row r="780" ht="13.5" customHeight="1">
      <c r="A780" s="27"/>
      <c r="B780" s="27"/>
      <c r="C780" s="27"/>
      <c r="D780" s="27"/>
      <c r="E780" s="27"/>
      <c r="F780" s="78"/>
      <c r="G780" s="621"/>
      <c r="H780" s="27"/>
      <c r="I780" s="27"/>
      <c r="J780" s="27"/>
      <c r="K780" s="27"/>
      <c r="L780" s="27"/>
      <c r="M780" s="27"/>
      <c r="N780" s="27"/>
      <c r="O780" s="27"/>
      <c r="P780" s="27"/>
      <c r="Q780" s="27"/>
      <c r="R780" s="27"/>
      <c r="S780" s="27"/>
      <c r="T780" s="27"/>
      <c r="U780" s="27"/>
      <c r="V780" s="27"/>
      <c r="W780" s="27"/>
      <c r="X780" s="27"/>
      <c r="Y780" s="27"/>
      <c r="Z780" s="27"/>
      <c r="AA780" s="27"/>
    </row>
    <row r="781" ht="13.5" customHeight="1">
      <c r="A781" s="27"/>
      <c r="B781" s="27"/>
      <c r="C781" s="27"/>
      <c r="D781" s="27"/>
      <c r="E781" s="27"/>
      <c r="F781" s="78"/>
      <c r="G781" s="621"/>
      <c r="H781" s="27"/>
      <c r="I781" s="27"/>
      <c r="J781" s="27"/>
      <c r="K781" s="27"/>
      <c r="L781" s="27"/>
      <c r="M781" s="27"/>
      <c r="N781" s="27"/>
      <c r="O781" s="27"/>
      <c r="P781" s="27"/>
      <c r="Q781" s="27"/>
      <c r="R781" s="27"/>
      <c r="S781" s="27"/>
      <c r="T781" s="27"/>
      <c r="U781" s="27"/>
      <c r="V781" s="27"/>
      <c r="W781" s="27"/>
      <c r="X781" s="27"/>
      <c r="Y781" s="27"/>
      <c r="Z781" s="27"/>
      <c r="AA781" s="27"/>
    </row>
    <row r="782" ht="13.5" customHeight="1">
      <c r="A782" s="27"/>
      <c r="B782" s="27"/>
      <c r="C782" s="27"/>
      <c r="D782" s="27"/>
      <c r="E782" s="27"/>
      <c r="F782" s="78"/>
      <c r="G782" s="621"/>
      <c r="H782" s="27"/>
      <c r="I782" s="27"/>
      <c r="J782" s="27"/>
      <c r="K782" s="27"/>
      <c r="L782" s="27"/>
      <c r="M782" s="27"/>
      <c r="N782" s="27"/>
      <c r="O782" s="27"/>
      <c r="P782" s="27"/>
      <c r="Q782" s="27"/>
      <c r="R782" s="27"/>
      <c r="S782" s="27"/>
      <c r="T782" s="27"/>
      <c r="U782" s="27"/>
      <c r="V782" s="27"/>
      <c r="W782" s="27"/>
      <c r="X782" s="27"/>
      <c r="Y782" s="27"/>
      <c r="Z782" s="27"/>
      <c r="AA782" s="27"/>
    </row>
    <row r="783" ht="13.5" customHeight="1">
      <c r="A783" s="27"/>
      <c r="B783" s="27"/>
      <c r="C783" s="27"/>
      <c r="D783" s="27"/>
      <c r="E783" s="27"/>
      <c r="F783" s="78"/>
      <c r="G783" s="621"/>
      <c r="H783" s="27"/>
      <c r="I783" s="27"/>
      <c r="J783" s="27"/>
      <c r="K783" s="27"/>
      <c r="L783" s="27"/>
      <c r="M783" s="27"/>
      <c r="N783" s="27"/>
      <c r="O783" s="27"/>
      <c r="P783" s="27"/>
      <c r="Q783" s="27"/>
      <c r="R783" s="27"/>
      <c r="S783" s="27"/>
      <c r="T783" s="27"/>
      <c r="U783" s="27"/>
      <c r="V783" s="27"/>
      <c r="W783" s="27"/>
      <c r="X783" s="27"/>
      <c r="Y783" s="27"/>
      <c r="Z783" s="27"/>
      <c r="AA783" s="27"/>
    </row>
    <row r="784" ht="13.5" customHeight="1">
      <c r="A784" s="27"/>
      <c r="B784" s="27"/>
      <c r="C784" s="27"/>
      <c r="D784" s="27"/>
      <c r="E784" s="27"/>
      <c r="F784" s="78"/>
      <c r="G784" s="621"/>
      <c r="H784" s="27"/>
      <c r="I784" s="27"/>
      <c r="J784" s="27"/>
      <c r="K784" s="27"/>
      <c r="L784" s="27"/>
      <c r="M784" s="27"/>
      <c r="N784" s="27"/>
      <c r="O784" s="27"/>
      <c r="P784" s="27"/>
      <c r="Q784" s="27"/>
      <c r="R784" s="27"/>
      <c r="S784" s="27"/>
      <c r="T784" s="27"/>
      <c r="U784" s="27"/>
      <c r="V784" s="27"/>
      <c r="W784" s="27"/>
      <c r="X784" s="27"/>
      <c r="Y784" s="27"/>
      <c r="Z784" s="27"/>
      <c r="AA784" s="27"/>
    </row>
    <row r="785" ht="13.5" customHeight="1">
      <c r="A785" s="27"/>
      <c r="B785" s="27"/>
      <c r="C785" s="27"/>
      <c r="D785" s="27"/>
      <c r="E785" s="27"/>
      <c r="F785" s="78"/>
      <c r="G785" s="621"/>
      <c r="H785" s="27"/>
      <c r="I785" s="27"/>
      <c r="J785" s="27"/>
      <c r="K785" s="27"/>
      <c r="L785" s="27"/>
      <c r="M785" s="27"/>
      <c r="N785" s="27"/>
      <c r="O785" s="27"/>
      <c r="P785" s="27"/>
      <c r="Q785" s="27"/>
      <c r="R785" s="27"/>
      <c r="S785" s="27"/>
      <c r="T785" s="27"/>
      <c r="U785" s="27"/>
      <c r="V785" s="27"/>
      <c r="W785" s="27"/>
      <c r="X785" s="27"/>
      <c r="Y785" s="27"/>
      <c r="Z785" s="27"/>
      <c r="AA785" s="27"/>
    </row>
    <row r="786" ht="13.5" customHeight="1">
      <c r="A786" s="27"/>
      <c r="B786" s="27"/>
      <c r="C786" s="27"/>
      <c r="D786" s="27"/>
      <c r="E786" s="27"/>
      <c r="F786" s="78"/>
      <c r="G786" s="621"/>
      <c r="H786" s="27"/>
      <c r="I786" s="27"/>
      <c r="J786" s="27"/>
      <c r="K786" s="27"/>
      <c r="L786" s="27"/>
      <c r="M786" s="27"/>
      <c r="N786" s="27"/>
      <c r="O786" s="27"/>
      <c r="P786" s="27"/>
      <c r="Q786" s="27"/>
      <c r="R786" s="27"/>
      <c r="S786" s="27"/>
      <c r="T786" s="27"/>
      <c r="U786" s="27"/>
      <c r="V786" s="27"/>
      <c r="W786" s="27"/>
      <c r="X786" s="27"/>
      <c r="Y786" s="27"/>
      <c r="Z786" s="27"/>
      <c r="AA786" s="27"/>
    </row>
    <row r="787" ht="13.5" customHeight="1">
      <c r="A787" s="27"/>
      <c r="B787" s="27"/>
      <c r="C787" s="27"/>
      <c r="D787" s="27"/>
      <c r="E787" s="27"/>
      <c r="F787" s="78"/>
      <c r="G787" s="621"/>
      <c r="H787" s="27"/>
      <c r="I787" s="27"/>
      <c r="J787" s="27"/>
      <c r="K787" s="27"/>
      <c r="L787" s="27"/>
      <c r="M787" s="27"/>
      <c r="N787" s="27"/>
      <c r="O787" s="27"/>
      <c r="P787" s="27"/>
      <c r="Q787" s="27"/>
      <c r="R787" s="27"/>
      <c r="S787" s="27"/>
      <c r="T787" s="27"/>
      <c r="U787" s="27"/>
      <c r="V787" s="27"/>
      <c r="W787" s="27"/>
      <c r="X787" s="27"/>
      <c r="Y787" s="27"/>
      <c r="Z787" s="27"/>
      <c r="AA787" s="27"/>
    </row>
    <row r="788" ht="13.5" customHeight="1">
      <c r="A788" s="27"/>
      <c r="B788" s="27"/>
      <c r="C788" s="27"/>
      <c r="D788" s="27"/>
      <c r="E788" s="27"/>
      <c r="F788" s="78"/>
      <c r="G788" s="621"/>
      <c r="H788" s="27"/>
      <c r="I788" s="27"/>
      <c r="J788" s="27"/>
      <c r="K788" s="27"/>
      <c r="L788" s="27"/>
      <c r="M788" s="27"/>
      <c r="N788" s="27"/>
      <c r="O788" s="27"/>
      <c r="P788" s="27"/>
      <c r="Q788" s="27"/>
      <c r="R788" s="27"/>
      <c r="S788" s="27"/>
      <c r="T788" s="27"/>
      <c r="U788" s="27"/>
      <c r="V788" s="27"/>
      <c r="W788" s="27"/>
      <c r="X788" s="27"/>
      <c r="Y788" s="27"/>
      <c r="Z788" s="27"/>
      <c r="AA788" s="27"/>
    </row>
    <row r="789" ht="13.5" customHeight="1">
      <c r="A789" s="27"/>
      <c r="B789" s="27"/>
      <c r="C789" s="27"/>
      <c r="D789" s="27"/>
      <c r="E789" s="27"/>
      <c r="F789" s="78"/>
      <c r="G789" s="621"/>
      <c r="H789" s="27"/>
      <c r="I789" s="27"/>
      <c r="J789" s="27"/>
      <c r="K789" s="27"/>
      <c r="L789" s="27"/>
      <c r="M789" s="27"/>
      <c r="N789" s="27"/>
      <c r="O789" s="27"/>
      <c r="P789" s="27"/>
      <c r="Q789" s="27"/>
      <c r="R789" s="27"/>
      <c r="S789" s="27"/>
      <c r="T789" s="27"/>
      <c r="U789" s="27"/>
      <c r="V789" s="27"/>
      <c r="W789" s="27"/>
      <c r="X789" s="27"/>
      <c r="Y789" s="27"/>
      <c r="Z789" s="27"/>
      <c r="AA789" s="27"/>
    </row>
    <row r="790" ht="13.5" customHeight="1">
      <c r="A790" s="27"/>
      <c r="B790" s="27"/>
      <c r="C790" s="27"/>
      <c r="D790" s="27"/>
      <c r="E790" s="27"/>
      <c r="F790" s="78"/>
      <c r="G790" s="621"/>
      <c r="H790" s="27"/>
      <c r="I790" s="27"/>
      <c r="J790" s="27"/>
      <c r="K790" s="27"/>
      <c r="L790" s="27"/>
      <c r="M790" s="27"/>
      <c r="N790" s="27"/>
      <c r="O790" s="27"/>
      <c r="P790" s="27"/>
      <c r="Q790" s="27"/>
      <c r="R790" s="27"/>
      <c r="S790" s="27"/>
      <c r="T790" s="27"/>
      <c r="U790" s="27"/>
      <c r="V790" s="27"/>
      <c r="W790" s="27"/>
      <c r="X790" s="27"/>
      <c r="Y790" s="27"/>
      <c r="Z790" s="27"/>
      <c r="AA790" s="27"/>
    </row>
    <row r="791" ht="13.5" customHeight="1">
      <c r="A791" s="27"/>
      <c r="B791" s="27"/>
      <c r="C791" s="27"/>
      <c r="D791" s="27"/>
      <c r="E791" s="27"/>
      <c r="F791" s="78"/>
      <c r="G791" s="621"/>
      <c r="H791" s="27"/>
      <c r="I791" s="27"/>
      <c r="J791" s="27"/>
      <c r="K791" s="27"/>
      <c r="L791" s="27"/>
      <c r="M791" s="27"/>
      <c r="N791" s="27"/>
      <c r="O791" s="27"/>
      <c r="P791" s="27"/>
      <c r="Q791" s="27"/>
      <c r="R791" s="27"/>
      <c r="S791" s="27"/>
      <c r="T791" s="27"/>
      <c r="U791" s="27"/>
      <c r="V791" s="27"/>
      <c r="W791" s="27"/>
      <c r="X791" s="27"/>
      <c r="Y791" s="27"/>
      <c r="Z791" s="27"/>
      <c r="AA791" s="27"/>
    </row>
    <row r="792" ht="13.5" customHeight="1">
      <c r="A792" s="27"/>
      <c r="B792" s="27"/>
      <c r="C792" s="27"/>
      <c r="D792" s="27"/>
      <c r="E792" s="27"/>
      <c r="F792" s="78"/>
      <c r="G792" s="621"/>
      <c r="H792" s="27"/>
      <c r="I792" s="27"/>
      <c r="J792" s="27"/>
      <c r="K792" s="27"/>
      <c r="L792" s="27"/>
      <c r="M792" s="27"/>
      <c r="N792" s="27"/>
      <c r="O792" s="27"/>
      <c r="P792" s="27"/>
      <c r="Q792" s="27"/>
      <c r="R792" s="27"/>
      <c r="S792" s="27"/>
      <c r="T792" s="27"/>
      <c r="U792" s="27"/>
      <c r="V792" s="27"/>
      <c r="W792" s="27"/>
      <c r="X792" s="27"/>
      <c r="Y792" s="27"/>
      <c r="Z792" s="27"/>
      <c r="AA792" s="27"/>
    </row>
    <row r="793" ht="13.5" customHeight="1">
      <c r="A793" s="27"/>
      <c r="B793" s="27"/>
      <c r="C793" s="27"/>
      <c r="D793" s="27"/>
      <c r="E793" s="27"/>
      <c r="F793" s="78"/>
      <c r="G793" s="621"/>
      <c r="H793" s="27"/>
      <c r="I793" s="27"/>
      <c r="J793" s="27"/>
      <c r="K793" s="27"/>
      <c r="L793" s="27"/>
      <c r="M793" s="27"/>
      <c r="N793" s="27"/>
      <c r="O793" s="27"/>
      <c r="P793" s="27"/>
      <c r="Q793" s="27"/>
      <c r="R793" s="27"/>
      <c r="S793" s="27"/>
      <c r="T793" s="27"/>
      <c r="U793" s="27"/>
      <c r="V793" s="27"/>
      <c r="W793" s="27"/>
      <c r="X793" s="27"/>
      <c r="Y793" s="27"/>
      <c r="Z793" s="27"/>
      <c r="AA793" s="27"/>
    </row>
    <row r="794" ht="13.5" customHeight="1">
      <c r="A794" s="27"/>
      <c r="B794" s="27"/>
      <c r="C794" s="27"/>
      <c r="D794" s="27"/>
      <c r="E794" s="27"/>
      <c r="F794" s="78"/>
      <c r="G794" s="621"/>
      <c r="H794" s="27"/>
      <c r="I794" s="27"/>
      <c r="J794" s="27"/>
      <c r="K794" s="27"/>
      <c r="L794" s="27"/>
      <c r="M794" s="27"/>
      <c r="N794" s="27"/>
      <c r="O794" s="27"/>
      <c r="P794" s="27"/>
      <c r="Q794" s="27"/>
      <c r="R794" s="27"/>
      <c r="S794" s="27"/>
      <c r="T794" s="27"/>
      <c r="U794" s="27"/>
      <c r="V794" s="27"/>
      <c r="W794" s="27"/>
      <c r="X794" s="27"/>
      <c r="Y794" s="27"/>
      <c r="Z794" s="27"/>
      <c r="AA794" s="27"/>
    </row>
    <row r="795" ht="13.5" customHeight="1">
      <c r="A795" s="27"/>
      <c r="B795" s="27"/>
      <c r="C795" s="27"/>
      <c r="D795" s="27"/>
      <c r="E795" s="27"/>
      <c r="F795" s="78"/>
      <c r="G795" s="621"/>
      <c r="H795" s="27"/>
      <c r="I795" s="27"/>
      <c r="J795" s="27"/>
      <c r="K795" s="27"/>
      <c r="L795" s="27"/>
      <c r="M795" s="27"/>
      <c r="N795" s="27"/>
      <c r="O795" s="27"/>
      <c r="P795" s="27"/>
      <c r="Q795" s="27"/>
      <c r="R795" s="27"/>
      <c r="S795" s="27"/>
      <c r="T795" s="27"/>
      <c r="U795" s="27"/>
      <c r="V795" s="27"/>
      <c r="W795" s="27"/>
      <c r="X795" s="27"/>
      <c r="Y795" s="27"/>
      <c r="Z795" s="27"/>
      <c r="AA795" s="27"/>
    </row>
    <row r="796" ht="13.5" customHeight="1">
      <c r="A796" s="27"/>
      <c r="B796" s="27"/>
      <c r="C796" s="27"/>
      <c r="D796" s="27"/>
      <c r="E796" s="27"/>
      <c r="F796" s="78"/>
      <c r="G796" s="621"/>
      <c r="H796" s="27"/>
      <c r="I796" s="27"/>
      <c r="J796" s="27"/>
      <c r="K796" s="27"/>
      <c r="L796" s="27"/>
      <c r="M796" s="27"/>
      <c r="N796" s="27"/>
      <c r="O796" s="27"/>
      <c r="P796" s="27"/>
      <c r="Q796" s="27"/>
      <c r="R796" s="27"/>
      <c r="S796" s="27"/>
      <c r="T796" s="27"/>
      <c r="U796" s="27"/>
      <c r="V796" s="27"/>
      <c r="W796" s="27"/>
      <c r="X796" s="27"/>
      <c r="Y796" s="27"/>
      <c r="Z796" s="27"/>
      <c r="AA796" s="27"/>
    </row>
    <row r="797" ht="13.5" customHeight="1">
      <c r="A797" s="27"/>
      <c r="B797" s="27"/>
      <c r="C797" s="27"/>
      <c r="D797" s="27"/>
      <c r="E797" s="27"/>
      <c r="F797" s="78"/>
      <c r="G797" s="621"/>
      <c r="H797" s="27"/>
      <c r="I797" s="27"/>
      <c r="J797" s="27"/>
      <c r="K797" s="27"/>
      <c r="L797" s="27"/>
      <c r="M797" s="27"/>
      <c r="N797" s="27"/>
      <c r="O797" s="27"/>
      <c r="P797" s="27"/>
      <c r="Q797" s="27"/>
      <c r="R797" s="27"/>
      <c r="S797" s="27"/>
      <c r="T797" s="27"/>
      <c r="U797" s="27"/>
      <c r="V797" s="27"/>
      <c r="W797" s="27"/>
      <c r="X797" s="27"/>
      <c r="Y797" s="27"/>
      <c r="Z797" s="27"/>
      <c r="AA797" s="27"/>
    </row>
    <row r="798" ht="13.5" customHeight="1">
      <c r="A798" s="27"/>
      <c r="B798" s="27"/>
      <c r="C798" s="27"/>
      <c r="D798" s="27"/>
      <c r="E798" s="27"/>
      <c r="F798" s="78"/>
      <c r="G798" s="621"/>
      <c r="H798" s="27"/>
      <c r="I798" s="27"/>
      <c r="J798" s="27"/>
      <c r="K798" s="27"/>
      <c r="L798" s="27"/>
      <c r="M798" s="27"/>
      <c r="N798" s="27"/>
      <c r="O798" s="27"/>
      <c r="P798" s="27"/>
      <c r="Q798" s="27"/>
      <c r="R798" s="27"/>
      <c r="S798" s="27"/>
      <c r="T798" s="27"/>
      <c r="U798" s="27"/>
      <c r="V798" s="27"/>
      <c r="W798" s="27"/>
      <c r="X798" s="27"/>
      <c r="Y798" s="27"/>
      <c r="Z798" s="27"/>
      <c r="AA798" s="27"/>
    </row>
    <row r="799" ht="13.5" customHeight="1">
      <c r="A799" s="27"/>
      <c r="B799" s="27"/>
      <c r="C799" s="27"/>
      <c r="D799" s="27"/>
      <c r="E799" s="27"/>
      <c r="F799" s="78"/>
      <c r="G799" s="621"/>
      <c r="H799" s="27"/>
      <c r="I799" s="27"/>
      <c r="J799" s="27"/>
      <c r="K799" s="27"/>
      <c r="L799" s="27"/>
      <c r="M799" s="27"/>
      <c r="N799" s="27"/>
      <c r="O799" s="27"/>
      <c r="P799" s="27"/>
      <c r="Q799" s="27"/>
      <c r="R799" s="27"/>
      <c r="S799" s="27"/>
      <c r="T799" s="27"/>
      <c r="U799" s="27"/>
      <c r="V799" s="27"/>
      <c r="W799" s="27"/>
      <c r="X799" s="27"/>
      <c r="Y799" s="27"/>
      <c r="Z799" s="27"/>
      <c r="AA799" s="27"/>
    </row>
    <row r="800" ht="13.5" customHeight="1">
      <c r="A800" s="27"/>
      <c r="B800" s="27"/>
      <c r="C800" s="27"/>
      <c r="D800" s="27"/>
      <c r="E800" s="27"/>
      <c r="F800" s="78"/>
      <c r="G800" s="621"/>
      <c r="H800" s="27"/>
      <c r="I800" s="27"/>
      <c r="J800" s="27"/>
      <c r="K800" s="27"/>
      <c r="L800" s="27"/>
      <c r="M800" s="27"/>
      <c r="N800" s="27"/>
      <c r="O800" s="27"/>
      <c r="P800" s="27"/>
      <c r="Q800" s="27"/>
      <c r="R800" s="27"/>
      <c r="S800" s="27"/>
      <c r="T800" s="27"/>
      <c r="U800" s="27"/>
      <c r="V800" s="27"/>
      <c r="W800" s="27"/>
      <c r="X800" s="27"/>
      <c r="Y800" s="27"/>
      <c r="Z800" s="27"/>
      <c r="AA800" s="27"/>
    </row>
    <row r="801" ht="13.5" customHeight="1">
      <c r="A801" s="27"/>
      <c r="B801" s="27"/>
      <c r="C801" s="27"/>
      <c r="D801" s="27"/>
      <c r="E801" s="27"/>
      <c r="F801" s="78"/>
      <c r="G801" s="621"/>
      <c r="H801" s="27"/>
      <c r="I801" s="27"/>
      <c r="J801" s="27"/>
      <c r="K801" s="27"/>
      <c r="L801" s="27"/>
      <c r="M801" s="27"/>
      <c r="N801" s="27"/>
      <c r="O801" s="27"/>
      <c r="P801" s="27"/>
      <c r="Q801" s="27"/>
      <c r="R801" s="27"/>
      <c r="S801" s="27"/>
      <c r="T801" s="27"/>
      <c r="U801" s="27"/>
      <c r="V801" s="27"/>
      <c r="W801" s="27"/>
      <c r="X801" s="27"/>
      <c r="Y801" s="27"/>
      <c r="Z801" s="27"/>
      <c r="AA801" s="27"/>
    </row>
    <row r="802" ht="13.5" customHeight="1">
      <c r="A802" s="27"/>
      <c r="B802" s="27"/>
      <c r="C802" s="27"/>
      <c r="D802" s="27"/>
      <c r="E802" s="27"/>
      <c r="F802" s="78"/>
      <c r="G802" s="621"/>
      <c r="H802" s="27"/>
      <c r="I802" s="27"/>
      <c r="J802" s="27"/>
      <c r="K802" s="27"/>
      <c r="L802" s="27"/>
      <c r="M802" s="27"/>
      <c r="N802" s="27"/>
      <c r="O802" s="27"/>
      <c r="P802" s="27"/>
      <c r="Q802" s="27"/>
      <c r="R802" s="27"/>
      <c r="S802" s="27"/>
      <c r="T802" s="27"/>
      <c r="U802" s="27"/>
      <c r="V802" s="27"/>
      <c r="W802" s="27"/>
      <c r="X802" s="27"/>
      <c r="Y802" s="27"/>
      <c r="Z802" s="27"/>
      <c r="AA802" s="27"/>
    </row>
    <row r="803" ht="13.5" customHeight="1">
      <c r="A803" s="27"/>
      <c r="B803" s="27"/>
      <c r="C803" s="27"/>
      <c r="D803" s="27"/>
      <c r="E803" s="27"/>
      <c r="F803" s="78"/>
      <c r="G803" s="621"/>
      <c r="H803" s="27"/>
      <c r="I803" s="27"/>
      <c r="J803" s="27"/>
      <c r="K803" s="27"/>
      <c r="L803" s="27"/>
      <c r="M803" s="27"/>
      <c r="N803" s="27"/>
      <c r="O803" s="27"/>
      <c r="P803" s="27"/>
      <c r="Q803" s="27"/>
      <c r="R803" s="27"/>
      <c r="S803" s="27"/>
      <c r="T803" s="27"/>
      <c r="U803" s="27"/>
      <c r="V803" s="27"/>
      <c r="W803" s="27"/>
      <c r="X803" s="27"/>
      <c r="Y803" s="27"/>
      <c r="Z803" s="27"/>
      <c r="AA803" s="27"/>
    </row>
    <row r="804" ht="13.5" customHeight="1">
      <c r="A804" s="27"/>
      <c r="B804" s="27"/>
      <c r="C804" s="27"/>
      <c r="D804" s="27"/>
      <c r="E804" s="27"/>
      <c r="F804" s="78"/>
      <c r="G804" s="621"/>
      <c r="H804" s="27"/>
      <c r="I804" s="27"/>
      <c r="J804" s="27"/>
      <c r="K804" s="27"/>
      <c r="L804" s="27"/>
      <c r="M804" s="27"/>
      <c r="N804" s="27"/>
      <c r="O804" s="27"/>
      <c r="P804" s="27"/>
      <c r="Q804" s="27"/>
      <c r="R804" s="27"/>
      <c r="S804" s="27"/>
      <c r="T804" s="27"/>
      <c r="U804" s="27"/>
      <c r="V804" s="27"/>
      <c r="W804" s="27"/>
      <c r="X804" s="27"/>
      <c r="Y804" s="27"/>
      <c r="Z804" s="27"/>
      <c r="AA804" s="27"/>
    </row>
    <row r="805" ht="13.5" customHeight="1">
      <c r="A805" s="27"/>
      <c r="B805" s="27"/>
      <c r="C805" s="27"/>
      <c r="D805" s="27"/>
      <c r="E805" s="27"/>
      <c r="F805" s="78"/>
      <c r="G805" s="621"/>
      <c r="H805" s="27"/>
      <c r="I805" s="27"/>
      <c r="J805" s="27"/>
      <c r="K805" s="27"/>
      <c r="L805" s="27"/>
      <c r="M805" s="27"/>
      <c r="N805" s="27"/>
      <c r="O805" s="27"/>
      <c r="P805" s="27"/>
      <c r="Q805" s="27"/>
      <c r="R805" s="27"/>
      <c r="S805" s="27"/>
      <c r="T805" s="27"/>
      <c r="U805" s="27"/>
      <c r="V805" s="27"/>
      <c r="W805" s="27"/>
      <c r="X805" s="27"/>
      <c r="Y805" s="27"/>
      <c r="Z805" s="27"/>
      <c r="AA805" s="27"/>
    </row>
    <row r="806" ht="13.5" customHeight="1">
      <c r="A806" s="27"/>
      <c r="B806" s="27"/>
      <c r="C806" s="27"/>
      <c r="D806" s="27"/>
      <c r="E806" s="27"/>
      <c r="F806" s="78"/>
      <c r="G806" s="621"/>
      <c r="H806" s="27"/>
      <c r="I806" s="27"/>
      <c r="J806" s="27"/>
      <c r="K806" s="27"/>
      <c r="L806" s="27"/>
      <c r="M806" s="27"/>
      <c r="N806" s="27"/>
      <c r="O806" s="27"/>
      <c r="P806" s="27"/>
      <c r="Q806" s="27"/>
      <c r="R806" s="27"/>
      <c r="S806" s="27"/>
      <c r="T806" s="27"/>
      <c r="U806" s="27"/>
      <c r="V806" s="27"/>
      <c r="W806" s="27"/>
      <c r="X806" s="27"/>
      <c r="Y806" s="27"/>
      <c r="Z806" s="27"/>
      <c r="AA806" s="27"/>
    </row>
    <row r="807" ht="13.5" customHeight="1">
      <c r="A807" s="27"/>
      <c r="B807" s="27"/>
      <c r="C807" s="27"/>
      <c r="D807" s="27"/>
      <c r="E807" s="27"/>
      <c r="F807" s="78"/>
      <c r="G807" s="621"/>
      <c r="H807" s="27"/>
      <c r="I807" s="27"/>
      <c r="J807" s="27"/>
      <c r="K807" s="27"/>
      <c r="L807" s="27"/>
      <c r="M807" s="27"/>
      <c r="N807" s="27"/>
      <c r="O807" s="27"/>
      <c r="P807" s="27"/>
      <c r="Q807" s="27"/>
      <c r="R807" s="27"/>
      <c r="S807" s="27"/>
      <c r="T807" s="27"/>
      <c r="U807" s="27"/>
      <c r="V807" s="27"/>
      <c r="W807" s="27"/>
      <c r="X807" s="27"/>
      <c r="Y807" s="27"/>
      <c r="Z807" s="27"/>
      <c r="AA807" s="27"/>
    </row>
    <row r="808" ht="13.5" customHeight="1">
      <c r="A808" s="27"/>
      <c r="B808" s="27"/>
      <c r="C808" s="27"/>
      <c r="D808" s="27"/>
      <c r="E808" s="27"/>
      <c r="F808" s="78"/>
      <c r="G808" s="621"/>
      <c r="H808" s="27"/>
      <c r="I808" s="27"/>
      <c r="J808" s="27"/>
      <c r="K808" s="27"/>
      <c r="L808" s="27"/>
      <c r="M808" s="27"/>
      <c r="N808" s="27"/>
      <c r="O808" s="27"/>
      <c r="P808" s="27"/>
      <c r="Q808" s="27"/>
      <c r="R808" s="27"/>
      <c r="S808" s="27"/>
      <c r="T808" s="27"/>
      <c r="U808" s="27"/>
      <c r="V808" s="27"/>
      <c r="W808" s="27"/>
      <c r="X808" s="27"/>
      <c r="Y808" s="27"/>
      <c r="Z808" s="27"/>
      <c r="AA808" s="27"/>
    </row>
    <row r="809" ht="13.5" customHeight="1">
      <c r="A809" s="27"/>
      <c r="B809" s="27"/>
      <c r="C809" s="27"/>
      <c r="D809" s="27"/>
      <c r="E809" s="27"/>
      <c r="F809" s="78"/>
      <c r="G809" s="621"/>
      <c r="H809" s="27"/>
      <c r="I809" s="27"/>
      <c r="J809" s="27"/>
      <c r="K809" s="27"/>
      <c r="L809" s="27"/>
      <c r="M809" s="27"/>
      <c r="N809" s="27"/>
      <c r="O809" s="27"/>
      <c r="P809" s="27"/>
      <c r="Q809" s="27"/>
      <c r="R809" s="27"/>
      <c r="S809" s="27"/>
      <c r="T809" s="27"/>
      <c r="U809" s="27"/>
      <c r="V809" s="27"/>
      <c r="W809" s="27"/>
      <c r="X809" s="27"/>
      <c r="Y809" s="27"/>
      <c r="Z809" s="27"/>
      <c r="AA809" s="27"/>
    </row>
    <row r="810" ht="13.5" customHeight="1">
      <c r="A810" s="27"/>
      <c r="B810" s="27"/>
      <c r="C810" s="27"/>
      <c r="D810" s="27"/>
      <c r="E810" s="27"/>
      <c r="F810" s="78"/>
      <c r="G810" s="621"/>
      <c r="H810" s="27"/>
      <c r="I810" s="27"/>
      <c r="J810" s="27"/>
      <c r="K810" s="27"/>
      <c r="L810" s="27"/>
      <c r="M810" s="27"/>
      <c r="N810" s="27"/>
      <c r="O810" s="27"/>
      <c r="P810" s="27"/>
      <c r="Q810" s="27"/>
      <c r="R810" s="27"/>
      <c r="S810" s="27"/>
      <c r="T810" s="27"/>
      <c r="U810" s="27"/>
      <c r="V810" s="27"/>
      <c r="W810" s="27"/>
      <c r="X810" s="27"/>
      <c r="Y810" s="27"/>
      <c r="Z810" s="27"/>
      <c r="AA810" s="27"/>
    </row>
    <row r="811" ht="13.5" customHeight="1">
      <c r="A811" s="27"/>
      <c r="B811" s="27"/>
      <c r="C811" s="27"/>
      <c r="D811" s="27"/>
      <c r="E811" s="27"/>
      <c r="F811" s="78"/>
      <c r="G811" s="621"/>
      <c r="H811" s="27"/>
      <c r="I811" s="27"/>
      <c r="J811" s="27"/>
      <c r="K811" s="27"/>
      <c r="L811" s="27"/>
      <c r="M811" s="27"/>
      <c r="N811" s="27"/>
      <c r="O811" s="27"/>
      <c r="P811" s="27"/>
      <c r="Q811" s="27"/>
      <c r="R811" s="27"/>
      <c r="S811" s="27"/>
      <c r="T811" s="27"/>
      <c r="U811" s="27"/>
      <c r="V811" s="27"/>
      <c r="W811" s="27"/>
      <c r="X811" s="27"/>
      <c r="Y811" s="27"/>
      <c r="Z811" s="27"/>
      <c r="AA811" s="27"/>
    </row>
    <row r="812" ht="13.5" customHeight="1">
      <c r="A812" s="27"/>
      <c r="B812" s="27"/>
      <c r="C812" s="27"/>
      <c r="D812" s="27"/>
      <c r="E812" s="27"/>
      <c r="F812" s="78"/>
      <c r="G812" s="621"/>
      <c r="H812" s="27"/>
      <c r="I812" s="27"/>
      <c r="J812" s="27"/>
      <c r="K812" s="27"/>
      <c r="L812" s="27"/>
      <c r="M812" s="27"/>
      <c r="N812" s="27"/>
      <c r="O812" s="27"/>
      <c r="P812" s="27"/>
      <c r="Q812" s="27"/>
      <c r="R812" s="27"/>
      <c r="S812" s="27"/>
      <c r="T812" s="27"/>
      <c r="U812" s="27"/>
      <c r="V812" s="27"/>
      <c r="W812" s="27"/>
      <c r="X812" s="27"/>
      <c r="Y812" s="27"/>
      <c r="Z812" s="27"/>
      <c r="AA812" s="27"/>
    </row>
    <row r="813" ht="13.5" customHeight="1">
      <c r="A813" s="27"/>
      <c r="B813" s="27"/>
      <c r="C813" s="27"/>
      <c r="D813" s="27"/>
      <c r="E813" s="27"/>
      <c r="F813" s="78"/>
      <c r="G813" s="621"/>
      <c r="H813" s="27"/>
      <c r="I813" s="27"/>
      <c r="J813" s="27"/>
      <c r="K813" s="27"/>
      <c r="L813" s="27"/>
      <c r="M813" s="27"/>
      <c r="N813" s="27"/>
      <c r="O813" s="27"/>
      <c r="P813" s="27"/>
      <c r="Q813" s="27"/>
      <c r="R813" s="27"/>
      <c r="S813" s="27"/>
      <c r="T813" s="27"/>
      <c r="U813" s="27"/>
      <c r="V813" s="27"/>
      <c r="W813" s="27"/>
      <c r="X813" s="27"/>
      <c r="Y813" s="27"/>
      <c r="Z813" s="27"/>
      <c r="AA813" s="27"/>
    </row>
    <row r="814" ht="13.5" customHeight="1">
      <c r="A814" s="27"/>
      <c r="B814" s="27"/>
      <c r="C814" s="27"/>
      <c r="D814" s="27"/>
      <c r="E814" s="27"/>
      <c r="F814" s="78"/>
      <c r="G814" s="621"/>
      <c r="H814" s="27"/>
      <c r="I814" s="27"/>
      <c r="J814" s="27"/>
      <c r="K814" s="27"/>
      <c r="L814" s="27"/>
      <c r="M814" s="27"/>
      <c r="N814" s="27"/>
      <c r="O814" s="27"/>
      <c r="P814" s="27"/>
      <c r="Q814" s="27"/>
      <c r="R814" s="27"/>
      <c r="S814" s="27"/>
      <c r="T814" s="27"/>
      <c r="U814" s="27"/>
      <c r="V814" s="27"/>
      <c r="W814" s="27"/>
      <c r="X814" s="27"/>
      <c r="Y814" s="27"/>
      <c r="Z814" s="27"/>
      <c r="AA814" s="27"/>
    </row>
    <row r="815" ht="13.5" customHeight="1">
      <c r="A815" s="27"/>
      <c r="B815" s="27"/>
      <c r="C815" s="27"/>
      <c r="D815" s="27"/>
      <c r="E815" s="27"/>
      <c r="F815" s="78"/>
      <c r="G815" s="621"/>
      <c r="H815" s="27"/>
      <c r="I815" s="27"/>
      <c r="J815" s="27"/>
      <c r="K815" s="27"/>
      <c r="L815" s="27"/>
      <c r="M815" s="27"/>
      <c r="N815" s="27"/>
      <c r="O815" s="27"/>
      <c r="P815" s="27"/>
      <c r="Q815" s="27"/>
      <c r="R815" s="27"/>
      <c r="S815" s="27"/>
      <c r="T815" s="27"/>
      <c r="U815" s="27"/>
      <c r="V815" s="27"/>
      <c r="W815" s="27"/>
      <c r="X815" s="27"/>
      <c r="Y815" s="27"/>
      <c r="Z815" s="27"/>
      <c r="AA815" s="27"/>
    </row>
    <row r="816" ht="13.5" customHeight="1">
      <c r="A816" s="27"/>
      <c r="B816" s="27"/>
      <c r="C816" s="27"/>
      <c r="D816" s="27"/>
      <c r="E816" s="27"/>
      <c r="F816" s="78"/>
      <c r="G816" s="621"/>
      <c r="H816" s="27"/>
      <c r="I816" s="27"/>
      <c r="J816" s="27"/>
      <c r="K816" s="27"/>
      <c r="L816" s="27"/>
      <c r="M816" s="27"/>
      <c r="N816" s="27"/>
      <c r="O816" s="27"/>
      <c r="P816" s="27"/>
      <c r="Q816" s="27"/>
      <c r="R816" s="27"/>
      <c r="S816" s="27"/>
      <c r="T816" s="27"/>
      <c r="U816" s="27"/>
      <c r="V816" s="27"/>
      <c r="W816" s="27"/>
      <c r="X816" s="27"/>
      <c r="Y816" s="27"/>
      <c r="Z816" s="27"/>
      <c r="AA816" s="27"/>
    </row>
    <row r="817" ht="13.5" customHeight="1">
      <c r="A817" s="27"/>
      <c r="B817" s="27"/>
      <c r="C817" s="27"/>
      <c r="D817" s="27"/>
      <c r="E817" s="27"/>
      <c r="F817" s="78"/>
      <c r="G817" s="621"/>
      <c r="H817" s="27"/>
      <c r="I817" s="27"/>
      <c r="J817" s="27"/>
      <c r="K817" s="27"/>
      <c r="L817" s="27"/>
      <c r="M817" s="27"/>
      <c r="N817" s="27"/>
      <c r="O817" s="27"/>
      <c r="P817" s="27"/>
      <c r="Q817" s="27"/>
      <c r="R817" s="27"/>
      <c r="S817" s="27"/>
      <c r="T817" s="27"/>
      <c r="U817" s="27"/>
      <c r="V817" s="27"/>
      <c r="W817" s="27"/>
      <c r="X817" s="27"/>
      <c r="Y817" s="27"/>
      <c r="Z817" s="27"/>
      <c r="AA817" s="27"/>
    </row>
    <row r="818" ht="13.5" customHeight="1">
      <c r="A818" s="27"/>
      <c r="B818" s="27"/>
      <c r="C818" s="27"/>
      <c r="D818" s="27"/>
      <c r="E818" s="27"/>
      <c r="F818" s="78"/>
      <c r="G818" s="621"/>
      <c r="H818" s="27"/>
      <c r="I818" s="27"/>
      <c r="J818" s="27"/>
      <c r="K818" s="27"/>
      <c r="L818" s="27"/>
      <c r="M818" s="27"/>
      <c r="N818" s="27"/>
      <c r="O818" s="27"/>
      <c r="P818" s="27"/>
      <c r="Q818" s="27"/>
      <c r="R818" s="27"/>
      <c r="S818" s="27"/>
      <c r="T818" s="27"/>
      <c r="U818" s="27"/>
      <c r="V818" s="27"/>
      <c r="W818" s="27"/>
      <c r="X818" s="27"/>
      <c r="Y818" s="27"/>
      <c r="Z818" s="27"/>
      <c r="AA818" s="27"/>
    </row>
    <row r="819" ht="13.5" customHeight="1">
      <c r="A819" s="27"/>
      <c r="B819" s="27"/>
      <c r="C819" s="27"/>
      <c r="D819" s="27"/>
      <c r="E819" s="27"/>
      <c r="F819" s="78"/>
      <c r="G819" s="621"/>
      <c r="H819" s="27"/>
      <c r="I819" s="27"/>
      <c r="J819" s="27"/>
      <c r="K819" s="27"/>
      <c r="L819" s="27"/>
      <c r="M819" s="27"/>
      <c r="N819" s="27"/>
      <c r="O819" s="27"/>
      <c r="P819" s="27"/>
      <c r="Q819" s="27"/>
      <c r="R819" s="27"/>
      <c r="S819" s="27"/>
      <c r="T819" s="27"/>
      <c r="U819" s="27"/>
      <c r="V819" s="27"/>
      <c r="W819" s="27"/>
      <c r="X819" s="27"/>
      <c r="Y819" s="27"/>
      <c r="Z819" s="27"/>
      <c r="AA819" s="27"/>
    </row>
    <row r="820" ht="13.5" customHeight="1">
      <c r="A820" s="27"/>
      <c r="B820" s="27"/>
      <c r="C820" s="27"/>
      <c r="D820" s="27"/>
      <c r="E820" s="27"/>
      <c r="F820" s="78"/>
      <c r="G820" s="621"/>
      <c r="H820" s="27"/>
      <c r="I820" s="27"/>
      <c r="J820" s="27"/>
      <c r="K820" s="27"/>
      <c r="L820" s="27"/>
      <c r="M820" s="27"/>
      <c r="N820" s="27"/>
      <c r="O820" s="27"/>
      <c r="P820" s="27"/>
      <c r="Q820" s="27"/>
      <c r="R820" s="27"/>
      <c r="S820" s="27"/>
      <c r="T820" s="27"/>
      <c r="U820" s="27"/>
      <c r="V820" s="27"/>
      <c r="W820" s="27"/>
      <c r="X820" s="27"/>
      <c r="Y820" s="27"/>
      <c r="Z820" s="27"/>
      <c r="AA820" s="27"/>
    </row>
    <row r="821" ht="13.5" customHeight="1">
      <c r="A821" s="27"/>
      <c r="B821" s="27"/>
      <c r="C821" s="27"/>
      <c r="D821" s="27"/>
      <c r="E821" s="27"/>
      <c r="F821" s="78"/>
      <c r="G821" s="621"/>
      <c r="H821" s="27"/>
      <c r="I821" s="27"/>
      <c r="J821" s="27"/>
      <c r="K821" s="27"/>
      <c r="L821" s="27"/>
      <c r="M821" s="27"/>
      <c r="N821" s="27"/>
      <c r="O821" s="27"/>
      <c r="P821" s="27"/>
      <c r="Q821" s="27"/>
      <c r="R821" s="27"/>
      <c r="S821" s="27"/>
      <c r="T821" s="27"/>
      <c r="U821" s="27"/>
      <c r="V821" s="27"/>
      <c r="W821" s="27"/>
      <c r="X821" s="27"/>
      <c r="Y821" s="27"/>
      <c r="Z821" s="27"/>
      <c r="AA821" s="27"/>
    </row>
    <row r="822" ht="13.5" customHeight="1">
      <c r="A822" s="27"/>
      <c r="B822" s="27"/>
      <c r="C822" s="27"/>
      <c r="D822" s="27"/>
      <c r="E822" s="27"/>
      <c r="F822" s="78"/>
      <c r="G822" s="621"/>
      <c r="H822" s="27"/>
      <c r="I822" s="27"/>
      <c r="J822" s="27"/>
      <c r="K822" s="27"/>
      <c r="L822" s="27"/>
      <c r="M822" s="27"/>
      <c r="N822" s="27"/>
      <c r="O822" s="27"/>
      <c r="P822" s="27"/>
      <c r="Q822" s="27"/>
      <c r="R822" s="27"/>
      <c r="S822" s="27"/>
      <c r="T822" s="27"/>
      <c r="U822" s="27"/>
      <c r="V822" s="27"/>
      <c r="W822" s="27"/>
      <c r="X822" s="27"/>
      <c r="Y822" s="27"/>
      <c r="Z822" s="27"/>
      <c r="AA822" s="27"/>
    </row>
    <row r="823" ht="13.5" customHeight="1">
      <c r="A823" s="27"/>
      <c r="B823" s="27"/>
      <c r="C823" s="27"/>
      <c r="D823" s="27"/>
      <c r="E823" s="27"/>
      <c r="F823" s="78"/>
      <c r="G823" s="621"/>
      <c r="H823" s="27"/>
      <c r="I823" s="27"/>
      <c r="J823" s="27"/>
      <c r="K823" s="27"/>
      <c r="L823" s="27"/>
      <c r="M823" s="27"/>
      <c r="N823" s="27"/>
      <c r="O823" s="27"/>
      <c r="P823" s="27"/>
      <c r="Q823" s="27"/>
      <c r="R823" s="27"/>
      <c r="S823" s="27"/>
      <c r="T823" s="27"/>
      <c r="U823" s="27"/>
      <c r="V823" s="27"/>
      <c r="W823" s="27"/>
      <c r="X823" s="27"/>
      <c r="Y823" s="27"/>
      <c r="Z823" s="27"/>
      <c r="AA823" s="27"/>
    </row>
    <row r="824" ht="13.5" customHeight="1">
      <c r="A824" s="27"/>
      <c r="B824" s="27"/>
      <c r="C824" s="27"/>
      <c r="D824" s="27"/>
      <c r="E824" s="27"/>
      <c r="F824" s="78"/>
      <c r="G824" s="621"/>
      <c r="H824" s="27"/>
      <c r="I824" s="27"/>
      <c r="J824" s="27"/>
      <c r="K824" s="27"/>
      <c r="L824" s="27"/>
      <c r="M824" s="27"/>
      <c r="N824" s="27"/>
      <c r="O824" s="27"/>
      <c r="P824" s="27"/>
      <c r="Q824" s="27"/>
      <c r="R824" s="27"/>
      <c r="S824" s="27"/>
      <c r="T824" s="27"/>
      <c r="U824" s="27"/>
      <c r="V824" s="27"/>
      <c r="W824" s="27"/>
      <c r="X824" s="27"/>
      <c r="Y824" s="27"/>
      <c r="Z824" s="27"/>
      <c r="AA824" s="27"/>
    </row>
    <row r="825" ht="13.5" customHeight="1">
      <c r="A825" s="27"/>
      <c r="B825" s="27"/>
      <c r="C825" s="27"/>
      <c r="D825" s="27"/>
      <c r="E825" s="27"/>
      <c r="F825" s="78"/>
      <c r="G825" s="621"/>
      <c r="H825" s="27"/>
      <c r="I825" s="27"/>
      <c r="J825" s="27"/>
      <c r="K825" s="27"/>
      <c r="L825" s="27"/>
      <c r="M825" s="27"/>
      <c r="N825" s="27"/>
      <c r="O825" s="27"/>
      <c r="P825" s="27"/>
      <c r="Q825" s="27"/>
      <c r="R825" s="27"/>
      <c r="S825" s="27"/>
      <c r="T825" s="27"/>
      <c r="U825" s="27"/>
      <c r="V825" s="27"/>
      <c r="W825" s="27"/>
      <c r="X825" s="27"/>
      <c r="Y825" s="27"/>
      <c r="Z825" s="27"/>
      <c r="AA825" s="27"/>
    </row>
    <row r="826" ht="13.5" customHeight="1">
      <c r="A826" s="27"/>
      <c r="B826" s="27"/>
      <c r="C826" s="27"/>
      <c r="D826" s="27"/>
      <c r="E826" s="27"/>
      <c r="F826" s="78"/>
      <c r="G826" s="621"/>
      <c r="H826" s="27"/>
      <c r="I826" s="27"/>
      <c r="J826" s="27"/>
      <c r="K826" s="27"/>
      <c r="L826" s="27"/>
      <c r="M826" s="27"/>
      <c r="N826" s="27"/>
      <c r="O826" s="27"/>
      <c r="P826" s="27"/>
      <c r="Q826" s="27"/>
      <c r="R826" s="27"/>
      <c r="S826" s="27"/>
      <c r="T826" s="27"/>
      <c r="U826" s="27"/>
      <c r="V826" s="27"/>
      <c r="W826" s="27"/>
      <c r="X826" s="27"/>
      <c r="Y826" s="27"/>
      <c r="Z826" s="27"/>
      <c r="AA826" s="27"/>
    </row>
    <row r="827" ht="13.5" customHeight="1">
      <c r="A827" s="27"/>
      <c r="B827" s="27"/>
      <c r="C827" s="27"/>
      <c r="D827" s="27"/>
      <c r="E827" s="27"/>
      <c r="F827" s="78"/>
      <c r="G827" s="621"/>
      <c r="H827" s="27"/>
      <c r="I827" s="27"/>
      <c r="J827" s="27"/>
      <c r="K827" s="27"/>
      <c r="L827" s="27"/>
      <c r="M827" s="27"/>
      <c r="N827" s="27"/>
      <c r="O827" s="27"/>
      <c r="P827" s="27"/>
      <c r="Q827" s="27"/>
      <c r="R827" s="27"/>
      <c r="S827" s="27"/>
      <c r="T827" s="27"/>
      <c r="U827" s="27"/>
      <c r="V827" s="27"/>
      <c r="W827" s="27"/>
      <c r="X827" s="27"/>
      <c r="Y827" s="27"/>
      <c r="Z827" s="27"/>
      <c r="AA827" s="27"/>
    </row>
    <row r="828" ht="13.5" customHeight="1">
      <c r="A828" s="27"/>
      <c r="B828" s="27"/>
      <c r="C828" s="27"/>
      <c r="D828" s="27"/>
      <c r="E828" s="27"/>
      <c r="F828" s="78"/>
      <c r="G828" s="621"/>
      <c r="H828" s="27"/>
      <c r="I828" s="27"/>
      <c r="J828" s="27"/>
      <c r="K828" s="27"/>
      <c r="L828" s="27"/>
      <c r="M828" s="27"/>
      <c r="N828" s="27"/>
      <c r="O828" s="27"/>
      <c r="P828" s="27"/>
      <c r="Q828" s="27"/>
      <c r="R828" s="27"/>
      <c r="S828" s="27"/>
      <c r="T828" s="27"/>
      <c r="U828" s="27"/>
      <c r="V828" s="27"/>
      <c r="W828" s="27"/>
      <c r="X828" s="27"/>
      <c r="Y828" s="27"/>
      <c r="Z828" s="27"/>
      <c r="AA828" s="27"/>
    </row>
    <row r="829" ht="13.5" customHeight="1">
      <c r="A829" s="27"/>
      <c r="B829" s="27"/>
      <c r="C829" s="27"/>
      <c r="D829" s="27"/>
      <c r="E829" s="27"/>
      <c r="F829" s="78"/>
      <c r="G829" s="621"/>
      <c r="H829" s="27"/>
      <c r="I829" s="27"/>
      <c r="J829" s="27"/>
      <c r="K829" s="27"/>
      <c r="L829" s="27"/>
      <c r="M829" s="27"/>
      <c r="N829" s="27"/>
      <c r="O829" s="27"/>
      <c r="P829" s="27"/>
      <c r="Q829" s="27"/>
      <c r="R829" s="27"/>
      <c r="S829" s="27"/>
      <c r="T829" s="27"/>
      <c r="U829" s="27"/>
      <c r="V829" s="27"/>
      <c r="W829" s="27"/>
      <c r="X829" s="27"/>
      <c r="Y829" s="27"/>
      <c r="Z829" s="27"/>
      <c r="AA829" s="27"/>
    </row>
    <row r="830" ht="13.5" customHeight="1">
      <c r="A830" s="27"/>
      <c r="B830" s="27"/>
      <c r="C830" s="27"/>
      <c r="D830" s="27"/>
      <c r="E830" s="27"/>
      <c r="F830" s="78"/>
      <c r="G830" s="621"/>
      <c r="H830" s="27"/>
      <c r="I830" s="27"/>
      <c r="J830" s="27"/>
      <c r="K830" s="27"/>
      <c r="L830" s="27"/>
      <c r="M830" s="27"/>
      <c r="N830" s="27"/>
      <c r="O830" s="27"/>
      <c r="P830" s="27"/>
      <c r="Q830" s="27"/>
      <c r="R830" s="27"/>
      <c r="S830" s="27"/>
      <c r="T830" s="27"/>
      <c r="U830" s="27"/>
      <c r="V830" s="27"/>
      <c r="W830" s="27"/>
      <c r="X830" s="27"/>
      <c r="Y830" s="27"/>
      <c r="Z830" s="27"/>
      <c r="AA830" s="27"/>
    </row>
    <row r="831" ht="13.5" customHeight="1">
      <c r="A831" s="27"/>
      <c r="B831" s="27"/>
      <c r="C831" s="27"/>
      <c r="D831" s="27"/>
      <c r="E831" s="27"/>
      <c r="F831" s="78"/>
      <c r="G831" s="621"/>
      <c r="H831" s="27"/>
      <c r="I831" s="27"/>
      <c r="J831" s="27"/>
      <c r="K831" s="27"/>
      <c r="L831" s="27"/>
      <c r="M831" s="27"/>
      <c r="N831" s="27"/>
      <c r="O831" s="27"/>
      <c r="P831" s="27"/>
      <c r="Q831" s="27"/>
      <c r="R831" s="27"/>
      <c r="S831" s="27"/>
      <c r="T831" s="27"/>
      <c r="U831" s="27"/>
      <c r="V831" s="27"/>
      <c r="W831" s="27"/>
      <c r="X831" s="27"/>
      <c r="Y831" s="27"/>
      <c r="Z831" s="27"/>
      <c r="AA831" s="27"/>
    </row>
    <row r="832" ht="13.5" customHeight="1">
      <c r="A832" s="27"/>
      <c r="B832" s="27"/>
      <c r="C832" s="27"/>
      <c r="D832" s="27"/>
      <c r="E832" s="27"/>
      <c r="F832" s="78"/>
      <c r="G832" s="621"/>
      <c r="H832" s="27"/>
      <c r="I832" s="27"/>
      <c r="J832" s="27"/>
      <c r="K832" s="27"/>
      <c r="L832" s="27"/>
      <c r="M832" s="27"/>
      <c r="N832" s="27"/>
      <c r="O832" s="27"/>
      <c r="P832" s="27"/>
      <c r="Q832" s="27"/>
      <c r="R832" s="27"/>
      <c r="S832" s="27"/>
      <c r="T832" s="27"/>
      <c r="U832" s="27"/>
      <c r="V832" s="27"/>
      <c r="W832" s="27"/>
      <c r="X832" s="27"/>
      <c r="Y832" s="27"/>
      <c r="Z832" s="27"/>
      <c r="AA832" s="27"/>
    </row>
    <row r="833" ht="13.5" customHeight="1">
      <c r="A833" s="27"/>
      <c r="B833" s="27"/>
      <c r="C833" s="27"/>
      <c r="D833" s="27"/>
      <c r="E833" s="27"/>
      <c r="F833" s="78"/>
      <c r="G833" s="621"/>
      <c r="H833" s="27"/>
      <c r="I833" s="27"/>
      <c r="J833" s="27"/>
      <c r="K833" s="27"/>
      <c r="L833" s="27"/>
      <c r="M833" s="27"/>
      <c r="N833" s="27"/>
      <c r="O833" s="27"/>
      <c r="P833" s="27"/>
      <c r="Q833" s="27"/>
      <c r="R833" s="27"/>
      <c r="S833" s="27"/>
      <c r="T833" s="27"/>
      <c r="U833" s="27"/>
      <c r="V833" s="27"/>
      <c r="W833" s="27"/>
      <c r="X833" s="27"/>
      <c r="Y833" s="27"/>
      <c r="Z833" s="27"/>
      <c r="AA833" s="27"/>
    </row>
    <row r="834" ht="13.5" customHeight="1">
      <c r="A834" s="27"/>
      <c r="B834" s="27"/>
      <c r="C834" s="27"/>
      <c r="D834" s="27"/>
      <c r="E834" s="27"/>
      <c r="F834" s="78"/>
      <c r="G834" s="621"/>
      <c r="H834" s="27"/>
      <c r="I834" s="27"/>
      <c r="J834" s="27"/>
      <c r="K834" s="27"/>
      <c r="L834" s="27"/>
      <c r="M834" s="27"/>
      <c r="N834" s="27"/>
      <c r="O834" s="27"/>
      <c r="P834" s="27"/>
      <c r="Q834" s="27"/>
      <c r="R834" s="27"/>
      <c r="S834" s="27"/>
      <c r="T834" s="27"/>
      <c r="U834" s="27"/>
      <c r="V834" s="27"/>
      <c r="W834" s="27"/>
      <c r="X834" s="27"/>
      <c r="Y834" s="27"/>
      <c r="Z834" s="27"/>
      <c r="AA834" s="27"/>
    </row>
    <row r="835" ht="13.5" customHeight="1">
      <c r="A835" s="27"/>
      <c r="B835" s="27"/>
      <c r="C835" s="27"/>
      <c r="D835" s="27"/>
      <c r="E835" s="27"/>
      <c r="F835" s="78"/>
      <c r="G835" s="621"/>
      <c r="H835" s="27"/>
      <c r="I835" s="27"/>
      <c r="J835" s="27"/>
      <c r="K835" s="27"/>
      <c r="L835" s="27"/>
      <c r="M835" s="27"/>
      <c r="N835" s="27"/>
      <c r="O835" s="27"/>
      <c r="P835" s="27"/>
      <c r="Q835" s="27"/>
      <c r="R835" s="27"/>
      <c r="S835" s="27"/>
      <c r="T835" s="27"/>
      <c r="U835" s="27"/>
      <c r="V835" s="27"/>
      <c r="W835" s="27"/>
      <c r="X835" s="27"/>
      <c r="Y835" s="27"/>
      <c r="Z835" s="27"/>
      <c r="AA835" s="27"/>
    </row>
    <row r="836" ht="13.5" customHeight="1">
      <c r="A836" s="27"/>
      <c r="B836" s="27"/>
      <c r="C836" s="27"/>
      <c r="D836" s="27"/>
      <c r="E836" s="27"/>
      <c r="F836" s="78"/>
      <c r="G836" s="621"/>
      <c r="H836" s="27"/>
      <c r="I836" s="27"/>
      <c r="J836" s="27"/>
      <c r="K836" s="27"/>
      <c r="L836" s="27"/>
      <c r="M836" s="27"/>
      <c r="N836" s="27"/>
      <c r="O836" s="27"/>
      <c r="P836" s="27"/>
      <c r="Q836" s="27"/>
      <c r="R836" s="27"/>
      <c r="S836" s="27"/>
      <c r="T836" s="27"/>
      <c r="U836" s="27"/>
      <c r="V836" s="27"/>
      <c r="W836" s="27"/>
      <c r="X836" s="27"/>
      <c r="Y836" s="27"/>
      <c r="Z836" s="27"/>
      <c r="AA836" s="27"/>
    </row>
    <row r="837" ht="13.5" customHeight="1">
      <c r="A837" s="27"/>
      <c r="B837" s="27"/>
      <c r="C837" s="27"/>
      <c r="D837" s="27"/>
      <c r="E837" s="27"/>
      <c r="F837" s="78"/>
      <c r="G837" s="621"/>
      <c r="H837" s="27"/>
      <c r="I837" s="27"/>
      <c r="J837" s="27"/>
      <c r="K837" s="27"/>
      <c r="L837" s="27"/>
      <c r="M837" s="27"/>
      <c r="N837" s="27"/>
      <c r="O837" s="27"/>
      <c r="P837" s="27"/>
      <c r="Q837" s="27"/>
      <c r="R837" s="27"/>
      <c r="S837" s="27"/>
      <c r="T837" s="27"/>
      <c r="U837" s="27"/>
      <c r="V837" s="27"/>
      <c r="W837" s="27"/>
      <c r="X837" s="27"/>
      <c r="Y837" s="27"/>
      <c r="Z837" s="27"/>
      <c r="AA837" s="27"/>
    </row>
    <row r="838" ht="13.5" customHeight="1">
      <c r="A838" s="27"/>
      <c r="B838" s="27"/>
      <c r="C838" s="27"/>
      <c r="D838" s="27"/>
      <c r="E838" s="27"/>
      <c r="F838" s="78"/>
      <c r="G838" s="621"/>
      <c r="H838" s="27"/>
      <c r="I838" s="27"/>
      <c r="J838" s="27"/>
      <c r="K838" s="27"/>
      <c r="L838" s="27"/>
      <c r="M838" s="27"/>
      <c r="N838" s="27"/>
      <c r="O838" s="27"/>
      <c r="P838" s="27"/>
      <c r="Q838" s="27"/>
      <c r="R838" s="27"/>
      <c r="S838" s="27"/>
      <c r="T838" s="27"/>
      <c r="U838" s="27"/>
      <c r="V838" s="27"/>
      <c r="W838" s="27"/>
      <c r="X838" s="27"/>
      <c r="Y838" s="27"/>
      <c r="Z838" s="27"/>
      <c r="AA838" s="27"/>
    </row>
    <row r="839" ht="13.5" customHeight="1">
      <c r="A839" s="27"/>
      <c r="B839" s="27"/>
      <c r="C839" s="27"/>
      <c r="D839" s="27"/>
      <c r="E839" s="27"/>
      <c r="F839" s="78"/>
      <c r="G839" s="621"/>
      <c r="H839" s="27"/>
      <c r="I839" s="27"/>
      <c r="J839" s="27"/>
      <c r="K839" s="27"/>
      <c r="L839" s="27"/>
      <c r="M839" s="27"/>
      <c r="N839" s="27"/>
      <c r="O839" s="27"/>
      <c r="P839" s="27"/>
      <c r="Q839" s="27"/>
      <c r="R839" s="27"/>
      <c r="S839" s="27"/>
      <c r="T839" s="27"/>
      <c r="U839" s="27"/>
      <c r="V839" s="27"/>
      <c r="W839" s="27"/>
      <c r="X839" s="27"/>
      <c r="Y839" s="27"/>
      <c r="Z839" s="27"/>
      <c r="AA839" s="27"/>
    </row>
    <row r="840" ht="13.5" customHeight="1">
      <c r="A840" s="27"/>
      <c r="B840" s="27"/>
      <c r="C840" s="27"/>
      <c r="D840" s="27"/>
      <c r="E840" s="27"/>
      <c r="F840" s="78"/>
      <c r="G840" s="621"/>
      <c r="H840" s="27"/>
      <c r="I840" s="27"/>
      <c r="J840" s="27"/>
      <c r="K840" s="27"/>
      <c r="L840" s="27"/>
      <c r="M840" s="27"/>
      <c r="N840" s="27"/>
      <c r="O840" s="27"/>
      <c r="P840" s="27"/>
      <c r="Q840" s="27"/>
      <c r="R840" s="27"/>
      <c r="S840" s="27"/>
      <c r="T840" s="27"/>
      <c r="U840" s="27"/>
      <c r="V840" s="27"/>
      <c r="W840" s="27"/>
      <c r="X840" s="27"/>
      <c r="Y840" s="27"/>
      <c r="Z840" s="27"/>
      <c r="AA840" s="27"/>
    </row>
    <row r="841" ht="13.5" customHeight="1">
      <c r="A841" s="27"/>
      <c r="B841" s="27"/>
      <c r="C841" s="27"/>
      <c r="D841" s="27"/>
      <c r="E841" s="27"/>
      <c r="F841" s="78"/>
      <c r="G841" s="621"/>
      <c r="H841" s="27"/>
      <c r="I841" s="27"/>
      <c r="J841" s="27"/>
      <c r="K841" s="27"/>
      <c r="L841" s="27"/>
      <c r="M841" s="27"/>
      <c r="N841" s="27"/>
      <c r="O841" s="27"/>
      <c r="P841" s="27"/>
      <c r="Q841" s="27"/>
      <c r="R841" s="27"/>
      <c r="S841" s="27"/>
      <c r="T841" s="27"/>
      <c r="U841" s="27"/>
      <c r="V841" s="27"/>
      <c r="W841" s="27"/>
      <c r="X841" s="27"/>
      <c r="Y841" s="27"/>
      <c r="Z841" s="27"/>
      <c r="AA841" s="27"/>
    </row>
    <row r="842" ht="13.5" customHeight="1">
      <c r="A842" s="27"/>
      <c r="B842" s="27"/>
      <c r="C842" s="27"/>
      <c r="D842" s="27"/>
      <c r="E842" s="27"/>
      <c r="F842" s="78"/>
      <c r="G842" s="621"/>
      <c r="H842" s="27"/>
      <c r="I842" s="27"/>
      <c r="J842" s="27"/>
      <c r="K842" s="27"/>
      <c r="L842" s="27"/>
      <c r="M842" s="27"/>
      <c r="N842" s="27"/>
      <c r="O842" s="27"/>
      <c r="P842" s="27"/>
      <c r="Q842" s="27"/>
      <c r="R842" s="27"/>
      <c r="S842" s="27"/>
      <c r="T842" s="27"/>
      <c r="U842" s="27"/>
      <c r="V842" s="27"/>
      <c r="W842" s="27"/>
      <c r="X842" s="27"/>
      <c r="Y842" s="27"/>
      <c r="Z842" s="27"/>
      <c r="AA842" s="27"/>
    </row>
    <row r="843" ht="13.5" customHeight="1">
      <c r="A843" s="27"/>
      <c r="B843" s="27"/>
      <c r="C843" s="27"/>
      <c r="D843" s="27"/>
      <c r="E843" s="27"/>
      <c r="F843" s="78"/>
      <c r="G843" s="621"/>
      <c r="H843" s="27"/>
      <c r="I843" s="27"/>
      <c r="J843" s="27"/>
      <c r="K843" s="27"/>
      <c r="L843" s="27"/>
      <c r="M843" s="27"/>
      <c r="N843" s="27"/>
      <c r="O843" s="27"/>
      <c r="P843" s="27"/>
      <c r="Q843" s="27"/>
      <c r="R843" s="27"/>
      <c r="S843" s="27"/>
      <c r="T843" s="27"/>
      <c r="U843" s="27"/>
      <c r="V843" s="27"/>
      <c r="W843" s="27"/>
      <c r="X843" s="27"/>
      <c r="Y843" s="27"/>
      <c r="Z843" s="27"/>
      <c r="AA843" s="27"/>
    </row>
    <row r="844" ht="13.5" customHeight="1">
      <c r="A844" s="27"/>
      <c r="B844" s="27"/>
      <c r="C844" s="27"/>
      <c r="D844" s="27"/>
      <c r="E844" s="27"/>
      <c r="F844" s="78"/>
      <c r="G844" s="621"/>
      <c r="H844" s="27"/>
      <c r="I844" s="27"/>
      <c r="J844" s="27"/>
      <c r="K844" s="27"/>
      <c r="L844" s="27"/>
      <c r="M844" s="27"/>
      <c r="N844" s="27"/>
      <c r="O844" s="27"/>
      <c r="P844" s="27"/>
      <c r="Q844" s="27"/>
      <c r="R844" s="27"/>
      <c r="S844" s="27"/>
      <c r="T844" s="27"/>
      <c r="U844" s="27"/>
      <c r="V844" s="27"/>
      <c r="W844" s="27"/>
      <c r="X844" s="27"/>
      <c r="Y844" s="27"/>
      <c r="Z844" s="27"/>
      <c r="AA844" s="27"/>
    </row>
    <row r="845" ht="13.5" customHeight="1">
      <c r="A845" s="27"/>
      <c r="B845" s="27"/>
      <c r="C845" s="27"/>
      <c r="D845" s="27"/>
      <c r="E845" s="27"/>
      <c r="F845" s="78"/>
      <c r="G845" s="621"/>
      <c r="H845" s="27"/>
      <c r="I845" s="27"/>
      <c r="J845" s="27"/>
      <c r="K845" s="27"/>
      <c r="L845" s="27"/>
      <c r="M845" s="27"/>
      <c r="N845" s="27"/>
      <c r="O845" s="27"/>
      <c r="P845" s="27"/>
      <c r="Q845" s="27"/>
      <c r="R845" s="27"/>
      <c r="S845" s="27"/>
      <c r="T845" s="27"/>
      <c r="U845" s="27"/>
      <c r="V845" s="27"/>
      <c r="W845" s="27"/>
      <c r="X845" s="27"/>
      <c r="Y845" s="27"/>
      <c r="Z845" s="27"/>
      <c r="AA845" s="27"/>
    </row>
    <row r="846" ht="13.5" customHeight="1">
      <c r="A846" s="27"/>
      <c r="B846" s="27"/>
      <c r="C846" s="27"/>
      <c r="D846" s="27"/>
      <c r="E846" s="27"/>
      <c r="F846" s="78"/>
      <c r="G846" s="621"/>
      <c r="H846" s="27"/>
      <c r="I846" s="27"/>
      <c r="J846" s="27"/>
      <c r="K846" s="27"/>
      <c r="L846" s="27"/>
      <c r="M846" s="27"/>
      <c r="N846" s="27"/>
      <c r="O846" s="27"/>
      <c r="P846" s="27"/>
      <c r="Q846" s="27"/>
      <c r="R846" s="27"/>
      <c r="S846" s="27"/>
      <c r="T846" s="27"/>
      <c r="U846" s="27"/>
      <c r="V846" s="27"/>
      <c r="W846" s="27"/>
      <c r="X846" s="27"/>
      <c r="Y846" s="27"/>
      <c r="Z846" s="27"/>
      <c r="AA846" s="27"/>
    </row>
    <row r="847" ht="13.5" customHeight="1">
      <c r="A847" s="27"/>
      <c r="B847" s="27"/>
      <c r="C847" s="27"/>
      <c r="D847" s="27"/>
      <c r="E847" s="27"/>
      <c r="F847" s="78"/>
      <c r="G847" s="621"/>
      <c r="H847" s="27"/>
      <c r="I847" s="27"/>
      <c r="J847" s="27"/>
      <c r="K847" s="27"/>
      <c r="L847" s="27"/>
      <c r="M847" s="27"/>
      <c r="N847" s="27"/>
      <c r="O847" s="27"/>
      <c r="P847" s="27"/>
      <c r="Q847" s="27"/>
      <c r="R847" s="27"/>
      <c r="S847" s="27"/>
      <c r="T847" s="27"/>
      <c r="U847" s="27"/>
      <c r="V847" s="27"/>
      <c r="W847" s="27"/>
      <c r="X847" s="27"/>
      <c r="Y847" s="27"/>
      <c r="Z847" s="27"/>
      <c r="AA847" s="27"/>
    </row>
    <row r="848" ht="13.5" customHeight="1">
      <c r="A848" s="27"/>
      <c r="B848" s="27"/>
      <c r="C848" s="27"/>
      <c r="D848" s="27"/>
      <c r="E848" s="27"/>
      <c r="F848" s="78"/>
      <c r="G848" s="621"/>
      <c r="H848" s="27"/>
      <c r="I848" s="27"/>
      <c r="J848" s="27"/>
      <c r="K848" s="27"/>
      <c r="L848" s="27"/>
      <c r="M848" s="27"/>
      <c r="N848" s="27"/>
      <c r="O848" s="27"/>
      <c r="P848" s="27"/>
      <c r="Q848" s="27"/>
      <c r="R848" s="27"/>
      <c r="S848" s="27"/>
      <c r="T848" s="27"/>
      <c r="U848" s="27"/>
      <c r="V848" s="27"/>
      <c r="W848" s="27"/>
      <c r="X848" s="27"/>
      <c r="Y848" s="27"/>
      <c r="Z848" s="27"/>
      <c r="AA848" s="27"/>
    </row>
    <row r="849" ht="13.5" customHeight="1">
      <c r="A849" s="27"/>
      <c r="B849" s="27"/>
      <c r="C849" s="27"/>
      <c r="D849" s="27"/>
      <c r="E849" s="27"/>
      <c r="F849" s="78"/>
      <c r="G849" s="621"/>
      <c r="H849" s="27"/>
      <c r="I849" s="27"/>
      <c r="J849" s="27"/>
      <c r="K849" s="27"/>
      <c r="L849" s="27"/>
      <c r="M849" s="27"/>
      <c r="N849" s="27"/>
      <c r="O849" s="27"/>
      <c r="P849" s="27"/>
      <c r="Q849" s="27"/>
      <c r="R849" s="27"/>
      <c r="S849" s="27"/>
      <c r="T849" s="27"/>
      <c r="U849" s="27"/>
      <c r="V849" s="27"/>
      <c r="W849" s="27"/>
      <c r="X849" s="27"/>
      <c r="Y849" s="27"/>
      <c r="Z849" s="27"/>
      <c r="AA849" s="27"/>
    </row>
    <row r="850" ht="13.5" customHeight="1">
      <c r="A850" s="27"/>
      <c r="B850" s="27"/>
      <c r="C850" s="27"/>
      <c r="D850" s="27"/>
      <c r="E850" s="27"/>
      <c r="F850" s="78"/>
      <c r="G850" s="621"/>
      <c r="H850" s="27"/>
      <c r="I850" s="27"/>
      <c r="J850" s="27"/>
      <c r="K850" s="27"/>
      <c r="L850" s="27"/>
      <c r="M850" s="27"/>
      <c r="N850" s="27"/>
      <c r="O850" s="27"/>
      <c r="P850" s="27"/>
      <c r="Q850" s="27"/>
      <c r="R850" s="27"/>
      <c r="S850" s="27"/>
      <c r="T850" s="27"/>
      <c r="U850" s="27"/>
      <c r="V850" s="27"/>
      <c r="W850" s="27"/>
      <c r="X850" s="27"/>
      <c r="Y850" s="27"/>
      <c r="Z850" s="27"/>
      <c r="AA850" s="27"/>
    </row>
    <row r="851" ht="13.5" customHeight="1">
      <c r="A851" s="27"/>
      <c r="B851" s="27"/>
      <c r="C851" s="27"/>
      <c r="D851" s="27"/>
      <c r="E851" s="27"/>
      <c r="F851" s="78"/>
      <c r="G851" s="621"/>
      <c r="H851" s="27"/>
      <c r="I851" s="27"/>
      <c r="J851" s="27"/>
      <c r="K851" s="27"/>
      <c r="L851" s="27"/>
      <c r="M851" s="27"/>
      <c r="N851" s="27"/>
      <c r="O851" s="27"/>
      <c r="P851" s="27"/>
      <c r="Q851" s="27"/>
      <c r="R851" s="27"/>
      <c r="S851" s="27"/>
      <c r="T851" s="27"/>
      <c r="U851" s="27"/>
      <c r="V851" s="27"/>
      <c r="W851" s="27"/>
      <c r="X851" s="27"/>
      <c r="Y851" s="27"/>
      <c r="Z851" s="27"/>
      <c r="AA851" s="27"/>
    </row>
    <row r="852" ht="13.5" customHeight="1">
      <c r="A852" s="27"/>
      <c r="B852" s="27"/>
      <c r="C852" s="27"/>
      <c r="D852" s="27"/>
      <c r="E852" s="27"/>
      <c r="F852" s="78"/>
      <c r="G852" s="621"/>
      <c r="H852" s="27"/>
      <c r="I852" s="27"/>
      <c r="J852" s="27"/>
      <c r="K852" s="27"/>
      <c r="L852" s="27"/>
      <c r="M852" s="27"/>
      <c r="N852" s="27"/>
      <c r="O852" s="27"/>
      <c r="P852" s="27"/>
      <c r="Q852" s="27"/>
      <c r="R852" s="27"/>
      <c r="S852" s="27"/>
      <c r="T852" s="27"/>
      <c r="U852" s="27"/>
      <c r="V852" s="27"/>
      <c r="W852" s="27"/>
      <c r="X852" s="27"/>
      <c r="Y852" s="27"/>
      <c r="Z852" s="27"/>
      <c r="AA852" s="27"/>
    </row>
    <row r="853" ht="13.5" customHeight="1">
      <c r="A853" s="27"/>
      <c r="B853" s="27"/>
      <c r="C853" s="27"/>
      <c r="D853" s="27"/>
      <c r="E853" s="27"/>
      <c r="F853" s="78"/>
      <c r="G853" s="621"/>
      <c r="H853" s="27"/>
      <c r="I853" s="27"/>
      <c r="J853" s="27"/>
      <c r="K853" s="27"/>
      <c r="L853" s="27"/>
      <c r="M853" s="27"/>
      <c r="N853" s="27"/>
      <c r="O853" s="27"/>
      <c r="P853" s="27"/>
      <c r="Q853" s="27"/>
      <c r="R853" s="27"/>
      <c r="S853" s="27"/>
      <c r="T853" s="27"/>
      <c r="U853" s="27"/>
      <c r="V853" s="27"/>
      <c r="W853" s="27"/>
      <c r="X853" s="27"/>
      <c r="Y853" s="27"/>
      <c r="Z853" s="27"/>
      <c r="AA853" s="27"/>
    </row>
    <row r="854" ht="13.5" customHeight="1">
      <c r="A854" s="27"/>
      <c r="B854" s="27"/>
      <c r="C854" s="27"/>
      <c r="D854" s="27"/>
      <c r="E854" s="27"/>
      <c r="F854" s="78"/>
      <c r="G854" s="621"/>
      <c r="H854" s="27"/>
      <c r="I854" s="27"/>
      <c r="J854" s="27"/>
      <c r="K854" s="27"/>
      <c r="L854" s="27"/>
      <c r="M854" s="27"/>
      <c r="N854" s="27"/>
      <c r="O854" s="27"/>
      <c r="P854" s="27"/>
      <c r="Q854" s="27"/>
      <c r="R854" s="27"/>
      <c r="S854" s="27"/>
      <c r="T854" s="27"/>
      <c r="U854" s="27"/>
      <c r="V854" s="27"/>
      <c r="W854" s="27"/>
      <c r="X854" s="27"/>
      <c r="Y854" s="27"/>
      <c r="Z854" s="27"/>
      <c r="AA854" s="27"/>
    </row>
    <row r="855" ht="13.5" customHeight="1">
      <c r="A855" s="27"/>
      <c r="B855" s="27"/>
      <c r="C855" s="27"/>
      <c r="D855" s="27"/>
      <c r="E855" s="27"/>
      <c r="F855" s="78"/>
      <c r="G855" s="621"/>
      <c r="H855" s="27"/>
      <c r="I855" s="27"/>
      <c r="J855" s="27"/>
      <c r="K855" s="27"/>
      <c r="L855" s="27"/>
      <c r="M855" s="27"/>
      <c r="N855" s="27"/>
      <c r="O855" s="27"/>
      <c r="P855" s="27"/>
      <c r="Q855" s="27"/>
      <c r="R855" s="27"/>
      <c r="S855" s="27"/>
      <c r="T855" s="27"/>
      <c r="U855" s="27"/>
      <c r="V855" s="27"/>
      <c r="W855" s="27"/>
      <c r="X855" s="27"/>
      <c r="Y855" s="27"/>
      <c r="Z855" s="27"/>
      <c r="AA855" s="27"/>
    </row>
    <row r="856" ht="13.5" customHeight="1">
      <c r="A856" s="27"/>
      <c r="B856" s="27"/>
      <c r="C856" s="27"/>
      <c r="D856" s="27"/>
      <c r="E856" s="27"/>
      <c r="F856" s="78"/>
      <c r="G856" s="621"/>
      <c r="H856" s="27"/>
      <c r="I856" s="27"/>
      <c r="J856" s="27"/>
      <c r="K856" s="27"/>
      <c r="L856" s="27"/>
      <c r="M856" s="27"/>
      <c r="N856" s="27"/>
      <c r="O856" s="27"/>
      <c r="P856" s="27"/>
      <c r="Q856" s="27"/>
      <c r="R856" s="27"/>
      <c r="S856" s="27"/>
      <c r="T856" s="27"/>
      <c r="U856" s="27"/>
      <c r="V856" s="27"/>
      <c r="W856" s="27"/>
      <c r="X856" s="27"/>
      <c r="Y856" s="27"/>
      <c r="Z856" s="27"/>
      <c r="AA856" s="27"/>
    </row>
    <row r="857" ht="13.5" customHeight="1">
      <c r="A857" s="27"/>
      <c r="B857" s="27"/>
      <c r="C857" s="27"/>
      <c r="D857" s="27"/>
      <c r="E857" s="27"/>
      <c r="F857" s="78"/>
      <c r="G857" s="621"/>
      <c r="H857" s="27"/>
      <c r="I857" s="27"/>
      <c r="J857" s="27"/>
      <c r="K857" s="27"/>
      <c r="L857" s="27"/>
      <c r="M857" s="27"/>
      <c r="N857" s="27"/>
      <c r="O857" s="27"/>
      <c r="P857" s="27"/>
      <c r="Q857" s="27"/>
      <c r="R857" s="27"/>
      <c r="S857" s="27"/>
      <c r="T857" s="27"/>
      <c r="U857" s="27"/>
      <c r="V857" s="27"/>
      <c r="W857" s="27"/>
      <c r="X857" s="27"/>
      <c r="Y857" s="27"/>
      <c r="Z857" s="27"/>
      <c r="AA857" s="27"/>
    </row>
    <row r="858" ht="13.5" customHeight="1">
      <c r="A858" s="27"/>
      <c r="B858" s="27"/>
      <c r="C858" s="27"/>
      <c r="D858" s="27"/>
      <c r="E858" s="27"/>
      <c r="F858" s="78"/>
      <c r="G858" s="621"/>
      <c r="H858" s="27"/>
      <c r="I858" s="27"/>
      <c r="J858" s="27"/>
      <c r="K858" s="27"/>
      <c r="L858" s="27"/>
      <c r="M858" s="27"/>
      <c r="N858" s="27"/>
      <c r="O858" s="27"/>
      <c r="P858" s="27"/>
      <c r="Q858" s="27"/>
      <c r="R858" s="27"/>
      <c r="S858" s="27"/>
      <c r="T858" s="27"/>
      <c r="U858" s="27"/>
      <c r="V858" s="27"/>
      <c r="W858" s="27"/>
      <c r="X858" s="27"/>
      <c r="Y858" s="27"/>
      <c r="Z858" s="27"/>
      <c r="AA858" s="27"/>
    </row>
    <row r="859" ht="13.5" customHeight="1">
      <c r="A859" s="27"/>
      <c r="B859" s="27"/>
      <c r="C859" s="27"/>
      <c r="D859" s="27"/>
      <c r="E859" s="27"/>
      <c r="F859" s="78"/>
      <c r="G859" s="621"/>
      <c r="H859" s="27"/>
      <c r="I859" s="27"/>
      <c r="J859" s="27"/>
      <c r="K859" s="27"/>
      <c r="L859" s="27"/>
      <c r="M859" s="27"/>
      <c r="N859" s="27"/>
      <c r="O859" s="27"/>
      <c r="P859" s="27"/>
      <c r="Q859" s="27"/>
      <c r="R859" s="27"/>
      <c r="S859" s="27"/>
      <c r="T859" s="27"/>
      <c r="U859" s="27"/>
      <c r="V859" s="27"/>
      <c r="W859" s="27"/>
      <c r="X859" s="27"/>
      <c r="Y859" s="27"/>
      <c r="Z859" s="27"/>
      <c r="AA859" s="27"/>
    </row>
    <row r="860" ht="13.5" customHeight="1">
      <c r="A860" s="27"/>
      <c r="B860" s="27"/>
      <c r="C860" s="27"/>
      <c r="D860" s="27"/>
      <c r="E860" s="27"/>
      <c r="F860" s="78"/>
      <c r="G860" s="621"/>
      <c r="H860" s="27"/>
      <c r="I860" s="27"/>
      <c r="J860" s="27"/>
      <c r="K860" s="27"/>
      <c r="L860" s="27"/>
      <c r="M860" s="27"/>
      <c r="N860" s="27"/>
      <c r="O860" s="27"/>
      <c r="P860" s="27"/>
      <c r="Q860" s="27"/>
      <c r="R860" s="27"/>
      <c r="S860" s="27"/>
      <c r="T860" s="27"/>
      <c r="U860" s="27"/>
      <c r="V860" s="27"/>
      <c r="W860" s="27"/>
      <c r="X860" s="27"/>
      <c r="Y860" s="27"/>
      <c r="Z860" s="27"/>
      <c r="AA860" s="27"/>
    </row>
    <row r="861" ht="13.5" customHeight="1">
      <c r="A861" s="27"/>
      <c r="B861" s="27"/>
      <c r="C861" s="27"/>
      <c r="D861" s="27"/>
      <c r="E861" s="27"/>
      <c r="F861" s="78"/>
      <c r="G861" s="621"/>
      <c r="H861" s="27"/>
      <c r="I861" s="27"/>
      <c r="J861" s="27"/>
      <c r="K861" s="27"/>
      <c r="L861" s="27"/>
      <c r="M861" s="27"/>
      <c r="N861" s="27"/>
      <c r="O861" s="27"/>
      <c r="P861" s="27"/>
      <c r="Q861" s="27"/>
      <c r="R861" s="27"/>
      <c r="S861" s="27"/>
      <c r="T861" s="27"/>
      <c r="U861" s="27"/>
      <c r="V861" s="27"/>
      <c r="W861" s="27"/>
      <c r="X861" s="27"/>
      <c r="Y861" s="27"/>
      <c r="Z861" s="27"/>
      <c r="AA861" s="27"/>
    </row>
    <row r="862" ht="13.5" customHeight="1">
      <c r="A862" s="27"/>
      <c r="B862" s="27"/>
      <c r="C862" s="27"/>
      <c r="D862" s="27"/>
      <c r="E862" s="27"/>
      <c r="F862" s="78"/>
      <c r="G862" s="621"/>
      <c r="H862" s="27"/>
      <c r="I862" s="27"/>
      <c r="J862" s="27"/>
      <c r="K862" s="27"/>
      <c r="L862" s="27"/>
      <c r="M862" s="27"/>
      <c r="N862" s="27"/>
      <c r="O862" s="27"/>
      <c r="P862" s="27"/>
      <c r="Q862" s="27"/>
      <c r="R862" s="27"/>
      <c r="S862" s="27"/>
      <c r="T862" s="27"/>
      <c r="U862" s="27"/>
      <c r="V862" s="27"/>
      <c r="W862" s="27"/>
      <c r="X862" s="27"/>
      <c r="Y862" s="27"/>
      <c r="Z862" s="27"/>
      <c r="AA862" s="27"/>
    </row>
    <row r="863" ht="13.5" customHeight="1">
      <c r="A863" s="27"/>
      <c r="B863" s="27"/>
      <c r="C863" s="27"/>
      <c r="D863" s="27"/>
      <c r="E863" s="27"/>
      <c r="F863" s="78"/>
      <c r="G863" s="621"/>
      <c r="H863" s="27"/>
      <c r="I863" s="27"/>
      <c r="J863" s="27"/>
      <c r="K863" s="27"/>
      <c r="L863" s="27"/>
      <c r="M863" s="27"/>
      <c r="N863" s="27"/>
      <c r="O863" s="27"/>
      <c r="P863" s="27"/>
      <c r="Q863" s="27"/>
      <c r="R863" s="27"/>
      <c r="S863" s="27"/>
      <c r="T863" s="27"/>
      <c r="U863" s="27"/>
      <c r="V863" s="27"/>
      <c r="W863" s="27"/>
      <c r="X863" s="27"/>
      <c r="Y863" s="27"/>
      <c r="Z863" s="27"/>
      <c r="AA863" s="27"/>
    </row>
    <row r="864" ht="13.5" customHeight="1">
      <c r="A864" s="27"/>
      <c r="B864" s="27"/>
      <c r="C864" s="27"/>
      <c r="D864" s="27"/>
      <c r="E864" s="27"/>
      <c r="F864" s="78"/>
      <c r="G864" s="621"/>
      <c r="H864" s="27"/>
      <c r="I864" s="27"/>
      <c r="J864" s="27"/>
      <c r="K864" s="27"/>
      <c r="L864" s="27"/>
      <c r="M864" s="27"/>
      <c r="N864" s="27"/>
      <c r="O864" s="27"/>
      <c r="P864" s="27"/>
      <c r="Q864" s="27"/>
      <c r="R864" s="27"/>
      <c r="S864" s="27"/>
      <c r="T864" s="27"/>
      <c r="U864" s="27"/>
      <c r="V864" s="27"/>
      <c r="W864" s="27"/>
      <c r="X864" s="27"/>
      <c r="Y864" s="27"/>
      <c r="Z864" s="27"/>
      <c r="AA864" s="27"/>
    </row>
    <row r="865" ht="13.5" customHeight="1">
      <c r="A865" s="27"/>
      <c r="B865" s="27"/>
      <c r="C865" s="27"/>
      <c r="D865" s="27"/>
      <c r="E865" s="27"/>
      <c r="F865" s="78"/>
      <c r="G865" s="621"/>
      <c r="H865" s="27"/>
      <c r="I865" s="27"/>
      <c r="J865" s="27"/>
      <c r="K865" s="27"/>
      <c r="L865" s="27"/>
      <c r="M865" s="27"/>
      <c r="N865" s="27"/>
      <c r="O865" s="27"/>
      <c r="P865" s="27"/>
      <c r="Q865" s="27"/>
      <c r="R865" s="27"/>
      <c r="S865" s="27"/>
      <c r="T865" s="27"/>
      <c r="U865" s="27"/>
      <c r="V865" s="27"/>
      <c r="W865" s="27"/>
      <c r="X865" s="27"/>
      <c r="Y865" s="27"/>
      <c r="Z865" s="27"/>
      <c r="AA865" s="27"/>
    </row>
    <row r="866" ht="13.5" customHeight="1">
      <c r="A866" s="27"/>
      <c r="B866" s="27"/>
      <c r="C866" s="27"/>
      <c r="D866" s="27"/>
      <c r="E866" s="27"/>
      <c r="F866" s="78"/>
      <c r="G866" s="621"/>
      <c r="H866" s="27"/>
      <c r="I866" s="27"/>
      <c r="J866" s="27"/>
      <c r="K866" s="27"/>
      <c r="L866" s="27"/>
      <c r="M866" s="27"/>
      <c r="N866" s="27"/>
      <c r="O866" s="27"/>
      <c r="P866" s="27"/>
      <c r="Q866" s="27"/>
      <c r="R866" s="27"/>
      <c r="S866" s="27"/>
      <c r="T866" s="27"/>
      <c r="U866" s="27"/>
      <c r="V866" s="27"/>
      <c r="W866" s="27"/>
      <c r="X866" s="27"/>
      <c r="Y866" s="27"/>
      <c r="Z866" s="27"/>
      <c r="AA866" s="27"/>
    </row>
    <row r="867" ht="13.5" customHeight="1">
      <c r="A867" s="27"/>
      <c r="B867" s="27"/>
      <c r="C867" s="27"/>
      <c r="D867" s="27"/>
      <c r="E867" s="27"/>
      <c r="F867" s="78"/>
      <c r="G867" s="621"/>
      <c r="H867" s="27"/>
      <c r="I867" s="27"/>
      <c r="J867" s="27"/>
      <c r="K867" s="27"/>
      <c r="L867" s="27"/>
      <c r="M867" s="27"/>
      <c r="N867" s="27"/>
      <c r="O867" s="27"/>
      <c r="P867" s="27"/>
      <c r="Q867" s="27"/>
      <c r="R867" s="27"/>
      <c r="S867" s="27"/>
      <c r="T867" s="27"/>
      <c r="U867" s="27"/>
      <c r="V867" s="27"/>
      <c r="W867" s="27"/>
      <c r="X867" s="27"/>
      <c r="Y867" s="27"/>
      <c r="Z867" s="27"/>
      <c r="AA867" s="27"/>
    </row>
    <row r="868" ht="13.5" customHeight="1">
      <c r="A868" s="27"/>
      <c r="B868" s="27"/>
      <c r="C868" s="27"/>
      <c r="D868" s="27"/>
      <c r="E868" s="27"/>
      <c r="F868" s="78"/>
      <c r="G868" s="621"/>
      <c r="H868" s="27"/>
      <c r="I868" s="27"/>
      <c r="J868" s="27"/>
      <c r="K868" s="27"/>
      <c r="L868" s="27"/>
      <c r="M868" s="27"/>
      <c r="N868" s="27"/>
      <c r="O868" s="27"/>
      <c r="P868" s="27"/>
      <c r="Q868" s="27"/>
      <c r="R868" s="27"/>
      <c r="S868" s="27"/>
      <c r="T868" s="27"/>
      <c r="U868" s="27"/>
      <c r="V868" s="27"/>
      <c r="W868" s="27"/>
      <c r="X868" s="27"/>
      <c r="Y868" s="27"/>
      <c r="Z868" s="27"/>
      <c r="AA868" s="27"/>
    </row>
    <row r="869" ht="13.5" customHeight="1">
      <c r="A869" s="27"/>
      <c r="B869" s="27"/>
      <c r="C869" s="27"/>
      <c r="D869" s="27"/>
      <c r="E869" s="27"/>
      <c r="F869" s="78"/>
      <c r="G869" s="621"/>
      <c r="H869" s="27"/>
      <c r="I869" s="27"/>
      <c r="J869" s="27"/>
      <c r="K869" s="27"/>
      <c r="L869" s="27"/>
      <c r="M869" s="27"/>
      <c r="N869" s="27"/>
      <c r="O869" s="27"/>
      <c r="P869" s="27"/>
      <c r="Q869" s="27"/>
      <c r="R869" s="27"/>
      <c r="S869" s="27"/>
      <c r="T869" s="27"/>
      <c r="U869" s="27"/>
      <c r="V869" s="27"/>
      <c r="W869" s="27"/>
      <c r="X869" s="27"/>
      <c r="Y869" s="27"/>
      <c r="Z869" s="27"/>
      <c r="AA869" s="27"/>
    </row>
    <row r="870" ht="13.5" customHeight="1">
      <c r="A870" s="27"/>
      <c r="B870" s="27"/>
      <c r="C870" s="27"/>
      <c r="D870" s="27"/>
      <c r="E870" s="27"/>
      <c r="F870" s="78"/>
      <c r="G870" s="621"/>
      <c r="H870" s="27"/>
      <c r="I870" s="27"/>
      <c r="J870" s="27"/>
      <c r="K870" s="27"/>
      <c r="L870" s="27"/>
      <c r="M870" s="27"/>
      <c r="N870" s="27"/>
      <c r="O870" s="27"/>
      <c r="P870" s="27"/>
      <c r="Q870" s="27"/>
      <c r="R870" s="27"/>
      <c r="S870" s="27"/>
      <c r="T870" s="27"/>
      <c r="U870" s="27"/>
      <c r="V870" s="27"/>
      <c r="W870" s="27"/>
      <c r="X870" s="27"/>
      <c r="Y870" s="27"/>
      <c r="Z870" s="27"/>
      <c r="AA870" s="27"/>
    </row>
    <row r="871" ht="13.5" customHeight="1">
      <c r="A871" s="27"/>
      <c r="B871" s="27"/>
      <c r="C871" s="27"/>
      <c r="D871" s="27"/>
      <c r="E871" s="27"/>
      <c r="F871" s="78"/>
      <c r="G871" s="621"/>
      <c r="H871" s="27"/>
      <c r="I871" s="27"/>
      <c r="J871" s="27"/>
      <c r="K871" s="27"/>
      <c r="L871" s="27"/>
      <c r="M871" s="27"/>
      <c r="N871" s="27"/>
      <c r="O871" s="27"/>
      <c r="P871" s="27"/>
      <c r="Q871" s="27"/>
      <c r="R871" s="27"/>
      <c r="S871" s="27"/>
      <c r="T871" s="27"/>
      <c r="U871" s="27"/>
      <c r="V871" s="27"/>
      <c r="W871" s="27"/>
      <c r="X871" s="27"/>
      <c r="Y871" s="27"/>
      <c r="Z871" s="27"/>
      <c r="AA871" s="27"/>
    </row>
    <row r="872" ht="13.5" customHeight="1">
      <c r="A872" s="27"/>
      <c r="B872" s="27"/>
      <c r="C872" s="27"/>
      <c r="D872" s="27"/>
      <c r="E872" s="27"/>
      <c r="F872" s="78"/>
      <c r="G872" s="621"/>
      <c r="H872" s="27"/>
      <c r="I872" s="27"/>
      <c r="J872" s="27"/>
      <c r="K872" s="27"/>
      <c r="L872" s="27"/>
      <c r="M872" s="27"/>
      <c r="N872" s="27"/>
      <c r="O872" s="27"/>
      <c r="P872" s="27"/>
      <c r="Q872" s="27"/>
      <c r="R872" s="27"/>
      <c r="S872" s="27"/>
      <c r="T872" s="27"/>
      <c r="U872" s="27"/>
      <c r="V872" s="27"/>
      <c r="W872" s="27"/>
      <c r="X872" s="27"/>
      <c r="Y872" s="27"/>
      <c r="Z872" s="27"/>
      <c r="AA872" s="27"/>
    </row>
    <row r="873" ht="13.5" customHeight="1">
      <c r="A873" s="27"/>
      <c r="B873" s="27"/>
      <c r="C873" s="27"/>
      <c r="D873" s="27"/>
      <c r="E873" s="27"/>
      <c r="F873" s="78"/>
      <c r="G873" s="621"/>
      <c r="H873" s="27"/>
      <c r="I873" s="27"/>
      <c r="J873" s="27"/>
      <c r="K873" s="27"/>
      <c r="L873" s="27"/>
      <c r="M873" s="27"/>
      <c r="N873" s="27"/>
      <c r="O873" s="27"/>
      <c r="P873" s="27"/>
      <c r="Q873" s="27"/>
      <c r="R873" s="27"/>
      <c r="S873" s="27"/>
      <c r="T873" s="27"/>
      <c r="U873" s="27"/>
      <c r="V873" s="27"/>
      <c r="W873" s="27"/>
      <c r="X873" s="27"/>
      <c r="Y873" s="27"/>
      <c r="Z873" s="27"/>
      <c r="AA873" s="27"/>
    </row>
    <row r="874" ht="13.5" customHeight="1">
      <c r="A874" s="27"/>
      <c r="B874" s="27"/>
      <c r="C874" s="27"/>
      <c r="D874" s="27"/>
      <c r="E874" s="27"/>
      <c r="F874" s="78"/>
      <c r="G874" s="621"/>
      <c r="H874" s="27"/>
      <c r="I874" s="27"/>
      <c r="J874" s="27"/>
      <c r="K874" s="27"/>
      <c r="L874" s="27"/>
      <c r="M874" s="27"/>
      <c r="N874" s="27"/>
      <c r="O874" s="27"/>
      <c r="P874" s="27"/>
      <c r="Q874" s="27"/>
      <c r="R874" s="27"/>
      <c r="S874" s="27"/>
      <c r="T874" s="27"/>
      <c r="U874" s="27"/>
      <c r="V874" s="27"/>
      <c r="W874" s="27"/>
      <c r="X874" s="27"/>
      <c r="Y874" s="27"/>
      <c r="Z874" s="27"/>
      <c r="AA874" s="27"/>
    </row>
    <row r="875" ht="13.5" customHeight="1">
      <c r="A875" s="27"/>
      <c r="B875" s="27"/>
      <c r="C875" s="27"/>
      <c r="D875" s="27"/>
      <c r="E875" s="27"/>
      <c r="F875" s="78"/>
      <c r="G875" s="621"/>
      <c r="H875" s="27"/>
      <c r="I875" s="27"/>
      <c r="J875" s="27"/>
      <c r="K875" s="27"/>
      <c r="L875" s="27"/>
      <c r="M875" s="27"/>
      <c r="N875" s="27"/>
      <c r="O875" s="27"/>
      <c r="P875" s="27"/>
      <c r="Q875" s="27"/>
      <c r="R875" s="27"/>
      <c r="S875" s="27"/>
      <c r="T875" s="27"/>
      <c r="U875" s="27"/>
      <c r="V875" s="27"/>
      <c r="W875" s="27"/>
      <c r="X875" s="27"/>
      <c r="Y875" s="27"/>
      <c r="Z875" s="27"/>
      <c r="AA875" s="27"/>
    </row>
    <row r="876" ht="13.5" customHeight="1">
      <c r="A876" s="27"/>
      <c r="B876" s="27"/>
      <c r="C876" s="27"/>
      <c r="D876" s="27"/>
      <c r="E876" s="27"/>
      <c r="F876" s="78"/>
      <c r="G876" s="621"/>
      <c r="H876" s="27"/>
      <c r="I876" s="27"/>
      <c r="J876" s="27"/>
      <c r="K876" s="27"/>
      <c r="L876" s="27"/>
      <c r="M876" s="27"/>
      <c r="N876" s="27"/>
      <c r="O876" s="27"/>
      <c r="P876" s="27"/>
      <c r="Q876" s="27"/>
      <c r="R876" s="27"/>
      <c r="S876" s="27"/>
      <c r="T876" s="27"/>
      <c r="U876" s="27"/>
      <c r="V876" s="27"/>
      <c r="W876" s="27"/>
      <c r="X876" s="27"/>
      <c r="Y876" s="27"/>
      <c r="Z876" s="27"/>
      <c r="AA876" s="27"/>
    </row>
    <row r="877" ht="13.5" customHeight="1">
      <c r="A877" s="27"/>
      <c r="B877" s="27"/>
      <c r="C877" s="27"/>
      <c r="D877" s="27"/>
      <c r="E877" s="27"/>
      <c r="F877" s="78"/>
      <c r="G877" s="621"/>
      <c r="H877" s="27"/>
      <c r="I877" s="27"/>
      <c r="J877" s="27"/>
      <c r="K877" s="27"/>
      <c r="L877" s="27"/>
      <c r="M877" s="27"/>
      <c r="N877" s="27"/>
      <c r="O877" s="27"/>
      <c r="P877" s="27"/>
      <c r="Q877" s="27"/>
      <c r="R877" s="27"/>
      <c r="S877" s="27"/>
      <c r="T877" s="27"/>
      <c r="U877" s="27"/>
      <c r="V877" s="27"/>
      <c r="W877" s="27"/>
      <c r="X877" s="27"/>
      <c r="Y877" s="27"/>
      <c r="Z877" s="27"/>
      <c r="AA877" s="27"/>
    </row>
    <row r="878" ht="13.5" customHeight="1">
      <c r="A878" s="27"/>
      <c r="B878" s="27"/>
      <c r="C878" s="27"/>
      <c r="D878" s="27"/>
      <c r="E878" s="27"/>
      <c r="F878" s="78"/>
      <c r="G878" s="621"/>
      <c r="H878" s="27"/>
      <c r="I878" s="27"/>
      <c r="J878" s="27"/>
      <c r="K878" s="27"/>
      <c r="L878" s="27"/>
      <c r="M878" s="27"/>
      <c r="N878" s="27"/>
      <c r="O878" s="27"/>
      <c r="P878" s="27"/>
      <c r="Q878" s="27"/>
      <c r="R878" s="27"/>
      <c r="S878" s="27"/>
      <c r="T878" s="27"/>
      <c r="U878" s="27"/>
      <c r="V878" s="27"/>
      <c r="W878" s="27"/>
      <c r="X878" s="27"/>
      <c r="Y878" s="27"/>
      <c r="Z878" s="27"/>
      <c r="AA878" s="27"/>
    </row>
    <row r="879" ht="13.5" customHeight="1">
      <c r="A879" s="27"/>
      <c r="B879" s="27"/>
      <c r="C879" s="27"/>
      <c r="D879" s="27"/>
      <c r="E879" s="27"/>
      <c r="F879" s="78"/>
      <c r="G879" s="621"/>
      <c r="H879" s="27"/>
      <c r="I879" s="27"/>
      <c r="J879" s="27"/>
      <c r="K879" s="27"/>
      <c r="L879" s="27"/>
      <c r="M879" s="27"/>
      <c r="N879" s="27"/>
      <c r="O879" s="27"/>
      <c r="P879" s="27"/>
      <c r="Q879" s="27"/>
      <c r="R879" s="27"/>
      <c r="S879" s="27"/>
      <c r="T879" s="27"/>
      <c r="U879" s="27"/>
      <c r="V879" s="27"/>
      <c r="W879" s="27"/>
      <c r="X879" s="27"/>
      <c r="Y879" s="27"/>
      <c r="Z879" s="27"/>
      <c r="AA879" s="27"/>
    </row>
    <row r="880" ht="13.5" customHeight="1">
      <c r="A880" s="27"/>
      <c r="B880" s="27"/>
      <c r="C880" s="27"/>
      <c r="D880" s="27"/>
      <c r="E880" s="27"/>
      <c r="F880" s="78"/>
      <c r="G880" s="621"/>
      <c r="H880" s="27"/>
      <c r="I880" s="27"/>
      <c r="J880" s="27"/>
      <c r="K880" s="27"/>
      <c r="L880" s="27"/>
      <c r="M880" s="27"/>
      <c r="N880" s="27"/>
      <c r="O880" s="27"/>
      <c r="P880" s="27"/>
      <c r="Q880" s="27"/>
      <c r="R880" s="27"/>
      <c r="S880" s="27"/>
      <c r="T880" s="27"/>
      <c r="U880" s="27"/>
      <c r="V880" s="27"/>
      <c r="W880" s="27"/>
      <c r="X880" s="27"/>
      <c r="Y880" s="27"/>
      <c r="Z880" s="27"/>
      <c r="AA880" s="27"/>
    </row>
    <row r="881" ht="13.5" customHeight="1">
      <c r="A881" s="27"/>
      <c r="B881" s="27"/>
      <c r="C881" s="27"/>
      <c r="D881" s="27"/>
      <c r="E881" s="27"/>
      <c r="F881" s="78"/>
      <c r="G881" s="621"/>
      <c r="H881" s="27"/>
      <c r="I881" s="27"/>
      <c r="J881" s="27"/>
      <c r="K881" s="27"/>
      <c r="L881" s="27"/>
      <c r="M881" s="27"/>
      <c r="N881" s="27"/>
      <c r="O881" s="27"/>
      <c r="P881" s="27"/>
      <c r="Q881" s="27"/>
      <c r="R881" s="27"/>
      <c r="S881" s="27"/>
      <c r="T881" s="27"/>
      <c r="U881" s="27"/>
      <c r="V881" s="27"/>
      <c r="W881" s="27"/>
      <c r="X881" s="27"/>
      <c r="Y881" s="27"/>
      <c r="Z881" s="27"/>
      <c r="AA881" s="27"/>
    </row>
    <row r="882" ht="13.5" customHeight="1">
      <c r="A882" s="27"/>
      <c r="B882" s="27"/>
      <c r="C882" s="27"/>
      <c r="D882" s="27"/>
      <c r="E882" s="27"/>
      <c r="F882" s="78"/>
      <c r="G882" s="621"/>
      <c r="H882" s="27"/>
      <c r="I882" s="27"/>
      <c r="J882" s="27"/>
      <c r="K882" s="27"/>
      <c r="L882" s="27"/>
      <c r="M882" s="27"/>
      <c r="N882" s="27"/>
      <c r="O882" s="27"/>
      <c r="P882" s="27"/>
      <c r="Q882" s="27"/>
      <c r="R882" s="27"/>
      <c r="S882" s="27"/>
      <c r="T882" s="27"/>
      <c r="U882" s="27"/>
      <c r="V882" s="27"/>
      <c r="W882" s="27"/>
      <c r="X882" s="27"/>
      <c r="Y882" s="27"/>
      <c r="Z882" s="27"/>
      <c r="AA882" s="27"/>
    </row>
    <row r="883" ht="13.5" customHeight="1">
      <c r="A883" s="27"/>
      <c r="B883" s="27"/>
      <c r="C883" s="27"/>
      <c r="D883" s="27"/>
      <c r="E883" s="27"/>
      <c r="F883" s="78"/>
      <c r="G883" s="621"/>
      <c r="H883" s="27"/>
      <c r="I883" s="27"/>
      <c r="J883" s="27"/>
      <c r="K883" s="27"/>
      <c r="L883" s="27"/>
      <c r="M883" s="27"/>
      <c r="N883" s="27"/>
      <c r="O883" s="27"/>
      <c r="P883" s="27"/>
      <c r="Q883" s="27"/>
      <c r="R883" s="27"/>
      <c r="S883" s="27"/>
      <c r="T883" s="27"/>
      <c r="U883" s="27"/>
      <c r="V883" s="27"/>
      <c r="W883" s="27"/>
      <c r="X883" s="27"/>
      <c r="Y883" s="27"/>
      <c r="Z883" s="27"/>
      <c r="AA883" s="27"/>
    </row>
    <row r="884" ht="13.5" customHeight="1">
      <c r="A884" s="27"/>
      <c r="B884" s="27"/>
      <c r="C884" s="27"/>
      <c r="D884" s="27"/>
      <c r="E884" s="27"/>
      <c r="F884" s="78"/>
      <c r="G884" s="621"/>
      <c r="H884" s="27"/>
      <c r="I884" s="27"/>
      <c r="J884" s="27"/>
      <c r="K884" s="27"/>
      <c r="L884" s="27"/>
      <c r="M884" s="27"/>
      <c r="N884" s="27"/>
      <c r="O884" s="27"/>
      <c r="P884" s="27"/>
      <c r="Q884" s="27"/>
      <c r="R884" s="27"/>
      <c r="S884" s="27"/>
      <c r="T884" s="27"/>
      <c r="U884" s="27"/>
      <c r="V884" s="27"/>
      <c r="W884" s="27"/>
      <c r="X884" s="27"/>
      <c r="Y884" s="27"/>
      <c r="Z884" s="27"/>
      <c r="AA884" s="27"/>
    </row>
    <row r="885" ht="13.5" customHeight="1">
      <c r="A885" s="27"/>
      <c r="B885" s="27"/>
      <c r="C885" s="27"/>
      <c r="D885" s="27"/>
      <c r="E885" s="27"/>
      <c r="F885" s="78"/>
      <c r="G885" s="621"/>
      <c r="H885" s="27"/>
      <c r="I885" s="27"/>
      <c r="J885" s="27"/>
      <c r="K885" s="27"/>
      <c r="L885" s="27"/>
      <c r="M885" s="27"/>
      <c r="N885" s="27"/>
      <c r="O885" s="27"/>
      <c r="P885" s="27"/>
      <c r="Q885" s="27"/>
      <c r="R885" s="27"/>
      <c r="S885" s="27"/>
      <c r="T885" s="27"/>
      <c r="U885" s="27"/>
      <c r="V885" s="27"/>
      <c r="W885" s="27"/>
      <c r="X885" s="27"/>
      <c r="Y885" s="27"/>
      <c r="Z885" s="27"/>
      <c r="AA885" s="27"/>
    </row>
    <row r="886" ht="13.5" customHeight="1">
      <c r="A886" s="27"/>
      <c r="B886" s="27"/>
      <c r="C886" s="27"/>
      <c r="D886" s="27"/>
      <c r="E886" s="27"/>
      <c r="F886" s="78"/>
      <c r="G886" s="621"/>
      <c r="H886" s="27"/>
      <c r="I886" s="27"/>
      <c r="J886" s="27"/>
      <c r="K886" s="27"/>
      <c r="L886" s="27"/>
      <c r="M886" s="27"/>
      <c r="N886" s="27"/>
      <c r="O886" s="27"/>
      <c r="P886" s="27"/>
      <c r="Q886" s="27"/>
      <c r="R886" s="27"/>
      <c r="S886" s="27"/>
      <c r="T886" s="27"/>
      <c r="U886" s="27"/>
      <c r="V886" s="27"/>
      <c r="W886" s="27"/>
      <c r="X886" s="27"/>
      <c r="Y886" s="27"/>
      <c r="Z886" s="27"/>
      <c r="AA886" s="27"/>
    </row>
    <row r="887" ht="13.5" customHeight="1">
      <c r="A887" s="27"/>
      <c r="B887" s="27"/>
      <c r="C887" s="27"/>
      <c r="D887" s="27"/>
      <c r="E887" s="27"/>
      <c r="F887" s="78"/>
      <c r="G887" s="621"/>
      <c r="H887" s="27"/>
      <c r="I887" s="27"/>
      <c r="J887" s="27"/>
      <c r="K887" s="27"/>
      <c r="L887" s="27"/>
      <c r="M887" s="27"/>
      <c r="N887" s="27"/>
      <c r="O887" s="27"/>
      <c r="P887" s="27"/>
      <c r="Q887" s="27"/>
      <c r="R887" s="27"/>
      <c r="S887" s="27"/>
      <c r="T887" s="27"/>
      <c r="U887" s="27"/>
      <c r="V887" s="27"/>
      <c r="W887" s="27"/>
      <c r="X887" s="27"/>
      <c r="Y887" s="27"/>
      <c r="Z887" s="27"/>
      <c r="AA887" s="27"/>
    </row>
    <row r="888" ht="13.5" customHeight="1">
      <c r="A888" s="27"/>
      <c r="B888" s="27"/>
      <c r="C888" s="27"/>
      <c r="D888" s="27"/>
      <c r="E888" s="27"/>
      <c r="F888" s="78"/>
      <c r="G888" s="621"/>
      <c r="H888" s="27"/>
      <c r="I888" s="27"/>
      <c r="J888" s="27"/>
      <c r="K888" s="27"/>
      <c r="L888" s="27"/>
      <c r="M888" s="27"/>
      <c r="N888" s="27"/>
      <c r="O888" s="27"/>
      <c r="P888" s="27"/>
      <c r="Q888" s="27"/>
      <c r="R888" s="27"/>
      <c r="S888" s="27"/>
      <c r="T888" s="27"/>
      <c r="U888" s="27"/>
      <c r="V888" s="27"/>
      <c r="W888" s="27"/>
      <c r="X888" s="27"/>
      <c r="Y888" s="27"/>
      <c r="Z888" s="27"/>
      <c r="AA888" s="27"/>
    </row>
    <row r="889" ht="13.5" customHeight="1">
      <c r="A889" s="27"/>
      <c r="B889" s="27"/>
      <c r="C889" s="27"/>
      <c r="D889" s="27"/>
      <c r="E889" s="27"/>
      <c r="F889" s="78"/>
      <c r="G889" s="621"/>
      <c r="H889" s="27"/>
      <c r="I889" s="27"/>
      <c r="J889" s="27"/>
      <c r="K889" s="27"/>
      <c r="L889" s="27"/>
      <c r="M889" s="27"/>
      <c r="N889" s="27"/>
      <c r="O889" s="27"/>
      <c r="P889" s="27"/>
      <c r="Q889" s="27"/>
      <c r="R889" s="27"/>
      <c r="S889" s="27"/>
      <c r="T889" s="27"/>
      <c r="U889" s="27"/>
      <c r="V889" s="27"/>
      <c r="W889" s="27"/>
      <c r="X889" s="27"/>
      <c r="Y889" s="27"/>
      <c r="Z889" s="27"/>
      <c r="AA889" s="27"/>
    </row>
    <row r="890" ht="13.5" customHeight="1">
      <c r="A890" s="27"/>
      <c r="B890" s="27"/>
      <c r="C890" s="27"/>
      <c r="D890" s="27"/>
      <c r="E890" s="27"/>
      <c r="F890" s="78"/>
      <c r="G890" s="621"/>
      <c r="H890" s="27"/>
      <c r="I890" s="27"/>
      <c r="J890" s="27"/>
      <c r="K890" s="27"/>
      <c r="L890" s="27"/>
      <c r="M890" s="27"/>
      <c r="N890" s="27"/>
      <c r="O890" s="27"/>
      <c r="P890" s="27"/>
      <c r="Q890" s="27"/>
      <c r="R890" s="27"/>
      <c r="S890" s="27"/>
      <c r="T890" s="27"/>
      <c r="U890" s="27"/>
      <c r="V890" s="27"/>
      <c r="W890" s="27"/>
      <c r="X890" s="27"/>
      <c r="Y890" s="27"/>
      <c r="Z890" s="27"/>
      <c r="AA890" s="27"/>
    </row>
    <row r="891" ht="13.5" customHeight="1">
      <c r="A891" s="27"/>
      <c r="B891" s="27"/>
      <c r="C891" s="27"/>
      <c r="D891" s="27"/>
      <c r="E891" s="27"/>
      <c r="F891" s="78"/>
      <c r="G891" s="621"/>
      <c r="H891" s="27"/>
      <c r="I891" s="27"/>
      <c r="J891" s="27"/>
      <c r="K891" s="27"/>
      <c r="L891" s="27"/>
      <c r="M891" s="27"/>
      <c r="N891" s="27"/>
      <c r="O891" s="27"/>
      <c r="P891" s="27"/>
      <c r="Q891" s="27"/>
      <c r="R891" s="27"/>
      <c r="S891" s="27"/>
      <c r="T891" s="27"/>
      <c r="U891" s="27"/>
      <c r="V891" s="27"/>
      <c r="W891" s="27"/>
      <c r="X891" s="27"/>
      <c r="Y891" s="27"/>
      <c r="Z891" s="27"/>
      <c r="AA891" s="27"/>
    </row>
    <row r="892" ht="13.5" customHeight="1">
      <c r="A892" s="27"/>
      <c r="B892" s="27"/>
      <c r="C892" s="27"/>
      <c r="D892" s="27"/>
      <c r="E892" s="27"/>
      <c r="F892" s="78"/>
      <c r="G892" s="621"/>
      <c r="H892" s="27"/>
      <c r="I892" s="27"/>
      <c r="J892" s="27"/>
      <c r="K892" s="27"/>
      <c r="L892" s="27"/>
      <c r="M892" s="27"/>
      <c r="N892" s="27"/>
      <c r="O892" s="27"/>
      <c r="P892" s="27"/>
      <c r="Q892" s="27"/>
      <c r="R892" s="27"/>
      <c r="S892" s="27"/>
      <c r="T892" s="27"/>
      <c r="U892" s="27"/>
      <c r="V892" s="27"/>
      <c r="W892" s="27"/>
      <c r="X892" s="27"/>
      <c r="Y892" s="27"/>
      <c r="Z892" s="27"/>
      <c r="AA892" s="27"/>
    </row>
    <row r="893" ht="13.5" customHeight="1">
      <c r="A893" s="27"/>
      <c r="B893" s="27"/>
      <c r="C893" s="27"/>
      <c r="D893" s="27"/>
      <c r="E893" s="27"/>
      <c r="F893" s="78"/>
      <c r="G893" s="621"/>
      <c r="H893" s="27"/>
      <c r="I893" s="27"/>
      <c r="J893" s="27"/>
      <c r="K893" s="27"/>
      <c r="L893" s="27"/>
      <c r="M893" s="27"/>
      <c r="N893" s="27"/>
      <c r="O893" s="27"/>
      <c r="P893" s="27"/>
      <c r="Q893" s="27"/>
      <c r="R893" s="27"/>
      <c r="S893" s="27"/>
      <c r="T893" s="27"/>
      <c r="U893" s="27"/>
      <c r="V893" s="27"/>
      <c r="W893" s="27"/>
      <c r="X893" s="27"/>
      <c r="Y893" s="27"/>
      <c r="Z893" s="27"/>
      <c r="AA893" s="27"/>
    </row>
    <row r="894" ht="13.5" customHeight="1">
      <c r="A894" s="27"/>
      <c r="B894" s="27"/>
      <c r="C894" s="27"/>
      <c r="D894" s="27"/>
      <c r="E894" s="27"/>
      <c r="F894" s="78"/>
      <c r="G894" s="621"/>
      <c r="H894" s="27"/>
      <c r="I894" s="27"/>
      <c r="J894" s="27"/>
      <c r="K894" s="27"/>
      <c r="L894" s="27"/>
      <c r="M894" s="27"/>
      <c r="N894" s="27"/>
      <c r="O894" s="27"/>
      <c r="P894" s="27"/>
      <c r="Q894" s="27"/>
      <c r="R894" s="27"/>
      <c r="S894" s="27"/>
      <c r="T894" s="27"/>
      <c r="U894" s="27"/>
      <c r="V894" s="27"/>
      <c r="W894" s="27"/>
      <c r="X894" s="27"/>
      <c r="Y894" s="27"/>
      <c r="Z894" s="27"/>
      <c r="AA894" s="27"/>
    </row>
    <row r="895" ht="13.5" customHeight="1">
      <c r="A895" s="27"/>
      <c r="B895" s="27"/>
      <c r="C895" s="27"/>
      <c r="D895" s="27"/>
      <c r="E895" s="27"/>
      <c r="F895" s="78"/>
      <c r="G895" s="621"/>
      <c r="H895" s="27"/>
      <c r="I895" s="27"/>
      <c r="J895" s="27"/>
      <c r="K895" s="27"/>
      <c r="L895" s="27"/>
      <c r="M895" s="27"/>
      <c r="N895" s="27"/>
      <c r="O895" s="27"/>
      <c r="P895" s="27"/>
      <c r="Q895" s="27"/>
      <c r="R895" s="27"/>
      <c r="S895" s="27"/>
      <c r="T895" s="27"/>
      <c r="U895" s="27"/>
      <c r="V895" s="27"/>
      <c r="W895" s="27"/>
      <c r="X895" s="27"/>
      <c r="Y895" s="27"/>
      <c r="Z895" s="27"/>
      <c r="AA895" s="27"/>
    </row>
    <row r="896" ht="13.5" customHeight="1">
      <c r="A896" s="27"/>
      <c r="B896" s="27"/>
      <c r="C896" s="27"/>
      <c r="D896" s="27"/>
      <c r="E896" s="27"/>
      <c r="F896" s="78"/>
      <c r="G896" s="621"/>
      <c r="H896" s="27"/>
      <c r="I896" s="27"/>
      <c r="J896" s="27"/>
      <c r="K896" s="27"/>
      <c r="L896" s="27"/>
      <c r="M896" s="27"/>
      <c r="N896" s="27"/>
      <c r="O896" s="27"/>
      <c r="P896" s="27"/>
      <c r="Q896" s="27"/>
      <c r="R896" s="27"/>
      <c r="S896" s="27"/>
      <c r="T896" s="27"/>
      <c r="U896" s="27"/>
      <c r="V896" s="27"/>
      <c r="W896" s="27"/>
      <c r="X896" s="27"/>
      <c r="Y896" s="27"/>
      <c r="Z896" s="27"/>
      <c r="AA896" s="27"/>
    </row>
    <row r="897" ht="13.5" customHeight="1">
      <c r="A897" s="27"/>
      <c r="B897" s="27"/>
      <c r="C897" s="27"/>
      <c r="D897" s="27"/>
      <c r="E897" s="27"/>
      <c r="F897" s="78"/>
      <c r="G897" s="621"/>
      <c r="H897" s="27"/>
      <c r="I897" s="27"/>
      <c r="J897" s="27"/>
      <c r="K897" s="27"/>
      <c r="L897" s="27"/>
      <c r="M897" s="27"/>
      <c r="N897" s="27"/>
      <c r="O897" s="27"/>
      <c r="P897" s="27"/>
      <c r="Q897" s="27"/>
      <c r="R897" s="27"/>
      <c r="S897" s="27"/>
      <c r="T897" s="27"/>
      <c r="U897" s="27"/>
      <c r="V897" s="27"/>
      <c r="W897" s="27"/>
      <c r="X897" s="27"/>
      <c r="Y897" s="27"/>
      <c r="Z897" s="27"/>
      <c r="AA897" s="27"/>
    </row>
    <row r="898" ht="13.5" customHeight="1">
      <c r="A898" s="27"/>
      <c r="B898" s="27"/>
      <c r="C898" s="27"/>
      <c r="D898" s="27"/>
      <c r="E898" s="27"/>
      <c r="F898" s="78"/>
      <c r="G898" s="621"/>
      <c r="H898" s="27"/>
      <c r="I898" s="27"/>
      <c r="J898" s="27"/>
      <c r="K898" s="27"/>
      <c r="L898" s="27"/>
      <c r="M898" s="27"/>
      <c r="N898" s="27"/>
      <c r="O898" s="27"/>
      <c r="P898" s="27"/>
      <c r="Q898" s="27"/>
      <c r="R898" s="27"/>
      <c r="S898" s="27"/>
      <c r="T898" s="27"/>
      <c r="U898" s="27"/>
      <c r="V898" s="27"/>
      <c r="W898" s="27"/>
      <c r="X898" s="27"/>
      <c r="Y898" s="27"/>
      <c r="Z898" s="27"/>
      <c r="AA898" s="27"/>
    </row>
    <row r="899" ht="13.5" customHeight="1">
      <c r="A899" s="27"/>
      <c r="B899" s="27"/>
      <c r="C899" s="27"/>
      <c r="D899" s="27"/>
      <c r="E899" s="27"/>
      <c r="F899" s="78"/>
      <c r="G899" s="621"/>
      <c r="H899" s="27"/>
      <c r="I899" s="27"/>
      <c r="J899" s="27"/>
      <c r="K899" s="27"/>
      <c r="L899" s="27"/>
      <c r="M899" s="27"/>
      <c r="N899" s="27"/>
      <c r="O899" s="27"/>
      <c r="P899" s="27"/>
      <c r="Q899" s="27"/>
      <c r="R899" s="27"/>
      <c r="S899" s="27"/>
      <c r="T899" s="27"/>
      <c r="U899" s="27"/>
      <c r="V899" s="27"/>
      <c r="W899" s="27"/>
      <c r="X899" s="27"/>
      <c r="Y899" s="27"/>
      <c r="Z899" s="27"/>
      <c r="AA899" s="27"/>
    </row>
    <row r="900" ht="13.5" customHeight="1">
      <c r="A900" s="27"/>
      <c r="B900" s="27"/>
      <c r="C900" s="27"/>
      <c r="D900" s="27"/>
      <c r="E900" s="27"/>
      <c r="F900" s="78"/>
      <c r="G900" s="621"/>
      <c r="H900" s="27"/>
      <c r="I900" s="27"/>
      <c r="J900" s="27"/>
      <c r="K900" s="27"/>
      <c r="L900" s="27"/>
      <c r="M900" s="27"/>
      <c r="N900" s="27"/>
      <c r="O900" s="27"/>
      <c r="P900" s="27"/>
      <c r="Q900" s="27"/>
      <c r="R900" s="27"/>
      <c r="S900" s="27"/>
      <c r="T900" s="27"/>
      <c r="U900" s="27"/>
      <c r="V900" s="27"/>
      <c r="W900" s="27"/>
      <c r="X900" s="27"/>
      <c r="Y900" s="27"/>
      <c r="Z900" s="27"/>
      <c r="AA900" s="27"/>
    </row>
    <row r="901" ht="13.5" customHeight="1">
      <c r="A901" s="27"/>
      <c r="B901" s="27"/>
      <c r="C901" s="27"/>
      <c r="D901" s="27"/>
      <c r="E901" s="27"/>
      <c r="F901" s="78"/>
      <c r="G901" s="621"/>
      <c r="H901" s="27"/>
      <c r="I901" s="27"/>
      <c r="J901" s="27"/>
      <c r="K901" s="27"/>
      <c r="L901" s="27"/>
      <c r="M901" s="27"/>
      <c r="N901" s="27"/>
      <c r="O901" s="27"/>
      <c r="P901" s="27"/>
      <c r="Q901" s="27"/>
      <c r="R901" s="27"/>
      <c r="S901" s="27"/>
      <c r="T901" s="27"/>
      <c r="U901" s="27"/>
      <c r="V901" s="27"/>
      <c r="W901" s="27"/>
      <c r="X901" s="27"/>
      <c r="Y901" s="27"/>
      <c r="Z901" s="27"/>
      <c r="AA901" s="27"/>
    </row>
    <row r="902" ht="13.5" customHeight="1">
      <c r="A902" s="27"/>
      <c r="B902" s="27"/>
      <c r="C902" s="27"/>
      <c r="D902" s="27"/>
      <c r="E902" s="27"/>
      <c r="F902" s="78"/>
      <c r="G902" s="621"/>
      <c r="H902" s="27"/>
      <c r="I902" s="27"/>
      <c r="J902" s="27"/>
      <c r="K902" s="27"/>
      <c r="L902" s="27"/>
      <c r="M902" s="27"/>
      <c r="N902" s="27"/>
      <c r="O902" s="27"/>
      <c r="P902" s="27"/>
      <c r="Q902" s="27"/>
      <c r="R902" s="27"/>
      <c r="S902" s="27"/>
      <c r="T902" s="27"/>
      <c r="U902" s="27"/>
      <c r="V902" s="27"/>
      <c r="W902" s="27"/>
      <c r="X902" s="27"/>
      <c r="Y902" s="27"/>
      <c r="Z902" s="27"/>
      <c r="AA902" s="27"/>
    </row>
    <row r="903" ht="13.5" customHeight="1">
      <c r="A903" s="27"/>
      <c r="B903" s="27"/>
      <c r="C903" s="27"/>
      <c r="D903" s="27"/>
      <c r="E903" s="27"/>
      <c r="F903" s="78"/>
      <c r="G903" s="621"/>
      <c r="H903" s="27"/>
      <c r="I903" s="27"/>
      <c r="J903" s="27"/>
      <c r="K903" s="27"/>
      <c r="L903" s="27"/>
      <c r="M903" s="27"/>
      <c r="N903" s="27"/>
      <c r="O903" s="27"/>
      <c r="P903" s="27"/>
      <c r="Q903" s="27"/>
      <c r="R903" s="27"/>
      <c r="S903" s="27"/>
      <c r="T903" s="27"/>
      <c r="U903" s="27"/>
      <c r="V903" s="27"/>
      <c r="W903" s="27"/>
      <c r="X903" s="27"/>
      <c r="Y903" s="27"/>
      <c r="Z903" s="27"/>
      <c r="AA903" s="27"/>
    </row>
    <row r="904" ht="13.5" customHeight="1">
      <c r="A904" s="27"/>
      <c r="B904" s="27"/>
      <c r="C904" s="27"/>
      <c r="D904" s="27"/>
      <c r="E904" s="27"/>
      <c r="F904" s="78"/>
      <c r="G904" s="621"/>
      <c r="H904" s="27"/>
      <c r="I904" s="27"/>
      <c r="J904" s="27"/>
      <c r="K904" s="27"/>
      <c r="L904" s="27"/>
      <c r="M904" s="27"/>
      <c r="N904" s="27"/>
      <c r="O904" s="27"/>
      <c r="P904" s="27"/>
      <c r="Q904" s="27"/>
      <c r="R904" s="27"/>
      <c r="S904" s="27"/>
      <c r="T904" s="27"/>
      <c r="U904" s="27"/>
      <c r="V904" s="27"/>
      <c r="W904" s="27"/>
      <c r="X904" s="27"/>
      <c r="Y904" s="27"/>
      <c r="Z904" s="27"/>
      <c r="AA904" s="27"/>
    </row>
    <row r="905" ht="13.5" customHeight="1">
      <c r="A905" s="27"/>
      <c r="B905" s="27"/>
      <c r="C905" s="27"/>
      <c r="D905" s="27"/>
      <c r="E905" s="27"/>
      <c r="F905" s="78"/>
      <c r="G905" s="621"/>
      <c r="H905" s="27"/>
      <c r="I905" s="27"/>
      <c r="J905" s="27"/>
      <c r="K905" s="27"/>
      <c r="L905" s="27"/>
      <c r="M905" s="27"/>
      <c r="N905" s="27"/>
      <c r="O905" s="27"/>
      <c r="P905" s="27"/>
      <c r="Q905" s="27"/>
      <c r="R905" s="27"/>
      <c r="S905" s="27"/>
      <c r="T905" s="27"/>
      <c r="U905" s="27"/>
      <c r="V905" s="27"/>
      <c r="W905" s="27"/>
      <c r="X905" s="27"/>
      <c r="Y905" s="27"/>
      <c r="Z905" s="27"/>
      <c r="AA905" s="27"/>
    </row>
    <row r="906" ht="13.5" customHeight="1">
      <c r="A906" s="27"/>
      <c r="B906" s="27"/>
      <c r="C906" s="27"/>
      <c r="D906" s="27"/>
      <c r="E906" s="27"/>
      <c r="F906" s="78"/>
      <c r="G906" s="621"/>
      <c r="H906" s="27"/>
      <c r="I906" s="27"/>
      <c r="J906" s="27"/>
      <c r="K906" s="27"/>
      <c r="L906" s="27"/>
      <c r="M906" s="27"/>
      <c r="N906" s="27"/>
      <c r="O906" s="27"/>
      <c r="P906" s="27"/>
      <c r="Q906" s="27"/>
      <c r="R906" s="27"/>
      <c r="S906" s="27"/>
      <c r="T906" s="27"/>
      <c r="U906" s="27"/>
      <c r="V906" s="27"/>
      <c r="W906" s="27"/>
      <c r="X906" s="27"/>
      <c r="Y906" s="27"/>
      <c r="Z906" s="27"/>
      <c r="AA906" s="27"/>
    </row>
    <row r="907" ht="13.5" customHeight="1">
      <c r="A907" s="27"/>
      <c r="B907" s="27"/>
      <c r="C907" s="27"/>
      <c r="D907" s="27"/>
      <c r="E907" s="27"/>
      <c r="F907" s="78"/>
      <c r="G907" s="621"/>
      <c r="H907" s="27"/>
      <c r="I907" s="27"/>
      <c r="J907" s="27"/>
      <c r="K907" s="27"/>
      <c r="L907" s="27"/>
      <c r="M907" s="27"/>
      <c r="N907" s="27"/>
      <c r="O907" s="27"/>
      <c r="P907" s="27"/>
      <c r="Q907" s="27"/>
      <c r="R907" s="27"/>
      <c r="S907" s="27"/>
      <c r="T907" s="27"/>
      <c r="U907" s="27"/>
      <c r="V907" s="27"/>
      <c r="W907" s="27"/>
      <c r="X907" s="27"/>
      <c r="Y907" s="27"/>
      <c r="Z907" s="27"/>
      <c r="AA907" s="27"/>
    </row>
    <row r="908" ht="13.5" customHeight="1">
      <c r="A908" s="27"/>
      <c r="B908" s="27"/>
      <c r="C908" s="27"/>
      <c r="D908" s="27"/>
      <c r="E908" s="27"/>
      <c r="F908" s="78"/>
      <c r="G908" s="621"/>
      <c r="H908" s="27"/>
      <c r="I908" s="27"/>
      <c r="J908" s="27"/>
      <c r="K908" s="27"/>
      <c r="L908" s="27"/>
      <c r="M908" s="27"/>
      <c r="N908" s="27"/>
      <c r="O908" s="27"/>
      <c r="P908" s="27"/>
      <c r="Q908" s="27"/>
      <c r="R908" s="27"/>
      <c r="S908" s="27"/>
      <c r="T908" s="27"/>
      <c r="U908" s="27"/>
      <c r="V908" s="27"/>
      <c r="W908" s="27"/>
      <c r="X908" s="27"/>
      <c r="Y908" s="27"/>
      <c r="Z908" s="27"/>
      <c r="AA908" s="27"/>
    </row>
    <row r="909" ht="13.5" customHeight="1">
      <c r="A909" s="27"/>
      <c r="B909" s="27"/>
      <c r="C909" s="27"/>
      <c r="D909" s="27"/>
      <c r="E909" s="27"/>
      <c r="F909" s="78"/>
      <c r="G909" s="621"/>
      <c r="H909" s="27"/>
      <c r="I909" s="27"/>
      <c r="J909" s="27"/>
      <c r="K909" s="27"/>
      <c r="L909" s="27"/>
      <c r="M909" s="27"/>
      <c r="N909" s="27"/>
      <c r="O909" s="27"/>
      <c r="P909" s="27"/>
      <c r="Q909" s="27"/>
      <c r="R909" s="27"/>
      <c r="S909" s="27"/>
      <c r="T909" s="27"/>
      <c r="U909" s="27"/>
      <c r="V909" s="27"/>
      <c r="W909" s="27"/>
      <c r="X909" s="27"/>
      <c r="Y909" s="27"/>
      <c r="Z909" s="27"/>
      <c r="AA909" s="27"/>
    </row>
    <row r="910" ht="13.5" customHeight="1">
      <c r="A910" s="27"/>
      <c r="B910" s="27"/>
      <c r="C910" s="27"/>
      <c r="D910" s="27"/>
      <c r="E910" s="27"/>
      <c r="F910" s="78"/>
      <c r="G910" s="621"/>
      <c r="H910" s="27"/>
      <c r="I910" s="27"/>
      <c r="J910" s="27"/>
      <c r="K910" s="27"/>
      <c r="L910" s="27"/>
      <c r="M910" s="27"/>
      <c r="N910" s="27"/>
      <c r="O910" s="27"/>
      <c r="P910" s="27"/>
      <c r="Q910" s="27"/>
      <c r="R910" s="27"/>
      <c r="S910" s="27"/>
      <c r="T910" s="27"/>
      <c r="U910" s="27"/>
      <c r="V910" s="27"/>
      <c r="W910" s="27"/>
      <c r="X910" s="27"/>
      <c r="Y910" s="27"/>
      <c r="Z910" s="27"/>
      <c r="AA910" s="27"/>
    </row>
    <row r="911" ht="13.5" customHeight="1">
      <c r="A911" s="27"/>
      <c r="B911" s="27"/>
      <c r="C911" s="27"/>
      <c r="D911" s="27"/>
      <c r="E911" s="27"/>
      <c r="F911" s="78"/>
      <c r="G911" s="621"/>
      <c r="H911" s="27"/>
      <c r="I911" s="27"/>
      <c r="J911" s="27"/>
      <c r="K911" s="27"/>
      <c r="L911" s="27"/>
      <c r="M911" s="27"/>
      <c r="N911" s="27"/>
      <c r="O911" s="27"/>
      <c r="P911" s="27"/>
      <c r="Q911" s="27"/>
      <c r="R911" s="27"/>
      <c r="S911" s="27"/>
      <c r="T911" s="27"/>
      <c r="U911" s="27"/>
      <c r="V911" s="27"/>
      <c r="W911" s="27"/>
      <c r="X911" s="27"/>
      <c r="Y911" s="27"/>
      <c r="Z911" s="27"/>
      <c r="AA911" s="27"/>
    </row>
    <row r="912" ht="13.5" customHeight="1">
      <c r="A912" s="27"/>
      <c r="B912" s="27"/>
      <c r="C912" s="27"/>
      <c r="D912" s="27"/>
      <c r="E912" s="27"/>
      <c r="F912" s="78"/>
      <c r="G912" s="621"/>
      <c r="H912" s="27"/>
      <c r="I912" s="27"/>
      <c r="J912" s="27"/>
      <c r="K912" s="27"/>
      <c r="L912" s="27"/>
      <c r="M912" s="27"/>
      <c r="N912" s="27"/>
      <c r="O912" s="27"/>
      <c r="P912" s="27"/>
      <c r="Q912" s="27"/>
      <c r="R912" s="27"/>
      <c r="S912" s="27"/>
      <c r="T912" s="27"/>
      <c r="U912" s="27"/>
      <c r="V912" s="27"/>
      <c r="W912" s="27"/>
      <c r="X912" s="27"/>
      <c r="Y912" s="27"/>
      <c r="Z912" s="27"/>
      <c r="AA912" s="27"/>
    </row>
    <row r="913" ht="13.5" customHeight="1">
      <c r="A913" s="27"/>
      <c r="B913" s="27"/>
      <c r="C913" s="27"/>
      <c r="D913" s="27"/>
      <c r="E913" s="27"/>
      <c r="F913" s="78"/>
      <c r="G913" s="621"/>
      <c r="H913" s="27"/>
      <c r="I913" s="27"/>
      <c r="J913" s="27"/>
      <c r="K913" s="27"/>
      <c r="L913" s="27"/>
      <c r="M913" s="27"/>
      <c r="N913" s="27"/>
      <c r="O913" s="27"/>
      <c r="P913" s="27"/>
      <c r="Q913" s="27"/>
      <c r="R913" s="27"/>
      <c r="S913" s="27"/>
      <c r="T913" s="27"/>
      <c r="U913" s="27"/>
      <c r="V913" s="27"/>
      <c r="W913" s="27"/>
      <c r="X913" s="27"/>
      <c r="Y913" s="27"/>
      <c r="Z913" s="27"/>
      <c r="AA913" s="27"/>
    </row>
    <row r="914" ht="13.5" customHeight="1">
      <c r="A914" s="27"/>
      <c r="B914" s="27"/>
      <c r="C914" s="27"/>
      <c r="D914" s="27"/>
      <c r="E914" s="27"/>
      <c r="F914" s="78"/>
      <c r="G914" s="621"/>
      <c r="H914" s="27"/>
      <c r="I914" s="27"/>
      <c r="J914" s="27"/>
      <c r="K914" s="27"/>
      <c r="L914" s="27"/>
      <c r="M914" s="27"/>
      <c r="N914" s="27"/>
      <c r="O914" s="27"/>
      <c r="P914" s="27"/>
      <c r="Q914" s="27"/>
      <c r="R914" s="27"/>
      <c r="S914" s="27"/>
      <c r="T914" s="27"/>
      <c r="U914" s="27"/>
      <c r="V914" s="27"/>
      <c r="W914" s="27"/>
      <c r="X914" s="27"/>
      <c r="Y914" s="27"/>
      <c r="Z914" s="27"/>
      <c r="AA914" s="27"/>
    </row>
    <row r="915" ht="13.5" customHeight="1">
      <c r="A915" s="27"/>
      <c r="B915" s="27"/>
      <c r="C915" s="27"/>
      <c r="D915" s="27"/>
      <c r="E915" s="27"/>
      <c r="F915" s="78"/>
      <c r="G915" s="621"/>
      <c r="H915" s="27"/>
      <c r="I915" s="27"/>
      <c r="J915" s="27"/>
      <c r="K915" s="27"/>
      <c r="L915" s="27"/>
      <c r="M915" s="27"/>
      <c r="N915" s="27"/>
      <c r="O915" s="27"/>
      <c r="P915" s="27"/>
      <c r="Q915" s="27"/>
      <c r="R915" s="27"/>
      <c r="S915" s="27"/>
      <c r="T915" s="27"/>
      <c r="U915" s="27"/>
      <c r="V915" s="27"/>
      <c r="W915" s="27"/>
      <c r="X915" s="27"/>
      <c r="Y915" s="27"/>
      <c r="Z915" s="27"/>
      <c r="AA915" s="27"/>
    </row>
    <row r="916" ht="13.5" customHeight="1">
      <c r="A916" s="27"/>
      <c r="B916" s="27"/>
      <c r="C916" s="27"/>
      <c r="D916" s="27"/>
      <c r="E916" s="27"/>
      <c r="F916" s="78"/>
      <c r="G916" s="621"/>
      <c r="H916" s="27"/>
      <c r="I916" s="27"/>
      <c r="J916" s="27"/>
      <c r="K916" s="27"/>
      <c r="L916" s="27"/>
      <c r="M916" s="27"/>
      <c r="N916" s="27"/>
      <c r="O916" s="27"/>
      <c r="P916" s="27"/>
      <c r="Q916" s="27"/>
      <c r="R916" s="27"/>
      <c r="S916" s="27"/>
      <c r="T916" s="27"/>
      <c r="U916" s="27"/>
      <c r="V916" s="27"/>
      <c r="W916" s="27"/>
      <c r="X916" s="27"/>
      <c r="Y916" s="27"/>
      <c r="Z916" s="27"/>
      <c r="AA916" s="27"/>
    </row>
    <row r="917" ht="13.5" customHeight="1">
      <c r="A917" s="27"/>
      <c r="B917" s="27"/>
      <c r="C917" s="27"/>
      <c r="D917" s="27"/>
      <c r="E917" s="27"/>
      <c r="F917" s="78"/>
      <c r="G917" s="621"/>
      <c r="H917" s="27"/>
      <c r="I917" s="27"/>
      <c r="J917" s="27"/>
      <c r="K917" s="27"/>
      <c r="L917" s="27"/>
      <c r="M917" s="27"/>
      <c r="N917" s="27"/>
      <c r="O917" s="27"/>
      <c r="P917" s="27"/>
      <c r="Q917" s="27"/>
      <c r="R917" s="27"/>
      <c r="S917" s="27"/>
      <c r="T917" s="27"/>
      <c r="U917" s="27"/>
      <c r="V917" s="27"/>
      <c r="W917" s="27"/>
      <c r="X917" s="27"/>
      <c r="Y917" s="27"/>
      <c r="Z917" s="27"/>
      <c r="AA917" s="27"/>
    </row>
    <row r="918" ht="13.5" customHeight="1">
      <c r="A918" s="27"/>
      <c r="B918" s="27"/>
      <c r="C918" s="27"/>
      <c r="D918" s="27"/>
      <c r="E918" s="27"/>
      <c r="F918" s="78"/>
      <c r="G918" s="621"/>
      <c r="H918" s="27"/>
      <c r="I918" s="27"/>
      <c r="J918" s="27"/>
      <c r="K918" s="27"/>
      <c r="L918" s="27"/>
      <c r="M918" s="27"/>
      <c r="N918" s="27"/>
      <c r="O918" s="27"/>
      <c r="P918" s="27"/>
      <c r="Q918" s="27"/>
      <c r="R918" s="27"/>
      <c r="S918" s="27"/>
      <c r="T918" s="27"/>
      <c r="U918" s="27"/>
      <c r="V918" s="27"/>
      <c r="W918" s="27"/>
      <c r="X918" s="27"/>
      <c r="Y918" s="27"/>
      <c r="Z918" s="27"/>
      <c r="AA918" s="27"/>
    </row>
    <row r="919" ht="13.5" customHeight="1">
      <c r="A919" s="27"/>
      <c r="B919" s="27"/>
      <c r="C919" s="27"/>
      <c r="D919" s="27"/>
      <c r="E919" s="27"/>
      <c r="F919" s="78"/>
      <c r="G919" s="621"/>
      <c r="H919" s="27"/>
      <c r="I919" s="27"/>
      <c r="J919" s="27"/>
      <c r="K919" s="27"/>
      <c r="L919" s="27"/>
      <c r="M919" s="27"/>
      <c r="N919" s="27"/>
      <c r="O919" s="27"/>
      <c r="P919" s="27"/>
      <c r="Q919" s="27"/>
      <c r="R919" s="27"/>
      <c r="S919" s="27"/>
      <c r="T919" s="27"/>
      <c r="U919" s="27"/>
      <c r="V919" s="27"/>
      <c r="W919" s="27"/>
      <c r="X919" s="27"/>
      <c r="Y919" s="27"/>
      <c r="Z919" s="27"/>
      <c r="AA919" s="27"/>
    </row>
    <row r="920" ht="13.5" customHeight="1">
      <c r="A920" s="27"/>
      <c r="B920" s="27"/>
      <c r="C920" s="27"/>
      <c r="D920" s="27"/>
      <c r="E920" s="27"/>
      <c r="F920" s="78"/>
      <c r="G920" s="621"/>
      <c r="H920" s="27"/>
      <c r="I920" s="27"/>
      <c r="J920" s="27"/>
      <c r="K920" s="27"/>
      <c r="L920" s="27"/>
      <c r="M920" s="27"/>
      <c r="N920" s="27"/>
      <c r="O920" s="27"/>
      <c r="P920" s="27"/>
      <c r="Q920" s="27"/>
      <c r="R920" s="27"/>
      <c r="S920" s="27"/>
      <c r="T920" s="27"/>
      <c r="U920" s="27"/>
      <c r="V920" s="27"/>
      <c r="W920" s="27"/>
      <c r="X920" s="27"/>
      <c r="Y920" s="27"/>
      <c r="Z920" s="27"/>
      <c r="AA920" s="27"/>
    </row>
    <row r="921" ht="13.5" customHeight="1">
      <c r="A921" s="27"/>
      <c r="B921" s="27"/>
      <c r="C921" s="27"/>
      <c r="D921" s="27"/>
      <c r="E921" s="27"/>
      <c r="F921" s="78"/>
      <c r="G921" s="621"/>
      <c r="H921" s="27"/>
      <c r="I921" s="27"/>
      <c r="J921" s="27"/>
      <c r="K921" s="27"/>
      <c r="L921" s="27"/>
      <c r="M921" s="27"/>
      <c r="N921" s="27"/>
      <c r="O921" s="27"/>
      <c r="P921" s="27"/>
      <c r="Q921" s="27"/>
      <c r="R921" s="27"/>
      <c r="S921" s="27"/>
      <c r="T921" s="27"/>
      <c r="U921" s="27"/>
      <c r="V921" s="27"/>
      <c r="W921" s="27"/>
      <c r="X921" s="27"/>
      <c r="Y921" s="27"/>
      <c r="Z921" s="27"/>
      <c r="AA921" s="27"/>
    </row>
    <row r="922" ht="13.5" customHeight="1">
      <c r="A922" s="27"/>
      <c r="B922" s="27"/>
      <c r="C922" s="27"/>
      <c r="D922" s="27"/>
      <c r="E922" s="27"/>
      <c r="F922" s="78"/>
      <c r="G922" s="621"/>
      <c r="H922" s="27"/>
      <c r="I922" s="27"/>
      <c r="J922" s="27"/>
      <c r="K922" s="27"/>
      <c r="L922" s="27"/>
      <c r="M922" s="27"/>
      <c r="N922" s="27"/>
      <c r="O922" s="27"/>
      <c r="P922" s="27"/>
      <c r="Q922" s="27"/>
      <c r="R922" s="27"/>
      <c r="S922" s="27"/>
      <c r="T922" s="27"/>
      <c r="U922" s="27"/>
      <c r="V922" s="27"/>
      <c r="W922" s="27"/>
      <c r="X922" s="27"/>
      <c r="Y922" s="27"/>
      <c r="Z922" s="27"/>
      <c r="AA922" s="27"/>
    </row>
    <row r="923" ht="13.5" customHeight="1">
      <c r="A923" s="27"/>
      <c r="B923" s="27"/>
      <c r="C923" s="27"/>
      <c r="D923" s="27"/>
      <c r="E923" s="27"/>
      <c r="F923" s="78"/>
      <c r="G923" s="621"/>
      <c r="H923" s="27"/>
      <c r="I923" s="27"/>
      <c r="J923" s="27"/>
      <c r="K923" s="27"/>
      <c r="L923" s="27"/>
      <c r="M923" s="27"/>
      <c r="N923" s="27"/>
      <c r="O923" s="27"/>
      <c r="P923" s="27"/>
      <c r="Q923" s="27"/>
      <c r="R923" s="27"/>
      <c r="S923" s="27"/>
      <c r="T923" s="27"/>
      <c r="U923" s="27"/>
      <c r="V923" s="27"/>
      <c r="W923" s="27"/>
      <c r="X923" s="27"/>
      <c r="Y923" s="27"/>
      <c r="Z923" s="27"/>
      <c r="AA923" s="27"/>
    </row>
    <row r="924" ht="13.5" customHeight="1">
      <c r="A924" s="27"/>
      <c r="B924" s="27"/>
      <c r="C924" s="27"/>
      <c r="D924" s="27"/>
      <c r="E924" s="27"/>
      <c r="F924" s="78"/>
      <c r="G924" s="621"/>
      <c r="H924" s="27"/>
      <c r="I924" s="27"/>
      <c r="J924" s="27"/>
      <c r="K924" s="27"/>
      <c r="L924" s="27"/>
      <c r="M924" s="27"/>
      <c r="N924" s="27"/>
      <c r="O924" s="27"/>
      <c r="P924" s="27"/>
      <c r="Q924" s="27"/>
      <c r="R924" s="27"/>
      <c r="S924" s="27"/>
      <c r="T924" s="27"/>
      <c r="U924" s="27"/>
      <c r="V924" s="27"/>
      <c r="W924" s="27"/>
      <c r="X924" s="27"/>
      <c r="Y924" s="27"/>
      <c r="Z924" s="27"/>
      <c r="AA924" s="27"/>
    </row>
    <row r="925" ht="13.5" customHeight="1">
      <c r="A925" s="27"/>
      <c r="B925" s="27"/>
      <c r="C925" s="27"/>
      <c r="D925" s="27"/>
      <c r="E925" s="27"/>
      <c r="F925" s="78"/>
      <c r="G925" s="621"/>
      <c r="H925" s="27"/>
      <c r="I925" s="27"/>
      <c r="J925" s="27"/>
      <c r="K925" s="27"/>
      <c r="L925" s="27"/>
      <c r="M925" s="27"/>
      <c r="N925" s="27"/>
      <c r="O925" s="27"/>
      <c r="P925" s="27"/>
      <c r="Q925" s="27"/>
      <c r="R925" s="27"/>
      <c r="S925" s="27"/>
      <c r="T925" s="27"/>
      <c r="U925" s="27"/>
      <c r="V925" s="27"/>
      <c r="W925" s="27"/>
      <c r="X925" s="27"/>
      <c r="Y925" s="27"/>
      <c r="Z925" s="27"/>
      <c r="AA925" s="27"/>
    </row>
    <row r="926" ht="13.5" customHeight="1">
      <c r="A926" s="27"/>
      <c r="B926" s="27"/>
      <c r="C926" s="27"/>
      <c r="D926" s="27"/>
      <c r="E926" s="27"/>
      <c r="F926" s="78"/>
      <c r="G926" s="621"/>
      <c r="H926" s="27"/>
      <c r="I926" s="27"/>
      <c r="J926" s="27"/>
      <c r="K926" s="27"/>
      <c r="L926" s="27"/>
      <c r="M926" s="27"/>
      <c r="N926" s="27"/>
      <c r="O926" s="27"/>
      <c r="P926" s="27"/>
      <c r="Q926" s="27"/>
      <c r="R926" s="27"/>
      <c r="S926" s="27"/>
      <c r="T926" s="27"/>
      <c r="U926" s="27"/>
      <c r="V926" s="27"/>
      <c r="W926" s="27"/>
      <c r="X926" s="27"/>
      <c r="Y926" s="27"/>
      <c r="Z926" s="27"/>
      <c r="AA926" s="27"/>
    </row>
    <row r="927" ht="13.5" customHeight="1">
      <c r="A927" s="27"/>
      <c r="B927" s="27"/>
      <c r="C927" s="27"/>
      <c r="D927" s="27"/>
      <c r="E927" s="27"/>
      <c r="F927" s="78"/>
      <c r="G927" s="621"/>
      <c r="H927" s="27"/>
      <c r="I927" s="27"/>
      <c r="J927" s="27"/>
      <c r="K927" s="27"/>
      <c r="L927" s="27"/>
      <c r="M927" s="27"/>
      <c r="N927" s="27"/>
      <c r="O927" s="27"/>
      <c r="P927" s="27"/>
      <c r="Q927" s="27"/>
      <c r="R927" s="27"/>
      <c r="S927" s="27"/>
      <c r="T927" s="27"/>
      <c r="U927" s="27"/>
      <c r="V927" s="27"/>
      <c r="W927" s="27"/>
      <c r="X927" s="27"/>
      <c r="Y927" s="27"/>
      <c r="Z927" s="27"/>
      <c r="AA927" s="27"/>
    </row>
    <row r="928" ht="13.5" customHeight="1">
      <c r="A928" s="27"/>
      <c r="B928" s="27"/>
      <c r="C928" s="27"/>
      <c r="D928" s="27"/>
      <c r="E928" s="27"/>
      <c r="F928" s="78"/>
      <c r="G928" s="621"/>
      <c r="H928" s="27"/>
      <c r="I928" s="27"/>
      <c r="J928" s="27"/>
      <c r="K928" s="27"/>
      <c r="L928" s="27"/>
      <c r="M928" s="27"/>
      <c r="N928" s="27"/>
      <c r="O928" s="27"/>
      <c r="P928" s="27"/>
      <c r="Q928" s="27"/>
      <c r="R928" s="27"/>
      <c r="S928" s="27"/>
      <c r="T928" s="27"/>
      <c r="U928" s="27"/>
      <c r="V928" s="27"/>
      <c r="W928" s="27"/>
      <c r="X928" s="27"/>
      <c r="Y928" s="27"/>
      <c r="Z928" s="27"/>
      <c r="AA928" s="27"/>
    </row>
    <row r="929" ht="13.5" customHeight="1">
      <c r="A929" s="27"/>
      <c r="B929" s="27"/>
      <c r="C929" s="27"/>
      <c r="D929" s="27"/>
      <c r="E929" s="27"/>
      <c r="F929" s="78"/>
      <c r="G929" s="621"/>
      <c r="H929" s="27"/>
      <c r="I929" s="27"/>
      <c r="J929" s="27"/>
      <c r="K929" s="27"/>
      <c r="L929" s="27"/>
      <c r="M929" s="27"/>
      <c r="N929" s="27"/>
      <c r="O929" s="27"/>
      <c r="P929" s="27"/>
      <c r="Q929" s="27"/>
      <c r="R929" s="27"/>
      <c r="S929" s="27"/>
      <c r="T929" s="27"/>
      <c r="U929" s="27"/>
      <c r="V929" s="27"/>
      <c r="W929" s="27"/>
      <c r="X929" s="27"/>
      <c r="Y929" s="27"/>
      <c r="Z929" s="27"/>
      <c r="AA929" s="27"/>
    </row>
    <row r="930" ht="13.5" customHeight="1">
      <c r="A930" s="27"/>
      <c r="B930" s="27"/>
      <c r="C930" s="27"/>
      <c r="D930" s="27"/>
      <c r="E930" s="27"/>
      <c r="F930" s="78"/>
      <c r="G930" s="621"/>
      <c r="H930" s="27"/>
      <c r="I930" s="27"/>
      <c r="J930" s="27"/>
      <c r="K930" s="27"/>
      <c r="L930" s="27"/>
      <c r="M930" s="27"/>
      <c r="N930" s="27"/>
      <c r="O930" s="27"/>
      <c r="P930" s="27"/>
      <c r="Q930" s="27"/>
      <c r="R930" s="27"/>
      <c r="S930" s="27"/>
      <c r="T930" s="27"/>
      <c r="U930" s="27"/>
      <c r="V930" s="27"/>
      <c r="W930" s="27"/>
      <c r="X930" s="27"/>
      <c r="Y930" s="27"/>
      <c r="Z930" s="27"/>
      <c r="AA930" s="27"/>
    </row>
    <row r="931" ht="13.5" customHeight="1">
      <c r="A931" s="27"/>
      <c r="B931" s="27"/>
      <c r="C931" s="27"/>
      <c r="D931" s="27"/>
      <c r="E931" s="27"/>
      <c r="F931" s="78"/>
      <c r="G931" s="621"/>
      <c r="H931" s="27"/>
      <c r="I931" s="27"/>
      <c r="J931" s="27"/>
      <c r="K931" s="27"/>
      <c r="L931" s="27"/>
      <c r="M931" s="27"/>
      <c r="N931" s="27"/>
      <c r="O931" s="27"/>
      <c r="P931" s="27"/>
      <c r="Q931" s="27"/>
      <c r="R931" s="27"/>
      <c r="S931" s="27"/>
      <c r="T931" s="27"/>
      <c r="U931" s="27"/>
      <c r="V931" s="27"/>
      <c r="W931" s="27"/>
      <c r="X931" s="27"/>
      <c r="Y931" s="27"/>
      <c r="Z931" s="27"/>
      <c r="AA931" s="27"/>
    </row>
    <row r="932" ht="13.5" customHeight="1">
      <c r="A932" s="27"/>
      <c r="B932" s="27"/>
      <c r="C932" s="27"/>
      <c r="D932" s="27"/>
      <c r="E932" s="27"/>
      <c r="F932" s="78"/>
      <c r="G932" s="621"/>
      <c r="H932" s="27"/>
      <c r="I932" s="27"/>
      <c r="J932" s="27"/>
      <c r="K932" s="27"/>
      <c r="L932" s="27"/>
      <c r="M932" s="27"/>
      <c r="N932" s="27"/>
      <c r="O932" s="27"/>
      <c r="P932" s="27"/>
      <c r="Q932" s="27"/>
      <c r="R932" s="27"/>
      <c r="S932" s="27"/>
      <c r="T932" s="27"/>
      <c r="U932" s="27"/>
      <c r="V932" s="27"/>
      <c r="W932" s="27"/>
      <c r="X932" s="27"/>
      <c r="Y932" s="27"/>
      <c r="Z932" s="27"/>
      <c r="AA932" s="27"/>
    </row>
    <row r="933" ht="13.5" customHeight="1">
      <c r="A933" s="27"/>
      <c r="B933" s="27"/>
      <c r="C933" s="27"/>
      <c r="D933" s="27"/>
      <c r="E933" s="27"/>
      <c r="F933" s="78"/>
      <c r="G933" s="621"/>
      <c r="H933" s="27"/>
      <c r="I933" s="27"/>
      <c r="J933" s="27"/>
      <c r="K933" s="27"/>
      <c r="L933" s="27"/>
      <c r="M933" s="27"/>
      <c r="N933" s="27"/>
      <c r="O933" s="27"/>
      <c r="P933" s="27"/>
      <c r="Q933" s="27"/>
      <c r="R933" s="27"/>
      <c r="S933" s="27"/>
      <c r="T933" s="27"/>
      <c r="U933" s="27"/>
      <c r="V933" s="27"/>
      <c r="W933" s="27"/>
      <c r="X933" s="27"/>
      <c r="Y933" s="27"/>
      <c r="Z933" s="27"/>
      <c r="AA933" s="27"/>
    </row>
    <row r="934" ht="13.5" customHeight="1">
      <c r="A934" s="27"/>
      <c r="B934" s="27"/>
      <c r="C934" s="27"/>
      <c r="D934" s="27"/>
      <c r="E934" s="27"/>
      <c r="F934" s="78"/>
      <c r="G934" s="621"/>
      <c r="H934" s="27"/>
      <c r="I934" s="27"/>
      <c r="J934" s="27"/>
      <c r="K934" s="27"/>
      <c r="L934" s="27"/>
      <c r="M934" s="27"/>
      <c r="N934" s="27"/>
      <c r="O934" s="27"/>
      <c r="P934" s="27"/>
      <c r="Q934" s="27"/>
      <c r="R934" s="27"/>
      <c r="S934" s="27"/>
      <c r="T934" s="27"/>
      <c r="U934" s="27"/>
      <c r="V934" s="27"/>
      <c r="W934" s="27"/>
      <c r="X934" s="27"/>
      <c r="Y934" s="27"/>
      <c r="Z934" s="27"/>
      <c r="AA934" s="27"/>
    </row>
    <row r="935" ht="13.5" customHeight="1">
      <c r="A935" s="27"/>
      <c r="B935" s="27"/>
      <c r="C935" s="27"/>
      <c r="D935" s="27"/>
      <c r="E935" s="27"/>
      <c r="F935" s="78"/>
      <c r="G935" s="621"/>
      <c r="H935" s="27"/>
      <c r="I935" s="27"/>
      <c r="J935" s="27"/>
      <c r="K935" s="27"/>
      <c r="L935" s="27"/>
      <c r="M935" s="27"/>
      <c r="N935" s="27"/>
      <c r="O935" s="27"/>
      <c r="P935" s="27"/>
      <c r="Q935" s="27"/>
      <c r="R935" s="27"/>
      <c r="S935" s="27"/>
      <c r="T935" s="27"/>
      <c r="U935" s="27"/>
      <c r="V935" s="27"/>
      <c r="W935" s="27"/>
      <c r="X935" s="27"/>
      <c r="Y935" s="27"/>
      <c r="Z935" s="27"/>
      <c r="AA935" s="27"/>
    </row>
    <row r="936" ht="13.5" customHeight="1">
      <c r="A936" s="27"/>
      <c r="B936" s="27"/>
      <c r="C936" s="27"/>
      <c r="D936" s="27"/>
      <c r="E936" s="27"/>
      <c r="F936" s="78"/>
      <c r="G936" s="621"/>
      <c r="H936" s="27"/>
      <c r="I936" s="27"/>
      <c r="J936" s="27"/>
      <c r="K936" s="27"/>
      <c r="L936" s="27"/>
      <c r="M936" s="27"/>
      <c r="N936" s="27"/>
      <c r="O936" s="27"/>
      <c r="P936" s="27"/>
      <c r="Q936" s="27"/>
      <c r="R936" s="27"/>
      <c r="S936" s="27"/>
      <c r="T936" s="27"/>
      <c r="U936" s="27"/>
      <c r="V936" s="27"/>
      <c r="W936" s="27"/>
      <c r="X936" s="27"/>
      <c r="Y936" s="27"/>
      <c r="Z936" s="27"/>
      <c r="AA936" s="27"/>
    </row>
    <row r="937" ht="13.5" customHeight="1">
      <c r="A937" s="27"/>
      <c r="B937" s="27"/>
      <c r="C937" s="27"/>
      <c r="D937" s="27"/>
      <c r="E937" s="27"/>
      <c r="F937" s="78"/>
      <c r="G937" s="621"/>
      <c r="H937" s="27"/>
      <c r="I937" s="27"/>
      <c r="J937" s="27"/>
      <c r="K937" s="27"/>
      <c r="L937" s="27"/>
      <c r="M937" s="27"/>
      <c r="N937" s="27"/>
      <c r="O937" s="27"/>
      <c r="P937" s="27"/>
      <c r="Q937" s="27"/>
      <c r="R937" s="27"/>
      <c r="S937" s="27"/>
      <c r="T937" s="27"/>
      <c r="U937" s="27"/>
      <c r="V937" s="27"/>
      <c r="W937" s="27"/>
      <c r="X937" s="27"/>
      <c r="Y937" s="27"/>
      <c r="Z937" s="27"/>
      <c r="AA937" s="27"/>
    </row>
    <row r="938" ht="13.5" customHeight="1">
      <c r="A938" s="27"/>
      <c r="B938" s="27"/>
      <c r="C938" s="27"/>
      <c r="D938" s="27"/>
      <c r="E938" s="27"/>
      <c r="F938" s="78"/>
      <c r="G938" s="621"/>
      <c r="H938" s="27"/>
      <c r="I938" s="27"/>
      <c r="J938" s="27"/>
      <c r="K938" s="27"/>
      <c r="L938" s="27"/>
      <c r="M938" s="27"/>
      <c r="N938" s="27"/>
      <c r="O938" s="27"/>
      <c r="P938" s="27"/>
      <c r="Q938" s="27"/>
      <c r="R938" s="27"/>
      <c r="S938" s="27"/>
      <c r="T938" s="27"/>
      <c r="U938" s="27"/>
      <c r="V938" s="27"/>
      <c r="W938" s="27"/>
      <c r="X938" s="27"/>
      <c r="Y938" s="27"/>
      <c r="Z938" s="27"/>
      <c r="AA938" s="27"/>
    </row>
    <row r="939" ht="13.5" customHeight="1">
      <c r="A939" s="27"/>
      <c r="B939" s="27"/>
      <c r="C939" s="27"/>
      <c r="D939" s="27"/>
      <c r="E939" s="27"/>
      <c r="F939" s="78"/>
      <c r="G939" s="621"/>
      <c r="H939" s="27"/>
      <c r="I939" s="27"/>
      <c r="J939" s="27"/>
      <c r="K939" s="27"/>
      <c r="L939" s="27"/>
      <c r="M939" s="27"/>
      <c r="N939" s="27"/>
      <c r="O939" s="27"/>
      <c r="P939" s="27"/>
      <c r="Q939" s="27"/>
      <c r="R939" s="27"/>
      <c r="S939" s="27"/>
      <c r="T939" s="27"/>
      <c r="U939" s="27"/>
      <c r="V939" s="27"/>
      <c r="W939" s="27"/>
      <c r="X939" s="27"/>
      <c r="Y939" s="27"/>
      <c r="Z939" s="27"/>
      <c r="AA939" s="27"/>
    </row>
    <row r="940" ht="13.5" customHeight="1">
      <c r="A940" s="27"/>
      <c r="B940" s="27"/>
      <c r="C940" s="27"/>
      <c r="D940" s="27"/>
      <c r="E940" s="27"/>
      <c r="F940" s="78"/>
      <c r="G940" s="621"/>
      <c r="H940" s="27"/>
      <c r="I940" s="27"/>
      <c r="J940" s="27"/>
      <c r="K940" s="27"/>
      <c r="L940" s="27"/>
      <c r="M940" s="27"/>
      <c r="N940" s="27"/>
      <c r="O940" s="27"/>
      <c r="P940" s="27"/>
      <c r="Q940" s="27"/>
      <c r="R940" s="27"/>
      <c r="S940" s="27"/>
      <c r="T940" s="27"/>
      <c r="U940" s="27"/>
      <c r="V940" s="27"/>
      <c r="W940" s="27"/>
      <c r="X940" s="27"/>
      <c r="Y940" s="27"/>
      <c r="Z940" s="27"/>
      <c r="AA940" s="27"/>
    </row>
    <row r="941" ht="13.5" customHeight="1">
      <c r="A941" s="27"/>
      <c r="B941" s="27"/>
      <c r="C941" s="27"/>
      <c r="D941" s="27"/>
      <c r="E941" s="27"/>
      <c r="F941" s="78"/>
      <c r="G941" s="621"/>
      <c r="H941" s="27"/>
      <c r="I941" s="27"/>
      <c r="J941" s="27"/>
      <c r="K941" s="27"/>
      <c r="L941" s="27"/>
      <c r="M941" s="27"/>
      <c r="N941" s="27"/>
      <c r="O941" s="27"/>
      <c r="P941" s="27"/>
      <c r="Q941" s="27"/>
      <c r="R941" s="27"/>
      <c r="S941" s="27"/>
      <c r="T941" s="27"/>
      <c r="U941" s="27"/>
      <c r="V941" s="27"/>
      <c r="W941" s="27"/>
      <c r="X941" s="27"/>
      <c r="Y941" s="27"/>
      <c r="Z941" s="27"/>
      <c r="AA941" s="27"/>
    </row>
    <row r="942" ht="13.5" customHeight="1">
      <c r="A942" s="27"/>
      <c r="B942" s="27"/>
      <c r="C942" s="27"/>
      <c r="D942" s="27"/>
      <c r="E942" s="27"/>
      <c r="F942" s="78"/>
      <c r="G942" s="621"/>
      <c r="H942" s="27"/>
      <c r="I942" s="27"/>
      <c r="J942" s="27"/>
      <c r="K942" s="27"/>
      <c r="L942" s="27"/>
      <c r="M942" s="27"/>
      <c r="N942" s="27"/>
      <c r="O942" s="27"/>
      <c r="P942" s="27"/>
      <c r="Q942" s="27"/>
      <c r="R942" s="27"/>
      <c r="S942" s="27"/>
      <c r="T942" s="27"/>
      <c r="U942" s="27"/>
      <c r="V942" s="27"/>
      <c r="W942" s="27"/>
      <c r="X942" s="27"/>
      <c r="Y942" s="27"/>
      <c r="Z942" s="27"/>
      <c r="AA942" s="27"/>
    </row>
    <row r="943" ht="13.5" customHeight="1">
      <c r="A943" s="27"/>
      <c r="B943" s="27"/>
      <c r="C943" s="27"/>
      <c r="D943" s="27"/>
      <c r="E943" s="27"/>
      <c r="F943" s="78"/>
      <c r="G943" s="621"/>
      <c r="H943" s="27"/>
      <c r="I943" s="27"/>
      <c r="J943" s="27"/>
      <c r="K943" s="27"/>
      <c r="L943" s="27"/>
      <c r="M943" s="27"/>
      <c r="N943" s="27"/>
      <c r="O943" s="27"/>
      <c r="P943" s="27"/>
      <c r="Q943" s="27"/>
      <c r="R943" s="27"/>
      <c r="S943" s="27"/>
      <c r="T943" s="27"/>
      <c r="U943" s="27"/>
      <c r="V943" s="27"/>
      <c r="W943" s="27"/>
      <c r="X943" s="27"/>
      <c r="Y943" s="27"/>
      <c r="Z943" s="27"/>
      <c r="AA943" s="27"/>
    </row>
    <row r="944" ht="13.5" customHeight="1">
      <c r="A944" s="27"/>
      <c r="B944" s="27"/>
      <c r="C944" s="27"/>
      <c r="D944" s="27"/>
      <c r="E944" s="27"/>
      <c r="F944" s="78"/>
      <c r="G944" s="621"/>
      <c r="H944" s="27"/>
      <c r="I944" s="27"/>
      <c r="J944" s="27"/>
      <c r="K944" s="27"/>
      <c r="L944" s="27"/>
      <c r="M944" s="27"/>
      <c r="N944" s="27"/>
      <c r="O944" s="27"/>
      <c r="P944" s="27"/>
      <c r="Q944" s="27"/>
      <c r="R944" s="27"/>
      <c r="S944" s="27"/>
      <c r="T944" s="27"/>
      <c r="U944" s="27"/>
      <c r="V944" s="27"/>
      <c r="W944" s="27"/>
      <c r="X944" s="27"/>
      <c r="Y944" s="27"/>
      <c r="Z944" s="27"/>
      <c r="AA944" s="27"/>
    </row>
    <row r="945" ht="13.5" customHeight="1">
      <c r="A945" s="27"/>
      <c r="B945" s="27"/>
      <c r="C945" s="27"/>
      <c r="D945" s="27"/>
      <c r="E945" s="27"/>
      <c r="F945" s="78"/>
      <c r="G945" s="621"/>
      <c r="H945" s="27"/>
      <c r="I945" s="27"/>
      <c r="J945" s="27"/>
      <c r="K945" s="27"/>
      <c r="L945" s="27"/>
      <c r="M945" s="27"/>
      <c r="N945" s="27"/>
      <c r="O945" s="27"/>
      <c r="P945" s="27"/>
      <c r="Q945" s="27"/>
      <c r="R945" s="27"/>
      <c r="S945" s="27"/>
      <c r="T945" s="27"/>
      <c r="U945" s="27"/>
      <c r="V945" s="27"/>
      <c r="W945" s="27"/>
      <c r="X945" s="27"/>
      <c r="Y945" s="27"/>
      <c r="Z945" s="27"/>
      <c r="AA945" s="27"/>
    </row>
    <row r="946" ht="13.5" customHeight="1">
      <c r="A946" s="27"/>
      <c r="B946" s="27"/>
      <c r="C946" s="27"/>
      <c r="D946" s="27"/>
      <c r="E946" s="27"/>
      <c r="F946" s="78"/>
      <c r="G946" s="621"/>
      <c r="H946" s="27"/>
      <c r="I946" s="27"/>
      <c r="J946" s="27"/>
      <c r="K946" s="27"/>
      <c r="L946" s="27"/>
      <c r="M946" s="27"/>
      <c r="N946" s="27"/>
      <c r="O946" s="27"/>
      <c r="P946" s="27"/>
      <c r="Q946" s="27"/>
      <c r="R946" s="27"/>
      <c r="S946" s="27"/>
      <c r="T946" s="27"/>
      <c r="U946" s="27"/>
      <c r="V946" s="27"/>
      <c r="W946" s="27"/>
      <c r="X946" s="27"/>
      <c r="Y946" s="27"/>
      <c r="Z946" s="27"/>
      <c r="AA946" s="27"/>
    </row>
    <row r="947" ht="13.5" customHeight="1">
      <c r="A947" s="27"/>
      <c r="B947" s="27"/>
      <c r="C947" s="27"/>
      <c r="D947" s="27"/>
      <c r="E947" s="27"/>
      <c r="F947" s="78"/>
      <c r="G947" s="621"/>
      <c r="H947" s="27"/>
      <c r="I947" s="27"/>
      <c r="J947" s="27"/>
      <c r="K947" s="27"/>
      <c r="L947" s="27"/>
      <c r="M947" s="27"/>
      <c r="N947" s="27"/>
      <c r="O947" s="27"/>
      <c r="P947" s="27"/>
      <c r="Q947" s="27"/>
      <c r="R947" s="27"/>
      <c r="S947" s="27"/>
      <c r="T947" s="27"/>
      <c r="U947" s="27"/>
      <c r="V947" s="27"/>
      <c r="W947" s="27"/>
      <c r="X947" s="27"/>
      <c r="Y947" s="27"/>
      <c r="Z947" s="27"/>
      <c r="AA947" s="27"/>
    </row>
    <row r="948" ht="13.5" customHeight="1">
      <c r="A948" s="27"/>
      <c r="B948" s="27"/>
      <c r="C948" s="27"/>
      <c r="D948" s="27"/>
      <c r="E948" s="27"/>
      <c r="F948" s="78"/>
      <c r="G948" s="621"/>
      <c r="H948" s="27"/>
      <c r="I948" s="27"/>
      <c r="J948" s="27"/>
      <c r="K948" s="27"/>
      <c r="L948" s="27"/>
      <c r="M948" s="27"/>
      <c r="N948" s="27"/>
      <c r="O948" s="27"/>
      <c r="P948" s="27"/>
      <c r="Q948" s="27"/>
      <c r="R948" s="27"/>
      <c r="S948" s="27"/>
      <c r="T948" s="27"/>
      <c r="U948" s="27"/>
      <c r="V948" s="27"/>
      <c r="W948" s="27"/>
      <c r="X948" s="27"/>
      <c r="Y948" s="27"/>
      <c r="Z948" s="27"/>
      <c r="AA948" s="27"/>
    </row>
    <row r="949" ht="13.5" customHeight="1">
      <c r="A949" s="27"/>
      <c r="B949" s="27"/>
      <c r="C949" s="27"/>
      <c r="D949" s="27"/>
      <c r="E949" s="27"/>
      <c r="F949" s="78"/>
      <c r="G949" s="621"/>
      <c r="H949" s="27"/>
      <c r="I949" s="27"/>
      <c r="J949" s="27"/>
      <c r="K949" s="27"/>
      <c r="L949" s="27"/>
      <c r="M949" s="27"/>
      <c r="N949" s="27"/>
      <c r="O949" s="27"/>
      <c r="P949" s="27"/>
      <c r="Q949" s="27"/>
      <c r="R949" s="27"/>
      <c r="S949" s="27"/>
      <c r="T949" s="27"/>
      <c r="U949" s="27"/>
      <c r="V949" s="27"/>
      <c r="W949" s="27"/>
      <c r="X949" s="27"/>
      <c r="Y949" s="27"/>
      <c r="Z949" s="27"/>
      <c r="AA949" s="27"/>
    </row>
    <row r="950" ht="13.5" customHeight="1">
      <c r="A950" s="27"/>
      <c r="B950" s="27"/>
      <c r="C950" s="27"/>
      <c r="D950" s="27"/>
      <c r="E950" s="27"/>
      <c r="F950" s="78"/>
      <c r="G950" s="621"/>
      <c r="H950" s="27"/>
      <c r="I950" s="27"/>
      <c r="J950" s="27"/>
      <c r="K950" s="27"/>
      <c r="L950" s="27"/>
      <c r="M950" s="27"/>
      <c r="N950" s="27"/>
      <c r="O950" s="27"/>
      <c r="P950" s="27"/>
      <c r="Q950" s="27"/>
      <c r="R950" s="27"/>
      <c r="S950" s="27"/>
      <c r="T950" s="27"/>
      <c r="U950" s="27"/>
      <c r="V950" s="27"/>
      <c r="W950" s="27"/>
      <c r="X950" s="27"/>
      <c r="Y950" s="27"/>
      <c r="Z950" s="27"/>
      <c r="AA950" s="27"/>
    </row>
    <row r="951" ht="13.5" customHeight="1">
      <c r="A951" s="27"/>
      <c r="B951" s="27"/>
      <c r="C951" s="27"/>
      <c r="D951" s="27"/>
      <c r="E951" s="27"/>
      <c r="F951" s="78"/>
      <c r="G951" s="621"/>
      <c r="H951" s="27"/>
      <c r="I951" s="27"/>
      <c r="J951" s="27"/>
      <c r="K951" s="27"/>
      <c r="L951" s="27"/>
      <c r="M951" s="27"/>
      <c r="N951" s="27"/>
      <c r="O951" s="27"/>
      <c r="P951" s="27"/>
      <c r="Q951" s="27"/>
      <c r="R951" s="27"/>
      <c r="S951" s="27"/>
      <c r="T951" s="27"/>
      <c r="U951" s="27"/>
      <c r="V951" s="27"/>
      <c r="W951" s="27"/>
      <c r="X951" s="27"/>
      <c r="Y951" s="27"/>
      <c r="Z951" s="27"/>
      <c r="AA951" s="27"/>
    </row>
    <row r="952" ht="13.5" customHeight="1">
      <c r="A952" s="27"/>
      <c r="B952" s="27"/>
      <c r="C952" s="27"/>
      <c r="D952" s="27"/>
      <c r="E952" s="27"/>
      <c r="F952" s="78"/>
      <c r="G952" s="621"/>
      <c r="H952" s="27"/>
      <c r="I952" s="27"/>
      <c r="J952" s="27"/>
      <c r="K952" s="27"/>
      <c r="L952" s="27"/>
      <c r="M952" s="27"/>
      <c r="N952" s="27"/>
      <c r="O952" s="27"/>
      <c r="P952" s="27"/>
      <c r="Q952" s="27"/>
      <c r="R952" s="27"/>
      <c r="S952" s="27"/>
      <c r="T952" s="27"/>
      <c r="U952" s="27"/>
      <c r="V952" s="27"/>
      <c r="W952" s="27"/>
      <c r="X952" s="27"/>
      <c r="Y952" s="27"/>
      <c r="Z952" s="27"/>
      <c r="AA952" s="27"/>
    </row>
    <row r="953" ht="13.5" customHeight="1">
      <c r="A953" s="27"/>
      <c r="B953" s="27"/>
      <c r="C953" s="27"/>
      <c r="D953" s="27"/>
      <c r="E953" s="27"/>
      <c r="F953" s="78"/>
      <c r="G953" s="621"/>
      <c r="H953" s="27"/>
      <c r="I953" s="27"/>
      <c r="J953" s="27"/>
      <c r="K953" s="27"/>
      <c r="L953" s="27"/>
      <c r="M953" s="27"/>
      <c r="N953" s="27"/>
      <c r="O953" s="27"/>
      <c r="P953" s="27"/>
      <c r="Q953" s="27"/>
      <c r="R953" s="27"/>
      <c r="S953" s="27"/>
      <c r="T953" s="27"/>
      <c r="U953" s="27"/>
      <c r="V953" s="27"/>
      <c r="W953" s="27"/>
      <c r="X953" s="27"/>
      <c r="Y953" s="27"/>
      <c r="Z953" s="27"/>
      <c r="AA953" s="27"/>
    </row>
    <row r="954" ht="13.5" customHeight="1">
      <c r="A954" s="27"/>
      <c r="B954" s="27"/>
      <c r="C954" s="27"/>
      <c r="D954" s="27"/>
      <c r="E954" s="27"/>
      <c r="F954" s="78"/>
      <c r="G954" s="621"/>
      <c r="H954" s="27"/>
      <c r="I954" s="27"/>
      <c r="J954" s="27"/>
      <c r="K954" s="27"/>
      <c r="L954" s="27"/>
      <c r="M954" s="27"/>
      <c r="N954" s="27"/>
      <c r="O954" s="27"/>
      <c r="P954" s="27"/>
      <c r="Q954" s="27"/>
      <c r="R954" s="27"/>
      <c r="S954" s="27"/>
      <c r="T954" s="27"/>
      <c r="U954" s="27"/>
      <c r="V954" s="27"/>
      <c r="W954" s="27"/>
      <c r="X954" s="27"/>
      <c r="Y954" s="27"/>
      <c r="Z954" s="27"/>
      <c r="AA954" s="27"/>
    </row>
    <row r="955" ht="13.5" customHeight="1">
      <c r="A955" s="27"/>
      <c r="B955" s="27"/>
      <c r="C955" s="27"/>
      <c r="D955" s="27"/>
      <c r="E955" s="27"/>
      <c r="F955" s="78"/>
      <c r="G955" s="621"/>
      <c r="H955" s="27"/>
      <c r="I955" s="27"/>
      <c r="J955" s="27"/>
      <c r="K955" s="27"/>
      <c r="L955" s="27"/>
      <c r="M955" s="27"/>
      <c r="N955" s="27"/>
      <c r="O955" s="27"/>
      <c r="P955" s="27"/>
      <c r="Q955" s="27"/>
      <c r="R955" s="27"/>
      <c r="S955" s="27"/>
      <c r="T955" s="27"/>
      <c r="U955" s="27"/>
      <c r="V955" s="27"/>
      <c r="W955" s="27"/>
      <c r="X955" s="27"/>
      <c r="Y955" s="27"/>
      <c r="Z955" s="27"/>
      <c r="AA955" s="27"/>
    </row>
    <row r="956" ht="13.5" customHeight="1">
      <c r="A956" s="27"/>
      <c r="B956" s="27"/>
      <c r="C956" s="27"/>
      <c r="D956" s="27"/>
      <c r="E956" s="27"/>
      <c r="F956" s="78"/>
      <c r="G956" s="621"/>
      <c r="H956" s="27"/>
      <c r="I956" s="27"/>
      <c r="J956" s="27"/>
      <c r="K956" s="27"/>
      <c r="L956" s="27"/>
      <c r="M956" s="27"/>
      <c r="N956" s="27"/>
      <c r="O956" s="27"/>
      <c r="P956" s="27"/>
      <c r="Q956" s="27"/>
      <c r="R956" s="27"/>
      <c r="S956" s="27"/>
      <c r="T956" s="27"/>
      <c r="U956" s="27"/>
      <c r="V956" s="27"/>
      <c r="W956" s="27"/>
      <c r="X956" s="27"/>
      <c r="Y956" s="27"/>
      <c r="Z956" s="27"/>
      <c r="AA956" s="27"/>
    </row>
    <row r="957" ht="13.5" customHeight="1">
      <c r="A957" s="27"/>
      <c r="B957" s="27"/>
      <c r="C957" s="27"/>
      <c r="D957" s="27"/>
      <c r="E957" s="27"/>
      <c r="F957" s="78"/>
      <c r="G957" s="621"/>
      <c r="H957" s="27"/>
      <c r="I957" s="27"/>
      <c r="J957" s="27"/>
      <c r="K957" s="27"/>
      <c r="L957" s="27"/>
      <c r="M957" s="27"/>
      <c r="N957" s="27"/>
      <c r="O957" s="27"/>
      <c r="P957" s="27"/>
      <c r="Q957" s="27"/>
      <c r="R957" s="27"/>
      <c r="S957" s="27"/>
      <c r="T957" s="27"/>
      <c r="U957" s="27"/>
      <c r="V957" s="27"/>
      <c r="W957" s="27"/>
      <c r="X957" s="27"/>
      <c r="Y957" s="27"/>
      <c r="Z957" s="27"/>
      <c r="AA957" s="27"/>
    </row>
    <row r="958" ht="13.5" customHeight="1">
      <c r="A958" s="27"/>
      <c r="B958" s="27"/>
      <c r="C958" s="27"/>
      <c r="D958" s="27"/>
      <c r="E958" s="27"/>
      <c r="F958" s="78"/>
      <c r="G958" s="621"/>
      <c r="H958" s="27"/>
      <c r="I958" s="27"/>
      <c r="J958" s="27"/>
      <c r="K958" s="27"/>
      <c r="L958" s="27"/>
      <c r="M958" s="27"/>
      <c r="N958" s="27"/>
      <c r="O958" s="27"/>
      <c r="P958" s="27"/>
      <c r="Q958" s="27"/>
      <c r="R958" s="27"/>
      <c r="S958" s="27"/>
      <c r="T958" s="27"/>
      <c r="U958" s="27"/>
      <c r="V958" s="27"/>
      <c r="W958" s="27"/>
      <c r="X958" s="27"/>
      <c r="Y958" s="27"/>
      <c r="Z958" s="27"/>
      <c r="AA958" s="27"/>
    </row>
    <row r="959" ht="13.5" customHeight="1">
      <c r="A959" s="27"/>
      <c r="B959" s="27"/>
      <c r="C959" s="27"/>
      <c r="D959" s="27"/>
      <c r="E959" s="27"/>
      <c r="F959" s="78"/>
      <c r="G959" s="621"/>
      <c r="H959" s="27"/>
      <c r="I959" s="27"/>
      <c r="J959" s="27"/>
      <c r="K959" s="27"/>
      <c r="L959" s="27"/>
      <c r="M959" s="27"/>
      <c r="N959" s="27"/>
      <c r="O959" s="27"/>
      <c r="P959" s="27"/>
      <c r="Q959" s="27"/>
      <c r="R959" s="27"/>
      <c r="S959" s="27"/>
      <c r="T959" s="27"/>
      <c r="U959" s="27"/>
      <c r="V959" s="27"/>
      <c r="W959" s="27"/>
      <c r="X959" s="27"/>
      <c r="Y959" s="27"/>
      <c r="Z959" s="27"/>
      <c r="AA959" s="27"/>
    </row>
    <row r="960" ht="13.5" customHeight="1">
      <c r="A960" s="27"/>
      <c r="B960" s="27"/>
      <c r="C960" s="27"/>
      <c r="D960" s="27"/>
      <c r="E960" s="27"/>
      <c r="F960" s="78"/>
      <c r="G960" s="621"/>
      <c r="H960" s="27"/>
      <c r="I960" s="27"/>
      <c r="J960" s="27"/>
      <c r="K960" s="27"/>
      <c r="L960" s="27"/>
      <c r="M960" s="27"/>
      <c r="N960" s="27"/>
      <c r="O960" s="27"/>
      <c r="P960" s="27"/>
      <c r="Q960" s="27"/>
      <c r="R960" s="27"/>
      <c r="S960" s="27"/>
      <c r="T960" s="27"/>
      <c r="U960" s="27"/>
      <c r="V960" s="27"/>
      <c r="W960" s="27"/>
      <c r="X960" s="27"/>
      <c r="Y960" s="27"/>
      <c r="Z960" s="27"/>
      <c r="AA960" s="27"/>
    </row>
    <row r="961" ht="13.5" customHeight="1">
      <c r="A961" s="27"/>
      <c r="B961" s="27"/>
      <c r="C961" s="27"/>
      <c r="D961" s="27"/>
      <c r="E961" s="27"/>
      <c r="F961" s="78"/>
      <c r="G961" s="621"/>
      <c r="H961" s="27"/>
      <c r="I961" s="27"/>
      <c r="J961" s="27"/>
      <c r="K961" s="27"/>
      <c r="L961" s="27"/>
      <c r="M961" s="27"/>
      <c r="N961" s="27"/>
      <c r="O961" s="27"/>
      <c r="P961" s="27"/>
      <c r="Q961" s="27"/>
      <c r="R961" s="27"/>
      <c r="S961" s="27"/>
      <c r="T961" s="27"/>
      <c r="U961" s="27"/>
      <c r="V961" s="27"/>
      <c r="W961" s="27"/>
      <c r="X961" s="27"/>
      <c r="Y961" s="27"/>
      <c r="Z961" s="27"/>
      <c r="AA961" s="27"/>
    </row>
    <row r="962" ht="13.5" customHeight="1">
      <c r="A962" s="27"/>
      <c r="B962" s="27"/>
      <c r="C962" s="27"/>
      <c r="D962" s="27"/>
      <c r="E962" s="27"/>
      <c r="F962" s="78"/>
      <c r="G962" s="621"/>
      <c r="H962" s="27"/>
      <c r="I962" s="27"/>
      <c r="J962" s="27"/>
      <c r="K962" s="27"/>
      <c r="L962" s="27"/>
      <c r="M962" s="27"/>
      <c r="N962" s="27"/>
      <c r="O962" s="27"/>
      <c r="P962" s="27"/>
      <c r="Q962" s="27"/>
      <c r="R962" s="27"/>
      <c r="S962" s="27"/>
      <c r="T962" s="27"/>
      <c r="U962" s="27"/>
      <c r="V962" s="27"/>
      <c r="W962" s="27"/>
      <c r="X962" s="27"/>
      <c r="Y962" s="27"/>
      <c r="Z962" s="27"/>
      <c r="AA962" s="27"/>
    </row>
    <row r="963" ht="13.5" customHeight="1">
      <c r="A963" s="27"/>
      <c r="B963" s="27"/>
      <c r="C963" s="27"/>
      <c r="D963" s="27"/>
      <c r="E963" s="27"/>
      <c r="F963" s="78"/>
      <c r="G963" s="621"/>
      <c r="H963" s="27"/>
      <c r="I963" s="27"/>
      <c r="J963" s="27"/>
      <c r="K963" s="27"/>
      <c r="L963" s="27"/>
      <c r="M963" s="27"/>
      <c r="N963" s="27"/>
      <c r="O963" s="27"/>
      <c r="P963" s="27"/>
      <c r="Q963" s="27"/>
      <c r="R963" s="27"/>
      <c r="S963" s="27"/>
      <c r="T963" s="27"/>
      <c r="U963" s="27"/>
      <c r="V963" s="27"/>
      <c r="W963" s="27"/>
      <c r="X963" s="27"/>
      <c r="Y963" s="27"/>
      <c r="Z963" s="27"/>
      <c r="AA963" s="27"/>
    </row>
    <row r="964" ht="13.5" customHeight="1">
      <c r="A964" s="27"/>
      <c r="B964" s="27"/>
      <c r="C964" s="27"/>
      <c r="D964" s="27"/>
      <c r="E964" s="27"/>
      <c r="F964" s="78"/>
      <c r="G964" s="621"/>
      <c r="H964" s="27"/>
      <c r="I964" s="27"/>
      <c r="J964" s="27"/>
      <c r="K964" s="27"/>
      <c r="L964" s="27"/>
      <c r="M964" s="27"/>
      <c r="N964" s="27"/>
      <c r="O964" s="27"/>
      <c r="P964" s="27"/>
      <c r="Q964" s="27"/>
      <c r="R964" s="27"/>
      <c r="S964" s="27"/>
      <c r="T964" s="27"/>
      <c r="U964" s="27"/>
      <c r="V964" s="27"/>
      <c r="W964" s="27"/>
      <c r="X964" s="27"/>
      <c r="Y964" s="27"/>
      <c r="Z964" s="27"/>
      <c r="AA964" s="27"/>
    </row>
    <row r="965" ht="13.5" customHeight="1">
      <c r="A965" s="27"/>
      <c r="B965" s="27"/>
      <c r="C965" s="27"/>
      <c r="D965" s="27"/>
      <c r="E965" s="27"/>
      <c r="F965" s="78"/>
      <c r="G965" s="621"/>
      <c r="H965" s="27"/>
      <c r="I965" s="27"/>
      <c r="J965" s="27"/>
      <c r="K965" s="27"/>
      <c r="L965" s="27"/>
      <c r="M965" s="27"/>
      <c r="N965" s="27"/>
      <c r="O965" s="27"/>
      <c r="P965" s="27"/>
      <c r="Q965" s="27"/>
      <c r="R965" s="27"/>
      <c r="S965" s="27"/>
      <c r="T965" s="27"/>
      <c r="U965" s="27"/>
      <c r="V965" s="27"/>
      <c r="W965" s="27"/>
      <c r="X965" s="27"/>
      <c r="Y965" s="27"/>
      <c r="Z965" s="27"/>
      <c r="AA965" s="27"/>
    </row>
    <row r="966" ht="13.5" customHeight="1">
      <c r="A966" s="27"/>
      <c r="B966" s="27"/>
      <c r="C966" s="27"/>
      <c r="D966" s="27"/>
      <c r="E966" s="27"/>
      <c r="F966" s="78"/>
      <c r="G966" s="621"/>
      <c r="H966" s="27"/>
      <c r="I966" s="27"/>
      <c r="J966" s="27"/>
      <c r="K966" s="27"/>
      <c r="L966" s="27"/>
      <c r="M966" s="27"/>
      <c r="N966" s="27"/>
      <c r="O966" s="27"/>
      <c r="P966" s="27"/>
      <c r="Q966" s="27"/>
      <c r="R966" s="27"/>
      <c r="S966" s="27"/>
      <c r="T966" s="27"/>
      <c r="U966" s="27"/>
      <c r="V966" s="27"/>
      <c r="W966" s="27"/>
      <c r="X966" s="27"/>
      <c r="Y966" s="27"/>
      <c r="Z966" s="27"/>
      <c r="AA966" s="27"/>
    </row>
    <row r="967" ht="13.5" customHeight="1">
      <c r="A967" s="27"/>
      <c r="B967" s="27"/>
      <c r="C967" s="27"/>
      <c r="D967" s="27"/>
      <c r="E967" s="27"/>
      <c r="F967" s="78"/>
      <c r="G967" s="621"/>
      <c r="H967" s="27"/>
      <c r="I967" s="27"/>
      <c r="J967" s="27"/>
      <c r="K967" s="27"/>
      <c r="L967" s="27"/>
      <c r="M967" s="27"/>
      <c r="N967" s="27"/>
      <c r="O967" s="27"/>
      <c r="P967" s="27"/>
      <c r="Q967" s="27"/>
      <c r="R967" s="27"/>
      <c r="S967" s="27"/>
      <c r="T967" s="27"/>
      <c r="U967" s="27"/>
      <c r="V967" s="27"/>
      <c r="W967" s="27"/>
      <c r="X967" s="27"/>
      <c r="Y967" s="27"/>
      <c r="Z967" s="27"/>
      <c r="AA967" s="27"/>
    </row>
    <row r="968" ht="13.5" customHeight="1">
      <c r="A968" s="27"/>
      <c r="B968" s="27"/>
      <c r="C968" s="27"/>
      <c r="D968" s="27"/>
      <c r="E968" s="27"/>
      <c r="F968" s="78"/>
      <c r="G968" s="621"/>
      <c r="H968" s="27"/>
      <c r="I968" s="27"/>
      <c r="J968" s="27"/>
      <c r="K968" s="27"/>
      <c r="L968" s="27"/>
      <c r="M968" s="27"/>
      <c r="N968" s="27"/>
      <c r="O968" s="27"/>
      <c r="P968" s="27"/>
      <c r="Q968" s="27"/>
      <c r="R968" s="27"/>
      <c r="S968" s="27"/>
      <c r="T968" s="27"/>
      <c r="U968" s="27"/>
      <c r="V968" s="27"/>
      <c r="W968" s="27"/>
      <c r="X968" s="27"/>
      <c r="Y968" s="27"/>
      <c r="Z968" s="27"/>
      <c r="AA968" s="27"/>
    </row>
    <row r="969" ht="13.5" customHeight="1">
      <c r="A969" s="27"/>
      <c r="B969" s="27"/>
      <c r="C969" s="27"/>
      <c r="D969" s="27"/>
      <c r="E969" s="27"/>
      <c r="F969" s="78"/>
      <c r="G969" s="621"/>
      <c r="H969" s="27"/>
      <c r="I969" s="27"/>
      <c r="J969" s="27"/>
      <c r="K969" s="27"/>
      <c r="L969" s="27"/>
      <c r="M969" s="27"/>
      <c r="N969" s="27"/>
      <c r="O969" s="27"/>
      <c r="P969" s="27"/>
      <c r="Q969" s="27"/>
      <c r="R969" s="27"/>
      <c r="S969" s="27"/>
      <c r="T969" s="27"/>
      <c r="U969" s="27"/>
      <c r="V969" s="27"/>
      <c r="W969" s="27"/>
      <c r="X969" s="27"/>
      <c r="Y969" s="27"/>
      <c r="Z969" s="27"/>
      <c r="AA969" s="27"/>
    </row>
    <row r="970" ht="13.5" customHeight="1">
      <c r="A970" s="27"/>
      <c r="B970" s="27"/>
      <c r="C970" s="27"/>
      <c r="D970" s="27"/>
      <c r="E970" s="27"/>
      <c r="F970" s="78"/>
      <c r="G970" s="621"/>
      <c r="H970" s="27"/>
      <c r="I970" s="27"/>
      <c r="J970" s="27"/>
      <c r="K970" s="27"/>
      <c r="L970" s="27"/>
      <c r="M970" s="27"/>
      <c r="N970" s="27"/>
      <c r="O970" s="27"/>
      <c r="P970" s="27"/>
      <c r="Q970" s="27"/>
      <c r="R970" s="27"/>
      <c r="S970" s="27"/>
      <c r="T970" s="27"/>
      <c r="U970" s="27"/>
      <c r="V970" s="27"/>
      <c r="W970" s="27"/>
      <c r="X970" s="27"/>
      <c r="Y970" s="27"/>
      <c r="Z970" s="27"/>
      <c r="AA970" s="27"/>
    </row>
    <row r="971" ht="13.5" customHeight="1">
      <c r="A971" s="27"/>
      <c r="B971" s="27"/>
      <c r="C971" s="27"/>
      <c r="D971" s="27"/>
      <c r="E971" s="27"/>
      <c r="F971" s="78"/>
      <c r="G971" s="621"/>
      <c r="H971" s="27"/>
      <c r="I971" s="27"/>
      <c r="J971" s="27"/>
      <c r="K971" s="27"/>
      <c r="L971" s="27"/>
      <c r="M971" s="27"/>
      <c r="N971" s="27"/>
      <c r="O971" s="27"/>
      <c r="P971" s="27"/>
      <c r="Q971" s="27"/>
      <c r="R971" s="27"/>
      <c r="S971" s="27"/>
      <c r="T971" s="27"/>
      <c r="U971" s="27"/>
      <c r="V971" s="27"/>
      <c r="W971" s="27"/>
      <c r="X971" s="27"/>
      <c r="Y971" s="27"/>
      <c r="Z971" s="27"/>
      <c r="AA971" s="27"/>
    </row>
    <row r="972" ht="13.5" customHeight="1">
      <c r="A972" s="27"/>
      <c r="B972" s="27"/>
      <c r="C972" s="27"/>
      <c r="D972" s="27"/>
      <c r="E972" s="27"/>
      <c r="F972" s="78"/>
      <c r="G972" s="621"/>
      <c r="H972" s="27"/>
      <c r="I972" s="27"/>
      <c r="J972" s="27"/>
      <c r="K972" s="27"/>
      <c r="L972" s="27"/>
      <c r="M972" s="27"/>
      <c r="N972" s="27"/>
      <c r="O972" s="27"/>
      <c r="P972" s="27"/>
      <c r="Q972" s="27"/>
      <c r="R972" s="27"/>
      <c r="S972" s="27"/>
      <c r="T972" s="27"/>
      <c r="U972" s="27"/>
      <c r="V972" s="27"/>
      <c r="W972" s="27"/>
      <c r="X972" s="27"/>
      <c r="Y972" s="27"/>
      <c r="Z972" s="27"/>
      <c r="AA972" s="27"/>
    </row>
    <row r="973" ht="13.5" customHeight="1">
      <c r="A973" s="27"/>
      <c r="B973" s="27"/>
      <c r="C973" s="27"/>
      <c r="D973" s="27"/>
      <c r="E973" s="27"/>
      <c r="F973" s="78"/>
      <c r="G973" s="621"/>
      <c r="H973" s="27"/>
      <c r="I973" s="27"/>
      <c r="J973" s="27"/>
      <c r="K973" s="27"/>
      <c r="L973" s="27"/>
      <c r="M973" s="27"/>
      <c r="N973" s="27"/>
      <c r="O973" s="27"/>
      <c r="P973" s="27"/>
      <c r="Q973" s="27"/>
      <c r="R973" s="27"/>
      <c r="S973" s="27"/>
      <c r="T973" s="27"/>
      <c r="U973" s="27"/>
      <c r="V973" s="27"/>
      <c r="W973" s="27"/>
      <c r="X973" s="27"/>
      <c r="Y973" s="27"/>
      <c r="Z973" s="27"/>
      <c r="AA973" s="27"/>
    </row>
    <row r="974" ht="13.5" customHeight="1">
      <c r="A974" s="27"/>
      <c r="B974" s="27"/>
      <c r="C974" s="27"/>
      <c r="D974" s="27"/>
      <c r="E974" s="27"/>
      <c r="F974" s="78"/>
      <c r="G974" s="621"/>
      <c r="H974" s="27"/>
      <c r="I974" s="27"/>
      <c r="J974" s="27"/>
      <c r="K974" s="27"/>
      <c r="L974" s="27"/>
      <c r="M974" s="27"/>
      <c r="N974" s="27"/>
      <c r="O974" s="27"/>
      <c r="P974" s="27"/>
      <c r="Q974" s="27"/>
      <c r="R974" s="27"/>
      <c r="S974" s="27"/>
      <c r="T974" s="27"/>
      <c r="U974" s="27"/>
      <c r="V974" s="27"/>
      <c r="W974" s="27"/>
      <c r="X974" s="27"/>
      <c r="Y974" s="27"/>
      <c r="Z974" s="27"/>
      <c r="AA974" s="27"/>
    </row>
    <row r="975" ht="13.5" customHeight="1">
      <c r="A975" s="27"/>
      <c r="B975" s="27"/>
      <c r="C975" s="27"/>
      <c r="D975" s="27"/>
      <c r="E975" s="27"/>
      <c r="F975" s="78"/>
      <c r="G975" s="621"/>
      <c r="H975" s="27"/>
      <c r="I975" s="27"/>
      <c r="J975" s="27"/>
      <c r="K975" s="27"/>
      <c r="L975" s="27"/>
      <c r="M975" s="27"/>
      <c r="N975" s="27"/>
      <c r="O975" s="27"/>
      <c r="P975" s="27"/>
      <c r="Q975" s="27"/>
      <c r="R975" s="27"/>
      <c r="S975" s="27"/>
      <c r="T975" s="27"/>
      <c r="U975" s="27"/>
      <c r="V975" s="27"/>
      <c r="W975" s="27"/>
      <c r="X975" s="27"/>
      <c r="Y975" s="27"/>
      <c r="Z975" s="27"/>
      <c r="AA975" s="27"/>
    </row>
    <row r="976" ht="13.5" customHeight="1">
      <c r="A976" s="27"/>
      <c r="B976" s="27"/>
      <c r="C976" s="27"/>
      <c r="D976" s="27"/>
      <c r="E976" s="27"/>
      <c r="F976" s="78"/>
      <c r="G976" s="621"/>
      <c r="H976" s="27"/>
      <c r="I976" s="27"/>
      <c r="J976" s="27"/>
      <c r="K976" s="27"/>
      <c r="L976" s="27"/>
      <c r="M976" s="27"/>
      <c r="N976" s="27"/>
      <c r="O976" s="27"/>
      <c r="P976" s="27"/>
      <c r="Q976" s="27"/>
      <c r="R976" s="27"/>
      <c r="S976" s="27"/>
      <c r="T976" s="27"/>
      <c r="U976" s="27"/>
      <c r="V976" s="27"/>
      <c r="W976" s="27"/>
      <c r="X976" s="27"/>
      <c r="Y976" s="27"/>
      <c r="Z976" s="27"/>
      <c r="AA976" s="27"/>
    </row>
    <row r="977" ht="13.5" customHeight="1">
      <c r="A977" s="27"/>
      <c r="B977" s="27"/>
      <c r="C977" s="27"/>
      <c r="D977" s="27"/>
      <c r="E977" s="27"/>
      <c r="F977" s="78"/>
      <c r="G977" s="621"/>
      <c r="H977" s="27"/>
      <c r="I977" s="27"/>
      <c r="J977" s="27"/>
      <c r="K977" s="27"/>
      <c r="L977" s="27"/>
      <c r="M977" s="27"/>
      <c r="N977" s="27"/>
      <c r="O977" s="27"/>
      <c r="P977" s="27"/>
      <c r="Q977" s="27"/>
      <c r="R977" s="27"/>
      <c r="S977" s="27"/>
      <c r="T977" s="27"/>
      <c r="U977" s="27"/>
      <c r="V977" s="27"/>
      <c r="W977" s="27"/>
      <c r="X977" s="27"/>
      <c r="Y977" s="27"/>
      <c r="Z977" s="27"/>
      <c r="AA977" s="27"/>
    </row>
    <row r="978" ht="13.5" customHeight="1">
      <c r="A978" s="27"/>
      <c r="B978" s="27"/>
      <c r="C978" s="27"/>
      <c r="D978" s="27"/>
      <c r="E978" s="27"/>
      <c r="F978" s="78"/>
      <c r="G978" s="621"/>
      <c r="H978" s="27"/>
      <c r="I978" s="27"/>
      <c r="J978" s="27"/>
      <c r="K978" s="27"/>
      <c r="L978" s="27"/>
      <c r="M978" s="27"/>
      <c r="N978" s="27"/>
      <c r="O978" s="27"/>
      <c r="P978" s="27"/>
      <c r="Q978" s="27"/>
      <c r="R978" s="27"/>
      <c r="S978" s="27"/>
      <c r="T978" s="27"/>
      <c r="U978" s="27"/>
      <c r="V978" s="27"/>
      <c r="W978" s="27"/>
      <c r="X978" s="27"/>
      <c r="Y978" s="27"/>
      <c r="Z978" s="27"/>
      <c r="AA978" s="27"/>
    </row>
    <row r="979" ht="13.5" customHeight="1">
      <c r="A979" s="27"/>
      <c r="B979" s="27"/>
      <c r="C979" s="27"/>
      <c r="D979" s="27"/>
      <c r="E979" s="27"/>
      <c r="F979" s="78"/>
      <c r="G979" s="621"/>
      <c r="H979" s="27"/>
      <c r="I979" s="27"/>
      <c r="J979" s="27"/>
      <c r="K979" s="27"/>
      <c r="L979" s="27"/>
      <c r="M979" s="27"/>
      <c r="N979" s="27"/>
      <c r="O979" s="27"/>
      <c r="P979" s="27"/>
      <c r="Q979" s="27"/>
      <c r="R979" s="27"/>
      <c r="S979" s="27"/>
      <c r="T979" s="27"/>
      <c r="U979" s="27"/>
      <c r="V979" s="27"/>
      <c r="W979" s="27"/>
      <c r="X979" s="27"/>
      <c r="Y979" s="27"/>
      <c r="Z979" s="27"/>
      <c r="AA979" s="27"/>
    </row>
    <row r="980" ht="13.5" customHeight="1">
      <c r="A980" s="27"/>
      <c r="B980" s="27"/>
      <c r="C980" s="27"/>
      <c r="D980" s="27"/>
      <c r="E980" s="27"/>
      <c r="F980" s="78"/>
      <c r="G980" s="621"/>
      <c r="H980" s="27"/>
      <c r="I980" s="27"/>
      <c r="J980" s="27"/>
      <c r="K980" s="27"/>
      <c r="L980" s="27"/>
      <c r="M980" s="27"/>
      <c r="N980" s="27"/>
      <c r="O980" s="27"/>
      <c r="P980" s="27"/>
      <c r="Q980" s="27"/>
      <c r="R980" s="27"/>
      <c r="S980" s="27"/>
      <c r="T980" s="27"/>
      <c r="U980" s="27"/>
      <c r="V980" s="27"/>
      <c r="W980" s="27"/>
      <c r="X980" s="27"/>
      <c r="Y980" s="27"/>
      <c r="Z980" s="27"/>
      <c r="AA980" s="27"/>
    </row>
    <row r="981" ht="13.5" customHeight="1">
      <c r="A981" s="27"/>
      <c r="B981" s="27"/>
      <c r="C981" s="27"/>
      <c r="D981" s="27"/>
      <c r="E981" s="27"/>
      <c r="F981" s="78"/>
      <c r="G981" s="621"/>
      <c r="H981" s="27"/>
      <c r="I981" s="27"/>
      <c r="J981" s="27"/>
      <c r="K981" s="27"/>
      <c r="L981" s="27"/>
      <c r="M981" s="27"/>
      <c r="N981" s="27"/>
      <c r="O981" s="27"/>
      <c r="P981" s="27"/>
      <c r="Q981" s="27"/>
      <c r="R981" s="27"/>
      <c r="S981" s="27"/>
      <c r="T981" s="27"/>
      <c r="U981" s="27"/>
      <c r="V981" s="27"/>
      <c r="W981" s="27"/>
      <c r="X981" s="27"/>
      <c r="Y981" s="27"/>
      <c r="Z981" s="27"/>
      <c r="AA981" s="27"/>
    </row>
    <row r="982" ht="13.5" customHeight="1">
      <c r="A982" s="27"/>
      <c r="B982" s="27"/>
      <c r="C982" s="27"/>
      <c r="D982" s="27"/>
      <c r="E982" s="27"/>
      <c r="F982" s="78"/>
      <c r="G982" s="621"/>
      <c r="H982" s="27"/>
      <c r="I982" s="27"/>
      <c r="J982" s="27"/>
      <c r="K982" s="27"/>
      <c r="L982" s="27"/>
      <c r="M982" s="27"/>
      <c r="N982" s="27"/>
      <c r="O982" s="27"/>
      <c r="P982" s="27"/>
      <c r="Q982" s="27"/>
      <c r="R982" s="27"/>
      <c r="S982" s="27"/>
      <c r="T982" s="27"/>
      <c r="U982" s="27"/>
      <c r="V982" s="27"/>
      <c r="W982" s="27"/>
      <c r="X982" s="27"/>
      <c r="Y982" s="27"/>
      <c r="Z982" s="27"/>
      <c r="AA982" s="27"/>
    </row>
    <row r="983" ht="13.5" customHeight="1">
      <c r="A983" s="27"/>
      <c r="B983" s="27"/>
      <c r="C983" s="27"/>
      <c r="D983" s="27"/>
      <c r="E983" s="27"/>
      <c r="F983" s="78"/>
      <c r="G983" s="621"/>
      <c r="H983" s="27"/>
      <c r="I983" s="27"/>
      <c r="J983" s="27"/>
      <c r="K983" s="27"/>
      <c r="L983" s="27"/>
      <c r="M983" s="27"/>
      <c r="N983" s="27"/>
      <c r="O983" s="27"/>
      <c r="P983" s="27"/>
      <c r="Q983" s="27"/>
      <c r="R983" s="27"/>
      <c r="S983" s="27"/>
      <c r="T983" s="27"/>
      <c r="U983" s="27"/>
      <c r="V983" s="27"/>
      <c r="W983" s="27"/>
      <c r="X983" s="27"/>
      <c r="Y983" s="27"/>
      <c r="Z983" s="27"/>
      <c r="AA983" s="27"/>
    </row>
    <row r="984" ht="13.5" customHeight="1">
      <c r="A984" s="27"/>
      <c r="B984" s="27"/>
      <c r="C984" s="27"/>
      <c r="D984" s="27"/>
      <c r="E984" s="27"/>
      <c r="F984" s="78"/>
      <c r="G984" s="621"/>
      <c r="H984" s="27"/>
      <c r="I984" s="27"/>
      <c r="J984" s="27"/>
      <c r="K984" s="27"/>
      <c r="L984" s="27"/>
      <c r="M984" s="27"/>
      <c r="N984" s="27"/>
      <c r="O984" s="27"/>
      <c r="P984" s="27"/>
      <c r="Q984" s="27"/>
      <c r="R984" s="27"/>
      <c r="S984" s="27"/>
      <c r="T984" s="27"/>
      <c r="U984" s="27"/>
      <c r="V984" s="27"/>
      <c r="W984" s="27"/>
      <c r="X984" s="27"/>
      <c r="Y984" s="27"/>
      <c r="Z984" s="27"/>
      <c r="AA984" s="27"/>
    </row>
    <row r="985" ht="13.5" customHeight="1">
      <c r="A985" s="27"/>
      <c r="B985" s="27"/>
      <c r="C985" s="27"/>
      <c r="D985" s="27"/>
      <c r="E985" s="27"/>
      <c r="F985" s="78"/>
      <c r="G985" s="621"/>
      <c r="H985" s="27"/>
      <c r="I985" s="27"/>
      <c r="J985" s="27"/>
      <c r="K985" s="27"/>
      <c r="L985" s="27"/>
      <c r="M985" s="27"/>
      <c r="N985" s="27"/>
      <c r="O985" s="27"/>
      <c r="P985" s="27"/>
      <c r="Q985" s="27"/>
      <c r="R985" s="27"/>
      <c r="S985" s="27"/>
      <c r="T985" s="27"/>
      <c r="U985" s="27"/>
      <c r="V985" s="27"/>
      <c r="W985" s="27"/>
      <c r="X985" s="27"/>
      <c r="Y985" s="27"/>
      <c r="Z985" s="27"/>
      <c r="AA985" s="27"/>
    </row>
    <row r="986" ht="13.5" customHeight="1">
      <c r="A986" s="27"/>
      <c r="B986" s="27"/>
      <c r="C986" s="27"/>
      <c r="D986" s="27"/>
      <c r="E986" s="27"/>
      <c r="F986" s="78"/>
      <c r="G986" s="621"/>
      <c r="H986" s="27"/>
      <c r="I986" s="27"/>
      <c r="J986" s="27"/>
      <c r="K986" s="27"/>
      <c r="L986" s="27"/>
      <c r="M986" s="27"/>
      <c r="N986" s="27"/>
      <c r="O986" s="27"/>
      <c r="P986" s="27"/>
      <c r="Q986" s="27"/>
      <c r="R986" s="27"/>
      <c r="S986" s="27"/>
      <c r="T986" s="27"/>
      <c r="U986" s="27"/>
      <c r="V986" s="27"/>
      <c r="W986" s="27"/>
      <c r="X986" s="27"/>
      <c r="Y986" s="27"/>
      <c r="Z986" s="27"/>
      <c r="AA986" s="27"/>
    </row>
    <row r="987" ht="13.5" customHeight="1">
      <c r="A987" s="27"/>
      <c r="B987" s="27"/>
      <c r="C987" s="27"/>
      <c r="D987" s="27"/>
      <c r="E987" s="27"/>
      <c r="F987" s="78"/>
      <c r="G987" s="621"/>
      <c r="H987" s="27"/>
      <c r="I987" s="27"/>
      <c r="J987" s="27"/>
      <c r="K987" s="27"/>
      <c r="L987" s="27"/>
      <c r="M987" s="27"/>
      <c r="N987" s="27"/>
      <c r="O987" s="27"/>
      <c r="P987" s="27"/>
      <c r="Q987" s="27"/>
      <c r="R987" s="27"/>
      <c r="S987" s="27"/>
      <c r="T987" s="27"/>
      <c r="U987" s="27"/>
      <c r="V987" s="27"/>
      <c r="W987" s="27"/>
      <c r="X987" s="27"/>
      <c r="Y987" s="27"/>
      <c r="Z987" s="27"/>
      <c r="AA987" s="27"/>
    </row>
    <row r="988" ht="13.5" customHeight="1">
      <c r="A988" s="27"/>
      <c r="B988" s="27"/>
      <c r="C988" s="27"/>
      <c r="D988" s="27"/>
      <c r="E988" s="27"/>
      <c r="F988" s="78"/>
      <c r="G988" s="621"/>
      <c r="H988" s="27"/>
      <c r="I988" s="27"/>
      <c r="J988" s="27"/>
      <c r="K988" s="27"/>
      <c r="L988" s="27"/>
      <c r="M988" s="27"/>
      <c r="N988" s="27"/>
      <c r="O988" s="27"/>
      <c r="P988" s="27"/>
      <c r="Q988" s="27"/>
      <c r="R988" s="27"/>
      <c r="S988" s="27"/>
      <c r="T988" s="27"/>
      <c r="U988" s="27"/>
      <c r="V988" s="27"/>
      <c r="W988" s="27"/>
      <c r="X988" s="27"/>
      <c r="Y988" s="27"/>
      <c r="Z988" s="27"/>
      <c r="AA988" s="27"/>
    </row>
    <row r="989" ht="13.5" customHeight="1">
      <c r="A989" s="27"/>
      <c r="B989" s="27"/>
      <c r="C989" s="27"/>
      <c r="D989" s="27"/>
      <c r="E989" s="27"/>
      <c r="F989" s="78"/>
      <c r="G989" s="621"/>
      <c r="H989" s="27"/>
      <c r="I989" s="27"/>
      <c r="J989" s="27"/>
      <c r="K989" s="27"/>
      <c r="L989" s="27"/>
      <c r="M989" s="27"/>
      <c r="N989" s="27"/>
      <c r="O989" s="27"/>
      <c r="P989" s="27"/>
      <c r="Q989" s="27"/>
      <c r="R989" s="27"/>
      <c r="S989" s="27"/>
      <c r="T989" s="27"/>
      <c r="U989" s="27"/>
      <c r="V989" s="27"/>
      <c r="W989" s="27"/>
      <c r="X989" s="27"/>
      <c r="Y989" s="27"/>
      <c r="Z989" s="27"/>
      <c r="AA989" s="27"/>
    </row>
    <row r="990" ht="13.5" customHeight="1">
      <c r="A990" s="27"/>
      <c r="B990" s="27"/>
      <c r="C990" s="27"/>
      <c r="D990" s="27"/>
      <c r="E990" s="27"/>
      <c r="F990" s="78"/>
      <c r="G990" s="621"/>
      <c r="H990" s="27"/>
      <c r="I990" s="27"/>
      <c r="J990" s="27"/>
      <c r="K990" s="27"/>
      <c r="L990" s="27"/>
      <c r="M990" s="27"/>
      <c r="N990" s="27"/>
      <c r="O990" s="27"/>
      <c r="P990" s="27"/>
      <c r="Q990" s="27"/>
      <c r="R990" s="27"/>
      <c r="S990" s="27"/>
      <c r="T990" s="27"/>
      <c r="U990" s="27"/>
      <c r="V990" s="27"/>
      <c r="W990" s="27"/>
      <c r="X990" s="27"/>
      <c r="Y990" s="27"/>
      <c r="Z990" s="27"/>
      <c r="AA990" s="27"/>
    </row>
    <row r="991" ht="13.5" customHeight="1">
      <c r="A991" s="27"/>
      <c r="B991" s="27"/>
      <c r="C991" s="27"/>
      <c r="D991" s="27"/>
      <c r="E991" s="27"/>
      <c r="F991" s="78"/>
      <c r="G991" s="621"/>
      <c r="H991" s="27"/>
      <c r="I991" s="27"/>
      <c r="J991" s="27"/>
      <c r="K991" s="27"/>
      <c r="L991" s="27"/>
      <c r="M991" s="27"/>
      <c r="N991" s="27"/>
      <c r="O991" s="27"/>
      <c r="P991" s="27"/>
      <c r="Q991" s="27"/>
      <c r="R991" s="27"/>
      <c r="S991" s="27"/>
      <c r="T991" s="27"/>
      <c r="U991" s="27"/>
      <c r="V991" s="27"/>
      <c r="W991" s="27"/>
      <c r="X991" s="27"/>
      <c r="Y991" s="27"/>
      <c r="Z991" s="27"/>
      <c r="AA991" s="27"/>
    </row>
    <row r="992" ht="13.5" customHeight="1">
      <c r="A992" s="27"/>
      <c r="B992" s="27"/>
      <c r="C992" s="27"/>
      <c r="D992" s="27"/>
      <c r="E992" s="27"/>
      <c r="F992" s="78"/>
      <c r="G992" s="621"/>
      <c r="H992" s="27"/>
      <c r="I992" s="27"/>
      <c r="J992" s="27"/>
      <c r="K992" s="27"/>
      <c r="L992" s="27"/>
      <c r="M992" s="27"/>
      <c r="N992" s="27"/>
      <c r="O992" s="27"/>
      <c r="P992" s="27"/>
      <c r="Q992" s="27"/>
      <c r="R992" s="27"/>
      <c r="S992" s="27"/>
      <c r="T992" s="27"/>
      <c r="U992" s="27"/>
      <c r="V992" s="27"/>
      <c r="W992" s="27"/>
      <c r="X992" s="27"/>
      <c r="Y992" s="27"/>
      <c r="Z992" s="27"/>
      <c r="AA992" s="27"/>
    </row>
    <row r="993" ht="13.5" customHeight="1">
      <c r="A993" s="27"/>
      <c r="B993" s="27"/>
      <c r="C993" s="27"/>
      <c r="D993" s="27"/>
      <c r="E993" s="27"/>
      <c r="F993" s="78"/>
      <c r="G993" s="621"/>
      <c r="H993" s="27"/>
      <c r="I993" s="27"/>
      <c r="J993" s="27"/>
      <c r="K993" s="27"/>
      <c r="L993" s="27"/>
      <c r="M993" s="27"/>
      <c r="N993" s="27"/>
      <c r="O993" s="27"/>
      <c r="P993" s="27"/>
      <c r="Q993" s="27"/>
      <c r="R993" s="27"/>
      <c r="S993" s="27"/>
      <c r="T993" s="27"/>
      <c r="U993" s="27"/>
      <c r="V993" s="27"/>
      <c r="W993" s="27"/>
      <c r="X993" s="27"/>
      <c r="Y993" s="27"/>
      <c r="Z993" s="27"/>
      <c r="AA993" s="27"/>
    </row>
    <row r="994" ht="13.5" customHeight="1">
      <c r="A994" s="27"/>
      <c r="B994" s="27"/>
      <c r="C994" s="27"/>
      <c r="D994" s="27"/>
      <c r="E994" s="27"/>
      <c r="F994" s="78"/>
      <c r="G994" s="621"/>
      <c r="H994" s="27"/>
      <c r="I994" s="27"/>
      <c r="J994" s="27"/>
      <c r="K994" s="27"/>
      <c r="L994" s="27"/>
      <c r="M994" s="27"/>
      <c r="N994" s="27"/>
      <c r="O994" s="27"/>
      <c r="P994" s="27"/>
      <c r="Q994" s="27"/>
      <c r="R994" s="27"/>
      <c r="S994" s="27"/>
      <c r="T994" s="27"/>
      <c r="U994" s="27"/>
      <c r="V994" s="27"/>
      <c r="W994" s="27"/>
      <c r="X994" s="27"/>
      <c r="Y994" s="27"/>
      <c r="Z994" s="27"/>
      <c r="AA994" s="27"/>
    </row>
    <row r="995" ht="13.5" customHeight="1">
      <c r="A995" s="27"/>
      <c r="B995" s="27"/>
      <c r="C995" s="27"/>
      <c r="D995" s="27"/>
      <c r="E995" s="27"/>
      <c r="F995" s="78"/>
      <c r="G995" s="621"/>
      <c r="H995" s="27"/>
      <c r="I995" s="27"/>
      <c r="J995" s="27"/>
      <c r="K995" s="27"/>
      <c r="L995" s="27"/>
      <c r="M995" s="27"/>
      <c r="N995" s="27"/>
      <c r="O995" s="27"/>
      <c r="P995" s="27"/>
      <c r="Q995" s="27"/>
      <c r="R995" s="27"/>
      <c r="S995" s="27"/>
      <c r="T995" s="27"/>
      <c r="U995" s="27"/>
      <c r="V995" s="27"/>
      <c r="W995" s="27"/>
      <c r="X995" s="27"/>
      <c r="Y995" s="27"/>
      <c r="Z995" s="27"/>
      <c r="AA995" s="27"/>
    </row>
    <row r="996" ht="13.5" customHeight="1">
      <c r="A996" s="27"/>
      <c r="B996" s="27"/>
      <c r="C996" s="27"/>
      <c r="D996" s="27"/>
      <c r="E996" s="27"/>
      <c r="F996" s="78"/>
      <c r="G996" s="621"/>
      <c r="H996" s="27"/>
      <c r="I996" s="27"/>
      <c r="J996" s="27"/>
      <c r="K996" s="27"/>
      <c r="L996" s="27"/>
      <c r="M996" s="27"/>
      <c r="N996" s="27"/>
      <c r="O996" s="27"/>
      <c r="P996" s="27"/>
      <c r="Q996" s="27"/>
      <c r="R996" s="27"/>
      <c r="S996" s="27"/>
      <c r="T996" s="27"/>
      <c r="U996" s="27"/>
      <c r="V996" s="27"/>
      <c r="W996" s="27"/>
      <c r="X996" s="27"/>
      <c r="Y996" s="27"/>
      <c r="Z996" s="27"/>
      <c r="AA996" s="27"/>
    </row>
    <row r="997" ht="13.5" customHeight="1">
      <c r="A997" s="27"/>
      <c r="B997" s="27"/>
      <c r="C997" s="27"/>
      <c r="D997" s="27"/>
      <c r="E997" s="27"/>
      <c r="F997" s="78"/>
      <c r="G997" s="621"/>
      <c r="H997" s="27"/>
      <c r="I997" s="27"/>
      <c r="J997" s="27"/>
      <c r="K997" s="27"/>
      <c r="L997" s="27"/>
      <c r="M997" s="27"/>
      <c r="N997" s="27"/>
      <c r="O997" s="27"/>
      <c r="P997" s="27"/>
      <c r="Q997" s="27"/>
      <c r="R997" s="27"/>
      <c r="S997" s="27"/>
      <c r="T997" s="27"/>
      <c r="U997" s="27"/>
      <c r="V997" s="27"/>
      <c r="W997" s="27"/>
      <c r="X997" s="27"/>
      <c r="Y997" s="27"/>
      <c r="Z997" s="27"/>
      <c r="AA997" s="27"/>
    </row>
    <row r="998" ht="13.5" customHeight="1">
      <c r="A998" s="27"/>
      <c r="B998" s="27"/>
      <c r="C998" s="27"/>
      <c r="D998" s="27"/>
      <c r="E998" s="27"/>
      <c r="F998" s="78"/>
      <c r="G998" s="621"/>
      <c r="H998" s="27"/>
      <c r="I998" s="27"/>
      <c r="J998" s="27"/>
      <c r="K998" s="27"/>
      <c r="L998" s="27"/>
      <c r="M998" s="27"/>
      <c r="N998" s="27"/>
      <c r="O998" s="27"/>
      <c r="P998" s="27"/>
      <c r="Q998" s="27"/>
      <c r="R998" s="27"/>
      <c r="S998" s="27"/>
      <c r="T998" s="27"/>
      <c r="U998" s="27"/>
      <c r="V998" s="27"/>
      <c r="W998" s="27"/>
      <c r="X998" s="27"/>
      <c r="Y998" s="27"/>
      <c r="Z998" s="27"/>
      <c r="AA998" s="27"/>
    </row>
    <row r="999" ht="13.5" customHeight="1">
      <c r="A999" s="27"/>
      <c r="B999" s="27"/>
      <c r="C999" s="27"/>
      <c r="D999" s="27"/>
      <c r="E999" s="27"/>
      <c r="F999" s="78"/>
      <c r="G999" s="621"/>
      <c r="H999" s="27"/>
      <c r="I999" s="27"/>
      <c r="J999" s="27"/>
      <c r="K999" s="27"/>
      <c r="L999" s="27"/>
      <c r="M999" s="27"/>
      <c r="N999" s="27"/>
      <c r="O999" s="27"/>
      <c r="P999" s="27"/>
      <c r="Q999" s="27"/>
      <c r="R999" s="27"/>
      <c r="S999" s="27"/>
      <c r="T999" s="27"/>
      <c r="U999" s="27"/>
      <c r="V999" s="27"/>
      <c r="W999" s="27"/>
      <c r="X999" s="27"/>
      <c r="Y999" s="27"/>
      <c r="Z999" s="27"/>
      <c r="AA999" s="27"/>
    </row>
    <row r="1000" ht="15.0" customHeight="1">
      <c r="F1000" s="78"/>
    </row>
    <row r="1001" ht="15.0" customHeight="1">
      <c r="F1001" s="78"/>
    </row>
    <row r="1002" ht="15.0" customHeight="1">
      <c r="F1002" s="78"/>
    </row>
    <row r="1003" ht="15.0" customHeight="1">
      <c r="F1003" s="78"/>
    </row>
    <row r="1004" ht="15.0" customHeight="1">
      <c r="F1004" s="78"/>
    </row>
    <row r="1005" ht="15.0" customHeight="1">
      <c r="F1005" s="78"/>
    </row>
    <row r="1006" ht="15.0" customHeight="1">
      <c r="F1006" s="78"/>
    </row>
    <row r="1007" ht="15.0" customHeight="1">
      <c r="F1007" s="78"/>
    </row>
    <row r="1008" ht="15.0" customHeight="1">
      <c r="F1008" s="78"/>
    </row>
    <row r="1009" ht="15.0" customHeight="1">
      <c r="F1009" s="78"/>
    </row>
    <row r="1010" ht="15.0" customHeight="1">
      <c r="F1010" s="78"/>
    </row>
    <row r="1011" ht="15.0" customHeight="1">
      <c r="F1011" s="78"/>
    </row>
    <row r="1012" ht="15.0" customHeight="1">
      <c r="F1012" s="78"/>
    </row>
    <row r="1013" ht="15.0" customHeight="1">
      <c r="F1013" s="78"/>
    </row>
    <row r="1014" ht="15.0" customHeight="1">
      <c r="F1014" s="78"/>
    </row>
    <row r="1015" ht="15.0" customHeight="1">
      <c r="F1015" s="78"/>
    </row>
    <row r="1016" ht="15.0" customHeight="1">
      <c r="F1016" s="78"/>
    </row>
    <row r="1017" ht="15.0" customHeight="1">
      <c r="F1017" s="78"/>
    </row>
    <row r="1018" ht="15.0" customHeight="1">
      <c r="F1018" s="78"/>
    </row>
    <row r="1019" ht="15.0" customHeight="1">
      <c r="F1019" s="78"/>
    </row>
    <row r="1020" ht="15.0" customHeight="1">
      <c r="F1020" s="78"/>
    </row>
    <row r="1021" ht="15.0" customHeight="1">
      <c r="F1021" s="78"/>
    </row>
    <row r="1022" ht="15.0" customHeight="1">
      <c r="F1022" s="78"/>
    </row>
    <row r="1023" ht="15.0" customHeight="1">
      <c r="F1023" s="78"/>
    </row>
    <row r="1024" ht="15.0" customHeight="1">
      <c r="F1024" s="78"/>
    </row>
    <row r="1025" ht="15.0" customHeight="1">
      <c r="F1025" s="78"/>
    </row>
    <row r="1026" ht="15.0" customHeight="1">
      <c r="F1026" s="78"/>
    </row>
    <row r="1027" ht="15.0" customHeight="1">
      <c r="F1027" s="78"/>
    </row>
    <row r="1028" ht="15.0" customHeight="1">
      <c r="F1028" s="78"/>
    </row>
    <row r="1029" ht="15.0" customHeight="1">
      <c r="F1029" s="78"/>
    </row>
    <row r="1030" ht="15.0" customHeight="1">
      <c r="F1030" s="78"/>
    </row>
    <row r="1031" ht="15.0" customHeight="1">
      <c r="F1031" s="78"/>
    </row>
    <row r="1032" ht="15.0" customHeight="1">
      <c r="F1032" s="78"/>
    </row>
    <row r="1033" ht="15.0" customHeight="1">
      <c r="F1033" s="78"/>
    </row>
    <row r="1034" ht="15.0" customHeight="1">
      <c r="F1034" s="78"/>
    </row>
    <row r="1035" ht="15.0" customHeight="1">
      <c r="F1035" s="78"/>
    </row>
    <row r="1036" ht="15.0" customHeight="1">
      <c r="F1036" s="78"/>
    </row>
    <row r="1037" ht="15.0" customHeight="1">
      <c r="F1037" s="78"/>
    </row>
    <row r="1038" ht="15.0" customHeight="1">
      <c r="F1038" s="78"/>
    </row>
    <row r="1039" ht="15.0" customHeight="1">
      <c r="F1039" s="78"/>
    </row>
    <row r="1040" ht="15.0" customHeight="1">
      <c r="F1040" s="78"/>
    </row>
    <row r="1041" ht="15.0" customHeight="1">
      <c r="F1041" s="78"/>
    </row>
    <row r="1042" ht="15.0" customHeight="1">
      <c r="F1042" s="78"/>
    </row>
    <row r="1043" ht="15.0" customHeight="1">
      <c r="F1043" s="78"/>
    </row>
    <row r="1044" ht="15.0" customHeight="1">
      <c r="F1044" s="78"/>
    </row>
    <row r="1045" ht="15.0" customHeight="1">
      <c r="F1045" s="78"/>
    </row>
    <row r="1046" ht="15.0" customHeight="1">
      <c r="F1046" s="78"/>
    </row>
    <row r="1047" ht="15.0" customHeight="1">
      <c r="F1047" s="78"/>
    </row>
    <row r="1048" ht="15.0" customHeight="1">
      <c r="F1048" s="78"/>
    </row>
    <row r="1049" ht="15.0" customHeight="1">
      <c r="F1049" s="78"/>
    </row>
    <row r="1050" ht="15.0" customHeight="1">
      <c r="F1050" s="78"/>
    </row>
    <row r="1051" ht="15.0" customHeight="1">
      <c r="F1051" s="78"/>
    </row>
    <row r="1052" ht="15.0" customHeight="1">
      <c r="F1052" s="78"/>
    </row>
    <row r="1053" ht="15.0" customHeight="1">
      <c r="F1053" s="78"/>
    </row>
    <row r="1054" ht="15.0" customHeight="1">
      <c r="F1054" s="78"/>
    </row>
    <row r="1055" ht="15.0" customHeight="1">
      <c r="F1055" s="78"/>
    </row>
    <row r="1056" ht="15.0" customHeight="1">
      <c r="F1056" s="78"/>
    </row>
    <row r="1057" ht="15.0" customHeight="1">
      <c r="F1057" s="78"/>
    </row>
    <row r="1058" ht="15.0" customHeight="1">
      <c r="F1058" s="78"/>
    </row>
    <row r="1059" ht="15.0" customHeight="1">
      <c r="F1059" s="78"/>
    </row>
  </sheetData>
  <mergeCells count="4">
    <mergeCell ref="H3:Z4"/>
    <mergeCell ref="H5:R5"/>
    <mergeCell ref="H6:R6"/>
    <mergeCell ref="H7:R7"/>
  </mergeCells>
  <printOptions/>
  <pageMargins bottom="0.75" footer="0.0" header="0.0" left="0.25" right="0.25" top="0.75"/>
  <pageSetup orientation="portrait"/>
  <colBreaks count="1" manualBreakCount="1">
    <brk id="29" man="1"/>
  </colBreaks>
  <drawing r:id="rId2"/>
  <legacyDrawing r:id="rId3"/>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57"/>
    <col customWidth="1" min="2" max="6" width="4.71"/>
    <col customWidth="1" min="7" max="7" width="8.57"/>
    <col customWidth="1" min="8" max="28" width="4.71"/>
  </cols>
  <sheetData>
    <row r="1" ht="12.75" customHeight="1">
      <c r="A1" s="130" t="s">
        <v>3017</v>
      </c>
      <c r="B1" s="870" t="s">
        <v>2936</v>
      </c>
      <c r="C1" s="871" t="s">
        <v>2937</v>
      </c>
      <c r="D1" s="181" t="s">
        <v>2938</v>
      </c>
      <c r="E1" s="182" t="s">
        <v>2939</v>
      </c>
      <c r="F1" s="183" t="s">
        <v>189</v>
      </c>
      <c r="G1" s="72" t="s">
        <v>2971</v>
      </c>
      <c r="H1" s="621">
        <v>15.0</v>
      </c>
      <c r="I1" s="31" t="s">
        <v>3957</v>
      </c>
      <c r="J1" s="27"/>
      <c r="K1" s="27"/>
      <c r="L1" s="27"/>
      <c r="M1" s="27"/>
      <c r="N1" s="27"/>
      <c r="O1" s="27"/>
      <c r="P1" s="970" t="s">
        <v>3958</v>
      </c>
      <c r="Q1" s="27"/>
      <c r="R1" s="27"/>
      <c r="S1" s="27"/>
      <c r="T1" s="27"/>
      <c r="U1" s="27"/>
      <c r="V1" s="27"/>
      <c r="W1" s="27"/>
      <c r="X1" s="27"/>
      <c r="Y1" s="27"/>
      <c r="Z1" s="27"/>
      <c r="AA1" s="27"/>
      <c r="AB1" s="27"/>
    </row>
    <row r="2" ht="12.75" customHeight="1">
      <c r="A2" s="5"/>
      <c r="B2" s="122"/>
      <c r="C2" s="122"/>
      <c r="D2" s="122"/>
      <c r="E2" s="122"/>
      <c r="F2" s="122"/>
      <c r="G2" s="78"/>
      <c r="H2" s="31"/>
      <c r="I2" s="27" t="s">
        <v>2990</v>
      </c>
      <c r="J2" s="138"/>
      <c r="K2" s="138"/>
      <c r="L2" s="27"/>
      <c r="M2" s="27"/>
      <c r="N2" s="27"/>
      <c r="O2" s="27"/>
      <c r="P2" s="27"/>
      <c r="Q2" s="27"/>
      <c r="R2" s="27"/>
      <c r="S2" s="27"/>
      <c r="T2" s="27"/>
      <c r="U2" s="27"/>
      <c r="V2" s="27"/>
      <c r="W2" s="27"/>
      <c r="X2" s="27"/>
      <c r="Y2" s="27"/>
      <c r="Z2" s="27"/>
      <c r="AA2" s="27"/>
      <c r="AB2" s="27"/>
    </row>
    <row r="3" ht="12.75" customHeight="1">
      <c r="A3" s="5"/>
      <c r="B3" s="122"/>
      <c r="C3" s="122"/>
      <c r="D3" s="122"/>
      <c r="E3" s="122"/>
      <c r="F3" s="122"/>
      <c r="G3" s="5"/>
      <c r="H3" s="971" t="s">
        <v>3959</v>
      </c>
      <c r="I3" s="525"/>
      <c r="J3" s="344"/>
      <c r="K3" s="525"/>
      <c r="L3" s="525"/>
      <c r="M3" s="525"/>
      <c r="N3" s="525"/>
      <c r="O3" s="525"/>
      <c r="P3" s="344"/>
      <c r="Q3" s="525"/>
      <c r="R3" s="525"/>
      <c r="S3" s="525"/>
      <c r="T3" s="525"/>
      <c r="U3" s="27" t="s">
        <v>3960</v>
      </c>
      <c r="V3" s="27"/>
      <c r="W3" s="27"/>
      <c r="X3" s="27"/>
      <c r="Y3" s="27"/>
      <c r="Z3" s="27"/>
      <c r="AA3" s="27"/>
      <c r="AB3" s="27"/>
    </row>
    <row r="4" ht="12.75" customHeight="1">
      <c r="A4" s="5"/>
      <c r="B4" s="122"/>
      <c r="C4" s="122"/>
      <c r="D4" s="122"/>
      <c r="E4" s="122"/>
      <c r="F4" s="122"/>
      <c r="G4" s="5"/>
      <c r="H4" s="342" t="s">
        <v>3961</v>
      </c>
      <c r="I4" s="525"/>
      <c r="J4" s="344"/>
      <c r="K4" s="525"/>
      <c r="L4" s="525"/>
      <c r="M4" s="525"/>
      <c r="N4" s="525"/>
      <c r="O4" s="525"/>
      <c r="P4" s="344"/>
      <c r="Q4" s="525"/>
      <c r="R4" s="525"/>
      <c r="S4" s="525"/>
      <c r="T4" s="525"/>
      <c r="U4" s="27" t="s">
        <v>3962</v>
      </c>
      <c r="V4" s="27"/>
      <c r="W4" s="27"/>
      <c r="X4" s="27"/>
      <c r="Y4" s="27"/>
      <c r="Z4" s="27"/>
      <c r="AA4" s="27"/>
      <c r="AB4" s="27"/>
    </row>
    <row r="5" ht="12.75" customHeight="1">
      <c r="A5" s="5"/>
      <c r="B5" s="27"/>
      <c r="C5" s="27"/>
      <c r="D5" s="27"/>
      <c r="E5" s="27"/>
      <c r="F5" s="27"/>
      <c r="G5" s="78"/>
      <c r="H5" s="621"/>
      <c r="I5" s="27"/>
      <c r="J5" s="27"/>
      <c r="K5" s="27"/>
      <c r="L5" s="27"/>
      <c r="M5" s="27"/>
      <c r="N5" s="27"/>
      <c r="O5" s="27"/>
      <c r="P5" s="27"/>
      <c r="Q5" s="27"/>
      <c r="R5" s="27"/>
      <c r="S5" s="27"/>
      <c r="T5" s="27"/>
      <c r="U5" s="27"/>
      <c r="V5" s="27"/>
      <c r="W5" s="27"/>
      <c r="X5" s="27"/>
      <c r="Y5" s="27"/>
      <c r="Z5" s="27"/>
      <c r="AA5" s="27"/>
      <c r="AB5" s="27"/>
    </row>
    <row r="6" ht="12.75" customHeight="1">
      <c r="A6" s="5"/>
      <c r="B6" s="27"/>
      <c r="C6" s="27"/>
      <c r="D6" s="27"/>
      <c r="E6" s="27"/>
      <c r="F6" s="27"/>
      <c r="G6" s="129"/>
      <c r="H6" s="621">
        <f>H1+0.03</f>
        <v>15.03</v>
      </c>
      <c r="I6" s="140" t="s">
        <v>3963</v>
      </c>
      <c r="J6" s="27"/>
      <c r="K6" s="27"/>
      <c r="L6" s="27"/>
      <c r="M6" s="27"/>
      <c r="N6" s="27"/>
      <c r="O6" s="27"/>
      <c r="P6" s="27"/>
      <c r="Q6" s="27"/>
      <c r="R6" s="27"/>
      <c r="S6" s="27"/>
      <c r="T6" s="27"/>
      <c r="U6" s="27"/>
      <c r="V6" s="27"/>
      <c r="W6" s="27"/>
      <c r="X6" s="27"/>
      <c r="Y6" s="27"/>
      <c r="Z6" s="27"/>
      <c r="AA6" s="27"/>
      <c r="AB6" s="27"/>
    </row>
    <row r="7" ht="12.75" customHeight="1">
      <c r="A7" s="5"/>
      <c r="B7" s="27"/>
      <c r="C7" s="27"/>
      <c r="D7" s="27"/>
      <c r="E7" s="27"/>
      <c r="F7" s="27"/>
      <c r="G7" s="78"/>
      <c r="H7" s="31"/>
      <c r="I7" s="27"/>
      <c r="J7" s="27"/>
      <c r="K7" s="27"/>
      <c r="L7" s="27"/>
      <c r="M7" s="27"/>
      <c r="N7" s="27"/>
      <c r="O7" s="27"/>
      <c r="P7" s="27"/>
      <c r="Q7" s="27"/>
      <c r="R7" s="27"/>
      <c r="S7" s="27"/>
      <c r="T7" s="27"/>
      <c r="U7" s="27"/>
      <c r="V7" s="27"/>
      <c r="W7" s="27"/>
      <c r="X7" s="27"/>
      <c r="Y7" s="27"/>
      <c r="Z7" s="27"/>
      <c r="AA7" s="27"/>
      <c r="AB7" s="27"/>
    </row>
    <row r="8" ht="12.75" customHeight="1">
      <c r="A8" s="5"/>
      <c r="B8" s="27"/>
      <c r="C8" s="27"/>
      <c r="D8" s="27"/>
      <c r="E8" s="27"/>
      <c r="F8" s="27"/>
      <c r="G8" s="78"/>
      <c r="H8" s="31"/>
      <c r="I8" s="27" t="s">
        <v>3964</v>
      </c>
      <c r="J8" s="140" t="s">
        <v>3965</v>
      </c>
      <c r="K8" s="27"/>
      <c r="L8" s="27"/>
      <c r="M8" s="27"/>
      <c r="N8" s="27"/>
      <c r="O8" s="27"/>
      <c r="P8" s="27"/>
      <c r="Q8" s="27"/>
      <c r="R8" s="27"/>
      <c r="S8" s="27"/>
      <c r="T8" s="27"/>
      <c r="U8" s="27"/>
      <c r="V8" s="27"/>
      <c r="W8" s="27"/>
      <c r="X8" s="27"/>
      <c r="Y8" s="27"/>
      <c r="Z8" s="27"/>
      <c r="AA8" s="27"/>
      <c r="AB8" s="27"/>
    </row>
    <row r="9" ht="12.75" customHeight="1">
      <c r="A9" s="5"/>
      <c r="B9" s="27"/>
      <c r="C9" s="27"/>
      <c r="D9" s="27"/>
      <c r="E9" s="27"/>
      <c r="F9" s="27"/>
      <c r="G9" s="78"/>
      <c r="H9" s="31"/>
      <c r="I9" s="27"/>
      <c r="J9" s="27">
        <v>1.0</v>
      </c>
      <c r="K9" s="27" t="s">
        <v>2974</v>
      </c>
      <c r="L9" s="27"/>
      <c r="M9" s="27"/>
      <c r="N9" s="27"/>
      <c r="O9" s="27"/>
      <c r="P9" s="27"/>
      <c r="Q9" s="27"/>
      <c r="R9" s="27"/>
      <c r="S9" s="27"/>
      <c r="T9" s="27"/>
      <c r="U9" s="27"/>
      <c r="V9" s="27"/>
      <c r="W9" s="27"/>
      <c r="X9" s="27"/>
      <c r="Y9" s="27"/>
      <c r="Z9" s="27"/>
      <c r="AA9" s="27"/>
      <c r="AB9" s="27"/>
    </row>
    <row r="10" ht="12.75" customHeight="1">
      <c r="A10" s="5"/>
      <c r="B10" s="27"/>
      <c r="C10" s="27"/>
      <c r="D10" s="27"/>
      <c r="E10" s="27"/>
      <c r="F10" s="27"/>
      <c r="G10" s="78"/>
      <c r="H10" s="31"/>
      <c r="I10" s="27"/>
      <c r="J10" s="27">
        <v>2.0</v>
      </c>
      <c r="K10" s="27" t="s">
        <v>2975</v>
      </c>
      <c r="L10" s="27"/>
      <c r="M10" s="27"/>
      <c r="N10" s="27"/>
      <c r="O10" s="27"/>
      <c r="P10" s="27"/>
      <c r="Q10" s="27"/>
      <c r="R10" s="27"/>
      <c r="S10" s="27"/>
      <c r="T10" s="27"/>
      <c r="U10" s="27"/>
      <c r="V10" s="27"/>
      <c r="W10" s="27"/>
      <c r="X10" s="27"/>
      <c r="Y10" s="27"/>
      <c r="Z10" s="27"/>
      <c r="AA10" s="27"/>
      <c r="AB10" s="27"/>
    </row>
    <row r="11" ht="12.75" customHeight="1">
      <c r="A11" s="5"/>
      <c r="B11" s="27"/>
      <c r="C11" s="27"/>
      <c r="D11" s="27"/>
      <c r="E11" s="27"/>
      <c r="F11" s="27"/>
      <c r="G11" s="78"/>
      <c r="H11" s="31"/>
      <c r="I11" s="27"/>
      <c r="J11" s="27">
        <v>98.0</v>
      </c>
      <c r="K11" s="27" t="s">
        <v>3086</v>
      </c>
      <c r="L11" s="27"/>
      <c r="M11" s="27"/>
      <c r="N11" s="27"/>
      <c r="O11" s="27"/>
      <c r="P11" s="27"/>
      <c r="Q11" s="27"/>
      <c r="R11" s="27"/>
      <c r="S11" s="27"/>
      <c r="T11" s="27"/>
      <c r="U11" s="27"/>
      <c r="V11" s="27"/>
      <c r="W11" s="27"/>
      <c r="X11" s="27"/>
      <c r="Y11" s="27"/>
      <c r="Z11" s="27"/>
      <c r="AA11" s="27"/>
      <c r="AB11" s="27"/>
    </row>
    <row r="12" ht="12.75" customHeight="1">
      <c r="A12" s="5"/>
      <c r="B12" s="27"/>
      <c r="C12" s="27"/>
      <c r="D12" s="27"/>
      <c r="E12" s="27"/>
      <c r="F12" s="27"/>
      <c r="G12" s="78"/>
      <c r="H12" s="31"/>
      <c r="I12" s="27"/>
      <c r="J12" s="27"/>
      <c r="K12" s="27"/>
      <c r="L12" s="27"/>
      <c r="M12" s="27"/>
      <c r="N12" s="27"/>
      <c r="O12" s="27"/>
      <c r="P12" s="27"/>
      <c r="Q12" s="27"/>
      <c r="R12" s="27"/>
      <c r="S12" s="27"/>
      <c r="T12" s="27"/>
      <c r="U12" s="27"/>
      <c r="V12" s="27"/>
      <c r="W12" s="27"/>
      <c r="X12" s="27"/>
      <c r="Y12" s="27"/>
      <c r="Z12" s="27"/>
      <c r="AA12" s="27"/>
      <c r="AB12" s="27"/>
    </row>
    <row r="13" ht="12.75" customHeight="1">
      <c r="A13" s="5"/>
      <c r="B13" s="27"/>
      <c r="C13" s="27"/>
      <c r="D13" s="27"/>
      <c r="E13" s="27"/>
      <c r="F13" s="27"/>
      <c r="G13" s="78"/>
      <c r="H13" s="31"/>
      <c r="I13" s="27" t="s">
        <v>3090</v>
      </c>
      <c r="J13" s="140" t="s">
        <v>3966</v>
      </c>
      <c r="K13" s="27"/>
      <c r="L13" s="27"/>
      <c r="M13" s="27"/>
      <c r="N13" s="27"/>
      <c r="O13" s="27"/>
      <c r="P13" s="27"/>
      <c r="Q13" s="27"/>
      <c r="R13" s="27"/>
      <c r="S13" s="27"/>
      <c r="T13" s="27"/>
      <c r="U13" s="27"/>
      <c r="V13" s="27"/>
      <c r="W13" s="27"/>
      <c r="X13" s="27"/>
      <c r="Y13" s="27"/>
      <c r="Z13" s="27"/>
      <c r="AA13" s="27"/>
      <c r="AB13" s="27"/>
    </row>
    <row r="14" ht="12.75" customHeight="1">
      <c r="A14" s="5"/>
      <c r="B14" s="27"/>
      <c r="C14" s="27"/>
      <c r="D14" s="27"/>
      <c r="E14" s="27"/>
      <c r="F14" s="27"/>
      <c r="G14" s="78"/>
      <c r="H14" s="31"/>
      <c r="I14" s="27"/>
      <c r="J14" s="27">
        <v>1.0</v>
      </c>
      <c r="K14" s="27" t="s">
        <v>2974</v>
      </c>
      <c r="L14" s="27"/>
      <c r="M14" s="27"/>
      <c r="N14" s="27"/>
      <c r="O14" s="27"/>
      <c r="P14" s="27"/>
      <c r="Q14" s="27"/>
      <c r="R14" s="27"/>
      <c r="S14" s="27"/>
      <c r="T14" s="27"/>
      <c r="U14" s="27"/>
      <c r="V14" s="27"/>
      <c r="W14" s="27"/>
      <c r="X14" s="27"/>
      <c r="Y14" s="27"/>
      <c r="Z14" s="27"/>
      <c r="AA14" s="27"/>
      <c r="AB14" s="27"/>
    </row>
    <row r="15" ht="12.75" customHeight="1">
      <c r="A15" s="5"/>
      <c r="B15" s="27"/>
      <c r="C15" s="27"/>
      <c r="D15" s="27"/>
      <c r="E15" s="27"/>
      <c r="F15" s="27"/>
      <c r="G15" s="78"/>
      <c r="H15" s="31"/>
      <c r="I15" s="27"/>
      <c r="J15" s="27">
        <v>2.0</v>
      </c>
      <c r="K15" s="27" t="s">
        <v>2975</v>
      </c>
      <c r="L15" s="27"/>
      <c r="M15" s="27"/>
      <c r="N15" s="27"/>
      <c r="O15" s="27"/>
      <c r="P15" s="27"/>
      <c r="Q15" s="27"/>
      <c r="R15" s="27"/>
      <c r="S15" s="27"/>
      <c r="T15" s="27"/>
      <c r="U15" s="27"/>
      <c r="V15" s="27"/>
      <c r="W15" s="27"/>
      <c r="X15" s="27"/>
      <c r="Y15" s="27"/>
      <c r="Z15" s="27"/>
      <c r="AA15" s="27"/>
      <c r="AB15" s="27"/>
    </row>
    <row r="16" ht="12.75" customHeight="1">
      <c r="A16" s="5"/>
      <c r="B16" s="27"/>
      <c r="C16" s="27"/>
      <c r="D16" s="27"/>
      <c r="E16" s="27"/>
      <c r="F16" s="27"/>
      <c r="G16" s="78"/>
      <c r="H16" s="31"/>
      <c r="I16" s="27"/>
      <c r="J16" s="27">
        <v>98.0</v>
      </c>
      <c r="K16" s="27" t="s">
        <v>3086</v>
      </c>
      <c r="L16" s="27"/>
      <c r="M16" s="27"/>
      <c r="N16" s="27"/>
      <c r="O16" s="27"/>
      <c r="P16" s="27"/>
      <c r="Q16" s="27"/>
      <c r="R16" s="27"/>
      <c r="S16" s="27"/>
      <c r="T16" s="27"/>
      <c r="U16" s="27"/>
      <c r="V16" s="27"/>
      <c r="W16" s="27"/>
      <c r="X16" s="27"/>
      <c r="Y16" s="27"/>
      <c r="Z16" s="27"/>
      <c r="AA16" s="27"/>
      <c r="AB16" s="27"/>
    </row>
    <row r="17" ht="12.75" customHeight="1">
      <c r="A17" s="5"/>
      <c r="B17" s="27"/>
      <c r="C17" s="27"/>
      <c r="D17" s="27"/>
      <c r="E17" s="27"/>
      <c r="F17" s="27"/>
      <c r="G17" s="78"/>
      <c r="H17" s="31"/>
      <c r="I17" s="27"/>
      <c r="J17" s="27"/>
      <c r="K17" s="27"/>
      <c r="L17" s="27"/>
      <c r="M17" s="27"/>
      <c r="N17" s="27"/>
      <c r="O17" s="27"/>
      <c r="P17" s="27"/>
      <c r="Q17" s="27"/>
      <c r="R17" s="27"/>
      <c r="S17" s="27"/>
      <c r="T17" s="27"/>
      <c r="U17" s="27"/>
      <c r="V17" s="27"/>
      <c r="W17" s="27"/>
      <c r="X17" s="27"/>
      <c r="Y17" s="27"/>
      <c r="Z17" s="27"/>
      <c r="AA17" s="27"/>
      <c r="AB17" s="27"/>
    </row>
    <row r="18" ht="12.75" customHeight="1">
      <c r="A18" s="5"/>
      <c r="B18" s="27"/>
      <c r="C18" s="27"/>
      <c r="D18" s="27"/>
      <c r="E18" s="27"/>
      <c r="F18" s="27"/>
      <c r="G18" s="78"/>
      <c r="H18" s="31"/>
      <c r="I18" s="27" t="s">
        <v>3092</v>
      </c>
      <c r="J18" s="140" t="s">
        <v>3967</v>
      </c>
      <c r="K18" s="27"/>
      <c r="L18" s="27"/>
      <c r="M18" s="27"/>
      <c r="N18" s="27"/>
      <c r="O18" s="27"/>
      <c r="P18" s="27"/>
      <c r="Q18" s="27"/>
      <c r="R18" s="27"/>
      <c r="S18" s="27"/>
      <c r="T18" s="27"/>
      <c r="U18" s="27"/>
      <c r="V18" s="27"/>
      <c r="W18" s="27"/>
      <c r="X18" s="27"/>
      <c r="Y18" s="27"/>
      <c r="Z18" s="27"/>
      <c r="AA18" s="27"/>
      <c r="AB18" s="27"/>
    </row>
    <row r="19" ht="12.75" customHeight="1">
      <c r="A19" s="5"/>
      <c r="B19" s="27"/>
      <c r="C19" s="27"/>
      <c r="D19" s="27"/>
      <c r="E19" s="27"/>
      <c r="F19" s="27"/>
      <c r="G19" s="78"/>
      <c r="H19" s="31"/>
      <c r="I19" s="27"/>
      <c r="J19" s="27">
        <v>1.0</v>
      </c>
      <c r="K19" s="27" t="s">
        <v>2974</v>
      </c>
      <c r="L19" s="27"/>
      <c r="M19" s="27"/>
      <c r="N19" s="27"/>
      <c r="O19" s="27"/>
      <c r="P19" s="27"/>
      <c r="Q19" s="27"/>
      <c r="R19" s="27"/>
      <c r="S19" s="27"/>
      <c r="T19" s="27"/>
      <c r="U19" s="27"/>
      <c r="V19" s="27"/>
      <c r="W19" s="27"/>
      <c r="X19" s="27"/>
      <c r="Y19" s="27"/>
      <c r="Z19" s="27"/>
      <c r="AA19" s="27"/>
      <c r="AB19" s="27"/>
    </row>
    <row r="20" ht="12.75" customHeight="1">
      <c r="A20" s="5"/>
      <c r="B20" s="27"/>
      <c r="C20" s="27"/>
      <c r="D20" s="27"/>
      <c r="E20" s="27"/>
      <c r="F20" s="27"/>
      <c r="G20" s="78"/>
      <c r="H20" s="31"/>
      <c r="I20" s="27"/>
      <c r="J20" s="27">
        <v>2.0</v>
      </c>
      <c r="K20" s="27" t="s">
        <v>2975</v>
      </c>
      <c r="L20" s="27"/>
      <c r="M20" s="27"/>
      <c r="N20" s="27"/>
      <c r="O20" s="27"/>
      <c r="P20" s="27"/>
      <c r="Q20" s="27"/>
      <c r="R20" s="27"/>
      <c r="S20" s="27"/>
      <c r="T20" s="27"/>
      <c r="U20" s="27"/>
      <c r="V20" s="27"/>
      <c r="W20" s="27"/>
      <c r="X20" s="27"/>
      <c r="Y20" s="27"/>
      <c r="Z20" s="27"/>
      <c r="AA20" s="27"/>
      <c r="AB20" s="27"/>
    </row>
    <row r="21" ht="12.75" customHeight="1">
      <c r="A21" s="5"/>
      <c r="B21" s="27"/>
      <c r="C21" s="27"/>
      <c r="D21" s="27"/>
      <c r="E21" s="27"/>
      <c r="F21" s="27"/>
      <c r="G21" s="78"/>
      <c r="H21" s="31"/>
      <c r="I21" s="27"/>
      <c r="J21" s="27">
        <v>98.0</v>
      </c>
      <c r="K21" s="27" t="s">
        <v>3086</v>
      </c>
      <c r="L21" s="27"/>
      <c r="M21" s="27"/>
      <c r="N21" s="27"/>
      <c r="O21" s="27"/>
      <c r="P21" s="27"/>
      <c r="Q21" s="27"/>
      <c r="R21" s="27"/>
      <c r="S21" s="27"/>
      <c r="T21" s="27"/>
      <c r="U21" s="27"/>
      <c r="V21" s="27"/>
      <c r="W21" s="27"/>
      <c r="X21" s="27"/>
      <c r="Y21" s="27"/>
      <c r="Z21" s="27"/>
      <c r="AA21" s="27"/>
      <c r="AB21" s="27"/>
    </row>
    <row r="22" ht="12.75" customHeight="1">
      <c r="A22" s="5"/>
      <c r="B22" s="27"/>
      <c r="C22" s="27"/>
      <c r="D22" s="27"/>
      <c r="E22" s="27"/>
      <c r="F22" s="27"/>
      <c r="G22" s="78"/>
      <c r="H22" s="31"/>
      <c r="I22" s="27"/>
      <c r="J22" s="27"/>
      <c r="K22" s="27"/>
      <c r="L22" s="27"/>
      <c r="M22" s="27"/>
      <c r="N22" s="27"/>
      <c r="O22" s="27"/>
      <c r="P22" s="27"/>
      <c r="Q22" s="27"/>
      <c r="R22" s="27"/>
      <c r="S22" s="27"/>
      <c r="T22" s="27"/>
      <c r="U22" s="27"/>
      <c r="V22" s="27"/>
      <c r="W22" s="27"/>
      <c r="X22" s="27"/>
      <c r="Y22" s="27"/>
      <c r="Z22" s="27"/>
      <c r="AA22" s="27"/>
      <c r="AB22" s="27"/>
    </row>
    <row r="23" ht="12.75" customHeight="1">
      <c r="A23" s="5"/>
      <c r="B23" s="27"/>
      <c r="C23" s="27"/>
      <c r="D23" s="27"/>
      <c r="E23" s="27"/>
      <c r="F23" s="27"/>
      <c r="G23" s="78"/>
      <c r="H23" s="31"/>
      <c r="I23" s="27" t="s">
        <v>3094</v>
      </c>
      <c r="J23" s="140" t="s">
        <v>3968</v>
      </c>
      <c r="K23" s="27"/>
      <c r="L23" s="27"/>
      <c r="M23" s="27"/>
      <c r="N23" s="27"/>
      <c r="O23" s="27"/>
      <c r="P23" s="27"/>
      <c r="Q23" s="27"/>
      <c r="R23" s="27"/>
      <c r="S23" s="27"/>
      <c r="T23" s="27"/>
      <c r="U23" s="27"/>
      <c r="V23" s="27"/>
      <c r="W23" s="27"/>
      <c r="X23" s="27"/>
      <c r="Y23" s="27"/>
      <c r="Z23" s="27"/>
      <c r="AA23" s="27"/>
      <c r="AB23" s="27"/>
    </row>
    <row r="24" ht="12.75" customHeight="1">
      <c r="A24" s="5"/>
      <c r="B24" s="27"/>
      <c r="C24" s="27"/>
      <c r="D24" s="27"/>
      <c r="E24" s="27"/>
      <c r="F24" s="27"/>
      <c r="G24" s="78"/>
      <c r="H24" s="31"/>
      <c r="I24" s="27"/>
      <c r="J24" s="27">
        <v>1.0</v>
      </c>
      <c r="K24" s="27" t="s">
        <v>2974</v>
      </c>
      <c r="L24" s="27"/>
      <c r="M24" s="27"/>
      <c r="N24" s="27"/>
      <c r="O24" s="27"/>
      <c r="P24" s="27"/>
      <c r="Q24" s="27"/>
      <c r="R24" s="27"/>
      <c r="S24" s="27"/>
      <c r="T24" s="27"/>
      <c r="U24" s="27"/>
      <c r="V24" s="27"/>
      <c r="W24" s="27"/>
      <c r="X24" s="27"/>
      <c r="Y24" s="27"/>
      <c r="Z24" s="27"/>
      <c r="AA24" s="27"/>
      <c r="AB24" s="27"/>
    </row>
    <row r="25" ht="12.75" customHeight="1">
      <c r="A25" s="5"/>
      <c r="B25" s="27"/>
      <c r="C25" s="27"/>
      <c r="D25" s="27"/>
      <c r="E25" s="27"/>
      <c r="F25" s="27"/>
      <c r="G25" s="78"/>
      <c r="H25" s="31"/>
      <c r="I25" s="27"/>
      <c r="J25" s="27">
        <v>2.0</v>
      </c>
      <c r="K25" s="27" t="s">
        <v>2975</v>
      </c>
      <c r="L25" s="27"/>
      <c r="M25" s="27"/>
      <c r="N25" s="27"/>
      <c r="O25" s="27"/>
      <c r="P25" s="27"/>
      <c r="Q25" s="27"/>
      <c r="R25" s="27"/>
      <c r="S25" s="27"/>
      <c r="T25" s="27"/>
      <c r="U25" s="27"/>
      <c r="V25" s="27"/>
      <c r="W25" s="27"/>
      <c r="X25" s="27"/>
      <c r="Y25" s="27"/>
      <c r="Z25" s="27"/>
      <c r="AA25" s="27"/>
      <c r="AB25" s="27"/>
    </row>
    <row r="26" ht="12.75" customHeight="1">
      <c r="A26" s="5"/>
      <c r="B26" s="27"/>
      <c r="C26" s="27"/>
      <c r="D26" s="27"/>
      <c r="E26" s="27"/>
      <c r="F26" s="27"/>
      <c r="G26" s="78"/>
      <c r="H26" s="31"/>
      <c r="I26" s="27"/>
      <c r="J26" s="27">
        <v>98.0</v>
      </c>
      <c r="K26" s="27" t="s">
        <v>3086</v>
      </c>
      <c r="L26" s="27"/>
      <c r="M26" s="27"/>
      <c r="N26" s="27"/>
      <c r="O26" s="27"/>
      <c r="P26" s="27"/>
      <c r="Q26" s="27"/>
      <c r="R26" s="27"/>
      <c r="S26" s="27"/>
      <c r="T26" s="27"/>
      <c r="U26" s="27"/>
      <c r="V26" s="27"/>
      <c r="W26" s="27"/>
      <c r="X26" s="27"/>
      <c r="Y26" s="27"/>
      <c r="Z26" s="27"/>
      <c r="AA26" s="27"/>
      <c r="AB26" s="27"/>
    </row>
    <row r="27" ht="12.75" customHeight="1">
      <c r="A27" s="5"/>
      <c r="B27" s="27"/>
      <c r="C27" s="27"/>
      <c r="D27" s="27"/>
      <c r="E27" s="27"/>
      <c r="F27" s="27"/>
      <c r="G27" s="78"/>
      <c r="H27" s="31"/>
      <c r="I27" s="27"/>
      <c r="J27" s="27"/>
      <c r="K27" s="27"/>
      <c r="L27" s="27"/>
      <c r="M27" s="27"/>
      <c r="N27" s="27"/>
      <c r="O27" s="27"/>
      <c r="P27" s="27"/>
      <c r="Q27" s="27"/>
      <c r="R27" s="27"/>
      <c r="S27" s="27"/>
      <c r="T27" s="27"/>
      <c r="U27" s="27"/>
      <c r="V27" s="27"/>
      <c r="W27" s="27"/>
      <c r="X27" s="27"/>
      <c r="Y27" s="27"/>
      <c r="Z27" s="27"/>
      <c r="AA27" s="27"/>
      <c r="AB27" s="27"/>
    </row>
    <row r="28" ht="12.75" customHeight="1">
      <c r="A28" s="5"/>
      <c r="B28" s="27"/>
      <c r="C28" s="27"/>
      <c r="D28" s="27"/>
      <c r="E28" s="27"/>
      <c r="F28" s="27"/>
      <c r="G28" s="78"/>
      <c r="H28" s="31"/>
      <c r="I28" s="27" t="s">
        <v>3096</v>
      </c>
      <c r="J28" s="140" t="s">
        <v>3969</v>
      </c>
      <c r="K28" s="27"/>
      <c r="L28" s="27"/>
      <c r="M28" s="27"/>
      <c r="N28" s="27"/>
      <c r="O28" s="27"/>
      <c r="P28" s="27"/>
      <c r="Q28" s="27"/>
      <c r="R28" s="27"/>
      <c r="S28" s="27"/>
      <c r="T28" s="27"/>
      <c r="U28" s="27"/>
      <c r="V28" s="27"/>
      <c r="W28" s="27"/>
      <c r="X28" s="27"/>
      <c r="Y28" s="27"/>
      <c r="Z28" s="27"/>
      <c r="AA28" s="27"/>
      <c r="AB28" s="27"/>
    </row>
    <row r="29" ht="12.75" customHeight="1">
      <c r="A29" s="5"/>
      <c r="B29" s="27"/>
      <c r="C29" s="27"/>
      <c r="D29" s="27"/>
      <c r="E29" s="27"/>
      <c r="F29" s="27"/>
      <c r="G29" s="78"/>
      <c r="H29" s="31"/>
      <c r="I29" s="27"/>
      <c r="J29" s="27">
        <v>1.0</v>
      </c>
      <c r="K29" s="27" t="s">
        <v>2974</v>
      </c>
      <c r="L29" s="27"/>
      <c r="M29" s="27"/>
      <c r="N29" s="27"/>
      <c r="O29" s="27"/>
      <c r="P29" s="27"/>
      <c r="Q29" s="27"/>
      <c r="R29" s="27"/>
      <c r="S29" s="27"/>
      <c r="T29" s="27"/>
      <c r="U29" s="27"/>
      <c r="V29" s="27"/>
      <c r="W29" s="27"/>
      <c r="X29" s="27"/>
      <c r="Y29" s="27"/>
      <c r="Z29" s="27"/>
      <c r="AA29" s="27"/>
      <c r="AB29" s="27"/>
    </row>
    <row r="30" ht="12.75" customHeight="1">
      <c r="A30" s="5"/>
      <c r="B30" s="27"/>
      <c r="C30" s="27"/>
      <c r="D30" s="27"/>
      <c r="E30" s="27"/>
      <c r="F30" s="27"/>
      <c r="G30" s="78"/>
      <c r="H30" s="31"/>
      <c r="I30" s="27"/>
      <c r="J30" s="27">
        <v>2.0</v>
      </c>
      <c r="K30" s="27" t="s">
        <v>2975</v>
      </c>
      <c r="L30" s="27"/>
      <c r="M30" s="27"/>
      <c r="N30" s="27"/>
      <c r="O30" s="27"/>
      <c r="P30" s="27"/>
      <c r="Q30" s="27"/>
      <c r="R30" s="27"/>
      <c r="S30" s="27"/>
      <c r="T30" s="27"/>
      <c r="U30" s="27"/>
      <c r="V30" s="27"/>
      <c r="W30" s="27"/>
      <c r="X30" s="27"/>
      <c r="Y30" s="27"/>
      <c r="Z30" s="27"/>
      <c r="AA30" s="27"/>
      <c r="AB30" s="27"/>
    </row>
    <row r="31" ht="12.75" customHeight="1">
      <c r="A31" s="5"/>
      <c r="B31" s="27"/>
      <c r="C31" s="27"/>
      <c r="D31" s="27"/>
      <c r="E31" s="27"/>
      <c r="F31" s="27"/>
      <c r="G31" s="78"/>
      <c r="H31" s="31"/>
      <c r="I31" s="27"/>
      <c r="J31" s="27">
        <v>98.0</v>
      </c>
      <c r="K31" s="27" t="s">
        <v>3086</v>
      </c>
      <c r="L31" s="27"/>
      <c r="M31" s="27"/>
      <c r="N31" s="27"/>
      <c r="O31" s="27"/>
      <c r="P31" s="27"/>
      <c r="Q31" s="27"/>
      <c r="R31" s="27"/>
      <c r="S31" s="27"/>
      <c r="T31" s="27"/>
      <c r="U31" s="27"/>
      <c r="V31" s="27"/>
      <c r="W31" s="27"/>
      <c r="X31" s="27"/>
      <c r="Y31" s="27"/>
      <c r="Z31" s="27"/>
      <c r="AA31" s="27"/>
      <c r="AB31" s="27"/>
    </row>
    <row r="32" ht="12.75" customHeight="1">
      <c r="A32" s="5"/>
      <c r="B32" s="27"/>
      <c r="C32" s="27"/>
      <c r="D32" s="27"/>
      <c r="E32" s="27"/>
      <c r="F32" s="27"/>
      <c r="G32" s="78"/>
      <c r="H32" s="31"/>
      <c r="I32" s="27"/>
      <c r="J32" s="27"/>
      <c r="K32" s="27"/>
      <c r="L32" s="27"/>
      <c r="M32" s="27"/>
      <c r="N32" s="27"/>
      <c r="O32" s="27"/>
      <c r="P32" s="27"/>
      <c r="Q32" s="27"/>
      <c r="R32" s="27"/>
      <c r="S32" s="27"/>
      <c r="T32" s="27"/>
      <c r="U32" s="27"/>
      <c r="V32" s="27"/>
      <c r="W32" s="27"/>
      <c r="X32" s="27"/>
      <c r="Y32" s="27"/>
      <c r="Z32" s="27"/>
      <c r="AA32" s="27"/>
      <c r="AB32" s="27"/>
    </row>
    <row r="33" ht="12.75" customHeight="1">
      <c r="A33" s="5"/>
      <c r="B33" s="27"/>
      <c r="C33" s="27"/>
      <c r="D33" s="27"/>
      <c r="E33" s="27"/>
      <c r="F33" s="27"/>
      <c r="G33" s="78"/>
      <c r="H33" s="31"/>
      <c r="I33" s="27" t="s">
        <v>3098</v>
      </c>
      <c r="J33" s="140" t="s">
        <v>3970</v>
      </c>
      <c r="K33" s="27"/>
      <c r="L33" s="27"/>
      <c r="M33" s="27"/>
      <c r="N33" s="27"/>
      <c r="O33" s="27"/>
      <c r="P33" s="27"/>
      <c r="Q33" s="27"/>
      <c r="R33" s="27"/>
      <c r="S33" s="27"/>
      <c r="T33" s="27"/>
      <c r="U33" s="27"/>
      <c r="V33" s="27"/>
      <c r="W33" s="27"/>
      <c r="X33" s="27"/>
      <c r="Y33" s="27"/>
      <c r="Z33" s="27"/>
      <c r="AA33" s="27"/>
      <c r="AB33" s="27"/>
    </row>
    <row r="34" ht="12.75" customHeight="1">
      <c r="A34" s="5"/>
      <c r="B34" s="27"/>
      <c r="C34" s="27"/>
      <c r="D34" s="27"/>
      <c r="E34" s="27"/>
      <c r="F34" s="27"/>
      <c r="G34" s="78"/>
      <c r="H34" s="31"/>
      <c r="I34" s="27"/>
      <c r="J34" s="27">
        <v>1.0</v>
      </c>
      <c r="K34" s="27" t="s">
        <v>2974</v>
      </c>
      <c r="L34" s="27"/>
      <c r="M34" s="27"/>
      <c r="N34" s="27"/>
      <c r="O34" s="27"/>
      <c r="P34" s="27"/>
      <c r="Q34" s="27"/>
      <c r="R34" s="27"/>
      <c r="S34" s="27"/>
      <c r="T34" s="27"/>
      <c r="U34" s="27"/>
      <c r="V34" s="27"/>
      <c r="W34" s="27"/>
      <c r="X34" s="27"/>
      <c r="Y34" s="27"/>
      <c r="Z34" s="27"/>
      <c r="AA34" s="27"/>
      <c r="AB34" s="27"/>
    </row>
    <row r="35" ht="12.75" customHeight="1">
      <c r="A35" s="5"/>
      <c r="B35" s="27"/>
      <c r="C35" s="27"/>
      <c r="D35" s="27"/>
      <c r="E35" s="27"/>
      <c r="F35" s="27"/>
      <c r="G35" s="78"/>
      <c r="H35" s="31"/>
      <c r="I35" s="27"/>
      <c r="J35" s="27">
        <v>2.0</v>
      </c>
      <c r="K35" s="27" t="s">
        <v>2975</v>
      </c>
      <c r="L35" s="27"/>
      <c r="M35" s="27"/>
      <c r="N35" s="27"/>
      <c r="O35" s="27"/>
      <c r="P35" s="27"/>
      <c r="Q35" s="27"/>
      <c r="R35" s="27"/>
      <c r="S35" s="27"/>
      <c r="T35" s="27"/>
      <c r="U35" s="27"/>
      <c r="V35" s="27"/>
      <c r="W35" s="27"/>
      <c r="X35" s="27"/>
      <c r="Y35" s="27"/>
      <c r="Z35" s="27"/>
      <c r="AA35" s="27"/>
      <c r="AB35" s="27"/>
    </row>
    <row r="36" ht="12.75" customHeight="1">
      <c r="A36" s="5"/>
      <c r="B36" s="27"/>
      <c r="C36" s="27"/>
      <c r="D36" s="27"/>
      <c r="E36" s="27"/>
      <c r="F36" s="27"/>
      <c r="G36" s="78"/>
      <c r="H36" s="31"/>
      <c r="I36" s="27"/>
      <c r="J36" s="27">
        <v>98.0</v>
      </c>
      <c r="K36" s="27" t="s">
        <v>3086</v>
      </c>
      <c r="L36" s="27"/>
      <c r="M36" s="27"/>
      <c r="N36" s="27"/>
      <c r="O36" s="27"/>
      <c r="P36" s="27"/>
      <c r="Q36" s="27"/>
      <c r="R36" s="27"/>
      <c r="S36" s="27"/>
      <c r="T36" s="27"/>
      <c r="U36" s="27"/>
      <c r="V36" s="27"/>
      <c r="W36" s="27"/>
      <c r="X36" s="27"/>
      <c r="Y36" s="27"/>
      <c r="Z36" s="27"/>
      <c r="AA36" s="27"/>
      <c r="AB36" s="27"/>
    </row>
    <row r="37" ht="12.75" customHeight="1">
      <c r="A37" s="5"/>
      <c r="B37" s="27"/>
      <c r="C37" s="27"/>
      <c r="D37" s="27"/>
      <c r="E37" s="27"/>
      <c r="F37" s="27"/>
      <c r="G37" s="78"/>
      <c r="H37" s="31"/>
      <c r="I37" s="27"/>
      <c r="J37" s="27"/>
      <c r="K37" s="27"/>
      <c r="L37" s="27"/>
      <c r="M37" s="27"/>
      <c r="N37" s="27"/>
      <c r="O37" s="27"/>
      <c r="P37" s="27"/>
      <c r="Q37" s="27"/>
      <c r="R37" s="27"/>
      <c r="S37" s="27"/>
      <c r="T37" s="27"/>
      <c r="U37" s="27"/>
      <c r="V37" s="27"/>
      <c r="W37" s="27"/>
      <c r="X37" s="27"/>
      <c r="Y37" s="27"/>
      <c r="Z37" s="27"/>
      <c r="AA37" s="27"/>
      <c r="AB37" s="27"/>
    </row>
    <row r="38" ht="12.75" customHeight="1">
      <c r="A38" s="5"/>
      <c r="B38" s="27"/>
      <c r="C38" s="27"/>
      <c r="D38" s="27"/>
      <c r="E38" s="27"/>
      <c r="F38" s="27"/>
      <c r="G38" s="78"/>
      <c r="H38" s="31"/>
      <c r="I38" s="27" t="s">
        <v>3100</v>
      </c>
      <c r="J38" s="140" t="s">
        <v>3971</v>
      </c>
      <c r="K38" s="27"/>
      <c r="L38" s="27"/>
      <c r="M38" s="27"/>
      <c r="N38" s="27"/>
      <c r="O38" s="27"/>
      <c r="P38" s="27"/>
      <c r="Q38" s="27"/>
      <c r="R38" s="27"/>
      <c r="S38" s="27"/>
      <c r="T38" s="27"/>
      <c r="U38" s="27"/>
      <c r="V38" s="27"/>
      <c r="W38" s="27"/>
      <c r="X38" s="27"/>
      <c r="Y38" s="27"/>
      <c r="Z38" s="27"/>
      <c r="AA38" s="27"/>
      <c r="AB38" s="27"/>
    </row>
    <row r="39" ht="12.75" customHeight="1">
      <c r="A39" s="5"/>
      <c r="B39" s="27"/>
      <c r="C39" s="27"/>
      <c r="D39" s="27"/>
      <c r="E39" s="27"/>
      <c r="F39" s="27"/>
      <c r="G39" s="78"/>
      <c r="H39" s="31"/>
      <c r="I39" s="27"/>
      <c r="J39" s="27">
        <v>1.0</v>
      </c>
      <c r="K39" s="27" t="s">
        <v>2974</v>
      </c>
      <c r="L39" s="27"/>
      <c r="M39" s="27"/>
      <c r="N39" s="27"/>
      <c r="O39" s="27"/>
      <c r="P39" s="27"/>
      <c r="Q39" s="27"/>
      <c r="R39" s="27"/>
      <c r="S39" s="27"/>
      <c r="T39" s="27"/>
      <c r="U39" s="27"/>
      <c r="V39" s="27"/>
      <c r="W39" s="27"/>
      <c r="X39" s="27"/>
      <c r="Y39" s="27"/>
      <c r="Z39" s="27"/>
      <c r="AA39" s="27"/>
      <c r="AB39" s="27"/>
    </row>
    <row r="40" ht="12.75" customHeight="1">
      <c r="A40" s="5"/>
      <c r="B40" s="27"/>
      <c r="C40" s="27"/>
      <c r="D40" s="27"/>
      <c r="E40" s="27"/>
      <c r="F40" s="27"/>
      <c r="G40" s="78"/>
      <c r="H40" s="31"/>
      <c r="I40" s="27"/>
      <c r="J40" s="27">
        <v>2.0</v>
      </c>
      <c r="K40" s="27" t="s">
        <v>2975</v>
      </c>
      <c r="L40" s="27"/>
      <c r="M40" s="27"/>
      <c r="N40" s="27"/>
      <c r="O40" s="27"/>
      <c r="P40" s="27"/>
      <c r="Q40" s="27"/>
      <c r="R40" s="27"/>
      <c r="S40" s="27"/>
      <c r="T40" s="27"/>
      <c r="U40" s="27"/>
      <c r="V40" s="27"/>
      <c r="W40" s="27"/>
      <c r="X40" s="27"/>
      <c r="Y40" s="27"/>
      <c r="Z40" s="27"/>
      <c r="AA40" s="27"/>
      <c r="AB40" s="27"/>
    </row>
    <row r="41" ht="12.75" customHeight="1">
      <c r="A41" s="5"/>
      <c r="B41" s="27"/>
      <c r="C41" s="27"/>
      <c r="D41" s="27"/>
      <c r="E41" s="27"/>
      <c r="F41" s="27"/>
      <c r="G41" s="78"/>
      <c r="H41" s="31"/>
      <c r="I41" s="27"/>
      <c r="J41" s="27">
        <v>98.0</v>
      </c>
      <c r="K41" s="27" t="s">
        <v>3086</v>
      </c>
      <c r="L41" s="27"/>
      <c r="M41" s="27"/>
      <c r="N41" s="27"/>
      <c r="O41" s="27"/>
      <c r="P41" s="27"/>
      <c r="Q41" s="27"/>
      <c r="R41" s="27"/>
      <c r="S41" s="27"/>
      <c r="T41" s="27"/>
      <c r="U41" s="27"/>
      <c r="V41" s="27"/>
      <c r="W41" s="27"/>
      <c r="X41" s="27"/>
      <c r="Y41" s="27"/>
      <c r="Z41" s="27"/>
      <c r="AA41" s="27"/>
      <c r="AB41" s="27"/>
    </row>
    <row r="42" ht="12.75" customHeight="1">
      <c r="A42" s="5"/>
      <c r="B42" s="27"/>
      <c r="C42" s="27"/>
      <c r="D42" s="27"/>
      <c r="E42" s="27"/>
      <c r="F42" s="27"/>
      <c r="G42" s="78"/>
      <c r="H42" s="31"/>
      <c r="I42" s="27"/>
      <c r="J42" s="27"/>
      <c r="K42" s="27"/>
      <c r="L42" s="27"/>
      <c r="M42" s="27"/>
      <c r="N42" s="27"/>
      <c r="O42" s="27"/>
      <c r="P42" s="27"/>
      <c r="Q42" s="27"/>
      <c r="R42" s="27"/>
      <c r="S42" s="27"/>
      <c r="T42" s="27"/>
      <c r="U42" s="27"/>
      <c r="V42" s="27"/>
      <c r="W42" s="27"/>
      <c r="X42" s="27"/>
      <c r="Y42" s="27"/>
      <c r="Z42" s="27"/>
      <c r="AA42" s="27"/>
      <c r="AB42" s="27"/>
    </row>
    <row r="43" ht="12.75" customHeight="1">
      <c r="A43" s="5"/>
      <c r="B43" s="27"/>
      <c r="C43" s="27"/>
      <c r="D43" s="27"/>
      <c r="E43" s="27"/>
      <c r="F43" s="27"/>
      <c r="G43" s="78"/>
      <c r="H43" s="31"/>
      <c r="I43" s="27" t="s">
        <v>3102</v>
      </c>
      <c r="J43" s="140" t="s">
        <v>3972</v>
      </c>
      <c r="K43" s="27"/>
      <c r="L43" s="27"/>
      <c r="M43" s="27"/>
      <c r="N43" s="27"/>
      <c r="O43" s="27"/>
      <c r="P43" s="27"/>
      <c r="Q43" s="27"/>
      <c r="R43" s="27"/>
      <c r="S43" s="27"/>
      <c r="T43" s="27"/>
      <c r="U43" s="27"/>
      <c r="V43" s="27"/>
      <c r="W43" s="27"/>
      <c r="X43" s="27"/>
      <c r="Y43" s="27"/>
      <c r="Z43" s="27"/>
      <c r="AA43" s="27"/>
      <c r="AB43" s="27"/>
    </row>
    <row r="44" ht="12.75" customHeight="1">
      <c r="A44" s="5"/>
      <c r="B44" s="27"/>
      <c r="C44" s="27"/>
      <c r="D44" s="27"/>
      <c r="E44" s="27"/>
      <c r="F44" s="27"/>
      <c r="G44" s="78"/>
      <c r="H44" s="31"/>
      <c r="I44" s="27"/>
      <c r="J44" s="27">
        <v>1.0</v>
      </c>
      <c r="K44" s="27" t="s">
        <v>2974</v>
      </c>
      <c r="L44" s="27"/>
      <c r="M44" s="27"/>
      <c r="N44" s="27"/>
      <c r="O44" s="27"/>
      <c r="P44" s="27"/>
      <c r="Q44" s="27"/>
      <c r="R44" s="27"/>
      <c r="S44" s="27"/>
      <c r="T44" s="27"/>
      <c r="U44" s="27"/>
      <c r="V44" s="27"/>
      <c r="W44" s="27"/>
      <c r="X44" s="27"/>
      <c r="Y44" s="27"/>
      <c r="Z44" s="27"/>
      <c r="AA44" s="27"/>
      <c r="AB44" s="27"/>
    </row>
    <row r="45" ht="12.75" customHeight="1">
      <c r="A45" s="5"/>
      <c r="B45" s="27"/>
      <c r="C45" s="27"/>
      <c r="D45" s="27"/>
      <c r="E45" s="27"/>
      <c r="F45" s="27"/>
      <c r="G45" s="78"/>
      <c r="H45" s="31"/>
      <c r="I45" s="27"/>
      <c r="J45" s="27">
        <v>2.0</v>
      </c>
      <c r="K45" s="27" t="s">
        <v>2975</v>
      </c>
      <c r="L45" s="27"/>
      <c r="M45" s="27"/>
      <c r="N45" s="27"/>
      <c r="O45" s="27"/>
      <c r="P45" s="27"/>
      <c r="Q45" s="27"/>
      <c r="R45" s="27"/>
      <c r="S45" s="27"/>
      <c r="T45" s="27"/>
      <c r="U45" s="27"/>
      <c r="V45" s="27"/>
      <c r="W45" s="27"/>
      <c r="X45" s="27"/>
      <c r="Y45" s="27"/>
      <c r="Z45" s="27"/>
      <c r="AA45" s="27"/>
      <c r="AB45" s="27"/>
    </row>
    <row r="46" ht="12.75" customHeight="1">
      <c r="A46" s="5"/>
      <c r="B46" s="27"/>
      <c r="C46" s="27"/>
      <c r="D46" s="27"/>
      <c r="E46" s="27"/>
      <c r="F46" s="27"/>
      <c r="G46" s="78"/>
      <c r="H46" s="31"/>
      <c r="I46" s="27"/>
      <c r="J46" s="27">
        <v>98.0</v>
      </c>
      <c r="K46" s="27" t="s">
        <v>3086</v>
      </c>
      <c r="L46" s="27"/>
      <c r="M46" s="27"/>
      <c r="N46" s="27"/>
      <c r="O46" s="27"/>
      <c r="P46" s="27"/>
      <c r="Q46" s="27"/>
      <c r="R46" s="27"/>
      <c r="S46" s="27"/>
      <c r="T46" s="27"/>
      <c r="U46" s="27"/>
      <c r="V46" s="27"/>
      <c r="W46" s="27"/>
      <c r="X46" s="27"/>
      <c r="Y46" s="27"/>
      <c r="Z46" s="27"/>
      <c r="AA46" s="27"/>
      <c r="AB46" s="27"/>
    </row>
    <row r="47" ht="12.75" customHeight="1">
      <c r="A47" s="5"/>
      <c r="B47" s="27"/>
      <c r="C47" s="27"/>
      <c r="D47" s="27"/>
      <c r="E47" s="27"/>
      <c r="F47" s="27"/>
      <c r="G47" s="78"/>
      <c r="H47" s="31"/>
      <c r="I47" s="27"/>
      <c r="J47" s="27"/>
      <c r="K47" s="27"/>
      <c r="L47" s="27"/>
      <c r="M47" s="27"/>
      <c r="N47" s="27"/>
      <c r="O47" s="27"/>
      <c r="P47" s="27"/>
      <c r="Q47" s="27"/>
      <c r="R47" s="27"/>
      <c r="S47" s="27"/>
      <c r="T47" s="27"/>
      <c r="U47" s="27"/>
      <c r="V47" s="27"/>
      <c r="W47" s="27"/>
      <c r="X47" s="27"/>
      <c r="Y47" s="27"/>
      <c r="Z47" s="27"/>
      <c r="AA47" s="27"/>
      <c r="AB47" s="27"/>
    </row>
    <row r="48" ht="12.75" customHeight="1">
      <c r="A48" s="5"/>
      <c r="B48" s="27"/>
      <c r="C48" s="27"/>
      <c r="D48" s="27"/>
      <c r="E48" s="27"/>
      <c r="F48" s="27"/>
      <c r="G48" s="78"/>
      <c r="H48" s="31"/>
      <c r="I48" s="27" t="s">
        <v>3104</v>
      </c>
      <c r="J48" s="140" t="s">
        <v>3973</v>
      </c>
      <c r="K48" s="27"/>
      <c r="L48" s="27"/>
      <c r="M48" s="27"/>
      <c r="N48" s="27"/>
      <c r="O48" s="27"/>
      <c r="P48" s="27"/>
      <c r="Q48" s="27"/>
      <c r="R48" s="27"/>
      <c r="S48" s="27"/>
      <c r="T48" s="27"/>
      <c r="U48" s="27"/>
      <c r="V48" s="27"/>
      <c r="W48" s="27"/>
      <c r="X48" s="27"/>
      <c r="Y48" s="27"/>
      <c r="Z48" s="27"/>
      <c r="AA48" s="27"/>
      <c r="AB48" s="27"/>
    </row>
    <row r="49" ht="12.75" customHeight="1">
      <c r="A49" s="5"/>
      <c r="B49" s="27"/>
      <c r="C49" s="27"/>
      <c r="D49" s="27"/>
      <c r="E49" s="27"/>
      <c r="F49" s="27"/>
      <c r="G49" s="78"/>
      <c r="H49" s="31"/>
      <c r="I49" s="27"/>
      <c r="J49" s="27">
        <v>1.0</v>
      </c>
      <c r="K49" s="27" t="s">
        <v>2974</v>
      </c>
      <c r="L49" s="27"/>
      <c r="M49" s="27"/>
      <c r="N49" s="27"/>
      <c r="O49" s="27"/>
      <c r="P49" s="27"/>
      <c r="Q49" s="27"/>
      <c r="R49" s="27"/>
      <c r="S49" s="27"/>
      <c r="T49" s="27"/>
      <c r="U49" s="27"/>
      <c r="V49" s="27"/>
      <c r="W49" s="27"/>
      <c r="X49" s="27"/>
      <c r="Y49" s="27"/>
      <c r="Z49" s="27"/>
      <c r="AA49" s="27"/>
      <c r="AB49" s="27"/>
    </row>
    <row r="50" ht="12.75" customHeight="1">
      <c r="A50" s="5"/>
      <c r="B50" s="27"/>
      <c r="C50" s="27"/>
      <c r="D50" s="27"/>
      <c r="E50" s="27"/>
      <c r="F50" s="27"/>
      <c r="G50" s="78"/>
      <c r="H50" s="31"/>
      <c r="I50" s="27"/>
      <c r="J50" s="27">
        <v>2.0</v>
      </c>
      <c r="K50" s="27" t="s">
        <v>2975</v>
      </c>
      <c r="L50" s="27"/>
      <c r="M50" s="27"/>
      <c r="N50" s="27"/>
      <c r="O50" s="27"/>
      <c r="P50" s="27"/>
      <c r="Q50" s="27"/>
      <c r="R50" s="27"/>
      <c r="S50" s="27"/>
      <c r="T50" s="27"/>
      <c r="U50" s="27"/>
      <c r="V50" s="27"/>
      <c r="W50" s="27"/>
      <c r="X50" s="27"/>
      <c r="Y50" s="27"/>
      <c r="Z50" s="27"/>
      <c r="AA50" s="27"/>
      <c r="AB50" s="27"/>
    </row>
    <row r="51" ht="12.75" customHeight="1">
      <c r="A51" s="5"/>
      <c r="B51" s="27"/>
      <c r="C51" s="27"/>
      <c r="D51" s="27"/>
      <c r="E51" s="27"/>
      <c r="F51" s="27"/>
      <c r="G51" s="78"/>
      <c r="H51" s="31"/>
      <c r="I51" s="27"/>
      <c r="J51" s="27">
        <v>98.0</v>
      </c>
      <c r="K51" s="27" t="s">
        <v>3086</v>
      </c>
      <c r="L51" s="27"/>
      <c r="M51" s="27"/>
      <c r="N51" s="27"/>
      <c r="O51" s="27"/>
      <c r="P51" s="27"/>
      <c r="Q51" s="27"/>
      <c r="R51" s="27"/>
      <c r="S51" s="27"/>
      <c r="T51" s="27"/>
      <c r="U51" s="27"/>
      <c r="V51" s="27"/>
      <c r="W51" s="27"/>
      <c r="X51" s="27"/>
      <c r="Y51" s="27"/>
      <c r="Z51" s="27"/>
      <c r="AA51" s="27"/>
      <c r="AB51" s="27"/>
    </row>
    <row r="52" ht="12.75" customHeight="1">
      <c r="A52" s="5"/>
      <c r="B52" s="27"/>
      <c r="C52" s="27"/>
      <c r="D52" s="27"/>
      <c r="E52" s="27"/>
      <c r="F52" s="27"/>
      <c r="G52" s="78"/>
      <c r="H52" s="31"/>
      <c r="I52" s="27"/>
      <c r="J52" s="27"/>
      <c r="K52" s="27"/>
      <c r="L52" s="27"/>
      <c r="M52" s="27"/>
      <c r="N52" s="27"/>
      <c r="O52" s="27"/>
      <c r="P52" s="27"/>
      <c r="Q52" s="27"/>
      <c r="R52" s="27"/>
      <c r="S52" s="27"/>
      <c r="T52" s="27"/>
      <c r="U52" s="27"/>
      <c r="V52" s="27"/>
      <c r="W52" s="27"/>
      <c r="X52" s="27"/>
      <c r="Y52" s="27"/>
      <c r="Z52" s="27"/>
      <c r="AA52" s="27"/>
      <c r="AB52" s="27"/>
    </row>
    <row r="53" ht="12.75" customHeight="1">
      <c r="A53" s="5"/>
      <c r="B53" s="27"/>
      <c r="C53" s="27"/>
      <c r="D53" s="27"/>
      <c r="E53" s="27"/>
      <c r="F53" s="27"/>
      <c r="G53" s="78"/>
      <c r="H53" s="31"/>
      <c r="I53" s="27" t="s">
        <v>3106</v>
      </c>
      <c r="J53" s="140" t="s">
        <v>3974</v>
      </c>
      <c r="K53" s="27"/>
      <c r="L53" s="27"/>
      <c r="M53" s="27"/>
      <c r="N53" s="27"/>
      <c r="O53" s="27"/>
      <c r="P53" s="27"/>
      <c r="Q53" s="27"/>
      <c r="R53" s="27"/>
      <c r="S53" s="27"/>
      <c r="T53" s="27"/>
      <c r="U53" s="27"/>
      <c r="V53" s="27"/>
      <c r="W53" s="27"/>
      <c r="X53" s="27"/>
      <c r="Y53" s="27"/>
      <c r="Z53" s="27"/>
      <c r="AA53" s="27"/>
      <c r="AB53" s="27"/>
    </row>
    <row r="54" ht="12.75" customHeight="1">
      <c r="A54" s="5"/>
      <c r="B54" s="27"/>
      <c r="C54" s="27"/>
      <c r="D54" s="27"/>
      <c r="E54" s="27"/>
      <c r="F54" s="27"/>
      <c r="G54" s="78"/>
      <c r="H54" s="31"/>
      <c r="I54" s="27"/>
      <c r="J54" s="27">
        <v>1.0</v>
      </c>
      <c r="K54" s="27" t="s">
        <v>2974</v>
      </c>
      <c r="L54" s="27"/>
      <c r="M54" s="27"/>
      <c r="N54" s="27"/>
      <c r="O54" s="27"/>
      <c r="P54" s="27"/>
      <c r="Q54" s="27"/>
      <c r="R54" s="27"/>
      <c r="S54" s="27"/>
      <c r="T54" s="27"/>
      <c r="U54" s="27"/>
      <c r="V54" s="27"/>
      <c r="W54" s="27"/>
      <c r="X54" s="27"/>
      <c r="Y54" s="27"/>
      <c r="Z54" s="27"/>
      <c r="AA54" s="27"/>
      <c r="AB54" s="27"/>
    </row>
    <row r="55" ht="12.75" customHeight="1">
      <c r="A55" s="5"/>
      <c r="B55" s="27"/>
      <c r="C55" s="27"/>
      <c r="D55" s="27"/>
      <c r="E55" s="27"/>
      <c r="F55" s="27"/>
      <c r="G55" s="78"/>
      <c r="H55" s="31"/>
      <c r="I55" s="27"/>
      <c r="J55" s="27">
        <v>2.0</v>
      </c>
      <c r="K55" s="27" t="s">
        <v>2975</v>
      </c>
      <c r="L55" s="27"/>
      <c r="M55" s="27"/>
      <c r="N55" s="27"/>
      <c r="O55" s="27"/>
      <c r="P55" s="27"/>
      <c r="Q55" s="27"/>
      <c r="R55" s="27"/>
      <c r="S55" s="27"/>
      <c r="T55" s="27"/>
      <c r="U55" s="27"/>
      <c r="V55" s="27"/>
      <c r="W55" s="27"/>
      <c r="X55" s="27"/>
      <c r="Y55" s="27"/>
      <c r="Z55" s="27"/>
      <c r="AA55" s="27"/>
      <c r="AB55" s="27"/>
    </row>
    <row r="56" ht="12.75" customHeight="1">
      <c r="A56" s="5"/>
      <c r="B56" s="27"/>
      <c r="C56" s="27"/>
      <c r="D56" s="27"/>
      <c r="E56" s="27"/>
      <c r="F56" s="27"/>
      <c r="G56" s="78"/>
      <c r="H56" s="31"/>
      <c r="I56" s="27"/>
      <c r="J56" s="27">
        <v>98.0</v>
      </c>
      <c r="K56" s="27" t="s">
        <v>3086</v>
      </c>
      <c r="L56" s="27"/>
      <c r="M56" s="27"/>
      <c r="N56" s="27"/>
      <c r="O56" s="27"/>
      <c r="P56" s="27"/>
      <c r="Q56" s="27"/>
      <c r="R56" s="27"/>
      <c r="S56" s="27"/>
      <c r="T56" s="27"/>
      <c r="U56" s="27"/>
      <c r="V56" s="27"/>
      <c r="W56" s="27"/>
      <c r="X56" s="27"/>
      <c r="Y56" s="27"/>
      <c r="Z56" s="27"/>
      <c r="AA56" s="27"/>
      <c r="AB56" s="27"/>
    </row>
    <row r="57" ht="12.75" customHeight="1">
      <c r="A57" s="5"/>
      <c r="B57" s="27"/>
      <c r="C57" s="27"/>
      <c r="D57" s="27"/>
      <c r="E57" s="27"/>
      <c r="F57" s="27"/>
      <c r="G57" s="78"/>
      <c r="H57" s="31"/>
      <c r="I57" s="27"/>
      <c r="J57" s="27"/>
      <c r="K57" s="27"/>
      <c r="L57" s="27"/>
      <c r="M57" s="27"/>
      <c r="N57" s="27"/>
      <c r="O57" s="27"/>
      <c r="P57" s="27"/>
      <c r="Q57" s="27"/>
      <c r="R57" s="27"/>
      <c r="S57" s="27"/>
      <c r="T57" s="27"/>
      <c r="U57" s="27"/>
      <c r="V57" s="27"/>
      <c r="W57" s="27"/>
      <c r="X57" s="27"/>
      <c r="Y57" s="27"/>
      <c r="Z57" s="27"/>
      <c r="AA57" s="27"/>
      <c r="AB57" s="27"/>
    </row>
    <row r="58" ht="12.75" customHeight="1">
      <c r="A58" s="27"/>
      <c r="B58" s="5"/>
      <c r="C58" s="27"/>
      <c r="D58" s="27"/>
      <c r="E58" s="27"/>
      <c r="F58" s="27"/>
      <c r="G58" s="78"/>
      <c r="H58" s="31"/>
      <c r="I58" s="27" t="s">
        <v>3108</v>
      </c>
      <c r="J58" s="140" t="s">
        <v>3975</v>
      </c>
      <c r="K58" s="27"/>
      <c r="L58" s="27"/>
      <c r="M58" s="27"/>
      <c r="N58" s="27"/>
      <c r="O58" s="27"/>
      <c r="P58" s="27"/>
      <c r="Q58" s="27"/>
      <c r="R58" s="27"/>
      <c r="S58" s="27"/>
      <c r="T58" s="27"/>
      <c r="U58" s="27"/>
      <c r="V58" s="27"/>
      <c r="W58" s="27"/>
      <c r="X58" s="27"/>
      <c r="Y58" s="27"/>
      <c r="Z58" s="27"/>
      <c r="AA58" s="27"/>
      <c r="AB58" s="27"/>
    </row>
    <row r="59" ht="12.75" customHeight="1">
      <c r="A59" s="5"/>
      <c r="B59" s="27"/>
      <c r="C59" s="27"/>
      <c r="D59" s="27"/>
      <c r="E59" s="27"/>
      <c r="F59" s="27"/>
      <c r="G59" s="78"/>
      <c r="H59" s="31"/>
      <c r="I59" s="27"/>
      <c r="J59" s="27">
        <v>1.0</v>
      </c>
      <c r="K59" s="27" t="s">
        <v>2974</v>
      </c>
      <c r="L59" s="27"/>
      <c r="M59" s="27"/>
      <c r="N59" s="27"/>
      <c r="O59" s="27"/>
      <c r="P59" s="27"/>
      <c r="Q59" s="27"/>
      <c r="R59" s="27"/>
      <c r="S59" s="27"/>
      <c r="T59" s="27"/>
      <c r="U59" s="27"/>
      <c r="V59" s="27"/>
      <c r="W59" s="27"/>
      <c r="X59" s="27"/>
      <c r="Y59" s="27"/>
      <c r="Z59" s="27"/>
      <c r="AA59" s="27"/>
      <c r="AB59" s="27"/>
    </row>
    <row r="60" ht="12.75" customHeight="1">
      <c r="A60" s="5"/>
      <c r="B60" s="27"/>
      <c r="C60" s="27"/>
      <c r="D60" s="27"/>
      <c r="E60" s="27"/>
      <c r="F60" s="27"/>
      <c r="G60" s="78"/>
      <c r="H60" s="31"/>
      <c r="I60" s="27"/>
      <c r="J60" s="27">
        <v>2.0</v>
      </c>
      <c r="K60" s="27" t="s">
        <v>2975</v>
      </c>
      <c r="L60" s="27"/>
      <c r="M60" s="27"/>
      <c r="N60" s="27"/>
      <c r="O60" s="27"/>
      <c r="P60" s="27"/>
      <c r="Q60" s="27"/>
      <c r="R60" s="27"/>
      <c r="S60" s="27"/>
      <c r="T60" s="27"/>
      <c r="U60" s="27"/>
      <c r="V60" s="27"/>
      <c r="W60" s="27"/>
      <c r="X60" s="27"/>
      <c r="Y60" s="27"/>
      <c r="Z60" s="27"/>
      <c r="AA60" s="27"/>
      <c r="AB60" s="27"/>
    </row>
    <row r="61" ht="12.75" customHeight="1">
      <c r="A61" s="5"/>
      <c r="B61" s="27"/>
      <c r="C61" s="27"/>
      <c r="D61" s="27"/>
      <c r="E61" s="27"/>
      <c r="F61" s="27"/>
      <c r="G61" s="78"/>
      <c r="H61" s="31"/>
      <c r="I61" s="27"/>
      <c r="J61" s="27">
        <v>98.0</v>
      </c>
      <c r="K61" s="27" t="s">
        <v>3086</v>
      </c>
      <c r="L61" s="27"/>
      <c r="M61" s="27"/>
      <c r="N61" s="27"/>
      <c r="O61" s="27"/>
      <c r="P61" s="27"/>
      <c r="Q61" s="27"/>
      <c r="R61" s="27"/>
      <c r="S61" s="27"/>
      <c r="T61" s="27"/>
      <c r="U61" s="27"/>
      <c r="V61" s="27"/>
      <c r="W61" s="27"/>
      <c r="X61" s="27"/>
      <c r="Y61" s="27"/>
      <c r="Z61" s="27"/>
      <c r="AA61" s="27"/>
      <c r="AB61" s="27"/>
    </row>
    <row r="62" ht="12.75" customHeight="1">
      <c r="A62" s="5"/>
      <c r="B62" s="27"/>
      <c r="C62" s="27"/>
      <c r="D62" s="27"/>
      <c r="E62" s="27"/>
      <c r="F62" s="27"/>
      <c r="G62" s="78"/>
      <c r="H62" s="31"/>
      <c r="I62" s="27"/>
      <c r="J62" s="27"/>
      <c r="K62" s="27"/>
      <c r="L62" s="27"/>
      <c r="M62" s="27"/>
      <c r="N62" s="27"/>
      <c r="O62" s="27"/>
      <c r="P62" s="27"/>
      <c r="Q62" s="27"/>
      <c r="R62" s="27"/>
      <c r="S62" s="27"/>
      <c r="T62" s="27"/>
      <c r="U62" s="27"/>
      <c r="V62" s="27"/>
      <c r="W62" s="27"/>
      <c r="X62" s="27"/>
      <c r="Y62" s="27"/>
      <c r="Z62" s="27"/>
      <c r="AA62" s="27"/>
      <c r="AB62" s="27"/>
    </row>
    <row r="63" ht="12.75" customHeight="1">
      <c r="A63" s="5"/>
      <c r="B63" s="27"/>
      <c r="C63" s="27"/>
      <c r="D63" s="27"/>
      <c r="E63" s="27"/>
      <c r="F63" s="27"/>
      <c r="G63" s="78"/>
      <c r="H63" s="31"/>
      <c r="I63" s="27" t="s">
        <v>3111</v>
      </c>
      <c r="J63" s="140" t="s">
        <v>3976</v>
      </c>
      <c r="K63" s="27"/>
      <c r="L63" s="27"/>
      <c r="M63" s="27"/>
      <c r="N63" s="27"/>
      <c r="O63" s="27"/>
      <c r="P63" s="27"/>
      <c r="Q63" s="27"/>
      <c r="R63" s="27"/>
      <c r="S63" s="27"/>
      <c r="T63" s="27"/>
      <c r="U63" s="27"/>
      <c r="V63" s="27"/>
      <c r="W63" s="27"/>
      <c r="X63" s="27"/>
      <c r="Y63" s="27"/>
      <c r="Z63" s="27"/>
      <c r="AA63" s="27"/>
      <c r="AB63" s="27"/>
    </row>
    <row r="64" ht="12.75" customHeight="1">
      <c r="A64" s="5"/>
      <c r="B64" s="27"/>
      <c r="C64" s="27"/>
      <c r="D64" s="27"/>
      <c r="E64" s="27"/>
      <c r="F64" s="27"/>
      <c r="G64" s="78"/>
      <c r="H64" s="31"/>
      <c r="I64" s="27"/>
      <c r="J64" s="27">
        <v>1.0</v>
      </c>
      <c r="K64" s="27" t="s">
        <v>2974</v>
      </c>
      <c r="L64" s="27"/>
      <c r="M64" s="27"/>
      <c r="N64" s="27"/>
      <c r="O64" s="27"/>
      <c r="P64" s="27"/>
      <c r="Q64" s="27"/>
      <c r="R64" s="27"/>
      <c r="S64" s="27"/>
      <c r="T64" s="27"/>
      <c r="U64" s="27"/>
      <c r="V64" s="27"/>
      <c r="W64" s="27"/>
      <c r="X64" s="27"/>
      <c r="Y64" s="27"/>
      <c r="Z64" s="27"/>
      <c r="AA64" s="27"/>
      <c r="AB64" s="27"/>
    </row>
    <row r="65" ht="12.75" customHeight="1">
      <c r="A65" s="5"/>
      <c r="B65" s="27"/>
      <c r="C65" s="27"/>
      <c r="D65" s="27"/>
      <c r="E65" s="27"/>
      <c r="F65" s="27"/>
      <c r="G65" s="78"/>
      <c r="H65" s="31"/>
      <c r="I65" s="27"/>
      <c r="J65" s="27">
        <v>2.0</v>
      </c>
      <c r="K65" s="27" t="s">
        <v>2975</v>
      </c>
      <c r="L65" s="27"/>
      <c r="M65" s="27"/>
      <c r="N65" s="27"/>
      <c r="O65" s="27"/>
      <c r="P65" s="27"/>
      <c r="Q65" s="27"/>
      <c r="R65" s="27"/>
      <c r="S65" s="27"/>
      <c r="T65" s="27"/>
      <c r="U65" s="27"/>
      <c r="V65" s="27"/>
      <c r="W65" s="27"/>
      <c r="X65" s="27"/>
      <c r="Y65" s="27"/>
      <c r="Z65" s="27"/>
      <c r="AA65" s="27"/>
      <c r="AB65" s="27"/>
    </row>
    <row r="66" ht="12.75" customHeight="1">
      <c r="A66" s="5"/>
      <c r="B66" s="27"/>
      <c r="C66" s="27"/>
      <c r="D66" s="27"/>
      <c r="E66" s="27"/>
      <c r="F66" s="27"/>
      <c r="G66" s="78"/>
      <c r="H66" s="31"/>
      <c r="I66" s="27"/>
      <c r="J66" s="27">
        <v>98.0</v>
      </c>
      <c r="K66" s="27" t="s">
        <v>3086</v>
      </c>
      <c r="L66" s="27"/>
      <c r="M66" s="27"/>
      <c r="N66" s="27"/>
      <c r="O66" s="27"/>
      <c r="P66" s="27"/>
      <c r="Q66" s="27"/>
      <c r="R66" s="27"/>
      <c r="S66" s="27"/>
      <c r="T66" s="27"/>
      <c r="U66" s="27"/>
      <c r="V66" s="27"/>
      <c r="W66" s="27"/>
      <c r="X66" s="27"/>
      <c r="Y66" s="27"/>
      <c r="Z66" s="27"/>
      <c r="AA66" s="27"/>
      <c r="AB66" s="27"/>
    </row>
    <row r="67" ht="12.75" customHeight="1">
      <c r="A67" s="5"/>
      <c r="B67" s="27"/>
      <c r="C67" s="27"/>
      <c r="D67" s="27"/>
      <c r="E67" s="27"/>
      <c r="F67" s="27"/>
      <c r="G67" s="78"/>
      <c r="H67" s="31"/>
      <c r="I67" s="27"/>
      <c r="J67" s="27"/>
      <c r="K67" s="27"/>
      <c r="L67" s="27"/>
      <c r="M67" s="27"/>
      <c r="N67" s="27"/>
      <c r="O67" s="27"/>
      <c r="P67" s="27"/>
      <c r="Q67" s="27"/>
      <c r="R67" s="27"/>
      <c r="S67" s="27"/>
      <c r="T67" s="27"/>
      <c r="U67" s="27"/>
      <c r="V67" s="27"/>
      <c r="W67" s="27"/>
      <c r="X67" s="27"/>
      <c r="Y67" s="27"/>
      <c r="Z67" s="27"/>
      <c r="AA67" s="27"/>
      <c r="AB67" s="27"/>
    </row>
    <row r="68" ht="12.75" customHeight="1">
      <c r="A68" s="5"/>
      <c r="B68" s="27"/>
      <c r="C68" s="27"/>
      <c r="D68" s="27"/>
      <c r="E68" s="27"/>
      <c r="F68" s="27"/>
      <c r="G68" s="78"/>
      <c r="H68" s="31"/>
      <c r="I68" s="27" t="s">
        <v>3977</v>
      </c>
      <c r="J68" s="27" t="s">
        <v>3978</v>
      </c>
      <c r="K68" s="27"/>
      <c r="L68" s="27" t="s">
        <v>3979</v>
      </c>
      <c r="M68" s="27"/>
      <c r="N68" s="27"/>
      <c r="O68" s="27"/>
      <c r="P68" s="27"/>
      <c r="Q68" s="27"/>
      <c r="R68" s="27"/>
      <c r="S68" s="27"/>
      <c r="T68" s="27"/>
      <c r="U68" s="27"/>
      <c r="V68" s="27"/>
      <c r="W68" s="27"/>
      <c r="X68" s="27"/>
      <c r="Y68" s="27"/>
      <c r="Z68" s="27"/>
      <c r="AA68" s="27"/>
      <c r="AB68" s="27"/>
    </row>
    <row r="69" ht="12.75" customHeight="1">
      <c r="A69" s="5"/>
      <c r="B69" s="27"/>
      <c r="C69" s="27"/>
      <c r="D69" s="27"/>
      <c r="E69" s="27"/>
      <c r="F69" s="27"/>
      <c r="G69" s="78"/>
      <c r="H69" s="31"/>
      <c r="I69" s="27"/>
      <c r="J69" s="27"/>
      <c r="K69" s="27"/>
      <c r="L69" s="27"/>
      <c r="M69" s="27"/>
      <c r="N69" s="27"/>
      <c r="O69" s="27"/>
      <c r="P69" s="27"/>
      <c r="Q69" s="27"/>
      <c r="R69" s="27"/>
      <c r="S69" s="27"/>
      <c r="T69" s="27"/>
      <c r="U69" s="27"/>
      <c r="V69" s="27"/>
      <c r="W69" s="27"/>
      <c r="X69" s="27"/>
      <c r="Y69" s="27"/>
      <c r="Z69" s="27"/>
      <c r="AA69" s="27"/>
      <c r="AB69" s="27"/>
    </row>
    <row r="70" ht="12.75" customHeight="1">
      <c r="A70" s="5"/>
      <c r="B70" s="27"/>
      <c r="C70" s="27"/>
      <c r="D70" s="27"/>
      <c r="E70" s="27"/>
      <c r="F70" s="27"/>
      <c r="G70" s="78"/>
      <c r="H70" s="31"/>
      <c r="I70" s="27"/>
      <c r="J70" s="27"/>
      <c r="K70" s="27"/>
      <c r="L70" s="27"/>
      <c r="M70" s="27"/>
      <c r="N70" s="27"/>
      <c r="O70" s="27"/>
      <c r="P70" s="27"/>
      <c r="Q70" s="27"/>
      <c r="R70" s="27"/>
      <c r="S70" s="27"/>
      <c r="T70" s="27"/>
      <c r="U70" s="27"/>
      <c r="V70" s="27"/>
      <c r="W70" s="27"/>
      <c r="X70" s="27"/>
      <c r="Y70" s="27"/>
      <c r="Z70" s="27"/>
      <c r="AA70" s="27"/>
      <c r="AB70" s="27"/>
    </row>
    <row r="71" ht="12.75" customHeight="1">
      <c r="A71" s="5"/>
      <c r="B71" s="27"/>
      <c r="C71" s="27"/>
      <c r="D71" s="27"/>
      <c r="E71" s="27"/>
      <c r="F71" s="27"/>
      <c r="G71" s="78"/>
      <c r="H71" s="31">
        <f>H6+0.01</f>
        <v>15.04</v>
      </c>
      <c r="I71" s="27" t="s">
        <v>3980</v>
      </c>
      <c r="J71" s="27"/>
      <c r="K71" s="27"/>
      <c r="L71" s="27"/>
      <c r="M71" s="27"/>
      <c r="N71" s="27"/>
      <c r="O71" s="27"/>
      <c r="P71" s="27"/>
      <c r="Q71" s="27"/>
      <c r="R71" s="27"/>
      <c r="S71" s="27"/>
      <c r="T71" s="27"/>
      <c r="U71" s="27"/>
      <c r="V71" s="27"/>
      <c r="W71" s="27"/>
      <c r="X71" s="27"/>
      <c r="Y71" s="27"/>
      <c r="Z71" s="27"/>
      <c r="AA71" s="27"/>
      <c r="AB71" s="27"/>
    </row>
    <row r="72" ht="12.75" customHeight="1">
      <c r="A72" s="5"/>
      <c r="B72" s="27"/>
      <c r="C72" s="27"/>
      <c r="D72" s="27"/>
      <c r="E72" s="27"/>
      <c r="F72" s="872"/>
      <c r="G72" s="78"/>
      <c r="H72" s="31"/>
      <c r="I72" s="27">
        <v>1.0</v>
      </c>
      <c r="J72" s="27" t="s">
        <v>3981</v>
      </c>
      <c r="K72" s="27"/>
      <c r="L72" s="27"/>
      <c r="M72" s="27"/>
      <c r="N72" s="27"/>
      <c r="O72" s="27"/>
      <c r="P72" s="27"/>
      <c r="Q72" s="27"/>
      <c r="R72" s="27"/>
      <c r="S72" s="27"/>
      <c r="T72" s="27"/>
      <c r="U72" s="27"/>
      <c r="V72" s="27"/>
      <c r="W72" s="27"/>
      <c r="X72" s="27"/>
      <c r="Y72" s="27"/>
      <c r="Z72" s="27"/>
      <c r="AA72" s="27"/>
      <c r="AB72" s="27"/>
    </row>
    <row r="73" ht="12.75" customHeight="1">
      <c r="A73" s="5"/>
      <c r="B73" s="27"/>
      <c r="C73" s="27"/>
      <c r="D73" s="27"/>
      <c r="E73" s="27"/>
      <c r="F73" s="872"/>
      <c r="G73" s="78"/>
      <c r="H73" s="31"/>
      <c r="I73" s="27">
        <v>2.0</v>
      </c>
      <c r="J73" s="27" t="s">
        <v>3982</v>
      </c>
      <c r="K73" s="27"/>
      <c r="L73" s="27"/>
      <c r="M73" s="27"/>
      <c r="N73" s="27"/>
      <c r="O73" s="27"/>
      <c r="P73" s="27"/>
      <c r="Q73" s="27"/>
      <c r="R73" s="27"/>
      <c r="S73" s="27"/>
      <c r="T73" s="27"/>
      <c r="U73" s="27"/>
      <c r="V73" s="27"/>
      <c r="W73" s="27"/>
      <c r="X73" s="27"/>
      <c r="Y73" s="27"/>
      <c r="Z73" s="27"/>
      <c r="AA73" s="27"/>
      <c r="AB73" s="27"/>
    </row>
    <row r="74" ht="12.75" customHeight="1">
      <c r="A74" s="5"/>
      <c r="B74" s="27"/>
      <c r="C74" s="27"/>
      <c r="D74" s="27"/>
      <c r="E74" s="27"/>
      <c r="F74" s="872"/>
      <c r="G74" s="78"/>
      <c r="H74" s="31"/>
      <c r="I74" s="27">
        <v>3.0</v>
      </c>
      <c r="J74" s="27" t="s">
        <v>3983</v>
      </c>
      <c r="K74" s="27"/>
      <c r="L74" s="27"/>
      <c r="M74" s="27"/>
      <c r="N74" s="27"/>
      <c r="O74" s="27"/>
      <c r="P74" s="27"/>
      <c r="Q74" s="27"/>
      <c r="R74" s="27"/>
      <c r="S74" s="27"/>
      <c r="T74" s="27"/>
      <c r="U74" s="27"/>
      <c r="V74" s="27"/>
      <c r="W74" s="27"/>
      <c r="X74" s="27"/>
      <c r="Y74" s="27"/>
      <c r="Z74" s="27"/>
      <c r="AA74" s="27"/>
      <c r="AB74" s="27"/>
    </row>
    <row r="75" ht="12.75" customHeight="1">
      <c r="A75" s="5"/>
      <c r="B75" s="27"/>
      <c r="C75" s="27"/>
      <c r="D75" s="27"/>
      <c r="E75" s="27"/>
      <c r="F75" s="872"/>
      <c r="G75" s="78"/>
      <c r="H75" s="31"/>
      <c r="I75" s="27">
        <v>98.0</v>
      </c>
      <c r="J75" s="27" t="s">
        <v>3086</v>
      </c>
      <c r="K75" s="27"/>
      <c r="L75" s="27"/>
      <c r="M75" s="27"/>
      <c r="N75" s="27"/>
      <c r="O75" s="27"/>
      <c r="P75" s="27"/>
      <c r="Q75" s="27"/>
      <c r="R75" s="27"/>
      <c r="S75" s="27"/>
      <c r="T75" s="27"/>
      <c r="U75" s="27"/>
      <c r="V75" s="27"/>
      <c r="W75" s="27"/>
      <c r="X75" s="27"/>
      <c r="Y75" s="27"/>
      <c r="Z75" s="27"/>
      <c r="AA75" s="27"/>
      <c r="AB75" s="27"/>
    </row>
    <row r="76" ht="12.75" customHeight="1">
      <c r="A76" s="5"/>
      <c r="B76" s="27"/>
      <c r="C76" s="27"/>
      <c r="D76" s="27"/>
      <c r="E76" s="27"/>
      <c r="F76" s="27"/>
      <c r="G76" s="78"/>
      <c r="H76" s="31"/>
      <c r="I76" s="5"/>
      <c r="J76" s="5"/>
      <c r="K76" s="27"/>
      <c r="L76" s="27"/>
      <c r="M76" s="27"/>
      <c r="N76" s="27"/>
      <c r="O76" s="27"/>
      <c r="P76" s="27"/>
      <c r="Q76" s="27"/>
      <c r="R76" s="27"/>
      <c r="S76" s="27"/>
      <c r="T76" s="27"/>
      <c r="U76" s="27"/>
      <c r="V76" s="27"/>
      <c r="W76" s="27"/>
      <c r="X76" s="27"/>
      <c r="Y76" s="27"/>
      <c r="Z76" s="27"/>
      <c r="AA76" s="27"/>
      <c r="AB76" s="27"/>
    </row>
    <row r="77" ht="12.75" customHeight="1">
      <c r="A77" s="5"/>
      <c r="B77" s="27"/>
      <c r="C77" s="27"/>
      <c r="D77" s="27"/>
      <c r="E77" s="27"/>
      <c r="F77" s="27"/>
      <c r="G77" s="78"/>
      <c r="H77" s="31">
        <f>H71+0.01</f>
        <v>15.05</v>
      </c>
      <c r="I77" s="222" t="s">
        <v>3984</v>
      </c>
      <c r="Y77" s="27"/>
      <c r="Z77" s="27"/>
      <c r="AA77" s="27"/>
      <c r="AB77" s="27"/>
    </row>
    <row r="78" ht="12.75" customHeight="1">
      <c r="A78" s="5"/>
      <c r="B78" s="27"/>
      <c r="C78" s="27"/>
      <c r="D78" s="27"/>
      <c r="E78" s="27"/>
      <c r="F78" s="27"/>
      <c r="G78" s="78"/>
      <c r="H78" s="31"/>
      <c r="Y78" s="27"/>
      <c r="Z78" s="27"/>
      <c r="AA78" s="27"/>
      <c r="AB78" s="27"/>
    </row>
    <row r="79" ht="12.75" customHeight="1">
      <c r="A79" s="5"/>
      <c r="B79" s="27"/>
      <c r="C79" s="27"/>
      <c r="D79" s="27"/>
      <c r="E79" s="27"/>
      <c r="F79" s="27"/>
      <c r="G79" s="78"/>
      <c r="H79" s="31"/>
      <c r="Y79" s="27"/>
      <c r="Z79" s="27"/>
      <c r="AA79" s="27"/>
      <c r="AB79" s="27"/>
    </row>
    <row r="80" ht="12.75" customHeight="1">
      <c r="A80" s="5"/>
      <c r="B80" s="27"/>
      <c r="C80" s="27"/>
      <c r="D80" s="27"/>
      <c r="E80" s="27"/>
      <c r="F80" s="872"/>
      <c r="G80" s="78"/>
      <c r="H80" s="31"/>
      <c r="I80" s="27"/>
      <c r="J80" s="27">
        <v>1.0</v>
      </c>
      <c r="K80" s="140" t="s">
        <v>2974</v>
      </c>
      <c r="L80" s="27"/>
      <c r="M80" s="27"/>
      <c r="N80" s="27"/>
      <c r="O80" s="27"/>
      <c r="P80" s="27"/>
      <c r="Q80" s="27"/>
      <c r="R80" s="27"/>
      <c r="S80" s="27"/>
      <c r="T80" s="27"/>
      <c r="U80" s="27"/>
      <c r="V80" s="27"/>
      <c r="W80" s="27"/>
      <c r="X80" s="27"/>
      <c r="Y80" s="27"/>
      <c r="Z80" s="27"/>
      <c r="AA80" s="27"/>
      <c r="AB80" s="27"/>
    </row>
    <row r="81" ht="12.75" customHeight="1">
      <c r="A81" s="5"/>
      <c r="B81" s="27"/>
      <c r="C81" s="27"/>
      <c r="D81" s="27"/>
      <c r="E81" s="27"/>
      <c r="F81" s="872"/>
      <c r="G81" s="78"/>
      <c r="H81" s="31"/>
      <c r="I81" s="27"/>
      <c r="J81" s="27">
        <v>2.0</v>
      </c>
      <c r="K81" s="140" t="s">
        <v>2975</v>
      </c>
      <c r="L81" s="5"/>
      <c r="M81" s="5"/>
      <c r="N81" s="27" t="s">
        <v>2976</v>
      </c>
      <c r="O81" s="27">
        <f>H103</f>
        <v>15.07</v>
      </c>
      <c r="P81" s="27"/>
      <c r="Q81" s="27"/>
      <c r="R81" s="27"/>
      <c r="S81" s="27"/>
      <c r="T81" s="27"/>
      <c r="U81" s="27"/>
      <c r="V81" s="27"/>
      <c r="W81" s="27"/>
      <c r="X81" s="27"/>
      <c r="Y81" s="27"/>
      <c r="Z81" s="27"/>
      <c r="AA81" s="27"/>
      <c r="AB81" s="27"/>
    </row>
    <row r="82" ht="12.75" customHeight="1">
      <c r="A82" s="5"/>
      <c r="B82" s="27"/>
      <c r="C82" s="27"/>
      <c r="D82" s="27"/>
      <c r="E82" s="27"/>
      <c r="F82" s="872"/>
      <c r="G82" s="78"/>
      <c r="H82" s="31"/>
      <c r="I82" s="27"/>
      <c r="J82" s="27">
        <v>98.0</v>
      </c>
      <c r="K82" s="140" t="s">
        <v>3086</v>
      </c>
      <c r="L82" s="5"/>
      <c r="M82" s="5"/>
      <c r="N82" s="27" t="s">
        <v>2976</v>
      </c>
      <c r="O82" s="27">
        <f>H103</f>
        <v>15.07</v>
      </c>
      <c r="P82" s="27"/>
      <c r="Q82" s="27"/>
      <c r="R82" s="27"/>
      <c r="S82" s="27"/>
      <c r="T82" s="27"/>
      <c r="U82" s="27"/>
      <c r="V82" s="27"/>
      <c r="W82" s="27"/>
      <c r="X82" s="27"/>
      <c r="Y82" s="27"/>
      <c r="Z82" s="27"/>
      <c r="AA82" s="27"/>
      <c r="AB82" s="27"/>
    </row>
    <row r="83" ht="12.75" customHeight="1">
      <c r="A83" s="5"/>
      <c r="B83" s="27"/>
      <c r="C83" s="27"/>
      <c r="D83" s="27"/>
      <c r="E83" s="27"/>
      <c r="F83" s="27"/>
      <c r="G83" s="78"/>
      <c r="H83" s="31"/>
      <c r="I83" s="27"/>
      <c r="J83" s="27"/>
      <c r="K83" s="27"/>
      <c r="L83" s="27"/>
      <c r="M83" s="27"/>
      <c r="N83" s="27"/>
      <c r="O83" s="27"/>
      <c r="P83" s="27"/>
      <c r="Q83" s="27"/>
      <c r="R83" s="27"/>
      <c r="S83" s="27"/>
      <c r="T83" s="27"/>
      <c r="U83" s="27"/>
      <c r="V83" s="27"/>
      <c r="W83" s="27"/>
      <c r="X83" s="27"/>
      <c r="Y83" s="27"/>
      <c r="Z83" s="27"/>
      <c r="AA83" s="27"/>
      <c r="AB83" s="27"/>
    </row>
    <row r="84" ht="12.75" customHeight="1">
      <c r="A84" s="5"/>
      <c r="B84" s="27"/>
      <c r="C84" s="27"/>
      <c r="D84" s="27"/>
      <c r="E84" s="27"/>
      <c r="F84" s="27"/>
      <c r="G84" s="78"/>
      <c r="H84" s="31">
        <f>H77+0.01</f>
        <v>15.06</v>
      </c>
      <c r="I84" s="27" t="s">
        <v>3985</v>
      </c>
      <c r="J84" s="27"/>
      <c r="K84" s="27"/>
      <c r="L84" s="27"/>
      <c r="M84" s="27"/>
      <c r="N84" s="27"/>
      <c r="O84" s="27"/>
      <c r="P84" s="27"/>
      <c r="Q84" s="27"/>
      <c r="R84" s="27"/>
      <c r="S84" s="27"/>
      <c r="T84" s="27"/>
      <c r="U84" s="27"/>
      <c r="V84" s="27"/>
      <c r="W84" s="27"/>
      <c r="X84" s="27"/>
      <c r="Y84" s="27"/>
      <c r="Z84" s="27"/>
      <c r="AA84" s="27"/>
      <c r="AB84" s="27"/>
    </row>
    <row r="85" ht="12.75" customHeight="1">
      <c r="A85" s="5"/>
      <c r="B85" s="27"/>
      <c r="C85" s="27"/>
      <c r="D85" s="27"/>
      <c r="E85" s="27"/>
      <c r="F85" s="27"/>
      <c r="G85" s="78"/>
      <c r="H85" s="31"/>
      <c r="I85" s="27"/>
      <c r="J85" s="27"/>
      <c r="K85" s="27"/>
      <c r="L85" s="27"/>
      <c r="M85" s="27"/>
      <c r="N85" s="27"/>
      <c r="O85" s="27"/>
      <c r="P85" s="27"/>
      <c r="Q85" s="27"/>
      <c r="R85" s="27"/>
      <c r="S85" s="27"/>
      <c r="T85" s="27"/>
      <c r="U85" s="27"/>
      <c r="V85" s="27"/>
      <c r="W85" s="27"/>
      <c r="X85" s="27"/>
      <c r="Y85" s="27"/>
      <c r="Z85" s="27"/>
      <c r="AA85" s="27"/>
      <c r="AB85" s="27"/>
    </row>
    <row r="86" ht="12.75" customHeight="1">
      <c r="A86" s="5"/>
      <c r="B86" s="27"/>
      <c r="C86" s="27"/>
      <c r="D86" s="27"/>
      <c r="E86" s="27"/>
      <c r="F86" s="27"/>
      <c r="G86" s="78"/>
      <c r="H86" s="31"/>
      <c r="I86" s="140" t="s">
        <v>3986</v>
      </c>
      <c r="J86" s="27"/>
      <c r="K86" s="27"/>
      <c r="L86" s="27"/>
      <c r="M86" s="27"/>
      <c r="N86" s="27"/>
      <c r="O86" s="27"/>
      <c r="P86" s="27"/>
      <c r="Q86" s="27"/>
      <c r="R86" s="27"/>
      <c r="S86" s="27"/>
      <c r="T86" s="27"/>
      <c r="U86" s="27"/>
      <c r="V86" s="27"/>
      <c r="W86" s="27"/>
      <c r="X86" s="27"/>
      <c r="Y86" s="27"/>
      <c r="Z86" s="27"/>
      <c r="AA86" s="27"/>
      <c r="AB86" s="27"/>
    </row>
    <row r="87" ht="12.75" customHeight="1">
      <c r="A87" s="5"/>
      <c r="B87" s="27"/>
      <c r="C87" s="27"/>
      <c r="D87" s="27"/>
      <c r="E87" s="27"/>
      <c r="F87" s="27"/>
      <c r="G87" s="78"/>
      <c r="H87" s="31"/>
      <c r="I87" s="27"/>
      <c r="J87" s="27" t="s">
        <v>3088</v>
      </c>
      <c r="K87" s="27" t="s">
        <v>3987</v>
      </c>
      <c r="L87" s="27"/>
      <c r="M87" s="27"/>
      <c r="N87" s="27"/>
      <c r="O87" s="27"/>
      <c r="P87" s="27"/>
      <c r="Q87" s="27"/>
      <c r="R87" s="27"/>
      <c r="S87" s="27"/>
      <c r="T87" s="27"/>
      <c r="U87" s="27"/>
      <c r="V87" s="27"/>
      <c r="W87" s="27"/>
      <c r="X87" s="27"/>
      <c r="Y87" s="27"/>
      <c r="Z87" s="27"/>
      <c r="AA87" s="27"/>
      <c r="AB87" s="27"/>
    </row>
    <row r="88" ht="12.75" customHeight="1">
      <c r="A88" s="5"/>
      <c r="B88" s="27"/>
      <c r="C88" s="27"/>
      <c r="D88" s="27"/>
      <c r="E88" s="27"/>
      <c r="F88" s="27"/>
      <c r="G88" s="78"/>
      <c r="H88" s="31"/>
      <c r="I88" s="27"/>
      <c r="J88" s="27" t="s">
        <v>3090</v>
      </c>
      <c r="K88" s="27" t="s">
        <v>3988</v>
      </c>
      <c r="L88" s="27"/>
      <c r="M88" s="27"/>
      <c r="N88" s="27"/>
      <c r="O88" s="27"/>
      <c r="P88" s="27"/>
      <c r="Q88" s="27"/>
      <c r="R88" s="27"/>
      <c r="S88" s="27"/>
      <c r="T88" s="27"/>
      <c r="U88" s="27"/>
      <c r="V88" s="27"/>
      <c r="W88" s="27"/>
      <c r="X88" s="27"/>
      <c r="Y88" s="27"/>
      <c r="Z88" s="27"/>
      <c r="AA88" s="27"/>
      <c r="AB88" s="27"/>
    </row>
    <row r="89" ht="12.75" customHeight="1">
      <c r="A89" s="5"/>
      <c r="B89" s="27"/>
      <c r="C89" s="27"/>
      <c r="D89" s="27"/>
      <c r="E89" s="27"/>
      <c r="F89" s="27"/>
      <c r="G89" s="78"/>
      <c r="H89" s="31"/>
      <c r="I89" s="27"/>
      <c r="J89" s="27" t="s">
        <v>3092</v>
      </c>
      <c r="K89" s="27" t="s">
        <v>3989</v>
      </c>
      <c r="L89" s="27"/>
      <c r="M89" s="27"/>
      <c r="N89" s="27"/>
      <c r="O89" s="27"/>
      <c r="P89" s="27"/>
      <c r="Q89" s="27"/>
      <c r="R89" s="27"/>
      <c r="S89" s="27"/>
      <c r="T89" s="27"/>
      <c r="U89" s="27"/>
      <c r="V89" s="27"/>
      <c r="W89" s="27"/>
      <c r="X89" s="27"/>
      <c r="Y89" s="27"/>
      <c r="Z89" s="27"/>
      <c r="AA89" s="27"/>
      <c r="AB89" s="27"/>
    </row>
    <row r="90" ht="12.75" customHeight="1">
      <c r="A90" s="5"/>
      <c r="B90" s="27"/>
      <c r="C90" s="27"/>
      <c r="D90" s="27"/>
      <c r="E90" s="27"/>
      <c r="F90" s="27"/>
      <c r="G90" s="78"/>
      <c r="H90" s="31"/>
      <c r="I90" s="27"/>
      <c r="J90" s="27" t="s">
        <v>3094</v>
      </c>
      <c r="K90" s="27" t="s">
        <v>3990</v>
      </c>
      <c r="L90" s="27"/>
      <c r="M90" s="27"/>
      <c r="N90" s="27"/>
      <c r="O90" s="27"/>
      <c r="P90" s="27"/>
      <c r="Q90" s="27"/>
      <c r="R90" s="27"/>
      <c r="S90" s="27"/>
      <c r="T90" s="27"/>
      <c r="U90" s="27"/>
      <c r="V90" s="27"/>
      <c r="W90" s="27"/>
      <c r="X90" s="27"/>
      <c r="Y90" s="27"/>
      <c r="Z90" s="27"/>
      <c r="AA90" s="27"/>
      <c r="AB90" s="27"/>
    </row>
    <row r="91" ht="12.75" customHeight="1">
      <c r="A91" s="5"/>
      <c r="B91" s="27"/>
      <c r="C91" s="27"/>
      <c r="D91" s="27"/>
      <c r="E91" s="27"/>
      <c r="F91" s="27"/>
      <c r="G91" s="78"/>
      <c r="H91" s="31"/>
      <c r="I91" s="27"/>
      <c r="J91" s="27" t="s">
        <v>3096</v>
      </c>
      <c r="K91" s="27" t="s">
        <v>3991</v>
      </c>
      <c r="L91" s="27"/>
      <c r="M91" s="27"/>
      <c r="N91" s="27"/>
      <c r="O91" s="27"/>
      <c r="P91" s="27"/>
      <c r="Q91" s="27"/>
      <c r="R91" s="27"/>
      <c r="S91" s="27"/>
      <c r="T91" s="27"/>
      <c r="U91" s="27"/>
      <c r="V91" s="27"/>
      <c r="W91" s="27"/>
      <c r="X91" s="27"/>
      <c r="Y91" s="27"/>
      <c r="Z91" s="27"/>
      <c r="AA91" s="27"/>
      <c r="AB91" s="27"/>
    </row>
    <row r="92" ht="12.75" customHeight="1">
      <c r="A92" s="5"/>
      <c r="B92" s="27"/>
      <c r="C92" s="27"/>
      <c r="D92" s="27"/>
      <c r="E92" s="27"/>
      <c r="F92" s="27"/>
      <c r="G92" s="78"/>
      <c r="H92" s="31"/>
      <c r="I92" s="27"/>
      <c r="J92" s="27" t="s">
        <v>3098</v>
      </c>
      <c r="K92" s="27" t="s">
        <v>3992</v>
      </c>
      <c r="L92" s="27"/>
      <c r="M92" s="27"/>
      <c r="N92" s="27"/>
      <c r="O92" s="27"/>
      <c r="P92" s="27"/>
      <c r="Q92" s="27"/>
      <c r="R92" s="27"/>
      <c r="S92" s="27"/>
      <c r="T92" s="27"/>
      <c r="U92" s="27"/>
      <c r="V92" s="27"/>
      <c r="W92" s="27"/>
      <c r="X92" s="27"/>
      <c r="Y92" s="27"/>
      <c r="Z92" s="27"/>
      <c r="AA92" s="27"/>
      <c r="AB92" s="27"/>
    </row>
    <row r="93" ht="12.75" customHeight="1">
      <c r="A93" s="5"/>
      <c r="B93" s="27"/>
      <c r="C93" s="27"/>
      <c r="D93" s="27"/>
      <c r="E93" s="27"/>
      <c r="F93" s="27"/>
      <c r="G93" s="78"/>
      <c r="H93" s="31"/>
      <c r="I93" s="27"/>
      <c r="J93" s="27" t="s">
        <v>3100</v>
      </c>
      <c r="K93" s="27" t="s">
        <v>3993</v>
      </c>
      <c r="L93" s="27"/>
      <c r="M93" s="27"/>
      <c r="N93" s="27"/>
      <c r="O93" s="27"/>
      <c r="P93" s="27"/>
      <c r="Q93" s="27"/>
      <c r="R93" s="27"/>
      <c r="S93" s="27"/>
      <c r="T93" s="27"/>
      <c r="U93" s="27"/>
      <c r="V93" s="27"/>
      <c r="W93" s="27"/>
      <c r="X93" s="27"/>
      <c r="Y93" s="27"/>
      <c r="Z93" s="27"/>
      <c r="AA93" s="27"/>
      <c r="AB93" s="27"/>
    </row>
    <row r="94" ht="12.75" customHeight="1">
      <c r="A94" s="5"/>
      <c r="B94" s="27"/>
      <c r="C94" s="27"/>
      <c r="D94" s="27"/>
      <c r="E94" s="27"/>
      <c r="F94" s="27"/>
      <c r="G94" s="78"/>
      <c r="H94" s="31"/>
      <c r="I94" s="27"/>
      <c r="J94" s="27" t="s">
        <v>3102</v>
      </c>
      <c r="K94" s="27" t="s">
        <v>3994</v>
      </c>
      <c r="L94" s="27"/>
      <c r="M94" s="27"/>
      <c r="N94" s="27"/>
      <c r="O94" s="27"/>
      <c r="P94" s="27"/>
      <c r="Q94" s="27"/>
      <c r="R94" s="27"/>
      <c r="S94" s="27"/>
      <c r="T94" s="27"/>
      <c r="U94" s="27"/>
      <c r="V94" s="27"/>
      <c r="W94" s="27"/>
      <c r="X94" s="27"/>
      <c r="Y94" s="27"/>
      <c r="Z94" s="27"/>
      <c r="AA94" s="27"/>
      <c r="AB94" s="27"/>
    </row>
    <row r="95" ht="12.75" customHeight="1">
      <c r="A95" s="5"/>
      <c r="B95" s="27"/>
      <c r="C95" s="27"/>
      <c r="D95" s="27"/>
      <c r="E95" s="27"/>
      <c r="F95" s="27"/>
      <c r="G95" s="78"/>
      <c r="H95" s="31"/>
      <c r="I95" s="27"/>
      <c r="J95" s="27" t="s">
        <v>3104</v>
      </c>
      <c r="K95" s="27" t="s">
        <v>3995</v>
      </c>
      <c r="L95" s="27"/>
      <c r="M95" s="27"/>
      <c r="N95" s="27"/>
      <c r="O95" s="27"/>
      <c r="P95" s="27"/>
      <c r="Q95" s="27"/>
      <c r="R95" s="27"/>
      <c r="S95" s="27"/>
      <c r="T95" s="27"/>
      <c r="U95" s="27"/>
      <c r="V95" s="27"/>
      <c r="W95" s="27"/>
      <c r="X95" s="27"/>
      <c r="Y95" s="27"/>
      <c r="Z95" s="27"/>
      <c r="AA95" s="27"/>
      <c r="AB95" s="27"/>
    </row>
    <row r="96" ht="12.75" customHeight="1">
      <c r="A96" s="5"/>
      <c r="B96" s="27"/>
      <c r="C96" s="27"/>
      <c r="D96" s="27"/>
      <c r="E96" s="27"/>
      <c r="F96" s="27"/>
      <c r="G96" s="78"/>
      <c r="H96" s="31"/>
      <c r="I96" s="27"/>
      <c r="J96" s="27" t="s">
        <v>3106</v>
      </c>
      <c r="K96" s="27" t="s">
        <v>3996</v>
      </c>
      <c r="L96" s="27"/>
      <c r="M96" s="27"/>
      <c r="N96" s="27"/>
      <c r="O96" s="27"/>
      <c r="P96" s="27"/>
      <c r="Q96" s="27"/>
      <c r="R96" s="27"/>
      <c r="S96" s="27"/>
      <c r="T96" s="27"/>
      <c r="U96" s="27"/>
      <c r="V96" s="27"/>
      <c r="W96" s="27"/>
      <c r="X96" s="27"/>
      <c r="Y96" s="27"/>
      <c r="Z96" s="27"/>
      <c r="AA96" s="27"/>
      <c r="AB96" s="27"/>
    </row>
    <row r="97" ht="12.75" customHeight="1">
      <c r="A97" s="5"/>
      <c r="B97" s="27"/>
      <c r="C97" s="27"/>
      <c r="D97" s="27"/>
      <c r="E97" s="27"/>
      <c r="F97" s="27"/>
      <c r="G97" s="78"/>
      <c r="H97" s="31"/>
      <c r="I97" s="27"/>
      <c r="J97" s="27" t="s">
        <v>3108</v>
      </c>
      <c r="K97" s="27" t="s">
        <v>3997</v>
      </c>
      <c r="L97" s="27"/>
      <c r="M97" s="27"/>
      <c r="N97" s="27"/>
      <c r="O97" s="27"/>
      <c r="P97" s="27"/>
      <c r="Q97" s="27"/>
      <c r="R97" s="27"/>
      <c r="S97" s="27"/>
      <c r="T97" s="27"/>
      <c r="U97" s="27"/>
      <c r="V97" s="27"/>
      <c r="W97" s="27"/>
      <c r="X97" s="27"/>
      <c r="Y97" s="27"/>
      <c r="Z97" s="27"/>
      <c r="AA97" s="27"/>
      <c r="AB97" s="27"/>
    </row>
    <row r="98" ht="12.75" customHeight="1">
      <c r="A98" s="5"/>
      <c r="B98" s="27"/>
      <c r="C98" s="27"/>
      <c r="D98" s="27"/>
      <c r="E98" s="27"/>
      <c r="F98" s="27"/>
      <c r="G98" s="78"/>
      <c r="H98" s="31"/>
      <c r="I98" s="27"/>
      <c r="J98" s="27" t="s">
        <v>3111</v>
      </c>
      <c r="K98" s="27" t="s">
        <v>3998</v>
      </c>
      <c r="L98" s="27"/>
      <c r="M98" s="27"/>
      <c r="N98" s="27"/>
      <c r="O98" s="27"/>
      <c r="P98" s="27"/>
      <c r="Q98" s="27"/>
      <c r="R98" s="27"/>
      <c r="S98" s="27"/>
      <c r="T98" s="27"/>
      <c r="U98" s="27"/>
      <c r="V98" s="27"/>
      <c r="W98" s="27"/>
      <c r="X98" s="27"/>
      <c r="Y98" s="27"/>
      <c r="Z98" s="27"/>
      <c r="AA98" s="27"/>
      <c r="AB98" s="27"/>
    </row>
    <row r="99" ht="12.75" customHeight="1">
      <c r="A99" s="5"/>
      <c r="B99" s="27"/>
      <c r="C99" s="27"/>
      <c r="D99" s="27"/>
      <c r="E99" s="27"/>
      <c r="F99" s="27"/>
      <c r="G99" s="78"/>
      <c r="H99" s="31"/>
      <c r="I99" s="27"/>
      <c r="J99" s="27" t="s">
        <v>3113</v>
      </c>
      <c r="K99" s="27" t="s">
        <v>3999</v>
      </c>
      <c r="L99" s="27"/>
      <c r="M99" s="27"/>
      <c r="N99" s="27"/>
      <c r="O99" s="27"/>
      <c r="P99" s="27"/>
      <c r="Q99" s="27"/>
      <c r="R99" s="27"/>
      <c r="S99" s="27"/>
      <c r="T99" s="27"/>
      <c r="U99" s="27"/>
      <c r="V99" s="27"/>
      <c r="W99" s="27"/>
      <c r="X99" s="27"/>
      <c r="Y99" s="27"/>
      <c r="Z99" s="27"/>
      <c r="AA99" s="27"/>
      <c r="AB99" s="27"/>
    </row>
    <row r="100" ht="12.75" customHeight="1">
      <c r="A100" s="5"/>
      <c r="B100" s="27"/>
      <c r="C100" s="27"/>
      <c r="D100" s="27"/>
      <c r="E100" s="27"/>
      <c r="F100" s="27"/>
      <c r="G100" s="78"/>
      <c r="H100" s="31"/>
      <c r="I100" s="27"/>
      <c r="J100" s="27" t="s">
        <v>4000</v>
      </c>
      <c r="K100" s="27" t="s">
        <v>4001</v>
      </c>
      <c r="L100" s="27"/>
      <c r="M100" s="27"/>
      <c r="N100" s="27"/>
      <c r="O100" s="27"/>
      <c r="P100" s="27"/>
      <c r="Q100" s="27"/>
      <c r="R100" s="27"/>
      <c r="S100" s="27"/>
      <c r="T100" s="27"/>
      <c r="U100" s="27"/>
      <c r="V100" s="27"/>
      <c r="W100" s="27"/>
      <c r="X100" s="27"/>
      <c r="Y100" s="27"/>
      <c r="Z100" s="27"/>
      <c r="AA100" s="27"/>
      <c r="AB100" s="27"/>
    </row>
    <row r="101" ht="12.75" customHeight="1">
      <c r="A101" s="5"/>
      <c r="B101" s="27"/>
      <c r="C101" s="27"/>
      <c r="D101" s="27"/>
      <c r="E101" s="27"/>
      <c r="F101" s="27"/>
      <c r="G101" s="78"/>
      <c r="H101" s="31"/>
      <c r="I101" s="27"/>
      <c r="J101" s="27"/>
      <c r="K101" s="27"/>
      <c r="L101" s="27"/>
      <c r="M101" s="27"/>
      <c r="N101" s="27"/>
      <c r="O101" s="27"/>
      <c r="P101" s="27"/>
      <c r="Q101" s="27"/>
      <c r="R101" s="27"/>
      <c r="S101" s="27"/>
      <c r="T101" s="27"/>
      <c r="U101" s="27"/>
      <c r="V101" s="27"/>
      <c r="W101" s="27"/>
      <c r="X101" s="27"/>
      <c r="Y101" s="27"/>
      <c r="Z101" s="27"/>
      <c r="AA101" s="27"/>
      <c r="AB101" s="27"/>
    </row>
    <row r="102" ht="12.75" customHeight="1">
      <c r="A102" s="5"/>
      <c r="B102" s="27"/>
      <c r="C102" s="27"/>
      <c r="D102" s="27"/>
      <c r="E102" s="27"/>
      <c r="F102" s="27"/>
      <c r="G102" s="78"/>
      <c r="H102" s="31"/>
      <c r="I102" s="27"/>
      <c r="J102" s="27"/>
      <c r="K102" s="27"/>
      <c r="L102" s="27"/>
      <c r="M102" s="27"/>
      <c r="N102" s="27"/>
      <c r="O102" s="27"/>
      <c r="P102" s="27"/>
      <c r="Q102" s="27"/>
      <c r="R102" s="27"/>
      <c r="S102" s="27"/>
      <c r="T102" s="27"/>
      <c r="U102" s="27"/>
      <c r="V102" s="27"/>
      <c r="W102" s="27"/>
      <c r="X102" s="27"/>
      <c r="Y102" s="27"/>
      <c r="Z102" s="27"/>
      <c r="AA102" s="27"/>
      <c r="AB102" s="27"/>
    </row>
    <row r="103" ht="12.75" customHeight="1">
      <c r="A103" s="5"/>
      <c r="B103" s="27"/>
      <c r="C103" s="27"/>
      <c r="D103" s="27"/>
      <c r="E103" s="27"/>
      <c r="F103" s="27"/>
      <c r="G103" s="78"/>
      <c r="H103" s="31">
        <f>H84+0.01</f>
        <v>15.07</v>
      </c>
      <c r="I103" s="27" t="s">
        <v>4002</v>
      </c>
      <c r="J103" s="27"/>
      <c r="K103" s="27"/>
      <c r="L103" s="27"/>
      <c r="M103" s="27"/>
      <c r="N103" s="27"/>
      <c r="O103" s="27"/>
      <c r="P103" s="27"/>
      <c r="Q103" s="27"/>
      <c r="R103" s="27"/>
      <c r="S103" s="27"/>
      <c r="T103" s="27"/>
      <c r="U103" s="27"/>
      <c r="V103" s="27"/>
      <c r="W103" s="27"/>
      <c r="X103" s="27"/>
      <c r="Y103" s="27"/>
      <c r="Z103" s="27"/>
      <c r="AA103" s="27"/>
      <c r="AB103" s="27"/>
    </row>
    <row r="104" ht="12.75" customHeight="1">
      <c r="A104" s="5"/>
      <c r="B104" s="27"/>
      <c r="C104" s="27"/>
      <c r="D104" s="27"/>
      <c r="E104" s="27"/>
      <c r="F104" s="27"/>
      <c r="G104" s="78"/>
      <c r="H104" s="31"/>
      <c r="I104" s="27"/>
      <c r="J104" s="27">
        <v>1.0</v>
      </c>
      <c r="K104" s="27" t="s">
        <v>2974</v>
      </c>
      <c r="L104" s="27"/>
      <c r="M104" s="27"/>
      <c r="N104" s="27"/>
      <c r="O104" s="27"/>
      <c r="P104" s="27"/>
      <c r="Q104" s="27"/>
      <c r="R104" s="27"/>
      <c r="S104" s="27"/>
      <c r="T104" s="27"/>
      <c r="U104" s="27"/>
      <c r="V104" s="27"/>
      <c r="W104" s="27"/>
      <c r="X104" s="27"/>
      <c r="Y104" s="27"/>
      <c r="Z104" s="27"/>
      <c r="AA104" s="27"/>
      <c r="AB104" s="27"/>
    </row>
    <row r="105" ht="12.75" customHeight="1">
      <c r="A105" s="5"/>
      <c r="B105" s="27"/>
      <c r="C105" s="27"/>
      <c r="D105" s="27"/>
      <c r="E105" s="27"/>
      <c r="F105" s="27"/>
      <c r="G105" s="78"/>
      <c r="H105" s="31"/>
      <c r="I105" s="27"/>
      <c r="J105" s="27">
        <v>2.0</v>
      </c>
      <c r="K105" s="27" t="s">
        <v>2975</v>
      </c>
      <c r="L105" s="27"/>
      <c r="M105" s="27"/>
      <c r="N105" s="27" t="s">
        <v>2976</v>
      </c>
      <c r="O105" s="27">
        <f>H121</f>
        <v>15.09</v>
      </c>
      <c r="P105" s="27"/>
      <c r="Q105" s="27"/>
      <c r="R105" s="27"/>
      <c r="S105" s="27"/>
      <c r="T105" s="27"/>
      <c r="U105" s="27"/>
      <c r="V105" s="27"/>
      <c r="W105" s="27"/>
      <c r="X105" s="27"/>
      <c r="Y105" s="27"/>
      <c r="Z105" s="27"/>
      <c r="AA105" s="27"/>
      <c r="AB105" s="27"/>
    </row>
    <row r="106" ht="12.75" customHeight="1">
      <c r="A106" s="5"/>
      <c r="B106" s="27"/>
      <c r="C106" s="27"/>
      <c r="D106" s="27"/>
      <c r="E106" s="27"/>
      <c r="F106" s="27"/>
      <c r="G106" s="78"/>
      <c r="H106" s="31"/>
      <c r="I106" s="27"/>
      <c r="J106" s="27">
        <v>98.0</v>
      </c>
      <c r="K106" s="27" t="s">
        <v>3086</v>
      </c>
      <c r="L106" s="27"/>
      <c r="M106" s="27"/>
      <c r="N106" s="27" t="s">
        <v>2976</v>
      </c>
      <c r="O106" s="27">
        <f>H121</f>
        <v>15.09</v>
      </c>
      <c r="P106" s="27"/>
      <c r="Q106" s="27"/>
      <c r="R106" s="27"/>
      <c r="S106" s="27"/>
      <c r="T106" s="27"/>
      <c r="U106" s="27"/>
      <c r="V106" s="27"/>
      <c r="W106" s="27"/>
      <c r="X106" s="27"/>
      <c r="Y106" s="27"/>
      <c r="Z106" s="27"/>
      <c r="AA106" s="27"/>
      <c r="AB106" s="27"/>
    </row>
    <row r="107" ht="12.75" customHeight="1">
      <c r="A107" s="5"/>
      <c r="B107" s="27"/>
      <c r="C107" s="27"/>
      <c r="D107" s="27"/>
      <c r="E107" s="27"/>
      <c r="F107" s="27"/>
      <c r="G107" s="78"/>
      <c r="H107" s="31"/>
      <c r="I107" s="27"/>
      <c r="J107" s="27"/>
      <c r="K107" s="27"/>
      <c r="L107" s="27"/>
      <c r="M107" s="27"/>
      <c r="N107" s="27"/>
      <c r="O107" s="27"/>
      <c r="P107" s="27"/>
      <c r="Q107" s="27"/>
      <c r="R107" s="27"/>
      <c r="S107" s="27"/>
      <c r="T107" s="27"/>
      <c r="U107" s="27"/>
      <c r="V107" s="27"/>
      <c r="W107" s="27"/>
      <c r="X107" s="27"/>
      <c r="Y107" s="27"/>
      <c r="Z107" s="27"/>
      <c r="AA107" s="27"/>
      <c r="AB107" s="27"/>
    </row>
    <row r="108" ht="12.75" customHeight="1">
      <c r="A108" s="5"/>
      <c r="B108" s="27"/>
      <c r="C108" s="27"/>
      <c r="D108" s="27"/>
      <c r="E108" s="27"/>
      <c r="F108" s="27"/>
      <c r="G108" s="78"/>
      <c r="H108" s="31"/>
      <c r="I108" s="27"/>
      <c r="J108" s="27"/>
      <c r="K108" s="27"/>
      <c r="L108" s="27"/>
      <c r="M108" s="27"/>
      <c r="N108" s="27"/>
      <c r="O108" s="27"/>
      <c r="P108" s="27"/>
      <c r="Q108" s="27"/>
      <c r="R108" s="27"/>
      <c r="S108" s="27"/>
      <c r="T108" s="27"/>
      <c r="U108" s="27"/>
      <c r="V108" s="27"/>
      <c r="W108" s="27"/>
      <c r="X108" s="27"/>
      <c r="Y108" s="27"/>
      <c r="Z108" s="27"/>
      <c r="AA108" s="27"/>
      <c r="AB108" s="27"/>
    </row>
    <row r="109" ht="12.75" customHeight="1">
      <c r="A109" s="5"/>
      <c r="B109" s="27"/>
      <c r="C109" s="27"/>
      <c r="D109" s="27"/>
      <c r="E109" s="27"/>
      <c r="F109" s="27"/>
      <c r="G109" s="78"/>
      <c r="H109" s="31">
        <f>H103+0.01</f>
        <v>15.08</v>
      </c>
      <c r="I109" s="27" t="s">
        <v>4003</v>
      </c>
      <c r="J109" s="27"/>
      <c r="K109" s="27"/>
      <c r="L109" s="27"/>
      <c r="M109" s="27"/>
      <c r="N109" s="27"/>
      <c r="O109" s="27"/>
      <c r="P109" s="27"/>
      <c r="Q109" s="27"/>
      <c r="R109" s="27"/>
      <c r="S109" s="27"/>
      <c r="T109" s="27"/>
      <c r="U109" s="27"/>
      <c r="V109" s="27"/>
      <c r="W109" s="27"/>
      <c r="X109" s="27"/>
      <c r="Y109" s="27"/>
      <c r="Z109" s="27"/>
      <c r="AA109" s="27"/>
      <c r="AB109" s="27"/>
    </row>
    <row r="110" ht="12.75" customHeight="1">
      <c r="A110" s="5"/>
      <c r="B110" s="27"/>
      <c r="C110" s="27"/>
      <c r="D110" s="27"/>
      <c r="E110" s="27"/>
      <c r="F110" s="27"/>
      <c r="G110" s="78"/>
      <c r="H110" s="31"/>
      <c r="I110" s="27" t="s">
        <v>4004</v>
      </c>
      <c r="J110" s="27"/>
      <c r="K110" s="27"/>
      <c r="L110" s="27"/>
      <c r="M110" s="27"/>
      <c r="N110" s="27"/>
      <c r="O110" s="27"/>
      <c r="P110" s="27"/>
      <c r="Q110" s="27"/>
      <c r="R110" s="27"/>
      <c r="S110" s="27"/>
      <c r="T110" s="27"/>
      <c r="U110" s="27"/>
      <c r="V110" s="27"/>
      <c r="W110" s="27"/>
      <c r="X110" s="27"/>
      <c r="Y110" s="27"/>
      <c r="Z110" s="27"/>
      <c r="AA110" s="27"/>
      <c r="AB110" s="27"/>
    </row>
    <row r="111" ht="12.75" customHeight="1">
      <c r="A111" s="5"/>
      <c r="B111" s="27"/>
      <c r="C111" s="27"/>
      <c r="D111" s="27"/>
      <c r="E111" s="27"/>
      <c r="F111" s="27"/>
      <c r="G111" s="78"/>
      <c r="H111" s="31"/>
      <c r="I111" s="27"/>
      <c r="J111" s="27" t="s">
        <v>3964</v>
      </c>
      <c r="K111" s="27" t="s">
        <v>4005</v>
      </c>
      <c r="L111" s="27"/>
      <c r="M111" s="27"/>
      <c r="N111" s="27"/>
      <c r="O111" s="27"/>
      <c r="P111" s="27"/>
      <c r="Q111" s="27"/>
      <c r="R111" s="27"/>
      <c r="S111" s="27"/>
      <c r="T111" s="27"/>
      <c r="U111" s="27"/>
      <c r="V111" s="27"/>
      <c r="W111" s="27"/>
      <c r="X111" s="27"/>
      <c r="Y111" s="27"/>
      <c r="Z111" s="27"/>
      <c r="AA111" s="27"/>
      <c r="AB111" s="27"/>
    </row>
    <row r="112" ht="12.75" customHeight="1">
      <c r="A112" s="5"/>
      <c r="B112" s="27"/>
      <c r="C112" s="27"/>
      <c r="D112" s="27"/>
      <c r="E112" s="27"/>
      <c r="F112" s="27"/>
      <c r="G112" s="78"/>
      <c r="H112" s="31"/>
      <c r="I112" s="27"/>
      <c r="J112" s="27" t="s">
        <v>3758</v>
      </c>
      <c r="K112" s="27" t="s">
        <v>4006</v>
      </c>
      <c r="L112" s="27"/>
      <c r="M112" s="27"/>
      <c r="N112" s="27"/>
      <c r="O112" s="27"/>
      <c r="P112" s="27"/>
      <c r="Q112" s="27"/>
      <c r="R112" s="27"/>
      <c r="S112" s="27"/>
      <c r="T112" s="27"/>
      <c r="U112" s="27"/>
      <c r="V112" s="27"/>
      <c r="W112" s="27"/>
      <c r="X112" s="27"/>
      <c r="Y112" s="27"/>
      <c r="Z112" s="27"/>
      <c r="AA112" s="27"/>
      <c r="AB112" s="27"/>
    </row>
    <row r="113" ht="12.75" customHeight="1">
      <c r="A113" s="5"/>
      <c r="B113" s="27"/>
      <c r="C113" s="27"/>
      <c r="D113" s="27"/>
      <c r="E113" s="27"/>
      <c r="F113" s="27"/>
      <c r="G113" s="78"/>
      <c r="H113" s="31"/>
      <c r="I113" s="27"/>
      <c r="J113" s="27" t="s">
        <v>3760</v>
      </c>
      <c r="K113" s="27" t="s">
        <v>4007</v>
      </c>
      <c r="L113" s="27"/>
      <c r="M113" s="27"/>
      <c r="N113" s="27"/>
      <c r="O113" s="27"/>
      <c r="P113" s="27"/>
      <c r="Q113" s="27"/>
      <c r="R113" s="27"/>
      <c r="S113" s="27"/>
      <c r="T113" s="27"/>
      <c r="U113" s="27"/>
      <c r="V113" s="27"/>
      <c r="W113" s="27"/>
      <c r="X113" s="27"/>
      <c r="Y113" s="27"/>
      <c r="Z113" s="27"/>
      <c r="AA113" s="27"/>
      <c r="AB113" s="27"/>
    </row>
    <row r="114" ht="12.75" customHeight="1">
      <c r="A114" s="5"/>
      <c r="B114" s="27"/>
      <c r="C114" s="27"/>
      <c r="D114" s="27"/>
      <c r="E114" s="27"/>
      <c r="F114" s="27"/>
      <c r="G114" s="78"/>
      <c r="H114" s="31"/>
      <c r="I114" s="27"/>
      <c r="J114" s="27" t="s">
        <v>3762</v>
      </c>
      <c r="K114" s="27" t="s">
        <v>4008</v>
      </c>
      <c r="L114" s="27"/>
      <c r="M114" s="27"/>
      <c r="N114" s="27"/>
      <c r="O114" s="27"/>
      <c r="P114" s="27"/>
      <c r="Q114" s="27"/>
      <c r="R114" s="27"/>
      <c r="S114" s="27"/>
      <c r="T114" s="27"/>
      <c r="U114" s="27"/>
      <c r="V114" s="27"/>
      <c r="W114" s="27"/>
      <c r="X114" s="27"/>
      <c r="Y114" s="27"/>
      <c r="Z114" s="27"/>
      <c r="AA114" s="27"/>
      <c r="AB114" s="27"/>
    </row>
    <row r="115" ht="12.75" customHeight="1">
      <c r="A115" s="5"/>
      <c r="B115" s="27"/>
      <c r="C115" s="27"/>
      <c r="D115" s="27"/>
      <c r="E115" s="27"/>
      <c r="F115" s="27"/>
      <c r="G115" s="78"/>
      <c r="H115" s="31"/>
      <c r="I115" s="27"/>
      <c r="J115" s="27" t="s">
        <v>4009</v>
      </c>
      <c r="K115" s="27" t="s">
        <v>4010</v>
      </c>
      <c r="L115" s="27"/>
      <c r="M115" s="27"/>
      <c r="N115" s="27"/>
      <c r="O115" s="27"/>
      <c r="P115" s="27"/>
      <c r="Q115" s="27"/>
      <c r="R115" s="27"/>
      <c r="S115" s="27"/>
      <c r="T115" s="27"/>
      <c r="U115" s="27"/>
      <c r="V115" s="27"/>
      <c r="W115" s="27"/>
      <c r="X115" s="27"/>
      <c r="Y115" s="27"/>
      <c r="Z115" s="27"/>
      <c r="AA115" s="27"/>
      <c r="AB115" s="27"/>
    </row>
    <row r="116" ht="12.75" customHeight="1">
      <c r="A116" s="5"/>
      <c r="B116" s="27"/>
      <c r="C116" s="27"/>
      <c r="D116" s="27"/>
      <c r="E116" s="27"/>
      <c r="F116" s="27"/>
      <c r="G116" s="78"/>
      <c r="H116" s="31"/>
      <c r="I116" s="27"/>
      <c r="J116" s="27" t="s">
        <v>4011</v>
      </c>
      <c r="K116" s="27" t="s">
        <v>4012</v>
      </c>
      <c r="L116" s="27"/>
      <c r="M116" s="27"/>
      <c r="N116" s="27"/>
      <c r="O116" s="27"/>
      <c r="P116" s="27"/>
      <c r="Q116" s="27"/>
      <c r="R116" s="27"/>
      <c r="S116" s="27"/>
      <c r="T116" s="27"/>
      <c r="U116" s="27"/>
      <c r="V116" s="27"/>
      <c r="W116" s="27"/>
      <c r="X116" s="27"/>
      <c r="Y116" s="27"/>
      <c r="Z116" s="27"/>
      <c r="AA116" s="27"/>
      <c r="AB116" s="27"/>
    </row>
    <row r="117" ht="12.75" customHeight="1">
      <c r="A117" s="5"/>
      <c r="B117" s="27"/>
      <c r="C117" s="27"/>
      <c r="D117" s="27"/>
      <c r="E117" s="27"/>
      <c r="F117" s="27"/>
      <c r="G117" s="78"/>
      <c r="H117" s="31"/>
      <c r="I117" s="27"/>
      <c r="J117" s="27" t="s">
        <v>3767</v>
      </c>
      <c r="K117" s="27" t="s">
        <v>4013</v>
      </c>
      <c r="L117" s="27"/>
      <c r="M117" s="27"/>
      <c r="N117" s="27"/>
      <c r="O117" s="27"/>
      <c r="P117" s="27"/>
      <c r="Q117" s="27"/>
      <c r="R117" s="27"/>
      <c r="S117" s="27"/>
      <c r="T117" s="27"/>
      <c r="U117" s="27"/>
      <c r="V117" s="27"/>
      <c r="W117" s="27"/>
      <c r="X117" s="27"/>
      <c r="Y117" s="27"/>
      <c r="Z117" s="27"/>
      <c r="AA117" s="27"/>
      <c r="AB117" s="27"/>
    </row>
    <row r="118" ht="12.75" customHeight="1">
      <c r="A118" s="5"/>
      <c r="B118" s="27"/>
      <c r="C118" s="27"/>
      <c r="D118" s="27"/>
      <c r="E118" s="27"/>
      <c r="F118" s="27"/>
      <c r="G118" s="78"/>
      <c r="H118" s="31"/>
      <c r="I118" s="27"/>
      <c r="J118" s="27" t="s">
        <v>3769</v>
      </c>
      <c r="K118" s="27" t="s">
        <v>4014</v>
      </c>
      <c r="L118" s="27"/>
      <c r="M118" s="27"/>
      <c r="N118" s="27"/>
      <c r="O118" s="27"/>
      <c r="P118" s="27"/>
      <c r="Q118" s="27"/>
      <c r="R118" s="27"/>
      <c r="S118" s="27"/>
      <c r="T118" s="27"/>
      <c r="U118" s="27"/>
      <c r="V118" s="27"/>
      <c r="W118" s="27"/>
      <c r="X118" s="27"/>
      <c r="Y118" s="27"/>
      <c r="Z118" s="27"/>
      <c r="AA118" s="27"/>
      <c r="AB118" s="27"/>
    </row>
    <row r="119" ht="12.75" customHeight="1">
      <c r="A119" s="5"/>
      <c r="B119" s="27"/>
      <c r="C119" s="27"/>
      <c r="D119" s="27"/>
      <c r="E119" s="27"/>
      <c r="F119" s="27"/>
      <c r="G119" s="78"/>
      <c r="H119" s="31"/>
      <c r="I119" s="27"/>
      <c r="J119" s="27" t="s">
        <v>3771</v>
      </c>
      <c r="K119" s="27" t="s">
        <v>4015</v>
      </c>
      <c r="L119" s="27"/>
      <c r="M119" s="27"/>
      <c r="N119" s="27"/>
      <c r="O119" s="27"/>
      <c r="P119" s="27"/>
      <c r="Q119" s="27"/>
      <c r="R119" s="27"/>
      <c r="S119" s="27"/>
      <c r="T119" s="27"/>
      <c r="U119" s="27"/>
      <c r="V119" s="27"/>
      <c r="W119" s="27"/>
      <c r="X119" s="27"/>
      <c r="Y119" s="27"/>
      <c r="Z119" s="27"/>
      <c r="AA119" s="27"/>
      <c r="AB119" s="27"/>
    </row>
    <row r="120" ht="12.75" customHeight="1">
      <c r="A120" s="5"/>
      <c r="B120" s="27"/>
      <c r="C120" s="27"/>
      <c r="D120" s="27"/>
      <c r="E120" s="27"/>
      <c r="F120" s="27"/>
      <c r="G120" s="78"/>
      <c r="H120" s="31"/>
      <c r="I120" s="27"/>
      <c r="J120" s="27"/>
      <c r="K120" s="27"/>
      <c r="L120" s="27"/>
      <c r="M120" s="27"/>
      <c r="N120" s="27"/>
      <c r="O120" s="27"/>
      <c r="P120" s="27"/>
      <c r="Q120" s="27"/>
      <c r="R120" s="27"/>
      <c r="S120" s="27"/>
      <c r="T120" s="27"/>
      <c r="U120" s="27"/>
      <c r="V120" s="27"/>
      <c r="W120" s="27"/>
      <c r="X120" s="27"/>
      <c r="Y120" s="27"/>
      <c r="Z120" s="27"/>
      <c r="AA120" s="27"/>
      <c r="AB120" s="27"/>
    </row>
    <row r="121" ht="12.75" customHeight="1">
      <c r="A121" s="5"/>
      <c r="B121" s="27"/>
      <c r="C121" s="27"/>
      <c r="D121" s="27"/>
      <c r="E121" s="27"/>
      <c r="F121" s="27"/>
      <c r="G121" s="78"/>
      <c r="H121" s="31">
        <f>H109+0.01</f>
        <v>15.09</v>
      </c>
      <c r="I121" s="27" t="s">
        <v>4016</v>
      </c>
      <c r="J121" s="27"/>
      <c r="K121" s="27"/>
      <c r="L121" s="27"/>
      <c r="M121" s="27"/>
      <c r="N121" s="27"/>
      <c r="O121" s="27"/>
      <c r="P121" s="27"/>
      <c r="Q121" s="27"/>
      <c r="R121" s="27"/>
      <c r="S121" s="27"/>
      <c r="T121" s="27"/>
      <c r="U121" s="27"/>
      <c r="V121" s="27"/>
      <c r="W121" s="27"/>
      <c r="X121" s="27"/>
      <c r="Y121" s="27"/>
      <c r="Z121" s="27"/>
      <c r="AA121" s="27"/>
      <c r="AB121" s="27"/>
    </row>
    <row r="122" ht="12.75" customHeight="1">
      <c r="A122" s="5"/>
      <c r="B122" s="27"/>
      <c r="C122" s="27"/>
      <c r="D122" s="27"/>
      <c r="E122" s="27"/>
      <c r="F122" s="872"/>
      <c r="G122" s="78"/>
      <c r="H122" s="31"/>
      <c r="I122" s="27"/>
      <c r="J122" s="27">
        <v>1.0</v>
      </c>
      <c r="K122" s="27" t="s">
        <v>4017</v>
      </c>
      <c r="L122" s="27"/>
      <c r="M122" s="27"/>
      <c r="N122" s="27" t="s">
        <v>2976</v>
      </c>
      <c r="O122" s="125">
        <f>H143</f>
        <v>15.11</v>
      </c>
      <c r="P122" s="27"/>
      <c r="Q122" s="27"/>
      <c r="R122" s="27"/>
      <c r="S122" s="27"/>
      <c r="T122" s="27"/>
      <c r="U122" s="27"/>
      <c r="V122" s="27"/>
      <c r="W122" s="27"/>
      <c r="X122" s="27"/>
      <c r="Y122" s="27"/>
      <c r="Z122" s="27"/>
      <c r="AA122" s="27"/>
      <c r="AB122" s="27"/>
    </row>
    <row r="123" ht="12.75" customHeight="1">
      <c r="A123" s="5"/>
      <c r="B123" s="27"/>
      <c r="C123" s="27"/>
      <c r="D123" s="27"/>
      <c r="E123" s="27"/>
      <c r="F123" s="872"/>
      <c r="G123" s="78"/>
      <c r="H123" s="31"/>
      <c r="I123" s="27"/>
      <c r="J123" s="27">
        <v>2.0</v>
      </c>
      <c r="K123" s="27" t="s">
        <v>4018</v>
      </c>
      <c r="L123" s="27"/>
      <c r="M123" s="27"/>
      <c r="N123" s="27" t="s">
        <v>2976</v>
      </c>
      <c r="O123" s="125">
        <f>H143</f>
        <v>15.11</v>
      </c>
      <c r="P123" s="27"/>
      <c r="Q123" s="27"/>
      <c r="R123" s="27"/>
      <c r="S123" s="27"/>
      <c r="T123" s="27"/>
      <c r="U123" s="27"/>
      <c r="V123" s="27"/>
      <c r="W123" s="27"/>
      <c r="X123" s="27"/>
      <c r="Y123" s="27"/>
      <c r="Z123" s="27"/>
      <c r="AA123" s="27"/>
      <c r="AB123" s="27"/>
    </row>
    <row r="124" ht="12.75" customHeight="1">
      <c r="A124" s="5"/>
      <c r="B124" s="27"/>
      <c r="C124" s="27"/>
      <c r="D124" s="27"/>
      <c r="E124" s="27"/>
      <c r="F124" s="872"/>
      <c r="G124" s="78"/>
      <c r="H124" s="31"/>
      <c r="I124" s="27"/>
      <c r="J124" s="27">
        <v>3.0</v>
      </c>
      <c r="K124" s="27" t="s">
        <v>4019</v>
      </c>
      <c r="L124" s="27"/>
      <c r="M124" s="27"/>
      <c r="N124" s="27"/>
      <c r="O124" s="27"/>
      <c r="P124" s="27"/>
      <c r="Q124" s="27"/>
      <c r="R124" s="27"/>
      <c r="S124" s="27"/>
      <c r="T124" s="27"/>
      <c r="U124" s="27"/>
      <c r="V124" s="27"/>
      <c r="W124" s="27"/>
      <c r="X124" s="27"/>
      <c r="Y124" s="27"/>
      <c r="Z124" s="27"/>
      <c r="AA124" s="27"/>
      <c r="AB124" s="27"/>
    </row>
    <row r="125" ht="12.75" customHeight="1">
      <c r="A125" s="5"/>
      <c r="B125" s="27"/>
      <c r="C125" s="27"/>
      <c r="D125" s="27"/>
      <c r="E125" s="27"/>
      <c r="F125" s="872"/>
      <c r="G125" s="78"/>
      <c r="H125" s="31"/>
      <c r="I125" s="27"/>
      <c r="J125" s="27">
        <v>98.0</v>
      </c>
      <c r="K125" s="27" t="s">
        <v>3086</v>
      </c>
      <c r="L125" s="27"/>
      <c r="M125" s="27"/>
      <c r="N125" s="27" t="s">
        <v>2976</v>
      </c>
      <c r="O125" s="125">
        <f>H143</f>
        <v>15.11</v>
      </c>
      <c r="P125" s="27"/>
      <c r="Q125" s="27"/>
      <c r="R125" s="27"/>
      <c r="S125" s="27"/>
      <c r="T125" s="27"/>
      <c r="U125" s="27"/>
      <c r="V125" s="27"/>
      <c r="W125" s="27"/>
      <c r="X125" s="27"/>
      <c r="Y125" s="27"/>
      <c r="Z125" s="27"/>
      <c r="AA125" s="27"/>
      <c r="AB125" s="27"/>
    </row>
    <row r="126" ht="12.75" customHeight="1">
      <c r="A126" s="5"/>
      <c r="B126" s="27"/>
      <c r="C126" s="27"/>
      <c r="D126" s="27"/>
      <c r="E126" s="27"/>
      <c r="F126" s="27"/>
      <c r="G126" s="78"/>
      <c r="H126" s="31"/>
      <c r="I126" s="27"/>
      <c r="J126" s="27"/>
      <c r="K126" s="27"/>
      <c r="L126" s="27"/>
      <c r="M126" s="27"/>
      <c r="N126" s="27"/>
      <c r="O126" s="27"/>
      <c r="P126" s="27"/>
      <c r="Q126" s="27"/>
      <c r="R126" s="27"/>
      <c r="S126" s="27"/>
      <c r="T126" s="27"/>
      <c r="U126" s="27"/>
      <c r="V126" s="27"/>
      <c r="W126" s="27"/>
      <c r="X126" s="27"/>
      <c r="Y126" s="27"/>
      <c r="Z126" s="27"/>
      <c r="AA126" s="27"/>
      <c r="AB126" s="27"/>
    </row>
    <row r="127" ht="12.75" customHeight="1">
      <c r="A127" s="5"/>
      <c r="B127" s="27"/>
      <c r="C127" s="27"/>
      <c r="D127" s="27"/>
      <c r="E127" s="27"/>
      <c r="F127" s="27"/>
      <c r="G127" s="78"/>
      <c r="H127" s="126">
        <f>H121+0.01</f>
        <v>15.1</v>
      </c>
      <c r="I127" s="27" t="s">
        <v>4020</v>
      </c>
      <c r="J127" s="27"/>
      <c r="K127" s="27"/>
      <c r="L127" s="27"/>
      <c r="M127" s="27"/>
      <c r="N127" s="27"/>
      <c r="O127" s="27"/>
      <c r="P127" s="27"/>
      <c r="Q127" s="27"/>
      <c r="R127" s="27"/>
      <c r="S127" s="27"/>
      <c r="T127" s="27"/>
      <c r="U127" s="27"/>
      <c r="V127" s="27"/>
      <c r="W127" s="27"/>
      <c r="X127" s="27"/>
      <c r="Y127" s="27"/>
      <c r="Z127" s="27"/>
      <c r="AA127" s="27"/>
      <c r="AB127" s="27"/>
    </row>
    <row r="128" ht="12.75" customHeight="1">
      <c r="A128" s="5"/>
      <c r="B128" s="27"/>
      <c r="C128" s="27"/>
      <c r="D128" s="27"/>
      <c r="E128" s="27"/>
      <c r="F128" s="27"/>
      <c r="G128" s="78"/>
      <c r="H128" s="31"/>
      <c r="I128" s="222" t="s">
        <v>4021</v>
      </c>
      <c r="AA128" s="27"/>
      <c r="AB128" s="27"/>
    </row>
    <row r="129" ht="12.75" customHeight="1">
      <c r="A129" s="5"/>
      <c r="B129" s="27"/>
      <c r="C129" s="27"/>
      <c r="D129" s="27"/>
      <c r="E129" s="27"/>
      <c r="F129" s="27"/>
      <c r="G129" s="78"/>
      <c r="H129" s="31"/>
      <c r="AA129" s="27"/>
      <c r="AB129" s="27"/>
    </row>
    <row r="130" ht="12.75" customHeight="1">
      <c r="A130" s="5"/>
      <c r="B130" s="27"/>
      <c r="C130" s="27"/>
      <c r="D130" s="27"/>
      <c r="E130" s="27"/>
      <c r="F130" s="27"/>
      <c r="G130" s="78"/>
      <c r="H130" s="31"/>
      <c r="I130" s="27"/>
      <c r="J130" s="27" t="s">
        <v>3964</v>
      </c>
      <c r="K130" s="27" t="s">
        <v>4022</v>
      </c>
      <c r="L130" s="27"/>
      <c r="M130" s="27"/>
      <c r="N130" s="27"/>
      <c r="O130" s="27"/>
      <c r="P130" s="27"/>
      <c r="Q130" s="27"/>
      <c r="R130" s="27"/>
      <c r="S130" s="27"/>
      <c r="T130" s="27"/>
      <c r="U130" s="27"/>
      <c r="V130" s="27"/>
      <c r="W130" s="27"/>
      <c r="X130" s="27"/>
      <c r="Y130" s="27"/>
      <c r="Z130" s="27"/>
      <c r="AA130" s="27"/>
      <c r="AB130" s="27"/>
    </row>
    <row r="131" ht="12.75" customHeight="1">
      <c r="A131" s="5"/>
      <c r="B131" s="27"/>
      <c r="C131" s="27"/>
      <c r="D131" s="27"/>
      <c r="E131" s="27"/>
      <c r="F131" s="27"/>
      <c r="G131" s="78"/>
      <c r="H131" s="31"/>
      <c r="I131" s="27"/>
      <c r="J131" s="27" t="s">
        <v>3758</v>
      </c>
      <c r="K131" s="27" t="s">
        <v>4023</v>
      </c>
      <c r="L131" s="27"/>
      <c r="M131" s="27"/>
      <c r="N131" s="27"/>
      <c r="O131" s="27"/>
      <c r="P131" s="27"/>
      <c r="Q131" s="27"/>
      <c r="R131" s="27"/>
      <c r="S131" s="27"/>
      <c r="T131" s="27"/>
      <c r="U131" s="27"/>
      <c r="V131" s="27"/>
      <c r="W131" s="27"/>
      <c r="X131" s="27"/>
      <c r="Y131" s="27"/>
      <c r="Z131" s="27"/>
      <c r="AA131" s="27"/>
      <c r="AB131" s="27"/>
    </row>
    <row r="132" ht="12.75" customHeight="1">
      <c r="A132" s="5"/>
      <c r="B132" s="27"/>
      <c r="C132" s="27"/>
      <c r="D132" s="27"/>
      <c r="E132" s="27"/>
      <c r="F132" s="27"/>
      <c r="G132" s="78"/>
      <c r="H132" s="31"/>
      <c r="I132" s="27"/>
      <c r="J132" s="27" t="s">
        <v>3760</v>
      </c>
      <c r="K132" s="27" t="s">
        <v>4024</v>
      </c>
      <c r="L132" s="27"/>
      <c r="M132" s="27"/>
      <c r="N132" s="27"/>
      <c r="O132" s="27"/>
      <c r="P132" s="27"/>
      <c r="Q132" s="27"/>
      <c r="R132" s="27"/>
      <c r="S132" s="27"/>
      <c r="T132" s="27"/>
      <c r="U132" s="27"/>
      <c r="V132" s="27"/>
      <c r="W132" s="27"/>
      <c r="X132" s="27"/>
      <c r="Y132" s="27"/>
      <c r="Z132" s="27"/>
      <c r="AA132" s="27"/>
      <c r="AB132" s="27"/>
    </row>
    <row r="133" ht="12.75" customHeight="1">
      <c r="A133" s="5"/>
      <c r="B133" s="27"/>
      <c r="C133" s="27"/>
      <c r="D133" s="27"/>
      <c r="E133" s="27"/>
      <c r="F133" s="27"/>
      <c r="G133" s="78"/>
      <c r="H133" s="31"/>
      <c r="I133" s="27"/>
      <c r="J133" s="27" t="s">
        <v>3762</v>
      </c>
      <c r="K133" s="27" t="s">
        <v>4025</v>
      </c>
      <c r="L133" s="27"/>
      <c r="M133" s="27"/>
      <c r="N133" s="27"/>
      <c r="O133" s="27"/>
      <c r="P133" s="27"/>
      <c r="Q133" s="27"/>
      <c r="R133" s="27"/>
      <c r="S133" s="27"/>
      <c r="T133" s="27"/>
      <c r="U133" s="27"/>
      <c r="V133" s="27"/>
      <c r="W133" s="27"/>
      <c r="X133" s="27"/>
      <c r="Y133" s="27"/>
      <c r="Z133" s="27"/>
      <c r="AA133" s="27"/>
      <c r="AB133" s="27"/>
    </row>
    <row r="134" ht="12.75" customHeight="1">
      <c r="A134" s="5"/>
      <c r="B134" s="27"/>
      <c r="C134" s="27"/>
      <c r="D134" s="27"/>
      <c r="E134" s="27"/>
      <c r="F134" s="27"/>
      <c r="G134" s="78"/>
      <c r="H134" s="31"/>
      <c r="I134" s="27"/>
      <c r="J134" s="27" t="s">
        <v>4009</v>
      </c>
      <c r="K134" s="27" t="s">
        <v>4026</v>
      </c>
      <c r="L134" s="27"/>
      <c r="M134" s="27"/>
      <c r="N134" s="27"/>
      <c r="O134" s="27"/>
      <c r="P134" s="27"/>
      <c r="Q134" s="27"/>
      <c r="R134" s="27"/>
      <c r="S134" s="27"/>
      <c r="T134" s="27"/>
      <c r="U134" s="27"/>
      <c r="V134" s="27"/>
      <c r="W134" s="27"/>
      <c r="X134" s="27"/>
      <c r="Y134" s="27"/>
      <c r="Z134" s="27"/>
      <c r="AA134" s="27"/>
      <c r="AB134" s="27"/>
    </row>
    <row r="135" ht="12.75" customHeight="1">
      <c r="A135" s="5"/>
      <c r="B135" s="27"/>
      <c r="C135" s="27"/>
      <c r="D135" s="27"/>
      <c r="E135" s="27"/>
      <c r="F135" s="27"/>
      <c r="G135" s="78"/>
      <c r="H135" s="31"/>
      <c r="I135" s="27"/>
      <c r="J135" s="27" t="s">
        <v>4027</v>
      </c>
      <c r="K135" s="27" t="s">
        <v>4028</v>
      </c>
      <c r="L135" s="27"/>
      <c r="M135" s="27"/>
      <c r="N135" s="27"/>
      <c r="O135" s="27"/>
      <c r="P135" s="27"/>
      <c r="Q135" s="27"/>
      <c r="R135" s="27"/>
      <c r="S135" s="27"/>
      <c r="T135" s="27"/>
      <c r="U135" s="27"/>
      <c r="V135" s="27"/>
      <c r="W135" s="27"/>
      <c r="X135" s="27"/>
      <c r="Y135" s="27"/>
      <c r="Z135" s="27"/>
      <c r="AA135" s="27"/>
      <c r="AB135" s="27"/>
    </row>
    <row r="136" ht="12.75" customHeight="1">
      <c r="A136" s="5"/>
      <c r="B136" s="27"/>
      <c r="C136" s="27"/>
      <c r="D136" s="27"/>
      <c r="E136" s="27"/>
      <c r="F136" s="27"/>
      <c r="G136" s="78"/>
      <c r="H136" s="31"/>
      <c r="I136" s="27"/>
      <c r="J136" s="27" t="s">
        <v>3767</v>
      </c>
      <c r="K136" s="27" t="s">
        <v>4029</v>
      </c>
      <c r="L136" s="27"/>
      <c r="M136" s="27"/>
      <c r="N136" s="27"/>
      <c r="O136" s="27"/>
      <c r="P136" s="27"/>
      <c r="Q136" s="27"/>
      <c r="R136" s="27"/>
      <c r="S136" s="27"/>
      <c r="T136" s="27"/>
      <c r="U136" s="27"/>
      <c r="V136" s="27"/>
      <c r="W136" s="27"/>
      <c r="X136" s="27"/>
      <c r="Y136" s="27"/>
      <c r="Z136" s="27"/>
      <c r="AA136" s="27"/>
      <c r="AB136" s="27"/>
    </row>
    <row r="137" ht="12.75" customHeight="1">
      <c r="A137" s="5"/>
      <c r="B137" s="27"/>
      <c r="C137" s="27"/>
      <c r="D137" s="27"/>
      <c r="E137" s="27"/>
      <c r="F137" s="27"/>
      <c r="G137" s="78"/>
      <c r="H137" s="31"/>
      <c r="I137" s="27"/>
      <c r="J137" s="27" t="s">
        <v>3769</v>
      </c>
      <c r="K137" s="27" t="s">
        <v>4030</v>
      </c>
      <c r="L137" s="27"/>
      <c r="M137" s="27"/>
      <c r="N137" s="27"/>
      <c r="O137" s="27"/>
      <c r="P137" s="27"/>
      <c r="Q137" s="27"/>
      <c r="R137" s="27"/>
      <c r="S137" s="27"/>
      <c r="T137" s="27"/>
      <c r="U137" s="27"/>
      <c r="V137" s="27"/>
      <c r="W137" s="27"/>
      <c r="X137" s="27"/>
      <c r="Y137" s="27"/>
      <c r="Z137" s="27"/>
      <c r="AA137" s="27"/>
      <c r="AB137" s="27"/>
    </row>
    <row r="138" ht="12.75" customHeight="1">
      <c r="A138" s="5"/>
      <c r="B138" s="27"/>
      <c r="C138" s="27"/>
      <c r="D138" s="27"/>
      <c r="E138" s="27"/>
      <c r="F138" s="27"/>
      <c r="G138" s="78"/>
      <c r="H138" s="31"/>
      <c r="I138" s="27"/>
      <c r="J138" s="27" t="s">
        <v>3771</v>
      </c>
      <c r="K138" s="27" t="s">
        <v>4031</v>
      </c>
      <c r="L138" s="27"/>
      <c r="M138" s="27"/>
      <c r="N138" s="27"/>
      <c r="O138" s="27"/>
      <c r="P138" s="27"/>
      <c r="Q138" s="27"/>
      <c r="R138" s="27"/>
      <c r="S138" s="27"/>
      <c r="T138" s="27"/>
      <c r="U138" s="27"/>
      <c r="V138" s="27"/>
      <c r="W138" s="27"/>
      <c r="X138" s="27"/>
      <c r="Y138" s="27"/>
      <c r="Z138" s="27"/>
      <c r="AA138" s="27"/>
      <c r="AB138" s="27"/>
    </row>
    <row r="139" ht="12.75" customHeight="1">
      <c r="A139" s="5"/>
      <c r="B139" s="27"/>
      <c r="C139" s="27"/>
      <c r="D139" s="27"/>
      <c r="E139" s="27"/>
      <c r="F139" s="27"/>
      <c r="G139" s="78"/>
      <c r="H139" s="31"/>
      <c r="I139" s="27"/>
      <c r="J139" s="27" t="s">
        <v>3773</v>
      </c>
      <c r="K139" s="27" t="s">
        <v>4032</v>
      </c>
      <c r="L139" s="27"/>
      <c r="M139" s="27"/>
      <c r="N139" s="27"/>
      <c r="O139" s="27"/>
      <c r="P139" s="27"/>
      <c r="Q139" s="27"/>
      <c r="R139" s="27"/>
      <c r="S139" s="27"/>
      <c r="T139" s="27"/>
      <c r="U139" s="27"/>
      <c r="V139" s="27"/>
      <c r="W139" s="27"/>
      <c r="X139" s="27"/>
      <c r="Y139" s="27"/>
      <c r="Z139" s="27"/>
      <c r="AA139" s="27"/>
      <c r="AB139" s="27"/>
    </row>
    <row r="140" ht="12.75" customHeight="1">
      <c r="A140" s="5"/>
      <c r="B140" s="27"/>
      <c r="C140" s="27"/>
      <c r="D140" s="27"/>
      <c r="E140" s="27"/>
      <c r="F140" s="27"/>
      <c r="G140" s="78"/>
      <c r="H140" s="31"/>
      <c r="I140" s="27"/>
      <c r="J140" s="27" t="s">
        <v>4033</v>
      </c>
      <c r="K140" s="27" t="s">
        <v>4034</v>
      </c>
      <c r="L140" s="27"/>
      <c r="M140" s="27"/>
      <c r="N140" s="27"/>
      <c r="O140" s="27"/>
      <c r="P140" s="27"/>
      <c r="Q140" s="27"/>
      <c r="R140" s="27"/>
      <c r="S140" s="27"/>
      <c r="T140" s="27"/>
      <c r="U140" s="27"/>
      <c r="V140" s="27"/>
      <c r="W140" s="27"/>
      <c r="X140" s="27"/>
      <c r="Y140" s="27"/>
      <c r="Z140" s="27"/>
      <c r="AA140" s="27"/>
      <c r="AB140" s="27"/>
    </row>
    <row r="141" ht="12.75" customHeight="1">
      <c r="A141" s="5"/>
      <c r="B141" s="27"/>
      <c r="C141" s="27"/>
      <c r="D141" s="27"/>
      <c r="E141" s="27"/>
      <c r="F141" s="27"/>
      <c r="G141" s="78"/>
      <c r="H141" s="31"/>
      <c r="I141" s="27"/>
      <c r="J141" s="27" t="s">
        <v>4035</v>
      </c>
      <c r="K141" s="27" t="s">
        <v>4015</v>
      </c>
      <c r="L141" s="27"/>
      <c r="M141" s="27"/>
      <c r="N141" s="27"/>
      <c r="O141" s="27"/>
      <c r="P141" s="27"/>
      <c r="Q141" s="27"/>
      <c r="R141" s="27"/>
      <c r="S141" s="27"/>
      <c r="T141" s="27"/>
      <c r="U141" s="27"/>
      <c r="V141" s="27"/>
      <c r="W141" s="27"/>
      <c r="X141" s="27"/>
      <c r="Y141" s="27"/>
      <c r="Z141" s="27"/>
      <c r="AA141" s="27"/>
      <c r="AB141" s="27"/>
    </row>
    <row r="142" ht="12.75" customHeight="1">
      <c r="A142" s="5"/>
      <c r="B142" s="27"/>
      <c r="C142" s="27"/>
      <c r="D142" s="27"/>
      <c r="E142" s="27"/>
      <c r="F142" s="27"/>
      <c r="G142" s="78"/>
      <c r="H142" s="31"/>
      <c r="I142" s="27"/>
      <c r="J142" s="27"/>
      <c r="K142" s="27"/>
      <c r="L142" s="27"/>
      <c r="M142" s="27"/>
      <c r="N142" s="27"/>
      <c r="O142" s="27"/>
      <c r="P142" s="27"/>
      <c r="Q142" s="27"/>
      <c r="R142" s="27"/>
      <c r="S142" s="27"/>
      <c r="T142" s="27"/>
      <c r="U142" s="27"/>
      <c r="V142" s="27"/>
      <c r="W142" s="27"/>
      <c r="X142" s="27"/>
      <c r="Y142" s="27"/>
      <c r="Z142" s="27"/>
      <c r="AA142" s="27"/>
      <c r="AB142" s="27"/>
    </row>
    <row r="143" ht="12.75" customHeight="1">
      <c r="A143" s="5"/>
      <c r="B143" s="27"/>
      <c r="C143" s="27"/>
      <c r="D143" s="27"/>
      <c r="E143" s="27"/>
      <c r="F143" s="27"/>
      <c r="G143" s="78"/>
      <c r="H143" s="126">
        <f>H127+0.01</f>
        <v>15.11</v>
      </c>
      <c r="I143" s="27" t="s">
        <v>4036</v>
      </c>
      <c r="J143" s="27"/>
      <c r="K143" s="27"/>
      <c r="L143" s="27"/>
      <c r="M143" s="27"/>
      <c r="N143" s="27"/>
      <c r="O143" s="27"/>
      <c r="P143" s="27"/>
      <c r="Q143" s="27"/>
      <c r="R143" s="27"/>
      <c r="S143" s="27"/>
      <c r="T143" s="27"/>
      <c r="U143" s="27"/>
      <c r="V143" s="27"/>
      <c r="W143" s="27"/>
      <c r="X143" s="27"/>
      <c r="Y143" s="27"/>
      <c r="Z143" s="27"/>
      <c r="AA143" s="27"/>
      <c r="AB143" s="27"/>
    </row>
    <row r="144" ht="12.75" customHeight="1">
      <c r="A144" s="5"/>
      <c r="B144" s="27"/>
      <c r="C144" s="27"/>
      <c r="D144" s="27"/>
      <c r="E144" s="27"/>
      <c r="F144" s="872"/>
      <c r="G144" s="78"/>
      <c r="H144" s="31"/>
      <c r="I144" s="27">
        <v>1.0</v>
      </c>
      <c r="J144" s="27" t="s">
        <v>2974</v>
      </c>
      <c r="K144" s="27"/>
      <c r="L144" s="27"/>
      <c r="M144" s="27"/>
      <c r="N144" s="27"/>
      <c r="O144" s="27"/>
      <c r="P144" s="27"/>
      <c r="Q144" s="27"/>
      <c r="R144" s="27"/>
      <c r="S144" s="27"/>
      <c r="T144" s="27"/>
      <c r="U144" s="27"/>
      <c r="V144" s="27"/>
      <c r="W144" s="27"/>
      <c r="X144" s="27"/>
      <c r="Y144" s="27"/>
      <c r="Z144" s="27"/>
      <c r="AA144" s="27"/>
      <c r="AB144" s="27"/>
    </row>
    <row r="145" ht="12.75" customHeight="1">
      <c r="A145" s="5"/>
      <c r="B145" s="27"/>
      <c r="C145" s="27"/>
      <c r="D145" s="27"/>
      <c r="E145" s="27"/>
      <c r="F145" s="872"/>
      <c r="G145" s="78"/>
      <c r="H145" s="31"/>
      <c r="I145" s="27">
        <v>2.0</v>
      </c>
      <c r="J145" s="27" t="s">
        <v>2975</v>
      </c>
      <c r="K145" s="27"/>
      <c r="L145" s="27"/>
      <c r="M145" s="27"/>
      <c r="N145" s="27"/>
      <c r="O145" s="27"/>
      <c r="P145" s="27"/>
      <c r="Q145" s="27"/>
      <c r="R145" s="27"/>
      <c r="S145" s="27"/>
      <c r="T145" s="27"/>
      <c r="U145" s="27"/>
      <c r="V145" s="27"/>
      <c r="W145" s="27"/>
      <c r="X145" s="27"/>
      <c r="Y145" s="27"/>
      <c r="Z145" s="27"/>
      <c r="AA145" s="27"/>
      <c r="AB145" s="27"/>
    </row>
    <row r="146" ht="12.75" customHeight="1">
      <c r="A146" s="5"/>
      <c r="B146" s="27"/>
      <c r="C146" s="27"/>
      <c r="D146" s="27"/>
      <c r="E146" s="27"/>
      <c r="F146" s="872"/>
      <c r="G146" s="78"/>
      <c r="H146" s="31"/>
      <c r="I146" s="27">
        <v>98.0</v>
      </c>
      <c r="J146" s="27" t="s">
        <v>3086</v>
      </c>
      <c r="K146" s="27"/>
      <c r="L146" s="27"/>
      <c r="M146" s="27"/>
      <c r="N146" s="27"/>
      <c r="O146" s="27"/>
      <c r="P146" s="27"/>
      <c r="Q146" s="27"/>
      <c r="R146" s="27"/>
      <c r="S146" s="27"/>
      <c r="T146" s="27"/>
      <c r="U146" s="27"/>
      <c r="V146" s="27"/>
      <c r="W146" s="27"/>
      <c r="X146" s="27"/>
      <c r="Y146" s="27"/>
      <c r="Z146" s="27"/>
      <c r="AA146" s="27"/>
      <c r="AB146" s="27"/>
    </row>
    <row r="147" ht="12.75" customHeight="1">
      <c r="A147" s="5"/>
      <c r="B147" s="27"/>
      <c r="C147" s="27"/>
      <c r="D147" s="27"/>
      <c r="E147" s="27"/>
      <c r="F147" s="27"/>
      <c r="G147" s="78"/>
      <c r="H147" s="31"/>
      <c r="I147" s="27"/>
      <c r="J147" s="27"/>
      <c r="K147" s="27"/>
      <c r="L147" s="27"/>
      <c r="M147" s="27"/>
      <c r="N147" s="27"/>
      <c r="O147" s="27"/>
      <c r="P147" s="27"/>
      <c r="Q147" s="27"/>
      <c r="R147" s="27"/>
      <c r="S147" s="27"/>
      <c r="T147" s="27"/>
      <c r="U147" s="27"/>
      <c r="V147" s="27"/>
      <c r="W147" s="27"/>
      <c r="X147" s="27"/>
      <c r="Y147" s="27"/>
      <c r="Z147" s="27"/>
      <c r="AA147" s="27"/>
      <c r="AB147" s="27"/>
    </row>
    <row r="148" ht="12.75" customHeight="1">
      <c r="A148" s="5"/>
      <c r="B148" s="27"/>
      <c r="C148" s="27"/>
      <c r="D148" s="27"/>
      <c r="E148" s="27"/>
      <c r="F148" s="27"/>
      <c r="G148" s="78"/>
      <c r="H148" s="126">
        <f>H143+0.01</f>
        <v>15.12</v>
      </c>
      <c r="I148" s="27" t="s">
        <v>4037</v>
      </c>
      <c r="J148" s="27"/>
      <c r="K148" s="27"/>
      <c r="L148" s="27"/>
      <c r="M148" s="27"/>
      <c r="N148" s="27"/>
      <c r="O148" s="27"/>
      <c r="P148" s="27"/>
      <c r="Q148" s="27"/>
      <c r="R148" s="27"/>
      <c r="S148" s="27"/>
      <c r="T148" s="27"/>
      <c r="U148" s="27"/>
      <c r="V148" s="27"/>
      <c r="W148" s="27"/>
      <c r="X148" s="27"/>
      <c r="Y148" s="27"/>
      <c r="Z148" s="27"/>
      <c r="AA148" s="27"/>
      <c r="AB148" s="27"/>
    </row>
    <row r="149" ht="12.75" customHeight="1">
      <c r="A149" s="5"/>
      <c r="B149" s="27"/>
      <c r="C149" s="27"/>
      <c r="D149" s="27"/>
      <c r="E149" s="27"/>
      <c r="F149" s="27"/>
      <c r="G149" s="78"/>
      <c r="H149" s="31"/>
      <c r="I149" s="27"/>
      <c r="J149" s="27" t="s">
        <v>3964</v>
      </c>
      <c r="K149" s="27" t="s">
        <v>4038</v>
      </c>
      <c r="L149" s="27"/>
      <c r="M149" s="27"/>
      <c r="N149" s="27"/>
      <c r="O149" s="27"/>
      <c r="P149" s="27"/>
      <c r="Q149" s="27"/>
      <c r="R149" s="27"/>
      <c r="S149" s="27"/>
      <c r="T149" s="27"/>
      <c r="U149" s="27"/>
      <c r="V149" s="27"/>
      <c r="W149" s="27"/>
      <c r="X149" s="27"/>
      <c r="Y149" s="27"/>
      <c r="Z149" s="27"/>
      <c r="AA149" s="27"/>
      <c r="AB149" s="27"/>
    </row>
    <row r="150" ht="12.75" customHeight="1">
      <c r="A150" s="5"/>
      <c r="B150" s="27"/>
      <c r="C150" s="27"/>
      <c r="D150" s="27"/>
      <c r="E150" s="27"/>
      <c r="F150" s="27"/>
      <c r="G150" s="78"/>
      <c r="H150" s="31"/>
      <c r="I150" s="27"/>
      <c r="J150" s="27"/>
      <c r="K150" s="27">
        <v>1.0</v>
      </c>
      <c r="L150" s="27" t="s">
        <v>2974</v>
      </c>
      <c r="M150" s="27"/>
      <c r="N150" s="27"/>
      <c r="O150" s="27"/>
      <c r="P150" s="27"/>
      <c r="Q150" s="27"/>
      <c r="R150" s="27"/>
      <c r="S150" s="27"/>
      <c r="T150" s="27"/>
      <c r="U150" s="27"/>
      <c r="V150" s="27"/>
      <c r="W150" s="27"/>
      <c r="X150" s="27"/>
      <c r="Y150" s="27"/>
      <c r="Z150" s="27"/>
      <c r="AA150" s="27"/>
      <c r="AB150" s="27"/>
    </row>
    <row r="151" ht="12.75" customHeight="1">
      <c r="A151" s="5"/>
      <c r="B151" s="27"/>
      <c r="C151" s="27"/>
      <c r="D151" s="27"/>
      <c r="E151" s="27"/>
      <c r="F151" s="27"/>
      <c r="G151" s="78"/>
      <c r="H151" s="31"/>
      <c r="I151" s="27"/>
      <c r="J151" s="27"/>
      <c r="K151" s="27">
        <v>2.0</v>
      </c>
      <c r="L151" s="27" t="s">
        <v>2975</v>
      </c>
      <c r="M151" s="27"/>
      <c r="N151" s="27"/>
      <c r="O151" s="27"/>
      <c r="P151" s="27"/>
      <c r="Q151" s="27"/>
      <c r="R151" s="27"/>
      <c r="S151" s="27"/>
      <c r="T151" s="27"/>
      <c r="U151" s="27"/>
      <c r="V151" s="27"/>
      <c r="W151" s="27"/>
      <c r="X151" s="27"/>
      <c r="Y151" s="27"/>
      <c r="Z151" s="27"/>
      <c r="AA151" s="27"/>
      <c r="AB151" s="27"/>
    </row>
    <row r="152" ht="12.75" customHeight="1">
      <c r="A152" s="5"/>
      <c r="B152" s="27"/>
      <c r="C152" s="27"/>
      <c r="D152" s="27"/>
      <c r="E152" s="27"/>
      <c r="F152" s="27"/>
      <c r="G152" s="78"/>
      <c r="H152" s="31"/>
      <c r="I152" s="27"/>
      <c r="J152" s="27"/>
      <c r="K152" s="27">
        <v>98.0</v>
      </c>
      <c r="L152" s="27" t="s">
        <v>3086</v>
      </c>
      <c r="M152" s="27"/>
      <c r="N152" s="27"/>
      <c r="O152" s="27"/>
      <c r="P152" s="27"/>
      <c r="Q152" s="27"/>
      <c r="R152" s="27"/>
      <c r="S152" s="27"/>
      <c r="T152" s="27"/>
      <c r="U152" s="27"/>
      <c r="V152" s="27"/>
      <c r="W152" s="27"/>
      <c r="X152" s="27"/>
      <c r="Y152" s="27"/>
      <c r="Z152" s="27"/>
      <c r="AA152" s="27"/>
      <c r="AB152" s="27"/>
    </row>
    <row r="153" ht="12.75" customHeight="1">
      <c r="A153" s="5"/>
      <c r="B153" s="27"/>
      <c r="C153" s="27"/>
      <c r="D153" s="27"/>
      <c r="E153" s="27"/>
      <c r="F153" s="27"/>
      <c r="G153" s="78"/>
      <c r="H153" s="31"/>
      <c r="I153" s="27"/>
      <c r="J153" s="27"/>
      <c r="K153" s="27"/>
      <c r="L153" s="27"/>
      <c r="M153" s="27"/>
      <c r="N153" s="27"/>
      <c r="O153" s="27"/>
      <c r="P153" s="27"/>
      <c r="Q153" s="27"/>
      <c r="R153" s="27"/>
      <c r="S153" s="27"/>
      <c r="T153" s="27"/>
      <c r="U153" s="27"/>
      <c r="V153" s="27"/>
      <c r="W153" s="27"/>
      <c r="X153" s="27"/>
      <c r="Y153" s="27"/>
      <c r="Z153" s="27"/>
      <c r="AA153" s="27"/>
      <c r="AB153" s="27"/>
    </row>
    <row r="154" ht="12.75" customHeight="1">
      <c r="A154" s="5"/>
      <c r="B154" s="27"/>
      <c r="C154" s="27"/>
      <c r="D154" s="27"/>
      <c r="E154" s="27"/>
      <c r="F154" s="27"/>
      <c r="G154" s="78"/>
      <c r="H154" s="31"/>
      <c r="I154" s="27"/>
      <c r="J154" s="27" t="s">
        <v>3758</v>
      </c>
      <c r="K154" s="27" t="s">
        <v>4039</v>
      </c>
      <c r="L154" s="27"/>
      <c r="M154" s="27"/>
      <c r="N154" s="27"/>
      <c r="O154" s="27"/>
      <c r="P154" s="27"/>
      <c r="Q154" s="27"/>
      <c r="R154" s="27"/>
      <c r="S154" s="27"/>
      <c r="T154" s="27"/>
      <c r="U154" s="27"/>
      <c r="V154" s="27"/>
      <c r="W154" s="27"/>
      <c r="X154" s="27"/>
      <c r="Y154" s="27"/>
      <c r="Z154" s="27"/>
      <c r="AA154" s="27"/>
      <c r="AB154" s="27"/>
    </row>
    <row r="155" ht="12.75" customHeight="1">
      <c r="A155" s="5"/>
      <c r="B155" s="27"/>
      <c r="C155" s="27"/>
      <c r="D155" s="27"/>
      <c r="E155" s="27"/>
      <c r="F155" s="27"/>
      <c r="G155" s="78"/>
      <c r="H155" s="31"/>
      <c r="I155" s="27"/>
      <c r="J155" s="27"/>
      <c r="K155" s="27">
        <v>1.0</v>
      </c>
      <c r="L155" s="27" t="s">
        <v>2974</v>
      </c>
      <c r="M155" s="27"/>
      <c r="N155" s="27"/>
      <c r="O155" s="27"/>
      <c r="P155" s="27"/>
      <c r="Q155" s="27"/>
      <c r="R155" s="27"/>
      <c r="S155" s="27"/>
      <c r="T155" s="27"/>
      <c r="U155" s="27"/>
      <c r="V155" s="27"/>
      <c r="W155" s="27"/>
      <c r="X155" s="27"/>
      <c r="Y155" s="27"/>
      <c r="Z155" s="27"/>
      <c r="AA155" s="27"/>
      <c r="AB155" s="27"/>
    </row>
    <row r="156" ht="12.75" customHeight="1">
      <c r="A156" s="5"/>
      <c r="B156" s="27"/>
      <c r="C156" s="27"/>
      <c r="D156" s="27"/>
      <c r="E156" s="27"/>
      <c r="F156" s="27"/>
      <c r="G156" s="78"/>
      <c r="H156" s="31"/>
      <c r="I156" s="27"/>
      <c r="J156" s="27"/>
      <c r="K156" s="27">
        <v>2.0</v>
      </c>
      <c r="L156" s="27" t="s">
        <v>2975</v>
      </c>
      <c r="M156" s="27"/>
      <c r="N156" s="27"/>
      <c r="O156" s="27"/>
      <c r="P156" s="27"/>
      <c r="Q156" s="27"/>
      <c r="R156" s="27"/>
      <c r="S156" s="27"/>
      <c r="T156" s="27"/>
      <c r="U156" s="27"/>
      <c r="V156" s="27"/>
      <c r="W156" s="27"/>
      <c r="X156" s="27"/>
      <c r="Y156" s="27"/>
      <c r="Z156" s="27"/>
      <c r="AA156" s="27"/>
      <c r="AB156" s="27"/>
    </row>
    <row r="157" ht="12.75" customHeight="1">
      <c r="A157" s="5"/>
      <c r="B157" s="27"/>
      <c r="C157" s="27"/>
      <c r="D157" s="27"/>
      <c r="E157" s="27"/>
      <c r="F157" s="27"/>
      <c r="G157" s="78"/>
      <c r="H157" s="31"/>
      <c r="I157" s="27"/>
      <c r="J157" s="27"/>
      <c r="K157" s="27">
        <v>98.0</v>
      </c>
      <c r="L157" s="27" t="s">
        <v>3086</v>
      </c>
      <c r="M157" s="27"/>
      <c r="N157" s="27"/>
      <c r="O157" s="27"/>
      <c r="P157" s="27"/>
      <c r="Q157" s="27"/>
      <c r="R157" s="27"/>
      <c r="S157" s="27"/>
      <c r="T157" s="27"/>
      <c r="U157" s="27"/>
      <c r="V157" s="27"/>
      <c r="W157" s="27"/>
      <c r="X157" s="27"/>
      <c r="Y157" s="27"/>
      <c r="Z157" s="27"/>
      <c r="AA157" s="27"/>
      <c r="AB157" s="27"/>
    </row>
    <row r="158" ht="12.75" customHeight="1">
      <c r="A158" s="5"/>
      <c r="B158" s="27"/>
      <c r="C158" s="27"/>
      <c r="D158" s="27"/>
      <c r="E158" s="27"/>
      <c r="F158" s="27"/>
      <c r="G158" s="78"/>
      <c r="H158" s="31"/>
      <c r="I158" s="27"/>
      <c r="J158" s="27"/>
      <c r="K158" s="27"/>
      <c r="L158" s="27"/>
      <c r="M158" s="27"/>
      <c r="N158" s="27"/>
      <c r="O158" s="27"/>
      <c r="P158" s="27"/>
      <c r="Q158" s="27"/>
      <c r="R158" s="27"/>
      <c r="S158" s="27"/>
      <c r="T158" s="27"/>
      <c r="U158" s="27"/>
      <c r="V158" s="27"/>
      <c r="W158" s="27"/>
      <c r="X158" s="27"/>
      <c r="Y158" s="27"/>
      <c r="Z158" s="27"/>
      <c r="AA158" s="27"/>
      <c r="AB158" s="27"/>
    </row>
    <row r="159" ht="12.75" customHeight="1">
      <c r="A159" s="5"/>
      <c r="B159" s="27"/>
      <c r="C159" s="27"/>
      <c r="D159" s="27"/>
      <c r="E159" s="27"/>
      <c r="F159" s="27"/>
      <c r="G159" s="78"/>
      <c r="H159" s="31"/>
      <c r="I159" s="27"/>
      <c r="J159" s="27" t="s">
        <v>3760</v>
      </c>
      <c r="K159" s="27" t="s">
        <v>4040</v>
      </c>
      <c r="L159" s="27"/>
      <c r="M159" s="27"/>
      <c r="N159" s="27"/>
      <c r="O159" s="27"/>
      <c r="P159" s="27"/>
      <c r="Q159" s="27"/>
      <c r="R159" s="27"/>
      <c r="S159" s="27"/>
      <c r="T159" s="27"/>
      <c r="U159" s="27"/>
      <c r="V159" s="27"/>
      <c r="W159" s="27"/>
      <c r="X159" s="27"/>
      <c r="Y159" s="27"/>
      <c r="Z159" s="27"/>
      <c r="AA159" s="27"/>
      <c r="AB159" s="27"/>
    </row>
    <row r="160" ht="12.75" customHeight="1">
      <c r="A160" s="5"/>
      <c r="B160" s="27"/>
      <c r="C160" s="27"/>
      <c r="D160" s="27"/>
      <c r="E160" s="27"/>
      <c r="F160" s="27"/>
      <c r="G160" s="78"/>
      <c r="H160" s="31"/>
      <c r="I160" s="27"/>
      <c r="J160" s="27"/>
      <c r="K160" s="27">
        <v>1.0</v>
      </c>
      <c r="L160" s="27" t="s">
        <v>2974</v>
      </c>
      <c r="M160" s="27"/>
      <c r="N160" s="27"/>
      <c r="O160" s="27"/>
      <c r="P160" s="27"/>
      <c r="Q160" s="27"/>
      <c r="R160" s="27"/>
      <c r="S160" s="27"/>
      <c r="T160" s="27"/>
      <c r="U160" s="27"/>
      <c r="V160" s="27"/>
      <c r="W160" s="27"/>
      <c r="X160" s="27"/>
      <c r="Y160" s="27"/>
      <c r="Z160" s="27"/>
      <c r="AA160" s="27"/>
      <c r="AB160" s="27"/>
    </row>
    <row r="161" ht="12.75" customHeight="1">
      <c r="A161" s="5"/>
      <c r="B161" s="27"/>
      <c r="C161" s="27"/>
      <c r="D161" s="27"/>
      <c r="E161" s="27"/>
      <c r="F161" s="27"/>
      <c r="G161" s="78"/>
      <c r="H161" s="31"/>
      <c r="I161" s="27"/>
      <c r="J161" s="27"/>
      <c r="K161" s="27">
        <v>2.0</v>
      </c>
      <c r="L161" s="27" t="s">
        <v>2975</v>
      </c>
      <c r="M161" s="27"/>
      <c r="N161" s="27"/>
      <c r="O161" s="27"/>
      <c r="P161" s="27"/>
      <c r="Q161" s="27"/>
      <c r="R161" s="27"/>
      <c r="S161" s="27"/>
      <c r="T161" s="27"/>
      <c r="U161" s="27"/>
      <c r="V161" s="27"/>
      <c r="W161" s="27"/>
      <c r="X161" s="27"/>
      <c r="Y161" s="27"/>
      <c r="Z161" s="27"/>
      <c r="AA161" s="27"/>
      <c r="AB161" s="27"/>
    </row>
    <row r="162" ht="12.75" customHeight="1">
      <c r="A162" s="5"/>
      <c r="B162" s="27"/>
      <c r="C162" s="27"/>
      <c r="D162" s="27"/>
      <c r="E162" s="27"/>
      <c r="F162" s="27"/>
      <c r="G162" s="78"/>
      <c r="H162" s="31"/>
      <c r="I162" s="27"/>
      <c r="J162" s="27"/>
      <c r="K162" s="27">
        <v>98.0</v>
      </c>
      <c r="L162" s="27" t="s">
        <v>3086</v>
      </c>
      <c r="M162" s="27"/>
      <c r="N162" s="27"/>
      <c r="O162" s="27"/>
      <c r="P162" s="27"/>
      <c r="Q162" s="27"/>
      <c r="R162" s="27"/>
      <c r="S162" s="27"/>
      <c r="T162" s="27"/>
      <c r="U162" s="27"/>
      <c r="V162" s="27"/>
      <c r="W162" s="27"/>
      <c r="X162" s="27"/>
      <c r="Y162" s="27"/>
      <c r="Z162" s="27"/>
      <c r="AA162" s="27"/>
      <c r="AB162" s="27"/>
    </row>
    <row r="163" ht="12.75" customHeight="1">
      <c r="A163" s="5"/>
      <c r="B163" s="27"/>
      <c r="C163" s="27"/>
      <c r="D163" s="27"/>
      <c r="E163" s="27"/>
      <c r="F163" s="27"/>
      <c r="G163" s="78"/>
      <c r="H163" s="31"/>
      <c r="I163" s="27"/>
      <c r="J163" s="27"/>
      <c r="K163" s="27"/>
      <c r="L163" s="27"/>
      <c r="M163" s="27"/>
      <c r="N163" s="27"/>
      <c r="O163" s="27"/>
      <c r="P163" s="27"/>
      <c r="Q163" s="27"/>
      <c r="R163" s="27"/>
      <c r="S163" s="27"/>
      <c r="T163" s="27"/>
      <c r="U163" s="27"/>
      <c r="V163" s="27"/>
      <c r="W163" s="27"/>
      <c r="X163" s="27"/>
      <c r="Y163" s="27"/>
      <c r="Z163" s="27"/>
      <c r="AA163" s="27"/>
      <c r="AB163" s="27"/>
    </row>
    <row r="164" ht="12.75" customHeight="1">
      <c r="A164" s="5"/>
      <c r="B164" s="27"/>
      <c r="C164" s="27"/>
      <c r="D164" s="27"/>
      <c r="E164" s="27"/>
      <c r="F164" s="27"/>
      <c r="G164" s="78"/>
      <c r="H164" s="31"/>
      <c r="I164" s="27"/>
      <c r="J164" s="27" t="s">
        <v>3762</v>
      </c>
      <c r="K164" s="27" t="s">
        <v>4041</v>
      </c>
      <c r="L164" s="27"/>
      <c r="M164" s="27"/>
      <c r="N164" s="27"/>
      <c r="O164" s="27"/>
      <c r="P164" s="27"/>
      <c r="Q164" s="27"/>
      <c r="R164" s="27"/>
      <c r="S164" s="27"/>
      <c r="T164" s="27"/>
      <c r="U164" s="27"/>
      <c r="V164" s="27"/>
      <c r="W164" s="27"/>
      <c r="X164" s="27"/>
      <c r="Y164" s="27"/>
      <c r="Z164" s="27"/>
      <c r="AA164" s="27"/>
      <c r="AB164" s="27"/>
    </row>
    <row r="165" ht="12.75" customHeight="1">
      <c r="A165" s="5"/>
      <c r="B165" s="27"/>
      <c r="C165" s="27"/>
      <c r="D165" s="27"/>
      <c r="E165" s="27"/>
      <c r="F165" s="27"/>
      <c r="G165" s="78"/>
      <c r="H165" s="31"/>
      <c r="I165" s="27"/>
      <c r="J165" s="27"/>
      <c r="K165" s="27">
        <v>1.0</v>
      </c>
      <c r="L165" s="27" t="s">
        <v>2974</v>
      </c>
      <c r="M165" s="27"/>
      <c r="N165" s="27"/>
      <c r="O165" s="27"/>
      <c r="P165" s="27"/>
      <c r="Q165" s="27"/>
      <c r="R165" s="27"/>
      <c r="S165" s="27"/>
      <c r="T165" s="27"/>
      <c r="U165" s="27"/>
      <c r="V165" s="27"/>
      <c r="W165" s="27"/>
      <c r="X165" s="27"/>
      <c r="Y165" s="27"/>
      <c r="Z165" s="27"/>
      <c r="AA165" s="27"/>
      <c r="AB165" s="27"/>
    </row>
    <row r="166" ht="12.75" customHeight="1">
      <c r="A166" s="5"/>
      <c r="B166" s="27"/>
      <c r="C166" s="27"/>
      <c r="D166" s="27"/>
      <c r="E166" s="27"/>
      <c r="F166" s="27"/>
      <c r="G166" s="78"/>
      <c r="H166" s="31"/>
      <c r="I166" s="27"/>
      <c r="J166" s="27"/>
      <c r="K166" s="27">
        <v>2.0</v>
      </c>
      <c r="L166" s="27" t="s">
        <v>2975</v>
      </c>
      <c r="M166" s="27"/>
      <c r="N166" s="27"/>
      <c r="O166" s="27"/>
      <c r="P166" s="27"/>
      <c r="Q166" s="27"/>
      <c r="R166" s="27"/>
      <c r="S166" s="27"/>
      <c r="T166" s="27"/>
      <c r="U166" s="27"/>
      <c r="V166" s="27"/>
      <c r="W166" s="27"/>
      <c r="X166" s="27"/>
      <c r="Y166" s="27"/>
      <c r="Z166" s="27"/>
      <c r="AA166" s="27"/>
      <c r="AB166" s="27"/>
    </row>
    <row r="167" ht="12.75" customHeight="1">
      <c r="A167" s="5"/>
      <c r="B167" s="27"/>
      <c r="C167" s="27"/>
      <c r="D167" s="27"/>
      <c r="E167" s="27"/>
      <c r="F167" s="27"/>
      <c r="G167" s="78"/>
      <c r="H167" s="31"/>
      <c r="I167" s="27"/>
      <c r="J167" s="27"/>
      <c r="K167" s="27">
        <v>98.0</v>
      </c>
      <c r="L167" s="27" t="s">
        <v>3086</v>
      </c>
      <c r="M167" s="27"/>
      <c r="N167" s="27"/>
      <c r="O167" s="27"/>
      <c r="P167" s="27"/>
      <c r="Q167" s="27"/>
      <c r="R167" s="27"/>
      <c r="S167" s="27"/>
      <c r="T167" s="27"/>
      <c r="U167" s="27"/>
      <c r="V167" s="27"/>
      <c r="W167" s="27"/>
      <c r="X167" s="27"/>
      <c r="Y167" s="27"/>
      <c r="Z167" s="27"/>
      <c r="AA167" s="27"/>
      <c r="AB167" s="27"/>
    </row>
    <row r="168" ht="12.75" customHeight="1">
      <c r="A168" s="5"/>
      <c r="B168" s="27"/>
      <c r="C168" s="27"/>
      <c r="D168" s="27"/>
      <c r="E168" s="27"/>
      <c r="F168" s="27"/>
      <c r="G168" s="78"/>
      <c r="H168" s="31"/>
      <c r="I168" s="27"/>
      <c r="J168" s="27"/>
      <c r="K168" s="27"/>
      <c r="L168" s="27"/>
      <c r="M168" s="27"/>
      <c r="N168" s="27"/>
      <c r="O168" s="27"/>
      <c r="P168" s="27"/>
      <c r="Q168" s="27"/>
      <c r="R168" s="27"/>
      <c r="S168" s="27"/>
      <c r="T168" s="27"/>
      <c r="U168" s="27"/>
      <c r="V168" s="27"/>
      <c r="W168" s="27"/>
      <c r="X168" s="27"/>
      <c r="Y168" s="27"/>
      <c r="Z168" s="27"/>
      <c r="AA168" s="27"/>
      <c r="AB168" s="27"/>
    </row>
    <row r="169" ht="12.75" customHeight="1">
      <c r="A169" s="5"/>
      <c r="B169" s="27"/>
      <c r="C169" s="27"/>
      <c r="D169" s="27"/>
      <c r="E169" s="27"/>
      <c r="F169" s="27"/>
      <c r="G169" s="78"/>
      <c r="H169" s="31"/>
      <c r="I169" s="27"/>
      <c r="J169" s="27" t="s">
        <v>4009</v>
      </c>
      <c r="K169" s="27" t="s">
        <v>4042</v>
      </c>
      <c r="L169" s="27"/>
      <c r="M169" s="27"/>
      <c r="N169" s="27"/>
      <c r="O169" s="27"/>
      <c r="P169" s="27"/>
      <c r="Q169" s="27"/>
      <c r="R169" s="27"/>
      <c r="S169" s="27"/>
      <c r="T169" s="27"/>
      <c r="U169" s="27"/>
      <c r="V169" s="27"/>
      <c r="W169" s="27"/>
      <c r="X169" s="27"/>
      <c r="Y169" s="27"/>
      <c r="Z169" s="27"/>
      <c r="AA169" s="27"/>
      <c r="AB169" s="27"/>
    </row>
    <row r="170" ht="12.75" customHeight="1">
      <c r="A170" s="5"/>
      <c r="B170" s="27"/>
      <c r="C170" s="27"/>
      <c r="D170" s="27"/>
      <c r="E170" s="27"/>
      <c r="F170" s="27"/>
      <c r="G170" s="78"/>
      <c r="H170" s="31"/>
      <c r="I170" s="27"/>
      <c r="J170" s="27"/>
      <c r="K170" s="27">
        <v>1.0</v>
      </c>
      <c r="L170" s="27" t="s">
        <v>2974</v>
      </c>
      <c r="M170" s="27"/>
      <c r="N170" s="27"/>
      <c r="O170" s="27"/>
      <c r="P170" s="27"/>
      <c r="Q170" s="27"/>
      <c r="R170" s="27"/>
      <c r="S170" s="27"/>
      <c r="T170" s="27"/>
      <c r="U170" s="27"/>
      <c r="V170" s="27"/>
      <c r="W170" s="27"/>
      <c r="X170" s="27"/>
      <c r="Y170" s="27"/>
      <c r="Z170" s="27"/>
      <c r="AA170" s="27"/>
      <c r="AB170" s="27"/>
    </row>
    <row r="171" ht="12.75" customHeight="1">
      <c r="A171" s="5"/>
      <c r="B171" s="27"/>
      <c r="C171" s="27"/>
      <c r="D171" s="27"/>
      <c r="E171" s="27"/>
      <c r="F171" s="27"/>
      <c r="G171" s="78"/>
      <c r="H171" s="31"/>
      <c r="I171" s="27"/>
      <c r="J171" s="27"/>
      <c r="K171" s="27">
        <v>2.0</v>
      </c>
      <c r="L171" s="27" t="s">
        <v>2975</v>
      </c>
      <c r="M171" s="27"/>
      <c r="N171" s="27"/>
      <c r="O171" s="27"/>
      <c r="P171" s="27"/>
      <c r="Q171" s="27"/>
      <c r="R171" s="27"/>
      <c r="S171" s="27"/>
      <c r="T171" s="27"/>
      <c r="U171" s="27"/>
      <c r="V171" s="27"/>
      <c r="W171" s="27"/>
      <c r="X171" s="27"/>
      <c r="Y171" s="27"/>
      <c r="Z171" s="27"/>
      <c r="AA171" s="27"/>
      <c r="AB171" s="27"/>
    </row>
    <row r="172" ht="12.75" customHeight="1">
      <c r="A172" s="5"/>
      <c r="B172" s="27"/>
      <c r="C172" s="27"/>
      <c r="D172" s="27"/>
      <c r="E172" s="27"/>
      <c r="F172" s="27"/>
      <c r="G172" s="78"/>
      <c r="H172" s="31"/>
      <c r="I172" s="27"/>
      <c r="J172" s="27"/>
      <c r="K172" s="27">
        <v>98.0</v>
      </c>
      <c r="L172" s="27" t="s">
        <v>3086</v>
      </c>
      <c r="M172" s="27"/>
      <c r="N172" s="27"/>
      <c r="O172" s="27"/>
      <c r="P172" s="27"/>
      <c r="Q172" s="27"/>
      <c r="R172" s="27"/>
      <c r="S172" s="27"/>
      <c r="T172" s="27"/>
      <c r="U172" s="27"/>
      <c r="V172" s="27"/>
      <c r="W172" s="27"/>
      <c r="X172" s="27"/>
      <c r="Y172" s="27"/>
      <c r="Z172" s="27"/>
      <c r="AA172" s="27"/>
      <c r="AB172" s="27"/>
    </row>
    <row r="173" ht="12.75" customHeight="1">
      <c r="A173" s="5"/>
      <c r="B173" s="27"/>
      <c r="C173" s="27"/>
      <c r="D173" s="27"/>
      <c r="E173" s="27"/>
      <c r="F173" s="27"/>
      <c r="G173" s="78"/>
      <c r="H173" s="31"/>
      <c r="I173" s="27"/>
      <c r="J173" s="27"/>
      <c r="K173" s="27"/>
      <c r="L173" s="27"/>
      <c r="M173" s="27"/>
      <c r="N173" s="27"/>
      <c r="O173" s="27"/>
      <c r="P173" s="27"/>
      <c r="Q173" s="27"/>
      <c r="R173" s="27"/>
      <c r="S173" s="27"/>
      <c r="T173" s="27"/>
      <c r="U173" s="27"/>
      <c r="V173" s="27"/>
      <c r="W173" s="27"/>
      <c r="X173" s="27"/>
      <c r="Y173" s="27"/>
      <c r="Z173" s="27"/>
      <c r="AA173" s="27"/>
      <c r="AB173" s="27"/>
    </row>
    <row r="174" ht="12.75" customHeight="1">
      <c r="A174" s="5"/>
      <c r="B174" s="27"/>
      <c r="C174" s="27"/>
      <c r="D174" s="27"/>
      <c r="E174" s="27"/>
      <c r="F174" s="27"/>
      <c r="G174" s="78"/>
      <c r="H174" s="31"/>
      <c r="I174" s="27"/>
      <c r="J174" s="27"/>
      <c r="K174" s="27"/>
      <c r="L174" s="27"/>
      <c r="M174" s="27"/>
      <c r="N174" s="27"/>
      <c r="O174" s="27"/>
      <c r="P174" s="27"/>
      <c r="Q174" s="27"/>
      <c r="R174" s="27"/>
      <c r="S174" s="27"/>
      <c r="T174" s="27"/>
      <c r="U174" s="27"/>
      <c r="V174" s="27"/>
      <c r="W174" s="27"/>
      <c r="X174" s="27"/>
      <c r="Y174" s="27"/>
      <c r="Z174" s="27"/>
      <c r="AA174" s="27"/>
      <c r="AB174" s="27"/>
    </row>
    <row r="175" ht="12.75" customHeight="1">
      <c r="A175" s="5"/>
      <c r="B175" s="27"/>
      <c r="C175" s="27"/>
      <c r="D175" s="27"/>
      <c r="E175" s="27"/>
      <c r="F175" s="27"/>
      <c r="G175" s="78"/>
      <c r="H175" s="31"/>
      <c r="I175" s="27"/>
      <c r="J175" s="27"/>
      <c r="K175" s="27"/>
      <c r="L175" s="27"/>
      <c r="M175" s="27"/>
      <c r="N175" s="27"/>
      <c r="O175" s="27"/>
      <c r="P175" s="27"/>
      <c r="Q175" s="27"/>
      <c r="R175" s="27"/>
      <c r="S175" s="27"/>
      <c r="T175" s="27"/>
      <c r="U175" s="27"/>
      <c r="V175" s="27"/>
      <c r="W175" s="27"/>
      <c r="X175" s="27"/>
      <c r="Y175" s="27"/>
      <c r="Z175" s="27"/>
      <c r="AA175" s="27"/>
      <c r="AB175" s="27"/>
    </row>
    <row r="176" ht="12.75" customHeight="1">
      <c r="A176" s="5"/>
      <c r="B176" s="27"/>
      <c r="C176" s="27"/>
      <c r="D176" s="27"/>
      <c r="E176" s="27"/>
      <c r="F176" s="27"/>
      <c r="G176" s="78"/>
      <c r="H176" s="31"/>
      <c r="I176" s="27"/>
      <c r="J176" s="27"/>
      <c r="K176" s="27"/>
      <c r="L176" s="27"/>
      <c r="M176" s="27"/>
      <c r="N176" s="27"/>
      <c r="O176" s="27"/>
      <c r="P176" s="27"/>
      <c r="Q176" s="27"/>
      <c r="R176" s="27"/>
      <c r="S176" s="27"/>
      <c r="T176" s="27"/>
      <c r="U176" s="27"/>
      <c r="V176" s="27"/>
      <c r="W176" s="27"/>
      <c r="X176" s="27"/>
      <c r="Y176" s="27"/>
      <c r="Z176" s="27"/>
      <c r="AA176" s="27"/>
      <c r="AB176" s="27"/>
    </row>
    <row r="177" ht="12.75" customHeight="1">
      <c r="A177" s="5"/>
      <c r="B177" s="27"/>
      <c r="C177" s="27"/>
      <c r="D177" s="27"/>
      <c r="E177" s="27"/>
      <c r="F177" s="27"/>
      <c r="G177" s="78"/>
      <c r="H177" s="31"/>
      <c r="I177" s="27"/>
      <c r="J177" s="27"/>
      <c r="K177" s="27"/>
      <c r="L177" s="27"/>
      <c r="M177" s="27"/>
      <c r="N177" s="27"/>
      <c r="O177" s="27"/>
      <c r="P177" s="27"/>
      <c r="Q177" s="27"/>
      <c r="R177" s="27"/>
      <c r="S177" s="27"/>
      <c r="T177" s="27"/>
      <c r="U177" s="27"/>
      <c r="V177" s="27"/>
      <c r="W177" s="27"/>
      <c r="X177" s="27"/>
      <c r="Y177" s="27"/>
      <c r="Z177" s="27"/>
      <c r="AA177" s="27"/>
      <c r="AB177" s="27"/>
    </row>
    <row r="178" ht="12.75" customHeight="1">
      <c r="A178" s="5"/>
      <c r="B178" s="27"/>
      <c r="C178" s="27"/>
      <c r="D178" s="27"/>
      <c r="E178" s="27"/>
      <c r="F178" s="27"/>
      <c r="G178" s="78"/>
      <c r="H178" s="31"/>
      <c r="I178" s="27"/>
      <c r="J178" s="27"/>
      <c r="K178" s="27"/>
      <c r="L178" s="27"/>
      <c r="M178" s="27"/>
      <c r="N178" s="27"/>
      <c r="O178" s="27"/>
      <c r="P178" s="27"/>
      <c r="Q178" s="27"/>
      <c r="R178" s="27"/>
      <c r="S178" s="27"/>
      <c r="T178" s="27"/>
      <c r="U178" s="27"/>
      <c r="V178" s="27"/>
      <c r="W178" s="27"/>
      <c r="X178" s="27"/>
      <c r="Y178" s="27"/>
      <c r="Z178" s="27"/>
      <c r="AA178" s="27"/>
      <c r="AB178" s="27"/>
    </row>
    <row r="179" ht="12.75" customHeight="1">
      <c r="A179" s="5"/>
      <c r="B179" s="27"/>
      <c r="C179" s="27"/>
      <c r="D179" s="27"/>
      <c r="E179" s="27"/>
      <c r="F179" s="27"/>
      <c r="G179" s="78"/>
      <c r="H179" s="31"/>
      <c r="I179" s="27"/>
      <c r="J179" s="27"/>
      <c r="K179" s="27"/>
      <c r="L179" s="27"/>
      <c r="M179" s="27"/>
      <c r="N179" s="27"/>
      <c r="O179" s="27"/>
      <c r="P179" s="27"/>
      <c r="Q179" s="27"/>
      <c r="R179" s="27"/>
      <c r="S179" s="27"/>
      <c r="T179" s="27"/>
      <c r="U179" s="27"/>
      <c r="V179" s="27"/>
      <c r="W179" s="27"/>
      <c r="X179" s="27"/>
      <c r="Y179" s="27"/>
      <c r="Z179" s="27"/>
      <c r="AA179" s="27"/>
      <c r="AB179" s="27"/>
    </row>
    <row r="180" ht="12.75" customHeight="1">
      <c r="A180" s="5"/>
      <c r="B180" s="27"/>
      <c r="C180" s="27"/>
      <c r="D180" s="27"/>
      <c r="E180" s="27"/>
      <c r="F180" s="27"/>
      <c r="G180" s="78"/>
      <c r="H180" s="31"/>
      <c r="I180" s="27"/>
      <c r="J180" s="27"/>
      <c r="K180" s="27"/>
      <c r="L180" s="27"/>
      <c r="M180" s="27"/>
      <c r="N180" s="27"/>
      <c r="O180" s="27"/>
      <c r="P180" s="27"/>
      <c r="Q180" s="27"/>
      <c r="R180" s="27"/>
      <c r="S180" s="27"/>
      <c r="T180" s="27"/>
      <c r="U180" s="27"/>
      <c r="V180" s="27"/>
      <c r="W180" s="27"/>
      <c r="X180" s="27"/>
      <c r="Y180" s="27"/>
      <c r="Z180" s="27"/>
      <c r="AA180" s="27"/>
      <c r="AB180" s="27"/>
    </row>
    <row r="181" ht="12.75" customHeight="1">
      <c r="A181" s="5"/>
      <c r="B181" s="27"/>
      <c r="C181" s="27"/>
      <c r="D181" s="27"/>
      <c r="E181" s="27"/>
      <c r="F181" s="27"/>
      <c r="G181" s="78"/>
      <c r="H181" s="31"/>
      <c r="I181" s="27"/>
      <c r="J181" s="27"/>
      <c r="K181" s="27"/>
      <c r="L181" s="27"/>
      <c r="M181" s="27"/>
      <c r="N181" s="27"/>
      <c r="O181" s="27"/>
      <c r="P181" s="27"/>
      <c r="Q181" s="27"/>
      <c r="R181" s="27"/>
      <c r="S181" s="27"/>
      <c r="T181" s="27"/>
      <c r="U181" s="27"/>
      <c r="V181" s="27"/>
      <c r="W181" s="27"/>
      <c r="X181" s="27"/>
      <c r="Y181" s="27"/>
      <c r="Z181" s="27"/>
      <c r="AA181" s="27"/>
      <c r="AB181" s="27"/>
    </row>
    <row r="182" ht="12.75" customHeight="1">
      <c r="A182" s="5"/>
      <c r="B182" s="27"/>
      <c r="C182" s="27"/>
      <c r="D182" s="27"/>
      <c r="E182" s="27"/>
      <c r="F182" s="27"/>
      <c r="G182" s="78"/>
      <c r="H182" s="31"/>
      <c r="I182" s="27"/>
      <c r="J182" s="27"/>
      <c r="K182" s="27"/>
      <c r="L182" s="27"/>
      <c r="M182" s="27"/>
      <c r="N182" s="27"/>
      <c r="O182" s="27"/>
      <c r="P182" s="27"/>
      <c r="Q182" s="27"/>
      <c r="R182" s="27"/>
      <c r="S182" s="27"/>
      <c r="T182" s="27"/>
      <c r="U182" s="27"/>
      <c r="V182" s="27"/>
      <c r="W182" s="27"/>
      <c r="X182" s="27"/>
      <c r="Y182" s="27"/>
      <c r="Z182" s="27"/>
      <c r="AA182" s="27"/>
      <c r="AB182" s="27"/>
    </row>
    <row r="183" ht="12.75" customHeight="1">
      <c r="A183" s="5"/>
      <c r="B183" s="27"/>
      <c r="C183" s="27"/>
      <c r="D183" s="27"/>
      <c r="E183" s="27"/>
      <c r="F183" s="27"/>
      <c r="G183" s="78"/>
      <c r="H183" s="31"/>
      <c r="I183" s="27"/>
      <c r="J183" s="27"/>
      <c r="K183" s="27"/>
      <c r="L183" s="27"/>
      <c r="M183" s="27"/>
      <c r="N183" s="27"/>
      <c r="O183" s="27"/>
      <c r="P183" s="27"/>
      <c r="Q183" s="27"/>
      <c r="R183" s="27"/>
      <c r="S183" s="27"/>
      <c r="T183" s="27"/>
      <c r="U183" s="27"/>
      <c r="V183" s="27"/>
      <c r="W183" s="27"/>
      <c r="X183" s="27"/>
      <c r="Y183" s="27"/>
      <c r="Z183" s="27"/>
      <c r="AA183" s="27"/>
      <c r="AB183" s="27"/>
    </row>
    <row r="184" ht="12.75" customHeight="1">
      <c r="A184" s="5"/>
      <c r="B184" s="27"/>
      <c r="C184" s="27"/>
      <c r="D184" s="27"/>
      <c r="E184" s="27"/>
      <c r="F184" s="27"/>
      <c r="G184" s="78"/>
      <c r="H184" s="31"/>
      <c r="I184" s="27"/>
      <c r="J184" s="27"/>
      <c r="K184" s="27"/>
      <c r="L184" s="27"/>
      <c r="M184" s="27"/>
      <c r="N184" s="27"/>
      <c r="O184" s="27"/>
      <c r="P184" s="27"/>
      <c r="Q184" s="27"/>
      <c r="R184" s="27"/>
      <c r="S184" s="27"/>
      <c r="T184" s="27"/>
      <c r="U184" s="27"/>
      <c r="V184" s="27"/>
      <c r="W184" s="27"/>
      <c r="X184" s="27"/>
      <c r="Y184" s="27"/>
      <c r="Z184" s="27"/>
      <c r="AA184" s="27"/>
      <c r="AB184" s="27"/>
    </row>
    <row r="185" ht="12.75" customHeight="1">
      <c r="A185" s="5"/>
      <c r="B185" s="27"/>
      <c r="C185" s="27"/>
      <c r="D185" s="27"/>
      <c r="E185" s="27"/>
      <c r="F185" s="27"/>
      <c r="G185" s="78"/>
      <c r="H185" s="31"/>
      <c r="I185" s="27"/>
      <c r="J185" s="27"/>
      <c r="K185" s="27"/>
      <c r="L185" s="27"/>
      <c r="M185" s="27"/>
      <c r="N185" s="27"/>
      <c r="O185" s="27"/>
      <c r="P185" s="27"/>
      <c r="Q185" s="27"/>
      <c r="R185" s="27"/>
      <c r="S185" s="27"/>
      <c r="T185" s="27"/>
      <c r="U185" s="27"/>
      <c r="V185" s="27"/>
      <c r="W185" s="27"/>
      <c r="X185" s="27"/>
      <c r="Y185" s="27"/>
      <c r="Z185" s="27"/>
      <c r="AA185" s="27"/>
      <c r="AB185" s="27"/>
    </row>
    <row r="186" ht="12.75" customHeight="1">
      <c r="A186" s="5"/>
      <c r="B186" s="27"/>
      <c r="C186" s="27"/>
      <c r="D186" s="27"/>
      <c r="E186" s="27"/>
      <c r="F186" s="27"/>
      <c r="G186" s="78"/>
      <c r="H186" s="31"/>
      <c r="I186" s="27"/>
      <c r="J186" s="27"/>
      <c r="K186" s="27"/>
      <c r="L186" s="27"/>
      <c r="M186" s="27"/>
      <c r="N186" s="27"/>
      <c r="O186" s="27"/>
      <c r="P186" s="27"/>
      <c r="Q186" s="27"/>
      <c r="R186" s="27"/>
      <c r="S186" s="27"/>
      <c r="T186" s="27"/>
      <c r="U186" s="27"/>
      <c r="V186" s="27"/>
      <c r="W186" s="27"/>
      <c r="X186" s="27"/>
      <c r="Y186" s="27"/>
      <c r="Z186" s="27"/>
      <c r="AA186" s="27"/>
      <c r="AB186" s="27"/>
    </row>
    <row r="187" ht="12.75" customHeight="1">
      <c r="A187" s="5"/>
      <c r="B187" s="27"/>
      <c r="C187" s="27"/>
      <c r="D187" s="27"/>
      <c r="E187" s="27"/>
      <c r="F187" s="27"/>
      <c r="G187" s="78"/>
      <c r="H187" s="31"/>
      <c r="I187" s="27"/>
      <c r="J187" s="27"/>
      <c r="K187" s="27"/>
      <c r="L187" s="27"/>
      <c r="M187" s="27"/>
      <c r="N187" s="27"/>
      <c r="O187" s="27"/>
      <c r="P187" s="27"/>
      <c r="Q187" s="27"/>
      <c r="R187" s="27"/>
      <c r="S187" s="27"/>
      <c r="T187" s="27"/>
      <c r="U187" s="27"/>
      <c r="V187" s="27"/>
      <c r="W187" s="27"/>
      <c r="X187" s="27"/>
      <c r="Y187" s="27"/>
      <c r="Z187" s="27"/>
      <c r="AA187" s="27"/>
      <c r="AB187" s="27"/>
    </row>
    <row r="188" ht="12.75" customHeight="1">
      <c r="A188" s="5"/>
      <c r="B188" s="27"/>
      <c r="C188" s="27"/>
      <c r="D188" s="27"/>
      <c r="E188" s="27"/>
      <c r="F188" s="27"/>
      <c r="G188" s="78"/>
      <c r="H188" s="31"/>
      <c r="I188" s="27"/>
      <c r="J188" s="27"/>
      <c r="K188" s="27"/>
      <c r="L188" s="27"/>
      <c r="M188" s="27"/>
      <c r="N188" s="27"/>
      <c r="O188" s="27"/>
      <c r="P188" s="27"/>
      <c r="Q188" s="27"/>
      <c r="R188" s="27"/>
      <c r="S188" s="27"/>
      <c r="T188" s="27"/>
      <c r="U188" s="27"/>
      <c r="V188" s="27"/>
      <c r="W188" s="27"/>
      <c r="X188" s="27"/>
      <c r="Y188" s="27"/>
      <c r="Z188" s="27"/>
      <c r="AA188" s="27"/>
      <c r="AB188" s="27"/>
    </row>
    <row r="189" ht="12.75" customHeight="1">
      <c r="A189" s="5"/>
      <c r="B189" s="27"/>
      <c r="C189" s="27"/>
      <c r="D189" s="27"/>
      <c r="E189" s="27"/>
      <c r="F189" s="27"/>
      <c r="G189" s="78"/>
      <c r="H189" s="31"/>
      <c r="I189" s="27"/>
      <c r="J189" s="27"/>
      <c r="K189" s="27"/>
      <c r="L189" s="27"/>
      <c r="M189" s="27"/>
      <c r="N189" s="27"/>
      <c r="O189" s="27"/>
      <c r="P189" s="27"/>
      <c r="Q189" s="27"/>
      <c r="R189" s="27"/>
      <c r="S189" s="27"/>
      <c r="T189" s="27"/>
      <c r="U189" s="27"/>
      <c r="V189" s="27"/>
      <c r="W189" s="27"/>
      <c r="X189" s="27"/>
      <c r="Y189" s="27"/>
      <c r="Z189" s="27"/>
      <c r="AA189" s="27"/>
      <c r="AB189" s="27"/>
    </row>
    <row r="190" ht="12.75" customHeight="1">
      <c r="A190" s="5"/>
      <c r="B190" s="27"/>
      <c r="C190" s="27"/>
      <c r="D190" s="27"/>
      <c r="E190" s="27"/>
      <c r="F190" s="27"/>
      <c r="G190" s="78"/>
      <c r="H190" s="31"/>
      <c r="I190" s="27"/>
      <c r="J190" s="27"/>
      <c r="K190" s="27"/>
      <c r="L190" s="27"/>
      <c r="M190" s="27"/>
      <c r="N190" s="27"/>
      <c r="O190" s="27"/>
      <c r="P190" s="27"/>
      <c r="Q190" s="27"/>
      <c r="R190" s="27"/>
      <c r="S190" s="27"/>
      <c r="T190" s="27"/>
      <c r="U190" s="27"/>
      <c r="V190" s="27"/>
      <c r="W190" s="27"/>
      <c r="X190" s="27"/>
      <c r="Y190" s="27"/>
      <c r="Z190" s="27"/>
      <c r="AA190" s="27"/>
      <c r="AB190" s="27"/>
    </row>
    <row r="191" ht="12.75" customHeight="1">
      <c r="A191" s="5"/>
      <c r="B191" s="27"/>
      <c r="C191" s="27"/>
      <c r="D191" s="27"/>
      <c r="E191" s="27"/>
      <c r="F191" s="27"/>
      <c r="G191" s="78"/>
      <c r="H191" s="31"/>
      <c r="I191" s="27"/>
      <c r="J191" s="27"/>
      <c r="K191" s="27"/>
      <c r="L191" s="27"/>
      <c r="M191" s="27"/>
      <c r="N191" s="27"/>
      <c r="O191" s="27"/>
      <c r="P191" s="27"/>
      <c r="Q191" s="27"/>
      <c r="R191" s="27"/>
      <c r="S191" s="27"/>
      <c r="T191" s="27"/>
      <c r="U191" s="27"/>
      <c r="V191" s="27"/>
      <c r="W191" s="27"/>
      <c r="X191" s="27"/>
      <c r="Y191" s="27"/>
      <c r="Z191" s="27"/>
      <c r="AA191" s="27"/>
      <c r="AB191" s="27"/>
    </row>
    <row r="192" ht="12.75" customHeight="1">
      <c r="A192" s="5"/>
      <c r="B192" s="27"/>
      <c r="C192" s="27"/>
      <c r="D192" s="27"/>
      <c r="E192" s="27"/>
      <c r="F192" s="27"/>
      <c r="G192" s="78"/>
      <c r="H192" s="31"/>
      <c r="I192" s="27"/>
      <c r="J192" s="27"/>
      <c r="K192" s="27"/>
      <c r="L192" s="27"/>
      <c r="M192" s="27"/>
      <c r="N192" s="27"/>
      <c r="O192" s="27"/>
      <c r="P192" s="27"/>
      <c r="Q192" s="27"/>
      <c r="R192" s="27"/>
      <c r="S192" s="27"/>
      <c r="T192" s="27"/>
      <c r="U192" s="27"/>
      <c r="V192" s="27"/>
      <c r="W192" s="27"/>
      <c r="X192" s="27"/>
      <c r="Y192" s="27"/>
      <c r="Z192" s="27"/>
      <c r="AA192" s="27"/>
      <c r="AB192" s="27"/>
    </row>
    <row r="193" ht="12.75" customHeight="1">
      <c r="A193" s="5"/>
      <c r="B193" s="27"/>
      <c r="C193" s="27"/>
      <c r="D193" s="27"/>
      <c r="E193" s="27"/>
      <c r="F193" s="27"/>
      <c r="G193" s="78"/>
      <c r="H193" s="31"/>
      <c r="I193" s="27"/>
      <c r="J193" s="27"/>
      <c r="K193" s="27"/>
      <c r="L193" s="27"/>
      <c r="M193" s="27"/>
      <c r="N193" s="27"/>
      <c r="O193" s="27"/>
      <c r="P193" s="27"/>
      <c r="Q193" s="27"/>
      <c r="R193" s="27"/>
      <c r="S193" s="27"/>
      <c r="T193" s="27"/>
      <c r="U193" s="27"/>
      <c r="V193" s="27"/>
      <c r="W193" s="27"/>
      <c r="X193" s="27"/>
      <c r="Y193" s="27"/>
      <c r="Z193" s="27"/>
      <c r="AA193" s="27"/>
      <c r="AB193" s="27"/>
    </row>
    <row r="194" ht="12.75" customHeight="1">
      <c r="A194" s="5"/>
      <c r="B194" s="27"/>
      <c r="C194" s="27"/>
      <c r="D194" s="27"/>
      <c r="E194" s="27"/>
      <c r="F194" s="27"/>
      <c r="G194" s="78"/>
      <c r="H194" s="31"/>
      <c r="I194" s="27"/>
      <c r="J194" s="27"/>
      <c r="K194" s="27"/>
      <c r="L194" s="27"/>
      <c r="M194" s="27"/>
      <c r="N194" s="27"/>
      <c r="O194" s="27"/>
      <c r="P194" s="27"/>
      <c r="Q194" s="27"/>
      <c r="R194" s="27"/>
      <c r="S194" s="27"/>
      <c r="T194" s="27"/>
      <c r="U194" s="27"/>
      <c r="V194" s="27"/>
      <c r="W194" s="27"/>
      <c r="X194" s="27"/>
      <c r="Y194" s="27"/>
      <c r="Z194" s="27"/>
      <c r="AA194" s="27"/>
      <c r="AB194" s="27"/>
    </row>
    <row r="195" ht="12.75" customHeight="1">
      <c r="A195" s="5"/>
      <c r="B195" s="27"/>
      <c r="C195" s="27"/>
      <c r="D195" s="27"/>
      <c r="E195" s="27"/>
      <c r="F195" s="27"/>
      <c r="G195" s="78"/>
      <c r="H195" s="31"/>
      <c r="I195" s="27"/>
      <c r="J195" s="27"/>
      <c r="K195" s="27"/>
      <c r="L195" s="27"/>
      <c r="M195" s="27"/>
      <c r="N195" s="27"/>
      <c r="O195" s="27"/>
      <c r="P195" s="27"/>
      <c r="Q195" s="27"/>
      <c r="R195" s="27"/>
      <c r="S195" s="27"/>
      <c r="T195" s="27"/>
      <c r="U195" s="27"/>
      <c r="V195" s="27"/>
      <c r="W195" s="27"/>
      <c r="X195" s="27"/>
      <c r="Y195" s="27"/>
      <c r="Z195" s="27"/>
      <c r="AA195" s="27"/>
      <c r="AB195" s="27"/>
    </row>
    <row r="196" ht="12.75" customHeight="1">
      <c r="A196" s="5"/>
      <c r="B196" s="27"/>
      <c r="C196" s="27"/>
      <c r="D196" s="27"/>
      <c r="E196" s="27"/>
      <c r="F196" s="27"/>
      <c r="G196" s="78"/>
      <c r="H196" s="31"/>
      <c r="I196" s="27"/>
      <c r="J196" s="27"/>
      <c r="K196" s="27"/>
      <c r="L196" s="27"/>
      <c r="M196" s="27"/>
      <c r="N196" s="27"/>
      <c r="O196" s="27"/>
      <c r="P196" s="27"/>
      <c r="Q196" s="27"/>
      <c r="R196" s="27"/>
      <c r="S196" s="27"/>
      <c r="T196" s="27"/>
      <c r="U196" s="27"/>
      <c r="V196" s="27"/>
      <c r="W196" s="27"/>
      <c r="X196" s="27"/>
      <c r="Y196" s="27"/>
      <c r="Z196" s="27"/>
      <c r="AA196" s="27"/>
      <c r="AB196" s="27"/>
    </row>
    <row r="197" ht="12.75" customHeight="1">
      <c r="A197" s="5"/>
      <c r="B197" s="27"/>
      <c r="C197" s="27"/>
      <c r="D197" s="27"/>
      <c r="E197" s="27"/>
      <c r="F197" s="27"/>
      <c r="G197" s="78"/>
      <c r="H197" s="31"/>
      <c r="I197" s="27"/>
      <c r="J197" s="27"/>
      <c r="K197" s="27"/>
      <c r="L197" s="27"/>
      <c r="M197" s="27"/>
      <c r="N197" s="27"/>
      <c r="O197" s="27"/>
      <c r="P197" s="27"/>
      <c r="Q197" s="27"/>
      <c r="R197" s="27"/>
      <c r="S197" s="27"/>
      <c r="T197" s="27"/>
      <c r="U197" s="27"/>
      <c r="V197" s="27"/>
      <c r="W197" s="27"/>
      <c r="X197" s="27"/>
      <c r="Y197" s="27"/>
      <c r="Z197" s="27"/>
      <c r="AA197" s="27"/>
      <c r="AB197" s="27"/>
    </row>
    <row r="198" ht="12.75" customHeight="1">
      <c r="A198" s="5"/>
      <c r="B198" s="27"/>
      <c r="C198" s="27"/>
      <c r="D198" s="27"/>
      <c r="E198" s="27"/>
      <c r="F198" s="27"/>
      <c r="G198" s="78"/>
      <c r="H198" s="31"/>
      <c r="I198" s="27"/>
      <c r="J198" s="27"/>
      <c r="K198" s="27"/>
      <c r="L198" s="27"/>
      <c r="M198" s="27"/>
      <c r="N198" s="27"/>
      <c r="O198" s="27"/>
      <c r="P198" s="27"/>
      <c r="Q198" s="27"/>
      <c r="R198" s="27"/>
      <c r="S198" s="27"/>
      <c r="T198" s="27"/>
      <c r="U198" s="27"/>
      <c r="V198" s="27"/>
      <c r="W198" s="27"/>
      <c r="X198" s="27"/>
      <c r="Y198" s="27"/>
      <c r="Z198" s="27"/>
      <c r="AA198" s="27"/>
      <c r="AB198" s="27"/>
    </row>
    <row r="199" ht="12.75" customHeight="1">
      <c r="A199" s="5"/>
      <c r="B199" s="27"/>
      <c r="C199" s="27"/>
      <c r="D199" s="27"/>
      <c r="E199" s="27"/>
      <c r="F199" s="27"/>
      <c r="G199" s="78"/>
      <c r="H199" s="31"/>
      <c r="I199" s="27"/>
      <c r="J199" s="27"/>
      <c r="K199" s="27"/>
      <c r="L199" s="27"/>
      <c r="M199" s="27"/>
      <c r="N199" s="27"/>
      <c r="O199" s="27"/>
      <c r="P199" s="27"/>
      <c r="Q199" s="27"/>
      <c r="R199" s="27"/>
      <c r="S199" s="27"/>
      <c r="T199" s="27"/>
      <c r="U199" s="27"/>
      <c r="V199" s="27"/>
      <c r="W199" s="27"/>
      <c r="X199" s="27"/>
      <c r="Y199" s="27"/>
      <c r="Z199" s="27"/>
      <c r="AA199" s="27"/>
      <c r="AB199" s="27"/>
    </row>
    <row r="200" ht="12.75" customHeight="1">
      <c r="A200" s="5"/>
      <c r="B200" s="27"/>
      <c r="C200" s="27"/>
      <c r="D200" s="27"/>
      <c r="E200" s="27"/>
      <c r="F200" s="27"/>
      <c r="G200" s="78"/>
      <c r="H200" s="31"/>
      <c r="I200" s="27"/>
      <c r="J200" s="27"/>
      <c r="K200" s="27"/>
      <c r="L200" s="27"/>
      <c r="M200" s="27"/>
      <c r="N200" s="27"/>
      <c r="O200" s="27"/>
      <c r="P200" s="27"/>
      <c r="Q200" s="27"/>
      <c r="R200" s="27"/>
      <c r="S200" s="27"/>
      <c r="T200" s="27"/>
      <c r="U200" s="27"/>
      <c r="V200" s="27"/>
      <c r="W200" s="27"/>
      <c r="X200" s="27"/>
      <c r="Y200" s="27"/>
      <c r="Z200" s="27"/>
      <c r="AA200" s="27"/>
      <c r="AB200" s="27"/>
    </row>
    <row r="201" ht="12.75" customHeight="1">
      <c r="A201" s="5"/>
      <c r="B201" s="27"/>
      <c r="C201" s="27"/>
      <c r="D201" s="27"/>
      <c r="E201" s="27"/>
      <c r="F201" s="27"/>
      <c r="G201" s="78"/>
      <c r="H201" s="31"/>
      <c r="I201" s="27"/>
      <c r="J201" s="27"/>
      <c r="K201" s="27"/>
      <c r="L201" s="27"/>
      <c r="M201" s="27"/>
      <c r="N201" s="27"/>
      <c r="O201" s="27"/>
      <c r="P201" s="27"/>
      <c r="Q201" s="27"/>
      <c r="R201" s="27"/>
      <c r="S201" s="27"/>
      <c r="T201" s="27"/>
      <c r="U201" s="27"/>
      <c r="V201" s="27"/>
      <c r="W201" s="27"/>
      <c r="X201" s="27"/>
      <c r="Y201" s="27"/>
      <c r="Z201" s="27"/>
      <c r="AA201" s="27"/>
      <c r="AB201" s="27"/>
    </row>
    <row r="202" ht="12.75" customHeight="1">
      <c r="A202" s="5"/>
      <c r="B202" s="27"/>
      <c r="C202" s="27"/>
      <c r="D202" s="27"/>
      <c r="E202" s="27"/>
      <c r="F202" s="27"/>
      <c r="G202" s="78"/>
      <c r="H202" s="31"/>
      <c r="I202" s="27"/>
      <c r="J202" s="27"/>
      <c r="K202" s="27"/>
      <c r="L202" s="27"/>
      <c r="M202" s="27"/>
      <c r="N202" s="27"/>
      <c r="O202" s="27"/>
      <c r="P202" s="27"/>
      <c r="Q202" s="27"/>
      <c r="R202" s="27"/>
      <c r="S202" s="27"/>
      <c r="T202" s="27"/>
      <c r="U202" s="27"/>
      <c r="V202" s="27"/>
      <c r="W202" s="27"/>
      <c r="X202" s="27"/>
      <c r="Y202" s="27"/>
      <c r="Z202" s="27"/>
      <c r="AA202" s="27"/>
      <c r="AB202" s="27"/>
    </row>
    <row r="203" ht="12.75" customHeight="1">
      <c r="A203" s="5"/>
      <c r="B203" s="27"/>
      <c r="C203" s="27"/>
      <c r="D203" s="27"/>
      <c r="E203" s="27"/>
      <c r="F203" s="27"/>
      <c r="G203" s="78"/>
      <c r="H203" s="31"/>
      <c r="I203" s="27"/>
      <c r="J203" s="27"/>
      <c r="K203" s="27"/>
      <c r="L203" s="27"/>
      <c r="M203" s="27"/>
      <c r="N203" s="27"/>
      <c r="O203" s="27"/>
      <c r="P203" s="27"/>
      <c r="Q203" s="27"/>
      <c r="R203" s="27"/>
      <c r="S203" s="27"/>
      <c r="T203" s="27"/>
      <c r="U203" s="27"/>
      <c r="V203" s="27"/>
      <c r="W203" s="27"/>
      <c r="X203" s="27"/>
      <c r="Y203" s="27"/>
      <c r="Z203" s="27"/>
      <c r="AA203" s="27"/>
      <c r="AB203" s="27"/>
    </row>
    <row r="204" ht="12.75" customHeight="1">
      <c r="A204" s="5"/>
      <c r="B204" s="27"/>
      <c r="C204" s="27"/>
      <c r="D204" s="27"/>
      <c r="E204" s="27"/>
      <c r="F204" s="27"/>
      <c r="G204" s="78"/>
      <c r="H204" s="31"/>
      <c r="I204" s="27"/>
      <c r="J204" s="27"/>
      <c r="K204" s="27"/>
      <c r="L204" s="27"/>
      <c r="M204" s="27"/>
      <c r="N204" s="27"/>
      <c r="O204" s="27"/>
      <c r="P204" s="27"/>
      <c r="Q204" s="27"/>
      <c r="R204" s="27"/>
      <c r="S204" s="27"/>
      <c r="T204" s="27"/>
      <c r="U204" s="27"/>
      <c r="V204" s="27"/>
      <c r="W204" s="27"/>
      <c r="X204" s="27"/>
      <c r="Y204" s="27"/>
      <c r="Z204" s="27"/>
      <c r="AA204" s="27"/>
      <c r="AB204" s="27"/>
    </row>
    <row r="205" ht="12.75" customHeight="1">
      <c r="A205" s="5"/>
      <c r="B205" s="27"/>
      <c r="C205" s="27"/>
      <c r="D205" s="27"/>
      <c r="E205" s="27"/>
      <c r="F205" s="27"/>
      <c r="G205" s="78"/>
      <c r="H205" s="31"/>
      <c r="I205" s="27"/>
      <c r="J205" s="27"/>
      <c r="K205" s="27"/>
      <c r="L205" s="27"/>
      <c r="M205" s="27"/>
      <c r="N205" s="27"/>
      <c r="O205" s="27"/>
      <c r="P205" s="27"/>
      <c r="Q205" s="27"/>
      <c r="R205" s="27"/>
      <c r="S205" s="27"/>
      <c r="T205" s="27"/>
      <c r="U205" s="27"/>
      <c r="V205" s="27"/>
      <c r="W205" s="27"/>
      <c r="X205" s="27"/>
      <c r="Y205" s="27"/>
      <c r="Z205" s="27"/>
      <c r="AA205" s="27"/>
      <c r="AB205" s="27"/>
    </row>
    <row r="206" ht="12.75" customHeight="1">
      <c r="A206" s="5"/>
      <c r="B206" s="27"/>
      <c r="C206" s="27"/>
      <c r="D206" s="27"/>
      <c r="E206" s="27"/>
      <c r="F206" s="27"/>
      <c r="G206" s="78"/>
      <c r="H206" s="31"/>
      <c r="I206" s="27"/>
      <c r="J206" s="27"/>
      <c r="K206" s="27"/>
      <c r="L206" s="27"/>
      <c r="M206" s="27"/>
      <c r="N206" s="27"/>
      <c r="O206" s="27"/>
      <c r="P206" s="27"/>
      <c r="Q206" s="27"/>
      <c r="R206" s="27"/>
      <c r="S206" s="27"/>
      <c r="T206" s="27"/>
      <c r="U206" s="27"/>
      <c r="V206" s="27"/>
      <c r="W206" s="27"/>
      <c r="X206" s="27"/>
      <c r="Y206" s="27"/>
      <c r="Z206" s="27"/>
      <c r="AA206" s="27"/>
      <c r="AB206" s="27"/>
    </row>
    <row r="207" ht="12.75" customHeight="1">
      <c r="A207" s="5"/>
      <c r="B207" s="27"/>
      <c r="C207" s="27"/>
      <c r="D207" s="27"/>
      <c r="E207" s="27"/>
      <c r="F207" s="27"/>
      <c r="G207" s="78"/>
      <c r="H207" s="31"/>
      <c r="I207" s="27"/>
      <c r="J207" s="27"/>
      <c r="K207" s="27"/>
      <c r="L207" s="27"/>
      <c r="M207" s="27"/>
      <c r="N207" s="27"/>
      <c r="O207" s="27"/>
      <c r="P207" s="27"/>
      <c r="Q207" s="27"/>
      <c r="R207" s="27"/>
      <c r="S207" s="27"/>
      <c r="T207" s="27"/>
      <c r="U207" s="27"/>
      <c r="V207" s="27"/>
      <c r="W207" s="27"/>
      <c r="X207" s="27"/>
      <c r="Y207" s="27"/>
      <c r="Z207" s="27"/>
      <c r="AA207" s="27"/>
      <c r="AB207" s="27"/>
    </row>
    <row r="208" ht="12.75" customHeight="1">
      <c r="A208" s="5"/>
      <c r="B208" s="27"/>
      <c r="C208" s="27"/>
      <c r="D208" s="27"/>
      <c r="E208" s="27"/>
      <c r="F208" s="27"/>
      <c r="G208" s="78"/>
      <c r="H208" s="31"/>
      <c r="I208" s="27"/>
      <c r="J208" s="27"/>
      <c r="K208" s="27"/>
      <c r="L208" s="27"/>
      <c r="M208" s="27"/>
      <c r="N208" s="27"/>
      <c r="O208" s="27"/>
      <c r="P208" s="27"/>
      <c r="Q208" s="27"/>
      <c r="R208" s="27"/>
      <c r="S208" s="27"/>
      <c r="T208" s="27"/>
      <c r="U208" s="27"/>
      <c r="V208" s="27"/>
      <c r="W208" s="27"/>
      <c r="X208" s="27"/>
      <c r="Y208" s="27"/>
      <c r="Z208" s="27"/>
      <c r="AA208" s="27"/>
      <c r="AB208" s="27"/>
    </row>
    <row r="209" ht="12.75" customHeight="1">
      <c r="A209" s="5"/>
      <c r="B209" s="27"/>
      <c r="C209" s="27"/>
      <c r="D209" s="27"/>
      <c r="E209" s="27"/>
      <c r="F209" s="27"/>
      <c r="G209" s="78"/>
      <c r="H209" s="31"/>
      <c r="I209" s="27"/>
      <c r="J209" s="27"/>
      <c r="K209" s="27"/>
      <c r="L209" s="27"/>
      <c r="M209" s="27"/>
      <c r="N209" s="27"/>
      <c r="O209" s="27"/>
      <c r="P209" s="27"/>
      <c r="Q209" s="27"/>
      <c r="R209" s="27"/>
      <c r="S209" s="27"/>
      <c r="T209" s="27"/>
      <c r="U209" s="27"/>
      <c r="V209" s="27"/>
      <c r="W209" s="27"/>
      <c r="X209" s="27"/>
      <c r="Y209" s="27"/>
      <c r="Z209" s="27"/>
      <c r="AA209" s="27"/>
      <c r="AB209" s="27"/>
    </row>
    <row r="210" ht="12.75" customHeight="1">
      <c r="A210" s="5"/>
      <c r="B210" s="27"/>
      <c r="C210" s="27"/>
      <c r="D210" s="27"/>
      <c r="E210" s="27"/>
      <c r="F210" s="27"/>
      <c r="G210" s="78"/>
      <c r="H210" s="31"/>
      <c r="I210" s="27"/>
      <c r="J210" s="27"/>
      <c r="K210" s="27"/>
      <c r="L210" s="27"/>
      <c r="M210" s="27"/>
      <c r="N210" s="27"/>
      <c r="O210" s="27"/>
      <c r="P210" s="27"/>
      <c r="Q210" s="27"/>
      <c r="R210" s="27"/>
      <c r="S210" s="27"/>
      <c r="T210" s="27"/>
      <c r="U210" s="27"/>
      <c r="V210" s="27"/>
      <c r="W210" s="27"/>
      <c r="X210" s="27"/>
      <c r="Y210" s="27"/>
      <c r="Z210" s="27"/>
      <c r="AA210" s="27"/>
      <c r="AB210" s="27"/>
    </row>
    <row r="211" ht="12.75" customHeight="1">
      <c r="A211" s="5"/>
      <c r="B211" s="27"/>
      <c r="C211" s="27"/>
      <c r="D211" s="27"/>
      <c r="E211" s="27"/>
      <c r="F211" s="27"/>
      <c r="G211" s="78"/>
      <c r="H211" s="31"/>
      <c r="I211" s="27"/>
      <c r="J211" s="27"/>
      <c r="K211" s="27"/>
      <c r="L211" s="27"/>
      <c r="M211" s="27"/>
      <c r="N211" s="27"/>
      <c r="O211" s="27"/>
      <c r="P211" s="27"/>
      <c r="Q211" s="27"/>
      <c r="R211" s="27"/>
      <c r="S211" s="27"/>
      <c r="T211" s="27"/>
      <c r="U211" s="27"/>
      <c r="V211" s="27"/>
      <c r="W211" s="27"/>
      <c r="X211" s="27"/>
      <c r="Y211" s="27"/>
      <c r="Z211" s="27"/>
      <c r="AA211" s="27"/>
      <c r="AB211" s="27"/>
    </row>
    <row r="212" ht="12.75" customHeight="1">
      <c r="A212" s="5"/>
      <c r="B212" s="27"/>
      <c r="C212" s="27"/>
      <c r="D212" s="27"/>
      <c r="E212" s="27"/>
      <c r="F212" s="27"/>
      <c r="G212" s="78"/>
      <c r="H212" s="31"/>
      <c r="I212" s="27"/>
      <c r="J212" s="27"/>
      <c r="K212" s="27"/>
      <c r="L212" s="27"/>
      <c r="M212" s="27"/>
      <c r="N212" s="27"/>
      <c r="O212" s="27"/>
      <c r="P212" s="27"/>
      <c r="Q212" s="27"/>
      <c r="R212" s="27"/>
      <c r="S212" s="27"/>
      <c r="T212" s="27"/>
      <c r="U212" s="27"/>
      <c r="V212" s="27"/>
      <c r="W212" s="27"/>
      <c r="X212" s="27"/>
      <c r="Y212" s="27"/>
      <c r="Z212" s="27"/>
      <c r="AA212" s="27"/>
      <c r="AB212" s="27"/>
    </row>
    <row r="213" ht="12.75" customHeight="1">
      <c r="A213" s="5"/>
      <c r="B213" s="27"/>
      <c r="C213" s="27"/>
      <c r="D213" s="27"/>
      <c r="E213" s="27"/>
      <c r="F213" s="27"/>
      <c r="G213" s="78"/>
      <c r="H213" s="31"/>
      <c r="I213" s="27"/>
      <c r="J213" s="27"/>
      <c r="K213" s="27"/>
      <c r="L213" s="27"/>
      <c r="M213" s="27"/>
      <c r="N213" s="27"/>
      <c r="O213" s="27"/>
      <c r="P213" s="27"/>
      <c r="Q213" s="27"/>
      <c r="R213" s="27"/>
      <c r="S213" s="27"/>
      <c r="T213" s="27"/>
      <c r="U213" s="27"/>
      <c r="V213" s="27"/>
      <c r="W213" s="27"/>
      <c r="X213" s="27"/>
      <c r="Y213" s="27"/>
      <c r="Z213" s="27"/>
      <c r="AA213" s="27"/>
      <c r="AB213" s="27"/>
    </row>
    <row r="214" ht="12.75" customHeight="1">
      <c r="A214" s="5"/>
      <c r="B214" s="27"/>
      <c r="C214" s="27"/>
      <c r="D214" s="27"/>
      <c r="E214" s="27"/>
      <c r="F214" s="27"/>
      <c r="G214" s="78"/>
      <c r="H214" s="31"/>
      <c r="I214" s="27"/>
      <c r="J214" s="27"/>
      <c r="K214" s="27"/>
      <c r="L214" s="27"/>
      <c r="M214" s="27"/>
      <c r="N214" s="27"/>
      <c r="O214" s="27"/>
      <c r="P214" s="27"/>
      <c r="Q214" s="27"/>
      <c r="R214" s="27"/>
      <c r="S214" s="27"/>
      <c r="T214" s="27"/>
      <c r="U214" s="27"/>
      <c r="V214" s="27"/>
      <c r="W214" s="27"/>
      <c r="X214" s="27"/>
      <c r="Y214" s="27"/>
      <c r="Z214" s="27"/>
      <c r="AA214" s="27"/>
      <c r="AB214" s="27"/>
    </row>
    <row r="215" ht="12.75" customHeight="1">
      <c r="A215" s="5"/>
      <c r="B215" s="27"/>
      <c r="C215" s="27"/>
      <c r="D215" s="27"/>
      <c r="E215" s="27"/>
      <c r="F215" s="27"/>
      <c r="G215" s="78"/>
      <c r="H215" s="31"/>
      <c r="I215" s="27"/>
      <c r="J215" s="27"/>
      <c r="K215" s="27"/>
      <c r="L215" s="27"/>
      <c r="M215" s="27"/>
      <c r="N215" s="27"/>
      <c r="O215" s="27"/>
      <c r="P215" s="27"/>
      <c r="Q215" s="27"/>
      <c r="R215" s="27"/>
      <c r="S215" s="27"/>
      <c r="T215" s="27"/>
      <c r="U215" s="27"/>
      <c r="V215" s="27"/>
      <c r="W215" s="27"/>
      <c r="X215" s="27"/>
      <c r="Y215" s="27"/>
      <c r="Z215" s="27"/>
      <c r="AA215" s="27"/>
      <c r="AB215" s="27"/>
    </row>
    <row r="216" ht="12.75" customHeight="1">
      <c r="A216" s="5"/>
      <c r="B216" s="27"/>
      <c r="C216" s="27"/>
      <c r="D216" s="27"/>
      <c r="E216" s="27"/>
      <c r="F216" s="27"/>
      <c r="G216" s="78"/>
      <c r="H216" s="31"/>
      <c r="I216" s="27"/>
      <c r="J216" s="27"/>
      <c r="K216" s="27"/>
      <c r="L216" s="27"/>
      <c r="M216" s="27"/>
      <c r="N216" s="27"/>
      <c r="O216" s="27"/>
      <c r="P216" s="27"/>
      <c r="Q216" s="27"/>
      <c r="R216" s="27"/>
      <c r="S216" s="27"/>
      <c r="T216" s="27"/>
      <c r="U216" s="27"/>
      <c r="V216" s="27"/>
      <c r="W216" s="27"/>
      <c r="X216" s="27"/>
      <c r="Y216" s="27"/>
      <c r="Z216" s="27"/>
      <c r="AA216" s="27"/>
      <c r="AB216" s="27"/>
    </row>
    <row r="217" ht="12.75" customHeight="1">
      <c r="A217" s="5"/>
      <c r="B217" s="27"/>
      <c r="C217" s="27"/>
      <c r="D217" s="27"/>
      <c r="E217" s="27"/>
      <c r="F217" s="27"/>
      <c r="G217" s="78"/>
      <c r="H217" s="31"/>
      <c r="I217" s="27"/>
      <c r="J217" s="27"/>
      <c r="K217" s="27"/>
      <c r="L217" s="27"/>
      <c r="M217" s="27"/>
      <c r="N217" s="27"/>
      <c r="O217" s="27"/>
      <c r="P217" s="27"/>
      <c r="Q217" s="27"/>
      <c r="R217" s="27"/>
      <c r="S217" s="27"/>
      <c r="T217" s="27"/>
      <c r="U217" s="27"/>
      <c r="V217" s="27"/>
      <c r="W217" s="27"/>
      <c r="X217" s="27"/>
      <c r="Y217" s="27"/>
      <c r="Z217" s="27"/>
      <c r="AA217" s="27"/>
      <c r="AB217" s="27"/>
    </row>
    <row r="218" ht="12.75" customHeight="1">
      <c r="A218" s="5"/>
      <c r="B218" s="27"/>
      <c r="C218" s="27"/>
      <c r="D218" s="27"/>
      <c r="E218" s="27"/>
      <c r="F218" s="27"/>
      <c r="G218" s="78"/>
      <c r="H218" s="31"/>
      <c r="I218" s="27"/>
      <c r="J218" s="27"/>
      <c r="K218" s="27"/>
      <c r="L218" s="27"/>
      <c r="M218" s="27"/>
      <c r="N218" s="27"/>
      <c r="O218" s="27"/>
      <c r="P218" s="27"/>
      <c r="Q218" s="27"/>
      <c r="R218" s="27"/>
      <c r="S218" s="27"/>
      <c r="T218" s="27"/>
      <c r="U218" s="27"/>
      <c r="V218" s="27"/>
      <c r="W218" s="27"/>
      <c r="X218" s="27"/>
      <c r="Y218" s="27"/>
      <c r="Z218" s="27"/>
      <c r="AA218" s="27"/>
      <c r="AB218" s="27"/>
    </row>
    <row r="219" ht="12.75" customHeight="1">
      <c r="A219" s="5"/>
      <c r="B219" s="27"/>
      <c r="C219" s="27"/>
      <c r="D219" s="27"/>
      <c r="E219" s="27"/>
      <c r="F219" s="27"/>
      <c r="G219" s="78"/>
      <c r="H219" s="31"/>
      <c r="I219" s="27"/>
      <c r="J219" s="27"/>
      <c r="K219" s="27"/>
      <c r="L219" s="27"/>
      <c r="M219" s="27"/>
      <c r="N219" s="27"/>
      <c r="O219" s="27"/>
      <c r="P219" s="27"/>
      <c r="Q219" s="27"/>
      <c r="R219" s="27"/>
      <c r="S219" s="27"/>
      <c r="T219" s="27"/>
      <c r="U219" s="27"/>
      <c r="V219" s="27"/>
      <c r="W219" s="27"/>
      <c r="X219" s="27"/>
      <c r="Y219" s="27"/>
      <c r="Z219" s="27"/>
      <c r="AA219" s="27"/>
      <c r="AB219" s="27"/>
    </row>
    <row r="220" ht="12.75" customHeight="1">
      <c r="A220" s="5"/>
      <c r="B220" s="27"/>
      <c r="C220" s="27"/>
      <c r="D220" s="27"/>
      <c r="E220" s="27"/>
      <c r="F220" s="27"/>
      <c r="G220" s="78"/>
      <c r="H220" s="31"/>
      <c r="I220" s="27"/>
      <c r="J220" s="27"/>
      <c r="K220" s="27"/>
      <c r="L220" s="27"/>
      <c r="M220" s="27"/>
      <c r="N220" s="27"/>
      <c r="O220" s="27"/>
      <c r="P220" s="27"/>
      <c r="Q220" s="27"/>
      <c r="R220" s="27"/>
      <c r="S220" s="27"/>
      <c r="T220" s="27"/>
      <c r="U220" s="27"/>
      <c r="V220" s="27"/>
      <c r="W220" s="27"/>
      <c r="X220" s="27"/>
      <c r="Y220" s="27"/>
      <c r="Z220" s="27"/>
      <c r="AA220" s="27"/>
      <c r="AB220" s="27"/>
    </row>
    <row r="221" ht="12.75" customHeight="1">
      <c r="A221" s="5"/>
      <c r="B221" s="27"/>
      <c r="C221" s="27"/>
      <c r="D221" s="27"/>
      <c r="E221" s="27"/>
      <c r="F221" s="27"/>
      <c r="G221" s="78"/>
      <c r="H221" s="31"/>
      <c r="I221" s="27"/>
      <c r="J221" s="27"/>
      <c r="K221" s="27"/>
      <c r="L221" s="27"/>
      <c r="M221" s="27"/>
      <c r="N221" s="27"/>
      <c r="O221" s="27"/>
      <c r="P221" s="27"/>
      <c r="Q221" s="27"/>
      <c r="R221" s="27"/>
      <c r="S221" s="27"/>
      <c r="T221" s="27"/>
      <c r="U221" s="27"/>
      <c r="V221" s="27"/>
      <c r="W221" s="27"/>
      <c r="X221" s="27"/>
      <c r="Y221" s="27"/>
      <c r="Z221" s="27"/>
      <c r="AA221" s="27"/>
      <c r="AB221" s="27"/>
    </row>
    <row r="222" ht="12.75" customHeight="1">
      <c r="A222" s="5"/>
      <c r="B222" s="27"/>
      <c r="C222" s="27"/>
      <c r="D222" s="27"/>
      <c r="E222" s="27"/>
      <c r="F222" s="27"/>
      <c r="G222" s="78"/>
      <c r="H222" s="31"/>
      <c r="I222" s="27"/>
      <c r="J222" s="27"/>
      <c r="K222" s="27"/>
      <c r="L222" s="27"/>
      <c r="M222" s="27"/>
      <c r="N222" s="27"/>
      <c r="O222" s="27"/>
      <c r="P222" s="27"/>
      <c r="Q222" s="27"/>
      <c r="R222" s="27"/>
      <c r="S222" s="27"/>
      <c r="T222" s="27"/>
      <c r="U222" s="27"/>
      <c r="V222" s="27"/>
      <c r="W222" s="27"/>
      <c r="X222" s="27"/>
      <c r="Y222" s="27"/>
      <c r="Z222" s="27"/>
      <c r="AA222" s="27"/>
      <c r="AB222" s="27"/>
    </row>
    <row r="223" ht="12.75" customHeight="1">
      <c r="A223" s="5"/>
      <c r="B223" s="27"/>
      <c r="C223" s="27"/>
      <c r="D223" s="27"/>
      <c r="E223" s="27"/>
      <c r="F223" s="27"/>
      <c r="G223" s="78"/>
      <c r="H223" s="31"/>
      <c r="I223" s="27"/>
      <c r="J223" s="27"/>
      <c r="K223" s="27"/>
      <c r="L223" s="27"/>
      <c r="M223" s="27"/>
      <c r="N223" s="27"/>
      <c r="O223" s="27"/>
      <c r="P223" s="27"/>
      <c r="Q223" s="27"/>
      <c r="R223" s="27"/>
      <c r="S223" s="27"/>
      <c r="T223" s="27"/>
      <c r="U223" s="27"/>
      <c r="V223" s="27"/>
      <c r="W223" s="27"/>
      <c r="X223" s="27"/>
      <c r="Y223" s="27"/>
      <c r="Z223" s="27"/>
      <c r="AA223" s="27"/>
      <c r="AB223" s="27"/>
    </row>
    <row r="224" ht="12.75" customHeight="1">
      <c r="A224" s="5"/>
      <c r="B224" s="27"/>
      <c r="C224" s="27"/>
      <c r="D224" s="27"/>
      <c r="E224" s="27"/>
      <c r="F224" s="27"/>
      <c r="G224" s="78"/>
      <c r="H224" s="31"/>
      <c r="I224" s="27"/>
      <c r="J224" s="27"/>
      <c r="K224" s="27"/>
      <c r="L224" s="27"/>
      <c r="M224" s="27"/>
      <c r="N224" s="27"/>
      <c r="O224" s="27"/>
      <c r="P224" s="27"/>
      <c r="Q224" s="27"/>
      <c r="R224" s="27"/>
      <c r="S224" s="27"/>
      <c r="T224" s="27"/>
      <c r="U224" s="27"/>
      <c r="V224" s="27"/>
      <c r="W224" s="27"/>
      <c r="X224" s="27"/>
      <c r="Y224" s="27"/>
      <c r="Z224" s="27"/>
      <c r="AA224" s="27"/>
      <c r="AB224" s="27"/>
    </row>
    <row r="225" ht="12.75" customHeight="1">
      <c r="A225" s="5"/>
      <c r="B225" s="27"/>
      <c r="C225" s="27"/>
      <c r="D225" s="27"/>
      <c r="E225" s="27"/>
      <c r="F225" s="27"/>
      <c r="G225" s="78"/>
      <c r="H225" s="31"/>
      <c r="I225" s="27"/>
      <c r="J225" s="27"/>
      <c r="K225" s="27"/>
      <c r="L225" s="27"/>
      <c r="M225" s="27"/>
      <c r="N225" s="27"/>
      <c r="O225" s="27"/>
      <c r="P225" s="27"/>
      <c r="Q225" s="27"/>
      <c r="R225" s="27"/>
      <c r="S225" s="27"/>
      <c r="T225" s="27"/>
      <c r="U225" s="27"/>
      <c r="V225" s="27"/>
      <c r="W225" s="27"/>
      <c r="X225" s="27"/>
      <c r="Y225" s="27"/>
      <c r="Z225" s="27"/>
      <c r="AA225" s="27"/>
      <c r="AB225" s="27"/>
    </row>
    <row r="226" ht="12.75" customHeight="1">
      <c r="A226" s="5"/>
      <c r="B226" s="27"/>
      <c r="C226" s="27"/>
      <c r="D226" s="27"/>
      <c r="E226" s="27"/>
      <c r="F226" s="27"/>
      <c r="G226" s="78"/>
      <c r="H226" s="31"/>
      <c r="I226" s="27"/>
      <c r="J226" s="27"/>
      <c r="K226" s="27"/>
      <c r="L226" s="27"/>
      <c r="M226" s="27"/>
      <c r="N226" s="27"/>
      <c r="O226" s="27"/>
      <c r="P226" s="27"/>
      <c r="Q226" s="27"/>
      <c r="R226" s="27"/>
      <c r="S226" s="27"/>
      <c r="T226" s="27"/>
      <c r="U226" s="27"/>
      <c r="V226" s="27"/>
      <c r="W226" s="27"/>
      <c r="X226" s="27"/>
      <c r="Y226" s="27"/>
      <c r="Z226" s="27"/>
      <c r="AA226" s="27"/>
      <c r="AB226" s="27"/>
    </row>
    <row r="227" ht="12.75" customHeight="1">
      <c r="A227" s="5"/>
      <c r="B227" s="27"/>
      <c r="C227" s="27"/>
      <c r="D227" s="27"/>
      <c r="E227" s="27"/>
      <c r="F227" s="27"/>
      <c r="G227" s="78"/>
      <c r="H227" s="31"/>
      <c r="I227" s="27"/>
      <c r="J227" s="27"/>
      <c r="K227" s="27"/>
      <c r="L227" s="27"/>
      <c r="M227" s="27"/>
      <c r="N227" s="27"/>
      <c r="O227" s="27"/>
      <c r="P227" s="27"/>
      <c r="Q227" s="27"/>
      <c r="R227" s="27"/>
      <c r="S227" s="27"/>
      <c r="T227" s="27"/>
      <c r="U227" s="27"/>
      <c r="V227" s="27"/>
      <c r="W227" s="27"/>
      <c r="X227" s="27"/>
      <c r="Y227" s="27"/>
      <c r="Z227" s="27"/>
      <c r="AA227" s="27"/>
      <c r="AB227" s="27"/>
    </row>
    <row r="228" ht="12.75" customHeight="1">
      <c r="A228" s="5"/>
      <c r="B228" s="27"/>
      <c r="C228" s="27"/>
      <c r="D228" s="27"/>
      <c r="E228" s="27"/>
      <c r="F228" s="27"/>
      <c r="G228" s="78"/>
      <c r="H228" s="31"/>
      <c r="I228" s="27"/>
      <c r="J228" s="27"/>
      <c r="K228" s="27"/>
      <c r="L228" s="27"/>
      <c r="M228" s="27"/>
      <c r="N228" s="27"/>
      <c r="O228" s="27"/>
      <c r="P228" s="27"/>
      <c r="Q228" s="27"/>
      <c r="R228" s="27"/>
      <c r="S228" s="27"/>
      <c r="T228" s="27"/>
      <c r="U228" s="27"/>
      <c r="V228" s="27"/>
      <c r="W228" s="27"/>
      <c r="X228" s="27"/>
      <c r="Y228" s="27"/>
      <c r="Z228" s="27"/>
      <c r="AA228" s="27"/>
      <c r="AB228" s="27"/>
    </row>
    <row r="229" ht="12.75" customHeight="1">
      <c r="A229" s="5"/>
      <c r="B229" s="27"/>
      <c r="C229" s="27"/>
      <c r="D229" s="27"/>
      <c r="E229" s="27"/>
      <c r="F229" s="27"/>
      <c r="G229" s="78"/>
      <c r="H229" s="31"/>
      <c r="I229" s="27"/>
      <c r="J229" s="27"/>
      <c r="K229" s="27"/>
      <c r="L229" s="27"/>
      <c r="M229" s="27"/>
      <c r="N229" s="27"/>
      <c r="O229" s="27"/>
      <c r="P229" s="27"/>
      <c r="Q229" s="27"/>
      <c r="R229" s="27"/>
      <c r="S229" s="27"/>
      <c r="T229" s="27"/>
      <c r="U229" s="27"/>
      <c r="V229" s="27"/>
      <c r="W229" s="27"/>
      <c r="X229" s="27"/>
      <c r="Y229" s="27"/>
      <c r="Z229" s="27"/>
      <c r="AA229" s="27"/>
      <c r="AB229" s="27"/>
    </row>
    <row r="230" ht="12.75" customHeight="1">
      <c r="A230" s="5"/>
      <c r="B230" s="27"/>
      <c r="C230" s="27"/>
      <c r="D230" s="27"/>
      <c r="E230" s="27"/>
      <c r="F230" s="27"/>
      <c r="G230" s="78"/>
      <c r="H230" s="31"/>
      <c r="I230" s="27"/>
      <c r="J230" s="27"/>
      <c r="K230" s="27"/>
      <c r="L230" s="27"/>
      <c r="M230" s="27"/>
      <c r="N230" s="27"/>
      <c r="O230" s="27"/>
      <c r="P230" s="27"/>
      <c r="Q230" s="27"/>
      <c r="R230" s="27"/>
      <c r="S230" s="27"/>
      <c r="T230" s="27"/>
      <c r="U230" s="27"/>
      <c r="V230" s="27"/>
      <c r="W230" s="27"/>
      <c r="X230" s="27"/>
      <c r="Y230" s="27"/>
      <c r="Z230" s="27"/>
      <c r="AA230" s="27"/>
      <c r="AB230" s="27"/>
    </row>
    <row r="231" ht="12.75" customHeight="1">
      <c r="A231" s="5"/>
      <c r="B231" s="27"/>
      <c r="C231" s="27"/>
      <c r="D231" s="27"/>
      <c r="E231" s="27"/>
      <c r="F231" s="27"/>
      <c r="G231" s="78"/>
      <c r="H231" s="31"/>
      <c r="I231" s="27"/>
      <c r="J231" s="27"/>
      <c r="K231" s="27"/>
      <c r="L231" s="27"/>
      <c r="M231" s="27"/>
      <c r="N231" s="27"/>
      <c r="O231" s="27"/>
      <c r="P231" s="27"/>
      <c r="Q231" s="27"/>
      <c r="R231" s="27"/>
      <c r="S231" s="27"/>
      <c r="T231" s="27"/>
      <c r="U231" s="27"/>
      <c r="V231" s="27"/>
      <c r="W231" s="27"/>
      <c r="X231" s="27"/>
      <c r="Y231" s="27"/>
      <c r="Z231" s="27"/>
      <c r="AA231" s="27"/>
      <c r="AB231" s="27"/>
    </row>
    <row r="232" ht="12.75" customHeight="1">
      <c r="A232" s="5"/>
      <c r="B232" s="27"/>
      <c r="C232" s="27"/>
      <c r="D232" s="27"/>
      <c r="E232" s="27"/>
      <c r="F232" s="27"/>
      <c r="G232" s="78"/>
      <c r="H232" s="31"/>
      <c r="I232" s="27"/>
      <c r="J232" s="27"/>
      <c r="K232" s="27"/>
      <c r="L232" s="27"/>
      <c r="M232" s="27"/>
      <c r="N232" s="27"/>
      <c r="O232" s="27"/>
      <c r="P232" s="27"/>
      <c r="Q232" s="27"/>
      <c r="R232" s="27"/>
      <c r="S232" s="27"/>
      <c r="T232" s="27"/>
      <c r="U232" s="27"/>
      <c r="V232" s="27"/>
      <c r="W232" s="27"/>
      <c r="X232" s="27"/>
      <c r="Y232" s="27"/>
      <c r="Z232" s="27"/>
      <c r="AA232" s="27"/>
      <c r="AB232" s="27"/>
    </row>
    <row r="233" ht="12.75" customHeight="1">
      <c r="A233" s="5"/>
      <c r="B233" s="27"/>
      <c r="C233" s="27"/>
      <c r="D233" s="27"/>
      <c r="E233" s="27"/>
      <c r="F233" s="27"/>
      <c r="G233" s="78"/>
      <c r="H233" s="31"/>
      <c r="I233" s="27"/>
      <c r="J233" s="27"/>
      <c r="K233" s="27"/>
      <c r="L233" s="27"/>
      <c r="M233" s="27"/>
      <c r="N233" s="27"/>
      <c r="O233" s="27"/>
      <c r="P233" s="27"/>
      <c r="Q233" s="27"/>
      <c r="R233" s="27"/>
      <c r="S233" s="27"/>
      <c r="T233" s="27"/>
      <c r="U233" s="27"/>
      <c r="V233" s="27"/>
      <c r="W233" s="27"/>
      <c r="X233" s="27"/>
      <c r="Y233" s="27"/>
      <c r="Z233" s="27"/>
      <c r="AA233" s="27"/>
      <c r="AB233" s="27"/>
    </row>
    <row r="234" ht="12.75" customHeight="1">
      <c r="A234" s="5"/>
      <c r="B234" s="27"/>
      <c r="C234" s="27"/>
      <c r="D234" s="27"/>
      <c r="E234" s="27"/>
      <c r="F234" s="27"/>
      <c r="G234" s="78"/>
      <c r="H234" s="31"/>
      <c r="I234" s="27"/>
      <c r="J234" s="27"/>
      <c r="K234" s="27"/>
      <c r="L234" s="27"/>
      <c r="M234" s="27"/>
      <c r="N234" s="27"/>
      <c r="O234" s="27"/>
      <c r="P234" s="27"/>
      <c r="Q234" s="27"/>
      <c r="R234" s="27"/>
      <c r="S234" s="27"/>
      <c r="T234" s="27"/>
      <c r="U234" s="27"/>
      <c r="V234" s="27"/>
      <c r="W234" s="27"/>
      <c r="X234" s="27"/>
      <c r="Y234" s="27"/>
      <c r="Z234" s="27"/>
      <c r="AA234" s="27"/>
      <c r="AB234" s="27"/>
    </row>
    <row r="235" ht="12.75" customHeight="1">
      <c r="A235" s="5"/>
      <c r="B235" s="27"/>
      <c r="C235" s="27"/>
      <c r="D235" s="27"/>
      <c r="E235" s="27"/>
      <c r="F235" s="27"/>
      <c r="G235" s="78"/>
      <c r="H235" s="31"/>
      <c r="I235" s="27"/>
      <c r="J235" s="27"/>
      <c r="K235" s="27"/>
      <c r="L235" s="27"/>
      <c r="M235" s="27"/>
      <c r="N235" s="27"/>
      <c r="O235" s="27"/>
      <c r="P235" s="27"/>
      <c r="Q235" s="27"/>
      <c r="R235" s="27"/>
      <c r="S235" s="27"/>
      <c r="T235" s="27"/>
      <c r="U235" s="27"/>
      <c r="V235" s="27"/>
      <c r="W235" s="27"/>
      <c r="X235" s="27"/>
      <c r="Y235" s="27"/>
      <c r="Z235" s="27"/>
      <c r="AA235" s="27"/>
      <c r="AB235" s="27"/>
    </row>
    <row r="236" ht="12.75" customHeight="1">
      <c r="A236" s="5"/>
      <c r="B236" s="27"/>
      <c r="C236" s="27"/>
      <c r="D236" s="27"/>
      <c r="E236" s="27"/>
      <c r="F236" s="27"/>
      <c r="G236" s="78"/>
      <c r="H236" s="31"/>
      <c r="I236" s="27"/>
      <c r="J236" s="27"/>
      <c r="K236" s="27"/>
      <c r="L236" s="27"/>
      <c r="M236" s="27"/>
      <c r="N236" s="27"/>
      <c r="O236" s="27"/>
      <c r="P236" s="27"/>
      <c r="Q236" s="27"/>
      <c r="R236" s="27"/>
      <c r="S236" s="27"/>
      <c r="T236" s="27"/>
      <c r="U236" s="27"/>
      <c r="V236" s="27"/>
      <c r="W236" s="27"/>
      <c r="X236" s="27"/>
      <c r="Y236" s="27"/>
      <c r="Z236" s="27"/>
      <c r="AA236" s="27"/>
      <c r="AB236" s="27"/>
    </row>
    <row r="237" ht="12.75" customHeight="1">
      <c r="A237" s="5"/>
      <c r="B237" s="27"/>
      <c r="C237" s="27"/>
      <c r="D237" s="27"/>
      <c r="E237" s="27"/>
      <c r="F237" s="27"/>
      <c r="G237" s="78"/>
      <c r="H237" s="31"/>
      <c r="I237" s="27"/>
      <c r="J237" s="27"/>
      <c r="K237" s="27"/>
      <c r="L237" s="27"/>
      <c r="M237" s="27"/>
      <c r="N237" s="27"/>
      <c r="O237" s="27"/>
      <c r="P237" s="27"/>
      <c r="Q237" s="27"/>
      <c r="R237" s="27"/>
      <c r="S237" s="27"/>
      <c r="T237" s="27"/>
      <c r="U237" s="27"/>
      <c r="V237" s="27"/>
      <c r="W237" s="27"/>
      <c r="X237" s="27"/>
      <c r="Y237" s="27"/>
      <c r="Z237" s="27"/>
      <c r="AA237" s="27"/>
      <c r="AB237" s="27"/>
    </row>
    <row r="238" ht="12.75" customHeight="1">
      <c r="A238" s="5"/>
      <c r="B238" s="27"/>
      <c r="C238" s="27"/>
      <c r="D238" s="27"/>
      <c r="E238" s="27"/>
      <c r="F238" s="27"/>
      <c r="G238" s="78"/>
      <c r="H238" s="31"/>
      <c r="I238" s="27"/>
      <c r="J238" s="27"/>
      <c r="K238" s="27"/>
      <c r="L238" s="27"/>
      <c r="M238" s="27"/>
      <c r="N238" s="27"/>
      <c r="O238" s="27"/>
      <c r="P238" s="27"/>
      <c r="Q238" s="27"/>
      <c r="R238" s="27"/>
      <c r="S238" s="27"/>
      <c r="T238" s="27"/>
      <c r="U238" s="27"/>
      <c r="V238" s="27"/>
      <c r="W238" s="27"/>
      <c r="X238" s="27"/>
      <c r="Y238" s="27"/>
      <c r="Z238" s="27"/>
      <c r="AA238" s="27"/>
      <c r="AB238" s="27"/>
    </row>
    <row r="239" ht="12.75" customHeight="1">
      <c r="A239" s="5"/>
      <c r="B239" s="27"/>
      <c r="C239" s="27"/>
      <c r="D239" s="27"/>
      <c r="E239" s="27"/>
      <c r="F239" s="27"/>
      <c r="G239" s="78"/>
      <c r="H239" s="31"/>
      <c r="I239" s="27"/>
      <c r="J239" s="27"/>
      <c r="K239" s="27"/>
      <c r="L239" s="27"/>
      <c r="M239" s="27"/>
      <c r="N239" s="27"/>
      <c r="O239" s="27"/>
      <c r="P239" s="27"/>
      <c r="Q239" s="27"/>
      <c r="R239" s="27"/>
      <c r="S239" s="27"/>
      <c r="T239" s="27"/>
      <c r="U239" s="27"/>
      <c r="V239" s="27"/>
      <c r="W239" s="27"/>
      <c r="X239" s="27"/>
      <c r="Y239" s="27"/>
      <c r="Z239" s="27"/>
      <c r="AA239" s="27"/>
      <c r="AB239" s="27"/>
    </row>
    <row r="240" ht="12.75" customHeight="1">
      <c r="A240" s="5"/>
      <c r="B240" s="27"/>
      <c r="C240" s="27"/>
      <c r="D240" s="27"/>
      <c r="E240" s="27"/>
      <c r="F240" s="27"/>
      <c r="G240" s="78"/>
      <c r="H240" s="31"/>
      <c r="I240" s="27"/>
      <c r="J240" s="27"/>
      <c r="K240" s="27"/>
      <c r="L240" s="27"/>
      <c r="M240" s="27"/>
      <c r="N240" s="27"/>
      <c r="O240" s="27"/>
      <c r="P240" s="27"/>
      <c r="Q240" s="27"/>
      <c r="R240" s="27"/>
      <c r="S240" s="27"/>
      <c r="T240" s="27"/>
      <c r="U240" s="27"/>
      <c r="V240" s="27"/>
      <c r="W240" s="27"/>
      <c r="X240" s="27"/>
      <c r="Y240" s="27"/>
      <c r="Z240" s="27"/>
      <c r="AA240" s="27"/>
      <c r="AB240" s="27"/>
    </row>
    <row r="241" ht="12.75" customHeight="1">
      <c r="A241" s="5"/>
      <c r="B241" s="27"/>
      <c r="C241" s="27"/>
      <c r="D241" s="27"/>
      <c r="E241" s="27"/>
      <c r="F241" s="27"/>
      <c r="G241" s="78"/>
      <c r="H241" s="31"/>
      <c r="I241" s="27"/>
      <c r="J241" s="27"/>
      <c r="K241" s="27"/>
      <c r="L241" s="27"/>
      <c r="M241" s="27"/>
      <c r="N241" s="27"/>
      <c r="O241" s="27"/>
      <c r="P241" s="27"/>
      <c r="Q241" s="27"/>
      <c r="R241" s="27"/>
      <c r="S241" s="27"/>
      <c r="T241" s="27"/>
      <c r="U241" s="27"/>
      <c r="V241" s="27"/>
      <c r="W241" s="27"/>
      <c r="X241" s="27"/>
      <c r="Y241" s="27"/>
      <c r="Z241" s="27"/>
      <c r="AA241" s="27"/>
      <c r="AB241" s="27"/>
    </row>
    <row r="242" ht="12.75" customHeight="1">
      <c r="A242" s="5"/>
      <c r="B242" s="27"/>
      <c r="C242" s="27"/>
      <c r="D242" s="27"/>
      <c r="E242" s="27"/>
      <c r="F242" s="27"/>
      <c r="G242" s="78"/>
      <c r="H242" s="31"/>
      <c r="I242" s="27"/>
      <c r="J242" s="27"/>
      <c r="K242" s="27"/>
      <c r="L242" s="27"/>
      <c r="M242" s="27"/>
      <c r="N242" s="27"/>
      <c r="O242" s="27"/>
      <c r="P242" s="27"/>
      <c r="Q242" s="27"/>
      <c r="R242" s="27"/>
      <c r="S242" s="27"/>
      <c r="T242" s="27"/>
      <c r="U242" s="27"/>
      <c r="V242" s="27"/>
      <c r="W242" s="27"/>
      <c r="X242" s="27"/>
      <c r="Y242" s="27"/>
      <c r="Z242" s="27"/>
      <c r="AA242" s="27"/>
      <c r="AB242" s="27"/>
    </row>
    <row r="243" ht="12.75" customHeight="1">
      <c r="A243" s="5"/>
      <c r="B243" s="27"/>
      <c r="C243" s="27"/>
      <c r="D243" s="27"/>
      <c r="E243" s="27"/>
      <c r="F243" s="27"/>
      <c r="G243" s="78"/>
      <c r="H243" s="31"/>
      <c r="I243" s="27"/>
      <c r="J243" s="27"/>
      <c r="K243" s="27"/>
      <c r="L243" s="27"/>
      <c r="M243" s="27"/>
      <c r="N243" s="27"/>
      <c r="O243" s="27"/>
      <c r="P243" s="27"/>
      <c r="Q243" s="27"/>
      <c r="R243" s="27"/>
      <c r="S243" s="27"/>
      <c r="T243" s="27"/>
      <c r="U243" s="27"/>
      <c r="V243" s="27"/>
      <c r="W243" s="27"/>
      <c r="X243" s="27"/>
      <c r="Y243" s="27"/>
      <c r="Z243" s="27"/>
      <c r="AA243" s="27"/>
      <c r="AB243" s="27"/>
    </row>
    <row r="244" ht="12.75" customHeight="1">
      <c r="A244" s="5"/>
      <c r="B244" s="27"/>
      <c r="C244" s="27"/>
      <c r="D244" s="27"/>
      <c r="E244" s="27"/>
      <c r="F244" s="27"/>
      <c r="G244" s="78"/>
      <c r="H244" s="31"/>
      <c r="I244" s="27"/>
      <c r="J244" s="27"/>
      <c r="K244" s="27"/>
      <c r="L244" s="27"/>
      <c r="M244" s="27"/>
      <c r="N244" s="27"/>
      <c r="O244" s="27"/>
      <c r="P244" s="27"/>
      <c r="Q244" s="27"/>
      <c r="R244" s="27"/>
      <c r="S244" s="27"/>
      <c r="T244" s="27"/>
      <c r="U244" s="27"/>
      <c r="V244" s="27"/>
      <c r="W244" s="27"/>
      <c r="X244" s="27"/>
      <c r="Y244" s="27"/>
      <c r="Z244" s="27"/>
      <c r="AA244" s="27"/>
      <c r="AB244" s="27"/>
    </row>
    <row r="245" ht="12.75" customHeight="1">
      <c r="A245" s="5"/>
      <c r="B245" s="27"/>
      <c r="C245" s="27"/>
      <c r="D245" s="27"/>
      <c r="E245" s="27"/>
      <c r="F245" s="27"/>
      <c r="G245" s="78"/>
      <c r="H245" s="31"/>
      <c r="I245" s="27"/>
      <c r="J245" s="27"/>
      <c r="K245" s="27"/>
      <c r="L245" s="27"/>
      <c r="M245" s="27"/>
      <c r="N245" s="27"/>
      <c r="O245" s="27"/>
      <c r="P245" s="27"/>
      <c r="Q245" s="27"/>
      <c r="R245" s="27"/>
      <c r="S245" s="27"/>
      <c r="T245" s="27"/>
      <c r="U245" s="27"/>
      <c r="V245" s="27"/>
      <c r="W245" s="27"/>
      <c r="X245" s="27"/>
      <c r="Y245" s="27"/>
      <c r="Z245" s="27"/>
      <c r="AA245" s="27"/>
      <c r="AB245" s="27"/>
    </row>
    <row r="246" ht="12.75" customHeight="1">
      <c r="A246" s="5"/>
      <c r="B246" s="27"/>
      <c r="C246" s="27"/>
      <c r="D246" s="27"/>
      <c r="E246" s="27"/>
      <c r="F246" s="27"/>
      <c r="G246" s="78"/>
      <c r="H246" s="31"/>
      <c r="I246" s="27"/>
      <c r="J246" s="27"/>
      <c r="K246" s="27"/>
      <c r="L246" s="27"/>
      <c r="M246" s="27"/>
      <c r="N246" s="27"/>
      <c r="O246" s="27"/>
      <c r="P246" s="27"/>
      <c r="Q246" s="27"/>
      <c r="R246" s="27"/>
      <c r="S246" s="27"/>
      <c r="T246" s="27"/>
      <c r="U246" s="27"/>
      <c r="V246" s="27"/>
      <c r="W246" s="27"/>
      <c r="X246" s="27"/>
      <c r="Y246" s="27"/>
      <c r="Z246" s="27"/>
      <c r="AA246" s="27"/>
      <c r="AB246" s="27"/>
    </row>
    <row r="247" ht="12.75" customHeight="1">
      <c r="A247" s="5"/>
      <c r="B247" s="27"/>
      <c r="C247" s="27"/>
      <c r="D247" s="27"/>
      <c r="E247" s="27"/>
      <c r="F247" s="27"/>
      <c r="G247" s="78"/>
      <c r="H247" s="31"/>
      <c r="I247" s="27"/>
      <c r="J247" s="27"/>
      <c r="K247" s="27"/>
      <c r="L247" s="27"/>
      <c r="M247" s="27"/>
      <c r="N247" s="27"/>
      <c r="O247" s="27"/>
      <c r="P247" s="27"/>
      <c r="Q247" s="27"/>
      <c r="R247" s="27"/>
      <c r="S247" s="27"/>
      <c r="T247" s="27"/>
      <c r="U247" s="27"/>
      <c r="V247" s="27"/>
      <c r="W247" s="27"/>
      <c r="X247" s="27"/>
      <c r="Y247" s="27"/>
      <c r="Z247" s="27"/>
      <c r="AA247" s="27"/>
      <c r="AB247" s="27"/>
    </row>
    <row r="248" ht="12.75" customHeight="1">
      <c r="A248" s="5"/>
      <c r="B248" s="27"/>
      <c r="C248" s="27"/>
      <c r="D248" s="27"/>
      <c r="E248" s="27"/>
      <c r="F248" s="27"/>
      <c r="G248" s="78"/>
      <c r="H248" s="31"/>
      <c r="I248" s="27"/>
      <c r="J248" s="27"/>
      <c r="K248" s="27"/>
      <c r="L248" s="27"/>
      <c r="M248" s="27"/>
      <c r="N248" s="27"/>
      <c r="O248" s="27"/>
      <c r="P248" s="27"/>
      <c r="Q248" s="27"/>
      <c r="R248" s="27"/>
      <c r="S248" s="27"/>
      <c r="T248" s="27"/>
      <c r="U248" s="27"/>
      <c r="V248" s="27"/>
      <c r="W248" s="27"/>
      <c r="X248" s="27"/>
      <c r="Y248" s="27"/>
      <c r="Z248" s="27"/>
      <c r="AA248" s="27"/>
      <c r="AB248" s="27"/>
    </row>
    <row r="249" ht="12.75" customHeight="1">
      <c r="A249" s="5"/>
      <c r="B249" s="27"/>
      <c r="C249" s="27"/>
      <c r="D249" s="27"/>
      <c r="E249" s="27"/>
      <c r="F249" s="27"/>
      <c r="G249" s="78"/>
      <c r="H249" s="31"/>
      <c r="I249" s="27"/>
      <c r="J249" s="27"/>
      <c r="K249" s="27"/>
      <c r="L249" s="27"/>
      <c r="M249" s="27"/>
      <c r="N249" s="27"/>
      <c r="O249" s="27"/>
      <c r="P249" s="27"/>
      <c r="Q249" s="27"/>
      <c r="R249" s="27"/>
      <c r="S249" s="27"/>
      <c r="T249" s="27"/>
      <c r="U249" s="27"/>
      <c r="V249" s="27"/>
      <c r="W249" s="27"/>
      <c r="X249" s="27"/>
      <c r="Y249" s="27"/>
      <c r="Z249" s="27"/>
      <c r="AA249" s="27"/>
      <c r="AB249" s="27"/>
    </row>
    <row r="250" ht="12.75" customHeight="1">
      <c r="A250" s="5"/>
      <c r="B250" s="27"/>
      <c r="C250" s="27"/>
      <c r="D250" s="27"/>
      <c r="E250" s="27"/>
      <c r="F250" s="27"/>
      <c r="G250" s="78"/>
      <c r="H250" s="31"/>
      <c r="I250" s="27"/>
      <c r="J250" s="27"/>
      <c r="K250" s="27"/>
      <c r="L250" s="27"/>
      <c r="M250" s="27"/>
      <c r="N250" s="27"/>
      <c r="O250" s="27"/>
      <c r="P250" s="27"/>
      <c r="Q250" s="27"/>
      <c r="R250" s="27"/>
      <c r="S250" s="27"/>
      <c r="T250" s="27"/>
      <c r="U250" s="27"/>
      <c r="V250" s="27"/>
      <c r="W250" s="27"/>
      <c r="X250" s="27"/>
      <c r="Y250" s="27"/>
      <c r="Z250" s="27"/>
      <c r="AA250" s="27"/>
      <c r="AB250" s="27"/>
    </row>
    <row r="251" ht="12.75" customHeight="1">
      <c r="A251" s="5"/>
      <c r="B251" s="27"/>
      <c r="C251" s="27"/>
      <c r="D251" s="27"/>
      <c r="E251" s="27"/>
      <c r="F251" s="27"/>
      <c r="G251" s="78"/>
      <c r="H251" s="31"/>
      <c r="I251" s="27"/>
      <c r="J251" s="27"/>
      <c r="K251" s="27"/>
      <c r="L251" s="27"/>
      <c r="M251" s="27"/>
      <c r="N251" s="27"/>
      <c r="O251" s="27"/>
      <c r="P251" s="27"/>
      <c r="Q251" s="27"/>
      <c r="R251" s="27"/>
      <c r="S251" s="27"/>
      <c r="T251" s="27"/>
      <c r="U251" s="27"/>
      <c r="V251" s="27"/>
      <c r="W251" s="27"/>
      <c r="X251" s="27"/>
      <c r="Y251" s="27"/>
      <c r="Z251" s="27"/>
      <c r="AA251" s="27"/>
      <c r="AB251" s="27"/>
    </row>
    <row r="252" ht="12.75" customHeight="1">
      <c r="A252" s="5"/>
      <c r="B252" s="27"/>
      <c r="C252" s="27"/>
      <c r="D252" s="27"/>
      <c r="E252" s="27"/>
      <c r="F252" s="27"/>
      <c r="G252" s="78"/>
      <c r="H252" s="31"/>
      <c r="I252" s="27"/>
      <c r="J252" s="27"/>
      <c r="K252" s="27"/>
      <c r="L252" s="27"/>
      <c r="M252" s="27"/>
      <c r="N252" s="27"/>
      <c r="O252" s="27"/>
      <c r="P252" s="27"/>
      <c r="Q252" s="27"/>
      <c r="R252" s="27"/>
      <c r="S252" s="27"/>
      <c r="T252" s="27"/>
      <c r="U252" s="27"/>
      <c r="V252" s="27"/>
      <c r="W252" s="27"/>
      <c r="X252" s="27"/>
      <c r="Y252" s="27"/>
      <c r="Z252" s="27"/>
      <c r="AA252" s="27"/>
      <c r="AB252" s="27"/>
    </row>
    <row r="253" ht="12.75" customHeight="1">
      <c r="A253" s="5"/>
      <c r="B253" s="27"/>
      <c r="C253" s="27"/>
      <c r="D253" s="27"/>
      <c r="E253" s="27"/>
      <c r="F253" s="27"/>
      <c r="G253" s="78"/>
      <c r="H253" s="31"/>
      <c r="I253" s="27"/>
      <c r="J253" s="27"/>
      <c r="K253" s="27"/>
      <c r="L253" s="27"/>
      <c r="M253" s="27"/>
      <c r="N253" s="27"/>
      <c r="O253" s="27"/>
      <c r="P253" s="27"/>
      <c r="Q253" s="27"/>
      <c r="R253" s="27"/>
      <c r="S253" s="27"/>
      <c r="T253" s="27"/>
      <c r="U253" s="27"/>
      <c r="V253" s="27"/>
      <c r="W253" s="27"/>
      <c r="X253" s="27"/>
      <c r="Y253" s="27"/>
      <c r="Z253" s="27"/>
      <c r="AA253" s="27"/>
      <c r="AB253" s="27"/>
    </row>
    <row r="254" ht="12.75" customHeight="1">
      <c r="A254" s="5"/>
      <c r="B254" s="27"/>
      <c r="C254" s="27"/>
      <c r="D254" s="27"/>
      <c r="E254" s="27"/>
      <c r="F254" s="27"/>
      <c r="G254" s="78"/>
      <c r="H254" s="31"/>
      <c r="I254" s="27"/>
      <c r="J254" s="27"/>
      <c r="K254" s="27"/>
      <c r="L254" s="27"/>
      <c r="M254" s="27"/>
      <c r="N254" s="27"/>
      <c r="O254" s="27"/>
      <c r="P254" s="27"/>
      <c r="Q254" s="27"/>
      <c r="R254" s="27"/>
      <c r="S254" s="27"/>
      <c r="T254" s="27"/>
      <c r="U254" s="27"/>
      <c r="V254" s="27"/>
      <c r="W254" s="27"/>
      <c r="X254" s="27"/>
      <c r="Y254" s="27"/>
      <c r="Z254" s="27"/>
      <c r="AA254" s="27"/>
      <c r="AB254" s="27"/>
    </row>
    <row r="255" ht="12.75" customHeight="1">
      <c r="A255" s="5"/>
      <c r="B255" s="27"/>
      <c r="C255" s="27"/>
      <c r="D255" s="27"/>
      <c r="E255" s="27"/>
      <c r="F255" s="27"/>
      <c r="G255" s="78"/>
      <c r="H255" s="31"/>
      <c r="I255" s="27"/>
      <c r="J255" s="27"/>
      <c r="K255" s="27"/>
      <c r="L255" s="27"/>
      <c r="M255" s="27"/>
      <c r="N255" s="27"/>
      <c r="O255" s="27"/>
      <c r="P255" s="27"/>
      <c r="Q255" s="27"/>
      <c r="R255" s="27"/>
      <c r="S255" s="27"/>
      <c r="T255" s="27"/>
      <c r="U255" s="27"/>
      <c r="V255" s="27"/>
      <c r="W255" s="27"/>
      <c r="X255" s="27"/>
      <c r="Y255" s="27"/>
      <c r="Z255" s="27"/>
      <c r="AA255" s="27"/>
      <c r="AB255" s="27"/>
    </row>
    <row r="256" ht="12.75" customHeight="1">
      <c r="A256" s="5"/>
      <c r="B256" s="27"/>
      <c r="C256" s="27"/>
      <c r="D256" s="27"/>
      <c r="E256" s="27"/>
      <c r="F256" s="27"/>
      <c r="G256" s="78"/>
      <c r="H256" s="31"/>
      <c r="I256" s="27"/>
      <c r="J256" s="27"/>
      <c r="K256" s="27"/>
      <c r="L256" s="27"/>
      <c r="M256" s="27"/>
      <c r="N256" s="27"/>
      <c r="O256" s="27"/>
      <c r="P256" s="27"/>
      <c r="Q256" s="27"/>
      <c r="R256" s="27"/>
      <c r="S256" s="27"/>
      <c r="T256" s="27"/>
      <c r="U256" s="27"/>
      <c r="V256" s="27"/>
      <c r="W256" s="27"/>
      <c r="X256" s="27"/>
      <c r="Y256" s="27"/>
      <c r="Z256" s="27"/>
      <c r="AA256" s="27"/>
      <c r="AB256" s="27"/>
    </row>
    <row r="257" ht="12.75" customHeight="1">
      <c r="A257" s="5"/>
      <c r="B257" s="27"/>
      <c r="C257" s="27"/>
      <c r="D257" s="27"/>
      <c r="E257" s="27"/>
      <c r="F257" s="27"/>
      <c r="G257" s="78"/>
      <c r="H257" s="31"/>
      <c r="I257" s="27"/>
      <c r="J257" s="27"/>
      <c r="K257" s="27"/>
      <c r="L257" s="27"/>
      <c r="M257" s="27"/>
      <c r="N257" s="27"/>
      <c r="O257" s="27"/>
      <c r="P257" s="27"/>
      <c r="Q257" s="27"/>
      <c r="R257" s="27"/>
      <c r="S257" s="27"/>
      <c r="T257" s="27"/>
      <c r="U257" s="27"/>
      <c r="V257" s="27"/>
      <c r="W257" s="27"/>
      <c r="X257" s="27"/>
      <c r="Y257" s="27"/>
      <c r="Z257" s="27"/>
      <c r="AA257" s="27"/>
      <c r="AB257" s="27"/>
    </row>
    <row r="258" ht="12.75" customHeight="1">
      <c r="A258" s="5"/>
      <c r="B258" s="27"/>
      <c r="C258" s="27"/>
      <c r="D258" s="27"/>
      <c r="E258" s="27"/>
      <c r="F258" s="27"/>
      <c r="G258" s="78"/>
      <c r="H258" s="31"/>
      <c r="I258" s="27"/>
      <c r="J258" s="27"/>
      <c r="K258" s="27"/>
      <c r="L258" s="27"/>
      <c r="M258" s="27"/>
      <c r="N258" s="27"/>
      <c r="O258" s="27"/>
      <c r="P258" s="27"/>
      <c r="Q258" s="27"/>
      <c r="R258" s="27"/>
      <c r="S258" s="27"/>
      <c r="T258" s="27"/>
      <c r="U258" s="27"/>
      <c r="V258" s="27"/>
      <c r="W258" s="27"/>
      <c r="X258" s="27"/>
      <c r="Y258" s="27"/>
      <c r="Z258" s="27"/>
      <c r="AA258" s="27"/>
      <c r="AB258" s="27"/>
    </row>
    <row r="259" ht="12.75" customHeight="1">
      <c r="A259" s="5"/>
      <c r="B259" s="27"/>
      <c r="C259" s="27"/>
      <c r="D259" s="27"/>
      <c r="E259" s="27"/>
      <c r="F259" s="27"/>
      <c r="G259" s="78"/>
      <c r="H259" s="31"/>
      <c r="I259" s="27"/>
      <c r="J259" s="27"/>
      <c r="K259" s="27"/>
      <c r="L259" s="27"/>
      <c r="M259" s="27"/>
      <c r="N259" s="27"/>
      <c r="O259" s="27"/>
      <c r="P259" s="27"/>
      <c r="Q259" s="27"/>
      <c r="R259" s="27"/>
      <c r="S259" s="27"/>
      <c r="T259" s="27"/>
      <c r="U259" s="27"/>
      <c r="V259" s="27"/>
      <c r="W259" s="27"/>
      <c r="X259" s="27"/>
      <c r="Y259" s="27"/>
      <c r="Z259" s="27"/>
      <c r="AA259" s="27"/>
      <c r="AB259" s="27"/>
    </row>
    <row r="260" ht="12.75" customHeight="1">
      <c r="A260" s="5"/>
      <c r="B260" s="27"/>
      <c r="C260" s="27"/>
      <c r="D260" s="27"/>
      <c r="E260" s="27"/>
      <c r="F260" s="27"/>
      <c r="G260" s="78"/>
      <c r="H260" s="31"/>
      <c r="I260" s="27"/>
      <c r="J260" s="27"/>
      <c r="K260" s="27"/>
      <c r="L260" s="27"/>
      <c r="M260" s="27"/>
      <c r="N260" s="27"/>
      <c r="O260" s="27"/>
      <c r="P260" s="27"/>
      <c r="Q260" s="27"/>
      <c r="R260" s="27"/>
      <c r="S260" s="27"/>
      <c r="T260" s="27"/>
      <c r="U260" s="27"/>
      <c r="V260" s="27"/>
      <c r="W260" s="27"/>
      <c r="X260" s="27"/>
      <c r="Y260" s="27"/>
      <c r="Z260" s="27"/>
      <c r="AA260" s="27"/>
      <c r="AB260" s="27"/>
    </row>
    <row r="261" ht="12.75" customHeight="1">
      <c r="A261" s="5"/>
      <c r="B261" s="27"/>
      <c r="C261" s="27"/>
      <c r="D261" s="27"/>
      <c r="E261" s="27"/>
      <c r="F261" s="27"/>
      <c r="G261" s="78"/>
      <c r="H261" s="31"/>
      <c r="I261" s="27"/>
      <c r="J261" s="27"/>
      <c r="K261" s="27"/>
      <c r="L261" s="27"/>
      <c r="M261" s="27"/>
      <c r="N261" s="27"/>
      <c r="O261" s="27"/>
      <c r="P261" s="27"/>
      <c r="Q261" s="27"/>
      <c r="R261" s="27"/>
      <c r="S261" s="27"/>
      <c r="T261" s="27"/>
      <c r="U261" s="27"/>
      <c r="V261" s="27"/>
      <c r="W261" s="27"/>
      <c r="X261" s="27"/>
      <c r="Y261" s="27"/>
      <c r="Z261" s="27"/>
      <c r="AA261" s="27"/>
      <c r="AB261" s="27"/>
    </row>
    <row r="262" ht="12.75" customHeight="1">
      <c r="A262" s="5"/>
      <c r="B262" s="27"/>
      <c r="C262" s="27"/>
      <c r="D262" s="27"/>
      <c r="E262" s="27"/>
      <c r="F262" s="27"/>
      <c r="G262" s="78"/>
      <c r="H262" s="31"/>
      <c r="I262" s="27"/>
      <c r="J262" s="27"/>
      <c r="K262" s="27"/>
      <c r="L262" s="27"/>
      <c r="M262" s="27"/>
      <c r="N262" s="27"/>
      <c r="O262" s="27"/>
      <c r="P262" s="27"/>
      <c r="Q262" s="27"/>
      <c r="R262" s="27"/>
      <c r="S262" s="27"/>
      <c r="T262" s="27"/>
      <c r="U262" s="27"/>
      <c r="V262" s="27"/>
      <c r="W262" s="27"/>
      <c r="X262" s="27"/>
      <c r="Y262" s="27"/>
      <c r="Z262" s="27"/>
      <c r="AA262" s="27"/>
      <c r="AB262" s="27"/>
    </row>
    <row r="263" ht="12.75" customHeight="1">
      <c r="A263" s="5"/>
      <c r="B263" s="27"/>
      <c r="C263" s="27"/>
      <c r="D263" s="27"/>
      <c r="E263" s="27"/>
      <c r="F263" s="27"/>
      <c r="G263" s="78"/>
      <c r="H263" s="31"/>
      <c r="I263" s="27"/>
      <c r="J263" s="27"/>
      <c r="K263" s="27"/>
      <c r="L263" s="27"/>
      <c r="M263" s="27"/>
      <c r="N263" s="27"/>
      <c r="O263" s="27"/>
      <c r="P263" s="27"/>
      <c r="Q263" s="27"/>
      <c r="R263" s="27"/>
      <c r="S263" s="27"/>
      <c r="T263" s="27"/>
      <c r="U263" s="27"/>
      <c r="V263" s="27"/>
      <c r="W263" s="27"/>
      <c r="X263" s="27"/>
      <c r="Y263" s="27"/>
      <c r="Z263" s="27"/>
      <c r="AA263" s="27"/>
      <c r="AB263" s="27"/>
    </row>
    <row r="264" ht="12.75" customHeight="1">
      <c r="A264" s="5"/>
      <c r="B264" s="27"/>
      <c r="C264" s="27"/>
      <c r="D264" s="27"/>
      <c r="E264" s="27"/>
      <c r="F264" s="27"/>
      <c r="G264" s="78"/>
      <c r="H264" s="31"/>
      <c r="I264" s="27"/>
      <c r="J264" s="27"/>
      <c r="K264" s="27"/>
      <c r="L264" s="27"/>
      <c r="M264" s="27"/>
      <c r="N264" s="27"/>
      <c r="O264" s="27"/>
      <c r="P264" s="27"/>
      <c r="Q264" s="27"/>
      <c r="R264" s="27"/>
      <c r="S264" s="27"/>
      <c r="T264" s="27"/>
      <c r="U264" s="27"/>
      <c r="V264" s="27"/>
      <c r="W264" s="27"/>
      <c r="X264" s="27"/>
      <c r="Y264" s="27"/>
      <c r="Z264" s="27"/>
      <c r="AA264" s="27"/>
      <c r="AB264" s="27"/>
    </row>
    <row r="265" ht="12.75" customHeight="1">
      <c r="A265" s="5"/>
      <c r="B265" s="27"/>
      <c r="C265" s="27"/>
      <c r="D265" s="27"/>
      <c r="E265" s="27"/>
      <c r="F265" s="27"/>
      <c r="G265" s="78"/>
      <c r="H265" s="31"/>
      <c r="I265" s="27"/>
      <c r="J265" s="27"/>
      <c r="K265" s="27"/>
      <c r="L265" s="27"/>
      <c r="M265" s="27"/>
      <c r="N265" s="27"/>
      <c r="O265" s="27"/>
      <c r="P265" s="27"/>
      <c r="Q265" s="27"/>
      <c r="R265" s="27"/>
      <c r="S265" s="27"/>
      <c r="T265" s="27"/>
      <c r="U265" s="27"/>
      <c r="V265" s="27"/>
      <c r="W265" s="27"/>
      <c r="X265" s="27"/>
      <c r="Y265" s="27"/>
      <c r="Z265" s="27"/>
      <c r="AA265" s="27"/>
      <c r="AB265" s="27"/>
    </row>
    <row r="266" ht="12.75" customHeight="1">
      <c r="A266" s="5"/>
      <c r="B266" s="27"/>
      <c r="C266" s="27"/>
      <c r="D266" s="27"/>
      <c r="E266" s="27"/>
      <c r="F266" s="27"/>
      <c r="G266" s="78"/>
      <c r="H266" s="31"/>
      <c r="I266" s="27"/>
      <c r="J266" s="27"/>
      <c r="K266" s="27"/>
      <c r="L266" s="27"/>
      <c r="M266" s="27"/>
      <c r="N266" s="27"/>
      <c r="O266" s="27"/>
      <c r="P266" s="27"/>
      <c r="Q266" s="27"/>
      <c r="R266" s="27"/>
      <c r="S266" s="27"/>
      <c r="T266" s="27"/>
      <c r="U266" s="27"/>
      <c r="V266" s="27"/>
      <c r="W266" s="27"/>
      <c r="X266" s="27"/>
      <c r="Y266" s="27"/>
      <c r="Z266" s="27"/>
      <c r="AA266" s="27"/>
      <c r="AB266" s="27"/>
    </row>
    <row r="267" ht="12.75" customHeight="1">
      <c r="A267" s="5"/>
      <c r="B267" s="27"/>
      <c r="C267" s="27"/>
      <c r="D267" s="27"/>
      <c r="E267" s="27"/>
      <c r="F267" s="27"/>
      <c r="G267" s="78"/>
      <c r="H267" s="31"/>
      <c r="I267" s="27"/>
      <c r="J267" s="27"/>
      <c r="K267" s="27"/>
      <c r="L267" s="27"/>
      <c r="M267" s="27"/>
      <c r="N267" s="27"/>
      <c r="O267" s="27"/>
      <c r="P267" s="27"/>
      <c r="Q267" s="27"/>
      <c r="R267" s="27"/>
      <c r="S267" s="27"/>
      <c r="T267" s="27"/>
      <c r="U267" s="27"/>
      <c r="V267" s="27"/>
      <c r="W267" s="27"/>
      <c r="X267" s="27"/>
      <c r="Y267" s="27"/>
      <c r="Z267" s="27"/>
      <c r="AA267" s="27"/>
      <c r="AB267" s="27"/>
    </row>
    <row r="268" ht="12.75" customHeight="1">
      <c r="A268" s="5"/>
      <c r="B268" s="27"/>
      <c r="C268" s="27"/>
      <c r="D268" s="27"/>
      <c r="E268" s="27"/>
      <c r="F268" s="27"/>
      <c r="G268" s="78"/>
      <c r="H268" s="31"/>
      <c r="I268" s="27"/>
      <c r="J268" s="27"/>
      <c r="K268" s="27"/>
      <c r="L268" s="27"/>
      <c r="M268" s="27"/>
      <c r="N268" s="27"/>
      <c r="O268" s="27"/>
      <c r="P268" s="27"/>
      <c r="Q268" s="27"/>
      <c r="R268" s="27"/>
      <c r="S268" s="27"/>
      <c r="T268" s="27"/>
      <c r="U268" s="27"/>
      <c r="V268" s="27"/>
      <c r="W268" s="27"/>
      <c r="X268" s="27"/>
      <c r="Y268" s="27"/>
      <c r="Z268" s="27"/>
      <c r="AA268" s="27"/>
      <c r="AB268" s="27"/>
    </row>
    <row r="269" ht="12.75" customHeight="1">
      <c r="A269" s="5"/>
      <c r="B269" s="27"/>
      <c r="C269" s="27"/>
      <c r="D269" s="27"/>
      <c r="E269" s="27"/>
      <c r="F269" s="27"/>
      <c r="G269" s="78"/>
      <c r="H269" s="31"/>
      <c r="I269" s="27"/>
      <c r="J269" s="27"/>
      <c r="K269" s="27"/>
      <c r="L269" s="27"/>
      <c r="M269" s="27"/>
      <c r="N269" s="27"/>
      <c r="O269" s="27"/>
      <c r="P269" s="27"/>
      <c r="Q269" s="27"/>
      <c r="R269" s="27"/>
      <c r="S269" s="27"/>
      <c r="T269" s="27"/>
      <c r="U269" s="27"/>
      <c r="V269" s="27"/>
      <c r="W269" s="27"/>
      <c r="X269" s="27"/>
      <c r="Y269" s="27"/>
      <c r="Z269" s="27"/>
      <c r="AA269" s="27"/>
      <c r="AB269" s="27"/>
    </row>
    <row r="270" ht="12.75" customHeight="1">
      <c r="A270" s="5"/>
      <c r="B270" s="27"/>
      <c r="C270" s="27"/>
      <c r="D270" s="27"/>
      <c r="E270" s="27"/>
      <c r="F270" s="27"/>
      <c r="G270" s="78"/>
      <c r="H270" s="31"/>
      <c r="I270" s="27"/>
      <c r="J270" s="27"/>
      <c r="K270" s="27"/>
      <c r="L270" s="27"/>
      <c r="M270" s="27"/>
      <c r="N270" s="27"/>
      <c r="O270" s="27"/>
      <c r="P270" s="27"/>
      <c r="Q270" s="27"/>
      <c r="R270" s="27"/>
      <c r="S270" s="27"/>
      <c r="T270" s="27"/>
      <c r="U270" s="27"/>
      <c r="V270" s="27"/>
      <c r="W270" s="27"/>
      <c r="X270" s="27"/>
      <c r="Y270" s="27"/>
      <c r="Z270" s="27"/>
      <c r="AA270" s="27"/>
      <c r="AB270" s="27"/>
    </row>
    <row r="271" ht="12.75" customHeight="1">
      <c r="A271" s="5"/>
      <c r="B271" s="27"/>
      <c r="C271" s="27"/>
      <c r="D271" s="27"/>
      <c r="E271" s="27"/>
      <c r="F271" s="27"/>
      <c r="G271" s="78"/>
      <c r="H271" s="31"/>
      <c r="I271" s="27"/>
      <c r="J271" s="27"/>
      <c r="K271" s="27"/>
      <c r="L271" s="27"/>
      <c r="M271" s="27"/>
      <c r="N271" s="27"/>
      <c r="O271" s="27"/>
      <c r="P271" s="27"/>
      <c r="Q271" s="27"/>
      <c r="R271" s="27"/>
      <c r="S271" s="27"/>
      <c r="T271" s="27"/>
      <c r="U271" s="27"/>
      <c r="V271" s="27"/>
      <c r="W271" s="27"/>
      <c r="X271" s="27"/>
      <c r="Y271" s="27"/>
      <c r="Z271" s="27"/>
      <c r="AA271" s="27"/>
      <c r="AB271" s="27"/>
    </row>
    <row r="272" ht="12.75" customHeight="1">
      <c r="A272" s="5"/>
      <c r="B272" s="27"/>
      <c r="C272" s="27"/>
      <c r="D272" s="27"/>
      <c r="E272" s="27"/>
      <c r="F272" s="27"/>
      <c r="G272" s="78"/>
      <c r="H272" s="31"/>
      <c r="I272" s="27"/>
      <c r="J272" s="27"/>
      <c r="K272" s="27"/>
      <c r="L272" s="27"/>
      <c r="M272" s="27"/>
      <c r="N272" s="27"/>
      <c r="O272" s="27"/>
      <c r="P272" s="27"/>
      <c r="Q272" s="27"/>
      <c r="R272" s="27"/>
      <c r="S272" s="27"/>
      <c r="T272" s="27"/>
      <c r="U272" s="27"/>
      <c r="V272" s="27"/>
      <c r="W272" s="27"/>
      <c r="X272" s="27"/>
      <c r="Y272" s="27"/>
      <c r="Z272" s="27"/>
      <c r="AA272" s="27"/>
      <c r="AB272" s="27"/>
    </row>
    <row r="273" ht="12.75" customHeight="1">
      <c r="A273" s="5"/>
      <c r="B273" s="27"/>
      <c r="C273" s="27"/>
      <c r="D273" s="27"/>
      <c r="E273" s="27"/>
      <c r="F273" s="27"/>
      <c r="G273" s="78"/>
      <c r="H273" s="31"/>
      <c r="I273" s="27"/>
      <c r="J273" s="27"/>
      <c r="K273" s="27"/>
      <c r="L273" s="27"/>
      <c r="M273" s="27"/>
      <c r="N273" s="27"/>
      <c r="O273" s="27"/>
      <c r="P273" s="27"/>
      <c r="Q273" s="27"/>
      <c r="R273" s="27"/>
      <c r="S273" s="27"/>
      <c r="T273" s="27"/>
      <c r="U273" s="27"/>
      <c r="V273" s="27"/>
      <c r="W273" s="27"/>
      <c r="X273" s="27"/>
      <c r="Y273" s="27"/>
      <c r="Z273" s="27"/>
      <c r="AA273" s="27"/>
      <c r="AB273" s="27"/>
    </row>
    <row r="274" ht="12.75" customHeight="1">
      <c r="A274" s="5"/>
      <c r="B274" s="27"/>
      <c r="C274" s="27"/>
      <c r="D274" s="27"/>
      <c r="E274" s="27"/>
      <c r="F274" s="27"/>
      <c r="G274" s="78"/>
      <c r="H274" s="31"/>
      <c r="I274" s="27"/>
      <c r="J274" s="27"/>
      <c r="K274" s="27"/>
      <c r="L274" s="27"/>
      <c r="M274" s="27"/>
      <c r="N274" s="27"/>
      <c r="O274" s="27"/>
      <c r="P274" s="27"/>
      <c r="Q274" s="27"/>
      <c r="R274" s="27"/>
      <c r="S274" s="27"/>
      <c r="T274" s="27"/>
      <c r="U274" s="27"/>
      <c r="V274" s="27"/>
      <c r="W274" s="27"/>
      <c r="X274" s="27"/>
      <c r="Y274" s="27"/>
      <c r="Z274" s="27"/>
      <c r="AA274" s="27"/>
      <c r="AB274" s="27"/>
    </row>
    <row r="275" ht="12.75" customHeight="1">
      <c r="A275" s="5"/>
      <c r="B275" s="27"/>
      <c r="C275" s="27"/>
      <c r="D275" s="27"/>
      <c r="E275" s="27"/>
      <c r="F275" s="27"/>
      <c r="G275" s="78"/>
      <c r="H275" s="31"/>
      <c r="I275" s="27"/>
      <c r="J275" s="27"/>
      <c r="K275" s="27"/>
      <c r="L275" s="27"/>
      <c r="M275" s="27"/>
      <c r="N275" s="27"/>
      <c r="O275" s="27"/>
      <c r="P275" s="27"/>
      <c r="Q275" s="27"/>
      <c r="R275" s="27"/>
      <c r="S275" s="27"/>
      <c r="T275" s="27"/>
      <c r="U275" s="27"/>
      <c r="V275" s="27"/>
      <c r="W275" s="27"/>
      <c r="X275" s="27"/>
      <c r="Y275" s="27"/>
      <c r="Z275" s="27"/>
      <c r="AA275" s="27"/>
      <c r="AB275" s="27"/>
    </row>
    <row r="276" ht="12.75" customHeight="1">
      <c r="A276" s="5"/>
      <c r="B276" s="27"/>
      <c r="C276" s="27"/>
      <c r="D276" s="27"/>
      <c r="E276" s="27"/>
      <c r="F276" s="27"/>
      <c r="G276" s="78"/>
      <c r="H276" s="31"/>
      <c r="I276" s="27"/>
      <c r="J276" s="27"/>
      <c r="K276" s="27"/>
      <c r="L276" s="27"/>
      <c r="M276" s="27"/>
      <c r="N276" s="27"/>
      <c r="O276" s="27"/>
      <c r="P276" s="27"/>
      <c r="Q276" s="27"/>
      <c r="R276" s="27"/>
      <c r="S276" s="27"/>
      <c r="T276" s="27"/>
      <c r="U276" s="27"/>
      <c r="V276" s="27"/>
      <c r="W276" s="27"/>
      <c r="X276" s="27"/>
      <c r="Y276" s="27"/>
      <c r="Z276" s="27"/>
      <c r="AA276" s="27"/>
      <c r="AB276" s="27"/>
    </row>
    <row r="277" ht="12.75" customHeight="1">
      <c r="A277" s="5"/>
      <c r="B277" s="27"/>
      <c r="C277" s="27"/>
      <c r="D277" s="27"/>
      <c r="E277" s="27"/>
      <c r="F277" s="27"/>
      <c r="G277" s="78"/>
      <c r="H277" s="31"/>
      <c r="I277" s="27"/>
      <c r="J277" s="27"/>
      <c r="K277" s="27"/>
      <c r="L277" s="27"/>
      <c r="M277" s="27"/>
      <c r="N277" s="27"/>
      <c r="O277" s="27"/>
      <c r="P277" s="27"/>
      <c r="Q277" s="27"/>
      <c r="R277" s="27"/>
      <c r="S277" s="27"/>
      <c r="T277" s="27"/>
      <c r="U277" s="27"/>
      <c r="V277" s="27"/>
      <c r="W277" s="27"/>
      <c r="X277" s="27"/>
      <c r="Y277" s="27"/>
      <c r="Z277" s="27"/>
      <c r="AA277" s="27"/>
      <c r="AB277" s="27"/>
    </row>
    <row r="278" ht="12.75" customHeight="1">
      <c r="A278" s="5"/>
      <c r="B278" s="27"/>
      <c r="C278" s="27"/>
      <c r="D278" s="27"/>
      <c r="E278" s="27"/>
      <c r="F278" s="27"/>
      <c r="G278" s="78"/>
      <c r="H278" s="31"/>
      <c r="I278" s="27"/>
      <c r="J278" s="27"/>
      <c r="K278" s="27"/>
      <c r="L278" s="27"/>
      <c r="M278" s="27"/>
      <c r="N278" s="27"/>
      <c r="O278" s="27"/>
      <c r="P278" s="27"/>
      <c r="Q278" s="27"/>
      <c r="R278" s="27"/>
      <c r="S278" s="27"/>
      <c r="T278" s="27"/>
      <c r="U278" s="27"/>
      <c r="V278" s="27"/>
      <c r="W278" s="27"/>
      <c r="X278" s="27"/>
      <c r="Y278" s="27"/>
      <c r="Z278" s="27"/>
      <c r="AA278" s="27"/>
      <c r="AB278" s="27"/>
    </row>
    <row r="279" ht="12.75" customHeight="1">
      <c r="A279" s="5"/>
      <c r="B279" s="27"/>
      <c r="C279" s="27"/>
      <c r="D279" s="27"/>
      <c r="E279" s="27"/>
      <c r="F279" s="27"/>
      <c r="G279" s="78"/>
      <c r="H279" s="31"/>
      <c r="I279" s="27"/>
      <c r="J279" s="27"/>
      <c r="K279" s="27"/>
      <c r="L279" s="27"/>
      <c r="M279" s="27"/>
      <c r="N279" s="27"/>
      <c r="O279" s="27"/>
      <c r="P279" s="27"/>
      <c r="Q279" s="27"/>
      <c r="R279" s="27"/>
      <c r="S279" s="27"/>
      <c r="T279" s="27"/>
      <c r="U279" s="27"/>
      <c r="V279" s="27"/>
      <c r="W279" s="27"/>
      <c r="X279" s="27"/>
      <c r="Y279" s="27"/>
      <c r="Z279" s="27"/>
      <c r="AA279" s="27"/>
      <c r="AB279" s="27"/>
    </row>
    <row r="280" ht="12.75" customHeight="1">
      <c r="A280" s="5"/>
      <c r="B280" s="27"/>
      <c r="C280" s="27"/>
      <c r="D280" s="27"/>
      <c r="E280" s="27"/>
      <c r="F280" s="27"/>
      <c r="G280" s="78"/>
      <c r="H280" s="31"/>
      <c r="I280" s="27"/>
      <c r="J280" s="27"/>
      <c r="K280" s="27"/>
      <c r="L280" s="27"/>
      <c r="M280" s="27"/>
      <c r="N280" s="27"/>
      <c r="O280" s="27"/>
      <c r="P280" s="27"/>
      <c r="Q280" s="27"/>
      <c r="R280" s="27"/>
      <c r="S280" s="27"/>
      <c r="T280" s="27"/>
      <c r="U280" s="27"/>
      <c r="V280" s="27"/>
      <c r="W280" s="27"/>
      <c r="X280" s="27"/>
      <c r="Y280" s="27"/>
      <c r="Z280" s="27"/>
      <c r="AA280" s="27"/>
      <c r="AB280" s="27"/>
    </row>
    <row r="281" ht="12.75" customHeight="1">
      <c r="A281" s="5"/>
      <c r="B281" s="27"/>
      <c r="C281" s="27"/>
      <c r="D281" s="27"/>
      <c r="E281" s="27"/>
      <c r="F281" s="27"/>
      <c r="G281" s="78"/>
      <c r="H281" s="31"/>
      <c r="I281" s="27"/>
      <c r="J281" s="27"/>
      <c r="K281" s="27"/>
      <c r="L281" s="27"/>
      <c r="M281" s="27"/>
      <c r="N281" s="27"/>
      <c r="O281" s="27"/>
      <c r="P281" s="27"/>
      <c r="Q281" s="27"/>
      <c r="R281" s="27"/>
      <c r="S281" s="27"/>
      <c r="T281" s="27"/>
      <c r="U281" s="27"/>
      <c r="V281" s="27"/>
      <c r="W281" s="27"/>
      <c r="X281" s="27"/>
      <c r="Y281" s="27"/>
      <c r="Z281" s="27"/>
      <c r="AA281" s="27"/>
      <c r="AB281" s="27"/>
    </row>
    <row r="282" ht="12.75" customHeight="1">
      <c r="A282" s="5"/>
      <c r="B282" s="27"/>
      <c r="C282" s="27"/>
      <c r="D282" s="27"/>
      <c r="E282" s="27"/>
      <c r="F282" s="27"/>
      <c r="G282" s="78"/>
      <c r="H282" s="31"/>
      <c r="I282" s="27"/>
      <c r="J282" s="27"/>
      <c r="K282" s="27"/>
      <c r="L282" s="27"/>
      <c r="M282" s="27"/>
      <c r="N282" s="27"/>
      <c r="O282" s="27"/>
      <c r="P282" s="27"/>
      <c r="Q282" s="27"/>
      <c r="R282" s="27"/>
      <c r="S282" s="27"/>
      <c r="T282" s="27"/>
      <c r="U282" s="27"/>
      <c r="V282" s="27"/>
      <c r="W282" s="27"/>
      <c r="X282" s="27"/>
      <c r="Y282" s="27"/>
      <c r="Z282" s="27"/>
      <c r="AA282" s="27"/>
      <c r="AB282" s="27"/>
    </row>
    <row r="283" ht="12.75" customHeight="1">
      <c r="A283" s="5"/>
      <c r="B283" s="27"/>
      <c r="C283" s="27"/>
      <c r="D283" s="27"/>
      <c r="E283" s="27"/>
      <c r="F283" s="27"/>
      <c r="G283" s="78"/>
      <c r="H283" s="31"/>
      <c r="I283" s="27"/>
      <c r="J283" s="27"/>
      <c r="K283" s="27"/>
      <c r="L283" s="27"/>
      <c r="M283" s="27"/>
      <c r="N283" s="27"/>
      <c r="O283" s="27"/>
      <c r="P283" s="27"/>
      <c r="Q283" s="27"/>
      <c r="R283" s="27"/>
      <c r="S283" s="27"/>
      <c r="T283" s="27"/>
      <c r="U283" s="27"/>
      <c r="V283" s="27"/>
      <c r="W283" s="27"/>
      <c r="X283" s="27"/>
      <c r="Y283" s="27"/>
      <c r="Z283" s="27"/>
      <c r="AA283" s="27"/>
      <c r="AB283" s="27"/>
    </row>
    <row r="284" ht="12.75" customHeight="1">
      <c r="A284" s="5"/>
      <c r="B284" s="27"/>
      <c r="C284" s="27"/>
      <c r="D284" s="27"/>
      <c r="E284" s="27"/>
      <c r="F284" s="27"/>
      <c r="G284" s="78"/>
      <c r="H284" s="31"/>
      <c r="I284" s="27"/>
      <c r="J284" s="27"/>
      <c r="K284" s="27"/>
      <c r="L284" s="27"/>
      <c r="M284" s="27"/>
      <c r="N284" s="27"/>
      <c r="O284" s="27"/>
      <c r="P284" s="27"/>
      <c r="Q284" s="27"/>
      <c r="R284" s="27"/>
      <c r="S284" s="27"/>
      <c r="T284" s="27"/>
      <c r="U284" s="27"/>
      <c r="V284" s="27"/>
      <c r="W284" s="27"/>
      <c r="X284" s="27"/>
      <c r="Y284" s="27"/>
      <c r="Z284" s="27"/>
      <c r="AA284" s="27"/>
      <c r="AB284" s="27"/>
    </row>
    <row r="285" ht="12.75" customHeight="1">
      <c r="A285" s="5"/>
      <c r="B285" s="27"/>
      <c r="C285" s="27"/>
      <c r="D285" s="27"/>
      <c r="E285" s="27"/>
      <c r="F285" s="27"/>
      <c r="G285" s="78"/>
      <c r="H285" s="31"/>
      <c r="I285" s="27"/>
      <c r="J285" s="27"/>
      <c r="K285" s="27"/>
      <c r="L285" s="27"/>
      <c r="M285" s="27"/>
      <c r="N285" s="27"/>
      <c r="O285" s="27"/>
      <c r="P285" s="27"/>
      <c r="Q285" s="27"/>
      <c r="R285" s="27"/>
      <c r="S285" s="27"/>
      <c r="T285" s="27"/>
      <c r="U285" s="27"/>
      <c r="V285" s="27"/>
      <c r="W285" s="27"/>
      <c r="X285" s="27"/>
      <c r="Y285" s="27"/>
      <c r="Z285" s="27"/>
      <c r="AA285" s="27"/>
      <c r="AB285" s="27"/>
    </row>
    <row r="286" ht="12.75" customHeight="1">
      <c r="A286" s="5"/>
      <c r="B286" s="27"/>
      <c r="C286" s="27"/>
      <c r="D286" s="27"/>
      <c r="E286" s="27"/>
      <c r="F286" s="27"/>
      <c r="G286" s="78"/>
      <c r="H286" s="31"/>
      <c r="I286" s="27"/>
      <c r="J286" s="27"/>
      <c r="K286" s="27"/>
      <c r="L286" s="27"/>
      <c r="M286" s="27"/>
      <c r="N286" s="27"/>
      <c r="O286" s="27"/>
      <c r="P286" s="27"/>
      <c r="Q286" s="27"/>
      <c r="R286" s="27"/>
      <c r="S286" s="27"/>
      <c r="T286" s="27"/>
      <c r="U286" s="27"/>
      <c r="V286" s="27"/>
      <c r="W286" s="27"/>
      <c r="X286" s="27"/>
      <c r="Y286" s="27"/>
      <c r="Z286" s="27"/>
      <c r="AA286" s="27"/>
      <c r="AB286" s="27"/>
    </row>
    <row r="287" ht="12.75" customHeight="1">
      <c r="A287" s="5"/>
      <c r="B287" s="27"/>
      <c r="C287" s="27"/>
      <c r="D287" s="27"/>
      <c r="E287" s="27"/>
      <c r="F287" s="27"/>
      <c r="G287" s="78"/>
      <c r="H287" s="31"/>
      <c r="I287" s="27"/>
      <c r="J287" s="27"/>
      <c r="K287" s="27"/>
      <c r="L287" s="27"/>
      <c r="M287" s="27"/>
      <c r="N287" s="27"/>
      <c r="O287" s="27"/>
      <c r="P287" s="27"/>
      <c r="Q287" s="27"/>
      <c r="R287" s="27"/>
      <c r="S287" s="27"/>
      <c r="T287" s="27"/>
      <c r="U287" s="27"/>
      <c r="V287" s="27"/>
      <c r="W287" s="27"/>
      <c r="X287" s="27"/>
      <c r="Y287" s="27"/>
      <c r="Z287" s="27"/>
      <c r="AA287" s="27"/>
      <c r="AB287" s="27"/>
    </row>
    <row r="288" ht="12.75" customHeight="1">
      <c r="A288" s="5"/>
      <c r="B288" s="27"/>
      <c r="C288" s="27"/>
      <c r="D288" s="27"/>
      <c r="E288" s="27"/>
      <c r="F288" s="27"/>
      <c r="G288" s="78"/>
      <c r="H288" s="31"/>
      <c r="I288" s="27"/>
      <c r="J288" s="27"/>
      <c r="K288" s="27"/>
      <c r="L288" s="27"/>
      <c r="M288" s="27"/>
      <c r="N288" s="27"/>
      <c r="O288" s="27"/>
      <c r="P288" s="27"/>
      <c r="Q288" s="27"/>
      <c r="R288" s="27"/>
      <c r="S288" s="27"/>
      <c r="T288" s="27"/>
      <c r="U288" s="27"/>
      <c r="V288" s="27"/>
      <c r="W288" s="27"/>
      <c r="X288" s="27"/>
      <c r="Y288" s="27"/>
      <c r="Z288" s="27"/>
      <c r="AA288" s="27"/>
      <c r="AB288" s="27"/>
    </row>
    <row r="289" ht="12.75" customHeight="1">
      <c r="A289" s="5"/>
      <c r="B289" s="27"/>
      <c r="C289" s="27"/>
      <c r="D289" s="27"/>
      <c r="E289" s="27"/>
      <c r="F289" s="27"/>
      <c r="G289" s="78"/>
      <c r="H289" s="31"/>
      <c r="I289" s="27"/>
      <c r="J289" s="27"/>
      <c r="K289" s="27"/>
      <c r="L289" s="27"/>
      <c r="M289" s="27"/>
      <c r="N289" s="27"/>
      <c r="O289" s="27"/>
      <c r="P289" s="27"/>
      <c r="Q289" s="27"/>
      <c r="R289" s="27"/>
      <c r="S289" s="27"/>
      <c r="T289" s="27"/>
      <c r="U289" s="27"/>
      <c r="V289" s="27"/>
      <c r="W289" s="27"/>
      <c r="X289" s="27"/>
      <c r="Y289" s="27"/>
      <c r="Z289" s="27"/>
      <c r="AA289" s="27"/>
      <c r="AB289" s="27"/>
    </row>
    <row r="290" ht="12.75" customHeight="1">
      <c r="A290" s="5"/>
      <c r="B290" s="27"/>
      <c r="C290" s="27"/>
      <c r="D290" s="27"/>
      <c r="E290" s="27"/>
      <c r="F290" s="27"/>
      <c r="G290" s="78"/>
      <c r="H290" s="31"/>
      <c r="I290" s="27"/>
      <c r="J290" s="27"/>
      <c r="K290" s="27"/>
      <c r="L290" s="27"/>
      <c r="M290" s="27"/>
      <c r="N290" s="27"/>
      <c r="O290" s="27"/>
      <c r="P290" s="27"/>
      <c r="Q290" s="27"/>
      <c r="R290" s="27"/>
      <c r="S290" s="27"/>
      <c r="T290" s="27"/>
      <c r="U290" s="27"/>
      <c r="V290" s="27"/>
      <c r="W290" s="27"/>
      <c r="X290" s="27"/>
      <c r="Y290" s="27"/>
      <c r="Z290" s="27"/>
      <c r="AA290" s="27"/>
      <c r="AB290" s="27"/>
    </row>
    <row r="291" ht="12.75" customHeight="1">
      <c r="A291" s="5"/>
      <c r="B291" s="27"/>
      <c r="C291" s="27"/>
      <c r="D291" s="27"/>
      <c r="E291" s="27"/>
      <c r="F291" s="27"/>
      <c r="G291" s="78"/>
      <c r="H291" s="31"/>
      <c r="I291" s="27"/>
      <c r="J291" s="27"/>
      <c r="K291" s="27"/>
      <c r="L291" s="27"/>
      <c r="M291" s="27"/>
      <c r="N291" s="27"/>
      <c r="O291" s="27"/>
      <c r="P291" s="27"/>
      <c r="Q291" s="27"/>
      <c r="R291" s="27"/>
      <c r="S291" s="27"/>
      <c r="T291" s="27"/>
      <c r="U291" s="27"/>
      <c r="V291" s="27"/>
      <c r="W291" s="27"/>
      <c r="X291" s="27"/>
      <c r="Y291" s="27"/>
      <c r="Z291" s="27"/>
      <c r="AA291" s="27"/>
      <c r="AB291" s="27"/>
    </row>
    <row r="292" ht="12.75" customHeight="1">
      <c r="A292" s="5"/>
      <c r="B292" s="27"/>
      <c r="C292" s="27"/>
      <c r="D292" s="27"/>
      <c r="E292" s="27"/>
      <c r="F292" s="27"/>
      <c r="G292" s="78"/>
      <c r="H292" s="31"/>
      <c r="I292" s="27"/>
      <c r="J292" s="27"/>
      <c r="K292" s="27"/>
      <c r="L292" s="27"/>
      <c r="M292" s="27"/>
      <c r="N292" s="27"/>
      <c r="O292" s="27"/>
      <c r="P292" s="27"/>
      <c r="Q292" s="27"/>
      <c r="R292" s="27"/>
      <c r="S292" s="27"/>
      <c r="T292" s="27"/>
      <c r="U292" s="27"/>
      <c r="V292" s="27"/>
      <c r="W292" s="27"/>
      <c r="X292" s="27"/>
      <c r="Y292" s="27"/>
      <c r="Z292" s="27"/>
      <c r="AA292" s="27"/>
      <c r="AB292" s="27"/>
    </row>
    <row r="293" ht="12.75" customHeight="1">
      <c r="A293" s="5"/>
      <c r="B293" s="27"/>
      <c r="C293" s="27"/>
      <c r="D293" s="27"/>
      <c r="E293" s="27"/>
      <c r="F293" s="27"/>
      <c r="G293" s="78"/>
      <c r="H293" s="31"/>
      <c r="I293" s="27"/>
      <c r="J293" s="27"/>
      <c r="K293" s="27"/>
      <c r="L293" s="27"/>
      <c r="M293" s="27"/>
      <c r="N293" s="27"/>
      <c r="O293" s="27"/>
      <c r="P293" s="27"/>
      <c r="Q293" s="27"/>
      <c r="R293" s="27"/>
      <c r="S293" s="27"/>
      <c r="T293" s="27"/>
      <c r="U293" s="27"/>
      <c r="V293" s="27"/>
      <c r="W293" s="27"/>
      <c r="X293" s="27"/>
      <c r="Y293" s="27"/>
      <c r="Z293" s="27"/>
      <c r="AA293" s="27"/>
      <c r="AB293" s="27"/>
    </row>
    <row r="294" ht="12.75" customHeight="1">
      <c r="A294" s="5"/>
      <c r="B294" s="27"/>
      <c r="C294" s="27"/>
      <c r="D294" s="27"/>
      <c r="E294" s="27"/>
      <c r="F294" s="27"/>
      <c r="G294" s="78"/>
      <c r="H294" s="31"/>
      <c r="I294" s="27"/>
      <c r="J294" s="27"/>
      <c r="K294" s="27"/>
      <c r="L294" s="27"/>
      <c r="M294" s="27"/>
      <c r="N294" s="27"/>
      <c r="O294" s="27"/>
      <c r="P294" s="27"/>
      <c r="Q294" s="27"/>
      <c r="R294" s="27"/>
      <c r="S294" s="27"/>
      <c r="T294" s="27"/>
      <c r="U294" s="27"/>
      <c r="V294" s="27"/>
      <c r="W294" s="27"/>
      <c r="X294" s="27"/>
      <c r="Y294" s="27"/>
      <c r="Z294" s="27"/>
      <c r="AA294" s="27"/>
      <c r="AB294" s="27"/>
    </row>
    <row r="295" ht="12.75" customHeight="1">
      <c r="A295" s="5"/>
      <c r="B295" s="27"/>
      <c r="C295" s="27"/>
      <c r="D295" s="27"/>
      <c r="E295" s="27"/>
      <c r="F295" s="27"/>
      <c r="G295" s="78"/>
      <c r="H295" s="31"/>
      <c r="I295" s="27"/>
      <c r="J295" s="27"/>
      <c r="K295" s="27"/>
      <c r="L295" s="27"/>
      <c r="M295" s="27"/>
      <c r="N295" s="27"/>
      <c r="O295" s="27"/>
      <c r="P295" s="27"/>
      <c r="Q295" s="27"/>
      <c r="R295" s="27"/>
      <c r="S295" s="27"/>
      <c r="T295" s="27"/>
      <c r="U295" s="27"/>
      <c r="V295" s="27"/>
      <c r="W295" s="27"/>
      <c r="X295" s="27"/>
      <c r="Y295" s="27"/>
      <c r="Z295" s="27"/>
      <c r="AA295" s="27"/>
      <c r="AB295" s="27"/>
    </row>
    <row r="296" ht="12.75" customHeight="1">
      <c r="A296" s="5"/>
      <c r="B296" s="27"/>
      <c r="C296" s="27"/>
      <c r="D296" s="27"/>
      <c r="E296" s="27"/>
      <c r="F296" s="27"/>
      <c r="G296" s="78"/>
      <c r="H296" s="31"/>
      <c r="I296" s="27"/>
      <c r="J296" s="27"/>
      <c r="K296" s="27"/>
      <c r="L296" s="27"/>
      <c r="M296" s="27"/>
      <c r="N296" s="27"/>
      <c r="O296" s="27"/>
      <c r="P296" s="27"/>
      <c r="Q296" s="27"/>
      <c r="R296" s="27"/>
      <c r="S296" s="27"/>
      <c r="T296" s="27"/>
      <c r="U296" s="27"/>
      <c r="V296" s="27"/>
      <c r="W296" s="27"/>
      <c r="X296" s="27"/>
      <c r="Y296" s="27"/>
      <c r="Z296" s="27"/>
      <c r="AA296" s="27"/>
      <c r="AB296" s="27"/>
    </row>
    <row r="297" ht="12.75" customHeight="1">
      <c r="A297" s="5"/>
      <c r="B297" s="27"/>
      <c r="C297" s="27"/>
      <c r="D297" s="27"/>
      <c r="E297" s="27"/>
      <c r="F297" s="27"/>
      <c r="G297" s="78"/>
      <c r="H297" s="31"/>
      <c r="I297" s="27"/>
      <c r="J297" s="27"/>
      <c r="K297" s="27"/>
      <c r="L297" s="27"/>
      <c r="M297" s="27"/>
      <c r="N297" s="27"/>
      <c r="O297" s="27"/>
      <c r="P297" s="27"/>
      <c r="Q297" s="27"/>
      <c r="R297" s="27"/>
      <c r="S297" s="27"/>
      <c r="T297" s="27"/>
      <c r="U297" s="27"/>
      <c r="V297" s="27"/>
      <c r="W297" s="27"/>
      <c r="X297" s="27"/>
      <c r="Y297" s="27"/>
      <c r="Z297" s="27"/>
      <c r="AA297" s="27"/>
      <c r="AB297" s="27"/>
    </row>
    <row r="298" ht="12.75" customHeight="1">
      <c r="A298" s="5"/>
      <c r="B298" s="27"/>
      <c r="C298" s="27"/>
      <c r="D298" s="27"/>
      <c r="E298" s="27"/>
      <c r="F298" s="27"/>
      <c r="G298" s="78"/>
      <c r="H298" s="31"/>
      <c r="I298" s="27"/>
      <c r="J298" s="27"/>
      <c r="K298" s="27"/>
      <c r="L298" s="27"/>
      <c r="M298" s="27"/>
      <c r="N298" s="27"/>
      <c r="O298" s="27"/>
      <c r="P298" s="27"/>
      <c r="Q298" s="27"/>
      <c r="R298" s="27"/>
      <c r="S298" s="27"/>
      <c r="T298" s="27"/>
      <c r="U298" s="27"/>
      <c r="V298" s="27"/>
      <c r="W298" s="27"/>
      <c r="X298" s="27"/>
      <c r="Y298" s="27"/>
      <c r="Z298" s="27"/>
      <c r="AA298" s="27"/>
      <c r="AB298" s="27"/>
    </row>
    <row r="299" ht="12.75" customHeight="1">
      <c r="A299" s="5"/>
      <c r="B299" s="27"/>
      <c r="C299" s="27"/>
      <c r="D299" s="27"/>
      <c r="E299" s="27"/>
      <c r="F299" s="27"/>
      <c r="G299" s="78"/>
      <c r="H299" s="31"/>
      <c r="I299" s="27"/>
      <c r="J299" s="27"/>
      <c r="K299" s="27"/>
      <c r="L299" s="27"/>
      <c r="M299" s="27"/>
      <c r="N299" s="27"/>
      <c r="O299" s="27"/>
      <c r="P299" s="27"/>
      <c r="Q299" s="27"/>
      <c r="R299" s="27"/>
      <c r="S299" s="27"/>
      <c r="T299" s="27"/>
      <c r="U299" s="27"/>
      <c r="V299" s="27"/>
      <c r="W299" s="27"/>
      <c r="X299" s="27"/>
      <c r="Y299" s="27"/>
      <c r="Z299" s="27"/>
      <c r="AA299" s="27"/>
      <c r="AB299" s="27"/>
    </row>
    <row r="300" ht="12.75" customHeight="1">
      <c r="A300" s="5"/>
      <c r="B300" s="27"/>
      <c r="C300" s="27"/>
      <c r="D300" s="27"/>
      <c r="E300" s="27"/>
      <c r="F300" s="27"/>
      <c r="G300" s="78"/>
      <c r="H300" s="31"/>
      <c r="I300" s="27"/>
      <c r="J300" s="27"/>
      <c r="K300" s="27"/>
      <c r="L300" s="27"/>
      <c r="M300" s="27"/>
      <c r="N300" s="27"/>
      <c r="O300" s="27"/>
      <c r="P300" s="27"/>
      <c r="Q300" s="27"/>
      <c r="R300" s="27"/>
      <c r="S300" s="27"/>
      <c r="T300" s="27"/>
      <c r="U300" s="27"/>
      <c r="V300" s="27"/>
      <c r="W300" s="27"/>
      <c r="X300" s="27"/>
      <c r="Y300" s="27"/>
      <c r="Z300" s="27"/>
      <c r="AA300" s="27"/>
      <c r="AB300" s="27"/>
    </row>
    <row r="301" ht="12.75" customHeight="1">
      <c r="A301" s="5"/>
      <c r="B301" s="27"/>
      <c r="C301" s="27"/>
      <c r="D301" s="27"/>
      <c r="E301" s="27"/>
      <c r="F301" s="27"/>
      <c r="G301" s="78"/>
      <c r="H301" s="31"/>
      <c r="I301" s="27"/>
      <c r="J301" s="27"/>
      <c r="K301" s="27"/>
      <c r="L301" s="27"/>
      <c r="M301" s="27"/>
      <c r="N301" s="27"/>
      <c r="O301" s="27"/>
      <c r="P301" s="27"/>
      <c r="Q301" s="27"/>
      <c r="R301" s="27"/>
      <c r="S301" s="27"/>
      <c r="T301" s="27"/>
      <c r="U301" s="27"/>
      <c r="V301" s="27"/>
      <c r="W301" s="27"/>
      <c r="X301" s="27"/>
      <c r="Y301" s="27"/>
      <c r="Z301" s="27"/>
      <c r="AA301" s="27"/>
      <c r="AB301" s="27"/>
    </row>
    <row r="302" ht="12.75" customHeight="1">
      <c r="A302" s="5"/>
      <c r="B302" s="27"/>
      <c r="C302" s="27"/>
      <c r="D302" s="27"/>
      <c r="E302" s="27"/>
      <c r="F302" s="27"/>
      <c r="G302" s="78"/>
      <c r="H302" s="31"/>
      <c r="I302" s="27"/>
      <c r="J302" s="27"/>
      <c r="K302" s="27"/>
      <c r="L302" s="27"/>
      <c r="M302" s="27"/>
      <c r="N302" s="27"/>
      <c r="O302" s="27"/>
      <c r="P302" s="27"/>
      <c r="Q302" s="27"/>
      <c r="R302" s="27"/>
      <c r="S302" s="27"/>
      <c r="T302" s="27"/>
      <c r="U302" s="27"/>
      <c r="V302" s="27"/>
      <c r="W302" s="27"/>
      <c r="X302" s="27"/>
      <c r="Y302" s="27"/>
      <c r="Z302" s="27"/>
      <c r="AA302" s="27"/>
      <c r="AB302" s="27"/>
    </row>
    <row r="303" ht="12.75" customHeight="1">
      <c r="A303" s="5"/>
      <c r="B303" s="27"/>
      <c r="C303" s="27"/>
      <c r="D303" s="27"/>
      <c r="E303" s="27"/>
      <c r="F303" s="27"/>
      <c r="G303" s="78"/>
      <c r="H303" s="31"/>
      <c r="I303" s="27"/>
      <c r="J303" s="27"/>
      <c r="K303" s="27"/>
      <c r="L303" s="27"/>
      <c r="M303" s="27"/>
      <c r="N303" s="27"/>
      <c r="O303" s="27"/>
      <c r="P303" s="27"/>
      <c r="Q303" s="27"/>
      <c r="R303" s="27"/>
      <c r="S303" s="27"/>
      <c r="T303" s="27"/>
      <c r="U303" s="27"/>
      <c r="V303" s="27"/>
      <c r="W303" s="27"/>
      <c r="X303" s="27"/>
      <c r="Y303" s="27"/>
      <c r="Z303" s="27"/>
      <c r="AA303" s="27"/>
      <c r="AB303" s="27"/>
    </row>
    <row r="304" ht="12.75" customHeight="1">
      <c r="A304" s="5"/>
      <c r="B304" s="27"/>
      <c r="C304" s="27"/>
      <c r="D304" s="27"/>
      <c r="E304" s="27"/>
      <c r="F304" s="27"/>
      <c r="G304" s="78"/>
      <c r="H304" s="31"/>
      <c r="I304" s="27"/>
      <c r="J304" s="27"/>
      <c r="K304" s="27"/>
      <c r="L304" s="27"/>
      <c r="M304" s="27"/>
      <c r="N304" s="27"/>
      <c r="O304" s="27"/>
      <c r="P304" s="27"/>
      <c r="Q304" s="27"/>
      <c r="R304" s="27"/>
      <c r="S304" s="27"/>
      <c r="T304" s="27"/>
      <c r="U304" s="27"/>
      <c r="V304" s="27"/>
      <c r="W304" s="27"/>
      <c r="X304" s="27"/>
      <c r="Y304" s="27"/>
      <c r="Z304" s="27"/>
      <c r="AA304" s="27"/>
      <c r="AB304" s="27"/>
    </row>
    <row r="305" ht="12.75" customHeight="1">
      <c r="A305" s="5"/>
      <c r="B305" s="27"/>
      <c r="C305" s="27"/>
      <c r="D305" s="27"/>
      <c r="E305" s="27"/>
      <c r="F305" s="27"/>
      <c r="G305" s="78"/>
      <c r="H305" s="31"/>
      <c r="I305" s="27"/>
      <c r="J305" s="27"/>
      <c r="K305" s="27"/>
      <c r="L305" s="27"/>
      <c r="M305" s="27"/>
      <c r="N305" s="27"/>
      <c r="O305" s="27"/>
      <c r="P305" s="27"/>
      <c r="Q305" s="27"/>
      <c r="R305" s="27"/>
      <c r="S305" s="27"/>
      <c r="T305" s="27"/>
      <c r="U305" s="27"/>
      <c r="V305" s="27"/>
      <c r="W305" s="27"/>
      <c r="X305" s="27"/>
      <c r="Y305" s="27"/>
      <c r="Z305" s="27"/>
      <c r="AA305" s="27"/>
      <c r="AB305" s="27"/>
    </row>
    <row r="306" ht="12.75" customHeight="1">
      <c r="A306" s="5"/>
      <c r="B306" s="27"/>
      <c r="C306" s="27"/>
      <c r="D306" s="27"/>
      <c r="E306" s="27"/>
      <c r="F306" s="27"/>
      <c r="G306" s="78"/>
      <c r="H306" s="31"/>
      <c r="I306" s="27"/>
      <c r="J306" s="27"/>
      <c r="K306" s="27"/>
      <c r="L306" s="27"/>
      <c r="M306" s="27"/>
      <c r="N306" s="27"/>
      <c r="O306" s="27"/>
      <c r="P306" s="27"/>
      <c r="Q306" s="27"/>
      <c r="R306" s="27"/>
      <c r="S306" s="27"/>
      <c r="T306" s="27"/>
      <c r="U306" s="27"/>
      <c r="V306" s="27"/>
      <c r="W306" s="27"/>
      <c r="X306" s="27"/>
      <c r="Y306" s="27"/>
      <c r="Z306" s="27"/>
      <c r="AA306" s="27"/>
      <c r="AB306" s="27"/>
    </row>
    <row r="307" ht="12.75" customHeight="1">
      <c r="A307" s="5"/>
      <c r="B307" s="27"/>
      <c r="C307" s="27"/>
      <c r="D307" s="27"/>
      <c r="E307" s="27"/>
      <c r="F307" s="27"/>
      <c r="G307" s="78"/>
      <c r="H307" s="31"/>
      <c r="I307" s="27"/>
      <c r="J307" s="27"/>
      <c r="K307" s="27"/>
      <c r="L307" s="27"/>
      <c r="M307" s="27"/>
      <c r="N307" s="27"/>
      <c r="O307" s="27"/>
      <c r="P307" s="27"/>
      <c r="Q307" s="27"/>
      <c r="R307" s="27"/>
      <c r="S307" s="27"/>
      <c r="T307" s="27"/>
      <c r="U307" s="27"/>
      <c r="V307" s="27"/>
      <c r="W307" s="27"/>
      <c r="X307" s="27"/>
      <c r="Y307" s="27"/>
      <c r="Z307" s="27"/>
      <c r="AA307" s="27"/>
      <c r="AB307" s="27"/>
    </row>
    <row r="308" ht="12.75" customHeight="1">
      <c r="A308" s="5"/>
      <c r="B308" s="27"/>
      <c r="C308" s="27"/>
      <c r="D308" s="27"/>
      <c r="E308" s="27"/>
      <c r="F308" s="27"/>
      <c r="G308" s="78"/>
      <c r="H308" s="31"/>
      <c r="I308" s="27"/>
      <c r="J308" s="27"/>
      <c r="K308" s="27"/>
      <c r="L308" s="27"/>
      <c r="M308" s="27"/>
      <c r="N308" s="27"/>
      <c r="O308" s="27"/>
      <c r="P308" s="27"/>
      <c r="Q308" s="27"/>
      <c r="R308" s="27"/>
      <c r="S308" s="27"/>
      <c r="T308" s="27"/>
      <c r="U308" s="27"/>
      <c r="V308" s="27"/>
      <c r="W308" s="27"/>
      <c r="X308" s="27"/>
      <c r="Y308" s="27"/>
      <c r="Z308" s="27"/>
      <c r="AA308" s="27"/>
      <c r="AB308" s="27"/>
    </row>
    <row r="309" ht="12.75" customHeight="1">
      <c r="A309" s="5"/>
      <c r="B309" s="27"/>
      <c r="C309" s="27"/>
      <c r="D309" s="27"/>
      <c r="E309" s="27"/>
      <c r="F309" s="27"/>
      <c r="G309" s="78"/>
      <c r="H309" s="31"/>
      <c r="I309" s="27"/>
      <c r="J309" s="27"/>
      <c r="K309" s="27"/>
      <c r="L309" s="27"/>
      <c r="M309" s="27"/>
      <c r="N309" s="27"/>
      <c r="O309" s="27"/>
      <c r="P309" s="27"/>
      <c r="Q309" s="27"/>
      <c r="R309" s="27"/>
      <c r="S309" s="27"/>
      <c r="T309" s="27"/>
      <c r="U309" s="27"/>
      <c r="V309" s="27"/>
      <c r="W309" s="27"/>
      <c r="X309" s="27"/>
      <c r="Y309" s="27"/>
      <c r="Z309" s="27"/>
      <c r="AA309" s="27"/>
      <c r="AB309" s="27"/>
    </row>
    <row r="310" ht="12.75" customHeight="1">
      <c r="A310" s="5"/>
      <c r="B310" s="27"/>
      <c r="C310" s="27"/>
      <c r="D310" s="27"/>
      <c r="E310" s="27"/>
      <c r="F310" s="27"/>
      <c r="G310" s="78"/>
      <c r="H310" s="31"/>
      <c r="I310" s="27"/>
      <c r="J310" s="27"/>
      <c r="K310" s="27"/>
      <c r="L310" s="27"/>
      <c r="M310" s="27"/>
      <c r="N310" s="27"/>
      <c r="O310" s="27"/>
      <c r="P310" s="27"/>
      <c r="Q310" s="27"/>
      <c r="R310" s="27"/>
      <c r="S310" s="27"/>
      <c r="T310" s="27"/>
      <c r="U310" s="27"/>
      <c r="V310" s="27"/>
      <c r="W310" s="27"/>
      <c r="X310" s="27"/>
      <c r="Y310" s="27"/>
      <c r="Z310" s="27"/>
      <c r="AA310" s="27"/>
      <c r="AB310" s="27"/>
    </row>
    <row r="311" ht="12.75" customHeight="1">
      <c r="A311" s="5"/>
      <c r="B311" s="27"/>
      <c r="C311" s="27"/>
      <c r="D311" s="27"/>
      <c r="E311" s="27"/>
      <c r="F311" s="27"/>
      <c r="G311" s="78"/>
      <c r="H311" s="31"/>
      <c r="I311" s="27"/>
      <c r="J311" s="27"/>
      <c r="K311" s="27"/>
      <c r="L311" s="27"/>
      <c r="M311" s="27"/>
      <c r="N311" s="27"/>
      <c r="O311" s="27"/>
      <c r="P311" s="27"/>
      <c r="Q311" s="27"/>
      <c r="R311" s="27"/>
      <c r="S311" s="27"/>
      <c r="T311" s="27"/>
      <c r="U311" s="27"/>
      <c r="V311" s="27"/>
      <c r="W311" s="27"/>
      <c r="X311" s="27"/>
      <c r="Y311" s="27"/>
      <c r="Z311" s="27"/>
      <c r="AA311" s="27"/>
      <c r="AB311" s="27"/>
    </row>
    <row r="312" ht="12.75" customHeight="1">
      <c r="A312" s="5"/>
      <c r="B312" s="27"/>
      <c r="C312" s="27"/>
      <c r="D312" s="27"/>
      <c r="E312" s="27"/>
      <c r="F312" s="27"/>
      <c r="G312" s="78"/>
      <c r="H312" s="31"/>
      <c r="I312" s="27"/>
      <c r="J312" s="27"/>
      <c r="K312" s="27"/>
      <c r="L312" s="27"/>
      <c r="M312" s="27"/>
      <c r="N312" s="27"/>
      <c r="O312" s="27"/>
      <c r="P312" s="27"/>
      <c r="Q312" s="27"/>
      <c r="R312" s="27"/>
      <c r="S312" s="27"/>
      <c r="T312" s="27"/>
      <c r="U312" s="27"/>
      <c r="V312" s="27"/>
      <c r="W312" s="27"/>
      <c r="X312" s="27"/>
      <c r="Y312" s="27"/>
      <c r="Z312" s="27"/>
      <c r="AA312" s="27"/>
      <c r="AB312" s="27"/>
    </row>
    <row r="313" ht="12.75" customHeight="1">
      <c r="A313" s="5"/>
      <c r="B313" s="27"/>
      <c r="C313" s="27"/>
      <c r="D313" s="27"/>
      <c r="E313" s="27"/>
      <c r="F313" s="27"/>
      <c r="G313" s="78"/>
      <c r="H313" s="31"/>
      <c r="I313" s="27"/>
      <c r="J313" s="27"/>
      <c r="K313" s="27"/>
      <c r="L313" s="27"/>
      <c r="M313" s="27"/>
      <c r="N313" s="27"/>
      <c r="O313" s="27"/>
      <c r="P313" s="27"/>
      <c r="Q313" s="27"/>
      <c r="R313" s="27"/>
      <c r="S313" s="27"/>
      <c r="T313" s="27"/>
      <c r="U313" s="27"/>
      <c r="V313" s="27"/>
      <c r="W313" s="27"/>
      <c r="X313" s="27"/>
      <c r="Y313" s="27"/>
      <c r="Z313" s="27"/>
      <c r="AA313" s="27"/>
      <c r="AB313" s="27"/>
    </row>
    <row r="314" ht="12.75" customHeight="1">
      <c r="A314" s="5"/>
      <c r="B314" s="27"/>
      <c r="C314" s="27"/>
      <c r="D314" s="27"/>
      <c r="E314" s="27"/>
      <c r="F314" s="27"/>
      <c r="G314" s="78"/>
      <c r="H314" s="31"/>
      <c r="I314" s="27"/>
      <c r="J314" s="27"/>
      <c r="K314" s="27"/>
      <c r="L314" s="27"/>
      <c r="M314" s="27"/>
      <c r="N314" s="27"/>
      <c r="O314" s="27"/>
      <c r="P314" s="27"/>
      <c r="Q314" s="27"/>
      <c r="R314" s="27"/>
      <c r="S314" s="27"/>
      <c r="T314" s="27"/>
      <c r="U314" s="27"/>
      <c r="V314" s="27"/>
      <c r="W314" s="27"/>
      <c r="X314" s="27"/>
      <c r="Y314" s="27"/>
      <c r="Z314" s="27"/>
      <c r="AA314" s="27"/>
      <c r="AB314" s="27"/>
    </row>
    <row r="315" ht="12.75" customHeight="1">
      <c r="A315" s="5"/>
      <c r="B315" s="27"/>
      <c r="C315" s="27"/>
      <c r="D315" s="27"/>
      <c r="E315" s="27"/>
      <c r="F315" s="27"/>
      <c r="G315" s="78"/>
      <c r="H315" s="31"/>
      <c r="I315" s="27"/>
      <c r="J315" s="27"/>
      <c r="K315" s="27"/>
      <c r="L315" s="27"/>
      <c r="M315" s="27"/>
      <c r="N315" s="27"/>
      <c r="O315" s="27"/>
      <c r="P315" s="27"/>
      <c r="Q315" s="27"/>
      <c r="R315" s="27"/>
      <c r="S315" s="27"/>
      <c r="T315" s="27"/>
      <c r="U315" s="27"/>
      <c r="V315" s="27"/>
      <c r="W315" s="27"/>
      <c r="X315" s="27"/>
      <c r="Y315" s="27"/>
      <c r="Z315" s="27"/>
      <c r="AA315" s="27"/>
      <c r="AB315" s="27"/>
    </row>
    <row r="316" ht="12.75" customHeight="1">
      <c r="A316" s="5"/>
      <c r="B316" s="27"/>
      <c r="C316" s="27"/>
      <c r="D316" s="27"/>
      <c r="E316" s="27"/>
      <c r="F316" s="27"/>
      <c r="G316" s="78"/>
      <c r="H316" s="31"/>
      <c r="I316" s="27"/>
      <c r="J316" s="27"/>
      <c r="K316" s="27"/>
      <c r="L316" s="27"/>
      <c r="M316" s="27"/>
      <c r="N316" s="27"/>
      <c r="O316" s="27"/>
      <c r="P316" s="27"/>
      <c r="Q316" s="27"/>
      <c r="R316" s="27"/>
      <c r="S316" s="27"/>
      <c r="T316" s="27"/>
      <c r="U316" s="27"/>
      <c r="V316" s="27"/>
      <c r="W316" s="27"/>
      <c r="X316" s="27"/>
      <c r="Y316" s="27"/>
      <c r="Z316" s="27"/>
      <c r="AA316" s="27"/>
      <c r="AB316" s="27"/>
    </row>
    <row r="317" ht="12.75" customHeight="1">
      <c r="A317" s="5"/>
      <c r="B317" s="27"/>
      <c r="C317" s="27"/>
      <c r="D317" s="27"/>
      <c r="E317" s="27"/>
      <c r="F317" s="27"/>
      <c r="G317" s="78"/>
      <c r="H317" s="31"/>
      <c r="I317" s="27"/>
      <c r="J317" s="27"/>
      <c r="K317" s="27"/>
      <c r="L317" s="27"/>
      <c r="M317" s="27"/>
      <c r="N317" s="27"/>
      <c r="O317" s="27"/>
      <c r="P317" s="27"/>
      <c r="Q317" s="27"/>
      <c r="R317" s="27"/>
      <c r="S317" s="27"/>
      <c r="T317" s="27"/>
      <c r="U317" s="27"/>
      <c r="V317" s="27"/>
      <c r="W317" s="27"/>
      <c r="X317" s="27"/>
      <c r="Y317" s="27"/>
      <c r="Z317" s="27"/>
      <c r="AA317" s="27"/>
      <c r="AB317" s="27"/>
    </row>
    <row r="318" ht="12.75" customHeight="1">
      <c r="A318" s="5"/>
      <c r="B318" s="27"/>
      <c r="C318" s="27"/>
      <c r="D318" s="27"/>
      <c r="E318" s="27"/>
      <c r="F318" s="27"/>
      <c r="G318" s="78"/>
      <c r="H318" s="31"/>
      <c r="I318" s="27"/>
      <c r="J318" s="27"/>
      <c r="K318" s="27"/>
      <c r="L318" s="27"/>
      <c r="M318" s="27"/>
      <c r="N318" s="27"/>
      <c r="O318" s="27"/>
      <c r="P318" s="27"/>
      <c r="Q318" s="27"/>
      <c r="R318" s="27"/>
      <c r="S318" s="27"/>
      <c r="T318" s="27"/>
      <c r="U318" s="27"/>
      <c r="V318" s="27"/>
      <c r="W318" s="27"/>
      <c r="X318" s="27"/>
      <c r="Y318" s="27"/>
      <c r="Z318" s="27"/>
      <c r="AA318" s="27"/>
      <c r="AB318" s="27"/>
    </row>
    <row r="319" ht="12.75" customHeight="1">
      <c r="A319" s="5"/>
      <c r="B319" s="27"/>
      <c r="C319" s="27"/>
      <c r="D319" s="27"/>
      <c r="E319" s="27"/>
      <c r="F319" s="27"/>
      <c r="G319" s="78"/>
      <c r="H319" s="31"/>
      <c r="I319" s="27"/>
      <c r="J319" s="27"/>
      <c r="K319" s="27"/>
      <c r="L319" s="27"/>
      <c r="M319" s="27"/>
      <c r="N319" s="27"/>
      <c r="O319" s="27"/>
      <c r="P319" s="27"/>
      <c r="Q319" s="27"/>
      <c r="R319" s="27"/>
      <c r="S319" s="27"/>
      <c r="T319" s="27"/>
      <c r="U319" s="27"/>
      <c r="V319" s="27"/>
      <c r="W319" s="27"/>
      <c r="X319" s="27"/>
      <c r="Y319" s="27"/>
      <c r="Z319" s="27"/>
      <c r="AA319" s="27"/>
      <c r="AB319" s="27"/>
    </row>
    <row r="320" ht="12.75" customHeight="1">
      <c r="A320" s="5"/>
      <c r="B320" s="27"/>
      <c r="C320" s="27"/>
      <c r="D320" s="27"/>
      <c r="E320" s="27"/>
      <c r="F320" s="27"/>
      <c r="G320" s="78"/>
      <c r="H320" s="31"/>
      <c r="I320" s="27"/>
      <c r="J320" s="27"/>
      <c r="K320" s="27"/>
      <c r="L320" s="27"/>
      <c r="M320" s="27"/>
      <c r="N320" s="27"/>
      <c r="O320" s="27"/>
      <c r="P320" s="27"/>
      <c r="Q320" s="27"/>
      <c r="R320" s="27"/>
      <c r="S320" s="27"/>
      <c r="T320" s="27"/>
      <c r="U320" s="27"/>
      <c r="V320" s="27"/>
      <c r="W320" s="27"/>
      <c r="X320" s="27"/>
      <c r="Y320" s="27"/>
      <c r="Z320" s="27"/>
      <c r="AA320" s="27"/>
      <c r="AB320" s="27"/>
    </row>
    <row r="321" ht="12.75" customHeight="1">
      <c r="A321" s="5"/>
      <c r="B321" s="27"/>
      <c r="C321" s="27"/>
      <c r="D321" s="27"/>
      <c r="E321" s="27"/>
      <c r="F321" s="27"/>
      <c r="G321" s="78"/>
      <c r="H321" s="31"/>
      <c r="I321" s="27"/>
      <c r="J321" s="27"/>
      <c r="K321" s="27"/>
      <c r="L321" s="27"/>
      <c r="M321" s="27"/>
      <c r="N321" s="27"/>
      <c r="O321" s="27"/>
      <c r="P321" s="27"/>
      <c r="Q321" s="27"/>
      <c r="R321" s="27"/>
      <c r="S321" s="27"/>
      <c r="T321" s="27"/>
      <c r="U321" s="27"/>
      <c r="V321" s="27"/>
      <c r="W321" s="27"/>
      <c r="X321" s="27"/>
      <c r="Y321" s="27"/>
      <c r="Z321" s="27"/>
      <c r="AA321" s="27"/>
      <c r="AB321" s="27"/>
    </row>
    <row r="322" ht="12.75" customHeight="1">
      <c r="A322" s="5"/>
      <c r="B322" s="27"/>
      <c r="C322" s="27"/>
      <c r="D322" s="27"/>
      <c r="E322" s="27"/>
      <c r="F322" s="27"/>
      <c r="G322" s="78"/>
      <c r="H322" s="31"/>
      <c r="I322" s="27"/>
      <c r="J322" s="27"/>
      <c r="K322" s="27"/>
      <c r="L322" s="27"/>
      <c r="M322" s="27"/>
      <c r="N322" s="27"/>
      <c r="O322" s="27"/>
      <c r="P322" s="27"/>
      <c r="Q322" s="27"/>
      <c r="R322" s="27"/>
      <c r="S322" s="27"/>
      <c r="T322" s="27"/>
      <c r="U322" s="27"/>
      <c r="V322" s="27"/>
      <c r="W322" s="27"/>
      <c r="X322" s="27"/>
      <c r="Y322" s="27"/>
      <c r="Z322" s="27"/>
      <c r="AA322" s="27"/>
      <c r="AB322" s="27"/>
    </row>
    <row r="323" ht="12.75" customHeight="1">
      <c r="A323" s="5"/>
      <c r="B323" s="27"/>
      <c r="C323" s="27"/>
      <c r="D323" s="27"/>
      <c r="E323" s="27"/>
      <c r="F323" s="27"/>
      <c r="G323" s="78"/>
      <c r="H323" s="31"/>
      <c r="I323" s="27"/>
      <c r="J323" s="27"/>
      <c r="K323" s="27"/>
      <c r="L323" s="27"/>
      <c r="M323" s="27"/>
      <c r="N323" s="27"/>
      <c r="O323" s="27"/>
      <c r="P323" s="27"/>
      <c r="Q323" s="27"/>
      <c r="R323" s="27"/>
      <c r="S323" s="27"/>
      <c r="T323" s="27"/>
      <c r="U323" s="27"/>
      <c r="V323" s="27"/>
      <c r="W323" s="27"/>
      <c r="X323" s="27"/>
      <c r="Y323" s="27"/>
      <c r="Z323" s="27"/>
      <c r="AA323" s="27"/>
      <c r="AB323" s="27"/>
    </row>
    <row r="324" ht="12.75" customHeight="1">
      <c r="A324" s="5"/>
      <c r="B324" s="27"/>
      <c r="C324" s="27"/>
      <c r="D324" s="27"/>
      <c r="E324" s="27"/>
      <c r="F324" s="27"/>
      <c r="G324" s="78"/>
      <c r="H324" s="31"/>
      <c r="I324" s="27"/>
      <c r="J324" s="27"/>
      <c r="K324" s="27"/>
      <c r="L324" s="27"/>
      <c r="M324" s="27"/>
      <c r="N324" s="27"/>
      <c r="O324" s="27"/>
      <c r="P324" s="27"/>
      <c r="Q324" s="27"/>
      <c r="R324" s="27"/>
      <c r="S324" s="27"/>
      <c r="T324" s="27"/>
      <c r="U324" s="27"/>
      <c r="V324" s="27"/>
      <c r="W324" s="27"/>
      <c r="X324" s="27"/>
      <c r="Y324" s="27"/>
      <c r="Z324" s="27"/>
      <c r="AA324" s="27"/>
      <c r="AB324" s="27"/>
    </row>
    <row r="325" ht="12.75" customHeight="1">
      <c r="A325" s="5"/>
      <c r="B325" s="27"/>
      <c r="C325" s="27"/>
      <c r="D325" s="27"/>
      <c r="E325" s="27"/>
      <c r="F325" s="27"/>
      <c r="G325" s="78"/>
      <c r="H325" s="31"/>
      <c r="I325" s="27"/>
      <c r="J325" s="27"/>
      <c r="K325" s="27"/>
      <c r="L325" s="27"/>
      <c r="M325" s="27"/>
      <c r="N325" s="27"/>
      <c r="O325" s="27"/>
      <c r="P325" s="27"/>
      <c r="Q325" s="27"/>
      <c r="R325" s="27"/>
      <c r="S325" s="27"/>
      <c r="T325" s="27"/>
      <c r="U325" s="27"/>
      <c r="V325" s="27"/>
      <c r="W325" s="27"/>
      <c r="X325" s="27"/>
      <c r="Y325" s="27"/>
      <c r="Z325" s="27"/>
      <c r="AA325" s="27"/>
      <c r="AB325" s="27"/>
    </row>
    <row r="326" ht="12.75" customHeight="1">
      <c r="A326" s="5"/>
      <c r="B326" s="27"/>
      <c r="C326" s="27"/>
      <c r="D326" s="27"/>
      <c r="E326" s="27"/>
      <c r="F326" s="27"/>
      <c r="G326" s="78"/>
      <c r="H326" s="31"/>
      <c r="I326" s="27"/>
      <c r="J326" s="27"/>
      <c r="K326" s="27"/>
      <c r="L326" s="27"/>
      <c r="M326" s="27"/>
      <c r="N326" s="27"/>
      <c r="O326" s="27"/>
      <c r="P326" s="27"/>
      <c r="Q326" s="27"/>
      <c r="R326" s="27"/>
      <c r="S326" s="27"/>
      <c r="T326" s="27"/>
      <c r="U326" s="27"/>
      <c r="V326" s="27"/>
      <c r="W326" s="27"/>
      <c r="X326" s="27"/>
      <c r="Y326" s="27"/>
      <c r="Z326" s="27"/>
      <c r="AA326" s="27"/>
      <c r="AB326" s="27"/>
    </row>
    <row r="327" ht="12.75" customHeight="1">
      <c r="A327" s="5"/>
      <c r="B327" s="27"/>
      <c r="C327" s="27"/>
      <c r="D327" s="27"/>
      <c r="E327" s="27"/>
      <c r="F327" s="27"/>
      <c r="G327" s="78"/>
      <c r="H327" s="31"/>
      <c r="I327" s="27"/>
      <c r="J327" s="27"/>
      <c r="K327" s="27"/>
      <c r="L327" s="27"/>
      <c r="M327" s="27"/>
      <c r="N327" s="27"/>
      <c r="O327" s="27"/>
      <c r="P327" s="27"/>
      <c r="Q327" s="27"/>
      <c r="R327" s="27"/>
      <c r="S327" s="27"/>
      <c r="T327" s="27"/>
      <c r="U327" s="27"/>
      <c r="V327" s="27"/>
      <c r="W327" s="27"/>
      <c r="X327" s="27"/>
      <c r="Y327" s="27"/>
      <c r="Z327" s="27"/>
      <c r="AA327" s="27"/>
      <c r="AB327" s="27"/>
    </row>
    <row r="328" ht="12.75" customHeight="1">
      <c r="A328" s="5"/>
      <c r="B328" s="27"/>
      <c r="C328" s="27"/>
      <c r="D328" s="27"/>
      <c r="E328" s="27"/>
      <c r="F328" s="27"/>
      <c r="G328" s="78"/>
      <c r="H328" s="31"/>
      <c r="I328" s="27"/>
      <c r="J328" s="27"/>
      <c r="K328" s="27"/>
      <c r="L328" s="27"/>
      <c r="M328" s="27"/>
      <c r="N328" s="27"/>
      <c r="O328" s="27"/>
      <c r="P328" s="27"/>
      <c r="Q328" s="27"/>
      <c r="R328" s="27"/>
      <c r="S328" s="27"/>
      <c r="T328" s="27"/>
      <c r="U328" s="27"/>
      <c r="V328" s="27"/>
      <c r="W328" s="27"/>
      <c r="X328" s="27"/>
      <c r="Y328" s="27"/>
      <c r="Z328" s="27"/>
      <c r="AA328" s="27"/>
      <c r="AB328" s="27"/>
    </row>
    <row r="329" ht="12.75" customHeight="1">
      <c r="A329" s="5"/>
      <c r="B329" s="27"/>
      <c r="C329" s="27"/>
      <c r="D329" s="27"/>
      <c r="E329" s="27"/>
      <c r="F329" s="27"/>
      <c r="G329" s="78"/>
      <c r="H329" s="31"/>
      <c r="I329" s="27"/>
      <c r="J329" s="27"/>
      <c r="K329" s="27"/>
      <c r="L329" s="27"/>
      <c r="M329" s="27"/>
      <c r="N329" s="27"/>
      <c r="O329" s="27"/>
      <c r="P329" s="27"/>
      <c r="Q329" s="27"/>
      <c r="R329" s="27"/>
      <c r="S329" s="27"/>
      <c r="T329" s="27"/>
      <c r="U329" s="27"/>
      <c r="V329" s="27"/>
      <c r="W329" s="27"/>
      <c r="X329" s="27"/>
      <c r="Y329" s="27"/>
      <c r="Z329" s="27"/>
      <c r="AA329" s="27"/>
      <c r="AB329" s="27"/>
    </row>
    <row r="330" ht="12.75" customHeight="1">
      <c r="A330" s="5"/>
      <c r="B330" s="27"/>
      <c r="C330" s="27"/>
      <c r="D330" s="27"/>
      <c r="E330" s="27"/>
      <c r="F330" s="27"/>
      <c r="G330" s="78"/>
      <c r="H330" s="31"/>
      <c r="I330" s="27"/>
      <c r="J330" s="27"/>
      <c r="K330" s="27"/>
      <c r="L330" s="27"/>
      <c r="M330" s="27"/>
      <c r="N330" s="27"/>
      <c r="O330" s="27"/>
      <c r="P330" s="27"/>
      <c r="Q330" s="27"/>
      <c r="R330" s="27"/>
      <c r="S330" s="27"/>
      <c r="T330" s="27"/>
      <c r="U330" s="27"/>
      <c r="V330" s="27"/>
      <c r="W330" s="27"/>
      <c r="X330" s="27"/>
      <c r="Y330" s="27"/>
      <c r="Z330" s="27"/>
      <c r="AA330" s="27"/>
      <c r="AB330" s="27"/>
    </row>
    <row r="331" ht="12.75" customHeight="1">
      <c r="A331" s="5"/>
      <c r="B331" s="27"/>
      <c r="C331" s="27"/>
      <c r="D331" s="27"/>
      <c r="E331" s="27"/>
      <c r="F331" s="27"/>
      <c r="G331" s="78"/>
      <c r="H331" s="31"/>
      <c r="I331" s="27"/>
      <c r="J331" s="27"/>
      <c r="K331" s="27"/>
      <c r="L331" s="27"/>
      <c r="M331" s="27"/>
      <c r="N331" s="27"/>
      <c r="O331" s="27"/>
      <c r="P331" s="27"/>
      <c r="Q331" s="27"/>
      <c r="R331" s="27"/>
      <c r="S331" s="27"/>
      <c r="T331" s="27"/>
      <c r="U331" s="27"/>
      <c r="V331" s="27"/>
      <c r="W331" s="27"/>
      <c r="X331" s="27"/>
      <c r="Y331" s="27"/>
      <c r="Z331" s="27"/>
      <c r="AA331" s="27"/>
      <c r="AB331" s="27"/>
    </row>
    <row r="332" ht="12.75" customHeight="1">
      <c r="A332" s="5"/>
      <c r="B332" s="27"/>
      <c r="C332" s="27"/>
      <c r="D332" s="27"/>
      <c r="E332" s="27"/>
      <c r="F332" s="27"/>
      <c r="G332" s="78"/>
      <c r="H332" s="31"/>
      <c r="I332" s="27"/>
      <c r="J332" s="27"/>
      <c r="K332" s="27"/>
      <c r="L332" s="27"/>
      <c r="M332" s="27"/>
      <c r="N332" s="27"/>
      <c r="O332" s="27"/>
      <c r="P332" s="27"/>
      <c r="Q332" s="27"/>
      <c r="R332" s="27"/>
      <c r="S332" s="27"/>
      <c r="T332" s="27"/>
      <c r="U332" s="27"/>
      <c r="V332" s="27"/>
      <c r="W332" s="27"/>
      <c r="X332" s="27"/>
      <c r="Y332" s="27"/>
      <c r="Z332" s="27"/>
      <c r="AA332" s="27"/>
      <c r="AB332" s="27"/>
    </row>
    <row r="333" ht="12.75" customHeight="1">
      <c r="A333" s="5"/>
      <c r="B333" s="27"/>
      <c r="C333" s="27"/>
      <c r="D333" s="27"/>
      <c r="E333" s="27"/>
      <c r="F333" s="27"/>
      <c r="G333" s="78"/>
      <c r="H333" s="31"/>
      <c r="I333" s="27"/>
      <c r="J333" s="27"/>
      <c r="K333" s="27"/>
      <c r="L333" s="27"/>
      <c r="M333" s="27"/>
      <c r="N333" s="27"/>
      <c r="O333" s="27"/>
      <c r="P333" s="27"/>
      <c r="Q333" s="27"/>
      <c r="R333" s="27"/>
      <c r="S333" s="27"/>
      <c r="T333" s="27"/>
      <c r="U333" s="27"/>
      <c r="V333" s="27"/>
      <c r="W333" s="27"/>
      <c r="X333" s="27"/>
      <c r="Y333" s="27"/>
      <c r="Z333" s="27"/>
      <c r="AA333" s="27"/>
      <c r="AB333" s="27"/>
    </row>
    <row r="334" ht="12.75" customHeight="1">
      <c r="A334" s="5"/>
      <c r="B334" s="27"/>
      <c r="C334" s="27"/>
      <c r="D334" s="27"/>
      <c r="E334" s="27"/>
      <c r="F334" s="27"/>
      <c r="G334" s="78"/>
      <c r="H334" s="31"/>
      <c r="I334" s="27"/>
      <c r="J334" s="27"/>
      <c r="K334" s="27"/>
      <c r="L334" s="27"/>
      <c r="M334" s="27"/>
      <c r="N334" s="27"/>
      <c r="O334" s="27"/>
      <c r="P334" s="27"/>
      <c r="Q334" s="27"/>
      <c r="R334" s="27"/>
      <c r="S334" s="27"/>
      <c r="T334" s="27"/>
      <c r="U334" s="27"/>
      <c r="V334" s="27"/>
      <c r="W334" s="27"/>
      <c r="X334" s="27"/>
      <c r="Y334" s="27"/>
      <c r="Z334" s="27"/>
      <c r="AA334" s="27"/>
      <c r="AB334" s="27"/>
    </row>
    <row r="335" ht="12.75" customHeight="1">
      <c r="A335" s="5"/>
      <c r="B335" s="27"/>
      <c r="C335" s="27"/>
      <c r="D335" s="27"/>
      <c r="E335" s="27"/>
      <c r="F335" s="27"/>
      <c r="G335" s="78"/>
      <c r="H335" s="31"/>
      <c r="I335" s="27"/>
      <c r="J335" s="27"/>
      <c r="K335" s="27"/>
      <c r="L335" s="27"/>
      <c r="M335" s="27"/>
      <c r="N335" s="27"/>
      <c r="O335" s="27"/>
      <c r="P335" s="27"/>
      <c r="Q335" s="27"/>
      <c r="R335" s="27"/>
      <c r="S335" s="27"/>
      <c r="T335" s="27"/>
      <c r="U335" s="27"/>
      <c r="V335" s="27"/>
      <c r="W335" s="27"/>
      <c r="X335" s="27"/>
      <c r="Y335" s="27"/>
      <c r="Z335" s="27"/>
      <c r="AA335" s="27"/>
      <c r="AB335" s="27"/>
    </row>
    <row r="336" ht="12.75" customHeight="1">
      <c r="A336" s="5"/>
      <c r="B336" s="27"/>
      <c r="C336" s="27"/>
      <c r="D336" s="27"/>
      <c r="E336" s="27"/>
      <c r="F336" s="27"/>
      <c r="G336" s="78"/>
      <c r="H336" s="31"/>
      <c r="I336" s="27"/>
      <c r="J336" s="27"/>
      <c r="K336" s="27"/>
      <c r="L336" s="27"/>
      <c r="M336" s="27"/>
      <c r="N336" s="27"/>
      <c r="O336" s="27"/>
      <c r="P336" s="27"/>
      <c r="Q336" s="27"/>
      <c r="R336" s="27"/>
      <c r="S336" s="27"/>
      <c r="T336" s="27"/>
      <c r="U336" s="27"/>
      <c r="V336" s="27"/>
      <c r="W336" s="27"/>
      <c r="X336" s="27"/>
      <c r="Y336" s="27"/>
      <c r="Z336" s="27"/>
      <c r="AA336" s="27"/>
      <c r="AB336" s="27"/>
    </row>
    <row r="337" ht="12.75" customHeight="1">
      <c r="A337" s="5"/>
      <c r="B337" s="27"/>
      <c r="C337" s="27"/>
      <c r="D337" s="27"/>
      <c r="E337" s="27"/>
      <c r="F337" s="27"/>
      <c r="G337" s="78"/>
      <c r="H337" s="31"/>
      <c r="I337" s="27"/>
      <c r="J337" s="27"/>
      <c r="K337" s="27"/>
      <c r="L337" s="27"/>
      <c r="M337" s="27"/>
      <c r="N337" s="27"/>
      <c r="O337" s="27"/>
      <c r="P337" s="27"/>
      <c r="Q337" s="27"/>
      <c r="R337" s="27"/>
      <c r="S337" s="27"/>
      <c r="T337" s="27"/>
      <c r="U337" s="27"/>
      <c r="V337" s="27"/>
      <c r="W337" s="27"/>
      <c r="X337" s="27"/>
      <c r="Y337" s="27"/>
      <c r="Z337" s="27"/>
      <c r="AA337" s="27"/>
      <c r="AB337" s="27"/>
    </row>
    <row r="338" ht="12.75" customHeight="1">
      <c r="A338" s="5"/>
      <c r="B338" s="27"/>
      <c r="C338" s="27"/>
      <c r="D338" s="27"/>
      <c r="E338" s="27"/>
      <c r="F338" s="27"/>
      <c r="G338" s="78"/>
      <c r="H338" s="31"/>
      <c r="I338" s="27"/>
      <c r="J338" s="27"/>
      <c r="K338" s="27"/>
      <c r="L338" s="27"/>
      <c r="M338" s="27"/>
      <c r="N338" s="27"/>
      <c r="O338" s="27"/>
      <c r="P338" s="27"/>
      <c r="Q338" s="27"/>
      <c r="R338" s="27"/>
      <c r="S338" s="27"/>
      <c r="T338" s="27"/>
      <c r="U338" s="27"/>
      <c r="V338" s="27"/>
      <c r="W338" s="27"/>
      <c r="X338" s="27"/>
      <c r="Y338" s="27"/>
      <c r="Z338" s="27"/>
      <c r="AA338" s="27"/>
      <c r="AB338" s="27"/>
    </row>
    <row r="339" ht="12.75" customHeight="1">
      <c r="A339" s="5"/>
      <c r="B339" s="27"/>
      <c r="C339" s="27"/>
      <c r="D339" s="27"/>
      <c r="E339" s="27"/>
      <c r="F339" s="27"/>
      <c r="G339" s="78"/>
      <c r="H339" s="31"/>
      <c r="I339" s="27"/>
      <c r="J339" s="27"/>
      <c r="K339" s="27"/>
      <c r="L339" s="27"/>
      <c r="M339" s="27"/>
      <c r="N339" s="27"/>
      <c r="O339" s="27"/>
      <c r="P339" s="27"/>
      <c r="Q339" s="27"/>
      <c r="R339" s="27"/>
      <c r="S339" s="27"/>
      <c r="T339" s="27"/>
      <c r="U339" s="27"/>
      <c r="V339" s="27"/>
      <c r="W339" s="27"/>
      <c r="X339" s="27"/>
      <c r="Y339" s="27"/>
      <c r="Z339" s="27"/>
      <c r="AA339" s="27"/>
      <c r="AB339" s="27"/>
    </row>
    <row r="340" ht="12.75" customHeight="1">
      <c r="A340" s="5"/>
      <c r="B340" s="27"/>
      <c r="C340" s="27"/>
      <c r="D340" s="27"/>
      <c r="E340" s="27"/>
      <c r="F340" s="27"/>
      <c r="G340" s="78"/>
      <c r="H340" s="31"/>
      <c r="I340" s="27"/>
      <c r="J340" s="27"/>
      <c r="K340" s="27"/>
      <c r="L340" s="27"/>
      <c r="M340" s="27"/>
      <c r="N340" s="27"/>
      <c r="O340" s="27"/>
      <c r="P340" s="27"/>
      <c r="Q340" s="27"/>
      <c r="R340" s="27"/>
      <c r="S340" s="27"/>
      <c r="T340" s="27"/>
      <c r="U340" s="27"/>
      <c r="V340" s="27"/>
      <c r="W340" s="27"/>
      <c r="X340" s="27"/>
      <c r="Y340" s="27"/>
      <c r="Z340" s="27"/>
      <c r="AA340" s="27"/>
      <c r="AB340" s="27"/>
    </row>
    <row r="341" ht="12.75" customHeight="1">
      <c r="A341" s="5"/>
      <c r="B341" s="27"/>
      <c r="C341" s="27"/>
      <c r="D341" s="27"/>
      <c r="E341" s="27"/>
      <c r="F341" s="27"/>
      <c r="G341" s="78"/>
      <c r="H341" s="31"/>
      <c r="I341" s="27"/>
      <c r="J341" s="27"/>
      <c r="K341" s="27"/>
      <c r="L341" s="27"/>
      <c r="M341" s="27"/>
      <c r="N341" s="27"/>
      <c r="O341" s="27"/>
      <c r="P341" s="27"/>
      <c r="Q341" s="27"/>
      <c r="R341" s="27"/>
      <c r="S341" s="27"/>
      <c r="T341" s="27"/>
      <c r="U341" s="27"/>
      <c r="V341" s="27"/>
      <c r="W341" s="27"/>
      <c r="X341" s="27"/>
      <c r="Y341" s="27"/>
      <c r="Z341" s="27"/>
      <c r="AA341" s="27"/>
      <c r="AB341" s="27"/>
    </row>
    <row r="342" ht="12.75" customHeight="1">
      <c r="A342" s="5"/>
      <c r="B342" s="27"/>
      <c r="C342" s="27"/>
      <c r="D342" s="27"/>
      <c r="E342" s="27"/>
      <c r="F342" s="27"/>
      <c r="G342" s="78"/>
      <c r="H342" s="31"/>
      <c r="I342" s="27"/>
      <c r="J342" s="27"/>
      <c r="K342" s="27"/>
      <c r="L342" s="27"/>
      <c r="M342" s="27"/>
      <c r="N342" s="27"/>
      <c r="O342" s="27"/>
      <c r="P342" s="27"/>
      <c r="Q342" s="27"/>
      <c r="R342" s="27"/>
      <c r="S342" s="27"/>
      <c r="T342" s="27"/>
      <c r="U342" s="27"/>
      <c r="V342" s="27"/>
      <c r="W342" s="27"/>
      <c r="X342" s="27"/>
      <c r="Y342" s="27"/>
      <c r="Z342" s="27"/>
      <c r="AA342" s="27"/>
      <c r="AB342" s="27"/>
    </row>
    <row r="343" ht="12.75" customHeight="1">
      <c r="A343" s="5"/>
      <c r="B343" s="27"/>
      <c r="C343" s="27"/>
      <c r="D343" s="27"/>
      <c r="E343" s="27"/>
      <c r="F343" s="27"/>
      <c r="G343" s="78"/>
      <c r="H343" s="31"/>
      <c r="I343" s="27"/>
      <c r="J343" s="27"/>
      <c r="K343" s="27"/>
      <c r="L343" s="27"/>
      <c r="M343" s="27"/>
      <c r="N343" s="27"/>
      <c r="O343" s="27"/>
      <c r="P343" s="27"/>
      <c r="Q343" s="27"/>
      <c r="R343" s="27"/>
      <c r="S343" s="27"/>
      <c r="T343" s="27"/>
      <c r="U343" s="27"/>
      <c r="V343" s="27"/>
      <c r="W343" s="27"/>
      <c r="X343" s="27"/>
      <c r="Y343" s="27"/>
      <c r="Z343" s="27"/>
      <c r="AA343" s="27"/>
      <c r="AB343" s="27"/>
    </row>
    <row r="344" ht="12.75" customHeight="1">
      <c r="A344" s="5"/>
      <c r="B344" s="27"/>
      <c r="C344" s="27"/>
      <c r="D344" s="27"/>
      <c r="E344" s="27"/>
      <c r="F344" s="27"/>
      <c r="G344" s="78"/>
      <c r="H344" s="31"/>
      <c r="I344" s="27"/>
      <c r="J344" s="27"/>
      <c r="K344" s="27"/>
      <c r="L344" s="27"/>
      <c r="M344" s="27"/>
      <c r="N344" s="27"/>
      <c r="O344" s="27"/>
      <c r="P344" s="27"/>
      <c r="Q344" s="27"/>
      <c r="R344" s="27"/>
      <c r="S344" s="27"/>
      <c r="T344" s="27"/>
      <c r="U344" s="27"/>
      <c r="V344" s="27"/>
      <c r="W344" s="27"/>
      <c r="X344" s="27"/>
      <c r="Y344" s="27"/>
      <c r="Z344" s="27"/>
      <c r="AA344" s="27"/>
      <c r="AB344" s="27"/>
    </row>
    <row r="345" ht="12.75" customHeight="1">
      <c r="A345" s="5"/>
      <c r="B345" s="27"/>
      <c r="C345" s="27"/>
      <c r="D345" s="27"/>
      <c r="E345" s="27"/>
      <c r="F345" s="27"/>
      <c r="G345" s="78"/>
      <c r="H345" s="31"/>
      <c r="I345" s="27"/>
      <c r="J345" s="27"/>
      <c r="K345" s="27"/>
      <c r="L345" s="27"/>
      <c r="M345" s="27"/>
      <c r="N345" s="27"/>
      <c r="O345" s="27"/>
      <c r="P345" s="27"/>
      <c r="Q345" s="27"/>
      <c r="R345" s="27"/>
      <c r="S345" s="27"/>
      <c r="T345" s="27"/>
      <c r="U345" s="27"/>
      <c r="V345" s="27"/>
      <c r="W345" s="27"/>
      <c r="X345" s="27"/>
      <c r="Y345" s="27"/>
      <c r="Z345" s="27"/>
      <c r="AA345" s="27"/>
      <c r="AB345" s="27"/>
    </row>
    <row r="346" ht="12.75" customHeight="1">
      <c r="A346" s="5"/>
      <c r="B346" s="27"/>
      <c r="C346" s="27"/>
      <c r="D346" s="27"/>
      <c r="E346" s="27"/>
      <c r="F346" s="27"/>
      <c r="G346" s="78"/>
      <c r="H346" s="31"/>
      <c r="I346" s="27"/>
      <c r="J346" s="27"/>
      <c r="K346" s="27"/>
      <c r="L346" s="27"/>
      <c r="M346" s="27"/>
      <c r="N346" s="27"/>
      <c r="O346" s="27"/>
      <c r="P346" s="27"/>
      <c r="Q346" s="27"/>
      <c r="R346" s="27"/>
      <c r="S346" s="27"/>
      <c r="T346" s="27"/>
      <c r="U346" s="27"/>
      <c r="V346" s="27"/>
      <c r="W346" s="27"/>
      <c r="X346" s="27"/>
      <c r="Y346" s="27"/>
      <c r="Z346" s="27"/>
      <c r="AA346" s="27"/>
      <c r="AB346" s="27"/>
    </row>
    <row r="347" ht="12.75" customHeight="1">
      <c r="A347" s="5"/>
      <c r="B347" s="27"/>
      <c r="C347" s="27"/>
      <c r="D347" s="27"/>
      <c r="E347" s="27"/>
      <c r="F347" s="27"/>
      <c r="G347" s="78"/>
      <c r="H347" s="31"/>
      <c r="I347" s="27"/>
      <c r="J347" s="27"/>
      <c r="K347" s="27"/>
      <c r="L347" s="27"/>
      <c r="M347" s="27"/>
      <c r="N347" s="27"/>
      <c r="O347" s="27"/>
      <c r="P347" s="27"/>
      <c r="Q347" s="27"/>
      <c r="R347" s="27"/>
      <c r="S347" s="27"/>
      <c r="T347" s="27"/>
      <c r="U347" s="27"/>
      <c r="V347" s="27"/>
      <c r="W347" s="27"/>
      <c r="X347" s="27"/>
      <c r="Y347" s="27"/>
      <c r="Z347" s="27"/>
      <c r="AA347" s="27"/>
      <c r="AB347" s="27"/>
    </row>
    <row r="348" ht="12.75" customHeight="1">
      <c r="A348" s="5"/>
      <c r="B348" s="27"/>
      <c r="C348" s="27"/>
      <c r="D348" s="27"/>
      <c r="E348" s="27"/>
      <c r="F348" s="27"/>
      <c r="G348" s="78"/>
      <c r="H348" s="31"/>
      <c r="I348" s="27"/>
      <c r="J348" s="27"/>
      <c r="K348" s="27"/>
      <c r="L348" s="27"/>
      <c r="M348" s="27"/>
      <c r="N348" s="27"/>
      <c r="O348" s="27"/>
      <c r="P348" s="27"/>
      <c r="Q348" s="27"/>
      <c r="R348" s="27"/>
      <c r="S348" s="27"/>
      <c r="T348" s="27"/>
      <c r="U348" s="27"/>
      <c r="V348" s="27"/>
      <c r="W348" s="27"/>
      <c r="X348" s="27"/>
      <c r="Y348" s="27"/>
      <c r="Z348" s="27"/>
      <c r="AA348" s="27"/>
      <c r="AB348" s="27"/>
    </row>
    <row r="349" ht="12.75" customHeight="1">
      <c r="A349" s="5"/>
      <c r="B349" s="27"/>
      <c r="C349" s="27"/>
      <c r="D349" s="27"/>
      <c r="E349" s="27"/>
      <c r="F349" s="27"/>
      <c r="G349" s="78"/>
      <c r="H349" s="31"/>
      <c r="I349" s="27"/>
      <c r="J349" s="27"/>
      <c r="K349" s="27"/>
      <c r="L349" s="27"/>
      <c r="M349" s="27"/>
      <c r="N349" s="27"/>
      <c r="O349" s="27"/>
      <c r="P349" s="27"/>
      <c r="Q349" s="27"/>
      <c r="R349" s="27"/>
      <c r="S349" s="27"/>
      <c r="T349" s="27"/>
      <c r="U349" s="27"/>
      <c r="V349" s="27"/>
      <c r="W349" s="27"/>
      <c r="X349" s="27"/>
      <c r="Y349" s="27"/>
      <c r="Z349" s="27"/>
      <c r="AA349" s="27"/>
      <c r="AB349" s="27"/>
    </row>
    <row r="350" ht="12.75" customHeight="1">
      <c r="A350" s="5"/>
      <c r="B350" s="27"/>
      <c r="C350" s="27"/>
      <c r="D350" s="27"/>
      <c r="E350" s="27"/>
      <c r="F350" s="27"/>
      <c r="G350" s="78"/>
      <c r="H350" s="31"/>
      <c r="I350" s="27"/>
      <c r="J350" s="27"/>
      <c r="K350" s="27"/>
      <c r="L350" s="27"/>
      <c r="M350" s="27"/>
      <c r="N350" s="27"/>
      <c r="O350" s="27"/>
      <c r="P350" s="27"/>
      <c r="Q350" s="27"/>
      <c r="R350" s="27"/>
      <c r="S350" s="27"/>
      <c r="T350" s="27"/>
      <c r="U350" s="27"/>
      <c r="V350" s="27"/>
      <c r="W350" s="27"/>
      <c r="X350" s="27"/>
      <c r="Y350" s="27"/>
      <c r="Z350" s="27"/>
      <c r="AA350" s="27"/>
      <c r="AB350" s="27"/>
    </row>
    <row r="351" ht="12.75" customHeight="1">
      <c r="A351" s="5"/>
      <c r="B351" s="27"/>
      <c r="C351" s="27"/>
      <c r="D351" s="27"/>
      <c r="E351" s="27"/>
      <c r="F351" s="27"/>
      <c r="G351" s="78"/>
      <c r="H351" s="31"/>
      <c r="I351" s="27"/>
      <c r="J351" s="27"/>
      <c r="K351" s="27"/>
      <c r="L351" s="27"/>
      <c r="M351" s="27"/>
      <c r="N351" s="27"/>
      <c r="O351" s="27"/>
      <c r="P351" s="27"/>
      <c r="Q351" s="27"/>
      <c r="R351" s="27"/>
      <c r="S351" s="27"/>
      <c r="T351" s="27"/>
      <c r="U351" s="27"/>
      <c r="V351" s="27"/>
      <c r="W351" s="27"/>
      <c r="X351" s="27"/>
      <c r="Y351" s="27"/>
      <c r="Z351" s="27"/>
      <c r="AA351" s="27"/>
      <c r="AB351" s="27"/>
    </row>
    <row r="352" ht="12.75" customHeight="1">
      <c r="A352" s="5"/>
      <c r="B352" s="27"/>
      <c r="C352" s="27"/>
      <c r="D352" s="27"/>
      <c r="E352" s="27"/>
      <c r="F352" s="27"/>
      <c r="G352" s="78"/>
      <c r="H352" s="31"/>
      <c r="I352" s="27"/>
      <c r="J352" s="27"/>
      <c r="K352" s="27"/>
      <c r="L352" s="27"/>
      <c r="M352" s="27"/>
      <c r="N352" s="27"/>
      <c r="O352" s="27"/>
      <c r="P352" s="27"/>
      <c r="Q352" s="27"/>
      <c r="R352" s="27"/>
      <c r="S352" s="27"/>
      <c r="T352" s="27"/>
      <c r="U352" s="27"/>
      <c r="V352" s="27"/>
      <c r="W352" s="27"/>
      <c r="X352" s="27"/>
      <c r="Y352" s="27"/>
      <c r="Z352" s="27"/>
      <c r="AA352" s="27"/>
      <c r="AB352" s="27"/>
    </row>
    <row r="353" ht="12.75" customHeight="1">
      <c r="A353" s="5"/>
      <c r="B353" s="27"/>
      <c r="C353" s="27"/>
      <c r="D353" s="27"/>
      <c r="E353" s="27"/>
      <c r="F353" s="27"/>
      <c r="G353" s="78"/>
      <c r="H353" s="31"/>
      <c r="I353" s="27"/>
      <c r="J353" s="27"/>
      <c r="K353" s="27"/>
      <c r="L353" s="27"/>
      <c r="M353" s="27"/>
      <c r="N353" s="27"/>
      <c r="O353" s="27"/>
      <c r="P353" s="27"/>
      <c r="Q353" s="27"/>
      <c r="R353" s="27"/>
      <c r="S353" s="27"/>
      <c r="T353" s="27"/>
      <c r="U353" s="27"/>
      <c r="V353" s="27"/>
      <c r="W353" s="27"/>
      <c r="X353" s="27"/>
      <c r="Y353" s="27"/>
      <c r="Z353" s="27"/>
      <c r="AA353" s="27"/>
      <c r="AB353" s="27"/>
    </row>
    <row r="354" ht="12.75" customHeight="1">
      <c r="A354" s="5"/>
      <c r="B354" s="27"/>
      <c r="C354" s="27"/>
      <c r="D354" s="27"/>
      <c r="E354" s="27"/>
      <c r="F354" s="27"/>
      <c r="G354" s="78"/>
      <c r="H354" s="31"/>
      <c r="I354" s="27"/>
      <c r="J354" s="27"/>
      <c r="K354" s="27"/>
      <c r="L354" s="27"/>
      <c r="M354" s="27"/>
      <c r="N354" s="27"/>
      <c r="O354" s="27"/>
      <c r="P354" s="27"/>
      <c r="Q354" s="27"/>
      <c r="R354" s="27"/>
      <c r="S354" s="27"/>
      <c r="T354" s="27"/>
      <c r="U354" s="27"/>
      <c r="V354" s="27"/>
      <c r="W354" s="27"/>
      <c r="X354" s="27"/>
      <c r="Y354" s="27"/>
      <c r="Z354" s="27"/>
      <c r="AA354" s="27"/>
      <c r="AB354" s="27"/>
    </row>
    <row r="355" ht="12.75" customHeight="1">
      <c r="A355" s="5"/>
      <c r="B355" s="27"/>
      <c r="C355" s="27"/>
      <c r="D355" s="27"/>
      <c r="E355" s="27"/>
      <c r="F355" s="27"/>
      <c r="G355" s="78"/>
      <c r="H355" s="31"/>
      <c r="I355" s="27"/>
      <c r="J355" s="27"/>
      <c r="K355" s="27"/>
      <c r="L355" s="27"/>
      <c r="M355" s="27"/>
      <c r="N355" s="27"/>
      <c r="O355" s="27"/>
      <c r="P355" s="27"/>
      <c r="Q355" s="27"/>
      <c r="R355" s="27"/>
      <c r="S355" s="27"/>
      <c r="T355" s="27"/>
      <c r="U355" s="27"/>
      <c r="V355" s="27"/>
      <c r="W355" s="27"/>
      <c r="X355" s="27"/>
      <c r="Y355" s="27"/>
      <c r="Z355" s="27"/>
      <c r="AA355" s="27"/>
      <c r="AB355" s="27"/>
    </row>
    <row r="356" ht="12.75" customHeight="1">
      <c r="A356" s="5"/>
      <c r="B356" s="27"/>
      <c r="C356" s="27"/>
      <c r="D356" s="27"/>
      <c r="E356" s="27"/>
      <c r="F356" s="27"/>
      <c r="G356" s="78"/>
      <c r="H356" s="31"/>
      <c r="I356" s="27"/>
      <c r="J356" s="27"/>
      <c r="K356" s="27"/>
      <c r="L356" s="27"/>
      <c r="M356" s="27"/>
      <c r="N356" s="27"/>
      <c r="O356" s="27"/>
      <c r="P356" s="27"/>
      <c r="Q356" s="27"/>
      <c r="R356" s="27"/>
      <c r="S356" s="27"/>
      <c r="T356" s="27"/>
      <c r="U356" s="27"/>
      <c r="V356" s="27"/>
      <c r="W356" s="27"/>
      <c r="X356" s="27"/>
      <c r="Y356" s="27"/>
      <c r="Z356" s="27"/>
      <c r="AA356" s="27"/>
      <c r="AB356" s="27"/>
    </row>
    <row r="357" ht="12.75" customHeight="1">
      <c r="A357" s="5"/>
      <c r="B357" s="27"/>
      <c r="C357" s="27"/>
      <c r="D357" s="27"/>
      <c r="E357" s="27"/>
      <c r="F357" s="27"/>
      <c r="G357" s="78"/>
      <c r="H357" s="31"/>
      <c r="I357" s="27"/>
      <c r="J357" s="27"/>
      <c r="K357" s="27"/>
      <c r="L357" s="27"/>
      <c r="M357" s="27"/>
      <c r="N357" s="27"/>
      <c r="O357" s="27"/>
      <c r="P357" s="27"/>
      <c r="Q357" s="27"/>
      <c r="R357" s="27"/>
      <c r="S357" s="27"/>
      <c r="T357" s="27"/>
      <c r="U357" s="27"/>
      <c r="V357" s="27"/>
      <c r="W357" s="27"/>
      <c r="X357" s="27"/>
      <c r="Y357" s="27"/>
      <c r="Z357" s="27"/>
      <c r="AA357" s="27"/>
      <c r="AB357" s="27"/>
    </row>
    <row r="358" ht="12.75" customHeight="1">
      <c r="A358" s="5"/>
      <c r="B358" s="27"/>
      <c r="C358" s="27"/>
      <c r="D358" s="27"/>
      <c r="E358" s="27"/>
      <c r="F358" s="27"/>
      <c r="G358" s="78"/>
      <c r="H358" s="31"/>
      <c r="I358" s="27"/>
      <c r="J358" s="27"/>
      <c r="K358" s="27"/>
      <c r="L358" s="27"/>
      <c r="M358" s="27"/>
      <c r="N358" s="27"/>
      <c r="O358" s="27"/>
      <c r="P358" s="27"/>
      <c r="Q358" s="27"/>
      <c r="R358" s="27"/>
      <c r="S358" s="27"/>
      <c r="T358" s="27"/>
      <c r="U358" s="27"/>
      <c r="V358" s="27"/>
      <c r="W358" s="27"/>
      <c r="X358" s="27"/>
      <c r="Y358" s="27"/>
      <c r="Z358" s="27"/>
      <c r="AA358" s="27"/>
      <c r="AB358" s="27"/>
    </row>
    <row r="359" ht="12.75" customHeight="1">
      <c r="A359" s="5"/>
      <c r="B359" s="27"/>
      <c r="C359" s="27"/>
      <c r="D359" s="27"/>
      <c r="E359" s="27"/>
      <c r="F359" s="27"/>
      <c r="G359" s="78"/>
      <c r="H359" s="31"/>
      <c r="I359" s="27"/>
      <c r="J359" s="27"/>
      <c r="K359" s="27"/>
      <c r="L359" s="27"/>
      <c r="M359" s="27"/>
      <c r="N359" s="27"/>
      <c r="O359" s="27"/>
      <c r="P359" s="27"/>
      <c r="Q359" s="27"/>
      <c r="R359" s="27"/>
      <c r="S359" s="27"/>
      <c r="T359" s="27"/>
      <c r="U359" s="27"/>
      <c r="V359" s="27"/>
      <c r="W359" s="27"/>
      <c r="X359" s="27"/>
      <c r="Y359" s="27"/>
      <c r="Z359" s="27"/>
      <c r="AA359" s="27"/>
      <c r="AB359" s="27"/>
    </row>
    <row r="360" ht="12.75" customHeight="1">
      <c r="A360" s="5"/>
      <c r="B360" s="27"/>
      <c r="C360" s="27"/>
      <c r="D360" s="27"/>
      <c r="E360" s="27"/>
      <c r="F360" s="27"/>
      <c r="G360" s="78"/>
      <c r="H360" s="31"/>
      <c r="I360" s="27"/>
      <c r="J360" s="27"/>
      <c r="K360" s="27"/>
      <c r="L360" s="27"/>
      <c r="M360" s="27"/>
      <c r="N360" s="27"/>
      <c r="O360" s="27"/>
      <c r="P360" s="27"/>
      <c r="Q360" s="27"/>
      <c r="R360" s="27"/>
      <c r="S360" s="27"/>
      <c r="T360" s="27"/>
      <c r="U360" s="27"/>
      <c r="V360" s="27"/>
      <c r="W360" s="27"/>
      <c r="X360" s="27"/>
      <c r="Y360" s="27"/>
      <c r="Z360" s="27"/>
      <c r="AA360" s="27"/>
      <c r="AB360" s="27"/>
    </row>
    <row r="361" ht="12.75" customHeight="1">
      <c r="A361" s="5"/>
      <c r="B361" s="27"/>
      <c r="C361" s="27"/>
      <c r="D361" s="27"/>
      <c r="E361" s="27"/>
      <c r="F361" s="27"/>
      <c r="G361" s="78"/>
      <c r="H361" s="31"/>
      <c r="I361" s="27"/>
      <c r="J361" s="27"/>
      <c r="K361" s="27"/>
      <c r="L361" s="27"/>
      <c r="M361" s="27"/>
      <c r="N361" s="27"/>
      <c r="O361" s="27"/>
      <c r="P361" s="27"/>
      <c r="Q361" s="27"/>
      <c r="R361" s="27"/>
      <c r="S361" s="27"/>
      <c r="T361" s="27"/>
      <c r="U361" s="27"/>
      <c r="V361" s="27"/>
      <c r="W361" s="27"/>
      <c r="X361" s="27"/>
      <c r="Y361" s="27"/>
      <c r="Z361" s="27"/>
      <c r="AA361" s="27"/>
      <c r="AB361" s="27"/>
    </row>
    <row r="362" ht="12.75" customHeight="1">
      <c r="A362" s="5"/>
      <c r="B362" s="27"/>
      <c r="C362" s="27"/>
      <c r="D362" s="27"/>
      <c r="E362" s="27"/>
      <c r="F362" s="27"/>
      <c r="G362" s="78"/>
      <c r="H362" s="31"/>
      <c r="I362" s="27"/>
      <c r="J362" s="27"/>
      <c r="K362" s="27"/>
      <c r="L362" s="27"/>
      <c r="M362" s="27"/>
      <c r="N362" s="27"/>
      <c r="O362" s="27"/>
      <c r="P362" s="27"/>
      <c r="Q362" s="27"/>
      <c r="R362" s="27"/>
      <c r="S362" s="27"/>
      <c r="T362" s="27"/>
      <c r="U362" s="27"/>
      <c r="V362" s="27"/>
      <c r="W362" s="27"/>
      <c r="X362" s="27"/>
      <c r="Y362" s="27"/>
      <c r="Z362" s="27"/>
      <c r="AA362" s="27"/>
      <c r="AB362" s="27"/>
    </row>
    <row r="363" ht="12.75" customHeight="1">
      <c r="A363" s="5"/>
      <c r="B363" s="27"/>
      <c r="C363" s="27"/>
      <c r="D363" s="27"/>
      <c r="E363" s="27"/>
      <c r="F363" s="27"/>
      <c r="G363" s="78"/>
      <c r="H363" s="31"/>
      <c r="I363" s="27"/>
      <c r="J363" s="27"/>
      <c r="K363" s="27"/>
      <c r="L363" s="27"/>
      <c r="M363" s="27"/>
      <c r="N363" s="27"/>
      <c r="O363" s="27"/>
      <c r="P363" s="27"/>
      <c r="Q363" s="27"/>
      <c r="R363" s="27"/>
      <c r="S363" s="27"/>
      <c r="T363" s="27"/>
      <c r="U363" s="27"/>
      <c r="V363" s="27"/>
      <c r="W363" s="27"/>
      <c r="X363" s="27"/>
      <c r="Y363" s="27"/>
      <c r="Z363" s="27"/>
      <c r="AA363" s="27"/>
      <c r="AB363" s="27"/>
    </row>
    <row r="364" ht="12.75" customHeight="1">
      <c r="A364" s="5"/>
      <c r="B364" s="27"/>
      <c r="C364" s="27"/>
      <c r="D364" s="27"/>
      <c r="E364" s="27"/>
      <c r="F364" s="27"/>
      <c r="G364" s="78"/>
      <c r="H364" s="31"/>
      <c r="I364" s="27"/>
      <c r="J364" s="27"/>
      <c r="K364" s="27"/>
      <c r="L364" s="27"/>
      <c r="M364" s="27"/>
      <c r="N364" s="27"/>
      <c r="O364" s="27"/>
      <c r="P364" s="27"/>
      <c r="Q364" s="27"/>
      <c r="R364" s="27"/>
      <c r="S364" s="27"/>
      <c r="T364" s="27"/>
      <c r="U364" s="27"/>
      <c r="V364" s="27"/>
      <c r="W364" s="27"/>
      <c r="X364" s="27"/>
      <c r="Y364" s="27"/>
      <c r="Z364" s="27"/>
      <c r="AA364" s="27"/>
      <c r="AB364" s="27"/>
    </row>
    <row r="365" ht="12.75" customHeight="1">
      <c r="A365" s="5"/>
      <c r="B365" s="27"/>
      <c r="C365" s="27"/>
      <c r="D365" s="27"/>
      <c r="E365" s="27"/>
      <c r="F365" s="27"/>
      <c r="G365" s="78"/>
      <c r="H365" s="31"/>
      <c r="I365" s="27"/>
      <c r="J365" s="27"/>
      <c r="K365" s="27"/>
      <c r="L365" s="27"/>
      <c r="M365" s="27"/>
      <c r="N365" s="27"/>
      <c r="O365" s="27"/>
      <c r="P365" s="27"/>
      <c r="Q365" s="27"/>
      <c r="R365" s="27"/>
      <c r="S365" s="27"/>
      <c r="T365" s="27"/>
      <c r="U365" s="27"/>
      <c r="V365" s="27"/>
      <c r="W365" s="27"/>
      <c r="X365" s="27"/>
      <c r="Y365" s="27"/>
      <c r="Z365" s="27"/>
      <c r="AA365" s="27"/>
      <c r="AB365" s="27"/>
    </row>
    <row r="366" ht="12.75" customHeight="1">
      <c r="A366" s="5"/>
      <c r="B366" s="27"/>
      <c r="C366" s="27"/>
      <c r="D366" s="27"/>
      <c r="E366" s="27"/>
      <c r="F366" s="27"/>
      <c r="G366" s="78"/>
      <c r="H366" s="31"/>
      <c r="I366" s="27"/>
      <c r="J366" s="27"/>
      <c r="K366" s="27"/>
      <c r="L366" s="27"/>
      <c r="M366" s="27"/>
      <c r="N366" s="27"/>
      <c r="O366" s="27"/>
      <c r="P366" s="27"/>
      <c r="Q366" s="27"/>
      <c r="R366" s="27"/>
      <c r="S366" s="27"/>
      <c r="T366" s="27"/>
      <c r="U366" s="27"/>
      <c r="V366" s="27"/>
      <c r="W366" s="27"/>
      <c r="X366" s="27"/>
      <c r="Y366" s="27"/>
      <c r="Z366" s="27"/>
      <c r="AA366" s="27"/>
      <c r="AB366" s="27"/>
    </row>
    <row r="367" ht="12.75" customHeight="1">
      <c r="A367" s="5"/>
      <c r="B367" s="27"/>
      <c r="C367" s="27"/>
      <c r="D367" s="27"/>
      <c r="E367" s="27"/>
      <c r="F367" s="27"/>
      <c r="G367" s="78"/>
      <c r="H367" s="31"/>
      <c r="I367" s="27"/>
      <c r="J367" s="27"/>
      <c r="K367" s="27"/>
      <c r="L367" s="27"/>
      <c r="M367" s="27"/>
      <c r="N367" s="27"/>
      <c r="O367" s="27"/>
      <c r="P367" s="27"/>
      <c r="Q367" s="27"/>
      <c r="R367" s="27"/>
      <c r="S367" s="27"/>
      <c r="T367" s="27"/>
      <c r="U367" s="27"/>
      <c r="V367" s="27"/>
      <c r="W367" s="27"/>
      <c r="X367" s="27"/>
      <c r="Y367" s="27"/>
      <c r="Z367" s="27"/>
      <c r="AA367" s="27"/>
      <c r="AB367" s="27"/>
    </row>
    <row r="368" ht="12.75" customHeight="1">
      <c r="A368" s="5"/>
      <c r="B368" s="27"/>
      <c r="C368" s="27"/>
      <c r="D368" s="27"/>
      <c r="E368" s="27"/>
      <c r="F368" s="27"/>
      <c r="G368" s="78"/>
      <c r="H368" s="31"/>
      <c r="I368" s="27"/>
      <c r="J368" s="27"/>
      <c r="K368" s="27"/>
      <c r="L368" s="27"/>
      <c r="M368" s="27"/>
      <c r="N368" s="27"/>
      <c r="O368" s="27"/>
      <c r="P368" s="27"/>
      <c r="Q368" s="27"/>
      <c r="R368" s="27"/>
      <c r="S368" s="27"/>
      <c r="T368" s="27"/>
      <c r="U368" s="27"/>
      <c r="V368" s="27"/>
      <c r="W368" s="27"/>
      <c r="X368" s="27"/>
      <c r="Y368" s="27"/>
      <c r="Z368" s="27"/>
      <c r="AA368" s="27"/>
      <c r="AB368" s="27"/>
    </row>
    <row r="369" ht="12.75" customHeight="1">
      <c r="A369" s="5"/>
      <c r="B369" s="27"/>
      <c r="C369" s="27"/>
      <c r="D369" s="27"/>
      <c r="E369" s="27"/>
      <c r="F369" s="27"/>
      <c r="G369" s="78"/>
      <c r="H369" s="31"/>
      <c r="I369" s="27"/>
      <c r="J369" s="27"/>
      <c r="K369" s="27"/>
      <c r="L369" s="27"/>
      <c r="M369" s="27"/>
      <c r="N369" s="27"/>
      <c r="O369" s="27"/>
      <c r="P369" s="27"/>
      <c r="Q369" s="27"/>
      <c r="R369" s="27"/>
      <c r="S369" s="27"/>
      <c r="T369" s="27"/>
      <c r="U369" s="27"/>
      <c r="V369" s="27"/>
      <c r="W369" s="27"/>
      <c r="X369" s="27"/>
      <c r="Y369" s="27"/>
      <c r="Z369" s="27"/>
      <c r="AA369" s="27"/>
      <c r="AB369" s="27"/>
    </row>
    <row r="370" ht="12.75" customHeight="1">
      <c r="A370" s="5"/>
      <c r="B370" s="27"/>
      <c r="C370" s="27"/>
      <c r="D370" s="27"/>
      <c r="E370" s="27"/>
      <c r="F370" s="27"/>
      <c r="G370" s="78"/>
      <c r="H370" s="31"/>
      <c r="I370" s="27"/>
      <c r="J370" s="27"/>
      <c r="K370" s="27"/>
      <c r="L370" s="27"/>
      <c r="M370" s="27"/>
      <c r="N370" s="27"/>
      <c r="O370" s="27"/>
      <c r="P370" s="27"/>
      <c r="Q370" s="27"/>
      <c r="R370" s="27"/>
      <c r="S370" s="27"/>
      <c r="T370" s="27"/>
      <c r="U370" s="27"/>
      <c r="V370" s="27"/>
      <c r="W370" s="27"/>
      <c r="X370" s="27"/>
      <c r="Y370" s="27"/>
      <c r="Z370" s="27"/>
      <c r="AA370" s="27"/>
      <c r="AB370" s="27"/>
    </row>
    <row r="371" ht="12.75" customHeight="1">
      <c r="A371" s="5"/>
      <c r="B371" s="27"/>
      <c r="C371" s="27"/>
      <c r="D371" s="27"/>
      <c r="E371" s="27"/>
      <c r="F371" s="27"/>
      <c r="G371" s="78"/>
      <c r="H371" s="31"/>
      <c r="I371" s="27"/>
      <c r="J371" s="27"/>
      <c r="K371" s="27"/>
      <c r="L371" s="27"/>
      <c r="M371" s="27"/>
      <c r="N371" s="27"/>
      <c r="O371" s="27"/>
      <c r="P371" s="27"/>
      <c r="Q371" s="27"/>
      <c r="R371" s="27"/>
      <c r="S371" s="27"/>
      <c r="T371" s="27"/>
      <c r="U371" s="27"/>
      <c r="V371" s="27"/>
      <c r="W371" s="27"/>
      <c r="X371" s="27"/>
      <c r="Y371" s="27"/>
      <c r="Z371" s="27"/>
      <c r="AA371" s="27"/>
      <c r="AB371" s="27"/>
    </row>
    <row r="372" ht="12.75" customHeight="1">
      <c r="A372" s="5"/>
      <c r="B372" s="27"/>
      <c r="C372" s="27"/>
      <c r="D372" s="27"/>
      <c r="E372" s="27"/>
      <c r="F372" s="27"/>
      <c r="G372" s="78"/>
      <c r="H372" s="31"/>
      <c r="I372" s="27"/>
      <c r="J372" s="27"/>
      <c r="K372" s="27"/>
      <c r="L372" s="27"/>
      <c r="M372" s="27"/>
      <c r="N372" s="27"/>
      <c r="O372" s="27"/>
      <c r="P372" s="27"/>
      <c r="Q372" s="27"/>
      <c r="R372" s="27"/>
      <c r="S372" s="27"/>
      <c r="T372" s="27"/>
      <c r="U372" s="27"/>
      <c r="V372" s="27"/>
      <c r="W372" s="27"/>
      <c r="X372" s="27"/>
      <c r="Y372" s="27"/>
      <c r="Z372" s="27"/>
      <c r="AA372" s="27"/>
      <c r="AB372" s="27"/>
    </row>
    <row r="373" ht="15.75" customHeight="1">
      <c r="A373" s="5"/>
      <c r="B373" s="5"/>
      <c r="C373" s="5"/>
      <c r="D373" s="5"/>
      <c r="E373" s="5"/>
      <c r="F373" s="5"/>
      <c r="G373" s="129"/>
      <c r="H373" s="5"/>
      <c r="I373" s="5"/>
      <c r="J373" s="5"/>
      <c r="K373" s="5"/>
      <c r="L373" s="5"/>
      <c r="M373" s="5"/>
      <c r="N373" s="5"/>
      <c r="O373" s="5"/>
      <c r="P373" s="5"/>
      <c r="Q373" s="5"/>
      <c r="R373" s="5"/>
      <c r="S373" s="5"/>
      <c r="T373" s="5"/>
      <c r="U373" s="5"/>
      <c r="V373" s="5"/>
      <c r="W373" s="5"/>
      <c r="X373" s="5"/>
      <c r="Y373" s="5"/>
      <c r="Z373" s="5"/>
      <c r="AA373" s="5"/>
      <c r="AB373" s="5"/>
    </row>
    <row r="374" ht="15.75" customHeight="1">
      <c r="A374" s="5"/>
      <c r="B374" s="5"/>
      <c r="C374" s="5"/>
      <c r="D374" s="5"/>
      <c r="E374" s="5"/>
      <c r="F374" s="5"/>
      <c r="G374" s="129"/>
      <c r="H374" s="5"/>
      <c r="I374" s="5"/>
      <c r="J374" s="5"/>
      <c r="K374" s="5"/>
      <c r="L374" s="5"/>
      <c r="M374" s="5"/>
      <c r="N374" s="5"/>
      <c r="O374" s="5"/>
      <c r="P374" s="5"/>
      <c r="Q374" s="5"/>
      <c r="R374" s="5"/>
      <c r="S374" s="5"/>
      <c r="T374" s="5"/>
      <c r="U374" s="5"/>
      <c r="V374" s="5"/>
      <c r="W374" s="5"/>
      <c r="X374" s="5"/>
      <c r="Y374" s="5"/>
      <c r="Z374" s="5"/>
      <c r="AA374" s="5"/>
      <c r="AB374" s="5"/>
    </row>
    <row r="375" ht="15.75" customHeight="1">
      <c r="A375" s="5"/>
      <c r="B375" s="5"/>
      <c r="C375" s="5"/>
      <c r="D375" s="5"/>
      <c r="E375" s="5"/>
      <c r="F375" s="5"/>
      <c r="G375" s="129"/>
      <c r="H375" s="5"/>
      <c r="I375" s="5"/>
      <c r="J375" s="5"/>
      <c r="K375" s="5"/>
      <c r="L375" s="5"/>
      <c r="M375" s="5"/>
      <c r="N375" s="5"/>
      <c r="O375" s="5"/>
      <c r="P375" s="5"/>
      <c r="Q375" s="5"/>
      <c r="R375" s="5"/>
      <c r="S375" s="5"/>
      <c r="T375" s="5"/>
      <c r="U375" s="5"/>
      <c r="V375" s="5"/>
      <c r="W375" s="5"/>
      <c r="X375" s="5"/>
      <c r="Y375" s="5"/>
      <c r="Z375" s="5"/>
      <c r="AA375" s="5"/>
      <c r="AB375" s="5"/>
    </row>
    <row r="376" ht="15.75" customHeight="1">
      <c r="A376" s="5"/>
      <c r="B376" s="5"/>
      <c r="C376" s="5"/>
      <c r="D376" s="5"/>
      <c r="E376" s="5"/>
      <c r="F376" s="5"/>
      <c r="G376" s="129"/>
      <c r="H376" s="5"/>
      <c r="I376" s="5"/>
      <c r="J376" s="5"/>
      <c r="K376" s="5"/>
      <c r="L376" s="5"/>
      <c r="M376" s="5"/>
      <c r="N376" s="5"/>
      <c r="O376" s="5"/>
      <c r="P376" s="5"/>
      <c r="Q376" s="5"/>
      <c r="R376" s="5"/>
      <c r="S376" s="5"/>
      <c r="T376" s="5"/>
      <c r="U376" s="5"/>
      <c r="V376" s="5"/>
      <c r="W376" s="5"/>
      <c r="X376" s="5"/>
      <c r="Y376" s="5"/>
      <c r="Z376" s="5"/>
      <c r="AA376" s="5"/>
      <c r="AB376" s="5"/>
    </row>
    <row r="377" ht="15.75" customHeight="1">
      <c r="A377" s="5"/>
      <c r="B377" s="5"/>
      <c r="C377" s="5"/>
      <c r="D377" s="5"/>
      <c r="E377" s="5"/>
      <c r="F377" s="5"/>
      <c r="G377" s="129"/>
      <c r="H377" s="5"/>
      <c r="I377" s="5"/>
      <c r="J377" s="5"/>
      <c r="K377" s="5"/>
      <c r="L377" s="5"/>
      <c r="M377" s="5"/>
      <c r="N377" s="5"/>
      <c r="O377" s="5"/>
      <c r="P377" s="5"/>
      <c r="Q377" s="5"/>
      <c r="R377" s="5"/>
      <c r="S377" s="5"/>
      <c r="T377" s="5"/>
      <c r="U377" s="5"/>
      <c r="V377" s="5"/>
      <c r="W377" s="5"/>
      <c r="X377" s="5"/>
      <c r="Y377" s="5"/>
      <c r="Z377" s="5"/>
      <c r="AA377" s="5"/>
      <c r="AB377" s="5"/>
    </row>
    <row r="378" ht="15.75" customHeight="1">
      <c r="A378" s="5"/>
      <c r="B378" s="5"/>
      <c r="C378" s="5"/>
      <c r="D378" s="5"/>
      <c r="E378" s="5"/>
      <c r="F378" s="5"/>
      <c r="G378" s="129"/>
      <c r="H378" s="5"/>
      <c r="I378" s="5"/>
      <c r="J378" s="5"/>
      <c r="K378" s="5"/>
      <c r="L378" s="5"/>
      <c r="M378" s="5"/>
      <c r="N378" s="5"/>
      <c r="O378" s="5"/>
      <c r="P378" s="5"/>
      <c r="Q378" s="5"/>
      <c r="R378" s="5"/>
      <c r="S378" s="5"/>
      <c r="T378" s="5"/>
      <c r="U378" s="5"/>
      <c r="V378" s="5"/>
      <c r="W378" s="5"/>
      <c r="X378" s="5"/>
      <c r="Y378" s="5"/>
      <c r="Z378" s="5"/>
      <c r="AA378" s="5"/>
      <c r="AB378" s="5"/>
    </row>
    <row r="379" ht="15.75" customHeight="1">
      <c r="A379" s="5"/>
      <c r="B379" s="5"/>
      <c r="C379" s="5"/>
      <c r="D379" s="5"/>
      <c r="E379" s="5"/>
      <c r="F379" s="5"/>
      <c r="G379" s="129"/>
      <c r="H379" s="5"/>
      <c r="I379" s="5"/>
      <c r="J379" s="5"/>
      <c r="K379" s="5"/>
      <c r="L379" s="5"/>
      <c r="M379" s="5"/>
      <c r="N379" s="5"/>
      <c r="O379" s="5"/>
      <c r="P379" s="5"/>
      <c r="Q379" s="5"/>
      <c r="R379" s="5"/>
      <c r="S379" s="5"/>
      <c r="T379" s="5"/>
      <c r="U379" s="5"/>
      <c r="V379" s="5"/>
      <c r="W379" s="5"/>
      <c r="X379" s="5"/>
      <c r="Y379" s="5"/>
      <c r="Z379" s="5"/>
      <c r="AA379" s="5"/>
      <c r="AB379" s="5"/>
    </row>
    <row r="380" ht="15.75" customHeight="1">
      <c r="A380" s="5"/>
      <c r="B380" s="5"/>
      <c r="C380" s="5"/>
      <c r="D380" s="5"/>
      <c r="E380" s="5"/>
      <c r="F380" s="5"/>
      <c r="G380" s="129"/>
      <c r="H380" s="5"/>
      <c r="I380" s="5"/>
      <c r="J380" s="5"/>
      <c r="K380" s="5"/>
      <c r="L380" s="5"/>
      <c r="M380" s="5"/>
      <c r="N380" s="5"/>
      <c r="O380" s="5"/>
      <c r="P380" s="5"/>
      <c r="Q380" s="5"/>
      <c r="R380" s="5"/>
      <c r="S380" s="5"/>
      <c r="T380" s="5"/>
      <c r="U380" s="5"/>
      <c r="V380" s="5"/>
      <c r="W380" s="5"/>
      <c r="X380" s="5"/>
      <c r="Y380" s="5"/>
      <c r="Z380" s="5"/>
      <c r="AA380" s="5"/>
      <c r="AB380" s="5"/>
    </row>
    <row r="381" ht="15.75" customHeight="1">
      <c r="A381" s="5"/>
      <c r="B381" s="5"/>
      <c r="C381" s="5"/>
      <c r="D381" s="5"/>
      <c r="E381" s="5"/>
      <c r="F381" s="5"/>
      <c r="G381" s="129"/>
      <c r="H381" s="5"/>
      <c r="I381" s="5"/>
      <c r="J381" s="5"/>
      <c r="K381" s="5"/>
      <c r="L381" s="5"/>
      <c r="M381" s="5"/>
      <c r="N381" s="5"/>
      <c r="O381" s="5"/>
      <c r="P381" s="5"/>
      <c r="Q381" s="5"/>
      <c r="R381" s="5"/>
      <c r="S381" s="5"/>
      <c r="T381" s="5"/>
      <c r="U381" s="5"/>
      <c r="V381" s="5"/>
      <c r="W381" s="5"/>
      <c r="X381" s="5"/>
      <c r="Y381" s="5"/>
      <c r="Z381" s="5"/>
      <c r="AA381" s="5"/>
      <c r="AB381" s="5"/>
    </row>
    <row r="382" ht="15.75" customHeight="1">
      <c r="A382" s="5"/>
      <c r="B382" s="5"/>
      <c r="C382" s="5"/>
      <c r="D382" s="5"/>
      <c r="E382" s="5"/>
      <c r="F382" s="5"/>
      <c r="G382" s="129"/>
      <c r="H382" s="5"/>
      <c r="I382" s="5"/>
      <c r="J382" s="5"/>
      <c r="K382" s="5"/>
      <c r="L382" s="5"/>
      <c r="M382" s="5"/>
      <c r="N382" s="5"/>
      <c r="O382" s="5"/>
      <c r="P382" s="5"/>
      <c r="Q382" s="5"/>
      <c r="R382" s="5"/>
      <c r="S382" s="5"/>
      <c r="T382" s="5"/>
      <c r="U382" s="5"/>
      <c r="V382" s="5"/>
      <c r="W382" s="5"/>
      <c r="X382" s="5"/>
      <c r="Y382" s="5"/>
      <c r="Z382" s="5"/>
      <c r="AA382" s="5"/>
      <c r="AB382" s="5"/>
    </row>
    <row r="383" ht="15.75" customHeight="1">
      <c r="A383" s="5"/>
      <c r="B383" s="5"/>
      <c r="C383" s="5"/>
      <c r="D383" s="5"/>
      <c r="E383" s="5"/>
      <c r="F383" s="5"/>
      <c r="G383" s="129"/>
      <c r="H383" s="5"/>
      <c r="I383" s="5"/>
      <c r="J383" s="5"/>
      <c r="K383" s="5"/>
      <c r="L383" s="5"/>
      <c r="M383" s="5"/>
      <c r="N383" s="5"/>
      <c r="O383" s="5"/>
      <c r="P383" s="5"/>
      <c r="Q383" s="5"/>
      <c r="R383" s="5"/>
      <c r="S383" s="5"/>
      <c r="T383" s="5"/>
      <c r="U383" s="5"/>
      <c r="V383" s="5"/>
      <c r="W383" s="5"/>
      <c r="X383" s="5"/>
      <c r="Y383" s="5"/>
      <c r="Z383" s="5"/>
      <c r="AA383" s="5"/>
      <c r="AB383" s="5"/>
    </row>
    <row r="384" ht="15.75" customHeight="1">
      <c r="A384" s="5"/>
      <c r="B384" s="5"/>
      <c r="C384" s="5"/>
      <c r="D384" s="5"/>
      <c r="E384" s="5"/>
      <c r="F384" s="5"/>
      <c r="G384" s="129"/>
      <c r="H384" s="5"/>
      <c r="I384" s="5"/>
      <c r="J384" s="5"/>
      <c r="K384" s="5"/>
      <c r="L384" s="5"/>
      <c r="M384" s="5"/>
      <c r="N384" s="5"/>
      <c r="O384" s="5"/>
      <c r="P384" s="5"/>
      <c r="Q384" s="5"/>
      <c r="R384" s="5"/>
      <c r="S384" s="5"/>
      <c r="T384" s="5"/>
      <c r="U384" s="5"/>
      <c r="V384" s="5"/>
      <c r="W384" s="5"/>
      <c r="X384" s="5"/>
      <c r="Y384" s="5"/>
      <c r="Z384" s="5"/>
      <c r="AA384" s="5"/>
      <c r="AB384" s="5"/>
    </row>
    <row r="385" ht="15.75" customHeight="1">
      <c r="A385" s="5"/>
      <c r="B385" s="5"/>
      <c r="C385" s="5"/>
      <c r="D385" s="5"/>
      <c r="E385" s="5"/>
      <c r="F385" s="5"/>
      <c r="G385" s="129"/>
      <c r="H385" s="5"/>
      <c r="I385" s="5"/>
      <c r="J385" s="5"/>
      <c r="K385" s="5"/>
      <c r="L385" s="5"/>
      <c r="M385" s="5"/>
      <c r="N385" s="5"/>
      <c r="O385" s="5"/>
      <c r="P385" s="5"/>
      <c r="Q385" s="5"/>
      <c r="R385" s="5"/>
      <c r="S385" s="5"/>
      <c r="T385" s="5"/>
      <c r="U385" s="5"/>
      <c r="V385" s="5"/>
      <c r="W385" s="5"/>
      <c r="X385" s="5"/>
      <c r="Y385" s="5"/>
      <c r="Z385" s="5"/>
      <c r="AA385" s="5"/>
      <c r="AB385" s="5"/>
    </row>
    <row r="386" ht="15.75" customHeight="1">
      <c r="A386" s="5"/>
      <c r="B386" s="5"/>
      <c r="C386" s="5"/>
      <c r="D386" s="5"/>
      <c r="E386" s="5"/>
      <c r="F386" s="5"/>
      <c r="G386" s="129"/>
      <c r="H386" s="5"/>
      <c r="I386" s="5"/>
      <c r="J386" s="5"/>
      <c r="K386" s="5"/>
      <c r="L386" s="5"/>
      <c r="M386" s="5"/>
      <c r="N386" s="5"/>
      <c r="O386" s="5"/>
      <c r="P386" s="5"/>
      <c r="Q386" s="5"/>
      <c r="R386" s="5"/>
      <c r="S386" s="5"/>
      <c r="T386" s="5"/>
      <c r="U386" s="5"/>
      <c r="V386" s="5"/>
      <c r="W386" s="5"/>
      <c r="X386" s="5"/>
      <c r="Y386" s="5"/>
      <c r="Z386" s="5"/>
      <c r="AA386" s="5"/>
      <c r="AB386" s="5"/>
    </row>
    <row r="387" ht="15.75" customHeight="1">
      <c r="A387" s="5"/>
      <c r="B387" s="5"/>
      <c r="C387" s="5"/>
      <c r="D387" s="5"/>
      <c r="E387" s="5"/>
      <c r="F387" s="5"/>
      <c r="G387" s="129"/>
      <c r="H387" s="5"/>
      <c r="I387" s="5"/>
      <c r="J387" s="5"/>
      <c r="K387" s="5"/>
      <c r="L387" s="5"/>
      <c r="M387" s="5"/>
      <c r="N387" s="5"/>
      <c r="O387" s="5"/>
      <c r="P387" s="5"/>
      <c r="Q387" s="5"/>
      <c r="R387" s="5"/>
      <c r="S387" s="5"/>
      <c r="T387" s="5"/>
      <c r="U387" s="5"/>
      <c r="V387" s="5"/>
      <c r="W387" s="5"/>
      <c r="X387" s="5"/>
      <c r="Y387" s="5"/>
      <c r="Z387" s="5"/>
      <c r="AA387" s="5"/>
      <c r="AB387" s="5"/>
    </row>
    <row r="388" ht="15.75" customHeight="1">
      <c r="A388" s="5"/>
      <c r="B388" s="5"/>
      <c r="C388" s="5"/>
      <c r="D388" s="5"/>
      <c r="E388" s="5"/>
      <c r="F388" s="5"/>
      <c r="G388" s="129"/>
      <c r="H388" s="5"/>
      <c r="I388" s="5"/>
      <c r="J388" s="5"/>
      <c r="K388" s="5"/>
      <c r="L388" s="5"/>
      <c r="M388" s="5"/>
      <c r="N388" s="5"/>
      <c r="O388" s="5"/>
      <c r="P388" s="5"/>
      <c r="Q388" s="5"/>
      <c r="R388" s="5"/>
      <c r="S388" s="5"/>
      <c r="T388" s="5"/>
      <c r="U388" s="5"/>
      <c r="V388" s="5"/>
      <c r="W388" s="5"/>
      <c r="X388" s="5"/>
      <c r="Y388" s="5"/>
      <c r="Z388" s="5"/>
      <c r="AA388" s="5"/>
      <c r="AB388" s="5"/>
    </row>
    <row r="389" ht="15.75" customHeight="1">
      <c r="A389" s="5"/>
      <c r="B389" s="5"/>
      <c r="C389" s="5"/>
      <c r="D389" s="5"/>
      <c r="E389" s="5"/>
      <c r="F389" s="5"/>
      <c r="G389" s="129"/>
      <c r="H389" s="5"/>
      <c r="I389" s="5"/>
      <c r="J389" s="5"/>
      <c r="K389" s="5"/>
      <c r="L389" s="5"/>
      <c r="M389" s="5"/>
      <c r="N389" s="5"/>
      <c r="O389" s="5"/>
      <c r="P389" s="5"/>
      <c r="Q389" s="5"/>
      <c r="R389" s="5"/>
      <c r="S389" s="5"/>
      <c r="T389" s="5"/>
      <c r="U389" s="5"/>
      <c r="V389" s="5"/>
      <c r="W389" s="5"/>
      <c r="X389" s="5"/>
      <c r="Y389" s="5"/>
      <c r="Z389" s="5"/>
      <c r="AA389" s="5"/>
      <c r="AB389" s="5"/>
    </row>
    <row r="390" ht="15.75" customHeight="1">
      <c r="A390" s="5"/>
      <c r="B390" s="5"/>
      <c r="C390" s="5"/>
      <c r="D390" s="5"/>
      <c r="E390" s="5"/>
      <c r="F390" s="5"/>
      <c r="G390" s="129"/>
      <c r="H390" s="5"/>
      <c r="I390" s="5"/>
      <c r="J390" s="5"/>
      <c r="K390" s="5"/>
      <c r="L390" s="5"/>
      <c r="M390" s="5"/>
      <c r="N390" s="5"/>
      <c r="O390" s="5"/>
      <c r="P390" s="5"/>
      <c r="Q390" s="5"/>
      <c r="R390" s="5"/>
      <c r="S390" s="5"/>
      <c r="T390" s="5"/>
      <c r="U390" s="5"/>
      <c r="V390" s="5"/>
      <c r="W390" s="5"/>
      <c r="X390" s="5"/>
      <c r="Y390" s="5"/>
      <c r="Z390" s="5"/>
      <c r="AA390" s="5"/>
      <c r="AB390" s="5"/>
    </row>
    <row r="391" ht="15.75" customHeight="1">
      <c r="A391" s="5"/>
      <c r="B391" s="5"/>
      <c r="C391" s="5"/>
      <c r="D391" s="5"/>
      <c r="E391" s="5"/>
      <c r="F391" s="5"/>
      <c r="G391" s="129"/>
      <c r="H391" s="5"/>
      <c r="I391" s="5"/>
      <c r="J391" s="5"/>
      <c r="K391" s="5"/>
      <c r="L391" s="5"/>
      <c r="M391" s="5"/>
      <c r="N391" s="5"/>
      <c r="O391" s="5"/>
      <c r="P391" s="5"/>
      <c r="Q391" s="5"/>
      <c r="R391" s="5"/>
      <c r="S391" s="5"/>
      <c r="T391" s="5"/>
      <c r="U391" s="5"/>
      <c r="V391" s="5"/>
      <c r="W391" s="5"/>
      <c r="X391" s="5"/>
      <c r="Y391" s="5"/>
      <c r="Z391" s="5"/>
      <c r="AA391" s="5"/>
      <c r="AB391" s="5"/>
    </row>
    <row r="392" ht="15.75" customHeight="1">
      <c r="A392" s="5"/>
      <c r="B392" s="5"/>
      <c r="C392" s="5"/>
      <c r="D392" s="5"/>
      <c r="E392" s="5"/>
      <c r="F392" s="5"/>
      <c r="G392" s="129"/>
      <c r="H392" s="5"/>
      <c r="I392" s="5"/>
      <c r="J392" s="5"/>
      <c r="K392" s="5"/>
      <c r="L392" s="5"/>
      <c r="M392" s="5"/>
      <c r="N392" s="5"/>
      <c r="O392" s="5"/>
      <c r="P392" s="5"/>
      <c r="Q392" s="5"/>
      <c r="R392" s="5"/>
      <c r="S392" s="5"/>
      <c r="T392" s="5"/>
      <c r="U392" s="5"/>
      <c r="V392" s="5"/>
      <c r="W392" s="5"/>
      <c r="X392" s="5"/>
      <c r="Y392" s="5"/>
      <c r="Z392" s="5"/>
      <c r="AA392" s="5"/>
      <c r="AB392" s="5"/>
    </row>
    <row r="393" ht="15.75" customHeight="1">
      <c r="A393" s="5"/>
      <c r="B393" s="5"/>
      <c r="C393" s="5"/>
      <c r="D393" s="5"/>
      <c r="E393" s="5"/>
      <c r="F393" s="5"/>
      <c r="G393" s="129"/>
      <c r="H393" s="5"/>
      <c r="I393" s="5"/>
      <c r="J393" s="5"/>
      <c r="K393" s="5"/>
      <c r="L393" s="5"/>
      <c r="M393" s="5"/>
      <c r="N393" s="5"/>
      <c r="O393" s="5"/>
      <c r="P393" s="5"/>
      <c r="Q393" s="5"/>
      <c r="R393" s="5"/>
      <c r="S393" s="5"/>
      <c r="T393" s="5"/>
      <c r="U393" s="5"/>
      <c r="V393" s="5"/>
      <c r="W393" s="5"/>
      <c r="X393" s="5"/>
      <c r="Y393" s="5"/>
      <c r="Z393" s="5"/>
      <c r="AA393" s="5"/>
      <c r="AB393" s="5"/>
    </row>
    <row r="394" ht="15.75" customHeight="1">
      <c r="A394" s="5"/>
      <c r="B394" s="5"/>
      <c r="C394" s="5"/>
      <c r="D394" s="5"/>
      <c r="E394" s="5"/>
      <c r="F394" s="5"/>
      <c r="G394" s="129"/>
      <c r="H394" s="5"/>
      <c r="I394" s="5"/>
      <c r="J394" s="5"/>
      <c r="K394" s="5"/>
      <c r="L394" s="5"/>
      <c r="M394" s="5"/>
      <c r="N394" s="5"/>
      <c r="O394" s="5"/>
      <c r="P394" s="5"/>
      <c r="Q394" s="5"/>
      <c r="R394" s="5"/>
      <c r="S394" s="5"/>
      <c r="T394" s="5"/>
      <c r="U394" s="5"/>
      <c r="V394" s="5"/>
      <c r="W394" s="5"/>
      <c r="X394" s="5"/>
      <c r="Y394" s="5"/>
      <c r="Z394" s="5"/>
      <c r="AA394" s="5"/>
      <c r="AB394" s="5"/>
    </row>
    <row r="395" ht="15.75" customHeight="1">
      <c r="A395" s="5"/>
      <c r="B395" s="5"/>
      <c r="C395" s="5"/>
      <c r="D395" s="5"/>
      <c r="E395" s="5"/>
      <c r="F395" s="5"/>
      <c r="G395" s="129"/>
      <c r="H395" s="5"/>
      <c r="I395" s="5"/>
      <c r="J395" s="5"/>
      <c r="K395" s="5"/>
      <c r="L395" s="5"/>
      <c r="M395" s="5"/>
      <c r="N395" s="5"/>
      <c r="O395" s="5"/>
      <c r="P395" s="5"/>
      <c r="Q395" s="5"/>
      <c r="R395" s="5"/>
      <c r="S395" s="5"/>
      <c r="T395" s="5"/>
      <c r="U395" s="5"/>
      <c r="V395" s="5"/>
      <c r="W395" s="5"/>
      <c r="X395" s="5"/>
      <c r="Y395" s="5"/>
      <c r="Z395" s="5"/>
      <c r="AA395" s="5"/>
      <c r="AB395" s="5"/>
    </row>
    <row r="396" ht="15.75" customHeight="1">
      <c r="A396" s="5"/>
      <c r="B396" s="5"/>
      <c r="C396" s="5"/>
      <c r="D396" s="5"/>
      <c r="E396" s="5"/>
      <c r="F396" s="5"/>
      <c r="G396" s="129"/>
      <c r="H396" s="5"/>
      <c r="I396" s="5"/>
      <c r="J396" s="5"/>
      <c r="K396" s="5"/>
      <c r="L396" s="5"/>
      <c r="M396" s="5"/>
      <c r="N396" s="5"/>
      <c r="O396" s="5"/>
      <c r="P396" s="5"/>
      <c r="Q396" s="5"/>
      <c r="R396" s="5"/>
      <c r="S396" s="5"/>
      <c r="T396" s="5"/>
      <c r="U396" s="5"/>
      <c r="V396" s="5"/>
      <c r="W396" s="5"/>
      <c r="X396" s="5"/>
      <c r="Y396" s="5"/>
      <c r="Z396" s="5"/>
      <c r="AA396" s="5"/>
      <c r="AB396" s="5"/>
    </row>
    <row r="397" ht="15.75" customHeight="1">
      <c r="A397" s="5"/>
      <c r="B397" s="5"/>
      <c r="C397" s="5"/>
      <c r="D397" s="5"/>
      <c r="E397" s="5"/>
      <c r="F397" s="5"/>
      <c r="G397" s="129"/>
      <c r="H397" s="5"/>
      <c r="I397" s="5"/>
      <c r="J397" s="5"/>
      <c r="K397" s="5"/>
      <c r="L397" s="5"/>
      <c r="M397" s="5"/>
      <c r="N397" s="5"/>
      <c r="O397" s="5"/>
      <c r="P397" s="5"/>
      <c r="Q397" s="5"/>
      <c r="R397" s="5"/>
      <c r="S397" s="5"/>
      <c r="T397" s="5"/>
      <c r="U397" s="5"/>
      <c r="V397" s="5"/>
      <c r="W397" s="5"/>
      <c r="X397" s="5"/>
      <c r="Y397" s="5"/>
      <c r="Z397" s="5"/>
      <c r="AA397" s="5"/>
      <c r="AB397" s="5"/>
    </row>
    <row r="398" ht="15.75" customHeight="1">
      <c r="A398" s="5"/>
      <c r="B398" s="5"/>
      <c r="C398" s="5"/>
      <c r="D398" s="5"/>
      <c r="E398" s="5"/>
      <c r="F398" s="5"/>
      <c r="G398" s="129"/>
      <c r="H398" s="5"/>
      <c r="I398" s="5"/>
      <c r="J398" s="5"/>
      <c r="K398" s="5"/>
      <c r="L398" s="5"/>
      <c r="M398" s="5"/>
      <c r="N398" s="5"/>
      <c r="O398" s="5"/>
      <c r="P398" s="5"/>
      <c r="Q398" s="5"/>
      <c r="R398" s="5"/>
      <c r="S398" s="5"/>
      <c r="T398" s="5"/>
      <c r="U398" s="5"/>
      <c r="V398" s="5"/>
      <c r="W398" s="5"/>
      <c r="X398" s="5"/>
      <c r="Y398" s="5"/>
      <c r="Z398" s="5"/>
      <c r="AA398" s="5"/>
      <c r="AB398" s="5"/>
    </row>
    <row r="399" ht="15.75" customHeight="1">
      <c r="A399" s="5"/>
      <c r="B399" s="5"/>
      <c r="C399" s="5"/>
      <c r="D399" s="5"/>
      <c r="E399" s="5"/>
      <c r="F399" s="5"/>
      <c r="G399" s="129"/>
      <c r="H399" s="5"/>
      <c r="I399" s="5"/>
      <c r="J399" s="5"/>
      <c r="K399" s="5"/>
      <c r="L399" s="5"/>
      <c r="M399" s="5"/>
      <c r="N399" s="5"/>
      <c r="O399" s="5"/>
      <c r="P399" s="5"/>
      <c r="Q399" s="5"/>
      <c r="R399" s="5"/>
      <c r="S399" s="5"/>
      <c r="T399" s="5"/>
      <c r="U399" s="5"/>
      <c r="V399" s="5"/>
      <c r="W399" s="5"/>
      <c r="X399" s="5"/>
      <c r="Y399" s="5"/>
      <c r="Z399" s="5"/>
      <c r="AA399" s="5"/>
      <c r="AB399" s="5"/>
    </row>
    <row r="400" ht="15.75" customHeight="1">
      <c r="A400" s="5"/>
      <c r="B400" s="5"/>
      <c r="C400" s="5"/>
      <c r="D400" s="5"/>
      <c r="E400" s="5"/>
      <c r="F400" s="5"/>
      <c r="G400" s="129"/>
      <c r="H400" s="5"/>
      <c r="I400" s="5"/>
      <c r="J400" s="5"/>
      <c r="K400" s="5"/>
      <c r="L400" s="5"/>
      <c r="M400" s="5"/>
      <c r="N400" s="5"/>
      <c r="O400" s="5"/>
      <c r="P400" s="5"/>
      <c r="Q400" s="5"/>
      <c r="R400" s="5"/>
      <c r="S400" s="5"/>
      <c r="T400" s="5"/>
      <c r="U400" s="5"/>
      <c r="V400" s="5"/>
      <c r="W400" s="5"/>
      <c r="X400" s="5"/>
      <c r="Y400" s="5"/>
      <c r="Z400" s="5"/>
      <c r="AA400" s="5"/>
      <c r="AB400" s="5"/>
    </row>
    <row r="401" ht="15.75" customHeight="1">
      <c r="A401" s="5"/>
      <c r="B401" s="5"/>
      <c r="C401" s="5"/>
      <c r="D401" s="5"/>
      <c r="E401" s="5"/>
      <c r="F401" s="5"/>
      <c r="G401" s="129"/>
      <c r="H401" s="5"/>
      <c r="I401" s="5"/>
      <c r="J401" s="5"/>
      <c r="K401" s="5"/>
      <c r="L401" s="5"/>
      <c r="M401" s="5"/>
      <c r="N401" s="5"/>
      <c r="O401" s="5"/>
      <c r="P401" s="5"/>
      <c r="Q401" s="5"/>
      <c r="R401" s="5"/>
      <c r="S401" s="5"/>
      <c r="T401" s="5"/>
      <c r="U401" s="5"/>
      <c r="V401" s="5"/>
      <c r="W401" s="5"/>
      <c r="X401" s="5"/>
      <c r="Y401" s="5"/>
      <c r="Z401" s="5"/>
      <c r="AA401" s="5"/>
      <c r="AB401" s="5"/>
    </row>
    <row r="402" ht="15.75" customHeight="1">
      <c r="A402" s="5"/>
      <c r="B402" s="5"/>
      <c r="C402" s="5"/>
      <c r="D402" s="5"/>
      <c r="E402" s="5"/>
      <c r="F402" s="5"/>
      <c r="G402" s="129"/>
      <c r="H402" s="5"/>
      <c r="I402" s="5"/>
      <c r="J402" s="5"/>
      <c r="K402" s="5"/>
      <c r="L402" s="5"/>
      <c r="M402" s="5"/>
      <c r="N402" s="5"/>
      <c r="O402" s="5"/>
      <c r="P402" s="5"/>
      <c r="Q402" s="5"/>
      <c r="R402" s="5"/>
      <c r="S402" s="5"/>
      <c r="T402" s="5"/>
      <c r="U402" s="5"/>
      <c r="V402" s="5"/>
      <c r="W402" s="5"/>
      <c r="X402" s="5"/>
      <c r="Y402" s="5"/>
      <c r="Z402" s="5"/>
      <c r="AA402" s="5"/>
      <c r="AB402" s="5"/>
    </row>
    <row r="403" ht="15.75" customHeight="1">
      <c r="A403" s="5"/>
      <c r="B403" s="5"/>
      <c r="C403" s="5"/>
      <c r="D403" s="5"/>
      <c r="E403" s="5"/>
      <c r="F403" s="5"/>
      <c r="G403" s="129"/>
      <c r="H403" s="5"/>
      <c r="I403" s="5"/>
      <c r="J403" s="5"/>
      <c r="K403" s="5"/>
      <c r="L403" s="5"/>
      <c r="M403" s="5"/>
      <c r="N403" s="5"/>
      <c r="O403" s="5"/>
      <c r="P403" s="5"/>
      <c r="Q403" s="5"/>
      <c r="R403" s="5"/>
      <c r="S403" s="5"/>
      <c r="T403" s="5"/>
      <c r="U403" s="5"/>
      <c r="V403" s="5"/>
      <c r="W403" s="5"/>
      <c r="X403" s="5"/>
      <c r="Y403" s="5"/>
      <c r="Z403" s="5"/>
      <c r="AA403" s="5"/>
      <c r="AB403" s="5"/>
    </row>
    <row r="404" ht="15.75" customHeight="1">
      <c r="A404" s="5"/>
      <c r="B404" s="5"/>
      <c r="C404" s="5"/>
      <c r="D404" s="5"/>
      <c r="E404" s="5"/>
      <c r="F404" s="5"/>
      <c r="G404" s="129"/>
      <c r="H404" s="5"/>
      <c r="I404" s="5"/>
      <c r="J404" s="5"/>
      <c r="K404" s="5"/>
      <c r="L404" s="5"/>
      <c r="M404" s="5"/>
      <c r="N404" s="5"/>
      <c r="O404" s="5"/>
      <c r="P404" s="5"/>
      <c r="Q404" s="5"/>
      <c r="R404" s="5"/>
      <c r="S404" s="5"/>
      <c r="T404" s="5"/>
      <c r="U404" s="5"/>
      <c r="V404" s="5"/>
      <c r="W404" s="5"/>
      <c r="X404" s="5"/>
      <c r="Y404" s="5"/>
      <c r="Z404" s="5"/>
      <c r="AA404" s="5"/>
      <c r="AB404" s="5"/>
    </row>
    <row r="405" ht="15.75" customHeight="1">
      <c r="A405" s="5"/>
      <c r="B405" s="5"/>
      <c r="C405" s="5"/>
      <c r="D405" s="5"/>
      <c r="E405" s="5"/>
      <c r="F405" s="5"/>
      <c r="G405" s="129"/>
      <c r="H405" s="5"/>
      <c r="I405" s="5"/>
      <c r="J405" s="5"/>
      <c r="K405" s="5"/>
      <c r="L405" s="5"/>
      <c r="M405" s="5"/>
      <c r="N405" s="5"/>
      <c r="O405" s="5"/>
      <c r="P405" s="5"/>
      <c r="Q405" s="5"/>
      <c r="R405" s="5"/>
      <c r="S405" s="5"/>
      <c r="T405" s="5"/>
      <c r="U405" s="5"/>
      <c r="V405" s="5"/>
      <c r="W405" s="5"/>
      <c r="X405" s="5"/>
      <c r="Y405" s="5"/>
      <c r="Z405" s="5"/>
      <c r="AA405" s="5"/>
      <c r="AB405" s="5"/>
    </row>
    <row r="406" ht="15.75" customHeight="1">
      <c r="A406" s="5"/>
      <c r="B406" s="5"/>
      <c r="C406" s="5"/>
      <c r="D406" s="5"/>
      <c r="E406" s="5"/>
      <c r="F406" s="5"/>
      <c r="G406" s="129"/>
      <c r="H406" s="5"/>
      <c r="I406" s="5"/>
      <c r="J406" s="5"/>
      <c r="K406" s="5"/>
      <c r="L406" s="5"/>
      <c r="M406" s="5"/>
      <c r="N406" s="5"/>
      <c r="O406" s="5"/>
      <c r="P406" s="5"/>
      <c r="Q406" s="5"/>
      <c r="R406" s="5"/>
      <c r="S406" s="5"/>
      <c r="T406" s="5"/>
      <c r="U406" s="5"/>
      <c r="V406" s="5"/>
      <c r="W406" s="5"/>
      <c r="X406" s="5"/>
      <c r="Y406" s="5"/>
      <c r="Z406" s="5"/>
      <c r="AA406" s="5"/>
      <c r="AB406" s="5"/>
    </row>
    <row r="407" ht="15.75" customHeight="1">
      <c r="A407" s="5"/>
      <c r="B407" s="5"/>
      <c r="C407" s="5"/>
      <c r="D407" s="5"/>
      <c r="E407" s="5"/>
      <c r="F407" s="5"/>
      <c r="G407" s="129"/>
      <c r="H407" s="5"/>
      <c r="I407" s="5"/>
      <c r="J407" s="5"/>
      <c r="K407" s="5"/>
      <c r="L407" s="5"/>
      <c r="M407" s="5"/>
      <c r="N407" s="5"/>
      <c r="O407" s="5"/>
      <c r="P407" s="5"/>
      <c r="Q407" s="5"/>
      <c r="R407" s="5"/>
      <c r="S407" s="5"/>
      <c r="T407" s="5"/>
      <c r="U407" s="5"/>
      <c r="V407" s="5"/>
      <c r="W407" s="5"/>
      <c r="X407" s="5"/>
      <c r="Y407" s="5"/>
      <c r="Z407" s="5"/>
      <c r="AA407" s="5"/>
      <c r="AB407" s="5"/>
    </row>
    <row r="408" ht="15.75" customHeight="1">
      <c r="A408" s="5"/>
      <c r="B408" s="5"/>
      <c r="C408" s="5"/>
      <c r="D408" s="5"/>
      <c r="E408" s="5"/>
      <c r="F408" s="5"/>
      <c r="G408" s="129"/>
      <c r="H408" s="5"/>
      <c r="I408" s="5"/>
      <c r="J408" s="5"/>
      <c r="K408" s="5"/>
      <c r="L408" s="5"/>
      <c r="M408" s="5"/>
      <c r="N408" s="5"/>
      <c r="O408" s="5"/>
      <c r="P408" s="5"/>
      <c r="Q408" s="5"/>
      <c r="R408" s="5"/>
      <c r="S408" s="5"/>
      <c r="T408" s="5"/>
      <c r="U408" s="5"/>
      <c r="V408" s="5"/>
      <c r="W408" s="5"/>
      <c r="X408" s="5"/>
      <c r="Y408" s="5"/>
      <c r="Z408" s="5"/>
      <c r="AA408" s="5"/>
      <c r="AB408" s="5"/>
    </row>
    <row r="409" ht="15.75" customHeight="1">
      <c r="A409" s="5"/>
      <c r="B409" s="5"/>
      <c r="C409" s="5"/>
      <c r="D409" s="5"/>
      <c r="E409" s="5"/>
      <c r="F409" s="5"/>
      <c r="G409" s="129"/>
      <c r="H409" s="5"/>
      <c r="I409" s="5"/>
      <c r="J409" s="5"/>
      <c r="K409" s="5"/>
      <c r="L409" s="5"/>
      <c r="M409" s="5"/>
      <c r="N409" s="5"/>
      <c r="O409" s="5"/>
      <c r="P409" s="5"/>
      <c r="Q409" s="5"/>
      <c r="R409" s="5"/>
      <c r="S409" s="5"/>
      <c r="T409" s="5"/>
      <c r="U409" s="5"/>
      <c r="V409" s="5"/>
      <c r="W409" s="5"/>
      <c r="X409" s="5"/>
      <c r="Y409" s="5"/>
      <c r="Z409" s="5"/>
      <c r="AA409" s="5"/>
      <c r="AB409" s="5"/>
    </row>
    <row r="410" ht="15.75" customHeight="1">
      <c r="A410" s="5"/>
      <c r="B410" s="5"/>
      <c r="C410" s="5"/>
      <c r="D410" s="5"/>
      <c r="E410" s="5"/>
      <c r="F410" s="5"/>
      <c r="G410" s="129"/>
      <c r="H410" s="5"/>
      <c r="I410" s="5"/>
      <c r="J410" s="5"/>
      <c r="K410" s="5"/>
      <c r="L410" s="5"/>
      <c r="M410" s="5"/>
      <c r="N410" s="5"/>
      <c r="O410" s="5"/>
      <c r="P410" s="5"/>
      <c r="Q410" s="5"/>
      <c r="R410" s="5"/>
      <c r="S410" s="5"/>
      <c r="T410" s="5"/>
      <c r="U410" s="5"/>
      <c r="V410" s="5"/>
      <c r="W410" s="5"/>
      <c r="X410" s="5"/>
      <c r="Y410" s="5"/>
      <c r="Z410" s="5"/>
      <c r="AA410" s="5"/>
      <c r="AB410" s="5"/>
    </row>
    <row r="411" ht="15.75" customHeight="1">
      <c r="A411" s="5"/>
      <c r="B411" s="5"/>
      <c r="C411" s="5"/>
      <c r="D411" s="5"/>
      <c r="E411" s="5"/>
      <c r="F411" s="5"/>
      <c r="G411" s="129"/>
      <c r="H411" s="5"/>
      <c r="I411" s="5"/>
      <c r="J411" s="5"/>
      <c r="K411" s="5"/>
      <c r="L411" s="5"/>
      <c r="M411" s="5"/>
      <c r="N411" s="5"/>
      <c r="O411" s="5"/>
      <c r="P411" s="5"/>
      <c r="Q411" s="5"/>
      <c r="R411" s="5"/>
      <c r="S411" s="5"/>
      <c r="T411" s="5"/>
      <c r="U411" s="5"/>
      <c r="V411" s="5"/>
      <c r="W411" s="5"/>
      <c r="X411" s="5"/>
      <c r="Y411" s="5"/>
      <c r="Z411" s="5"/>
      <c r="AA411" s="5"/>
      <c r="AB411" s="5"/>
    </row>
    <row r="412" ht="15.75" customHeight="1">
      <c r="A412" s="5"/>
      <c r="B412" s="5"/>
      <c r="C412" s="5"/>
      <c r="D412" s="5"/>
      <c r="E412" s="5"/>
      <c r="F412" s="5"/>
      <c r="G412" s="129"/>
      <c r="H412" s="5"/>
      <c r="I412" s="5"/>
      <c r="J412" s="5"/>
      <c r="K412" s="5"/>
      <c r="L412" s="5"/>
      <c r="M412" s="5"/>
      <c r="N412" s="5"/>
      <c r="O412" s="5"/>
      <c r="P412" s="5"/>
      <c r="Q412" s="5"/>
      <c r="R412" s="5"/>
      <c r="S412" s="5"/>
      <c r="T412" s="5"/>
      <c r="U412" s="5"/>
      <c r="V412" s="5"/>
      <c r="W412" s="5"/>
      <c r="X412" s="5"/>
      <c r="Y412" s="5"/>
      <c r="Z412" s="5"/>
      <c r="AA412" s="5"/>
      <c r="AB412" s="5"/>
    </row>
    <row r="413" ht="15.75" customHeight="1">
      <c r="A413" s="5"/>
      <c r="B413" s="5"/>
      <c r="C413" s="5"/>
      <c r="D413" s="5"/>
      <c r="E413" s="5"/>
      <c r="F413" s="5"/>
      <c r="G413" s="129"/>
      <c r="H413" s="5"/>
      <c r="I413" s="5"/>
      <c r="J413" s="5"/>
      <c r="K413" s="5"/>
      <c r="L413" s="5"/>
      <c r="M413" s="5"/>
      <c r="N413" s="5"/>
      <c r="O413" s="5"/>
      <c r="P413" s="5"/>
      <c r="Q413" s="5"/>
      <c r="R413" s="5"/>
      <c r="S413" s="5"/>
      <c r="T413" s="5"/>
      <c r="U413" s="5"/>
      <c r="V413" s="5"/>
      <c r="W413" s="5"/>
      <c r="X413" s="5"/>
      <c r="Y413" s="5"/>
      <c r="Z413" s="5"/>
      <c r="AA413" s="5"/>
      <c r="AB413" s="5"/>
    </row>
    <row r="414" ht="15.75" customHeight="1">
      <c r="A414" s="5"/>
      <c r="B414" s="5"/>
      <c r="C414" s="5"/>
      <c r="D414" s="5"/>
      <c r="E414" s="5"/>
      <c r="F414" s="5"/>
      <c r="G414" s="129"/>
      <c r="H414" s="5"/>
      <c r="I414" s="5"/>
      <c r="J414" s="5"/>
      <c r="K414" s="5"/>
      <c r="L414" s="5"/>
      <c r="M414" s="5"/>
      <c r="N414" s="5"/>
      <c r="O414" s="5"/>
      <c r="P414" s="5"/>
      <c r="Q414" s="5"/>
      <c r="R414" s="5"/>
      <c r="S414" s="5"/>
      <c r="T414" s="5"/>
      <c r="U414" s="5"/>
      <c r="V414" s="5"/>
      <c r="W414" s="5"/>
      <c r="X414" s="5"/>
      <c r="Y414" s="5"/>
      <c r="Z414" s="5"/>
      <c r="AA414" s="5"/>
      <c r="AB414" s="5"/>
    </row>
    <row r="415" ht="15.75" customHeight="1">
      <c r="A415" s="5"/>
      <c r="B415" s="5"/>
      <c r="C415" s="5"/>
      <c r="D415" s="5"/>
      <c r="E415" s="5"/>
      <c r="F415" s="5"/>
      <c r="G415" s="129"/>
      <c r="H415" s="5"/>
      <c r="I415" s="5"/>
      <c r="J415" s="5"/>
      <c r="K415" s="5"/>
      <c r="L415" s="5"/>
      <c r="M415" s="5"/>
      <c r="N415" s="5"/>
      <c r="O415" s="5"/>
      <c r="P415" s="5"/>
      <c r="Q415" s="5"/>
      <c r="R415" s="5"/>
      <c r="S415" s="5"/>
      <c r="T415" s="5"/>
      <c r="U415" s="5"/>
      <c r="V415" s="5"/>
      <c r="W415" s="5"/>
      <c r="X415" s="5"/>
      <c r="Y415" s="5"/>
      <c r="Z415" s="5"/>
      <c r="AA415" s="5"/>
      <c r="AB415" s="5"/>
    </row>
    <row r="416" ht="15.75" customHeight="1">
      <c r="A416" s="5"/>
      <c r="B416" s="5"/>
      <c r="C416" s="5"/>
      <c r="D416" s="5"/>
      <c r="E416" s="5"/>
      <c r="F416" s="5"/>
      <c r="G416" s="129"/>
      <c r="H416" s="5"/>
      <c r="I416" s="5"/>
      <c r="J416" s="5"/>
      <c r="K416" s="5"/>
      <c r="L416" s="5"/>
      <c r="M416" s="5"/>
      <c r="N416" s="5"/>
      <c r="O416" s="5"/>
      <c r="P416" s="5"/>
      <c r="Q416" s="5"/>
      <c r="R416" s="5"/>
      <c r="S416" s="5"/>
      <c r="T416" s="5"/>
      <c r="U416" s="5"/>
      <c r="V416" s="5"/>
      <c r="W416" s="5"/>
      <c r="X416" s="5"/>
      <c r="Y416" s="5"/>
      <c r="Z416" s="5"/>
      <c r="AA416" s="5"/>
      <c r="AB416" s="5"/>
    </row>
    <row r="417" ht="15.75" customHeight="1">
      <c r="A417" s="5"/>
      <c r="B417" s="5"/>
      <c r="C417" s="5"/>
      <c r="D417" s="5"/>
      <c r="E417" s="5"/>
      <c r="F417" s="5"/>
      <c r="G417" s="129"/>
      <c r="H417" s="5"/>
      <c r="I417" s="5"/>
      <c r="J417" s="5"/>
      <c r="K417" s="5"/>
      <c r="L417" s="5"/>
      <c r="M417" s="5"/>
      <c r="N417" s="5"/>
      <c r="O417" s="5"/>
      <c r="P417" s="5"/>
      <c r="Q417" s="5"/>
      <c r="R417" s="5"/>
      <c r="S417" s="5"/>
      <c r="T417" s="5"/>
      <c r="U417" s="5"/>
      <c r="V417" s="5"/>
      <c r="W417" s="5"/>
      <c r="X417" s="5"/>
      <c r="Y417" s="5"/>
      <c r="Z417" s="5"/>
      <c r="AA417" s="5"/>
      <c r="AB417" s="5"/>
    </row>
    <row r="418" ht="15.75" customHeight="1">
      <c r="A418" s="5"/>
      <c r="B418" s="5"/>
      <c r="C418" s="5"/>
      <c r="D418" s="5"/>
      <c r="E418" s="5"/>
      <c r="F418" s="5"/>
      <c r="G418" s="129"/>
      <c r="H418" s="5"/>
      <c r="I418" s="5"/>
      <c r="J418" s="5"/>
      <c r="K418" s="5"/>
      <c r="L418" s="5"/>
      <c r="M418" s="5"/>
      <c r="N418" s="5"/>
      <c r="O418" s="5"/>
      <c r="P418" s="5"/>
      <c r="Q418" s="5"/>
      <c r="R418" s="5"/>
      <c r="S418" s="5"/>
      <c r="T418" s="5"/>
      <c r="U418" s="5"/>
      <c r="V418" s="5"/>
      <c r="W418" s="5"/>
      <c r="X418" s="5"/>
      <c r="Y418" s="5"/>
      <c r="Z418" s="5"/>
      <c r="AA418" s="5"/>
      <c r="AB418" s="5"/>
    </row>
    <row r="419" ht="15.75" customHeight="1">
      <c r="A419" s="5"/>
      <c r="B419" s="5"/>
      <c r="C419" s="5"/>
      <c r="D419" s="5"/>
      <c r="E419" s="5"/>
      <c r="F419" s="5"/>
      <c r="G419" s="129"/>
      <c r="H419" s="5"/>
      <c r="I419" s="5"/>
      <c r="J419" s="5"/>
      <c r="K419" s="5"/>
      <c r="L419" s="5"/>
      <c r="M419" s="5"/>
      <c r="N419" s="5"/>
      <c r="O419" s="5"/>
      <c r="P419" s="5"/>
      <c r="Q419" s="5"/>
      <c r="R419" s="5"/>
      <c r="S419" s="5"/>
      <c r="T419" s="5"/>
      <c r="U419" s="5"/>
      <c r="V419" s="5"/>
      <c r="W419" s="5"/>
      <c r="X419" s="5"/>
      <c r="Y419" s="5"/>
      <c r="Z419" s="5"/>
      <c r="AA419" s="5"/>
      <c r="AB419" s="5"/>
    </row>
    <row r="420" ht="15.75" customHeight="1">
      <c r="A420" s="5"/>
      <c r="B420" s="5"/>
      <c r="C420" s="5"/>
      <c r="D420" s="5"/>
      <c r="E420" s="5"/>
      <c r="F420" s="5"/>
      <c r="G420" s="129"/>
      <c r="H420" s="5"/>
      <c r="I420" s="5"/>
      <c r="J420" s="5"/>
      <c r="K420" s="5"/>
      <c r="L420" s="5"/>
      <c r="M420" s="5"/>
      <c r="N420" s="5"/>
      <c r="O420" s="5"/>
      <c r="P420" s="5"/>
      <c r="Q420" s="5"/>
      <c r="R420" s="5"/>
      <c r="S420" s="5"/>
      <c r="T420" s="5"/>
      <c r="U420" s="5"/>
      <c r="V420" s="5"/>
      <c r="W420" s="5"/>
      <c r="X420" s="5"/>
      <c r="Y420" s="5"/>
      <c r="Z420" s="5"/>
      <c r="AA420" s="5"/>
      <c r="AB420" s="5"/>
    </row>
    <row r="421" ht="15.75" customHeight="1">
      <c r="A421" s="5"/>
      <c r="B421" s="5"/>
      <c r="C421" s="5"/>
      <c r="D421" s="5"/>
      <c r="E421" s="5"/>
      <c r="F421" s="5"/>
      <c r="G421" s="129"/>
      <c r="H421" s="5"/>
      <c r="I421" s="5"/>
      <c r="J421" s="5"/>
      <c r="K421" s="5"/>
      <c r="L421" s="5"/>
      <c r="M421" s="5"/>
      <c r="N421" s="5"/>
      <c r="O421" s="5"/>
      <c r="P421" s="5"/>
      <c r="Q421" s="5"/>
      <c r="R421" s="5"/>
      <c r="S421" s="5"/>
      <c r="T421" s="5"/>
      <c r="U421" s="5"/>
      <c r="V421" s="5"/>
      <c r="W421" s="5"/>
      <c r="X421" s="5"/>
      <c r="Y421" s="5"/>
      <c r="Z421" s="5"/>
      <c r="AA421" s="5"/>
      <c r="AB421" s="5"/>
    </row>
    <row r="422" ht="15.75" customHeight="1">
      <c r="A422" s="5"/>
      <c r="B422" s="5"/>
      <c r="C422" s="5"/>
      <c r="D422" s="5"/>
      <c r="E422" s="5"/>
      <c r="F422" s="5"/>
      <c r="G422" s="129"/>
      <c r="H422" s="5"/>
      <c r="I422" s="5"/>
      <c r="J422" s="5"/>
      <c r="K422" s="5"/>
      <c r="L422" s="5"/>
      <c r="M422" s="5"/>
      <c r="N422" s="5"/>
      <c r="O422" s="5"/>
      <c r="P422" s="5"/>
      <c r="Q422" s="5"/>
      <c r="R422" s="5"/>
      <c r="S422" s="5"/>
      <c r="T422" s="5"/>
      <c r="U422" s="5"/>
      <c r="V422" s="5"/>
      <c r="W422" s="5"/>
      <c r="X422" s="5"/>
      <c r="Y422" s="5"/>
      <c r="Z422" s="5"/>
      <c r="AA422" s="5"/>
      <c r="AB422" s="5"/>
    </row>
    <row r="423" ht="15.75" customHeight="1">
      <c r="A423" s="5"/>
      <c r="B423" s="5"/>
      <c r="C423" s="5"/>
      <c r="D423" s="5"/>
      <c r="E423" s="5"/>
      <c r="F423" s="5"/>
      <c r="G423" s="129"/>
      <c r="H423" s="5"/>
      <c r="I423" s="5"/>
      <c r="J423" s="5"/>
      <c r="K423" s="5"/>
      <c r="L423" s="5"/>
      <c r="M423" s="5"/>
      <c r="N423" s="5"/>
      <c r="O423" s="5"/>
      <c r="P423" s="5"/>
      <c r="Q423" s="5"/>
      <c r="R423" s="5"/>
      <c r="S423" s="5"/>
      <c r="T423" s="5"/>
      <c r="U423" s="5"/>
      <c r="V423" s="5"/>
      <c r="W423" s="5"/>
      <c r="X423" s="5"/>
      <c r="Y423" s="5"/>
      <c r="Z423" s="5"/>
      <c r="AA423" s="5"/>
      <c r="AB423" s="5"/>
    </row>
    <row r="424" ht="15.75" customHeight="1">
      <c r="A424" s="5"/>
      <c r="B424" s="5"/>
      <c r="C424" s="5"/>
      <c r="D424" s="5"/>
      <c r="E424" s="5"/>
      <c r="F424" s="5"/>
      <c r="G424" s="129"/>
      <c r="H424" s="5"/>
      <c r="I424" s="5"/>
      <c r="J424" s="5"/>
      <c r="K424" s="5"/>
      <c r="L424" s="5"/>
      <c r="M424" s="5"/>
      <c r="N424" s="5"/>
      <c r="O424" s="5"/>
      <c r="P424" s="5"/>
      <c r="Q424" s="5"/>
      <c r="R424" s="5"/>
      <c r="S424" s="5"/>
      <c r="T424" s="5"/>
      <c r="U424" s="5"/>
      <c r="V424" s="5"/>
      <c r="W424" s="5"/>
      <c r="X424" s="5"/>
      <c r="Y424" s="5"/>
      <c r="Z424" s="5"/>
      <c r="AA424" s="5"/>
      <c r="AB424" s="5"/>
    </row>
    <row r="425" ht="15.75" customHeight="1">
      <c r="A425" s="5"/>
      <c r="B425" s="5"/>
      <c r="C425" s="5"/>
      <c r="D425" s="5"/>
      <c r="E425" s="5"/>
      <c r="F425" s="5"/>
      <c r="G425" s="129"/>
      <c r="H425" s="5"/>
      <c r="I425" s="5"/>
      <c r="J425" s="5"/>
      <c r="K425" s="5"/>
      <c r="L425" s="5"/>
      <c r="M425" s="5"/>
      <c r="N425" s="5"/>
      <c r="O425" s="5"/>
      <c r="P425" s="5"/>
      <c r="Q425" s="5"/>
      <c r="R425" s="5"/>
      <c r="S425" s="5"/>
      <c r="T425" s="5"/>
      <c r="U425" s="5"/>
      <c r="V425" s="5"/>
      <c r="W425" s="5"/>
      <c r="X425" s="5"/>
      <c r="Y425" s="5"/>
      <c r="Z425" s="5"/>
      <c r="AA425" s="5"/>
      <c r="AB425" s="5"/>
    </row>
    <row r="426" ht="15.75" customHeight="1">
      <c r="A426" s="5"/>
      <c r="B426" s="5"/>
      <c r="C426" s="5"/>
      <c r="D426" s="5"/>
      <c r="E426" s="5"/>
      <c r="F426" s="5"/>
      <c r="G426" s="129"/>
      <c r="H426" s="5"/>
      <c r="I426" s="5"/>
      <c r="J426" s="5"/>
      <c r="K426" s="5"/>
      <c r="L426" s="5"/>
      <c r="M426" s="5"/>
      <c r="N426" s="5"/>
      <c r="O426" s="5"/>
      <c r="P426" s="5"/>
      <c r="Q426" s="5"/>
      <c r="R426" s="5"/>
      <c r="S426" s="5"/>
      <c r="T426" s="5"/>
      <c r="U426" s="5"/>
      <c r="V426" s="5"/>
      <c r="W426" s="5"/>
      <c r="X426" s="5"/>
      <c r="Y426" s="5"/>
      <c r="Z426" s="5"/>
      <c r="AA426" s="5"/>
      <c r="AB426" s="5"/>
    </row>
    <row r="427" ht="15.75" customHeight="1">
      <c r="A427" s="5"/>
      <c r="B427" s="5"/>
      <c r="C427" s="5"/>
      <c r="D427" s="5"/>
      <c r="E427" s="5"/>
      <c r="F427" s="5"/>
      <c r="G427" s="129"/>
      <c r="H427" s="5"/>
      <c r="I427" s="5"/>
      <c r="J427" s="5"/>
      <c r="K427" s="5"/>
      <c r="L427" s="5"/>
      <c r="M427" s="5"/>
      <c r="N427" s="5"/>
      <c r="O427" s="5"/>
      <c r="P427" s="5"/>
      <c r="Q427" s="5"/>
      <c r="R427" s="5"/>
      <c r="S427" s="5"/>
      <c r="T427" s="5"/>
      <c r="U427" s="5"/>
      <c r="V427" s="5"/>
      <c r="W427" s="5"/>
      <c r="X427" s="5"/>
      <c r="Y427" s="5"/>
      <c r="Z427" s="5"/>
      <c r="AA427" s="5"/>
      <c r="AB427" s="5"/>
    </row>
    <row r="428" ht="15.75" customHeight="1">
      <c r="A428" s="5"/>
      <c r="B428" s="5"/>
      <c r="C428" s="5"/>
      <c r="D428" s="5"/>
      <c r="E428" s="5"/>
      <c r="F428" s="5"/>
      <c r="G428" s="129"/>
      <c r="H428" s="5"/>
      <c r="I428" s="5"/>
      <c r="J428" s="5"/>
      <c r="K428" s="5"/>
      <c r="L428" s="5"/>
      <c r="M428" s="5"/>
      <c r="N428" s="5"/>
      <c r="O428" s="5"/>
      <c r="P428" s="5"/>
      <c r="Q428" s="5"/>
      <c r="R428" s="5"/>
      <c r="S428" s="5"/>
      <c r="T428" s="5"/>
      <c r="U428" s="5"/>
      <c r="V428" s="5"/>
      <c r="W428" s="5"/>
      <c r="X428" s="5"/>
      <c r="Y428" s="5"/>
      <c r="Z428" s="5"/>
      <c r="AA428" s="5"/>
      <c r="AB428" s="5"/>
    </row>
    <row r="429" ht="15.75" customHeight="1">
      <c r="A429" s="5"/>
      <c r="B429" s="5"/>
      <c r="C429" s="5"/>
      <c r="D429" s="5"/>
      <c r="E429" s="5"/>
      <c r="F429" s="5"/>
      <c r="G429" s="129"/>
      <c r="H429" s="5"/>
      <c r="I429" s="5"/>
      <c r="J429" s="5"/>
      <c r="K429" s="5"/>
      <c r="L429" s="5"/>
      <c r="M429" s="5"/>
      <c r="N429" s="5"/>
      <c r="O429" s="5"/>
      <c r="P429" s="5"/>
      <c r="Q429" s="5"/>
      <c r="R429" s="5"/>
      <c r="S429" s="5"/>
      <c r="T429" s="5"/>
      <c r="U429" s="5"/>
      <c r="V429" s="5"/>
      <c r="W429" s="5"/>
      <c r="X429" s="5"/>
      <c r="Y429" s="5"/>
      <c r="Z429" s="5"/>
      <c r="AA429" s="5"/>
      <c r="AB429" s="5"/>
    </row>
    <row r="430" ht="15.75" customHeight="1">
      <c r="A430" s="5"/>
      <c r="B430" s="5"/>
      <c r="C430" s="5"/>
      <c r="D430" s="5"/>
      <c r="E430" s="5"/>
      <c r="F430" s="5"/>
      <c r="G430" s="129"/>
      <c r="H430" s="5"/>
      <c r="I430" s="5"/>
      <c r="J430" s="5"/>
      <c r="K430" s="5"/>
      <c r="L430" s="5"/>
      <c r="M430" s="5"/>
      <c r="N430" s="5"/>
      <c r="O430" s="5"/>
      <c r="P430" s="5"/>
      <c r="Q430" s="5"/>
      <c r="R430" s="5"/>
      <c r="S430" s="5"/>
      <c r="T430" s="5"/>
      <c r="U430" s="5"/>
      <c r="V430" s="5"/>
      <c r="W430" s="5"/>
      <c r="X430" s="5"/>
      <c r="Y430" s="5"/>
      <c r="Z430" s="5"/>
      <c r="AA430" s="5"/>
      <c r="AB430" s="5"/>
    </row>
    <row r="431" ht="15.75" customHeight="1">
      <c r="A431" s="5"/>
      <c r="B431" s="5"/>
      <c r="C431" s="5"/>
      <c r="D431" s="5"/>
      <c r="E431" s="5"/>
      <c r="F431" s="5"/>
      <c r="G431" s="129"/>
      <c r="H431" s="5"/>
      <c r="I431" s="5"/>
      <c r="J431" s="5"/>
      <c r="K431" s="5"/>
      <c r="L431" s="5"/>
      <c r="M431" s="5"/>
      <c r="N431" s="5"/>
      <c r="O431" s="5"/>
      <c r="P431" s="5"/>
      <c r="Q431" s="5"/>
      <c r="R431" s="5"/>
      <c r="S431" s="5"/>
      <c r="T431" s="5"/>
      <c r="U431" s="5"/>
      <c r="V431" s="5"/>
      <c r="W431" s="5"/>
      <c r="X431" s="5"/>
      <c r="Y431" s="5"/>
      <c r="Z431" s="5"/>
      <c r="AA431" s="5"/>
      <c r="AB431" s="5"/>
    </row>
    <row r="432" ht="15.75" customHeight="1">
      <c r="A432" s="5"/>
      <c r="B432" s="5"/>
      <c r="C432" s="5"/>
      <c r="D432" s="5"/>
      <c r="E432" s="5"/>
      <c r="F432" s="5"/>
      <c r="G432" s="129"/>
      <c r="H432" s="5"/>
      <c r="I432" s="5"/>
      <c r="J432" s="5"/>
      <c r="K432" s="5"/>
      <c r="L432" s="5"/>
      <c r="M432" s="5"/>
      <c r="N432" s="5"/>
      <c r="O432" s="5"/>
      <c r="P432" s="5"/>
      <c r="Q432" s="5"/>
      <c r="R432" s="5"/>
      <c r="S432" s="5"/>
      <c r="T432" s="5"/>
      <c r="U432" s="5"/>
      <c r="V432" s="5"/>
      <c r="W432" s="5"/>
      <c r="X432" s="5"/>
      <c r="Y432" s="5"/>
      <c r="Z432" s="5"/>
      <c r="AA432" s="5"/>
      <c r="AB432" s="5"/>
    </row>
    <row r="433" ht="15.75" customHeight="1">
      <c r="A433" s="5"/>
      <c r="B433" s="5"/>
      <c r="C433" s="5"/>
      <c r="D433" s="5"/>
      <c r="E433" s="5"/>
      <c r="F433" s="5"/>
      <c r="G433" s="129"/>
      <c r="H433" s="5"/>
      <c r="I433" s="5"/>
      <c r="J433" s="5"/>
      <c r="K433" s="5"/>
      <c r="L433" s="5"/>
      <c r="M433" s="5"/>
      <c r="N433" s="5"/>
      <c r="O433" s="5"/>
      <c r="P433" s="5"/>
      <c r="Q433" s="5"/>
      <c r="R433" s="5"/>
      <c r="S433" s="5"/>
      <c r="T433" s="5"/>
      <c r="U433" s="5"/>
      <c r="V433" s="5"/>
      <c r="W433" s="5"/>
      <c r="X433" s="5"/>
      <c r="Y433" s="5"/>
      <c r="Z433" s="5"/>
      <c r="AA433" s="5"/>
      <c r="AB433" s="5"/>
    </row>
    <row r="434" ht="15.75" customHeight="1">
      <c r="A434" s="5"/>
      <c r="B434" s="5"/>
      <c r="C434" s="5"/>
      <c r="D434" s="5"/>
      <c r="E434" s="5"/>
      <c r="F434" s="5"/>
      <c r="G434" s="129"/>
      <c r="H434" s="5"/>
      <c r="I434" s="5"/>
      <c r="J434" s="5"/>
      <c r="K434" s="5"/>
      <c r="L434" s="5"/>
      <c r="M434" s="5"/>
      <c r="N434" s="5"/>
      <c r="O434" s="5"/>
      <c r="P434" s="5"/>
      <c r="Q434" s="5"/>
      <c r="R434" s="5"/>
      <c r="S434" s="5"/>
      <c r="T434" s="5"/>
      <c r="U434" s="5"/>
      <c r="V434" s="5"/>
      <c r="W434" s="5"/>
      <c r="X434" s="5"/>
      <c r="Y434" s="5"/>
      <c r="Z434" s="5"/>
      <c r="AA434" s="5"/>
      <c r="AB434" s="5"/>
    </row>
    <row r="435" ht="15.75" customHeight="1">
      <c r="A435" s="5"/>
      <c r="B435" s="5"/>
      <c r="C435" s="5"/>
      <c r="D435" s="5"/>
      <c r="E435" s="5"/>
      <c r="F435" s="5"/>
      <c r="G435" s="129"/>
      <c r="H435" s="5"/>
      <c r="I435" s="5"/>
      <c r="J435" s="5"/>
      <c r="K435" s="5"/>
      <c r="L435" s="5"/>
      <c r="M435" s="5"/>
      <c r="N435" s="5"/>
      <c r="O435" s="5"/>
      <c r="P435" s="5"/>
      <c r="Q435" s="5"/>
      <c r="R435" s="5"/>
      <c r="S435" s="5"/>
      <c r="T435" s="5"/>
      <c r="U435" s="5"/>
      <c r="V435" s="5"/>
      <c r="W435" s="5"/>
      <c r="X435" s="5"/>
      <c r="Y435" s="5"/>
      <c r="Z435" s="5"/>
      <c r="AA435" s="5"/>
      <c r="AB435" s="5"/>
    </row>
    <row r="436" ht="15.75" customHeight="1">
      <c r="A436" s="5"/>
      <c r="B436" s="5"/>
      <c r="C436" s="5"/>
      <c r="D436" s="5"/>
      <c r="E436" s="5"/>
      <c r="F436" s="5"/>
      <c r="G436" s="129"/>
      <c r="H436" s="5"/>
      <c r="I436" s="5"/>
      <c r="J436" s="5"/>
      <c r="K436" s="5"/>
      <c r="L436" s="5"/>
      <c r="M436" s="5"/>
      <c r="N436" s="5"/>
      <c r="O436" s="5"/>
      <c r="P436" s="5"/>
      <c r="Q436" s="5"/>
      <c r="R436" s="5"/>
      <c r="S436" s="5"/>
      <c r="T436" s="5"/>
      <c r="U436" s="5"/>
      <c r="V436" s="5"/>
      <c r="W436" s="5"/>
      <c r="X436" s="5"/>
      <c r="Y436" s="5"/>
      <c r="Z436" s="5"/>
      <c r="AA436" s="5"/>
      <c r="AB436" s="5"/>
    </row>
    <row r="437" ht="15.75" customHeight="1">
      <c r="A437" s="5"/>
      <c r="B437" s="5"/>
      <c r="C437" s="5"/>
      <c r="D437" s="5"/>
      <c r="E437" s="5"/>
      <c r="F437" s="5"/>
      <c r="G437" s="129"/>
      <c r="H437" s="5"/>
      <c r="I437" s="5"/>
      <c r="J437" s="5"/>
      <c r="K437" s="5"/>
      <c r="L437" s="5"/>
      <c r="M437" s="5"/>
      <c r="N437" s="5"/>
      <c r="O437" s="5"/>
      <c r="P437" s="5"/>
      <c r="Q437" s="5"/>
      <c r="R437" s="5"/>
      <c r="S437" s="5"/>
      <c r="T437" s="5"/>
      <c r="U437" s="5"/>
      <c r="V437" s="5"/>
      <c r="W437" s="5"/>
      <c r="X437" s="5"/>
      <c r="Y437" s="5"/>
      <c r="Z437" s="5"/>
      <c r="AA437" s="5"/>
      <c r="AB437" s="5"/>
    </row>
    <row r="438" ht="15.75" customHeight="1">
      <c r="A438" s="5"/>
      <c r="B438" s="5"/>
      <c r="C438" s="5"/>
      <c r="D438" s="5"/>
      <c r="E438" s="5"/>
      <c r="F438" s="5"/>
      <c r="G438" s="129"/>
      <c r="H438" s="5"/>
      <c r="I438" s="5"/>
      <c r="J438" s="5"/>
      <c r="K438" s="5"/>
      <c r="L438" s="5"/>
      <c r="M438" s="5"/>
      <c r="N438" s="5"/>
      <c r="O438" s="5"/>
      <c r="P438" s="5"/>
      <c r="Q438" s="5"/>
      <c r="R438" s="5"/>
      <c r="S438" s="5"/>
      <c r="T438" s="5"/>
      <c r="U438" s="5"/>
      <c r="V438" s="5"/>
      <c r="W438" s="5"/>
      <c r="X438" s="5"/>
      <c r="Y438" s="5"/>
      <c r="Z438" s="5"/>
      <c r="AA438" s="5"/>
      <c r="AB438" s="5"/>
    </row>
    <row r="439" ht="15.75" customHeight="1">
      <c r="A439" s="5"/>
      <c r="B439" s="5"/>
      <c r="C439" s="5"/>
      <c r="D439" s="5"/>
      <c r="E439" s="5"/>
      <c r="F439" s="5"/>
      <c r="G439" s="129"/>
      <c r="H439" s="5"/>
      <c r="I439" s="5"/>
      <c r="J439" s="5"/>
      <c r="K439" s="5"/>
      <c r="L439" s="5"/>
      <c r="M439" s="5"/>
      <c r="N439" s="5"/>
      <c r="O439" s="5"/>
      <c r="P439" s="5"/>
      <c r="Q439" s="5"/>
      <c r="R439" s="5"/>
      <c r="S439" s="5"/>
      <c r="T439" s="5"/>
      <c r="U439" s="5"/>
      <c r="V439" s="5"/>
      <c r="W439" s="5"/>
      <c r="X439" s="5"/>
      <c r="Y439" s="5"/>
      <c r="Z439" s="5"/>
      <c r="AA439" s="5"/>
      <c r="AB439" s="5"/>
    </row>
    <row r="440" ht="15.75" customHeight="1">
      <c r="A440" s="5"/>
      <c r="B440" s="5"/>
      <c r="C440" s="5"/>
      <c r="D440" s="5"/>
      <c r="E440" s="5"/>
      <c r="F440" s="5"/>
      <c r="G440" s="129"/>
      <c r="H440" s="5"/>
      <c r="I440" s="5"/>
      <c r="J440" s="5"/>
      <c r="K440" s="5"/>
      <c r="L440" s="5"/>
      <c r="M440" s="5"/>
      <c r="N440" s="5"/>
      <c r="O440" s="5"/>
      <c r="P440" s="5"/>
      <c r="Q440" s="5"/>
      <c r="R440" s="5"/>
      <c r="S440" s="5"/>
      <c r="T440" s="5"/>
      <c r="U440" s="5"/>
      <c r="V440" s="5"/>
      <c r="W440" s="5"/>
      <c r="X440" s="5"/>
      <c r="Y440" s="5"/>
      <c r="Z440" s="5"/>
      <c r="AA440" s="5"/>
      <c r="AB440" s="5"/>
    </row>
    <row r="441" ht="15.75" customHeight="1">
      <c r="A441" s="5"/>
      <c r="B441" s="5"/>
      <c r="C441" s="5"/>
      <c r="D441" s="5"/>
      <c r="E441" s="5"/>
      <c r="F441" s="5"/>
      <c r="G441" s="129"/>
      <c r="H441" s="5"/>
      <c r="I441" s="5"/>
      <c r="J441" s="5"/>
      <c r="K441" s="5"/>
      <c r="L441" s="5"/>
      <c r="M441" s="5"/>
      <c r="N441" s="5"/>
      <c r="O441" s="5"/>
      <c r="P441" s="5"/>
      <c r="Q441" s="5"/>
      <c r="R441" s="5"/>
      <c r="S441" s="5"/>
      <c r="T441" s="5"/>
      <c r="U441" s="5"/>
      <c r="V441" s="5"/>
      <c r="W441" s="5"/>
      <c r="X441" s="5"/>
      <c r="Y441" s="5"/>
      <c r="Z441" s="5"/>
      <c r="AA441" s="5"/>
      <c r="AB441" s="5"/>
    </row>
    <row r="442" ht="15.75" customHeight="1">
      <c r="A442" s="5"/>
      <c r="B442" s="5"/>
      <c r="C442" s="5"/>
      <c r="D442" s="5"/>
      <c r="E442" s="5"/>
      <c r="F442" s="5"/>
      <c r="G442" s="129"/>
      <c r="H442" s="5"/>
      <c r="I442" s="5"/>
      <c r="J442" s="5"/>
      <c r="K442" s="5"/>
      <c r="L442" s="5"/>
      <c r="M442" s="5"/>
      <c r="N442" s="5"/>
      <c r="O442" s="5"/>
      <c r="P442" s="5"/>
      <c r="Q442" s="5"/>
      <c r="R442" s="5"/>
      <c r="S442" s="5"/>
      <c r="T442" s="5"/>
      <c r="U442" s="5"/>
      <c r="V442" s="5"/>
      <c r="W442" s="5"/>
      <c r="X442" s="5"/>
      <c r="Y442" s="5"/>
      <c r="Z442" s="5"/>
      <c r="AA442" s="5"/>
      <c r="AB442" s="5"/>
    </row>
    <row r="443" ht="15.75" customHeight="1">
      <c r="A443" s="5"/>
      <c r="B443" s="5"/>
      <c r="C443" s="5"/>
      <c r="D443" s="5"/>
      <c r="E443" s="5"/>
      <c r="F443" s="5"/>
      <c r="G443" s="129"/>
      <c r="H443" s="5"/>
      <c r="I443" s="5"/>
      <c r="J443" s="5"/>
      <c r="K443" s="5"/>
      <c r="L443" s="5"/>
      <c r="M443" s="5"/>
      <c r="N443" s="5"/>
      <c r="O443" s="5"/>
      <c r="P443" s="5"/>
      <c r="Q443" s="5"/>
      <c r="R443" s="5"/>
      <c r="S443" s="5"/>
      <c r="T443" s="5"/>
      <c r="U443" s="5"/>
      <c r="V443" s="5"/>
      <c r="W443" s="5"/>
      <c r="X443" s="5"/>
      <c r="Y443" s="5"/>
      <c r="Z443" s="5"/>
      <c r="AA443" s="5"/>
      <c r="AB443" s="5"/>
    </row>
    <row r="444" ht="15.75" customHeight="1">
      <c r="A444" s="5"/>
      <c r="B444" s="5"/>
      <c r="C444" s="5"/>
      <c r="D444" s="5"/>
      <c r="E444" s="5"/>
      <c r="F444" s="5"/>
      <c r="G444" s="129"/>
      <c r="H444" s="5"/>
      <c r="I444" s="5"/>
      <c r="J444" s="5"/>
      <c r="K444" s="5"/>
      <c r="L444" s="5"/>
      <c r="M444" s="5"/>
      <c r="N444" s="5"/>
      <c r="O444" s="5"/>
      <c r="P444" s="5"/>
      <c r="Q444" s="5"/>
      <c r="R444" s="5"/>
      <c r="S444" s="5"/>
      <c r="T444" s="5"/>
      <c r="U444" s="5"/>
      <c r="V444" s="5"/>
      <c r="W444" s="5"/>
      <c r="X444" s="5"/>
      <c r="Y444" s="5"/>
      <c r="Z444" s="5"/>
      <c r="AA444" s="5"/>
      <c r="AB444" s="5"/>
    </row>
    <row r="445" ht="15.75" customHeight="1">
      <c r="A445" s="5"/>
      <c r="B445" s="5"/>
      <c r="C445" s="5"/>
      <c r="D445" s="5"/>
      <c r="E445" s="5"/>
      <c r="F445" s="5"/>
      <c r="G445" s="129"/>
      <c r="H445" s="5"/>
      <c r="I445" s="5"/>
      <c r="J445" s="5"/>
      <c r="K445" s="5"/>
      <c r="L445" s="5"/>
      <c r="M445" s="5"/>
      <c r="N445" s="5"/>
      <c r="O445" s="5"/>
      <c r="P445" s="5"/>
      <c r="Q445" s="5"/>
      <c r="R445" s="5"/>
      <c r="S445" s="5"/>
      <c r="T445" s="5"/>
      <c r="U445" s="5"/>
      <c r="V445" s="5"/>
      <c r="W445" s="5"/>
      <c r="X445" s="5"/>
      <c r="Y445" s="5"/>
      <c r="Z445" s="5"/>
      <c r="AA445" s="5"/>
      <c r="AB445" s="5"/>
    </row>
    <row r="446" ht="15.75" customHeight="1">
      <c r="A446" s="5"/>
      <c r="B446" s="5"/>
      <c r="C446" s="5"/>
      <c r="D446" s="5"/>
      <c r="E446" s="5"/>
      <c r="F446" s="5"/>
      <c r="G446" s="129"/>
      <c r="H446" s="5"/>
      <c r="I446" s="5"/>
      <c r="J446" s="5"/>
      <c r="K446" s="5"/>
      <c r="L446" s="5"/>
      <c r="M446" s="5"/>
      <c r="N446" s="5"/>
      <c r="O446" s="5"/>
      <c r="P446" s="5"/>
      <c r="Q446" s="5"/>
      <c r="R446" s="5"/>
      <c r="S446" s="5"/>
      <c r="T446" s="5"/>
      <c r="U446" s="5"/>
      <c r="V446" s="5"/>
      <c r="W446" s="5"/>
      <c r="X446" s="5"/>
      <c r="Y446" s="5"/>
      <c r="Z446" s="5"/>
      <c r="AA446" s="5"/>
      <c r="AB446" s="5"/>
    </row>
    <row r="447" ht="15.75" customHeight="1">
      <c r="A447" s="5"/>
      <c r="B447" s="5"/>
      <c r="C447" s="5"/>
      <c r="D447" s="5"/>
      <c r="E447" s="5"/>
      <c r="F447" s="5"/>
      <c r="G447" s="129"/>
      <c r="H447" s="5"/>
      <c r="I447" s="5"/>
      <c r="J447" s="5"/>
      <c r="K447" s="5"/>
      <c r="L447" s="5"/>
      <c r="M447" s="5"/>
      <c r="N447" s="5"/>
      <c r="O447" s="5"/>
      <c r="P447" s="5"/>
      <c r="Q447" s="5"/>
      <c r="R447" s="5"/>
      <c r="S447" s="5"/>
      <c r="T447" s="5"/>
      <c r="U447" s="5"/>
      <c r="V447" s="5"/>
      <c r="W447" s="5"/>
      <c r="X447" s="5"/>
      <c r="Y447" s="5"/>
      <c r="Z447" s="5"/>
      <c r="AA447" s="5"/>
      <c r="AB447" s="5"/>
    </row>
    <row r="448" ht="15.75" customHeight="1">
      <c r="A448" s="5"/>
      <c r="B448" s="5"/>
      <c r="C448" s="5"/>
      <c r="D448" s="5"/>
      <c r="E448" s="5"/>
      <c r="F448" s="5"/>
      <c r="G448" s="129"/>
      <c r="H448" s="5"/>
      <c r="I448" s="5"/>
      <c r="J448" s="5"/>
      <c r="K448" s="5"/>
      <c r="L448" s="5"/>
      <c r="M448" s="5"/>
      <c r="N448" s="5"/>
      <c r="O448" s="5"/>
      <c r="P448" s="5"/>
      <c r="Q448" s="5"/>
      <c r="R448" s="5"/>
      <c r="S448" s="5"/>
      <c r="T448" s="5"/>
      <c r="U448" s="5"/>
      <c r="V448" s="5"/>
      <c r="W448" s="5"/>
      <c r="X448" s="5"/>
      <c r="Y448" s="5"/>
      <c r="Z448" s="5"/>
      <c r="AA448" s="5"/>
      <c r="AB448" s="5"/>
    </row>
    <row r="449" ht="15.75" customHeight="1">
      <c r="A449" s="5"/>
      <c r="B449" s="5"/>
      <c r="C449" s="5"/>
      <c r="D449" s="5"/>
      <c r="E449" s="5"/>
      <c r="F449" s="5"/>
      <c r="G449" s="129"/>
      <c r="H449" s="5"/>
      <c r="I449" s="5"/>
      <c r="J449" s="5"/>
      <c r="K449" s="5"/>
      <c r="L449" s="5"/>
      <c r="M449" s="5"/>
      <c r="N449" s="5"/>
      <c r="O449" s="5"/>
      <c r="P449" s="5"/>
      <c r="Q449" s="5"/>
      <c r="R449" s="5"/>
      <c r="S449" s="5"/>
      <c r="T449" s="5"/>
      <c r="U449" s="5"/>
      <c r="V449" s="5"/>
      <c r="W449" s="5"/>
      <c r="X449" s="5"/>
      <c r="Y449" s="5"/>
      <c r="Z449" s="5"/>
      <c r="AA449" s="5"/>
      <c r="AB449" s="5"/>
    </row>
    <row r="450" ht="15.75" customHeight="1">
      <c r="A450" s="5"/>
      <c r="B450" s="5"/>
      <c r="C450" s="5"/>
      <c r="D450" s="5"/>
      <c r="E450" s="5"/>
      <c r="F450" s="5"/>
      <c r="G450" s="129"/>
      <c r="H450" s="5"/>
      <c r="I450" s="5"/>
      <c r="J450" s="5"/>
      <c r="K450" s="5"/>
      <c r="L450" s="5"/>
      <c r="M450" s="5"/>
      <c r="N450" s="5"/>
      <c r="O450" s="5"/>
      <c r="P450" s="5"/>
      <c r="Q450" s="5"/>
      <c r="R450" s="5"/>
      <c r="S450" s="5"/>
      <c r="T450" s="5"/>
      <c r="U450" s="5"/>
      <c r="V450" s="5"/>
      <c r="W450" s="5"/>
      <c r="X450" s="5"/>
      <c r="Y450" s="5"/>
      <c r="Z450" s="5"/>
      <c r="AA450" s="5"/>
      <c r="AB450" s="5"/>
    </row>
    <row r="451" ht="15.75" customHeight="1">
      <c r="A451" s="5"/>
      <c r="B451" s="5"/>
      <c r="C451" s="5"/>
      <c r="D451" s="5"/>
      <c r="E451" s="5"/>
      <c r="F451" s="5"/>
      <c r="G451" s="129"/>
      <c r="H451" s="5"/>
      <c r="I451" s="5"/>
      <c r="J451" s="5"/>
      <c r="K451" s="5"/>
      <c r="L451" s="5"/>
      <c r="M451" s="5"/>
      <c r="N451" s="5"/>
      <c r="O451" s="5"/>
      <c r="P451" s="5"/>
      <c r="Q451" s="5"/>
      <c r="R451" s="5"/>
      <c r="S451" s="5"/>
      <c r="T451" s="5"/>
      <c r="U451" s="5"/>
      <c r="V451" s="5"/>
      <c r="W451" s="5"/>
      <c r="X451" s="5"/>
      <c r="Y451" s="5"/>
      <c r="Z451" s="5"/>
      <c r="AA451" s="5"/>
      <c r="AB451" s="5"/>
    </row>
    <row r="452" ht="15.75" customHeight="1">
      <c r="A452" s="5"/>
      <c r="B452" s="5"/>
      <c r="C452" s="5"/>
      <c r="D452" s="5"/>
      <c r="E452" s="5"/>
      <c r="F452" s="5"/>
      <c r="G452" s="129"/>
      <c r="H452" s="5"/>
      <c r="I452" s="5"/>
      <c r="J452" s="5"/>
      <c r="K452" s="5"/>
      <c r="L452" s="5"/>
      <c r="M452" s="5"/>
      <c r="N452" s="5"/>
      <c r="O452" s="5"/>
      <c r="P452" s="5"/>
      <c r="Q452" s="5"/>
      <c r="R452" s="5"/>
      <c r="S452" s="5"/>
      <c r="T452" s="5"/>
      <c r="U452" s="5"/>
      <c r="V452" s="5"/>
      <c r="W452" s="5"/>
      <c r="X452" s="5"/>
      <c r="Y452" s="5"/>
      <c r="Z452" s="5"/>
      <c r="AA452" s="5"/>
      <c r="AB452" s="5"/>
    </row>
    <row r="453" ht="15.75" customHeight="1">
      <c r="A453" s="5"/>
      <c r="B453" s="5"/>
      <c r="C453" s="5"/>
      <c r="D453" s="5"/>
      <c r="E453" s="5"/>
      <c r="F453" s="5"/>
      <c r="G453" s="129"/>
      <c r="H453" s="5"/>
      <c r="I453" s="5"/>
      <c r="J453" s="5"/>
      <c r="K453" s="5"/>
      <c r="L453" s="5"/>
      <c r="M453" s="5"/>
      <c r="N453" s="5"/>
      <c r="O453" s="5"/>
      <c r="P453" s="5"/>
      <c r="Q453" s="5"/>
      <c r="R453" s="5"/>
      <c r="S453" s="5"/>
      <c r="T453" s="5"/>
      <c r="U453" s="5"/>
      <c r="V453" s="5"/>
      <c r="W453" s="5"/>
      <c r="X453" s="5"/>
      <c r="Y453" s="5"/>
      <c r="Z453" s="5"/>
      <c r="AA453" s="5"/>
      <c r="AB453" s="5"/>
    </row>
    <row r="454" ht="15.75" customHeight="1">
      <c r="A454" s="5"/>
      <c r="B454" s="5"/>
      <c r="C454" s="5"/>
      <c r="D454" s="5"/>
      <c r="E454" s="5"/>
      <c r="F454" s="5"/>
      <c r="G454" s="129"/>
      <c r="H454" s="5"/>
      <c r="I454" s="5"/>
      <c r="J454" s="5"/>
      <c r="K454" s="5"/>
      <c r="L454" s="5"/>
      <c r="M454" s="5"/>
      <c r="N454" s="5"/>
      <c r="O454" s="5"/>
      <c r="P454" s="5"/>
      <c r="Q454" s="5"/>
      <c r="R454" s="5"/>
      <c r="S454" s="5"/>
      <c r="T454" s="5"/>
      <c r="U454" s="5"/>
      <c r="V454" s="5"/>
      <c r="W454" s="5"/>
      <c r="X454" s="5"/>
      <c r="Y454" s="5"/>
      <c r="Z454" s="5"/>
      <c r="AA454" s="5"/>
      <c r="AB454" s="5"/>
    </row>
    <row r="455" ht="15.75" customHeight="1">
      <c r="A455" s="5"/>
      <c r="B455" s="5"/>
      <c r="C455" s="5"/>
      <c r="D455" s="5"/>
      <c r="E455" s="5"/>
      <c r="F455" s="5"/>
      <c r="G455" s="129"/>
      <c r="H455" s="5"/>
      <c r="I455" s="5"/>
      <c r="J455" s="5"/>
      <c r="K455" s="5"/>
      <c r="L455" s="5"/>
      <c r="M455" s="5"/>
      <c r="N455" s="5"/>
      <c r="O455" s="5"/>
      <c r="P455" s="5"/>
      <c r="Q455" s="5"/>
      <c r="R455" s="5"/>
      <c r="S455" s="5"/>
      <c r="T455" s="5"/>
      <c r="U455" s="5"/>
      <c r="V455" s="5"/>
      <c r="W455" s="5"/>
      <c r="X455" s="5"/>
      <c r="Y455" s="5"/>
      <c r="Z455" s="5"/>
      <c r="AA455" s="5"/>
      <c r="AB455" s="5"/>
    </row>
    <row r="456" ht="15.75" customHeight="1">
      <c r="A456" s="5"/>
      <c r="B456" s="5"/>
      <c r="C456" s="5"/>
      <c r="D456" s="5"/>
      <c r="E456" s="5"/>
      <c r="F456" s="5"/>
      <c r="G456" s="129"/>
      <c r="H456" s="5"/>
      <c r="I456" s="5"/>
      <c r="J456" s="5"/>
      <c r="K456" s="5"/>
      <c r="L456" s="5"/>
      <c r="M456" s="5"/>
      <c r="N456" s="5"/>
      <c r="O456" s="5"/>
      <c r="P456" s="5"/>
      <c r="Q456" s="5"/>
      <c r="R456" s="5"/>
      <c r="S456" s="5"/>
      <c r="T456" s="5"/>
      <c r="U456" s="5"/>
      <c r="V456" s="5"/>
      <c r="W456" s="5"/>
      <c r="X456" s="5"/>
      <c r="Y456" s="5"/>
      <c r="Z456" s="5"/>
      <c r="AA456" s="5"/>
      <c r="AB456" s="5"/>
    </row>
    <row r="457" ht="15.75" customHeight="1">
      <c r="A457" s="5"/>
      <c r="B457" s="5"/>
      <c r="C457" s="5"/>
      <c r="D457" s="5"/>
      <c r="E457" s="5"/>
      <c r="F457" s="5"/>
      <c r="G457" s="129"/>
      <c r="H457" s="5"/>
      <c r="I457" s="5"/>
      <c r="J457" s="5"/>
      <c r="K457" s="5"/>
      <c r="L457" s="5"/>
      <c r="M457" s="5"/>
      <c r="N457" s="5"/>
      <c r="O457" s="5"/>
      <c r="P457" s="5"/>
      <c r="Q457" s="5"/>
      <c r="R457" s="5"/>
      <c r="S457" s="5"/>
      <c r="T457" s="5"/>
      <c r="U457" s="5"/>
      <c r="V457" s="5"/>
      <c r="W457" s="5"/>
      <c r="X457" s="5"/>
      <c r="Y457" s="5"/>
      <c r="Z457" s="5"/>
      <c r="AA457" s="5"/>
      <c r="AB457" s="5"/>
    </row>
    <row r="458" ht="15.75" customHeight="1">
      <c r="A458" s="5"/>
      <c r="B458" s="5"/>
      <c r="C458" s="5"/>
      <c r="D458" s="5"/>
      <c r="E458" s="5"/>
      <c r="F458" s="5"/>
      <c r="G458" s="129"/>
      <c r="H458" s="5"/>
      <c r="I458" s="5"/>
      <c r="J458" s="5"/>
      <c r="K458" s="5"/>
      <c r="L458" s="5"/>
      <c r="M458" s="5"/>
      <c r="N458" s="5"/>
      <c r="O458" s="5"/>
      <c r="P458" s="5"/>
      <c r="Q458" s="5"/>
      <c r="R458" s="5"/>
      <c r="S458" s="5"/>
      <c r="T458" s="5"/>
      <c r="U458" s="5"/>
      <c r="V458" s="5"/>
      <c r="W458" s="5"/>
      <c r="X458" s="5"/>
      <c r="Y458" s="5"/>
      <c r="Z458" s="5"/>
      <c r="AA458" s="5"/>
      <c r="AB458" s="5"/>
    </row>
    <row r="459" ht="15.75" customHeight="1">
      <c r="A459" s="5"/>
      <c r="B459" s="5"/>
      <c r="C459" s="5"/>
      <c r="D459" s="5"/>
      <c r="E459" s="5"/>
      <c r="F459" s="5"/>
      <c r="G459" s="129"/>
      <c r="H459" s="5"/>
      <c r="I459" s="5"/>
      <c r="J459" s="5"/>
      <c r="K459" s="5"/>
      <c r="L459" s="5"/>
      <c r="M459" s="5"/>
      <c r="N459" s="5"/>
      <c r="O459" s="5"/>
      <c r="P459" s="5"/>
      <c r="Q459" s="5"/>
      <c r="R459" s="5"/>
      <c r="S459" s="5"/>
      <c r="T459" s="5"/>
      <c r="U459" s="5"/>
      <c r="V459" s="5"/>
      <c r="W459" s="5"/>
      <c r="X459" s="5"/>
      <c r="Y459" s="5"/>
      <c r="Z459" s="5"/>
      <c r="AA459" s="5"/>
      <c r="AB459" s="5"/>
    </row>
    <row r="460" ht="15.75" customHeight="1">
      <c r="A460" s="5"/>
      <c r="B460" s="5"/>
      <c r="C460" s="5"/>
      <c r="D460" s="5"/>
      <c r="E460" s="5"/>
      <c r="F460" s="5"/>
      <c r="G460" s="129"/>
      <c r="H460" s="5"/>
      <c r="I460" s="5"/>
      <c r="J460" s="5"/>
      <c r="K460" s="5"/>
      <c r="L460" s="5"/>
      <c r="M460" s="5"/>
      <c r="N460" s="5"/>
      <c r="O460" s="5"/>
      <c r="P460" s="5"/>
      <c r="Q460" s="5"/>
      <c r="R460" s="5"/>
      <c r="S460" s="5"/>
      <c r="T460" s="5"/>
      <c r="U460" s="5"/>
      <c r="V460" s="5"/>
      <c r="W460" s="5"/>
      <c r="X460" s="5"/>
      <c r="Y460" s="5"/>
      <c r="Z460" s="5"/>
      <c r="AA460" s="5"/>
      <c r="AB460" s="5"/>
    </row>
    <row r="461" ht="15.75" customHeight="1">
      <c r="A461" s="5"/>
      <c r="B461" s="5"/>
      <c r="C461" s="5"/>
      <c r="D461" s="5"/>
      <c r="E461" s="5"/>
      <c r="F461" s="5"/>
      <c r="G461" s="129"/>
      <c r="H461" s="5"/>
      <c r="I461" s="5"/>
      <c r="J461" s="5"/>
      <c r="K461" s="5"/>
      <c r="L461" s="5"/>
      <c r="M461" s="5"/>
      <c r="N461" s="5"/>
      <c r="O461" s="5"/>
      <c r="P461" s="5"/>
      <c r="Q461" s="5"/>
      <c r="R461" s="5"/>
      <c r="S461" s="5"/>
      <c r="T461" s="5"/>
      <c r="U461" s="5"/>
      <c r="V461" s="5"/>
      <c r="W461" s="5"/>
      <c r="X461" s="5"/>
      <c r="Y461" s="5"/>
      <c r="Z461" s="5"/>
      <c r="AA461" s="5"/>
      <c r="AB461" s="5"/>
    </row>
    <row r="462" ht="15.75" customHeight="1">
      <c r="A462" s="5"/>
      <c r="B462" s="5"/>
      <c r="C462" s="5"/>
      <c r="D462" s="5"/>
      <c r="E462" s="5"/>
      <c r="F462" s="5"/>
      <c r="G462" s="129"/>
      <c r="H462" s="5"/>
      <c r="I462" s="5"/>
      <c r="J462" s="5"/>
      <c r="K462" s="5"/>
      <c r="L462" s="5"/>
      <c r="M462" s="5"/>
      <c r="N462" s="5"/>
      <c r="O462" s="5"/>
      <c r="P462" s="5"/>
      <c r="Q462" s="5"/>
      <c r="R462" s="5"/>
      <c r="S462" s="5"/>
      <c r="T462" s="5"/>
      <c r="U462" s="5"/>
      <c r="V462" s="5"/>
      <c r="W462" s="5"/>
      <c r="X462" s="5"/>
      <c r="Y462" s="5"/>
      <c r="Z462" s="5"/>
      <c r="AA462" s="5"/>
      <c r="AB462" s="5"/>
    </row>
    <row r="463" ht="15.75" customHeight="1">
      <c r="A463" s="5"/>
      <c r="B463" s="5"/>
      <c r="C463" s="5"/>
      <c r="D463" s="5"/>
      <c r="E463" s="5"/>
      <c r="F463" s="5"/>
      <c r="G463" s="129"/>
      <c r="H463" s="5"/>
      <c r="I463" s="5"/>
      <c r="J463" s="5"/>
      <c r="K463" s="5"/>
      <c r="L463" s="5"/>
      <c r="M463" s="5"/>
      <c r="N463" s="5"/>
      <c r="O463" s="5"/>
      <c r="P463" s="5"/>
      <c r="Q463" s="5"/>
      <c r="R463" s="5"/>
      <c r="S463" s="5"/>
      <c r="T463" s="5"/>
      <c r="U463" s="5"/>
      <c r="V463" s="5"/>
      <c r="W463" s="5"/>
      <c r="X463" s="5"/>
      <c r="Y463" s="5"/>
      <c r="Z463" s="5"/>
      <c r="AA463" s="5"/>
      <c r="AB463" s="5"/>
    </row>
    <row r="464" ht="15.75" customHeight="1">
      <c r="A464" s="5"/>
      <c r="B464" s="5"/>
      <c r="C464" s="5"/>
      <c r="D464" s="5"/>
      <c r="E464" s="5"/>
      <c r="F464" s="5"/>
      <c r="G464" s="129"/>
      <c r="H464" s="5"/>
      <c r="I464" s="5"/>
      <c r="J464" s="5"/>
      <c r="K464" s="5"/>
      <c r="L464" s="5"/>
      <c r="M464" s="5"/>
      <c r="N464" s="5"/>
      <c r="O464" s="5"/>
      <c r="P464" s="5"/>
      <c r="Q464" s="5"/>
      <c r="R464" s="5"/>
      <c r="S464" s="5"/>
      <c r="T464" s="5"/>
      <c r="U464" s="5"/>
      <c r="V464" s="5"/>
      <c r="W464" s="5"/>
      <c r="X464" s="5"/>
      <c r="Y464" s="5"/>
      <c r="Z464" s="5"/>
      <c r="AA464" s="5"/>
      <c r="AB464" s="5"/>
    </row>
    <row r="465" ht="15.75" customHeight="1">
      <c r="A465" s="5"/>
      <c r="B465" s="5"/>
      <c r="C465" s="5"/>
      <c r="D465" s="5"/>
      <c r="E465" s="5"/>
      <c r="F465" s="5"/>
      <c r="G465" s="129"/>
      <c r="H465" s="5"/>
      <c r="I465" s="5"/>
      <c r="J465" s="5"/>
      <c r="K465" s="5"/>
      <c r="L465" s="5"/>
      <c r="M465" s="5"/>
      <c r="N465" s="5"/>
      <c r="O465" s="5"/>
      <c r="P465" s="5"/>
      <c r="Q465" s="5"/>
      <c r="R465" s="5"/>
      <c r="S465" s="5"/>
      <c r="T465" s="5"/>
      <c r="U465" s="5"/>
      <c r="V465" s="5"/>
      <c r="W465" s="5"/>
      <c r="X465" s="5"/>
      <c r="Y465" s="5"/>
      <c r="Z465" s="5"/>
      <c r="AA465" s="5"/>
      <c r="AB465" s="5"/>
    </row>
    <row r="466" ht="15.75" customHeight="1">
      <c r="A466" s="5"/>
      <c r="B466" s="5"/>
      <c r="C466" s="5"/>
      <c r="D466" s="5"/>
      <c r="E466" s="5"/>
      <c r="F466" s="5"/>
      <c r="G466" s="129"/>
      <c r="H466" s="5"/>
      <c r="I466" s="5"/>
      <c r="J466" s="5"/>
      <c r="K466" s="5"/>
      <c r="L466" s="5"/>
      <c r="M466" s="5"/>
      <c r="N466" s="5"/>
      <c r="O466" s="5"/>
      <c r="P466" s="5"/>
      <c r="Q466" s="5"/>
      <c r="R466" s="5"/>
      <c r="S466" s="5"/>
      <c r="T466" s="5"/>
      <c r="U466" s="5"/>
      <c r="V466" s="5"/>
      <c r="W466" s="5"/>
      <c r="X466" s="5"/>
      <c r="Y466" s="5"/>
      <c r="Z466" s="5"/>
      <c r="AA466" s="5"/>
      <c r="AB466" s="5"/>
    </row>
    <row r="467" ht="15.75" customHeight="1">
      <c r="A467" s="5"/>
      <c r="B467" s="5"/>
      <c r="C467" s="5"/>
      <c r="D467" s="5"/>
      <c r="E467" s="5"/>
      <c r="F467" s="5"/>
      <c r="G467" s="129"/>
      <c r="H467" s="5"/>
      <c r="I467" s="5"/>
      <c r="J467" s="5"/>
      <c r="K467" s="5"/>
      <c r="L467" s="5"/>
      <c r="M467" s="5"/>
      <c r="N467" s="5"/>
      <c r="O467" s="5"/>
      <c r="P467" s="5"/>
      <c r="Q467" s="5"/>
      <c r="R467" s="5"/>
      <c r="S467" s="5"/>
      <c r="T467" s="5"/>
      <c r="U467" s="5"/>
      <c r="V467" s="5"/>
      <c r="W467" s="5"/>
      <c r="X467" s="5"/>
      <c r="Y467" s="5"/>
      <c r="Z467" s="5"/>
      <c r="AA467" s="5"/>
      <c r="AB467" s="5"/>
    </row>
    <row r="468" ht="15.75" customHeight="1">
      <c r="A468" s="5"/>
      <c r="B468" s="5"/>
      <c r="C468" s="5"/>
      <c r="D468" s="5"/>
      <c r="E468" s="5"/>
      <c r="F468" s="5"/>
      <c r="G468" s="129"/>
      <c r="H468" s="5"/>
      <c r="I468" s="5"/>
      <c r="J468" s="5"/>
      <c r="K468" s="5"/>
      <c r="L468" s="5"/>
      <c r="M468" s="5"/>
      <c r="N468" s="5"/>
      <c r="O468" s="5"/>
      <c r="P468" s="5"/>
      <c r="Q468" s="5"/>
      <c r="R468" s="5"/>
      <c r="S468" s="5"/>
      <c r="T468" s="5"/>
      <c r="U468" s="5"/>
      <c r="V468" s="5"/>
      <c r="W468" s="5"/>
      <c r="X468" s="5"/>
      <c r="Y468" s="5"/>
      <c r="Z468" s="5"/>
      <c r="AA468" s="5"/>
      <c r="AB468" s="5"/>
    </row>
    <row r="469" ht="15.75" customHeight="1">
      <c r="A469" s="5"/>
      <c r="B469" s="5"/>
      <c r="C469" s="5"/>
      <c r="D469" s="5"/>
      <c r="E469" s="5"/>
      <c r="F469" s="5"/>
      <c r="G469" s="129"/>
      <c r="H469" s="5"/>
      <c r="I469" s="5"/>
      <c r="J469" s="5"/>
      <c r="K469" s="5"/>
      <c r="L469" s="5"/>
      <c r="M469" s="5"/>
      <c r="N469" s="5"/>
      <c r="O469" s="5"/>
      <c r="P469" s="5"/>
      <c r="Q469" s="5"/>
      <c r="R469" s="5"/>
      <c r="S469" s="5"/>
      <c r="T469" s="5"/>
      <c r="U469" s="5"/>
      <c r="V469" s="5"/>
      <c r="W469" s="5"/>
      <c r="X469" s="5"/>
      <c r="Y469" s="5"/>
      <c r="Z469" s="5"/>
      <c r="AA469" s="5"/>
      <c r="AB469" s="5"/>
    </row>
    <row r="470" ht="15.75" customHeight="1">
      <c r="A470" s="5"/>
      <c r="B470" s="5"/>
      <c r="C470" s="5"/>
      <c r="D470" s="5"/>
      <c r="E470" s="5"/>
      <c r="F470" s="5"/>
      <c r="G470" s="129"/>
      <c r="H470" s="5"/>
      <c r="I470" s="5"/>
      <c r="J470" s="5"/>
      <c r="K470" s="5"/>
      <c r="L470" s="5"/>
      <c r="M470" s="5"/>
      <c r="N470" s="5"/>
      <c r="O470" s="5"/>
      <c r="P470" s="5"/>
      <c r="Q470" s="5"/>
      <c r="R470" s="5"/>
      <c r="S470" s="5"/>
      <c r="T470" s="5"/>
      <c r="U470" s="5"/>
      <c r="V470" s="5"/>
      <c r="W470" s="5"/>
      <c r="X470" s="5"/>
      <c r="Y470" s="5"/>
      <c r="Z470" s="5"/>
      <c r="AA470" s="5"/>
      <c r="AB470" s="5"/>
    </row>
    <row r="471" ht="15.75" customHeight="1">
      <c r="A471" s="5"/>
      <c r="B471" s="5"/>
      <c r="C471" s="5"/>
      <c r="D471" s="5"/>
      <c r="E471" s="5"/>
      <c r="F471" s="5"/>
      <c r="G471" s="129"/>
      <c r="H471" s="5"/>
      <c r="I471" s="5"/>
      <c r="J471" s="5"/>
      <c r="K471" s="5"/>
      <c r="L471" s="5"/>
      <c r="M471" s="5"/>
      <c r="N471" s="5"/>
      <c r="O471" s="5"/>
      <c r="P471" s="5"/>
      <c r="Q471" s="5"/>
      <c r="R471" s="5"/>
      <c r="S471" s="5"/>
      <c r="T471" s="5"/>
      <c r="U471" s="5"/>
      <c r="V471" s="5"/>
      <c r="W471" s="5"/>
      <c r="X471" s="5"/>
      <c r="Y471" s="5"/>
      <c r="Z471" s="5"/>
      <c r="AA471" s="5"/>
      <c r="AB471" s="5"/>
    </row>
    <row r="472" ht="15.75" customHeight="1">
      <c r="A472" s="5"/>
      <c r="B472" s="5"/>
      <c r="C472" s="5"/>
      <c r="D472" s="5"/>
      <c r="E472" s="5"/>
      <c r="F472" s="5"/>
      <c r="G472" s="129"/>
      <c r="H472" s="5"/>
      <c r="I472" s="5"/>
      <c r="J472" s="5"/>
      <c r="K472" s="5"/>
      <c r="L472" s="5"/>
      <c r="M472" s="5"/>
      <c r="N472" s="5"/>
      <c r="O472" s="5"/>
      <c r="P472" s="5"/>
      <c r="Q472" s="5"/>
      <c r="R472" s="5"/>
      <c r="S472" s="5"/>
      <c r="T472" s="5"/>
      <c r="U472" s="5"/>
      <c r="V472" s="5"/>
      <c r="W472" s="5"/>
      <c r="X472" s="5"/>
      <c r="Y472" s="5"/>
      <c r="Z472" s="5"/>
      <c r="AA472" s="5"/>
      <c r="AB472" s="5"/>
    </row>
    <row r="473" ht="15.75" customHeight="1">
      <c r="A473" s="5"/>
      <c r="B473" s="5"/>
      <c r="C473" s="5"/>
      <c r="D473" s="5"/>
      <c r="E473" s="5"/>
      <c r="F473" s="5"/>
      <c r="G473" s="129"/>
      <c r="H473" s="5"/>
      <c r="I473" s="5"/>
      <c r="J473" s="5"/>
      <c r="K473" s="5"/>
      <c r="L473" s="5"/>
      <c r="M473" s="5"/>
      <c r="N473" s="5"/>
      <c r="O473" s="5"/>
      <c r="P473" s="5"/>
      <c r="Q473" s="5"/>
      <c r="R473" s="5"/>
      <c r="S473" s="5"/>
      <c r="T473" s="5"/>
      <c r="U473" s="5"/>
      <c r="V473" s="5"/>
      <c r="W473" s="5"/>
      <c r="X473" s="5"/>
      <c r="Y473" s="5"/>
      <c r="Z473" s="5"/>
      <c r="AA473" s="5"/>
      <c r="AB473" s="5"/>
    </row>
    <row r="474" ht="15.75" customHeight="1">
      <c r="A474" s="5"/>
      <c r="B474" s="5"/>
      <c r="C474" s="5"/>
      <c r="D474" s="5"/>
      <c r="E474" s="5"/>
      <c r="F474" s="5"/>
      <c r="G474" s="129"/>
      <c r="H474" s="5"/>
      <c r="I474" s="5"/>
      <c r="J474" s="5"/>
      <c r="K474" s="5"/>
      <c r="L474" s="5"/>
      <c r="M474" s="5"/>
      <c r="N474" s="5"/>
      <c r="O474" s="5"/>
      <c r="P474" s="5"/>
      <c r="Q474" s="5"/>
      <c r="R474" s="5"/>
      <c r="S474" s="5"/>
      <c r="T474" s="5"/>
      <c r="U474" s="5"/>
      <c r="V474" s="5"/>
      <c r="W474" s="5"/>
      <c r="X474" s="5"/>
      <c r="Y474" s="5"/>
      <c r="Z474" s="5"/>
      <c r="AA474" s="5"/>
      <c r="AB474" s="5"/>
    </row>
    <row r="475" ht="15.75" customHeight="1">
      <c r="A475" s="5"/>
      <c r="B475" s="5"/>
      <c r="C475" s="5"/>
      <c r="D475" s="5"/>
      <c r="E475" s="5"/>
      <c r="F475" s="5"/>
      <c r="G475" s="129"/>
      <c r="H475" s="5"/>
      <c r="I475" s="5"/>
      <c r="J475" s="5"/>
      <c r="K475" s="5"/>
      <c r="L475" s="5"/>
      <c r="M475" s="5"/>
      <c r="N475" s="5"/>
      <c r="O475" s="5"/>
      <c r="P475" s="5"/>
      <c r="Q475" s="5"/>
      <c r="R475" s="5"/>
      <c r="S475" s="5"/>
      <c r="T475" s="5"/>
      <c r="U475" s="5"/>
      <c r="V475" s="5"/>
      <c r="W475" s="5"/>
      <c r="X475" s="5"/>
      <c r="Y475" s="5"/>
      <c r="Z475" s="5"/>
      <c r="AA475" s="5"/>
      <c r="AB475" s="5"/>
    </row>
    <row r="476" ht="15.75" customHeight="1">
      <c r="A476" s="5"/>
      <c r="B476" s="5"/>
      <c r="C476" s="5"/>
      <c r="D476" s="5"/>
      <c r="E476" s="5"/>
      <c r="F476" s="5"/>
      <c r="G476" s="129"/>
      <c r="H476" s="5"/>
      <c r="I476" s="5"/>
      <c r="J476" s="5"/>
      <c r="K476" s="5"/>
      <c r="L476" s="5"/>
      <c r="M476" s="5"/>
      <c r="N476" s="5"/>
      <c r="O476" s="5"/>
      <c r="P476" s="5"/>
      <c r="Q476" s="5"/>
      <c r="R476" s="5"/>
      <c r="S476" s="5"/>
      <c r="T476" s="5"/>
      <c r="U476" s="5"/>
      <c r="V476" s="5"/>
      <c r="W476" s="5"/>
      <c r="X476" s="5"/>
      <c r="Y476" s="5"/>
      <c r="Z476" s="5"/>
      <c r="AA476" s="5"/>
      <c r="AB476" s="5"/>
    </row>
    <row r="477" ht="15.75" customHeight="1">
      <c r="A477" s="5"/>
      <c r="B477" s="5"/>
      <c r="C477" s="5"/>
      <c r="D477" s="5"/>
      <c r="E477" s="5"/>
      <c r="F477" s="5"/>
      <c r="G477" s="129"/>
      <c r="H477" s="5"/>
      <c r="I477" s="5"/>
      <c r="J477" s="5"/>
      <c r="K477" s="5"/>
      <c r="L477" s="5"/>
      <c r="M477" s="5"/>
      <c r="N477" s="5"/>
      <c r="O477" s="5"/>
      <c r="P477" s="5"/>
      <c r="Q477" s="5"/>
      <c r="R477" s="5"/>
      <c r="S477" s="5"/>
      <c r="T477" s="5"/>
      <c r="U477" s="5"/>
      <c r="V477" s="5"/>
      <c r="W477" s="5"/>
      <c r="X477" s="5"/>
      <c r="Y477" s="5"/>
      <c r="Z477" s="5"/>
      <c r="AA477" s="5"/>
      <c r="AB477" s="5"/>
    </row>
    <row r="478" ht="15.75" customHeight="1">
      <c r="A478" s="5"/>
      <c r="B478" s="5"/>
      <c r="C478" s="5"/>
      <c r="D478" s="5"/>
      <c r="E478" s="5"/>
      <c r="F478" s="5"/>
      <c r="G478" s="129"/>
      <c r="H478" s="5"/>
      <c r="I478" s="5"/>
      <c r="J478" s="5"/>
      <c r="K478" s="5"/>
      <c r="L478" s="5"/>
      <c r="M478" s="5"/>
      <c r="N478" s="5"/>
      <c r="O478" s="5"/>
      <c r="P478" s="5"/>
      <c r="Q478" s="5"/>
      <c r="R478" s="5"/>
      <c r="S478" s="5"/>
      <c r="T478" s="5"/>
      <c r="U478" s="5"/>
      <c r="V478" s="5"/>
      <c r="W478" s="5"/>
      <c r="X478" s="5"/>
      <c r="Y478" s="5"/>
      <c r="Z478" s="5"/>
      <c r="AA478" s="5"/>
      <c r="AB478" s="5"/>
    </row>
    <row r="479" ht="15.75" customHeight="1">
      <c r="A479" s="5"/>
      <c r="B479" s="5"/>
      <c r="C479" s="5"/>
      <c r="D479" s="5"/>
      <c r="E479" s="5"/>
      <c r="F479" s="5"/>
      <c r="G479" s="129"/>
      <c r="H479" s="5"/>
      <c r="I479" s="5"/>
      <c r="J479" s="5"/>
      <c r="K479" s="5"/>
      <c r="L479" s="5"/>
      <c r="M479" s="5"/>
      <c r="N479" s="5"/>
      <c r="O479" s="5"/>
      <c r="P479" s="5"/>
      <c r="Q479" s="5"/>
      <c r="R479" s="5"/>
      <c r="S479" s="5"/>
      <c r="T479" s="5"/>
      <c r="U479" s="5"/>
      <c r="V479" s="5"/>
      <c r="W479" s="5"/>
      <c r="X479" s="5"/>
      <c r="Y479" s="5"/>
      <c r="Z479" s="5"/>
      <c r="AA479" s="5"/>
      <c r="AB479" s="5"/>
    </row>
    <row r="480" ht="15.75" customHeight="1">
      <c r="A480" s="5"/>
      <c r="B480" s="5"/>
      <c r="C480" s="5"/>
      <c r="D480" s="5"/>
      <c r="E480" s="5"/>
      <c r="F480" s="5"/>
      <c r="G480" s="129"/>
      <c r="H480" s="5"/>
      <c r="I480" s="5"/>
      <c r="J480" s="5"/>
      <c r="K480" s="5"/>
      <c r="L480" s="5"/>
      <c r="M480" s="5"/>
      <c r="N480" s="5"/>
      <c r="O480" s="5"/>
      <c r="P480" s="5"/>
      <c r="Q480" s="5"/>
      <c r="R480" s="5"/>
      <c r="S480" s="5"/>
      <c r="T480" s="5"/>
      <c r="U480" s="5"/>
      <c r="V480" s="5"/>
      <c r="W480" s="5"/>
      <c r="X480" s="5"/>
      <c r="Y480" s="5"/>
      <c r="Z480" s="5"/>
      <c r="AA480" s="5"/>
      <c r="AB480" s="5"/>
    </row>
    <row r="481" ht="15.75" customHeight="1">
      <c r="A481" s="5"/>
      <c r="B481" s="5"/>
      <c r="C481" s="5"/>
      <c r="D481" s="5"/>
      <c r="E481" s="5"/>
      <c r="F481" s="5"/>
      <c r="G481" s="129"/>
      <c r="H481" s="5"/>
      <c r="I481" s="5"/>
      <c r="J481" s="5"/>
      <c r="K481" s="5"/>
      <c r="L481" s="5"/>
      <c r="M481" s="5"/>
      <c r="N481" s="5"/>
      <c r="O481" s="5"/>
      <c r="P481" s="5"/>
      <c r="Q481" s="5"/>
      <c r="R481" s="5"/>
      <c r="S481" s="5"/>
      <c r="T481" s="5"/>
      <c r="U481" s="5"/>
      <c r="V481" s="5"/>
      <c r="W481" s="5"/>
      <c r="X481" s="5"/>
      <c r="Y481" s="5"/>
      <c r="Z481" s="5"/>
      <c r="AA481" s="5"/>
      <c r="AB481" s="5"/>
    </row>
    <row r="482" ht="15.75" customHeight="1">
      <c r="A482" s="5"/>
      <c r="B482" s="5"/>
      <c r="C482" s="5"/>
      <c r="D482" s="5"/>
      <c r="E482" s="5"/>
      <c r="F482" s="5"/>
      <c r="G482" s="129"/>
      <c r="H482" s="5"/>
      <c r="I482" s="5"/>
      <c r="J482" s="5"/>
      <c r="K482" s="5"/>
      <c r="L482" s="5"/>
      <c r="M482" s="5"/>
      <c r="N482" s="5"/>
      <c r="O482" s="5"/>
      <c r="P482" s="5"/>
      <c r="Q482" s="5"/>
      <c r="R482" s="5"/>
      <c r="S482" s="5"/>
      <c r="T482" s="5"/>
      <c r="U482" s="5"/>
      <c r="V482" s="5"/>
      <c r="W482" s="5"/>
      <c r="X482" s="5"/>
      <c r="Y482" s="5"/>
      <c r="Z482" s="5"/>
      <c r="AA482" s="5"/>
      <c r="AB482" s="5"/>
    </row>
    <row r="483" ht="15.75" customHeight="1">
      <c r="A483" s="5"/>
      <c r="B483" s="5"/>
      <c r="C483" s="5"/>
      <c r="D483" s="5"/>
      <c r="E483" s="5"/>
      <c r="F483" s="5"/>
      <c r="G483" s="129"/>
      <c r="H483" s="5"/>
      <c r="I483" s="5"/>
      <c r="J483" s="5"/>
      <c r="K483" s="5"/>
      <c r="L483" s="5"/>
      <c r="M483" s="5"/>
      <c r="N483" s="5"/>
      <c r="O483" s="5"/>
      <c r="P483" s="5"/>
      <c r="Q483" s="5"/>
      <c r="R483" s="5"/>
      <c r="S483" s="5"/>
      <c r="T483" s="5"/>
      <c r="U483" s="5"/>
      <c r="V483" s="5"/>
      <c r="W483" s="5"/>
      <c r="X483" s="5"/>
      <c r="Y483" s="5"/>
      <c r="Z483" s="5"/>
      <c r="AA483" s="5"/>
      <c r="AB483" s="5"/>
    </row>
    <row r="484" ht="15.75" customHeight="1">
      <c r="A484" s="5"/>
      <c r="B484" s="5"/>
      <c r="C484" s="5"/>
      <c r="D484" s="5"/>
      <c r="E484" s="5"/>
      <c r="F484" s="5"/>
      <c r="G484" s="129"/>
      <c r="H484" s="5"/>
      <c r="I484" s="5"/>
      <c r="J484" s="5"/>
      <c r="K484" s="5"/>
      <c r="L484" s="5"/>
      <c r="M484" s="5"/>
      <c r="N484" s="5"/>
      <c r="O484" s="5"/>
      <c r="P484" s="5"/>
      <c r="Q484" s="5"/>
      <c r="R484" s="5"/>
      <c r="S484" s="5"/>
      <c r="T484" s="5"/>
      <c r="U484" s="5"/>
      <c r="V484" s="5"/>
      <c r="W484" s="5"/>
      <c r="X484" s="5"/>
      <c r="Y484" s="5"/>
      <c r="Z484" s="5"/>
      <c r="AA484" s="5"/>
      <c r="AB484" s="5"/>
    </row>
    <row r="485" ht="15.75" customHeight="1">
      <c r="A485" s="5"/>
      <c r="B485" s="5"/>
      <c r="C485" s="5"/>
      <c r="D485" s="5"/>
      <c r="E485" s="5"/>
      <c r="F485" s="5"/>
      <c r="G485" s="129"/>
      <c r="H485" s="5"/>
      <c r="I485" s="5"/>
      <c r="J485" s="5"/>
      <c r="K485" s="5"/>
      <c r="L485" s="5"/>
      <c r="M485" s="5"/>
      <c r="N485" s="5"/>
      <c r="O485" s="5"/>
      <c r="P485" s="5"/>
      <c r="Q485" s="5"/>
      <c r="R485" s="5"/>
      <c r="S485" s="5"/>
      <c r="T485" s="5"/>
      <c r="U485" s="5"/>
      <c r="V485" s="5"/>
      <c r="W485" s="5"/>
      <c r="X485" s="5"/>
      <c r="Y485" s="5"/>
      <c r="Z485" s="5"/>
      <c r="AA485" s="5"/>
      <c r="AB485" s="5"/>
    </row>
    <row r="486" ht="15.75" customHeight="1">
      <c r="A486" s="5"/>
      <c r="B486" s="5"/>
      <c r="C486" s="5"/>
      <c r="D486" s="5"/>
      <c r="E486" s="5"/>
      <c r="F486" s="5"/>
      <c r="G486" s="129"/>
      <c r="H486" s="5"/>
      <c r="I486" s="5"/>
      <c r="J486" s="5"/>
      <c r="K486" s="5"/>
      <c r="L486" s="5"/>
      <c r="M486" s="5"/>
      <c r="N486" s="5"/>
      <c r="O486" s="5"/>
      <c r="P486" s="5"/>
      <c r="Q486" s="5"/>
      <c r="R486" s="5"/>
      <c r="S486" s="5"/>
      <c r="T486" s="5"/>
      <c r="U486" s="5"/>
      <c r="V486" s="5"/>
      <c r="W486" s="5"/>
      <c r="X486" s="5"/>
      <c r="Y486" s="5"/>
      <c r="Z486" s="5"/>
      <c r="AA486" s="5"/>
      <c r="AB486" s="5"/>
    </row>
    <row r="487" ht="15.75" customHeight="1">
      <c r="A487" s="5"/>
      <c r="B487" s="5"/>
      <c r="C487" s="5"/>
      <c r="D487" s="5"/>
      <c r="E487" s="5"/>
      <c r="F487" s="5"/>
      <c r="G487" s="129"/>
      <c r="H487" s="5"/>
      <c r="I487" s="5"/>
      <c r="J487" s="5"/>
      <c r="K487" s="5"/>
      <c r="L487" s="5"/>
      <c r="M487" s="5"/>
      <c r="N487" s="5"/>
      <c r="O487" s="5"/>
      <c r="P487" s="5"/>
      <c r="Q487" s="5"/>
      <c r="R487" s="5"/>
      <c r="S487" s="5"/>
      <c r="T487" s="5"/>
      <c r="U487" s="5"/>
      <c r="V487" s="5"/>
      <c r="W487" s="5"/>
      <c r="X487" s="5"/>
      <c r="Y487" s="5"/>
      <c r="Z487" s="5"/>
      <c r="AA487" s="5"/>
      <c r="AB487" s="5"/>
    </row>
    <row r="488" ht="15.75" customHeight="1">
      <c r="A488" s="5"/>
      <c r="B488" s="5"/>
      <c r="C488" s="5"/>
      <c r="D488" s="5"/>
      <c r="E488" s="5"/>
      <c r="F488" s="5"/>
      <c r="G488" s="129"/>
      <c r="H488" s="5"/>
      <c r="I488" s="5"/>
      <c r="J488" s="5"/>
      <c r="K488" s="5"/>
      <c r="L488" s="5"/>
      <c r="M488" s="5"/>
      <c r="N488" s="5"/>
      <c r="O488" s="5"/>
      <c r="P488" s="5"/>
      <c r="Q488" s="5"/>
      <c r="R488" s="5"/>
      <c r="S488" s="5"/>
      <c r="T488" s="5"/>
      <c r="U488" s="5"/>
      <c r="V488" s="5"/>
      <c r="W488" s="5"/>
      <c r="X488" s="5"/>
      <c r="Y488" s="5"/>
      <c r="Z488" s="5"/>
      <c r="AA488" s="5"/>
      <c r="AB488" s="5"/>
    </row>
    <row r="489" ht="15.75" customHeight="1">
      <c r="A489" s="5"/>
      <c r="B489" s="5"/>
      <c r="C489" s="5"/>
      <c r="D489" s="5"/>
      <c r="E489" s="5"/>
      <c r="F489" s="5"/>
      <c r="G489" s="129"/>
      <c r="H489" s="5"/>
      <c r="I489" s="5"/>
      <c r="J489" s="5"/>
      <c r="K489" s="5"/>
      <c r="L489" s="5"/>
      <c r="M489" s="5"/>
      <c r="N489" s="5"/>
      <c r="O489" s="5"/>
      <c r="P489" s="5"/>
      <c r="Q489" s="5"/>
      <c r="R489" s="5"/>
      <c r="S489" s="5"/>
      <c r="T489" s="5"/>
      <c r="U489" s="5"/>
      <c r="V489" s="5"/>
      <c r="W489" s="5"/>
      <c r="X489" s="5"/>
      <c r="Y489" s="5"/>
      <c r="Z489" s="5"/>
      <c r="AA489" s="5"/>
      <c r="AB489" s="5"/>
    </row>
    <row r="490" ht="15.75" customHeight="1">
      <c r="A490" s="5"/>
      <c r="B490" s="5"/>
      <c r="C490" s="5"/>
      <c r="D490" s="5"/>
      <c r="E490" s="5"/>
      <c r="F490" s="5"/>
      <c r="G490" s="129"/>
      <c r="H490" s="5"/>
      <c r="I490" s="5"/>
      <c r="J490" s="5"/>
      <c r="K490" s="5"/>
      <c r="L490" s="5"/>
      <c r="M490" s="5"/>
      <c r="N490" s="5"/>
      <c r="O490" s="5"/>
      <c r="P490" s="5"/>
      <c r="Q490" s="5"/>
      <c r="R490" s="5"/>
      <c r="S490" s="5"/>
      <c r="T490" s="5"/>
      <c r="U490" s="5"/>
      <c r="V490" s="5"/>
      <c r="W490" s="5"/>
      <c r="X490" s="5"/>
      <c r="Y490" s="5"/>
      <c r="Z490" s="5"/>
      <c r="AA490" s="5"/>
      <c r="AB490" s="5"/>
    </row>
    <row r="491" ht="15.75" customHeight="1">
      <c r="A491" s="5"/>
      <c r="B491" s="5"/>
      <c r="C491" s="5"/>
      <c r="D491" s="5"/>
      <c r="E491" s="5"/>
      <c r="F491" s="5"/>
      <c r="G491" s="129"/>
      <c r="H491" s="5"/>
      <c r="I491" s="5"/>
      <c r="J491" s="5"/>
      <c r="K491" s="5"/>
      <c r="L491" s="5"/>
      <c r="M491" s="5"/>
      <c r="N491" s="5"/>
      <c r="O491" s="5"/>
      <c r="P491" s="5"/>
      <c r="Q491" s="5"/>
      <c r="R491" s="5"/>
      <c r="S491" s="5"/>
      <c r="T491" s="5"/>
      <c r="U491" s="5"/>
      <c r="V491" s="5"/>
      <c r="W491" s="5"/>
      <c r="X491" s="5"/>
      <c r="Y491" s="5"/>
      <c r="Z491" s="5"/>
      <c r="AA491" s="5"/>
      <c r="AB491" s="5"/>
    </row>
    <row r="492" ht="15.75" customHeight="1">
      <c r="A492" s="5"/>
      <c r="B492" s="5"/>
      <c r="C492" s="5"/>
      <c r="D492" s="5"/>
      <c r="E492" s="5"/>
      <c r="F492" s="5"/>
      <c r="G492" s="129"/>
      <c r="H492" s="5"/>
      <c r="I492" s="5"/>
      <c r="J492" s="5"/>
      <c r="K492" s="5"/>
      <c r="L492" s="5"/>
      <c r="M492" s="5"/>
      <c r="N492" s="5"/>
      <c r="O492" s="5"/>
      <c r="P492" s="5"/>
      <c r="Q492" s="5"/>
      <c r="R492" s="5"/>
      <c r="S492" s="5"/>
      <c r="T492" s="5"/>
      <c r="U492" s="5"/>
      <c r="V492" s="5"/>
      <c r="W492" s="5"/>
      <c r="X492" s="5"/>
      <c r="Y492" s="5"/>
      <c r="Z492" s="5"/>
      <c r="AA492" s="5"/>
      <c r="AB492" s="5"/>
    </row>
    <row r="493" ht="15.75" customHeight="1">
      <c r="A493" s="5"/>
      <c r="B493" s="5"/>
      <c r="C493" s="5"/>
      <c r="D493" s="5"/>
      <c r="E493" s="5"/>
      <c r="F493" s="5"/>
      <c r="G493" s="129"/>
      <c r="H493" s="5"/>
      <c r="I493" s="5"/>
      <c r="J493" s="5"/>
      <c r="K493" s="5"/>
      <c r="L493" s="5"/>
      <c r="M493" s="5"/>
      <c r="N493" s="5"/>
      <c r="O493" s="5"/>
      <c r="P493" s="5"/>
      <c r="Q493" s="5"/>
      <c r="R493" s="5"/>
      <c r="S493" s="5"/>
      <c r="T493" s="5"/>
      <c r="U493" s="5"/>
      <c r="V493" s="5"/>
      <c r="W493" s="5"/>
      <c r="X493" s="5"/>
      <c r="Y493" s="5"/>
      <c r="Z493" s="5"/>
      <c r="AA493" s="5"/>
      <c r="AB493" s="5"/>
    </row>
    <row r="494" ht="15.75" customHeight="1">
      <c r="A494" s="5"/>
      <c r="B494" s="5"/>
      <c r="C494" s="5"/>
      <c r="D494" s="5"/>
      <c r="E494" s="5"/>
      <c r="F494" s="5"/>
      <c r="G494" s="129"/>
      <c r="H494" s="5"/>
      <c r="I494" s="5"/>
      <c r="J494" s="5"/>
      <c r="K494" s="5"/>
      <c r="L494" s="5"/>
      <c r="M494" s="5"/>
      <c r="N494" s="5"/>
      <c r="O494" s="5"/>
      <c r="P494" s="5"/>
      <c r="Q494" s="5"/>
      <c r="R494" s="5"/>
      <c r="S494" s="5"/>
      <c r="T494" s="5"/>
      <c r="U494" s="5"/>
      <c r="V494" s="5"/>
      <c r="W494" s="5"/>
      <c r="X494" s="5"/>
      <c r="Y494" s="5"/>
      <c r="Z494" s="5"/>
      <c r="AA494" s="5"/>
      <c r="AB494" s="5"/>
    </row>
    <row r="495" ht="15.75" customHeight="1">
      <c r="A495" s="5"/>
      <c r="B495" s="5"/>
      <c r="C495" s="5"/>
      <c r="D495" s="5"/>
      <c r="E495" s="5"/>
      <c r="F495" s="5"/>
      <c r="G495" s="129"/>
      <c r="H495" s="5"/>
      <c r="I495" s="5"/>
      <c r="J495" s="5"/>
      <c r="K495" s="5"/>
      <c r="L495" s="5"/>
      <c r="M495" s="5"/>
      <c r="N495" s="5"/>
      <c r="O495" s="5"/>
      <c r="P495" s="5"/>
      <c r="Q495" s="5"/>
      <c r="R495" s="5"/>
      <c r="S495" s="5"/>
      <c r="T495" s="5"/>
      <c r="U495" s="5"/>
      <c r="V495" s="5"/>
      <c r="W495" s="5"/>
      <c r="X495" s="5"/>
      <c r="Y495" s="5"/>
      <c r="Z495" s="5"/>
      <c r="AA495" s="5"/>
      <c r="AB495" s="5"/>
    </row>
    <row r="496" ht="15.75" customHeight="1">
      <c r="A496" s="5"/>
      <c r="B496" s="5"/>
      <c r="C496" s="5"/>
      <c r="D496" s="5"/>
      <c r="E496" s="5"/>
      <c r="F496" s="5"/>
      <c r="G496" s="129"/>
      <c r="H496" s="5"/>
      <c r="I496" s="5"/>
      <c r="J496" s="5"/>
      <c r="K496" s="5"/>
      <c r="L496" s="5"/>
      <c r="M496" s="5"/>
      <c r="N496" s="5"/>
      <c r="O496" s="5"/>
      <c r="P496" s="5"/>
      <c r="Q496" s="5"/>
      <c r="R496" s="5"/>
      <c r="S496" s="5"/>
      <c r="T496" s="5"/>
      <c r="U496" s="5"/>
      <c r="V496" s="5"/>
      <c r="W496" s="5"/>
      <c r="X496" s="5"/>
      <c r="Y496" s="5"/>
      <c r="Z496" s="5"/>
      <c r="AA496" s="5"/>
      <c r="AB496" s="5"/>
    </row>
    <row r="497" ht="15.75" customHeight="1">
      <c r="A497" s="5"/>
      <c r="B497" s="5"/>
      <c r="C497" s="5"/>
      <c r="D497" s="5"/>
      <c r="E497" s="5"/>
      <c r="F497" s="5"/>
      <c r="G497" s="129"/>
      <c r="H497" s="5"/>
      <c r="I497" s="5"/>
      <c r="J497" s="5"/>
      <c r="K497" s="5"/>
      <c r="L497" s="5"/>
      <c r="M497" s="5"/>
      <c r="N497" s="5"/>
      <c r="O497" s="5"/>
      <c r="P497" s="5"/>
      <c r="Q497" s="5"/>
      <c r="R497" s="5"/>
      <c r="S497" s="5"/>
      <c r="T497" s="5"/>
      <c r="U497" s="5"/>
      <c r="V497" s="5"/>
      <c r="W497" s="5"/>
      <c r="X497" s="5"/>
      <c r="Y497" s="5"/>
      <c r="Z497" s="5"/>
      <c r="AA497" s="5"/>
      <c r="AB497" s="5"/>
    </row>
    <row r="498" ht="15.75" customHeight="1">
      <c r="A498" s="5"/>
      <c r="B498" s="5"/>
      <c r="C498" s="5"/>
      <c r="D498" s="5"/>
      <c r="E498" s="5"/>
      <c r="F498" s="5"/>
      <c r="G498" s="129"/>
      <c r="H498" s="5"/>
      <c r="I498" s="5"/>
      <c r="J498" s="5"/>
      <c r="K498" s="5"/>
      <c r="L498" s="5"/>
      <c r="M498" s="5"/>
      <c r="N498" s="5"/>
      <c r="O498" s="5"/>
      <c r="P498" s="5"/>
      <c r="Q498" s="5"/>
      <c r="R498" s="5"/>
      <c r="S498" s="5"/>
      <c r="T498" s="5"/>
      <c r="U498" s="5"/>
      <c r="V498" s="5"/>
      <c r="W498" s="5"/>
      <c r="X498" s="5"/>
      <c r="Y498" s="5"/>
      <c r="Z498" s="5"/>
      <c r="AA498" s="5"/>
      <c r="AB498" s="5"/>
    </row>
    <row r="499" ht="15.75" customHeight="1">
      <c r="A499" s="5"/>
      <c r="B499" s="5"/>
      <c r="C499" s="5"/>
      <c r="D499" s="5"/>
      <c r="E499" s="5"/>
      <c r="F499" s="5"/>
      <c r="G499" s="129"/>
      <c r="H499" s="5"/>
      <c r="I499" s="5"/>
      <c r="J499" s="5"/>
      <c r="K499" s="5"/>
      <c r="L499" s="5"/>
      <c r="M499" s="5"/>
      <c r="N499" s="5"/>
      <c r="O499" s="5"/>
      <c r="P499" s="5"/>
      <c r="Q499" s="5"/>
      <c r="R499" s="5"/>
      <c r="S499" s="5"/>
      <c r="T499" s="5"/>
      <c r="U499" s="5"/>
      <c r="V499" s="5"/>
      <c r="W499" s="5"/>
      <c r="X499" s="5"/>
      <c r="Y499" s="5"/>
      <c r="Z499" s="5"/>
      <c r="AA499" s="5"/>
      <c r="AB499" s="5"/>
    </row>
    <row r="500" ht="15.75" customHeight="1">
      <c r="A500" s="5"/>
      <c r="B500" s="5"/>
      <c r="C500" s="5"/>
      <c r="D500" s="5"/>
      <c r="E500" s="5"/>
      <c r="F500" s="5"/>
      <c r="G500" s="129"/>
      <c r="H500" s="5"/>
      <c r="I500" s="5"/>
      <c r="J500" s="5"/>
      <c r="K500" s="5"/>
      <c r="L500" s="5"/>
      <c r="M500" s="5"/>
      <c r="N500" s="5"/>
      <c r="O500" s="5"/>
      <c r="P500" s="5"/>
      <c r="Q500" s="5"/>
      <c r="R500" s="5"/>
      <c r="S500" s="5"/>
      <c r="T500" s="5"/>
      <c r="U500" s="5"/>
      <c r="V500" s="5"/>
      <c r="W500" s="5"/>
      <c r="X500" s="5"/>
      <c r="Y500" s="5"/>
      <c r="Z500" s="5"/>
      <c r="AA500" s="5"/>
      <c r="AB500" s="5"/>
    </row>
    <row r="501" ht="15.75" customHeight="1">
      <c r="A501" s="5"/>
      <c r="B501" s="5"/>
      <c r="C501" s="5"/>
      <c r="D501" s="5"/>
      <c r="E501" s="5"/>
      <c r="F501" s="5"/>
      <c r="G501" s="129"/>
      <c r="H501" s="5"/>
      <c r="I501" s="5"/>
      <c r="J501" s="5"/>
      <c r="K501" s="5"/>
      <c r="L501" s="5"/>
      <c r="M501" s="5"/>
      <c r="N501" s="5"/>
      <c r="O501" s="5"/>
      <c r="P501" s="5"/>
      <c r="Q501" s="5"/>
      <c r="R501" s="5"/>
      <c r="S501" s="5"/>
      <c r="T501" s="5"/>
      <c r="U501" s="5"/>
      <c r="V501" s="5"/>
      <c r="W501" s="5"/>
      <c r="X501" s="5"/>
      <c r="Y501" s="5"/>
      <c r="Z501" s="5"/>
      <c r="AA501" s="5"/>
      <c r="AB501" s="5"/>
    </row>
    <row r="502" ht="15.75" customHeight="1">
      <c r="A502" s="5"/>
      <c r="B502" s="5"/>
      <c r="C502" s="5"/>
      <c r="D502" s="5"/>
      <c r="E502" s="5"/>
      <c r="F502" s="5"/>
      <c r="G502" s="129"/>
      <c r="H502" s="5"/>
      <c r="I502" s="5"/>
      <c r="J502" s="5"/>
      <c r="K502" s="5"/>
      <c r="L502" s="5"/>
      <c r="M502" s="5"/>
      <c r="N502" s="5"/>
      <c r="O502" s="5"/>
      <c r="P502" s="5"/>
      <c r="Q502" s="5"/>
      <c r="R502" s="5"/>
      <c r="S502" s="5"/>
      <c r="T502" s="5"/>
      <c r="U502" s="5"/>
      <c r="V502" s="5"/>
      <c r="W502" s="5"/>
      <c r="X502" s="5"/>
      <c r="Y502" s="5"/>
      <c r="Z502" s="5"/>
      <c r="AA502" s="5"/>
      <c r="AB502" s="5"/>
    </row>
    <row r="503" ht="15.75" customHeight="1">
      <c r="A503" s="5"/>
      <c r="B503" s="5"/>
      <c r="C503" s="5"/>
      <c r="D503" s="5"/>
      <c r="E503" s="5"/>
      <c r="F503" s="5"/>
      <c r="G503" s="129"/>
      <c r="H503" s="5"/>
      <c r="I503" s="5"/>
      <c r="J503" s="5"/>
      <c r="K503" s="5"/>
      <c r="L503" s="5"/>
      <c r="M503" s="5"/>
      <c r="N503" s="5"/>
      <c r="O503" s="5"/>
      <c r="P503" s="5"/>
      <c r="Q503" s="5"/>
      <c r="R503" s="5"/>
      <c r="S503" s="5"/>
      <c r="T503" s="5"/>
      <c r="U503" s="5"/>
      <c r="V503" s="5"/>
      <c r="W503" s="5"/>
      <c r="X503" s="5"/>
      <c r="Y503" s="5"/>
      <c r="Z503" s="5"/>
      <c r="AA503" s="5"/>
      <c r="AB503" s="5"/>
    </row>
    <row r="504" ht="15.75" customHeight="1">
      <c r="A504" s="5"/>
      <c r="B504" s="5"/>
      <c r="C504" s="5"/>
      <c r="D504" s="5"/>
      <c r="E504" s="5"/>
      <c r="F504" s="5"/>
      <c r="G504" s="129"/>
      <c r="H504" s="5"/>
      <c r="I504" s="5"/>
      <c r="J504" s="5"/>
      <c r="K504" s="5"/>
      <c r="L504" s="5"/>
      <c r="M504" s="5"/>
      <c r="N504" s="5"/>
      <c r="O504" s="5"/>
      <c r="P504" s="5"/>
      <c r="Q504" s="5"/>
      <c r="R504" s="5"/>
      <c r="S504" s="5"/>
      <c r="T504" s="5"/>
      <c r="U504" s="5"/>
      <c r="V504" s="5"/>
      <c r="W504" s="5"/>
      <c r="X504" s="5"/>
      <c r="Y504" s="5"/>
      <c r="Z504" s="5"/>
      <c r="AA504" s="5"/>
      <c r="AB504" s="5"/>
    </row>
    <row r="505" ht="15.75" customHeight="1">
      <c r="A505" s="5"/>
      <c r="B505" s="5"/>
      <c r="C505" s="5"/>
      <c r="D505" s="5"/>
      <c r="E505" s="5"/>
      <c r="F505" s="5"/>
      <c r="G505" s="129"/>
      <c r="H505" s="5"/>
      <c r="I505" s="5"/>
      <c r="J505" s="5"/>
      <c r="K505" s="5"/>
      <c r="L505" s="5"/>
      <c r="M505" s="5"/>
      <c r="N505" s="5"/>
      <c r="O505" s="5"/>
      <c r="P505" s="5"/>
      <c r="Q505" s="5"/>
      <c r="R505" s="5"/>
      <c r="S505" s="5"/>
      <c r="T505" s="5"/>
      <c r="U505" s="5"/>
      <c r="V505" s="5"/>
      <c r="W505" s="5"/>
      <c r="X505" s="5"/>
      <c r="Y505" s="5"/>
      <c r="Z505" s="5"/>
      <c r="AA505" s="5"/>
      <c r="AB505" s="5"/>
    </row>
    <row r="506" ht="15.75" customHeight="1">
      <c r="A506" s="5"/>
      <c r="B506" s="5"/>
      <c r="C506" s="5"/>
      <c r="D506" s="5"/>
      <c r="E506" s="5"/>
      <c r="F506" s="5"/>
      <c r="G506" s="129"/>
      <c r="H506" s="5"/>
      <c r="I506" s="5"/>
      <c r="J506" s="5"/>
      <c r="K506" s="5"/>
      <c r="L506" s="5"/>
      <c r="M506" s="5"/>
      <c r="N506" s="5"/>
      <c r="O506" s="5"/>
      <c r="P506" s="5"/>
      <c r="Q506" s="5"/>
      <c r="R506" s="5"/>
      <c r="S506" s="5"/>
      <c r="T506" s="5"/>
      <c r="U506" s="5"/>
      <c r="V506" s="5"/>
      <c r="W506" s="5"/>
      <c r="X506" s="5"/>
      <c r="Y506" s="5"/>
      <c r="Z506" s="5"/>
      <c r="AA506" s="5"/>
      <c r="AB506" s="5"/>
    </row>
    <row r="507" ht="15.75" customHeight="1">
      <c r="A507" s="5"/>
      <c r="B507" s="5"/>
      <c r="C507" s="5"/>
      <c r="D507" s="5"/>
      <c r="E507" s="5"/>
      <c r="F507" s="5"/>
      <c r="G507" s="129"/>
      <c r="H507" s="5"/>
      <c r="I507" s="5"/>
      <c r="J507" s="5"/>
      <c r="K507" s="5"/>
      <c r="L507" s="5"/>
      <c r="M507" s="5"/>
      <c r="N507" s="5"/>
      <c r="O507" s="5"/>
      <c r="P507" s="5"/>
      <c r="Q507" s="5"/>
      <c r="R507" s="5"/>
      <c r="S507" s="5"/>
      <c r="T507" s="5"/>
      <c r="U507" s="5"/>
      <c r="V507" s="5"/>
      <c r="W507" s="5"/>
      <c r="X507" s="5"/>
      <c r="Y507" s="5"/>
      <c r="Z507" s="5"/>
      <c r="AA507" s="5"/>
      <c r="AB507" s="5"/>
    </row>
    <row r="508" ht="15.75" customHeight="1">
      <c r="A508" s="5"/>
      <c r="B508" s="5"/>
      <c r="C508" s="5"/>
      <c r="D508" s="5"/>
      <c r="E508" s="5"/>
      <c r="F508" s="5"/>
      <c r="G508" s="129"/>
      <c r="H508" s="5"/>
      <c r="I508" s="5"/>
      <c r="J508" s="5"/>
      <c r="K508" s="5"/>
      <c r="L508" s="5"/>
      <c r="M508" s="5"/>
      <c r="N508" s="5"/>
      <c r="O508" s="5"/>
      <c r="P508" s="5"/>
      <c r="Q508" s="5"/>
      <c r="R508" s="5"/>
      <c r="S508" s="5"/>
      <c r="T508" s="5"/>
      <c r="U508" s="5"/>
      <c r="V508" s="5"/>
      <c r="W508" s="5"/>
      <c r="X508" s="5"/>
      <c r="Y508" s="5"/>
      <c r="Z508" s="5"/>
      <c r="AA508" s="5"/>
      <c r="AB508" s="5"/>
    </row>
    <row r="509" ht="15.75" customHeight="1">
      <c r="A509" s="5"/>
      <c r="B509" s="5"/>
      <c r="C509" s="5"/>
      <c r="D509" s="5"/>
      <c r="E509" s="5"/>
      <c r="F509" s="5"/>
      <c r="G509" s="129"/>
      <c r="H509" s="5"/>
      <c r="I509" s="5"/>
      <c r="J509" s="5"/>
      <c r="K509" s="5"/>
      <c r="L509" s="5"/>
      <c r="M509" s="5"/>
      <c r="N509" s="5"/>
      <c r="O509" s="5"/>
      <c r="P509" s="5"/>
      <c r="Q509" s="5"/>
      <c r="R509" s="5"/>
      <c r="S509" s="5"/>
      <c r="T509" s="5"/>
      <c r="U509" s="5"/>
      <c r="V509" s="5"/>
      <c r="W509" s="5"/>
      <c r="X509" s="5"/>
      <c r="Y509" s="5"/>
      <c r="Z509" s="5"/>
      <c r="AA509" s="5"/>
      <c r="AB509" s="5"/>
    </row>
    <row r="510" ht="15.75" customHeight="1">
      <c r="A510" s="5"/>
      <c r="B510" s="5"/>
      <c r="C510" s="5"/>
      <c r="D510" s="5"/>
      <c r="E510" s="5"/>
      <c r="F510" s="5"/>
      <c r="G510" s="129"/>
      <c r="H510" s="5"/>
      <c r="I510" s="5"/>
      <c r="J510" s="5"/>
      <c r="K510" s="5"/>
      <c r="L510" s="5"/>
      <c r="M510" s="5"/>
      <c r="N510" s="5"/>
      <c r="O510" s="5"/>
      <c r="P510" s="5"/>
      <c r="Q510" s="5"/>
      <c r="R510" s="5"/>
      <c r="S510" s="5"/>
      <c r="T510" s="5"/>
      <c r="U510" s="5"/>
      <c r="V510" s="5"/>
      <c r="W510" s="5"/>
      <c r="X510" s="5"/>
      <c r="Y510" s="5"/>
      <c r="Z510" s="5"/>
      <c r="AA510" s="5"/>
      <c r="AB510" s="5"/>
    </row>
    <row r="511" ht="15.75" customHeight="1">
      <c r="A511" s="5"/>
      <c r="B511" s="5"/>
      <c r="C511" s="5"/>
      <c r="D511" s="5"/>
      <c r="E511" s="5"/>
      <c r="F511" s="5"/>
      <c r="G511" s="129"/>
      <c r="H511" s="5"/>
      <c r="I511" s="5"/>
      <c r="J511" s="5"/>
      <c r="K511" s="5"/>
      <c r="L511" s="5"/>
      <c r="M511" s="5"/>
      <c r="N511" s="5"/>
      <c r="O511" s="5"/>
      <c r="P511" s="5"/>
      <c r="Q511" s="5"/>
      <c r="R511" s="5"/>
      <c r="S511" s="5"/>
      <c r="T511" s="5"/>
      <c r="U511" s="5"/>
      <c r="V511" s="5"/>
      <c r="W511" s="5"/>
      <c r="X511" s="5"/>
      <c r="Y511" s="5"/>
      <c r="Z511" s="5"/>
      <c r="AA511" s="5"/>
      <c r="AB511" s="5"/>
    </row>
    <row r="512" ht="15.75" customHeight="1">
      <c r="A512" s="5"/>
      <c r="B512" s="5"/>
      <c r="C512" s="5"/>
      <c r="D512" s="5"/>
      <c r="E512" s="5"/>
      <c r="F512" s="5"/>
      <c r="G512" s="129"/>
      <c r="H512" s="5"/>
      <c r="I512" s="5"/>
      <c r="J512" s="5"/>
      <c r="K512" s="5"/>
      <c r="L512" s="5"/>
      <c r="M512" s="5"/>
      <c r="N512" s="5"/>
      <c r="O512" s="5"/>
      <c r="P512" s="5"/>
      <c r="Q512" s="5"/>
      <c r="R512" s="5"/>
      <c r="S512" s="5"/>
      <c r="T512" s="5"/>
      <c r="U512" s="5"/>
      <c r="V512" s="5"/>
      <c r="W512" s="5"/>
      <c r="X512" s="5"/>
      <c r="Y512" s="5"/>
      <c r="Z512" s="5"/>
      <c r="AA512" s="5"/>
      <c r="AB512" s="5"/>
    </row>
    <row r="513" ht="15.75" customHeight="1">
      <c r="A513" s="5"/>
      <c r="B513" s="5"/>
      <c r="C513" s="5"/>
      <c r="D513" s="5"/>
      <c r="E513" s="5"/>
      <c r="F513" s="5"/>
      <c r="G513" s="129"/>
      <c r="H513" s="5"/>
      <c r="I513" s="5"/>
      <c r="J513" s="5"/>
      <c r="K513" s="5"/>
      <c r="L513" s="5"/>
      <c r="M513" s="5"/>
      <c r="N513" s="5"/>
      <c r="O513" s="5"/>
      <c r="P513" s="5"/>
      <c r="Q513" s="5"/>
      <c r="R513" s="5"/>
      <c r="S513" s="5"/>
      <c r="T513" s="5"/>
      <c r="U513" s="5"/>
      <c r="V513" s="5"/>
      <c r="W513" s="5"/>
      <c r="X513" s="5"/>
      <c r="Y513" s="5"/>
      <c r="Z513" s="5"/>
      <c r="AA513" s="5"/>
      <c r="AB513" s="5"/>
    </row>
    <row r="514" ht="15.75" customHeight="1">
      <c r="A514" s="5"/>
      <c r="B514" s="5"/>
      <c r="C514" s="5"/>
      <c r="D514" s="5"/>
      <c r="E514" s="5"/>
      <c r="F514" s="5"/>
      <c r="G514" s="129"/>
      <c r="H514" s="5"/>
      <c r="I514" s="5"/>
      <c r="J514" s="5"/>
      <c r="K514" s="5"/>
      <c r="L514" s="5"/>
      <c r="M514" s="5"/>
      <c r="N514" s="5"/>
      <c r="O514" s="5"/>
      <c r="P514" s="5"/>
      <c r="Q514" s="5"/>
      <c r="R514" s="5"/>
      <c r="S514" s="5"/>
      <c r="T514" s="5"/>
      <c r="U514" s="5"/>
      <c r="V514" s="5"/>
      <c r="W514" s="5"/>
      <c r="X514" s="5"/>
      <c r="Y514" s="5"/>
      <c r="Z514" s="5"/>
      <c r="AA514" s="5"/>
      <c r="AB514" s="5"/>
    </row>
    <row r="515" ht="15.75" customHeight="1">
      <c r="A515" s="5"/>
      <c r="B515" s="5"/>
      <c r="C515" s="5"/>
      <c r="D515" s="5"/>
      <c r="E515" s="5"/>
      <c r="F515" s="5"/>
      <c r="G515" s="129"/>
      <c r="H515" s="5"/>
      <c r="I515" s="5"/>
      <c r="J515" s="5"/>
      <c r="K515" s="5"/>
      <c r="L515" s="5"/>
      <c r="M515" s="5"/>
      <c r="N515" s="5"/>
      <c r="O515" s="5"/>
      <c r="P515" s="5"/>
      <c r="Q515" s="5"/>
      <c r="R515" s="5"/>
      <c r="S515" s="5"/>
      <c r="T515" s="5"/>
      <c r="U515" s="5"/>
      <c r="V515" s="5"/>
      <c r="W515" s="5"/>
      <c r="X515" s="5"/>
      <c r="Y515" s="5"/>
      <c r="Z515" s="5"/>
      <c r="AA515" s="5"/>
      <c r="AB515" s="5"/>
    </row>
    <row r="516" ht="15.75" customHeight="1">
      <c r="A516" s="5"/>
      <c r="B516" s="5"/>
      <c r="C516" s="5"/>
      <c r="D516" s="5"/>
      <c r="E516" s="5"/>
      <c r="F516" s="5"/>
      <c r="G516" s="129"/>
      <c r="H516" s="5"/>
      <c r="I516" s="5"/>
      <c r="J516" s="5"/>
      <c r="K516" s="5"/>
      <c r="L516" s="5"/>
      <c r="M516" s="5"/>
      <c r="N516" s="5"/>
      <c r="O516" s="5"/>
      <c r="P516" s="5"/>
      <c r="Q516" s="5"/>
      <c r="R516" s="5"/>
      <c r="S516" s="5"/>
      <c r="T516" s="5"/>
      <c r="U516" s="5"/>
      <c r="V516" s="5"/>
      <c r="W516" s="5"/>
      <c r="X516" s="5"/>
      <c r="Y516" s="5"/>
      <c r="Z516" s="5"/>
      <c r="AA516" s="5"/>
      <c r="AB516" s="5"/>
    </row>
    <row r="517" ht="15.75" customHeight="1">
      <c r="A517" s="5"/>
      <c r="B517" s="5"/>
      <c r="C517" s="5"/>
      <c r="D517" s="5"/>
      <c r="E517" s="5"/>
      <c r="F517" s="5"/>
      <c r="G517" s="129"/>
      <c r="H517" s="5"/>
      <c r="I517" s="5"/>
      <c r="J517" s="5"/>
      <c r="K517" s="5"/>
      <c r="L517" s="5"/>
      <c r="M517" s="5"/>
      <c r="N517" s="5"/>
      <c r="O517" s="5"/>
      <c r="P517" s="5"/>
      <c r="Q517" s="5"/>
      <c r="R517" s="5"/>
      <c r="S517" s="5"/>
      <c r="T517" s="5"/>
      <c r="U517" s="5"/>
      <c r="V517" s="5"/>
      <c r="W517" s="5"/>
      <c r="X517" s="5"/>
      <c r="Y517" s="5"/>
      <c r="Z517" s="5"/>
      <c r="AA517" s="5"/>
      <c r="AB517" s="5"/>
    </row>
    <row r="518" ht="15.75" customHeight="1">
      <c r="A518" s="5"/>
      <c r="B518" s="5"/>
      <c r="C518" s="5"/>
      <c r="D518" s="5"/>
      <c r="E518" s="5"/>
      <c r="F518" s="5"/>
      <c r="G518" s="129"/>
      <c r="H518" s="5"/>
      <c r="I518" s="5"/>
      <c r="J518" s="5"/>
      <c r="K518" s="5"/>
      <c r="L518" s="5"/>
      <c r="M518" s="5"/>
      <c r="N518" s="5"/>
      <c r="O518" s="5"/>
      <c r="P518" s="5"/>
      <c r="Q518" s="5"/>
      <c r="R518" s="5"/>
      <c r="S518" s="5"/>
      <c r="T518" s="5"/>
      <c r="U518" s="5"/>
      <c r="V518" s="5"/>
      <c r="W518" s="5"/>
      <c r="X518" s="5"/>
      <c r="Y518" s="5"/>
      <c r="Z518" s="5"/>
      <c r="AA518" s="5"/>
      <c r="AB518" s="5"/>
    </row>
    <row r="519" ht="15.75" customHeight="1">
      <c r="A519" s="5"/>
      <c r="B519" s="5"/>
      <c r="C519" s="5"/>
      <c r="D519" s="5"/>
      <c r="E519" s="5"/>
      <c r="F519" s="5"/>
      <c r="G519" s="129"/>
      <c r="H519" s="5"/>
      <c r="I519" s="5"/>
      <c r="J519" s="5"/>
      <c r="K519" s="5"/>
      <c r="L519" s="5"/>
      <c r="M519" s="5"/>
      <c r="N519" s="5"/>
      <c r="O519" s="5"/>
      <c r="P519" s="5"/>
      <c r="Q519" s="5"/>
      <c r="R519" s="5"/>
      <c r="S519" s="5"/>
      <c r="T519" s="5"/>
      <c r="U519" s="5"/>
      <c r="V519" s="5"/>
      <c r="W519" s="5"/>
      <c r="X519" s="5"/>
      <c r="Y519" s="5"/>
      <c r="Z519" s="5"/>
      <c r="AA519" s="5"/>
      <c r="AB519" s="5"/>
    </row>
    <row r="520" ht="15.75" customHeight="1">
      <c r="A520" s="5"/>
      <c r="B520" s="5"/>
      <c r="C520" s="5"/>
      <c r="D520" s="5"/>
      <c r="E520" s="5"/>
      <c r="F520" s="5"/>
      <c r="G520" s="129"/>
      <c r="H520" s="5"/>
      <c r="I520" s="5"/>
      <c r="J520" s="5"/>
      <c r="K520" s="5"/>
      <c r="L520" s="5"/>
      <c r="M520" s="5"/>
      <c r="N520" s="5"/>
      <c r="O520" s="5"/>
      <c r="P520" s="5"/>
      <c r="Q520" s="5"/>
      <c r="R520" s="5"/>
      <c r="S520" s="5"/>
      <c r="T520" s="5"/>
      <c r="U520" s="5"/>
      <c r="V520" s="5"/>
      <c r="W520" s="5"/>
      <c r="X520" s="5"/>
      <c r="Y520" s="5"/>
      <c r="Z520" s="5"/>
      <c r="AA520" s="5"/>
      <c r="AB520" s="5"/>
    </row>
    <row r="521" ht="15.75" customHeight="1">
      <c r="A521" s="5"/>
      <c r="B521" s="5"/>
      <c r="C521" s="5"/>
      <c r="D521" s="5"/>
      <c r="E521" s="5"/>
      <c r="F521" s="5"/>
      <c r="G521" s="129"/>
      <c r="H521" s="5"/>
      <c r="I521" s="5"/>
      <c r="J521" s="5"/>
      <c r="K521" s="5"/>
      <c r="L521" s="5"/>
      <c r="M521" s="5"/>
      <c r="N521" s="5"/>
      <c r="O521" s="5"/>
      <c r="P521" s="5"/>
      <c r="Q521" s="5"/>
      <c r="R521" s="5"/>
      <c r="S521" s="5"/>
      <c r="T521" s="5"/>
      <c r="U521" s="5"/>
      <c r="V521" s="5"/>
      <c r="W521" s="5"/>
      <c r="X521" s="5"/>
      <c r="Y521" s="5"/>
      <c r="Z521" s="5"/>
      <c r="AA521" s="5"/>
      <c r="AB521" s="5"/>
    </row>
    <row r="522" ht="15.75" customHeight="1">
      <c r="A522" s="5"/>
      <c r="B522" s="5"/>
      <c r="C522" s="5"/>
      <c r="D522" s="5"/>
      <c r="E522" s="5"/>
      <c r="F522" s="5"/>
      <c r="G522" s="129"/>
      <c r="H522" s="5"/>
      <c r="I522" s="5"/>
      <c r="J522" s="5"/>
      <c r="K522" s="5"/>
      <c r="L522" s="5"/>
      <c r="M522" s="5"/>
      <c r="N522" s="5"/>
      <c r="O522" s="5"/>
      <c r="P522" s="5"/>
      <c r="Q522" s="5"/>
      <c r="R522" s="5"/>
      <c r="S522" s="5"/>
      <c r="T522" s="5"/>
      <c r="U522" s="5"/>
      <c r="V522" s="5"/>
      <c r="W522" s="5"/>
      <c r="X522" s="5"/>
      <c r="Y522" s="5"/>
      <c r="Z522" s="5"/>
      <c r="AA522" s="5"/>
      <c r="AB522" s="5"/>
    </row>
    <row r="523" ht="15.75" customHeight="1">
      <c r="A523" s="5"/>
      <c r="B523" s="5"/>
      <c r="C523" s="5"/>
      <c r="D523" s="5"/>
      <c r="E523" s="5"/>
      <c r="F523" s="5"/>
      <c r="G523" s="129"/>
      <c r="H523" s="5"/>
      <c r="I523" s="5"/>
      <c r="J523" s="5"/>
      <c r="K523" s="5"/>
      <c r="L523" s="5"/>
      <c r="M523" s="5"/>
      <c r="N523" s="5"/>
      <c r="O523" s="5"/>
      <c r="P523" s="5"/>
      <c r="Q523" s="5"/>
      <c r="R523" s="5"/>
      <c r="S523" s="5"/>
      <c r="T523" s="5"/>
      <c r="U523" s="5"/>
      <c r="V523" s="5"/>
      <c r="W523" s="5"/>
      <c r="X523" s="5"/>
      <c r="Y523" s="5"/>
      <c r="Z523" s="5"/>
      <c r="AA523" s="5"/>
      <c r="AB523" s="5"/>
    </row>
    <row r="524" ht="15.75" customHeight="1">
      <c r="A524" s="5"/>
      <c r="B524" s="5"/>
      <c r="C524" s="5"/>
      <c r="D524" s="5"/>
      <c r="E524" s="5"/>
      <c r="F524" s="5"/>
      <c r="G524" s="129"/>
      <c r="H524" s="5"/>
      <c r="I524" s="5"/>
      <c r="J524" s="5"/>
      <c r="K524" s="5"/>
      <c r="L524" s="5"/>
      <c r="M524" s="5"/>
      <c r="N524" s="5"/>
      <c r="O524" s="5"/>
      <c r="P524" s="5"/>
      <c r="Q524" s="5"/>
      <c r="R524" s="5"/>
      <c r="S524" s="5"/>
      <c r="T524" s="5"/>
      <c r="U524" s="5"/>
      <c r="V524" s="5"/>
      <c r="W524" s="5"/>
      <c r="X524" s="5"/>
      <c r="Y524" s="5"/>
      <c r="Z524" s="5"/>
      <c r="AA524" s="5"/>
      <c r="AB524" s="5"/>
    </row>
    <row r="525" ht="15.75" customHeight="1">
      <c r="A525" s="5"/>
      <c r="B525" s="5"/>
      <c r="C525" s="5"/>
      <c r="D525" s="5"/>
      <c r="E525" s="5"/>
      <c r="F525" s="5"/>
      <c r="G525" s="129"/>
      <c r="H525" s="5"/>
      <c r="I525" s="5"/>
      <c r="J525" s="5"/>
      <c r="K525" s="5"/>
      <c r="L525" s="5"/>
      <c r="M525" s="5"/>
      <c r="N525" s="5"/>
      <c r="O525" s="5"/>
      <c r="P525" s="5"/>
      <c r="Q525" s="5"/>
      <c r="R525" s="5"/>
      <c r="S525" s="5"/>
      <c r="T525" s="5"/>
      <c r="U525" s="5"/>
      <c r="V525" s="5"/>
      <c r="W525" s="5"/>
      <c r="X525" s="5"/>
      <c r="Y525" s="5"/>
      <c r="Z525" s="5"/>
      <c r="AA525" s="5"/>
      <c r="AB525" s="5"/>
    </row>
    <row r="526" ht="15.75" customHeight="1">
      <c r="A526" s="5"/>
      <c r="B526" s="5"/>
      <c r="C526" s="5"/>
      <c r="D526" s="5"/>
      <c r="E526" s="5"/>
      <c r="F526" s="5"/>
      <c r="G526" s="129"/>
      <c r="H526" s="5"/>
      <c r="I526" s="5"/>
      <c r="J526" s="5"/>
      <c r="K526" s="5"/>
      <c r="L526" s="5"/>
      <c r="M526" s="5"/>
      <c r="N526" s="5"/>
      <c r="O526" s="5"/>
      <c r="P526" s="5"/>
      <c r="Q526" s="5"/>
      <c r="R526" s="5"/>
      <c r="S526" s="5"/>
      <c r="T526" s="5"/>
      <c r="U526" s="5"/>
      <c r="V526" s="5"/>
      <c r="W526" s="5"/>
      <c r="X526" s="5"/>
      <c r="Y526" s="5"/>
      <c r="Z526" s="5"/>
      <c r="AA526" s="5"/>
      <c r="AB526" s="5"/>
    </row>
    <row r="527" ht="15.75" customHeight="1">
      <c r="A527" s="5"/>
      <c r="B527" s="5"/>
      <c r="C527" s="5"/>
      <c r="D527" s="5"/>
      <c r="E527" s="5"/>
      <c r="F527" s="5"/>
      <c r="G527" s="129"/>
      <c r="H527" s="5"/>
      <c r="I527" s="5"/>
      <c r="J527" s="5"/>
      <c r="K527" s="5"/>
      <c r="L527" s="5"/>
      <c r="M527" s="5"/>
      <c r="N527" s="5"/>
      <c r="O527" s="5"/>
      <c r="P527" s="5"/>
      <c r="Q527" s="5"/>
      <c r="R527" s="5"/>
      <c r="S527" s="5"/>
      <c r="T527" s="5"/>
      <c r="U527" s="5"/>
      <c r="V527" s="5"/>
      <c r="W527" s="5"/>
      <c r="X527" s="5"/>
      <c r="Y527" s="5"/>
      <c r="Z527" s="5"/>
      <c r="AA527" s="5"/>
      <c r="AB527" s="5"/>
    </row>
    <row r="528" ht="15.75" customHeight="1">
      <c r="A528" s="5"/>
      <c r="B528" s="5"/>
      <c r="C528" s="5"/>
      <c r="D528" s="5"/>
      <c r="E528" s="5"/>
      <c r="F528" s="5"/>
      <c r="G528" s="129"/>
      <c r="H528" s="5"/>
      <c r="I528" s="5"/>
      <c r="J528" s="5"/>
      <c r="K528" s="5"/>
      <c r="L528" s="5"/>
      <c r="M528" s="5"/>
      <c r="N528" s="5"/>
      <c r="O528" s="5"/>
      <c r="P528" s="5"/>
      <c r="Q528" s="5"/>
      <c r="R528" s="5"/>
      <c r="S528" s="5"/>
      <c r="T528" s="5"/>
      <c r="U528" s="5"/>
      <c r="V528" s="5"/>
      <c r="W528" s="5"/>
      <c r="X528" s="5"/>
      <c r="Y528" s="5"/>
      <c r="Z528" s="5"/>
      <c r="AA528" s="5"/>
      <c r="AB528" s="5"/>
    </row>
    <row r="529" ht="15.75" customHeight="1">
      <c r="A529" s="5"/>
      <c r="B529" s="5"/>
      <c r="C529" s="5"/>
      <c r="D529" s="5"/>
      <c r="E529" s="5"/>
      <c r="F529" s="5"/>
      <c r="G529" s="129"/>
      <c r="H529" s="5"/>
      <c r="I529" s="5"/>
      <c r="J529" s="5"/>
      <c r="K529" s="5"/>
      <c r="L529" s="5"/>
      <c r="M529" s="5"/>
      <c r="N529" s="5"/>
      <c r="O529" s="5"/>
      <c r="P529" s="5"/>
      <c r="Q529" s="5"/>
      <c r="R529" s="5"/>
      <c r="S529" s="5"/>
      <c r="T529" s="5"/>
      <c r="U529" s="5"/>
      <c r="V529" s="5"/>
      <c r="W529" s="5"/>
      <c r="X529" s="5"/>
      <c r="Y529" s="5"/>
      <c r="Z529" s="5"/>
      <c r="AA529" s="5"/>
      <c r="AB529" s="5"/>
    </row>
    <row r="530" ht="15.75" customHeight="1">
      <c r="A530" s="5"/>
      <c r="B530" s="5"/>
      <c r="C530" s="5"/>
      <c r="D530" s="5"/>
      <c r="E530" s="5"/>
      <c r="F530" s="5"/>
      <c r="G530" s="129"/>
      <c r="H530" s="5"/>
      <c r="I530" s="5"/>
      <c r="J530" s="5"/>
      <c r="K530" s="5"/>
      <c r="L530" s="5"/>
      <c r="M530" s="5"/>
      <c r="N530" s="5"/>
      <c r="O530" s="5"/>
      <c r="P530" s="5"/>
      <c r="Q530" s="5"/>
      <c r="R530" s="5"/>
      <c r="S530" s="5"/>
      <c r="T530" s="5"/>
      <c r="U530" s="5"/>
      <c r="V530" s="5"/>
      <c r="W530" s="5"/>
      <c r="X530" s="5"/>
      <c r="Y530" s="5"/>
      <c r="Z530" s="5"/>
      <c r="AA530" s="5"/>
      <c r="AB530" s="5"/>
    </row>
    <row r="531" ht="15.75" customHeight="1">
      <c r="A531" s="5"/>
      <c r="B531" s="5"/>
      <c r="C531" s="5"/>
      <c r="D531" s="5"/>
      <c r="E531" s="5"/>
      <c r="F531" s="5"/>
      <c r="G531" s="129"/>
      <c r="H531" s="5"/>
      <c r="I531" s="5"/>
      <c r="J531" s="5"/>
      <c r="K531" s="5"/>
      <c r="L531" s="5"/>
      <c r="M531" s="5"/>
      <c r="N531" s="5"/>
      <c r="O531" s="5"/>
      <c r="P531" s="5"/>
      <c r="Q531" s="5"/>
      <c r="R531" s="5"/>
      <c r="S531" s="5"/>
      <c r="T531" s="5"/>
      <c r="U531" s="5"/>
      <c r="V531" s="5"/>
      <c r="W531" s="5"/>
      <c r="X531" s="5"/>
      <c r="Y531" s="5"/>
      <c r="Z531" s="5"/>
      <c r="AA531" s="5"/>
      <c r="AB531" s="5"/>
    </row>
    <row r="532" ht="15.75" customHeight="1">
      <c r="A532" s="5"/>
      <c r="B532" s="5"/>
      <c r="C532" s="5"/>
      <c r="D532" s="5"/>
      <c r="E532" s="5"/>
      <c r="F532" s="5"/>
      <c r="G532" s="129"/>
      <c r="H532" s="5"/>
      <c r="I532" s="5"/>
      <c r="J532" s="5"/>
      <c r="K532" s="5"/>
      <c r="L532" s="5"/>
      <c r="M532" s="5"/>
      <c r="N532" s="5"/>
      <c r="O532" s="5"/>
      <c r="P532" s="5"/>
      <c r="Q532" s="5"/>
      <c r="R532" s="5"/>
      <c r="S532" s="5"/>
      <c r="T532" s="5"/>
      <c r="U532" s="5"/>
      <c r="V532" s="5"/>
      <c r="W532" s="5"/>
      <c r="X532" s="5"/>
      <c r="Y532" s="5"/>
      <c r="Z532" s="5"/>
      <c r="AA532" s="5"/>
      <c r="AB532" s="5"/>
    </row>
    <row r="533" ht="15.75" customHeight="1">
      <c r="A533" s="5"/>
      <c r="B533" s="5"/>
      <c r="C533" s="5"/>
      <c r="D533" s="5"/>
      <c r="E533" s="5"/>
      <c r="F533" s="5"/>
      <c r="G533" s="129"/>
      <c r="H533" s="5"/>
      <c r="I533" s="5"/>
      <c r="J533" s="5"/>
      <c r="K533" s="5"/>
      <c r="L533" s="5"/>
      <c r="M533" s="5"/>
      <c r="N533" s="5"/>
      <c r="O533" s="5"/>
      <c r="P533" s="5"/>
      <c r="Q533" s="5"/>
      <c r="R533" s="5"/>
      <c r="S533" s="5"/>
      <c r="T533" s="5"/>
      <c r="U533" s="5"/>
      <c r="V533" s="5"/>
      <c r="W533" s="5"/>
      <c r="X533" s="5"/>
      <c r="Y533" s="5"/>
      <c r="Z533" s="5"/>
      <c r="AA533" s="5"/>
      <c r="AB533" s="5"/>
    </row>
    <row r="534" ht="15.75" customHeight="1">
      <c r="A534" s="5"/>
      <c r="B534" s="5"/>
      <c r="C534" s="5"/>
      <c r="D534" s="5"/>
      <c r="E534" s="5"/>
      <c r="F534" s="5"/>
      <c r="G534" s="129"/>
      <c r="H534" s="5"/>
      <c r="I534" s="5"/>
      <c r="J534" s="5"/>
      <c r="K534" s="5"/>
      <c r="L534" s="5"/>
      <c r="M534" s="5"/>
      <c r="N534" s="5"/>
      <c r="O534" s="5"/>
      <c r="P534" s="5"/>
      <c r="Q534" s="5"/>
      <c r="R534" s="5"/>
      <c r="S534" s="5"/>
      <c r="T534" s="5"/>
      <c r="U534" s="5"/>
      <c r="V534" s="5"/>
      <c r="W534" s="5"/>
      <c r="X534" s="5"/>
      <c r="Y534" s="5"/>
      <c r="Z534" s="5"/>
      <c r="AA534" s="5"/>
      <c r="AB534" s="5"/>
    </row>
    <row r="535" ht="15.75" customHeight="1">
      <c r="A535" s="5"/>
      <c r="B535" s="5"/>
      <c r="C535" s="5"/>
      <c r="D535" s="5"/>
      <c r="E535" s="5"/>
      <c r="F535" s="5"/>
      <c r="G535" s="129"/>
      <c r="H535" s="5"/>
      <c r="I535" s="5"/>
      <c r="J535" s="5"/>
      <c r="K535" s="5"/>
      <c r="L535" s="5"/>
      <c r="M535" s="5"/>
      <c r="N535" s="5"/>
      <c r="O535" s="5"/>
      <c r="P535" s="5"/>
      <c r="Q535" s="5"/>
      <c r="R535" s="5"/>
      <c r="S535" s="5"/>
      <c r="T535" s="5"/>
      <c r="U535" s="5"/>
      <c r="V535" s="5"/>
      <c r="W535" s="5"/>
      <c r="X535" s="5"/>
      <c r="Y535" s="5"/>
      <c r="Z535" s="5"/>
      <c r="AA535" s="5"/>
      <c r="AB535" s="5"/>
    </row>
    <row r="536" ht="15.75" customHeight="1">
      <c r="A536" s="5"/>
      <c r="B536" s="5"/>
      <c r="C536" s="5"/>
      <c r="D536" s="5"/>
      <c r="E536" s="5"/>
      <c r="F536" s="5"/>
      <c r="G536" s="129"/>
      <c r="H536" s="5"/>
      <c r="I536" s="5"/>
      <c r="J536" s="5"/>
      <c r="K536" s="5"/>
      <c r="L536" s="5"/>
      <c r="M536" s="5"/>
      <c r="N536" s="5"/>
      <c r="O536" s="5"/>
      <c r="P536" s="5"/>
      <c r="Q536" s="5"/>
      <c r="R536" s="5"/>
      <c r="S536" s="5"/>
      <c r="T536" s="5"/>
      <c r="U536" s="5"/>
      <c r="V536" s="5"/>
      <c r="W536" s="5"/>
      <c r="X536" s="5"/>
      <c r="Y536" s="5"/>
      <c r="Z536" s="5"/>
      <c r="AA536" s="5"/>
      <c r="AB536" s="5"/>
    </row>
    <row r="537" ht="15.75" customHeight="1">
      <c r="A537" s="5"/>
      <c r="B537" s="5"/>
      <c r="C537" s="5"/>
      <c r="D537" s="5"/>
      <c r="E537" s="5"/>
      <c r="F537" s="5"/>
      <c r="G537" s="129"/>
      <c r="H537" s="5"/>
      <c r="I537" s="5"/>
      <c r="J537" s="5"/>
      <c r="K537" s="5"/>
      <c r="L537" s="5"/>
      <c r="M537" s="5"/>
      <c r="N537" s="5"/>
      <c r="O537" s="5"/>
      <c r="P537" s="5"/>
      <c r="Q537" s="5"/>
      <c r="R537" s="5"/>
      <c r="S537" s="5"/>
      <c r="T537" s="5"/>
      <c r="U537" s="5"/>
      <c r="V537" s="5"/>
      <c r="W537" s="5"/>
      <c r="X537" s="5"/>
      <c r="Y537" s="5"/>
      <c r="Z537" s="5"/>
      <c r="AA537" s="5"/>
      <c r="AB537" s="5"/>
    </row>
    <row r="538" ht="15.75" customHeight="1">
      <c r="A538" s="5"/>
      <c r="B538" s="5"/>
      <c r="C538" s="5"/>
      <c r="D538" s="5"/>
      <c r="E538" s="5"/>
      <c r="F538" s="5"/>
      <c r="G538" s="129"/>
      <c r="H538" s="5"/>
      <c r="I538" s="5"/>
      <c r="J538" s="5"/>
      <c r="K538" s="5"/>
      <c r="L538" s="5"/>
      <c r="M538" s="5"/>
      <c r="N538" s="5"/>
      <c r="O538" s="5"/>
      <c r="P538" s="5"/>
      <c r="Q538" s="5"/>
      <c r="R538" s="5"/>
      <c r="S538" s="5"/>
      <c r="T538" s="5"/>
      <c r="U538" s="5"/>
      <c r="V538" s="5"/>
      <c r="W538" s="5"/>
      <c r="X538" s="5"/>
      <c r="Y538" s="5"/>
      <c r="Z538" s="5"/>
      <c r="AA538" s="5"/>
      <c r="AB538" s="5"/>
    </row>
    <row r="539" ht="15.75" customHeight="1">
      <c r="A539" s="5"/>
      <c r="B539" s="5"/>
      <c r="C539" s="5"/>
      <c r="D539" s="5"/>
      <c r="E539" s="5"/>
      <c r="F539" s="5"/>
      <c r="G539" s="129"/>
      <c r="H539" s="5"/>
      <c r="I539" s="5"/>
      <c r="J539" s="5"/>
      <c r="K539" s="5"/>
      <c r="L539" s="5"/>
      <c r="M539" s="5"/>
      <c r="N539" s="5"/>
      <c r="O539" s="5"/>
      <c r="P539" s="5"/>
      <c r="Q539" s="5"/>
      <c r="R539" s="5"/>
      <c r="S539" s="5"/>
      <c r="T539" s="5"/>
      <c r="U539" s="5"/>
      <c r="V539" s="5"/>
      <c r="W539" s="5"/>
      <c r="X539" s="5"/>
      <c r="Y539" s="5"/>
      <c r="Z539" s="5"/>
      <c r="AA539" s="5"/>
      <c r="AB539" s="5"/>
    </row>
    <row r="540" ht="15.75" customHeight="1">
      <c r="A540" s="5"/>
      <c r="B540" s="5"/>
      <c r="C540" s="5"/>
      <c r="D540" s="5"/>
      <c r="E540" s="5"/>
      <c r="F540" s="5"/>
      <c r="G540" s="129"/>
      <c r="H540" s="5"/>
      <c r="I540" s="5"/>
      <c r="J540" s="5"/>
      <c r="K540" s="5"/>
      <c r="L540" s="5"/>
      <c r="M540" s="5"/>
      <c r="N540" s="5"/>
      <c r="O540" s="5"/>
      <c r="P540" s="5"/>
      <c r="Q540" s="5"/>
      <c r="R540" s="5"/>
      <c r="S540" s="5"/>
      <c r="T540" s="5"/>
      <c r="U540" s="5"/>
      <c r="V540" s="5"/>
      <c r="W540" s="5"/>
      <c r="X540" s="5"/>
      <c r="Y540" s="5"/>
      <c r="Z540" s="5"/>
      <c r="AA540" s="5"/>
      <c r="AB540" s="5"/>
    </row>
    <row r="541" ht="15.75" customHeight="1">
      <c r="A541" s="5"/>
      <c r="B541" s="5"/>
      <c r="C541" s="5"/>
      <c r="D541" s="5"/>
      <c r="E541" s="5"/>
      <c r="F541" s="5"/>
      <c r="G541" s="129"/>
      <c r="H541" s="5"/>
      <c r="I541" s="5"/>
      <c r="J541" s="5"/>
      <c r="K541" s="5"/>
      <c r="L541" s="5"/>
      <c r="M541" s="5"/>
      <c r="N541" s="5"/>
      <c r="O541" s="5"/>
      <c r="P541" s="5"/>
      <c r="Q541" s="5"/>
      <c r="R541" s="5"/>
      <c r="S541" s="5"/>
      <c r="T541" s="5"/>
      <c r="U541" s="5"/>
      <c r="V541" s="5"/>
      <c r="W541" s="5"/>
      <c r="X541" s="5"/>
      <c r="Y541" s="5"/>
      <c r="Z541" s="5"/>
      <c r="AA541" s="5"/>
      <c r="AB541" s="5"/>
    </row>
    <row r="542" ht="15.75" customHeight="1">
      <c r="A542" s="5"/>
      <c r="B542" s="5"/>
      <c r="C542" s="5"/>
      <c r="D542" s="5"/>
      <c r="E542" s="5"/>
      <c r="F542" s="5"/>
      <c r="G542" s="129"/>
      <c r="H542" s="5"/>
      <c r="I542" s="5"/>
      <c r="J542" s="5"/>
      <c r="K542" s="5"/>
      <c r="L542" s="5"/>
      <c r="M542" s="5"/>
      <c r="N542" s="5"/>
      <c r="O542" s="5"/>
      <c r="P542" s="5"/>
      <c r="Q542" s="5"/>
      <c r="R542" s="5"/>
      <c r="S542" s="5"/>
      <c r="T542" s="5"/>
      <c r="U542" s="5"/>
      <c r="V542" s="5"/>
      <c r="W542" s="5"/>
      <c r="X542" s="5"/>
      <c r="Y542" s="5"/>
      <c r="Z542" s="5"/>
      <c r="AA542" s="5"/>
      <c r="AB542" s="5"/>
    </row>
    <row r="543" ht="15.75" customHeight="1">
      <c r="A543" s="5"/>
      <c r="B543" s="5"/>
      <c r="C543" s="5"/>
      <c r="D543" s="5"/>
      <c r="E543" s="5"/>
      <c r="F543" s="5"/>
      <c r="G543" s="129"/>
      <c r="H543" s="5"/>
      <c r="I543" s="5"/>
      <c r="J543" s="5"/>
      <c r="K543" s="5"/>
      <c r="L543" s="5"/>
      <c r="M543" s="5"/>
      <c r="N543" s="5"/>
      <c r="O543" s="5"/>
      <c r="P543" s="5"/>
      <c r="Q543" s="5"/>
      <c r="R543" s="5"/>
      <c r="S543" s="5"/>
      <c r="T543" s="5"/>
      <c r="U543" s="5"/>
      <c r="V543" s="5"/>
      <c r="W543" s="5"/>
      <c r="X543" s="5"/>
      <c r="Y543" s="5"/>
      <c r="Z543" s="5"/>
      <c r="AA543" s="5"/>
      <c r="AB543" s="5"/>
    </row>
    <row r="544" ht="15.75" customHeight="1">
      <c r="A544" s="5"/>
      <c r="B544" s="5"/>
      <c r="C544" s="5"/>
      <c r="D544" s="5"/>
      <c r="E544" s="5"/>
      <c r="F544" s="5"/>
      <c r="G544" s="129"/>
      <c r="H544" s="5"/>
      <c r="I544" s="5"/>
      <c r="J544" s="5"/>
      <c r="K544" s="5"/>
      <c r="L544" s="5"/>
      <c r="M544" s="5"/>
      <c r="N544" s="5"/>
      <c r="O544" s="5"/>
      <c r="P544" s="5"/>
      <c r="Q544" s="5"/>
      <c r="R544" s="5"/>
      <c r="S544" s="5"/>
      <c r="T544" s="5"/>
      <c r="U544" s="5"/>
      <c r="V544" s="5"/>
      <c r="W544" s="5"/>
      <c r="X544" s="5"/>
      <c r="Y544" s="5"/>
      <c r="Z544" s="5"/>
      <c r="AA544" s="5"/>
      <c r="AB544" s="5"/>
    </row>
    <row r="545" ht="15.75" customHeight="1">
      <c r="A545" s="5"/>
      <c r="B545" s="5"/>
      <c r="C545" s="5"/>
      <c r="D545" s="5"/>
      <c r="E545" s="5"/>
      <c r="F545" s="5"/>
      <c r="G545" s="129"/>
      <c r="H545" s="5"/>
      <c r="I545" s="5"/>
      <c r="J545" s="5"/>
      <c r="K545" s="5"/>
      <c r="L545" s="5"/>
      <c r="M545" s="5"/>
      <c r="N545" s="5"/>
      <c r="O545" s="5"/>
      <c r="P545" s="5"/>
      <c r="Q545" s="5"/>
      <c r="R545" s="5"/>
      <c r="S545" s="5"/>
      <c r="T545" s="5"/>
      <c r="U545" s="5"/>
      <c r="V545" s="5"/>
      <c r="W545" s="5"/>
      <c r="X545" s="5"/>
      <c r="Y545" s="5"/>
      <c r="Z545" s="5"/>
      <c r="AA545" s="5"/>
      <c r="AB545" s="5"/>
    </row>
    <row r="546" ht="15.75" customHeight="1">
      <c r="A546" s="5"/>
      <c r="B546" s="5"/>
      <c r="C546" s="5"/>
      <c r="D546" s="5"/>
      <c r="E546" s="5"/>
      <c r="F546" s="5"/>
      <c r="G546" s="129"/>
      <c r="H546" s="5"/>
      <c r="I546" s="5"/>
      <c r="J546" s="5"/>
      <c r="K546" s="5"/>
      <c r="L546" s="5"/>
      <c r="M546" s="5"/>
      <c r="N546" s="5"/>
      <c r="O546" s="5"/>
      <c r="P546" s="5"/>
      <c r="Q546" s="5"/>
      <c r="R546" s="5"/>
      <c r="S546" s="5"/>
      <c r="T546" s="5"/>
      <c r="U546" s="5"/>
      <c r="V546" s="5"/>
      <c r="W546" s="5"/>
      <c r="X546" s="5"/>
      <c r="Y546" s="5"/>
      <c r="Z546" s="5"/>
      <c r="AA546" s="5"/>
      <c r="AB546" s="5"/>
    </row>
    <row r="547" ht="15.75" customHeight="1">
      <c r="A547" s="5"/>
      <c r="B547" s="5"/>
      <c r="C547" s="5"/>
      <c r="D547" s="5"/>
      <c r="E547" s="5"/>
      <c r="F547" s="5"/>
      <c r="G547" s="129"/>
      <c r="H547" s="5"/>
      <c r="I547" s="5"/>
      <c r="J547" s="5"/>
      <c r="K547" s="5"/>
      <c r="L547" s="5"/>
      <c r="M547" s="5"/>
      <c r="N547" s="5"/>
      <c r="O547" s="5"/>
      <c r="P547" s="5"/>
      <c r="Q547" s="5"/>
      <c r="R547" s="5"/>
      <c r="S547" s="5"/>
      <c r="T547" s="5"/>
      <c r="U547" s="5"/>
      <c r="V547" s="5"/>
      <c r="W547" s="5"/>
      <c r="X547" s="5"/>
      <c r="Y547" s="5"/>
      <c r="Z547" s="5"/>
      <c r="AA547" s="5"/>
      <c r="AB547" s="5"/>
    </row>
    <row r="548" ht="15.75" customHeight="1">
      <c r="A548" s="5"/>
      <c r="B548" s="5"/>
      <c r="C548" s="5"/>
      <c r="D548" s="5"/>
      <c r="E548" s="5"/>
      <c r="F548" s="5"/>
      <c r="G548" s="129"/>
      <c r="H548" s="5"/>
      <c r="I548" s="5"/>
      <c r="J548" s="5"/>
      <c r="K548" s="5"/>
      <c r="L548" s="5"/>
      <c r="M548" s="5"/>
      <c r="N548" s="5"/>
      <c r="O548" s="5"/>
      <c r="P548" s="5"/>
      <c r="Q548" s="5"/>
      <c r="R548" s="5"/>
      <c r="S548" s="5"/>
      <c r="T548" s="5"/>
      <c r="U548" s="5"/>
      <c r="V548" s="5"/>
      <c r="W548" s="5"/>
      <c r="X548" s="5"/>
      <c r="Y548" s="5"/>
      <c r="Z548" s="5"/>
      <c r="AA548" s="5"/>
      <c r="AB548" s="5"/>
    </row>
    <row r="549" ht="15.75" customHeight="1">
      <c r="A549" s="5"/>
      <c r="B549" s="5"/>
      <c r="C549" s="5"/>
      <c r="D549" s="5"/>
      <c r="E549" s="5"/>
      <c r="F549" s="5"/>
      <c r="G549" s="129"/>
      <c r="H549" s="5"/>
      <c r="I549" s="5"/>
      <c r="J549" s="5"/>
      <c r="K549" s="5"/>
      <c r="L549" s="5"/>
      <c r="M549" s="5"/>
      <c r="N549" s="5"/>
      <c r="O549" s="5"/>
      <c r="P549" s="5"/>
      <c r="Q549" s="5"/>
      <c r="R549" s="5"/>
      <c r="S549" s="5"/>
      <c r="T549" s="5"/>
      <c r="U549" s="5"/>
      <c r="V549" s="5"/>
      <c r="W549" s="5"/>
      <c r="X549" s="5"/>
      <c r="Y549" s="5"/>
      <c r="Z549" s="5"/>
      <c r="AA549" s="5"/>
      <c r="AB549" s="5"/>
    </row>
    <row r="550" ht="15.75" customHeight="1">
      <c r="A550" s="5"/>
      <c r="B550" s="5"/>
      <c r="C550" s="5"/>
      <c r="D550" s="5"/>
      <c r="E550" s="5"/>
      <c r="F550" s="5"/>
      <c r="G550" s="129"/>
      <c r="H550" s="5"/>
      <c r="I550" s="5"/>
      <c r="J550" s="5"/>
      <c r="K550" s="5"/>
      <c r="L550" s="5"/>
      <c r="M550" s="5"/>
      <c r="N550" s="5"/>
      <c r="O550" s="5"/>
      <c r="P550" s="5"/>
      <c r="Q550" s="5"/>
      <c r="R550" s="5"/>
      <c r="S550" s="5"/>
      <c r="T550" s="5"/>
      <c r="U550" s="5"/>
      <c r="V550" s="5"/>
      <c r="W550" s="5"/>
      <c r="X550" s="5"/>
      <c r="Y550" s="5"/>
      <c r="Z550" s="5"/>
      <c r="AA550" s="5"/>
      <c r="AB550" s="5"/>
    </row>
    <row r="551" ht="15.75" customHeight="1">
      <c r="A551" s="5"/>
      <c r="B551" s="5"/>
      <c r="C551" s="5"/>
      <c r="D551" s="5"/>
      <c r="E551" s="5"/>
      <c r="F551" s="5"/>
      <c r="G551" s="129"/>
      <c r="H551" s="5"/>
      <c r="I551" s="5"/>
      <c r="J551" s="5"/>
      <c r="K551" s="5"/>
      <c r="L551" s="5"/>
      <c r="M551" s="5"/>
      <c r="N551" s="5"/>
      <c r="O551" s="5"/>
      <c r="P551" s="5"/>
      <c r="Q551" s="5"/>
      <c r="R551" s="5"/>
      <c r="S551" s="5"/>
      <c r="T551" s="5"/>
      <c r="U551" s="5"/>
      <c r="V551" s="5"/>
      <c r="W551" s="5"/>
      <c r="X551" s="5"/>
      <c r="Y551" s="5"/>
      <c r="Z551" s="5"/>
      <c r="AA551" s="5"/>
      <c r="AB551" s="5"/>
    </row>
    <row r="552" ht="15.75" customHeight="1">
      <c r="A552" s="5"/>
      <c r="B552" s="5"/>
      <c r="C552" s="5"/>
      <c r="D552" s="5"/>
      <c r="E552" s="5"/>
      <c r="F552" s="5"/>
      <c r="G552" s="129"/>
      <c r="H552" s="5"/>
      <c r="I552" s="5"/>
      <c r="J552" s="5"/>
      <c r="K552" s="5"/>
      <c r="L552" s="5"/>
      <c r="M552" s="5"/>
      <c r="N552" s="5"/>
      <c r="O552" s="5"/>
      <c r="P552" s="5"/>
      <c r="Q552" s="5"/>
      <c r="R552" s="5"/>
      <c r="S552" s="5"/>
      <c r="T552" s="5"/>
      <c r="U552" s="5"/>
      <c r="V552" s="5"/>
      <c r="W552" s="5"/>
      <c r="X552" s="5"/>
      <c r="Y552" s="5"/>
      <c r="Z552" s="5"/>
      <c r="AA552" s="5"/>
      <c r="AB552" s="5"/>
    </row>
    <row r="553" ht="15.75" customHeight="1">
      <c r="A553" s="5"/>
      <c r="B553" s="5"/>
      <c r="C553" s="5"/>
      <c r="D553" s="5"/>
      <c r="E553" s="5"/>
      <c r="F553" s="5"/>
      <c r="G553" s="129"/>
      <c r="H553" s="5"/>
      <c r="I553" s="5"/>
      <c r="J553" s="5"/>
      <c r="K553" s="5"/>
      <c r="L553" s="5"/>
      <c r="M553" s="5"/>
      <c r="N553" s="5"/>
      <c r="O553" s="5"/>
      <c r="P553" s="5"/>
      <c r="Q553" s="5"/>
      <c r="R553" s="5"/>
      <c r="S553" s="5"/>
      <c r="T553" s="5"/>
      <c r="U553" s="5"/>
      <c r="V553" s="5"/>
      <c r="W553" s="5"/>
      <c r="X553" s="5"/>
      <c r="Y553" s="5"/>
      <c r="Z553" s="5"/>
      <c r="AA553" s="5"/>
      <c r="AB553" s="5"/>
    </row>
    <row r="554" ht="15.75" customHeight="1">
      <c r="A554" s="5"/>
      <c r="B554" s="5"/>
      <c r="C554" s="5"/>
      <c r="D554" s="5"/>
      <c r="E554" s="5"/>
      <c r="F554" s="5"/>
      <c r="G554" s="129"/>
      <c r="H554" s="5"/>
      <c r="I554" s="5"/>
      <c r="J554" s="5"/>
      <c r="K554" s="5"/>
      <c r="L554" s="5"/>
      <c r="M554" s="5"/>
      <c r="N554" s="5"/>
      <c r="O554" s="5"/>
      <c r="P554" s="5"/>
      <c r="Q554" s="5"/>
      <c r="R554" s="5"/>
      <c r="S554" s="5"/>
      <c r="T554" s="5"/>
      <c r="U554" s="5"/>
      <c r="V554" s="5"/>
      <c r="W554" s="5"/>
      <c r="X554" s="5"/>
      <c r="Y554" s="5"/>
      <c r="Z554" s="5"/>
      <c r="AA554" s="5"/>
      <c r="AB554" s="5"/>
    </row>
    <row r="555" ht="15.75" customHeight="1">
      <c r="A555" s="5"/>
      <c r="B555" s="5"/>
      <c r="C555" s="5"/>
      <c r="D555" s="5"/>
      <c r="E555" s="5"/>
      <c r="F555" s="5"/>
      <c r="G555" s="129"/>
      <c r="H555" s="5"/>
      <c r="I555" s="5"/>
      <c r="J555" s="5"/>
      <c r="K555" s="5"/>
      <c r="L555" s="5"/>
      <c r="M555" s="5"/>
      <c r="N555" s="5"/>
      <c r="O555" s="5"/>
      <c r="P555" s="5"/>
      <c r="Q555" s="5"/>
      <c r="R555" s="5"/>
      <c r="S555" s="5"/>
      <c r="T555" s="5"/>
      <c r="U555" s="5"/>
      <c r="V555" s="5"/>
      <c r="W555" s="5"/>
      <c r="X555" s="5"/>
      <c r="Y555" s="5"/>
      <c r="Z555" s="5"/>
      <c r="AA555" s="5"/>
      <c r="AB555" s="5"/>
    </row>
    <row r="556" ht="15.75" customHeight="1">
      <c r="A556" s="5"/>
      <c r="B556" s="5"/>
      <c r="C556" s="5"/>
      <c r="D556" s="5"/>
      <c r="E556" s="5"/>
      <c r="F556" s="5"/>
      <c r="G556" s="129"/>
      <c r="H556" s="5"/>
      <c r="I556" s="5"/>
      <c r="J556" s="5"/>
      <c r="K556" s="5"/>
      <c r="L556" s="5"/>
      <c r="M556" s="5"/>
      <c r="N556" s="5"/>
      <c r="O556" s="5"/>
      <c r="P556" s="5"/>
      <c r="Q556" s="5"/>
      <c r="R556" s="5"/>
      <c r="S556" s="5"/>
      <c r="T556" s="5"/>
      <c r="U556" s="5"/>
      <c r="V556" s="5"/>
      <c r="W556" s="5"/>
      <c r="X556" s="5"/>
      <c r="Y556" s="5"/>
      <c r="Z556" s="5"/>
      <c r="AA556" s="5"/>
      <c r="AB556" s="5"/>
    </row>
    <row r="557" ht="15.75" customHeight="1">
      <c r="A557" s="5"/>
      <c r="B557" s="5"/>
      <c r="C557" s="5"/>
      <c r="D557" s="5"/>
      <c r="E557" s="5"/>
      <c r="F557" s="5"/>
      <c r="G557" s="129"/>
      <c r="H557" s="5"/>
      <c r="I557" s="5"/>
      <c r="J557" s="5"/>
      <c r="K557" s="5"/>
      <c r="L557" s="5"/>
      <c r="M557" s="5"/>
      <c r="N557" s="5"/>
      <c r="O557" s="5"/>
      <c r="P557" s="5"/>
      <c r="Q557" s="5"/>
      <c r="R557" s="5"/>
      <c r="S557" s="5"/>
      <c r="T557" s="5"/>
      <c r="U557" s="5"/>
      <c r="V557" s="5"/>
      <c r="W557" s="5"/>
      <c r="X557" s="5"/>
      <c r="Y557" s="5"/>
      <c r="Z557" s="5"/>
      <c r="AA557" s="5"/>
      <c r="AB557" s="5"/>
    </row>
    <row r="558" ht="15.75" customHeight="1">
      <c r="A558" s="5"/>
      <c r="B558" s="5"/>
      <c r="C558" s="5"/>
      <c r="D558" s="5"/>
      <c r="E558" s="5"/>
      <c r="F558" s="5"/>
      <c r="G558" s="129"/>
      <c r="H558" s="5"/>
      <c r="I558" s="5"/>
      <c r="J558" s="5"/>
      <c r="K558" s="5"/>
      <c r="L558" s="5"/>
      <c r="M558" s="5"/>
      <c r="N558" s="5"/>
      <c r="O558" s="5"/>
      <c r="P558" s="5"/>
      <c r="Q558" s="5"/>
      <c r="R558" s="5"/>
      <c r="S558" s="5"/>
      <c r="T558" s="5"/>
      <c r="U558" s="5"/>
      <c r="V558" s="5"/>
      <c r="W558" s="5"/>
      <c r="X558" s="5"/>
      <c r="Y558" s="5"/>
      <c r="Z558" s="5"/>
      <c r="AA558" s="5"/>
      <c r="AB558" s="5"/>
    </row>
    <row r="559" ht="15.75" customHeight="1">
      <c r="A559" s="5"/>
      <c r="B559" s="5"/>
      <c r="C559" s="5"/>
      <c r="D559" s="5"/>
      <c r="E559" s="5"/>
      <c r="F559" s="5"/>
      <c r="G559" s="129"/>
      <c r="H559" s="5"/>
      <c r="I559" s="5"/>
      <c r="J559" s="5"/>
      <c r="K559" s="5"/>
      <c r="L559" s="5"/>
      <c r="M559" s="5"/>
      <c r="N559" s="5"/>
      <c r="O559" s="5"/>
      <c r="P559" s="5"/>
      <c r="Q559" s="5"/>
      <c r="R559" s="5"/>
      <c r="S559" s="5"/>
      <c r="T559" s="5"/>
      <c r="U559" s="5"/>
      <c r="V559" s="5"/>
      <c r="W559" s="5"/>
      <c r="X559" s="5"/>
      <c r="Y559" s="5"/>
      <c r="Z559" s="5"/>
      <c r="AA559" s="5"/>
      <c r="AB559" s="5"/>
    </row>
    <row r="560" ht="15.75" customHeight="1">
      <c r="A560" s="5"/>
      <c r="B560" s="5"/>
      <c r="C560" s="5"/>
      <c r="D560" s="5"/>
      <c r="E560" s="5"/>
      <c r="F560" s="5"/>
      <c r="G560" s="129"/>
      <c r="H560" s="5"/>
      <c r="I560" s="5"/>
      <c r="J560" s="5"/>
      <c r="K560" s="5"/>
      <c r="L560" s="5"/>
      <c r="M560" s="5"/>
      <c r="N560" s="5"/>
      <c r="O560" s="5"/>
      <c r="P560" s="5"/>
      <c r="Q560" s="5"/>
      <c r="R560" s="5"/>
      <c r="S560" s="5"/>
      <c r="T560" s="5"/>
      <c r="U560" s="5"/>
      <c r="V560" s="5"/>
      <c r="W560" s="5"/>
      <c r="X560" s="5"/>
      <c r="Y560" s="5"/>
      <c r="Z560" s="5"/>
      <c r="AA560" s="5"/>
      <c r="AB560" s="5"/>
    </row>
    <row r="561" ht="15.75" customHeight="1">
      <c r="A561" s="5"/>
      <c r="B561" s="5"/>
      <c r="C561" s="5"/>
      <c r="D561" s="5"/>
      <c r="E561" s="5"/>
      <c r="F561" s="5"/>
      <c r="G561" s="129"/>
      <c r="H561" s="5"/>
      <c r="I561" s="5"/>
      <c r="J561" s="5"/>
      <c r="K561" s="5"/>
      <c r="L561" s="5"/>
      <c r="M561" s="5"/>
      <c r="N561" s="5"/>
      <c r="O561" s="5"/>
      <c r="P561" s="5"/>
      <c r="Q561" s="5"/>
      <c r="R561" s="5"/>
      <c r="S561" s="5"/>
      <c r="T561" s="5"/>
      <c r="U561" s="5"/>
      <c r="V561" s="5"/>
      <c r="W561" s="5"/>
      <c r="X561" s="5"/>
      <c r="Y561" s="5"/>
      <c r="Z561" s="5"/>
      <c r="AA561" s="5"/>
      <c r="AB561" s="5"/>
    </row>
    <row r="562" ht="15.75" customHeight="1">
      <c r="A562" s="5"/>
      <c r="B562" s="5"/>
      <c r="C562" s="5"/>
      <c r="D562" s="5"/>
      <c r="E562" s="5"/>
      <c r="F562" s="5"/>
      <c r="G562" s="129"/>
      <c r="H562" s="5"/>
      <c r="I562" s="5"/>
      <c r="J562" s="5"/>
      <c r="K562" s="5"/>
      <c r="L562" s="5"/>
      <c r="M562" s="5"/>
      <c r="N562" s="5"/>
      <c r="O562" s="5"/>
      <c r="P562" s="5"/>
      <c r="Q562" s="5"/>
      <c r="R562" s="5"/>
      <c r="S562" s="5"/>
      <c r="T562" s="5"/>
      <c r="U562" s="5"/>
      <c r="V562" s="5"/>
      <c r="W562" s="5"/>
      <c r="X562" s="5"/>
      <c r="Y562" s="5"/>
      <c r="Z562" s="5"/>
      <c r="AA562" s="5"/>
      <c r="AB562" s="5"/>
    </row>
    <row r="563" ht="15.75" customHeight="1">
      <c r="A563" s="5"/>
      <c r="B563" s="5"/>
      <c r="C563" s="5"/>
      <c r="D563" s="5"/>
      <c r="E563" s="5"/>
      <c r="F563" s="5"/>
      <c r="G563" s="129"/>
      <c r="H563" s="5"/>
      <c r="I563" s="5"/>
      <c r="J563" s="5"/>
      <c r="K563" s="5"/>
      <c r="L563" s="5"/>
      <c r="M563" s="5"/>
      <c r="N563" s="5"/>
      <c r="O563" s="5"/>
      <c r="P563" s="5"/>
      <c r="Q563" s="5"/>
      <c r="R563" s="5"/>
      <c r="S563" s="5"/>
      <c r="T563" s="5"/>
      <c r="U563" s="5"/>
      <c r="V563" s="5"/>
      <c r="W563" s="5"/>
      <c r="X563" s="5"/>
      <c r="Y563" s="5"/>
      <c r="Z563" s="5"/>
      <c r="AA563" s="5"/>
      <c r="AB563" s="5"/>
    </row>
    <row r="564" ht="15.75" customHeight="1">
      <c r="A564" s="5"/>
      <c r="B564" s="5"/>
      <c r="C564" s="5"/>
      <c r="D564" s="5"/>
      <c r="E564" s="5"/>
      <c r="F564" s="5"/>
      <c r="G564" s="129"/>
      <c r="H564" s="5"/>
      <c r="I564" s="5"/>
      <c r="J564" s="5"/>
      <c r="K564" s="5"/>
      <c r="L564" s="5"/>
      <c r="M564" s="5"/>
      <c r="N564" s="5"/>
      <c r="O564" s="5"/>
      <c r="P564" s="5"/>
      <c r="Q564" s="5"/>
      <c r="R564" s="5"/>
      <c r="S564" s="5"/>
      <c r="T564" s="5"/>
      <c r="U564" s="5"/>
      <c r="V564" s="5"/>
      <c r="W564" s="5"/>
      <c r="X564" s="5"/>
      <c r="Y564" s="5"/>
      <c r="Z564" s="5"/>
      <c r="AA564" s="5"/>
      <c r="AB564" s="5"/>
    </row>
    <row r="565" ht="15.75" customHeight="1">
      <c r="A565" s="5"/>
      <c r="B565" s="5"/>
      <c r="C565" s="5"/>
      <c r="D565" s="5"/>
      <c r="E565" s="5"/>
      <c r="F565" s="5"/>
      <c r="G565" s="129"/>
      <c r="H565" s="5"/>
      <c r="I565" s="5"/>
      <c r="J565" s="5"/>
      <c r="K565" s="5"/>
      <c r="L565" s="5"/>
      <c r="M565" s="5"/>
      <c r="N565" s="5"/>
      <c r="O565" s="5"/>
      <c r="P565" s="5"/>
      <c r="Q565" s="5"/>
      <c r="R565" s="5"/>
      <c r="S565" s="5"/>
      <c r="T565" s="5"/>
      <c r="U565" s="5"/>
      <c r="V565" s="5"/>
      <c r="W565" s="5"/>
      <c r="X565" s="5"/>
      <c r="Y565" s="5"/>
      <c r="Z565" s="5"/>
      <c r="AA565" s="5"/>
      <c r="AB565" s="5"/>
    </row>
    <row r="566" ht="15.75" customHeight="1">
      <c r="A566" s="5"/>
      <c r="B566" s="5"/>
      <c r="C566" s="5"/>
      <c r="D566" s="5"/>
      <c r="E566" s="5"/>
      <c r="F566" s="5"/>
      <c r="G566" s="129"/>
      <c r="H566" s="5"/>
      <c r="I566" s="5"/>
      <c r="J566" s="5"/>
      <c r="K566" s="5"/>
      <c r="L566" s="5"/>
      <c r="M566" s="5"/>
      <c r="N566" s="5"/>
      <c r="O566" s="5"/>
      <c r="P566" s="5"/>
      <c r="Q566" s="5"/>
      <c r="R566" s="5"/>
      <c r="S566" s="5"/>
      <c r="T566" s="5"/>
      <c r="U566" s="5"/>
      <c r="V566" s="5"/>
      <c r="W566" s="5"/>
      <c r="X566" s="5"/>
      <c r="Y566" s="5"/>
      <c r="Z566" s="5"/>
      <c r="AA566" s="5"/>
      <c r="AB566" s="5"/>
    </row>
    <row r="567" ht="15.75" customHeight="1">
      <c r="A567" s="5"/>
      <c r="B567" s="5"/>
      <c r="C567" s="5"/>
      <c r="D567" s="5"/>
      <c r="E567" s="5"/>
      <c r="F567" s="5"/>
      <c r="G567" s="129"/>
      <c r="H567" s="5"/>
      <c r="I567" s="5"/>
      <c r="J567" s="5"/>
      <c r="K567" s="5"/>
      <c r="L567" s="5"/>
      <c r="M567" s="5"/>
      <c r="N567" s="5"/>
      <c r="O567" s="5"/>
      <c r="P567" s="5"/>
      <c r="Q567" s="5"/>
      <c r="R567" s="5"/>
      <c r="S567" s="5"/>
      <c r="T567" s="5"/>
      <c r="U567" s="5"/>
      <c r="V567" s="5"/>
      <c r="W567" s="5"/>
      <c r="X567" s="5"/>
      <c r="Y567" s="5"/>
      <c r="Z567" s="5"/>
      <c r="AA567" s="5"/>
      <c r="AB567" s="5"/>
    </row>
    <row r="568" ht="15.75" customHeight="1">
      <c r="A568" s="5"/>
      <c r="B568" s="5"/>
      <c r="C568" s="5"/>
      <c r="D568" s="5"/>
      <c r="E568" s="5"/>
      <c r="F568" s="5"/>
      <c r="G568" s="129"/>
      <c r="H568" s="5"/>
      <c r="I568" s="5"/>
      <c r="J568" s="5"/>
      <c r="K568" s="5"/>
      <c r="L568" s="5"/>
      <c r="M568" s="5"/>
      <c r="N568" s="5"/>
      <c r="O568" s="5"/>
      <c r="P568" s="5"/>
      <c r="Q568" s="5"/>
      <c r="R568" s="5"/>
      <c r="S568" s="5"/>
      <c r="T568" s="5"/>
      <c r="U568" s="5"/>
      <c r="V568" s="5"/>
      <c r="W568" s="5"/>
      <c r="X568" s="5"/>
      <c r="Y568" s="5"/>
      <c r="Z568" s="5"/>
      <c r="AA568" s="5"/>
      <c r="AB568" s="5"/>
    </row>
    <row r="569" ht="15.75" customHeight="1">
      <c r="A569" s="5"/>
      <c r="B569" s="5"/>
      <c r="C569" s="5"/>
      <c r="D569" s="5"/>
      <c r="E569" s="5"/>
      <c r="F569" s="5"/>
      <c r="G569" s="129"/>
      <c r="H569" s="5"/>
      <c r="I569" s="5"/>
      <c r="J569" s="5"/>
      <c r="K569" s="5"/>
      <c r="L569" s="5"/>
      <c r="M569" s="5"/>
      <c r="N569" s="5"/>
      <c r="O569" s="5"/>
      <c r="P569" s="5"/>
      <c r="Q569" s="5"/>
      <c r="R569" s="5"/>
      <c r="S569" s="5"/>
      <c r="T569" s="5"/>
      <c r="U569" s="5"/>
      <c r="V569" s="5"/>
      <c r="W569" s="5"/>
      <c r="X569" s="5"/>
      <c r="Y569" s="5"/>
      <c r="Z569" s="5"/>
      <c r="AA569" s="5"/>
      <c r="AB569" s="5"/>
    </row>
    <row r="570" ht="15.75" customHeight="1">
      <c r="A570" s="5"/>
      <c r="B570" s="5"/>
      <c r="C570" s="5"/>
      <c r="D570" s="5"/>
      <c r="E570" s="5"/>
      <c r="F570" s="5"/>
      <c r="G570" s="129"/>
      <c r="H570" s="5"/>
      <c r="I570" s="5"/>
      <c r="J570" s="5"/>
      <c r="K570" s="5"/>
      <c r="L570" s="5"/>
      <c r="M570" s="5"/>
      <c r="N570" s="5"/>
      <c r="O570" s="5"/>
      <c r="P570" s="5"/>
      <c r="Q570" s="5"/>
      <c r="R570" s="5"/>
      <c r="S570" s="5"/>
      <c r="T570" s="5"/>
      <c r="U570" s="5"/>
      <c r="V570" s="5"/>
      <c r="W570" s="5"/>
      <c r="X570" s="5"/>
      <c r="Y570" s="5"/>
      <c r="Z570" s="5"/>
      <c r="AA570" s="5"/>
      <c r="AB570" s="5"/>
    </row>
    <row r="571" ht="15.75" customHeight="1">
      <c r="A571" s="5"/>
      <c r="B571" s="5"/>
      <c r="C571" s="5"/>
      <c r="D571" s="5"/>
      <c r="E571" s="5"/>
      <c r="F571" s="5"/>
      <c r="G571" s="129"/>
      <c r="H571" s="5"/>
      <c r="I571" s="5"/>
      <c r="J571" s="5"/>
      <c r="K571" s="5"/>
      <c r="L571" s="5"/>
      <c r="M571" s="5"/>
      <c r="N571" s="5"/>
      <c r="O571" s="5"/>
      <c r="P571" s="5"/>
      <c r="Q571" s="5"/>
      <c r="R571" s="5"/>
      <c r="S571" s="5"/>
      <c r="T571" s="5"/>
      <c r="U571" s="5"/>
      <c r="V571" s="5"/>
      <c r="W571" s="5"/>
      <c r="X571" s="5"/>
      <c r="Y571" s="5"/>
      <c r="Z571" s="5"/>
      <c r="AA571" s="5"/>
      <c r="AB571" s="5"/>
    </row>
    <row r="572" ht="15.75" customHeight="1">
      <c r="A572" s="5"/>
      <c r="B572" s="5"/>
      <c r="C572" s="5"/>
      <c r="D572" s="5"/>
      <c r="E572" s="5"/>
      <c r="F572" s="5"/>
      <c r="G572" s="129"/>
      <c r="H572" s="5"/>
      <c r="I572" s="5"/>
      <c r="J572" s="5"/>
      <c r="K572" s="5"/>
      <c r="L572" s="5"/>
      <c r="M572" s="5"/>
      <c r="N572" s="5"/>
      <c r="O572" s="5"/>
      <c r="P572" s="5"/>
      <c r="Q572" s="5"/>
      <c r="R572" s="5"/>
      <c r="S572" s="5"/>
      <c r="T572" s="5"/>
      <c r="U572" s="5"/>
      <c r="V572" s="5"/>
      <c r="W572" s="5"/>
      <c r="X572" s="5"/>
      <c r="Y572" s="5"/>
      <c r="Z572" s="5"/>
      <c r="AA572" s="5"/>
      <c r="AB572" s="5"/>
    </row>
    <row r="573" ht="15.75" customHeight="1">
      <c r="A573" s="5"/>
      <c r="B573" s="5"/>
      <c r="C573" s="5"/>
      <c r="D573" s="5"/>
      <c r="E573" s="5"/>
      <c r="F573" s="5"/>
      <c r="G573" s="129"/>
      <c r="H573" s="5"/>
      <c r="I573" s="5"/>
      <c r="J573" s="5"/>
      <c r="K573" s="5"/>
      <c r="L573" s="5"/>
      <c r="M573" s="5"/>
      <c r="N573" s="5"/>
      <c r="O573" s="5"/>
      <c r="P573" s="5"/>
      <c r="Q573" s="5"/>
      <c r="R573" s="5"/>
      <c r="S573" s="5"/>
      <c r="T573" s="5"/>
      <c r="U573" s="5"/>
      <c r="V573" s="5"/>
      <c r="W573" s="5"/>
      <c r="X573" s="5"/>
      <c r="Y573" s="5"/>
      <c r="Z573" s="5"/>
      <c r="AA573" s="5"/>
      <c r="AB573" s="5"/>
    </row>
    <row r="574" ht="15.75" customHeight="1">
      <c r="A574" s="5"/>
      <c r="B574" s="5"/>
      <c r="C574" s="5"/>
      <c r="D574" s="5"/>
      <c r="E574" s="5"/>
      <c r="F574" s="5"/>
      <c r="G574" s="129"/>
      <c r="H574" s="5"/>
      <c r="I574" s="5"/>
      <c r="J574" s="5"/>
      <c r="K574" s="5"/>
      <c r="L574" s="5"/>
      <c r="M574" s="5"/>
      <c r="N574" s="5"/>
      <c r="O574" s="5"/>
      <c r="P574" s="5"/>
      <c r="Q574" s="5"/>
      <c r="R574" s="5"/>
      <c r="S574" s="5"/>
      <c r="T574" s="5"/>
      <c r="U574" s="5"/>
      <c r="V574" s="5"/>
      <c r="W574" s="5"/>
      <c r="X574" s="5"/>
      <c r="Y574" s="5"/>
      <c r="Z574" s="5"/>
      <c r="AA574" s="5"/>
      <c r="AB574" s="5"/>
    </row>
    <row r="575" ht="15.75" customHeight="1">
      <c r="A575" s="5"/>
      <c r="B575" s="5"/>
      <c r="C575" s="5"/>
      <c r="D575" s="5"/>
      <c r="E575" s="5"/>
      <c r="F575" s="5"/>
      <c r="G575" s="129"/>
      <c r="H575" s="5"/>
      <c r="I575" s="5"/>
      <c r="J575" s="5"/>
      <c r="K575" s="5"/>
      <c r="L575" s="5"/>
      <c r="M575" s="5"/>
      <c r="N575" s="5"/>
      <c r="O575" s="5"/>
      <c r="P575" s="5"/>
      <c r="Q575" s="5"/>
      <c r="R575" s="5"/>
      <c r="S575" s="5"/>
      <c r="T575" s="5"/>
      <c r="U575" s="5"/>
      <c r="V575" s="5"/>
      <c r="W575" s="5"/>
      <c r="X575" s="5"/>
      <c r="Y575" s="5"/>
      <c r="Z575" s="5"/>
      <c r="AA575" s="5"/>
      <c r="AB575" s="5"/>
    </row>
    <row r="576" ht="15.75" customHeight="1">
      <c r="A576" s="5"/>
      <c r="B576" s="5"/>
      <c r="C576" s="5"/>
      <c r="D576" s="5"/>
      <c r="E576" s="5"/>
      <c r="F576" s="5"/>
      <c r="G576" s="129"/>
      <c r="H576" s="5"/>
      <c r="I576" s="5"/>
      <c r="J576" s="5"/>
      <c r="K576" s="5"/>
      <c r="L576" s="5"/>
      <c r="M576" s="5"/>
      <c r="N576" s="5"/>
      <c r="O576" s="5"/>
      <c r="P576" s="5"/>
      <c r="Q576" s="5"/>
      <c r="R576" s="5"/>
      <c r="S576" s="5"/>
      <c r="T576" s="5"/>
      <c r="U576" s="5"/>
      <c r="V576" s="5"/>
      <c r="W576" s="5"/>
      <c r="X576" s="5"/>
      <c r="Y576" s="5"/>
      <c r="Z576" s="5"/>
      <c r="AA576" s="5"/>
      <c r="AB576" s="5"/>
    </row>
    <row r="577" ht="15.75" customHeight="1">
      <c r="A577" s="5"/>
      <c r="B577" s="5"/>
      <c r="C577" s="5"/>
      <c r="D577" s="5"/>
      <c r="E577" s="5"/>
      <c r="F577" s="5"/>
      <c r="G577" s="129"/>
      <c r="H577" s="5"/>
      <c r="I577" s="5"/>
      <c r="J577" s="5"/>
      <c r="K577" s="5"/>
      <c r="L577" s="5"/>
      <c r="M577" s="5"/>
      <c r="N577" s="5"/>
      <c r="O577" s="5"/>
      <c r="P577" s="5"/>
      <c r="Q577" s="5"/>
      <c r="R577" s="5"/>
      <c r="S577" s="5"/>
      <c r="T577" s="5"/>
      <c r="U577" s="5"/>
      <c r="V577" s="5"/>
      <c r="W577" s="5"/>
      <c r="X577" s="5"/>
      <c r="Y577" s="5"/>
      <c r="Z577" s="5"/>
      <c r="AA577" s="5"/>
      <c r="AB577" s="5"/>
    </row>
    <row r="578" ht="15.75" customHeight="1">
      <c r="A578" s="5"/>
      <c r="B578" s="5"/>
      <c r="C578" s="5"/>
      <c r="D578" s="5"/>
      <c r="E578" s="5"/>
      <c r="F578" s="5"/>
      <c r="G578" s="129"/>
      <c r="H578" s="5"/>
      <c r="I578" s="5"/>
      <c r="J578" s="5"/>
      <c r="K578" s="5"/>
      <c r="L578" s="5"/>
      <c r="M578" s="5"/>
      <c r="N578" s="5"/>
      <c r="O578" s="5"/>
      <c r="P578" s="5"/>
      <c r="Q578" s="5"/>
      <c r="R578" s="5"/>
      <c r="S578" s="5"/>
      <c r="T578" s="5"/>
      <c r="U578" s="5"/>
      <c r="V578" s="5"/>
      <c r="W578" s="5"/>
      <c r="X578" s="5"/>
      <c r="Y578" s="5"/>
      <c r="Z578" s="5"/>
      <c r="AA578" s="5"/>
      <c r="AB578" s="5"/>
    </row>
    <row r="579" ht="15.75" customHeight="1">
      <c r="A579" s="5"/>
      <c r="B579" s="5"/>
      <c r="C579" s="5"/>
      <c r="D579" s="5"/>
      <c r="E579" s="5"/>
      <c r="F579" s="5"/>
      <c r="G579" s="129"/>
      <c r="H579" s="5"/>
      <c r="I579" s="5"/>
      <c r="J579" s="5"/>
      <c r="K579" s="5"/>
      <c r="L579" s="5"/>
      <c r="M579" s="5"/>
      <c r="N579" s="5"/>
      <c r="O579" s="5"/>
      <c r="P579" s="5"/>
      <c r="Q579" s="5"/>
      <c r="R579" s="5"/>
      <c r="S579" s="5"/>
      <c r="T579" s="5"/>
      <c r="U579" s="5"/>
      <c r="V579" s="5"/>
      <c r="W579" s="5"/>
      <c r="X579" s="5"/>
      <c r="Y579" s="5"/>
      <c r="Z579" s="5"/>
      <c r="AA579" s="5"/>
      <c r="AB579" s="5"/>
    </row>
    <row r="580" ht="15.75" customHeight="1">
      <c r="A580" s="5"/>
      <c r="B580" s="5"/>
      <c r="C580" s="5"/>
      <c r="D580" s="5"/>
      <c r="E580" s="5"/>
      <c r="F580" s="5"/>
      <c r="G580" s="129"/>
      <c r="H580" s="5"/>
      <c r="I580" s="5"/>
      <c r="J580" s="5"/>
      <c r="K580" s="5"/>
      <c r="L580" s="5"/>
      <c r="M580" s="5"/>
      <c r="N580" s="5"/>
      <c r="O580" s="5"/>
      <c r="P580" s="5"/>
      <c r="Q580" s="5"/>
      <c r="R580" s="5"/>
      <c r="S580" s="5"/>
      <c r="T580" s="5"/>
      <c r="U580" s="5"/>
      <c r="V580" s="5"/>
      <c r="W580" s="5"/>
      <c r="X580" s="5"/>
      <c r="Y580" s="5"/>
      <c r="Z580" s="5"/>
      <c r="AA580" s="5"/>
      <c r="AB580" s="5"/>
    </row>
    <row r="581" ht="15.75" customHeight="1">
      <c r="A581" s="5"/>
      <c r="B581" s="5"/>
      <c r="C581" s="5"/>
      <c r="D581" s="5"/>
      <c r="E581" s="5"/>
      <c r="F581" s="5"/>
      <c r="G581" s="129"/>
      <c r="H581" s="5"/>
      <c r="I581" s="5"/>
      <c r="J581" s="5"/>
      <c r="K581" s="5"/>
      <c r="L581" s="5"/>
      <c r="M581" s="5"/>
      <c r="N581" s="5"/>
      <c r="O581" s="5"/>
      <c r="P581" s="5"/>
      <c r="Q581" s="5"/>
      <c r="R581" s="5"/>
      <c r="S581" s="5"/>
      <c r="T581" s="5"/>
      <c r="U581" s="5"/>
      <c r="V581" s="5"/>
      <c r="W581" s="5"/>
      <c r="X581" s="5"/>
      <c r="Y581" s="5"/>
      <c r="Z581" s="5"/>
      <c r="AA581" s="5"/>
      <c r="AB581" s="5"/>
    </row>
    <row r="582" ht="15.75" customHeight="1">
      <c r="A582" s="5"/>
      <c r="B582" s="5"/>
      <c r="C582" s="5"/>
      <c r="D582" s="5"/>
      <c r="E582" s="5"/>
      <c r="F582" s="5"/>
      <c r="G582" s="129"/>
      <c r="H582" s="5"/>
      <c r="I582" s="5"/>
      <c r="J582" s="5"/>
      <c r="K582" s="5"/>
      <c r="L582" s="5"/>
      <c r="M582" s="5"/>
      <c r="N582" s="5"/>
      <c r="O582" s="5"/>
      <c r="P582" s="5"/>
      <c r="Q582" s="5"/>
      <c r="R582" s="5"/>
      <c r="S582" s="5"/>
      <c r="T582" s="5"/>
      <c r="U582" s="5"/>
      <c r="V582" s="5"/>
      <c r="W582" s="5"/>
      <c r="X582" s="5"/>
      <c r="Y582" s="5"/>
      <c r="Z582" s="5"/>
      <c r="AA582" s="5"/>
      <c r="AB582" s="5"/>
    </row>
    <row r="583" ht="15.75" customHeight="1">
      <c r="A583" s="5"/>
      <c r="B583" s="5"/>
      <c r="C583" s="5"/>
      <c r="D583" s="5"/>
      <c r="E583" s="5"/>
      <c r="F583" s="5"/>
      <c r="G583" s="129"/>
      <c r="H583" s="5"/>
      <c r="I583" s="5"/>
      <c r="J583" s="5"/>
      <c r="K583" s="5"/>
      <c r="L583" s="5"/>
      <c r="M583" s="5"/>
      <c r="N583" s="5"/>
      <c r="O583" s="5"/>
      <c r="P583" s="5"/>
      <c r="Q583" s="5"/>
      <c r="R583" s="5"/>
      <c r="S583" s="5"/>
      <c r="T583" s="5"/>
      <c r="U583" s="5"/>
      <c r="V583" s="5"/>
      <c r="W583" s="5"/>
      <c r="X583" s="5"/>
      <c r="Y583" s="5"/>
      <c r="Z583" s="5"/>
      <c r="AA583" s="5"/>
      <c r="AB583" s="5"/>
    </row>
    <row r="584" ht="15.75" customHeight="1">
      <c r="A584" s="5"/>
      <c r="B584" s="5"/>
      <c r="C584" s="5"/>
      <c r="D584" s="5"/>
      <c r="E584" s="5"/>
      <c r="F584" s="5"/>
      <c r="G584" s="129"/>
      <c r="H584" s="5"/>
      <c r="I584" s="5"/>
      <c r="J584" s="5"/>
      <c r="K584" s="5"/>
      <c r="L584" s="5"/>
      <c r="M584" s="5"/>
      <c r="N584" s="5"/>
      <c r="O584" s="5"/>
      <c r="P584" s="5"/>
      <c r="Q584" s="5"/>
      <c r="R584" s="5"/>
      <c r="S584" s="5"/>
      <c r="T584" s="5"/>
      <c r="U584" s="5"/>
      <c r="V584" s="5"/>
      <c r="W584" s="5"/>
      <c r="X584" s="5"/>
      <c r="Y584" s="5"/>
      <c r="Z584" s="5"/>
      <c r="AA584" s="5"/>
      <c r="AB584" s="5"/>
    </row>
    <row r="585" ht="15.75" customHeight="1">
      <c r="A585" s="5"/>
      <c r="B585" s="5"/>
      <c r="C585" s="5"/>
      <c r="D585" s="5"/>
      <c r="E585" s="5"/>
      <c r="F585" s="5"/>
      <c r="G585" s="129"/>
      <c r="H585" s="5"/>
      <c r="I585" s="5"/>
      <c r="J585" s="5"/>
      <c r="K585" s="5"/>
      <c r="L585" s="5"/>
      <c r="M585" s="5"/>
      <c r="N585" s="5"/>
      <c r="O585" s="5"/>
      <c r="P585" s="5"/>
      <c r="Q585" s="5"/>
      <c r="R585" s="5"/>
      <c r="S585" s="5"/>
      <c r="T585" s="5"/>
      <c r="U585" s="5"/>
      <c r="V585" s="5"/>
      <c r="W585" s="5"/>
      <c r="X585" s="5"/>
      <c r="Y585" s="5"/>
      <c r="Z585" s="5"/>
      <c r="AA585" s="5"/>
      <c r="AB585" s="5"/>
    </row>
    <row r="586" ht="15.75" customHeight="1">
      <c r="A586" s="5"/>
      <c r="B586" s="5"/>
      <c r="C586" s="5"/>
      <c r="D586" s="5"/>
      <c r="E586" s="5"/>
      <c r="F586" s="5"/>
      <c r="G586" s="129"/>
      <c r="H586" s="5"/>
      <c r="I586" s="5"/>
      <c r="J586" s="5"/>
      <c r="K586" s="5"/>
      <c r="L586" s="5"/>
      <c r="M586" s="5"/>
      <c r="N586" s="5"/>
      <c r="O586" s="5"/>
      <c r="P586" s="5"/>
      <c r="Q586" s="5"/>
      <c r="R586" s="5"/>
      <c r="S586" s="5"/>
      <c r="T586" s="5"/>
      <c r="U586" s="5"/>
      <c r="V586" s="5"/>
      <c r="W586" s="5"/>
      <c r="X586" s="5"/>
      <c r="Y586" s="5"/>
      <c r="Z586" s="5"/>
      <c r="AA586" s="5"/>
      <c r="AB586" s="5"/>
    </row>
    <row r="587" ht="15.75" customHeight="1">
      <c r="A587" s="5"/>
      <c r="B587" s="5"/>
      <c r="C587" s="5"/>
      <c r="D587" s="5"/>
      <c r="E587" s="5"/>
      <c r="F587" s="5"/>
      <c r="G587" s="129"/>
      <c r="H587" s="5"/>
      <c r="I587" s="5"/>
      <c r="J587" s="5"/>
      <c r="K587" s="5"/>
      <c r="L587" s="5"/>
      <c r="M587" s="5"/>
      <c r="N587" s="5"/>
      <c r="O587" s="5"/>
      <c r="P587" s="5"/>
      <c r="Q587" s="5"/>
      <c r="R587" s="5"/>
      <c r="S587" s="5"/>
      <c r="T587" s="5"/>
      <c r="U587" s="5"/>
      <c r="V587" s="5"/>
      <c r="W587" s="5"/>
      <c r="X587" s="5"/>
      <c r="Y587" s="5"/>
      <c r="Z587" s="5"/>
      <c r="AA587" s="5"/>
      <c r="AB587" s="5"/>
    </row>
    <row r="588" ht="15.75" customHeight="1">
      <c r="A588" s="5"/>
      <c r="B588" s="5"/>
      <c r="C588" s="5"/>
      <c r="D588" s="5"/>
      <c r="E588" s="5"/>
      <c r="F588" s="5"/>
      <c r="G588" s="129"/>
      <c r="H588" s="5"/>
      <c r="I588" s="5"/>
      <c r="J588" s="5"/>
      <c r="K588" s="5"/>
      <c r="L588" s="5"/>
      <c r="M588" s="5"/>
      <c r="N588" s="5"/>
      <c r="O588" s="5"/>
      <c r="P588" s="5"/>
      <c r="Q588" s="5"/>
      <c r="R588" s="5"/>
      <c r="S588" s="5"/>
      <c r="T588" s="5"/>
      <c r="U588" s="5"/>
      <c r="V588" s="5"/>
      <c r="W588" s="5"/>
      <c r="X588" s="5"/>
      <c r="Y588" s="5"/>
      <c r="Z588" s="5"/>
      <c r="AA588" s="5"/>
      <c r="AB588" s="5"/>
    </row>
    <row r="589" ht="15.75" customHeight="1">
      <c r="A589" s="5"/>
      <c r="B589" s="5"/>
      <c r="C589" s="5"/>
      <c r="D589" s="5"/>
      <c r="E589" s="5"/>
      <c r="F589" s="5"/>
      <c r="G589" s="129"/>
      <c r="H589" s="5"/>
      <c r="I589" s="5"/>
      <c r="J589" s="5"/>
      <c r="K589" s="5"/>
      <c r="L589" s="5"/>
      <c r="M589" s="5"/>
      <c r="N589" s="5"/>
      <c r="O589" s="5"/>
      <c r="P589" s="5"/>
      <c r="Q589" s="5"/>
      <c r="R589" s="5"/>
      <c r="S589" s="5"/>
      <c r="T589" s="5"/>
      <c r="U589" s="5"/>
      <c r="V589" s="5"/>
      <c r="W589" s="5"/>
      <c r="X589" s="5"/>
      <c r="Y589" s="5"/>
      <c r="Z589" s="5"/>
      <c r="AA589" s="5"/>
      <c r="AB589" s="5"/>
    </row>
    <row r="590" ht="15.75" customHeight="1">
      <c r="A590" s="5"/>
      <c r="B590" s="5"/>
      <c r="C590" s="5"/>
      <c r="D590" s="5"/>
      <c r="E590" s="5"/>
      <c r="F590" s="5"/>
      <c r="G590" s="129"/>
      <c r="H590" s="5"/>
      <c r="I590" s="5"/>
      <c r="J590" s="5"/>
      <c r="K590" s="5"/>
      <c r="L590" s="5"/>
      <c r="M590" s="5"/>
      <c r="N590" s="5"/>
      <c r="O590" s="5"/>
      <c r="P590" s="5"/>
      <c r="Q590" s="5"/>
      <c r="R590" s="5"/>
      <c r="S590" s="5"/>
      <c r="T590" s="5"/>
      <c r="U590" s="5"/>
      <c r="V590" s="5"/>
      <c r="W590" s="5"/>
      <c r="X590" s="5"/>
      <c r="Y590" s="5"/>
      <c r="Z590" s="5"/>
      <c r="AA590" s="5"/>
      <c r="AB590" s="5"/>
    </row>
    <row r="591" ht="15.75" customHeight="1">
      <c r="A591" s="5"/>
      <c r="B591" s="5"/>
      <c r="C591" s="5"/>
      <c r="D591" s="5"/>
      <c r="E591" s="5"/>
      <c r="F591" s="5"/>
      <c r="G591" s="129"/>
      <c r="H591" s="5"/>
      <c r="I591" s="5"/>
      <c r="J591" s="5"/>
      <c r="K591" s="5"/>
      <c r="L591" s="5"/>
      <c r="M591" s="5"/>
      <c r="N591" s="5"/>
      <c r="O591" s="5"/>
      <c r="P591" s="5"/>
      <c r="Q591" s="5"/>
      <c r="R591" s="5"/>
      <c r="S591" s="5"/>
      <c r="T591" s="5"/>
      <c r="U591" s="5"/>
      <c r="V591" s="5"/>
      <c r="W591" s="5"/>
      <c r="X591" s="5"/>
      <c r="Y591" s="5"/>
      <c r="Z591" s="5"/>
      <c r="AA591" s="5"/>
      <c r="AB591" s="5"/>
    </row>
    <row r="592" ht="15.75" customHeight="1">
      <c r="A592" s="5"/>
      <c r="B592" s="5"/>
      <c r="C592" s="5"/>
      <c r="D592" s="5"/>
      <c r="E592" s="5"/>
      <c r="F592" s="5"/>
      <c r="G592" s="129"/>
      <c r="H592" s="5"/>
      <c r="I592" s="5"/>
      <c r="J592" s="5"/>
      <c r="K592" s="5"/>
      <c r="L592" s="5"/>
      <c r="M592" s="5"/>
      <c r="N592" s="5"/>
      <c r="O592" s="5"/>
      <c r="P592" s="5"/>
      <c r="Q592" s="5"/>
      <c r="R592" s="5"/>
      <c r="S592" s="5"/>
      <c r="T592" s="5"/>
      <c r="U592" s="5"/>
      <c r="V592" s="5"/>
      <c r="W592" s="5"/>
      <c r="X592" s="5"/>
      <c r="Y592" s="5"/>
      <c r="Z592" s="5"/>
      <c r="AA592" s="5"/>
      <c r="AB592" s="5"/>
    </row>
    <row r="593" ht="15.75" customHeight="1">
      <c r="A593" s="5"/>
      <c r="B593" s="5"/>
      <c r="C593" s="5"/>
      <c r="D593" s="5"/>
      <c r="E593" s="5"/>
      <c r="F593" s="5"/>
      <c r="G593" s="129"/>
      <c r="H593" s="5"/>
      <c r="I593" s="5"/>
      <c r="J593" s="5"/>
      <c r="K593" s="5"/>
      <c r="L593" s="5"/>
      <c r="M593" s="5"/>
      <c r="N593" s="5"/>
      <c r="O593" s="5"/>
      <c r="P593" s="5"/>
      <c r="Q593" s="5"/>
      <c r="R593" s="5"/>
      <c r="S593" s="5"/>
      <c r="T593" s="5"/>
      <c r="U593" s="5"/>
      <c r="V593" s="5"/>
      <c r="W593" s="5"/>
      <c r="X593" s="5"/>
      <c r="Y593" s="5"/>
      <c r="Z593" s="5"/>
      <c r="AA593" s="5"/>
      <c r="AB593" s="5"/>
    </row>
    <row r="594" ht="15.75" customHeight="1">
      <c r="A594" s="5"/>
      <c r="B594" s="5"/>
      <c r="C594" s="5"/>
      <c r="D594" s="5"/>
      <c r="E594" s="5"/>
      <c r="F594" s="5"/>
      <c r="G594" s="129"/>
      <c r="H594" s="5"/>
      <c r="I594" s="5"/>
      <c r="J594" s="5"/>
      <c r="K594" s="5"/>
      <c r="L594" s="5"/>
      <c r="M594" s="5"/>
      <c r="N594" s="5"/>
      <c r="O594" s="5"/>
      <c r="P594" s="5"/>
      <c r="Q594" s="5"/>
      <c r="R594" s="5"/>
      <c r="S594" s="5"/>
      <c r="T594" s="5"/>
      <c r="U594" s="5"/>
      <c r="V594" s="5"/>
      <c r="W594" s="5"/>
      <c r="X594" s="5"/>
      <c r="Y594" s="5"/>
      <c r="Z594" s="5"/>
      <c r="AA594" s="5"/>
      <c r="AB594" s="5"/>
    </row>
    <row r="595" ht="15.75" customHeight="1">
      <c r="A595" s="5"/>
      <c r="B595" s="5"/>
      <c r="C595" s="5"/>
      <c r="D595" s="5"/>
      <c r="E595" s="5"/>
      <c r="F595" s="5"/>
      <c r="G595" s="129"/>
      <c r="H595" s="5"/>
      <c r="I595" s="5"/>
      <c r="J595" s="5"/>
      <c r="K595" s="5"/>
      <c r="L595" s="5"/>
      <c r="M595" s="5"/>
      <c r="N595" s="5"/>
      <c r="O595" s="5"/>
      <c r="P595" s="5"/>
      <c r="Q595" s="5"/>
      <c r="R595" s="5"/>
      <c r="S595" s="5"/>
      <c r="T595" s="5"/>
      <c r="U595" s="5"/>
      <c r="V595" s="5"/>
      <c r="W595" s="5"/>
      <c r="X595" s="5"/>
      <c r="Y595" s="5"/>
      <c r="Z595" s="5"/>
      <c r="AA595" s="5"/>
      <c r="AB595" s="5"/>
    </row>
    <row r="596" ht="15.75" customHeight="1">
      <c r="A596" s="5"/>
      <c r="B596" s="5"/>
      <c r="C596" s="5"/>
      <c r="D596" s="5"/>
      <c r="E596" s="5"/>
      <c r="F596" s="5"/>
      <c r="G596" s="129"/>
      <c r="H596" s="5"/>
      <c r="I596" s="5"/>
      <c r="J596" s="5"/>
      <c r="K596" s="5"/>
      <c r="L596" s="5"/>
      <c r="M596" s="5"/>
      <c r="N596" s="5"/>
      <c r="O596" s="5"/>
      <c r="P596" s="5"/>
      <c r="Q596" s="5"/>
      <c r="R596" s="5"/>
      <c r="S596" s="5"/>
      <c r="T596" s="5"/>
      <c r="U596" s="5"/>
      <c r="V596" s="5"/>
      <c r="W596" s="5"/>
      <c r="X596" s="5"/>
      <c r="Y596" s="5"/>
      <c r="Z596" s="5"/>
      <c r="AA596" s="5"/>
      <c r="AB596" s="5"/>
    </row>
    <row r="597" ht="15.75" customHeight="1">
      <c r="A597" s="5"/>
      <c r="B597" s="5"/>
      <c r="C597" s="5"/>
      <c r="D597" s="5"/>
      <c r="E597" s="5"/>
      <c r="F597" s="5"/>
      <c r="G597" s="129"/>
      <c r="H597" s="5"/>
      <c r="I597" s="5"/>
      <c r="J597" s="5"/>
      <c r="K597" s="5"/>
      <c r="L597" s="5"/>
      <c r="M597" s="5"/>
      <c r="N597" s="5"/>
      <c r="O597" s="5"/>
      <c r="P597" s="5"/>
      <c r="Q597" s="5"/>
      <c r="R597" s="5"/>
      <c r="S597" s="5"/>
      <c r="T597" s="5"/>
      <c r="U597" s="5"/>
      <c r="V597" s="5"/>
      <c r="W597" s="5"/>
      <c r="X597" s="5"/>
      <c r="Y597" s="5"/>
      <c r="Z597" s="5"/>
      <c r="AA597" s="5"/>
      <c r="AB597" s="5"/>
    </row>
    <row r="598" ht="15.75" customHeight="1">
      <c r="A598" s="5"/>
      <c r="B598" s="5"/>
      <c r="C598" s="5"/>
      <c r="D598" s="5"/>
      <c r="E598" s="5"/>
      <c r="F598" s="5"/>
      <c r="G598" s="129"/>
      <c r="H598" s="5"/>
      <c r="I598" s="5"/>
      <c r="J598" s="5"/>
      <c r="K598" s="5"/>
      <c r="L598" s="5"/>
      <c r="M598" s="5"/>
      <c r="N598" s="5"/>
      <c r="O598" s="5"/>
      <c r="P598" s="5"/>
      <c r="Q598" s="5"/>
      <c r="R598" s="5"/>
      <c r="S598" s="5"/>
      <c r="T598" s="5"/>
      <c r="U598" s="5"/>
      <c r="V598" s="5"/>
      <c r="W598" s="5"/>
      <c r="X598" s="5"/>
      <c r="Y598" s="5"/>
      <c r="Z598" s="5"/>
      <c r="AA598" s="5"/>
      <c r="AB598" s="5"/>
    </row>
    <row r="599" ht="15.75" customHeight="1">
      <c r="A599" s="5"/>
      <c r="B599" s="5"/>
      <c r="C599" s="5"/>
      <c r="D599" s="5"/>
      <c r="E599" s="5"/>
      <c r="F599" s="5"/>
      <c r="G599" s="129"/>
      <c r="H599" s="5"/>
      <c r="I599" s="5"/>
      <c r="J599" s="5"/>
      <c r="K599" s="5"/>
      <c r="L599" s="5"/>
      <c r="M599" s="5"/>
      <c r="N599" s="5"/>
      <c r="O599" s="5"/>
      <c r="P599" s="5"/>
      <c r="Q599" s="5"/>
      <c r="R599" s="5"/>
      <c r="S599" s="5"/>
      <c r="T599" s="5"/>
      <c r="U599" s="5"/>
      <c r="V599" s="5"/>
      <c r="W599" s="5"/>
      <c r="X599" s="5"/>
      <c r="Y599" s="5"/>
      <c r="Z599" s="5"/>
      <c r="AA599" s="5"/>
      <c r="AB599" s="5"/>
    </row>
    <row r="600" ht="15.75" customHeight="1">
      <c r="A600" s="5"/>
      <c r="B600" s="5"/>
      <c r="C600" s="5"/>
      <c r="D600" s="5"/>
      <c r="E600" s="5"/>
      <c r="F600" s="5"/>
      <c r="G600" s="129"/>
      <c r="H600" s="5"/>
      <c r="I600" s="5"/>
      <c r="J600" s="5"/>
      <c r="K600" s="5"/>
      <c r="L600" s="5"/>
      <c r="M600" s="5"/>
      <c r="N600" s="5"/>
      <c r="O600" s="5"/>
      <c r="P600" s="5"/>
      <c r="Q600" s="5"/>
      <c r="R600" s="5"/>
      <c r="S600" s="5"/>
      <c r="T600" s="5"/>
      <c r="U600" s="5"/>
      <c r="V600" s="5"/>
      <c r="W600" s="5"/>
      <c r="X600" s="5"/>
      <c r="Y600" s="5"/>
      <c r="Z600" s="5"/>
      <c r="AA600" s="5"/>
      <c r="AB600" s="5"/>
    </row>
    <row r="601" ht="15.75" customHeight="1">
      <c r="A601" s="5"/>
      <c r="B601" s="5"/>
      <c r="C601" s="5"/>
      <c r="D601" s="5"/>
      <c r="E601" s="5"/>
      <c r="F601" s="5"/>
      <c r="G601" s="129"/>
      <c r="H601" s="5"/>
      <c r="I601" s="5"/>
      <c r="J601" s="5"/>
      <c r="K601" s="5"/>
      <c r="L601" s="5"/>
      <c r="M601" s="5"/>
      <c r="N601" s="5"/>
      <c r="O601" s="5"/>
      <c r="P601" s="5"/>
      <c r="Q601" s="5"/>
      <c r="R601" s="5"/>
      <c r="S601" s="5"/>
      <c r="T601" s="5"/>
      <c r="U601" s="5"/>
      <c r="V601" s="5"/>
      <c r="W601" s="5"/>
      <c r="X601" s="5"/>
      <c r="Y601" s="5"/>
      <c r="Z601" s="5"/>
      <c r="AA601" s="5"/>
      <c r="AB601" s="5"/>
    </row>
    <row r="602" ht="15.75" customHeight="1">
      <c r="A602" s="5"/>
      <c r="B602" s="5"/>
      <c r="C602" s="5"/>
      <c r="D602" s="5"/>
      <c r="E602" s="5"/>
      <c r="F602" s="5"/>
      <c r="G602" s="129"/>
      <c r="H602" s="5"/>
      <c r="I602" s="5"/>
      <c r="J602" s="5"/>
      <c r="K602" s="5"/>
      <c r="L602" s="5"/>
      <c r="M602" s="5"/>
      <c r="N602" s="5"/>
      <c r="O602" s="5"/>
      <c r="P602" s="5"/>
      <c r="Q602" s="5"/>
      <c r="R602" s="5"/>
      <c r="S602" s="5"/>
      <c r="T602" s="5"/>
      <c r="U602" s="5"/>
      <c r="V602" s="5"/>
      <c r="W602" s="5"/>
      <c r="X602" s="5"/>
      <c r="Y602" s="5"/>
      <c r="Z602" s="5"/>
      <c r="AA602" s="5"/>
      <c r="AB602" s="5"/>
    </row>
    <row r="603" ht="15.75" customHeight="1">
      <c r="A603" s="5"/>
      <c r="B603" s="5"/>
      <c r="C603" s="5"/>
      <c r="D603" s="5"/>
      <c r="E603" s="5"/>
      <c r="F603" s="5"/>
      <c r="G603" s="129"/>
      <c r="H603" s="5"/>
      <c r="I603" s="5"/>
      <c r="J603" s="5"/>
      <c r="K603" s="5"/>
      <c r="L603" s="5"/>
      <c r="M603" s="5"/>
      <c r="N603" s="5"/>
      <c r="O603" s="5"/>
      <c r="P603" s="5"/>
      <c r="Q603" s="5"/>
      <c r="R603" s="5"/>
      <c r="S603" s="5"/>
      <c r="T603" s="5"/>
      <c r="U603" s="5"/>
      <c r="V603" s="5"/>
      <c r="W603" s="5"/>
      <c r="X603" s="5"/>
      <c r="Y603" s="5"/>
      <c r="Z603" s="5"/>
      <c r="AA603" s="5"/>
      <c r="AB603" s="5"/>
    </row>
    <row r="604" ht="15.75" customHeight="1">
      <c r="A604" s="5"/>
      <c r="B604" s="5"/>
      <c r="C604" s="5"/>
      <c r="D604" s="5"/>
      <c r="E604" s="5"/>
      <c r="F604" s="5"/>
      <c r="G604" s="129"/>
      <c r="H604" s="5"/>
      <c r="I604" s="5"/>
      <c r="J604" s="5"/>
      <c r="K604" s="5"/>
      <c r="L604" s="5"/>
      <c r="M604" s="5"/>
      <c r="N604" s="5"/>
      <c r="O604" s="5"/>
      <c r="P604" s="5"/>
      <c r="Q604" s="5"/>
      <c r="R604" s="5"/>
      <c r="S604" s="5"/>
      <c r="T604" s="5"/>
      <c r="U604" s="5"/>
      <c r="V604" s="5"/>
      <c r="W604" s="5"/>
      <c r="X604" s="5"/>
      <c r="Y604" s="5"/>
      <c r="Z604" s="5"/>
      <c r="AA604" s="5"/>
      <c r="AB604" s="5"/>
    </row>
    <row r="605" ht="15.75" customHeight="1">
      <c r="A605" s="5"/>
      <c r="B605" s="5"/>
      <c r="C605" s="5"/>
      <c r="D605" s="5"/>
      <c r="E605" s="5"/>
      <c r="F605" s="5"/>
      <c r="G605" s="129"/>
      <c r="H605" s="5"/>
      <c r="I605" s="5"/>
      <c r="J605" s="5"/>
      <c r="K605" s="5"/>
      <c r="L605" s="5"/>
      <c r="M605" s="5"/>
      <c r="N605" s="5"/>
      <c r="O605" s="5"/>
      <c r="P605" s="5"/>
      <c r="Q605" s="5"/>
      <c r="R605" s="5"/>
      <c r="S605" s="5"/>
      <c r="T605" s="5"/>
      <c r="U605" s="5"/>
      <c r="V605" s="5"/>
      <c r="W605" s="5"/>
      <c r="X605" s="5"/>
      <c r="Y605" s="5"/>
      <c r="Z605" s="5"/>
      <c r="AA605" s="5"/>
      <c r="AB605" s="5"/>
    </row>
    <row r="606" ht="15.75" customHeight="1">
      <c r="A606" s="5"/>
      <c r="B606" s="5"/>
      <c r="C606" s="5"/>
      <c r="D606" s="5"/>
      <c r="E606" s="5"/>
      <c r="F606" s="5"/>
      <c r="G606" s="129"/>
      <c r="H606" s="5"/>
      <c r="I606" s="5"/>
      <c r="J606" s="5"/>
      <c r="K606" s="5"/>
      <c r="L606" s="5"/>
      <c r="M606" s="5"/>
      <c r="N606" s="5"/>
      <c r="O606" s="5"/>
      <c r="P606" s="5"/>
      <c r="Q606" s="5"/>
      <c r="R606" s="5"/>
      <c r="S606" s="5"/>
      <c r="T606" s="5"/>
      <c r="U606" s="5"/>
      <c r="V606" s="5"/>
      <c r="W606" s="5"/>
      <c r="X606" s="5"/>
      <c r="Y606" s="5"/>
      <c r="Z606" s="5"/>
      <c r="AA606" s="5"/>
      <c r="AB606" s="5"/>
    </row>
    <row r="607" ht="15.75" customHeight="1">
      <c r="A607" s="5"/>
      <c r="B607" s="5"/>
      <c r="C607" s="5"/>
      <c r="D607" s="5"/>
      <c r="E607" s="5"/>
      <c r="F607" s="5"/>
      <c r="G607" s="129"/>
      <c r="H607" s="5"/>
      <c r="I607" s="5"/>
      <c r="J607" s="5"/>
      <c r="K607" s="5"/>
      <c r="L607" s="5"/>
      <c r="M607" s="5"/>
      <c r="N607" s="5"/>
      <c r="O607" s="5"/>
      <c r="P607" s="5"/>
      <c r="Q607" s="5"/>
      <c r="R607" s="5"/>
      <c r="S607" s="5"/>
      <c r="T607" s="5"/>
      <c r="U607" s="5"/>
      <c r="V607" s="5"/>
      <c r="W607" s="5"/>
      <c r="X607" s="5"/>
      <c r="Y607" s="5"/>
      <c r="Z607" s="5"/>
      <c r="AA607" s="5"/>
      <c r="AB607" s="5"/>
    </row>
    <row r="608" ht="15.75" customHeight="1">
      <c r="A608" s="5"/>
      <c r="B608" s="5"/>
      <c r="C608" s="5"/>
      <c r="D608" s="5"/>
      <c r="E608" s="5"/>
      <c r="F608" s="5"/>
      <c r="G608" s="129"/>
      <c r="H608" s="5"/>
      <c r="I608" s="5"/>
      <c r="J608" s="5"/>
      <c r="K608" s="5"/>
      <c r="L608" s="5"/>
      <c r="M608" s="5"/>
      <c r="N608" s="5"/>
      <c r="O608" s="5"/>
      <c r="P608" s="5"/>
      <c r="Q608" s="5"/>
      <c r="R608" s="5"/>
      <c r="S608" s="5"/>
      <c r="T608" s="5"/>
      <c r="U608" s="5"/>
      <c r="V608" s="5"/>
      <c r="W608" s="5"/>
      <c r="X608" s="5"/>
      <c r="Y608" s="5"/>
      <c r="Z608" s="5"/>
      <c r="AA608" s="5"/>
      <c r="AB608" s="5"/>
    </row>
    <row r="609" ht="15.75" customHeight="1">
      <c r="A609" s="5"/>
      <c r="B609" s="5"/>
      <c r="C609" s="5"/>
      <c r="D609" s="5"/>
      <c r="E609" s="5"/>
      <c r="F609" s="5"/>
      <c r="G609" s="129"/>
      <c r="H609" s="5"/>
      <c r="I609" s="5"/>
      <c r="J609" s="5"/>
      <c r="K609" s="5"/>
      <c r="L609" s="5"/>
      <c r="M609" s="5"/>
      <c r="N609" s="5"/>
      <c r="O609" s="5"/>
      <c r="P609" s="5"/>
      <c r="Q609" s="5"/>
      <c r="R609" s="5"/>
      <c r="S609" s="5"/>
      <c r="T609" s="5"/>
      <c r="U609" s="5"/>
      <c r="V609" s="5"/>
      <c r="W609" s="5"/>
      <c r="X609" s="5"/>
      <c r="Y609" s="5"/>
      <c r="Z609" s="5"/>
      <c r="AA609" s="5"/>
      <c r="AB609" s="5"/>
    </row>
    <row r="610" ht="15.75" customHeight="1">
      <c r="A610" s="5"/>
      <c r="B610" s="5"/>
      <c r="C610" s="5"/>
      <c r="D610" s="5"/>
      <c r="E610" s="5"/>
      <c r="F610" s="5"/>
      <c r="G610" s="129"/>
      <c r="H610" s="5"/>
      <c r="I610" s="5"/>
      <c r="J610" s="5"/>
      <c r="K610" s="5"/>
      <c r="L610" s="5"/>
      <c r="M610" s="5"/>
      <c r="N610" s="5"/>
      <c r="O610" s="5"/>
      <c r="P610" s="5"/>
      <c r="Q610" s="5"/>
      <c r="R610" s="5"/>
      <c r="S610" s="5"/>
      <c r="T610" s="5"/>
      <c r="U610" s="5"/>
      <c r="V610" s="5"/>
      <c r="W610" s="5"/>
      <c r="X610" s="5"/>
      <c r="Y610" s="5"/>
      <c r="Z610" s="5"/>
      <c r="AA610" s="5"/>
      <c r="AB610" s="5"/>
    </row>
    <row r="611" ht="15.75" customHeight="1">
      <c r="A611" s="5"/>
      <c r="B611" s="5"/>
      <c r="C611" s="5"/>
      <c r="D611" s="5"/>
      <c r="E611" s="5"/>
      <c r="F611" s="5"/>
      <c r="G611" s="129"/>
      <c r="H611" s="5"/>
      <c r="I611" s="5"/>
      <c r="J611" s="5"/>
      <c r="K611" s="5"/>
      <c r="L611" s="5"/>
      <c r="M611" s="5"/>
      <c r="N611" s="5"/>
      <c r="O611" s="5"/>
      <c r="P611" s="5"/>
      <c r="Q611" s="5"/>
      <c r="R611" s="5"/>
      <c r="S611" s="5"/>
      <c r="T611" s="5"/>
      <c r="U611" s="5"/>
      <c r="V611" s="5"/>
      <c r="W611" s="5"/>
      <c r="X611" s="5"/>
      <c r="Y611" s="5"/>
      <c r="Z611" s="5"/>
      <c r="AA611" s="5"/>
      <c r="AB611" s="5"/>
    </row>
    <row r="612" ht="15.75" customHeight="1">
      <c r="A612" s="5"/>
      <c r="B612" s="5"/>
      <c r="C612" s="5"/>
      <c r="D612" s="5"/>
      <c r="E612" s="5"/>
      <c r="F612" s="5"/>
      <c r="G612" s="129"/>
      <c r="H612" s="5"/>
      <c r="I612" s="5"/>
      <c r="J612" s="5"/>
      <c r="K612" s="5"/>
      <c r="L612" s="5"/>
      <c r="M612" s="5"/>
      <c r="N612" s="5"/>
      <c r="O612" s="5"/>
      <c r="P612" s="5"/>
      <c r="Q612" s="5"/>
      <c r="R612" s="5"/>
      <c r="S612" s="5"/>
      <c r="T612" s="5"/>
      <c r="U612" s="5"/>
      <c r="V612" s="5"/>
      <c r="W612" s="5"/>
      <c r="X612" s="5"/>
      <c r="Y612" s="5"/>
      <c r="Z612" s="5"/>
      <c r="AA612" s="5"/>
      <c r="AB612" s="5"/>
    </row>
    <row r="613" ht="15.75" customHeight="1">
      <c r="A613" s="5"/>
      <c r="B613" s="5"/>
      <c r="C613" s="5"/>
      <c r="D613" s="5"/>
      <c r="E613" s="5"/>
      <c r="F613" s="5"/>
      <c r="G613" s="129"/>
      <c r="H613" s="5"/>
      <c r="I613" s="5"/>
      <c r="J613" s="5"/>
      <c r="K613" s="5"/>
      <c r="L613" s="5"/>
      <c r="M613" s="5"/>
      <c r="N613" s="5"/>
      <c r="O613" s="5"/>
      <c r="P613" s="5"/>
      <c r="Q613" s="5"/>
      <c r="R613" s="5"/>
      <c r="S613" s="5"/>
      <c r="T613" s="5"/>
      <c r="U613" s="5"/>
      <c r="V613" s="5"/>
      <c r="W613" s="5"/>
      <c r="X613" s="5"/>
      <c r="Y613" s="5"/>
      <c r="Z613" s="5"/>
      <c r="AA613" s="5"/>
      <c r="AB613" s="5"/>
    </row>
    <row r="614" ht="15.75" customHeight="1">
      <c r="A614" s="5"/>
      <c r="B614" s="5"/>
      <c r="C614" s="5"/>
      <c r="D614" s="5"/>
      <c r="E614" s="5"/>
      <c r="F614" s="5"/>
      <c r="G614" s="129"/>
      <c r="H614" s="5"/>
      <c r="I614" s="5"/>
      <c r="J614" s="5"/>
      <c r="K614" s="5"/>
      <c r="L614" s="5"/>
      <c r="M614" s="5"/>
      <c r="N614" s="5"/>
      <c r="O614" s="5"/>
      <c r="P614" s="5"/>
      <c r="Q614" s="5"/>
      <c r="R614" s="5"/>
      <c r="S614" s="5"/>
      <c r="T614" s="5"/>
      <c r="U614" s="5"/>
      <c r="V614" s="5"/>
      <c r="W614" s="5"/>
      <c r="X614" s="5"/>
      <c r="Y614" s="5"/>
      <c r="Z614" s="5"/>
      <c r="AA614" s="5"/>
      <c r="AB614" s="5"/>
    </row>
    <row r="615" ht="15.75" customHeight="1">
      <c r="A615" s="5"/>
      <c r="B615" s="5"/>
      <c r="C615" s="5"/>
      <c r="D615" s="5"/>
      <c r="E615" s="5"/>
      <c r="F615" s="5"/>
      <c r="G615" s="129"/>
      <c r="H615" s="5"/>
      <c r="I615" s="5"/>
      <c r="J615" s="5"/>
      <c r="K615" s="5"/>
      <c r="L615" s="5"/>
      <c r="M615" s="5"/>
      <c r="N615" s="5"/>
      <c r="O615" s="5"/>
      <c r="P615" s="5"/>
      <c r="Q615" s="5"/>
      <c r="R615" s="5"/>
      <c r="S615" s="5"/>
      <c r="T615" s="5"/>
      <c r="U615" s="5"/>
      <c r="V615" s="5"/>
      <c r="W615" s="5"/>
      <c r="X615" s="5"/>
      <c r="Y615" s="5"/>
      <c r="Z615" s="5"/>
      <c r="AA615" s="5"/>
      <c r="AB615" s="5"/>
    </row>
    <row r="616" ht="15.75" customHeight="1">
      <c r="A616" s="5"/>
      <c r="B616" s="5"/>
      <c r="C616" s="5"/>
      <c r="D616" s="5"/>
      <c r="E616" s="5"/>
      <c r="F616" s="5"/>
      <c r="G616" s="129"/>
      <c r="H616" s="5"/>
      <c r="I616" s="5"/>
      <c r="J616" s="5"/>
      <c r="K616" s="5"/>
      <c r="L616" s="5"/>
      <c r="M616" s="5"/>
      <c r="N616" s="5"/>
      <c r="O616" s="5"/>
      <c r="P616" s="5"/>
      <c r="Q616" s="5"/>
      <c r="R616" s="5"/>
      <c r="S616" s="5"/>
      <c r="T616" s="5"/>
      <c r="U616" s="5"/>
      <c r="V616" s="5"/>
      <c r="W616" s="5"/>
      <c r="X616" s="5"/>
      <c r="Y616" s="5"/>
      <c r="Z616" s="5"/>
      <c r="AA616" s="5"/>
      <c r="AB616" s="5"/>
    </row>
    <row r="617" ht="15.75" customHeight="1">
      <c r="A617" s="5"/>
      <c r="B617" s="5"/>
      <c r="C617" s="5"/>
      <c r="D617" s="5"/>
      <c r="E617" s="5"/>
      <c r="F617" s="5"/>
      <c r="G617" s="129"/>
      <c r="H617" s="5"/>
      <c r="I617" s="5"/>
      <c r="J617" s="5"/>
      <c r="K617" s="5"/>
      <c r="L617" s="5"/>
      <c r="M617" s="5"/>
      <c r="N617" s="5"/>
      <c r="O617" s="5"/>
      <c r="P617" s="5"/>
      <c r="Q617" s="5"/>
      <c r="R617" s="5"/>
      <c r="S617" s="5"/>
      <c r="T617" s="5"/>
      <c r="U617" s="5"/>
      <c r="V617" s="5"/>
      <c r="W617" s="5"/>
      <c r="X617" s="5"/>
      <c r="Y617" s="5"/>
      <c r="Z617" s="5"/>
      <c r="AA617" s="5"/>
      <c r="AB617" s="5"/>
    </row>
    <row r="618" ht="15.75" customHeight="1">
      <c r="A618" s="5"/>
      <c r="B618" s="5"/>
      <c r="C618" s="5"/>
      <c r="D618" s="5"/>
      <c r="E618" s="5"/>
      <c r="F618" s="5"/>
      <c r="G618" s="129"/>
      <c r="H618" s="5"/>
      <c r="I618" s="5"/>
      <c r="J618" s="5"/>
      <c r="K618" s="5"/>
      <c r="L618" s="5"/>
      <c r="M618" s="5"/>
      <c r="N618" s="5"/>
      <c r="O618" s="5"/>
      <c r="P618" s="5"/>
      <c r="Q618" s="5"/>
      <c r="R618" s="5"/>
      <c r="S618" s="5"/>
      <c r="T618" s="5"/>
      <c r="U618" s="5"/>
      <c r="V618" s="5"/>
      <c r="W618" s="5"/>
      <c r="X618" s="5"/>
      <c r="Y618" s="5"/>
      <c r="Z618" s="5"/>
      <c r="AA618" s="5"/>
      <c r="AB618" s="5"/>
    </row>
    <row r="619" ht="15.75" customHeight="1">
      <c r="A619" s="5"/>
      <c r="B619" s="5"/>
      <c r="C619" s="5"/>
      <c r="D619" s="5"/>
      <c r="E619" s="5"/>
      <c r="F619" s="5"/>
      <c r="G619" s="129"/>
      <c r="H619" s="5"/>
      <c r="I619" s="5"/>
      <c r="J619" s="5"/>
      <c r="K619" s="5"/>
      <c r="L619" s="5"/>
      <c r="M619" s="5"/>
      <c r="N619" s="5"/>
      <c r="O619" s="5"/>
      <c r="P619" s="5"/>
      <c r="Q619" s="5"/>
      <c r="R619" s="5"/>
      <c r="S619" s="5"/>
      <c r="T619" s="5"/>
      <c r="U619" s="5"/>
      <c r="V619" s="5"/>
      <c r="W619" s="5"/>
      <c r="X619" s="5"/>
      <c r="Y619" s="5"/>
      <c r="Z619" s="5"/>
      <c r="AA619" s="5"/>
      <c r="AB619" s="5"/>
    </row>
    <row r="620" ht="15.75" customHeight="1">
      <c r="A620" s="5"/>
      <c r="B620" s="5"/>
      <c r="C620" s="5"/>
      <c r="D620" s="5"/>
      <c r="E620" s="5"/>
      <c r="F620" s="5"/>
      <c r="G620" s="129"/>
      <c r="H620" s="5"/>
      <c r="I620" s="5"/>
      <c r="J620" s="5"/>
      <c r="K620" s="5"/>
      <c r="L620" s="5"/>
      <c r="M620" s="5"/>
      <c r="N620" s="5"/>
      <c r="O620" s="5"/>
      <c r="P620" s="5"/>
      <c r="Q620" s="5"/>
      <c r="R620" s="5"/>
      <c r="S620" s="5"/>
      <c r="T620" s="5"/>
      <c r="U620" s="5"/>
      <c r="V620" s="5"/>
      <c r="W620" s="5"/>
      <c r="X620" s="5"/>
      <c r="Y620" s="5"/>
      <c r="Z620" s="5"/>
      <c r="AA620" s="5"/>
      <c r="AB620" s="5"/>
    </row>
    <row r="621" ht="15.75" customHeight="1">
      <c r="A621" s="5"/>
      <c r="B621" s="5"/>
      <c r="C621" s="5"/>
      <c r="D621" s="5"/>
      <c r="E621" s="5"/>
      <c r="F621" s="5"/>
      <c r="G621" s="129"/>
      <c r="H621" s="5"/>
      <c r="I621" s="5"/>
      <c r="J621" s="5"/>
      <c r="K621" s="5"/>
      <c r="L621" s="5"/>
      <c r="M621" s="5"/>
      <c r="N621" s="5"/>
      <c r="O621" s="5"/>
      <c r="P621" s="5"/>
      <c r="Q621" s="5"/>
      <c r="R621" s="5"/>
      <c r="S621" s="5"/>
      <c r="T621" s="5"/>
      <c r="U621" s="5"/>
      <c r="V621" s="5"/>
      <c r="W621" s="5"/>
      <c r="X621" s="5"/>
      <c r="Y621" s="5"/>
      <c r="Z621" s="5"/>
      <c r="AA621" s="5"/>
      <c r="AB621" s="5"/>
    </row>
    <row r="622" ht="15.75" customHeight="1">
      <c r="A622" s="5"/>
      <c r="B622" s="5"/>
      <c r="C622" s="5"/>
      <c r="D622" s="5"/>
      <c r="E622" s="5"/>
      <c r="F622" s="5"/>
      <c r="G622" s="129"/>
      <c r="H622" s="5"/>
      <c r="I622" s="5"/>
      <c r="J622" s="5"/>
      <c r="K622" s="5"/>
      <c r="L622" s="5"/>
      <c r="M622" s="5"/>
      <c r="N622" s="5"/>
      <c r="O622" s="5"/>
      <c r="P622" s="5"/>
      <c r="Q622" s="5"/>
      <c r="R622" s="5"/>
      <c r="S622" s="5"/>
      <c r="T622" s="5"/>
      <c r="U622" s="5"/>
      <c r="V622" s="5"/>
      <c r="W622" s="5"/>
      <c r="X622" s="5"/>
      <c r="Y622" s="5"/>
      <c r="Z622" s="5"/>
      <c r="AA622" s="5"/>
      <c r="AB622" s="5"/>
    </row>
    <row r="623" ht="15.75" customHeight="1">
      <c r="A623" s="5"/>
      <c r="B623" s="5"/>
      <c r="C623" s="5"/>
      <c r="D623" s="5"/>
      <c r="E623" s="5"/>
      <c r="F623" s="5"/>
      <c r="G623" s="129"/>
      <c r="H623" s="5"/>
      <c r="I623" s="5"/>
      <c r="J623" s="5"/>
      <c r="K623" s="5"/>
      <c r="L623" s="5"/>
      <c r="M623" s="5"/>
      <c r="N623" s="5"/>
      <c r="O623" s="5"/>
      <c r="P623" s="5"/>
      <c r="Q623" s="5"/>
      <c r="R623" s="5"/>
      <c r="S623" s="5"/>
      <c r="T623" s="5"/>
      <c r="U623" s="5"/>
      <c r="V623" s="5"/>
      <c r="W623" s="5"/>
      <c r="X623" s="5"/>
      <c r="Y623" s="5"/>
      <c r="Z623" s="5"/>
      <c r="AA623" s="5"/>
      <c r="AB623" s="5"/>
    </row>
    <row r="624" ht="15.75" customHeight="1">
      <c r="A624" s="5"/>
      <c r="B624" s="5"/>
      <c r="C624" s="5"/>
      <c r="D624" s="5"/>
      <c r="E624" s="5"/>
      <c r="F624" s="5"/>
      <c r="G624" s="129"/>
      <c r="H624" s="5"/>
      <c r="I624" s="5"/>
      <c r="J624" s="5"/>
      <c r="K624" s="5"/>
      <c r="L624" s="5"/>
      <c r="M624" s="5"/>
      <c r="N624" s="5"/>
      <c r="O624" s="5"/>
      <c r="P624" s="5"/>
      <c r="Q624" s="5"/>
      <c r="R624" s="5"/>
      <c r="S624" s="5"/>
      <c r="T624" s="5"/>
      <c r="U624" s="5"/>
      <c r="V624" s="5"/>
      <c r="W624" s="5"/>
      <c r="X624" s="5"/>
      <c r="Y624" s="5"/>
      <c r="Z624" s="5"/>
      <c r="AA624" s="5"/>
      <c r="AB624" s="5"/>
    </row>
    <row r="625" ht="15.75" customHeight="1">
      <c r="A625" s="5"/>
      <c r="B625" s="5"/>
      <c r="C625" s="5"/>
      <c r="D625" s="5"/>
      <c r="E625" s="5"/>
      <c r="F625" s="5"/>
      <c r="G625" s="129"/>
      <c r="H625" s="5"/>
      <c r="I625" s="5"/>
      <c r="J625" s="5"/>
      <c r="K625" s="5"/>
      <c r="L625" s="5"/>
      <c r="M625" s="5"/>
      <c r="N625" s="5"/>
      <c r="O625" s="5"/>
      <c r="P625" s="5"/>
      <c r="Q625" s="5"/>
      <c r="R625" s="5"/>
      <c r="S625" s="5"/>
      <c r="T625" s="5"/>
      <c r="U625" s="5"/>
      <c r="V625" s="5"/>
      <c r="W625" s="5"/>
      <c r="X625" s="5"/>
      <c r="Y625" s="5"/>
      <c r="Z625" s="5"/>
      <c r="AA625" s="5"/>
      <c r="AB625" s="5"/>
    </row>
    <row r="626" ht="15.75" customHeight="1">
      <c r="A626" s="5"/>
      <c r="B626" s="5"/>
      <c r="C626" s="5"/>
      <c r="D626" s="5"/>
      <c r="E626" s="5"/>
      <c r="F626" s="5"/>
      <c r="G626" s="129"/>
      <c r="H626" s="5"/>
      <c r="I626" s="5"/>
      <c r="J626" s="5"/>
      <c r="K626" s="5"/>
      <c r="L626" s="5"/>
      <c r="M626" s="5"/>
      <c r="N626" s="5"/>
      <c r="O626" s="5"/>
      <c r="P626" s="5"/>
      <c r="Q626" s="5"/>
      <c r="R626" s="5"/>
      <c r="S626" s="5"/>
      <c r="T626" s="5"/>
      <c r="U626" s="5"/>
      <c r="V626" s="5"/>
      <c r="W626" s="5"/>
      <c r="X626" s="5"/>
      <c r="Y626" s="5"/>
      <c r="Z626" s="5"/>
      <c r="AA626" s="5"/>
      <c r="AB626" s="5"/>
    </row>
    <row r="627" ht="15.75" customHeight="1">
      <c r="A627" s="5"/>
      <c r="B627" s="5"/>
      <c r="C627" s="5"/>
      <c r="D627" s="5"/>
      <c r="E627" s="5"/>
      <c r="F627" s="5"/>
      <c r="G627" s="129"/>
      <c r="H627" s="5"/>
      <c r="I627" s="5"/>
      <c r="J627" s="5"/>
      <c r="K627" s="5"/>
      <c r="L627" s="5"/>
      <c r="M627" s="5"/>
      <c r="N627" s="5"/>
      <c r="O627" s="5"/>
      <c r="P627" s="5"/>
      <c r="Q627" s="5"/>
      <c r="R627" s="5"/>
      <c r="S627" s="5"/>
      <c r="T627" s="5"/>
      <c r="U627" s="5"/>
      <c r="V627" s="5"/>
      <c r="W627" s="5"/>
      <c r="X627" s="5"/>
      <c r="Y627" s="5"/>
      <c r="Z627" s="5"/>
      <c r="AA627" s="5"/>
      <c r="AB627" s="5"/>
    </row>
    <row r="628" ht="15.75" customHeight="1">
      <c r="A628" s="5"/>
      <c r="B628" s="5"/>
      <c r="C628" s="5"/>
      <c r="D628" s="5"/>
      <c r="E628" s="5"/>
      <c r="F628" s="5"/>
      <c r="G628" s="129"/>
      <c r="H628" s="5"/>
      <c r="I628" s="5"/>
      <c r="J628" s="5"/>
      <c r="K628" s="5"/>
      <c r="L628" s="5"/>
      <c r="M628" s="5"/>
      <c r="N628" s="5"/>
      <c r="O628" s="5"/>
      <c r="P628" s="5"/>
      <c r="Q628" s="5"/>
      <c r="R628" s="5"/>
      <c r="S628" s="5"/>
      <c r="T628" s="5"/>
      <c r="U628" s="5"/>
      <c r="V628" s="5"/>
      <c r="W628" s="5"/>
      <c r="X628" s="5"/>
      <c r="Y628" s="5"/>
      <c r="Z628" s="5"/>
      <c r="AA628" s="5"/>
      <c r="AB628" s="5"/>
    </row>
    <row r="629" ht="15.75" customHeight="1">
      <c r="A629" s="5"/>
      <c r="B629" s="5"/>
      <c r="C629" s="5"/>
      <c r="D629" s="5"/>
      <c r="E629" s="5"/>
      <c r="F629" s="5"/>
      <c r="G629" s="129"/>
      <c r="H629" s="5"/>
      <c r="I629" s="5"/>
      <c r="J629" s="5"/>
      <c r="K629" s="5"/>
      <c r="L629" s="5"/>
      <c r="M629" s="5"/>
      <c r="N629" s="5"/>
      <c r="O629" s="5"/>
      <c r="P629" s="5"/>
      <c r="Q629" s="5"/>
      <c r="R629" s="5"/>
      <c r="S629" s="5"/>
      <c r="T629" s="5"/>
      <c r="U629" s="5"/>
      <c r="V629" s="5"/>
      <c r="W629" s="5"/>
      <c r="X629" s="5"/>
      <c r="Y629" s="5"/>
      <c r="Z629" s="5"/>
      <c r="AA629" s="5"/>
      <c r="AB629" s="5"/>
    </row>
    <row r="630" ht="15.75" customHeight="1">
      <c r="A630" s="5"/>
      <c r="B630" s="5"/>
      <c r="C630" s="5"/>
      <c r="D630" s="5"/>
      <c r="E630" s="5"/>
      <c r="F630" s="5"/>
      <c r="G630" s="129"/>
      <c r="H630" s="5"/>
      <c r="I630" s="5"/>
      <c r="J630" s="5"/>
      <c r="K630" s="5"/>
      <c r="L630" s="5"/>
      <c r="M630" s="5"/>
      <c r="N630" s="5"/>
      <c r="O630" s="5"/>
      <c r="P630" s="5"/>
      <c r="Q630" s="5"/>
      <c r="R630" s="5"/>
      <c r="S630" s="5"/>
      <c r="T630" s="5"/>
      <c r="U630" s="5"/>
      <c r="V630" s="5"/>
      <c r="W630" s="5"/>
      <c r="X630" s="5"/>
      <c r="Y630" s="5"/>
      <c r="Z630" s="5"/>
      <c r="AA630" s="5"/>
      <c r="AB630" s="5"/>
    </row>
    <row r="631" ht="15.75" customHeight="1">
      <c r="A631" s="5"/>
      <c r="B631" s="5"/>
      <c r="C631" s="5"/>
      <c r="D631" s="5"/>
      <c r="E631" s="5"/>
      <c r="F631" s="5"/>
      <c r="G631" s="129"/>
      <c r="H631" s="5"/>
      <c r="I631" s="5"/>
      <c r="J631" s="5"/>
      <c r="K631" s="5"/>
      <c r="L631" s="5"/>
      <c r="M631" s="5"/>
      <c r="N631" s="5"/>
      <c r="O631" s="5"/>
      <c r="P631" s="5"/>
      <c r="Q631" s="5"/>
      <c r="R631" s="5"/>
      <c r="S631" s="5"/>
      <c r="T631" s="5"/>
      <c r="U631" s="5"/>
      <c r="V631" s="5"/>
      <c r="W631" s="5"/>
      <c r="X631" s="5"/>
      <c r="Y631" s="5"/>
      <c r="Z631" s="5"/>
      <c r="AA631" s="5"/>
      <c r="AB631" s="5"/>
    </row>
    <row r="632" ht="15.75" customHeight="1">
      <c r="A632" s="5"/>
      <c r="B632" s="5"/>
      <c r="C632" s="5"/>
      <c r="D632" s="5"/>
      <c r="E632" s="5"/>
      <c r="F632" s="5"/>
      <c r="G632" s="129"/>
      <c r="H632" s="5"/>
      <c r="I632" s="5"/>
      <c r="J632" s="5"/>
      <c r="K632" s="5"/>
      <c r="L632" s="5"/>
      <c r="M632" s="5"/>
      <c r="N632" s="5"/>
      <c r="O632" s="5"/>
      <c r="P632" s="5"/>
      <c r="Q632" s="5"/>
      <c r="R632" s="5"/>
      <c r="S632" s="5"/>
      <c r="T632" s="5"/>
      <c r="U632" s="5"/>
      <c r="V632" s="5"/>
      <c r="W632" s="5"/>
      <c r="X632" s="5"/>
      <c r="Y632" s="5"/>
      <c r="Z632" s="5"/>
      <c r="AA632" s="5"/>
      <c r="AB632" s="5"/>
    </row>
    <row r="633" ht="15.75" customHeight="1">
      <c r="A633" s="5"/>
      <c r="B633" s="5"/>
      <c r="C633" s="5"/>
      <c r="D633" s="5"/>
      <c r="E633" s="5"/>
      <c r="F633" s="5"/>
      <c r="G633" s="129"/>
      <c r="H633" s="5"/>
      <c r="I633" s="5"/>
      <c r="J633" s="5"/>
      <c r="K633" s="5"/>
      <c r="L633" s="5"/>
      <c r="M633" s="5"/>
      <c r="N633" s="5"/>
      <c r="O633" s="5"/>
      <c r="P633" s="5"/>
      <c r="Q633" s="5"/>
      <c r="R633" s="5"/>
      <c r="S633" s="5"/>
      <c r="T633" s="5"/>
      <c r="U633" s="5"/>
      <c r="V633" s="5"/>
      <c r="W633" s="5"/>
      <c r="X633" s="5"/>
      <c r="Y633" s="5"/>
      <c r="Z633" s="5"/>
      <c r="AA633" s="5"/>
      <c r="AB633" s="5"/>
    </row>
    <row r="634" ht="15.75" customHeight="1">
      <c r="A634" s="5"/>
      <c r="B634" s="5"/>
      <c r="C634" s="5"/>
      <c r="D634" s="5"/>
      <c r="E634" s="5"/>
      <c r="F634" s="5"/>
      <c r="G634" s="129"/>
      <c r="H634" s="5"/>
      <c r="I634" s="5"/>
      <c r="J634" s="5"/>
      <c r="K634" s="5"/>
      <c r="L634" s="5"/>
      <c r="M634" s="5"/>
      <c r="N634" s="5"/>
      <c r="O634" s="5"/>
      <c r="P634" s="5"/>
      <c r="Q634" s="5"/>
      <c r="R634" s="5"/>
      <c r="S634" s="5"/>
      <c r="T634" s="5"/>
      <c r="U634" s="5"/>
      <c r="V634" s="5"/>
      <c r="W634" s="5"/>
      <c r="X634" s="5"/>
      <c r="Y634" s="5"/>
      <c r="Z634" s="5"/>
      <c r="AA634" s="5"/>
      <c r="AB634" s="5"/>
    </row>
    <row r="635" ht="15.75" customHeight="1">
      <c r="A635" s="5"/>
      <c r="B635" s="5"/>
      <c r="C635" s="5"/>
      <c r="D635" s="5"/>
      <c r="E635" s="5"/>
      <c r="F635" s="5"/>
      <c r="G635" s="129"/>
      <c r="H635" s="5"/>
      <c r="I635" s="5"/>
      <c r="J635" s="5"/>
      <c r="K635" s="5"/>
      <c r="L635" s="5"/>
      <c r="M635" s="5"/>
      <c r="N635" s="5"/>
      <c r="O635" s="5"/>
      <c r="P635" s="5"/>
      <c r="Q635" s="5"/>
      <c r="R635" s="5"/>
      <c r="S635" s="5"/>
      <c r="T635" s="5"/>
      <c r="U635" s="5"/>
      <c r="V635" s="5"/>
      <c r="W635" s="5"/>
      <c r="X635" s="5"/>
      <c r="Y635" s="5"/>
      <c r="Z635" s="5"/>
      <c r="AA635" s="5"/>
      <c r="AB635" s="5"/>
    </row>
    <row r="636" ht="15.75" customHeight="1">
      <c r="A636" s="5"/>
      <c r="B636" s="5"/>
      <c r="C636" s="5"/>
      <c r="D636" s="5"/>
      <c r="E636" s="5"/>
      <c r="F636" s="5"/>
      <c r="G636" s="129"/>
      <c r="H636" s="5"/>
      <c r="I636" s="5"/>
      <c r="J636" s="5"/>
      <c r="K636" s="5"/>
      <c r="L636" s="5"/>
      <c r="M636" s="5"/>
      <c r="N636" s="5"/>
      <c r="O636" s="5"/>
      <c r="P636" s="5"/>
      <c r="Q636" s="5"/>
      <c r="R636" s="5"/>
      <c r="S636" s="5"/>
      <c r="T636" s="5"/>
      <c r="U636" s="5"/>
      <c r="V636" s="5"/>
      <c r="W636" s="5"/>
      <c r="X636" s="5"/>
      <c r="Y636" s="5"/>
      <c r="Z636" s="5"/>
      <c r="AA636" s="5"/>
      <c r="AB636" s="5"/>
    </row>
    <row r="637" ht="15.75" customHeight="1">
      <c r="A637" s="5"/>
      <c r="B637" s="5"/>
      <c r="C637" s="5"/>
      <c r="D637" s="5"/>
      <c r="E637" s="5"/>
      <c r="F637" s="5"/>
      <c r="G637" s="129"/>
      <c r="H637" s="5"/>
      <c r="I637" s="5"/>
      <c r="J637" s="5"/>
      <c r="K637" s="5"/>
      <c r="L637" s="5"/>
      <c r="M637" s="5"/>
      <c r="N637" s="5"/>
      <c r="O637" s="5"/>
      <c r="P637" s="5"/>
      <c r="Q637" s="5"/>
      <c r="R637" s="5"/>
      <c r="S637" s="5"/>
      <c r="T637" s="5"/>
      <c r="U637" s="5"/>
      <c r="V637" s="5"/>
      <c r="W637" s="5"/>
      <c r="X637" s="5"/>
      <c r="Y637" s="5"/>
      <c r="Z637" s="5"/>
      <c r="AA637" s="5"/>
      <c r="AB637" s="5"/>
    </row>
    <row r="638" ht="15.75" customHeight="1">
      <c r="A638" s="5"/>
      <c r="B638" s="5"/>
      <c r="C638" s="5"/>
      <c r="D638" s="5"/>
      <c r="E638" s="5"/>
      <c r="F638" s="5"/>
      <c r="G638" s="129"/>
      <c r="H638" s="5"/>
      <c r="I638" s="5"/>
      <c r="J638" s="5"/>
      <c r="K638" s="5"/>
      <c r="L638" s="5"/>
      <c r="M638" s="5"/>
      <c r="N638" s="5"/>
      <c r="O638" s="5"/>
      <c r="P638" s="5"/>
      <c r="Q638" s="5"/>
      <c r="R638" s="5"/>
      <c r="S638" s="5"/>
      <c r="T638" s="5"/>
      <c r="U638" s="5"/>
      <c r="V638" s="5"/>
      <c r="W638" s="5"/>
      <c r="X638" s="5"/>
      <c r="Y638" s="5"/>
      <c r="Z638" s="5"/>
      <c r="AA638" s="5"/>
      <c r="AB638" s="5"/>
    </row>
    <row r="639" ht="15.75" customHeight="1">
      <c r="A639" s="5"/>
      <c r="B639" s="5"/>
      <c r="C639" s="5"/>
      <c r="D639" s="5"/>
      <c r="E639" s="5"/>
      <c r="F639" s="5"/>
      <c r="G639" s="129"/>
      <c r="H639" s="5"/>
      <c r="I639" s="5"/>
      <c r="J639" s="5"/>
      <c r="K639" s="5"/>
      <c r="L639" s="5"/>
      <c r="M639" s="5"/>
      <c r="N639" s="5"/>
      <c r="O639" s="5"/>
      <c r="P639" s="5"/>
      <c r="Q639" s="5"/>
      <c r="R639" s="5"/>
      <c r="S639" s="5"/>
      <c r="T639" s="5"/>
      <c r="U639" s="5"/>
      <c r="V639" s="5"/>
      <c r="W639" s="5"/>
      <c r="X639" s="5"/>
      <c r="Y639" s="5"/>
      <c r="Z639" s="5"/>
      <c r="AA639" s="5"/>
      <c r="AB639" s="5"/>
    </row>
    <row r="640" ht="15.75" customHeight="1">
      <c r="A640" s="5"/>
      <c r="B640" s="5"/>
      <c r="C640" s="5"/>
      <c r="D640" s="5"/>
      <c r="E640" s="5"/>
      <c r="F640" s="5"/>
      <c r="G640" s="129"/>
      <c r="H640" s="5"/>
      <c r="I640" s="5"/>
      <c r="J640" s="5"/>
      <c r="K640" s="5"/>
      <c r="L640" s="5"/>
      <c r="M640" s="5"/>
      <c r="N640" s="5"/>
      <c r="O640" s="5"/>
      <c r="P640" s="5"/>
      <c r="Q640" s="5"/>
      <c r="R640" s="5"/>
      <c r="S640" s="5"/>
      <c r="T640" s="5"/>
      <c r="U640" s="5"/>
      <c r="V640" s="5"/>
      <c r="W640" s="5"/>
      <c r="X640" s="5"/>
      <c r="Y640" s="5"/>
      <c r="Z640" s="5"/>
      <c r="AA640" s="5"/>
      <c r="AB640" s="5"/>
    </row>
    <row r="641" ht="15.75" customHeight="1">
      <c r="A641" s="5"/>
      <c r="B641" s="5"/>
      <c r="C641" s="5"/>
      <c r="D641" s="5"/>
      <c r="E641" s="5"/>
      <c r="F641" s="5"/>
      <c r="G641" s="129"/>
      <c r="H641" s="5"/>
      <c r="I641" s="5"/>
      <c r="J641" s="5"/>
      <c r="K641" s="5"/>
      <c r="L641" s="5"/>
      <c r="M641" s="5"/>
      <c r="N641" s="5"/>
      <c r="O641" s="5"/>
      <c r="P641" s="5"/>
      <c r="Q641" s="5"/>
      <c r="R641" s="5"/>
      <c r="S641" s="5"/>
      <c r="T641" s="5"/>
      <c r="U641" s="5"/>
      <c r="V641" s="5"/>
      <c r="W641" s="5"/>
      <c r="X641" s="5"/>
      <c r="Y641" s="5"/>
      <c r="Z641" s="5"/>
      <c r="AA641" s="5"/>
      <c r="AB641" s="5"/>
    </row>
    <row r="642" ht="15.75" customHeight="1">
      <c r="A642" s="5"/>
      <c r="B642" s="5"/>
      <c r="C642" s="5"/>
      <c r="D642" s="5"/>
      <c r="E642" s="5"/>
      <c r="F642" s="5"/>
      <c r="G642" s="129"/>
      <c r="H642" s="5"/>
      <c r="I642" s="5"/>
      <c r="J642" s="5"/>
      <c r="K642" s="5"/>
      <c r="L642" s="5"/>
      <c r="M642" s="5"/>
      <c r="N642" s="5"/>
      <c r="O642" s="5"/>
      <c r="P642" s="5"/>
      <c r="Q642" s="5"/>
      <c r="R642" s="5"/>
      <c r="S642" s="5"/>
      <c r="T642" s="5"/>
      <c r="U642" s="5"/>
      <c r="V642" s="5"/>
      <c r="W642" s="5"/>
      <c r="X642" s="5"/>
      <c r="Y642" s="5"/>
      <c r="Z642" s="5"/>
      <c r="AA642" s="5"/>
      <c r="AB642" s="5"/>
    </row>
    <row r="643" ht="15.75" customHeight="1">
      <c r="A643" s="5"/>
      <c r="B643" s="5"/>
      <c r="C643" s="5"/>
      <c r="D643" s="5"/>
      <c r="E643" s="5"/>
      <c r="F643" s="5"/>
      <c r="G643" s="129"/>
      <c r="H643" s="5"/>
      <c r="I643" s="5"/>
      <c r="J643" s="5"/>
      <c r="K643" s="5"/>
      <c r="L643" s="5"/>
      <c r="M643" s="5"/>
      <c r="N643" s="5"/>
      <c r="O643" s="5"/>
      <c r="P643" s="5"/>
      <c r="Q643" s="5"/>
      <c r="R643" s="5"/>
      <c r="S643" s="5"/>
      <c r="T643" s="5"/>
      <c r="U643" s="5"/>
      <c r="V643" s="5"/>
      <c r="W643" s="5"/>
      <c r="X643" s="5"/>
      <c r="Y643" s="5"/>
      <c r="Z643" s="5"/>
      <c r="AA643" s="5"/>
      <c r="AB643" s="5"/>
    </row>
    <row r="644" ht="15.75" customHeight="1">
      <c r="A644" s="5"/>
      <c r="B644" s="5"/>
      <c r="C644" s="5"/>
      <c r="D644" s="5"/>
      <c r="E644" s="5"/>
      <c r="F644" s="5"/>
      <c r="G644" s="129"/>
      <c r="H644" s="5"/>
      <c r="I644" s="5"/>
      <c r="J644" s="5"/>
      <c r="K644" s="5"/>
      <c r="L644" s="5"/>
      <c r="M644" s="5"/>
      <c r="N644" s="5"/>
      <c r="O644" s="5"/>
      <c r="P644" s="5"/>
      <c r="Q644" s="5"/>
      <c r="R644" s="5"/>
      <c r="S644" s="5"/>
      <c r="T644" s="5"/>
      <c r="U644" s="5"/>
      <c r="V644" s="5"/>
      <c r="W644" s="5"/>
      <c r="X644" s="5"/>
      <c r="Y644" s="5"/>
      <c r="Z644" s="5"/>
      <c r="AA644" s="5"/>
      <c r="AB644" s="5"/>
    </row>
    <row r="645" ht="15.75" customHeight="1">
      <c r="A645" s="5"/>
      <c r="B645" s="5"/>
      <c r="C645" s="5"/>
      <c r="D645" s="5"/>
      <c r="E645" s="5"/>
      <c r="F645" s="5"/>
      <c r="G645" s="129"/>
      <c r="H645" s="5"/>
      <c r="I645" s="5"/>
      <c r="J645" s="5"/>
      <c r="K645" s="5"/>
      <c r="L645" s="5"/>
      <c r="M645" s="5"/>
      <c r="N645" s="5"/>
      <c r="O645" s="5"/>
      <c r="P645" s="5"/>
      <c r="Q645" s="5"/>
      <c r="R645" s="5"/>
      <c r="S645" s="5"/>
      <c r="T645" s="5"/>
      <c r="U645" s="5"/>
      <c r="V645" s="5"/>
      <c r="W645" s="5"/>
      <c r="X645" s="5"/>
      <c r="Y645" s="5"/>
      <c r="Z645" s="5"/>
      <c r="AA645" s="5"/>
      <c r="AB645" s="5"/>
    </row>
    <row r="646" ht="15.75" customHeight="1">
      <c r="A646" s="5"/>
      <c r="B646" s="5"/>
      <c r="C646" s="5"/>
      <c r="D646" s="5"/>
      <c r="E646" s="5"/>
      <c r="F646" s="5"/>
      <c r="G646" s="129"/>
      <c r="H646" s="5"/>
      <c r="I646" s="5"/>
      <c r="J646" s="5"/>
      <c r="K646" s="5"/>
      <c r="L646" s="5"/>
      <c r="M646" s="5"/>
      <c r="N646" s="5"/>
      <c r="O646" s="5"/>
      <c r="P646" s="5"/>
      <c r="Q646" s="5"/>
      <c r="R646" s="5"/>
      <c r="S646" s="5"/>
      <c r="T646" s="5"/>
      <c r="U646" s="5"/>
      <c r="V646" s="5"/>
      <c r="W646" s="5"/>
      <c r="X646" s="5"/>
      <c r="Y646" s="5"/>
      <c r="Z646" s="5"/>
      <c r="AA646" s="5"/>
      <c r="AB646" s="5"/>
    </row>
    <row r="647" ht="15.75" customHeight="1">
      <c r="A647" s="5"/>
      <c r="B647" s="5"/>
      <c r="C647" s="5"/>
      <c r="D647" s="5"/>
      <c r="E647" s="5"/>
      <c r="F647" s="5"/>
      <c r="G647" s="129"/>
      <c r="H647" s="5"/>
      <c r="I647" s="5"/>
      <c r="J647" s="5"/>
      <c r="K647" s="5"/>
      <c r="L647" s="5"/>
      <c r="M647" s="5"/>
      <c r="N647" s="5"/>
      <c r="O647" s="5"/>
      <c r="P647" s="5"/>
      <c r="Q647" s="5"/>
      <c r="R647" s="5"/>
      <c r="S647" s="5"/>
      <c r="T647" s="5"/>
      <c r="U647" s="5"/>
      <c r="V647" s="5"/>
      <c r="W647" s="5"/>
      <c r="X647" s="5"/>
      <c r="Y647" s="5"/>
      <c r="Z647" s="5"/>
      <c r="AA647" s="5"/>
      <c r="AB647" s="5"/>
    </row>
    <row r="648" ht="15.75" customHeight="1">
      <c r="A648" s="5"/>
      <c r="B648" s="5"/>
      <c r="C648" s="5"/>
      <c r="D648" s="5"/>
      <c r="E648" s="5"/>
      <c r="F648" s="5"/>
      <c r="G648" s="129"/>
      <c r="H648" s="5"/>
      <c r="I648" s="5"/>
      <c r="J648" s="5"/>
      <c r="K648" s="5"/>
      <c r="L648" s="5"/>
      <c r="M648" s="5"/>
      <c r="N648" s="5"/>
      <c r="O648" s="5"/>
      <c r="P648" s="5"/>
      <c r="Q648" s="5"/>
      <c r="R648" s="5"/>
      <c r="S648" s="5"/>
      <c r="T648" s="5"/>
      <c r="U648" s="5"/>
      <c r="V648" s="5"/>
      <c r="W648" s="5"/>
      <c r="X648" s="5"/>
      <c r="Y648" s="5"/>
      <c r="Z648" s="5"/>
      <c r="AA648" s="5"/>
      <c r="AB648" s="5"/>
    </row>
    <row r="649" ht="15.75" customHeight="1">
      <c r="A649" s="5"/>
      <c r="B649" s="5"/>
      <c r="C649" s="5"/>
      <c r="D649" s="5"/>
      <c r="E649" s="5"/>
      <c r="F649" s="5"/>
      <c r="G649" s="129"/>
      <c r="H649" s="5"/>
      <c r="I649" s="5"/>
      <c r="J649" s="5"/>
      <c r="K649" s="5"/>
      <c r="L649" s="5"/>
      <c r="M649" s="5"/>
      <c r="N649" s="5"/>
      <c r="O649" s="5"/>
      <c r="P649" s="5"/>
      <c r="Q649" s="5"/>
      <c r="R649" s="5"/>
      <c r="S649" s="5"/>
      <c r="T649" s="5"/>
      <c r="U649" s="5"/>
      <c r="V649" s="5"/>
      <c r="W649" s="5"/>
      <c r="X649" s="5"/>
      <c r="Y649" s="5"/>
      <c r="Z649" s="5"/>
      <c r="AA649" s="5"/>
      <c r="AB649" s="5"/>
    </row>
    <row r="650" ht="15.75" customHeight="1">
      <c r="A650" s="5"/>
      <c r="B650" s="5"/>
      <c r="C650" s="5"/>
      <c r="D650" s="5"/>
      <c r="E650" s="5"/>
      <c r="F650" s="5"/>
      <c r="G650" s="129"/>
      <c r="H650" s="5"/>
      <c r="I650" s="5"/>
      <c r="J650" s="5"/>
      <c r="K650" s="5"/>
      <c r="L650" s="5"/>
      <c r="M650" s="5"/>
      <c r="N650" s="5"/>
      <c r="O650" s="5"/>
      <c r="P650" s="5"/>
      <c r="Q650" s="5"/>
      <c r="R650" s="5"/>
      <c r="S650" s="5"/>
      <c r="T650" s="5"/>
      <c r="U650" s="5"/>
      <c r="V650" s="5"/>
      <c r="W650" s="5"/>
      <c r="X650" s="5"/>
      <c r="Y650" s="5"/>
      <c r="Z650" s="5"/>
      <c r="AA650" s="5"/>
      <c r="AB650" s="5"/>
    </row>
    <row r="651" ht="15.75" customHeight="1">
      <c r="A651" s="5"/>
      <c r="B651" s="5"/>
      <c r="C651" s="5"/>
      <c r="D651" s="5"/>
      <c r="E651" s="5"/>
      <c r="F651" s="5"/>
      <c r="G651" s="129"/>
      <c r="H651" s="5"/>
      <c r="I651" s="5"/>
      <c r="J651" s="5"/>
      <c r="K651" s="5"/>
      <c r="L651" s="5"/>
      <c r="M651" s="5"/>
      <c r="N651" s="5"/>
      <c r="O651" s="5"/>
      <c r="P651" s="5"/>
      <c r="Q651" s="5"/>
      <c r="R651" s="5"/>
      <c r="S651" s="5"/>
      <c r="T651" s="5"/>
      <c r="U651" s="5"/>
      <c r="V651" s="5"/>
      <c r="W651" s="5"/>
      <c r="X651" s="5"/>
      <c r="Y651" s="5"/>
      <c r="Z651" s="5"/>
      <c r="AA651" s="5"/>
      <c r="AB651" s="5"/>
    </row>
    <row r="652" ht="15.75" customHeight="1">
      <c r="A652" s="5"/>
      <c r="B652" s="5"/>
      <c r="C652" s="5"/>
      <c r="D652" s="5"/>
      <c r="E652" s="5"/>
      <c r="F652" s="5"/>
      <c r="G652" s="129"/>
      <c r="H652" s="5"/>
      <c r="I652" s="5"/>
      <c r="J652" s="5"/>
      <c r="K652" s="5"/>
      <c r="L652" s="5"/>
      <c r="M652" s="5"/>
      <c r="N652" s="5"/>
      <c r="O652" s="5"/>
      <c r="P652" s="5"/>
      <c r="Q652" s="5"/>
      <c r="R652" s="5"/>
      <c r="S652" s="5"/>
      <c r="T652" s="5"/>
      <c r="U652" s="5"/>
      <c r="V652" s="5"/>
      <c r="W652" s="5"/>
      <c r="X652" s="5"/>
      <c r="Y652" s="5"/>
      <c r="Z652" s="5"/>
      <c r="AA652" s="5"/>
      <c r="AB652" s="5"/>
    </row>
    <row r="653" ht="15.75" customHeight="1">
      <c r="A653" s="5"/>
      <c r="B653" s="5"/>
      <c r="C653" s="5"/>
      <c r="D653" s="5"/>
      <c r="E653" s="5"/>
      <c r="F653" s="5"/>
      <c r="G653" s="129"/>
      <c r="H653" s="5"/>
      <c r="I653" s="5"/>
      <c r="J653" s="5"/>
      <c r="K653" s="5"/>
      <c r="L653" s="5"/>
      <c r="M653" s="5"/>
      <c r="N653" s="5"/>
      <c r="O653" s="5"/>
      <c r="P653" s="5"/>
      <c r="Q653" s="5"/>
      <c r="R653" s="5"/>
      <c r="S653" s="5"/>
      <c r="T653" s="5"/>
      <c r="U653" s="5"/>
      <c r="V653" s="5"/>
      <c r="W653" s="5"/>
      <c r="X653" s="5"/>
      <c r="Y653" s="5"/>
      <c r="Z653" s="5"/>
      <c r="AA653" s="5"/>
      <c r="AB653" s="5"/>
    </row>
    <row r="654" ht="15.75" customHeight="1">
      <c r="A654" s="5"/>
      <c r="B654" s="5"/>
      <c r="C654" s="5"/>
      <c r="D654" s="5"/>
      <c r="E654" s="5"/>
      <c r="F654" s="5"/>
      <c r="G654" s="129"/>
      <c r="H654" s="5"/>
      <c r="I654" s="5"/>
      <c r="J654" s="5"/>
      <c r="K654" s="5"/>
      <c r="L654" s="5"/>
      <c r="M654" s="5"/>
      <c r="N654" s="5"/>
      <c r="O654" s="5"/>
      <c r="P654" s="5"/>
      <c r="Q654" s="5"/>
      <c r="R654" s="5"/>
      <c r="S654" s="5"/>
      <c r="T654" s="5"/>
      <c r="U654" s="5"/>
      <c r="V654" s="5"/>
      <c r="W654" s="5"/>
      <c r="X654" s="5"/>
      <c r="Y654" s="5"/>
      <c r="Z654" s="5"/>
      <c r="AA654" s="5"/>
      <c r="AB654" s="5"/>
    </row>
    <row r="655" ht="15.75" customHeight="1">
      <c r="A655" s="5"/>
      <c r="B655" s="5"/>
      <c r="C655" s="5"/>
      <c r="D655" s="5"/>
      <c r="E655" s="5"/>
      <c r="F655" s="5"/>
      <c r="G655" s="129"/>
      <c r="H655" s="5"/>
      <c r="I655" s="5"/>
      <c r="J655" s="5"/>
      <c r="K655" s="5"/>
      <c r="L655" s="5"/>
      <c r="M655" s="5"/>
      <c r="N655" s="5"/>
      <c r="O655" s="5"/>
      <c r="P655" s="5"/>
      <c r="Q655" s="5"/>
      <c r="R655" s="5"/>
      <c r="S655" s="5"/>
      <c r="T655" s="5"/>
      <c r="U655" s="5"/>
      <c r="V655" s="5"/>
      <c r="W655" s="5"/>
      <c r="X655" s="5"/>
      <c r="Y655" s="5"/>
      <c r="Z655" s="5"/>
      <c r="AA655" s="5"/>
      <c r="AB655" s="5"/>
    </row>
    <row r="656" ht="15.75" customHeight="1">
      <c r="A656" s="5"/>
      <c r="B656" s="5"/>
      <c r="C656" s="5"/>
      <c r="D656" s="5"/>
      <c r="E656" s="5"/>
      <c r="F656" s="5"/>
      <c r="G656" s="129"/>
      <c r="H656" s="5"/>
      <c r="I656" s="5"/>
      <c r="J656" s="5"/>
      <c r="K656" s="5"/>
      <c r="L656" s="5"/>
      <c r="M656" s="5"/>
      <c r="N656" s="5"/>
      <c r="O656" s="5"/>
      <c r="P656" s="5"/>
      <c r="Q656" s="5"/>
      <c r="R656" s="5"/>
      <c r="S656" s="5"/>
      <c r="T656" s="5"/>
      <c r="U656" s="5"/>
      <c r="V656" s="5"/>
      <c r="W656" s="5"/>
      <c r="X656" s="5"/>
      <c r="Y656" s="5"/>
      <c r="Z656" s="5"/>
      <c r="AA656" s="5"/>
      <c r="AB656" s="5"/>
    </row>
    <row r="657" ht="15.75" customHeight="1">
      <c r="A657" s="5"/>
      <c r="B657" s="5"/>
      <c r="C657" s="5"/>
      <c r="D657" s="5"/>
      <c r="E657" s="5"/>
      <c r="F657" s="5"/>
      <c r="G657" s="129"/>
      <c r="H657" s="5"/>
      <c r="I657" s="5"/>
      <c r="J657" s="5"/>
      <c r="K657" s="5"/>
      <c r="L657" s="5"/>
      <c r="M657" s="5"/>
      <c r="N657" s="5"/>
      <c r="O657" s="5"/>
      <c r="P657" s="5"/>
      <c r="Q657" s="5"/>
      <c r="R657" s="5"/>
      <c r="S657" s="5"/>
      <c r="T657" s="5"/>
      <c r="U657" s="5"/>
      <c r="V657" s="5"/>
      <c r="W657" s="5"/>
      <c r="X657" s="5"/>
      <c r="Y657" s="5"/>
      <c r="Z657" s="5"/>
      <c r="AA657" s="5"/>
      <c r="AB657" s="5"/>
    </row>
    <row r="658" ht="15.75" customHeight="1">
      <c r="A658" s="5"/>
      <c r="B658" s="5"/>
      <c r="C658" s="5"/>
      <c r="D658" s="5"/>
      <c r="E658" s="5"/>
      <c r="F658" s="5"/>
      <c r="G658" s="129"/>
      <c r="H658" s="5"/>
      <c r="I658" s="5"/>
      <c r="J658" s="5"/>
      <c r="K658" s="5"/>
      <c r="L658" s="5"/>
      <c r="M658" s="5"/>
      <c r="N658" s="5"/>
      <c r="O658" s="5"/>
      <c r="P658" s="5"/>
      <c r="Q658" s="5"/>
      <c r="R658" s="5"/>
      <c r="S658" s="5"/>
      <c r="T658" s="5"/>
      <c r="U658" s="5"/>
      <c r="V658" s="5"/>
      <c r="W658" s="5"/>
      <c r="X658" s="5"/>
      <c r="Y658" s="5"/>
      <c r="Z658" s="5"/>
      <c r="AA658" s="5"/>
      <c r="AB658" s="5"/>
    </row>
    <row r="659" ht="15.75" customHeight="1">
      <c r="A659" s="5"/>
      <c r="B659" s="5"/>
      <c r="C659" s="5"/>
      <c r="D659" s="5"/>
      <c r="E659" s="5"/>
      <c r="F659" s="5"/>
      <c r="G659" s="129"/>
      <c r="H659" s="5"/>
      <c r="I659" s="5"/>
      <c r="J659" s="5"/>
      <c r="K659" s="5"/>
      <c r="L659" s="5"/>
      <c r="M659" s="5"/>
      <c r="N659" s="5"/>
      <c r="O659" s="5"/>
      <c r="P659" s="5"/>
      <c r="Q659" s="5"/>
      <c r="R659" s="5"/>
      <c r="S659" s="5"/>
      <c r="T659" s="5"/>
      <c r="U659" s="5"/>
      <c r="V659" s="5"/>
      <c r="W659" s="5"/>
      <c r="X659" s="5"/>
      <c r="Y659" s="5"/>
      <c r="Z659" s="5"/>
      <c r="AA659" s="5"/>
      <c r="AB659" s="5"/>
    </row>
    <row r="660" ht="15.75" customHeight="1">
      <c r="A660" s="5"/>
      <c r="B660" s="5"/>
      <c r="C660" s="5"/>
      <c r="D660" s="5"/>
      <c r="E660" s="5"/>
      <c r="F660" s="5"/>
      <c r="G660" s="129"/>
      <c r="H660" s="5"/>
      <c r="I660" s="5"/>
      <c r="J660" s="5"/>
      <c r="K660" s="5"/>
      <c r="L660" s="5"/>
      <c r="M660" s="5"/>
      <c r="N660" s="5"/>
      <c r="O660" s="5"/>
      <c r="P660" s="5"/>
      <c r="Q660" s="5"/>
      <c r="R660" s="5"/>
      <c r="S660" s="5"/>
      <c r="T660" s="5"/>
      <c r="U660" s="5"/>
      <c r="V660" s="5"/>
      <c r="W660" s="5"/>
      <c r="X660" s="5"/>
      <c r="Y660" s="5"/>
      <c r="Z660" s="5"/>
      <c r="AA660" s="5"/>
      <c r="AB660" s="5"/>
    </row>
    <row r="661" ht="15.75" customHeight="1">
      <c r="A661" s="5"/>
      <c r="B661" s="5"/>
      <c r="C661" s="5"/>
      <c r="D661" s="5"/>
      <c r="E661" s="5"/>
      <c r="F661" s="5"/>
      <c r="G661" s="129"/>
      <c r="H661" s="5"/>
      <c r="I661" s="5"/>
      <c r="J661" s="5"/>
      <c r="K661" s="5"/>
      <c r="L661" s="5"/>
      <c r="M661" s="5"/>
      <c r="N661" s="5"/>
      <c r="O661" s="5"/>
      <c r="P661" s="5"/>
      <c r="Q661" s="5"/>
      <c r="R661" s="5"/>
      <c r="S661" s="5"/>
      <c r="T661" s="5"/>
      <c r="U661" s="5"/>
      <c r="V661" s="5"/>
      <c r="W661" s="5"/>
      <c r="X661" s="5"/>
      <c r="Y661" s="5"/>
      <c r="Z661" s="5"/>
      <c r="AA661" s="5"/>
      <c r="AB661" s="5"/>
    </row>
    <row r="662" ht="15.75" customHeight="1">
      <c r="A662" s="5"/>
      <c r="B662" s="5"/>
      <c r="C662" s="5"/>
      <c r="D662" s="5"/>
      <c r="E662" s="5"/>
      <c r="F662" s="5"/>
      <c r="G662" s="129"/>
      <c r="H662" s="5"/>
      <c r="I662" s="5"/>
      <c r="J662" s="5"/>
      <c r="K662" s="5"/>
      <c r="L662" s="5"/>
      <c r="M662" s="5"/>
      <c r="N662" s="5"/>
      <c r="O662" s="5"/>
      <c r="P662" s="5"/>
      <c r="Q662" s="5"/>
      <c r="R662" s="5"/>
      <c r="S662" s="5"/>
      <c r="T662" s="5"/>
      <c r="U662" s="5"/>
      <c r="V662" s="5"/>
      <c r="W662" s="5"/>
      <c r="X662" s="5"/>
      <c r="Y662" s="5"/>
      <c r="Z662" s="5"/>
      <c r="AA662" s="5"/>
      <c r="AB662" s="5"/>
    </row>
    <row r="663" ht="15.75" customHeight="1">
      <c r="A663" s="5"/>
      <c r="B663" s="5"/>
      <c r="C663" s="5"/>
      <c r="D663" s="5"/>
      <c r="E663" s="5"/>
      <c r="F663" s="5"/>
      <c r="G663" s="129"/>
      <c r="H663" s="5"/>
      <c r="I663" s="5"/>
      <c r="J663" s="5"/>
      <c r="K663" s="5"/>
      <c r="L663" s="5"/>
      <c r="M663" s="5"/>
      <c r="N663" s="5"/>
      <c r="O663" s="5"/>
      <c r="P663" s="5"/>
      <c r="Q663" s="5"/>
      <c r="R663" s="5"/>
      <c r="S663" s="5"/>
      <c r="T663" s="5"/>
      <c r="U663" s="5"/>
      <c r="V663" s="5"/>
      <c r="W663" s="5"/>
      <c r="X663" s="5"/>
      <c r="Y663" s="5"/>
      <c r="Z663" s="5"/>
      <c r="AA663" s="5"/>
      <c r="AB663" s="5"/>
    </row>
    <row r="664" ht="15.75" customHeight="1">
      <c r="A664" s="5"/>
      <c r="B664" s="5"/>
      <c r="C664" s="5"/>
      <c r="D664" s="5"/>
      <c r="E664" s="5"/>
      <c r="F664" s="5"/>
      <c r="G664" s="129"/>
      <c r="H664" s="5"/>
      <c r="I664" s="5"/>
      <c r="J664" s="5"/>
      <c r="K664" s="5"/>
      <c r="L664" s="5"/>
      <c r="M664" s="5"/>
      <c r="N664" s="5"/>
      <c r="O664" s="5"/>
      <c r="P664" s="5"/>
      <c r="Q664" s="5"/>
      <c r="R664" s="5"/>
      <c r="S664" s="5"/>
      <c r="T664" s="5"/>
      <c r="U664" s="5"/>
      <c r="V664" s="5"/>
      <c r="W664" s="5"/>
      <c r="X664" s="5"/>
      <c r="Y664" s="5"/>
      <c r="Z664" s="5"/>
      <c r="AA664" s="5"/>
      <c r="AB664" s="5"/>
    </row>
    <row r="665" ht="15.75" customHeight="1">
      <c r="A665" s="5"/>
      <c r="B665" s="5"/>
      <c r="C665" s="5"/>
      <c r="D665" s="5"/>
      <c r="E665" s="5"/>
      <c r="F665" s="5"/>
      <c r="G665" s="129"/>
      <c r="H665" s="5"/>
      <c r="I665" s="5"/>
      <c r="J665" s="5"/>
      <c r="K665" s="5"/>
      <c r="L665" s="5"/>
      <c r="M665" s="5"/>
      <c r="N665" s="5"/>
      <c r="O665" s="5"/>
      <c r="P665" s="5"/>
      <c r="Q665" s="5"/>
      <c r="R665" s="5"/>
      <c r="S665" s="5"/>
      <c r="T665" s="5"/>
      <c r="U665" s="5"/>
      <c r="V665" s="5"/>
      <c r="W665" s="5"/>
      <c r="X665" s="5"/>
      <c r="Y665" s="5"/>
      <c r="Z665" s="5"/>
      <c r="AA665" s="5"/>
      <c r="AB665" s="5"/>
    </row>
    <row r="666" ht="15.75" customHeight="1">
      <c r="A666" s="5"/>
      <c r="B666" s="5"/>
      <c r="C666" s="5"/>
      <c r="D666" s="5"/>
      <c r="E666" s="5"/>
      <c r="F666" s="5"/>
      <c r="G666" s="129"/>
      <c r="H666" s="5"/>
      <c r="I666" s="5"/>
      <c r="J666" s="5"/>
      <c r="K666" s="5"/>
      <c r="L666" s="5"/>
      <c r="M666" s="5"/>
      <c r="N666" s="5"/>
      <c r="O666" s="5"/>
      <c r="P666" s="5"/>
      <c r="Q666" s="5"/>
      <c r="R666" s="5"/>
      <c r="S666" s="5"/>
      <c r="T666" s="5"/>
      <c r="U666" s="5"/>
      <c r="V666" s="5"/>
      <c r="W666" s="5"/>
      <c r="X666" s="5"/>
      <c r="Y666" s="5"/>
      <c r="Z666" s="5"/>
      <c r="AA666" s="5"/>
      <c r="AB666" s="5"/>
    </row>
    <row r="667" ht="15.75" customHeight="1">
      <c r="A667" s="5"/>
      <c r="B667" s="5"/>
      <c r="C667" s="5"/>
      <c r="D667" s="5"/>
      <c r="E667" s="5"/>
      <c r="F667" s="5"/>
      <c r="G667" s="129"/>
      <c r="H667" s="5"/>
      <c r="I667" s="5"/>
      <c r="J667" s="5"/>
      <c r="K667" s="5"/>
      <c r="L667" s="5"/>
      <c r="M667" s="5"/>
      <c r="N667" s="5"/>
      <c r="O667" s="5"/>
      <c r="P667" s="5"/>
      <c r="Q667" s="5"/>
      <c r="R667" s="5"/>
      <c r="S667" s="5"/>
      <c r="T667" s="5"/>
      <c r="U667" s="5"/>
      <c r="V667" s="5"/>
      <c r="W667" s="5"/>
      <c r="X667" s="5"/>
      <c r="Y667" s="5"/>
      <c r="Z667" s="5"/>
      <c r="AA667" s="5"/>
      <c r="AB667" s="5"/>
    </row>
    <row r="668" ht="15.75" customHeight="1">
      <c r="A668" s="5"/>
      <c r="B668" s="5"/>
      <c r="C668" s="5"/>
      <c r="D668" s="5"/>
      <c r="E668" s="5"/>
      <c r="F668" s="5"/>
      <c r="G668" s="129"/>
      <c r="H668" s="5"/>
      <c r="I668" s="5"/>
      <c r="J668" s="5"/>
      <c r="K668" s="5"/>
      <c r="L668" s="5"/>
      <c r="M668" s="5"/>
      <c r="N668" s="5"/>
      <c r="O668" s="5"/>
      <c r="P668" s="5"/>
      <c r="Q668" s="5"/>
      <c r="R668" s="5"/>
      <c r="S668" s="5"/>
      <c r="T668" s="5"/>
      <c r="U668" s="5"/>
      <c r="V668" s="5"/>
      <c r="W668" s="5"/>
      <c r="X668" s="5"/>
      <c r="Y668" s="5"/>
      <c r="Z668" s="5"/>
      <c r="AA668" s="5"/>
      <c r="AB668" s="5"/>
    </row>
    <row r="669" ht="15.75" customHeight="1">
      <c r="A669" s="5"/>
      <c r="B669" s="5"/>
      <c r="C669" s="5"/>
      <c r="D669" s="5"/>
      <c r="E669" s="5"/>
      <c r="F669" s="5"/>
      <c r="G669" s="129"/>
      <c r="H669" s="5"/>
      <c r="I669" s="5"/>
      <c r="J669" s="5"/>
      <c r="K669" s="5"/>
      <c r="L669" s="5"/>
      <c r="M669" s="5"/>
      <c r="N669" s="5"/>
      <c r="O669" s="5"/>
      <c r="P669" s="5"/>
      <c r="Q669" s="5"/>
      <c r="R669" s="5"/>
      <c r="S669" s="5"/>
      <c r="T669" s="5"/>
      <c r="U669" s="5"/>
      <c r="V669" s="5"/>
      <c r="W669" s="5"/>
      <c r="X669" s="5"/>
      <c r="Y669" s="5"/>
      <c r="Z669" s="5"/>
      <c r="AA669" s="5"/>
      <c r="AB669" s="5"/>
    </row>
    <row r="670" ht="15.75" customHeight="1">
      <c r="A670" s="5"/>
      <c r="B670" s="5"/>
      <c r="C670" s="5"/>
      <c r="D670" s="5"/>
      <c r="E670" s="5"/>
      <c r="F670" s="5"/>
      <c r="G670" s="129"/>
      <c r="H670" s="5"/>
      <c r="I670" s="5"/>
      <c r="J670" s="5"/>
      <c r="K670" s="5"/>
      <c r="L670" s="5"/>
      <c r="M670" s="5"/>
      <c r="N670" s="5"/>
      <c r="O670" s="5"/>
      <c r="P670" s="5"/>
      <c r="Q670" s="5"/>
      <c r="R670" s="5"/>
      <c r="S670" s="5"/>
      <c r="T670" s="5"/>
      <c r="U670" s="5"/>
      <c r="V670" s="5"/>
      <c r="W670" s="5"/>
      <c r="X670" s="5"/>
      <c r="Y670" s="5"/>
      <c r="Z670" s="5"/>
      <c r="AA670" s="5"/>
      <c r="AB670" s="5"/>
    </row>
    <row r="671" ht="15.75" customHeight="1">
      <c r="A671" s="5"/>
      <c r="B671" s="5"/>
      <c r="C671" s="5"/>
      <c r="D671" s="5"/>
      <c r="E671" s="5"/>
      <c r="F671" s="5"/>
      <c r="G671" s="129"/>
      <c r="H671" s="5"/>
      <c r="I671" s="5"/>
      <c r="J671" s="5"/>
      <c r="K671" s="5"/>
      <c r="L671" s="5"/>
      <c r="M671" s="5"/>
      <c r="N671" s="5"/>
      <c r="O671" s="5"/>
      <c r="P671" s="5"/>
      <c r="Q671" s="5"/>
      <c r="R671" s="5"/>
      <c r="S671" s="5"/>
      <c r="T671" s="5"/>
      <c r="U671" s="5"/>
      <c r="V671" s="5"/>
      <c r="W671" s="5"/>
      <c r="X671" s="5"/>
      <c r="Y671" s="5"/>
      <c r="Z671" s="5"/>
      <c r="AA671" s="5"/>
      <c r="AB671" s="5"/>
    </row>
    <row r="672" ht="15.75" customHeight="1">
      <c r="A672" s="5"/>
      <c r="B672" s="5"/>
      <c r="C672" s="5"/>
      <c r="D672" s="5"/>
      <c r="E672" s="5"/>
      <c r="F672" s="5"/>
      <c r="G672" s="129"/>
      <c r="H672" s="5"/>
      <c r="I672" s="5"/>
      <c r="J672" s="5"/>
      <c r="K672" s="5"/>
      <c r="L672" s="5"/>
      <c r="M672" s="5"/>
      <c r="N672" s="5"/>
      <c r="O672" s="5"/>
      <c r="P672" s="5"/>
      <c r="Q672" s="5"/>
      <c r="R672" s="5"/>
      <c r="S672" s="5"/>
      <c r="T672" s="5"/>
      <c r="U672" s="5"/>
      <c r="V672" s="5"/>
      <c r="W672" s="5"/>
      <c r="X672" s="5"/>
      <c r="Y672" s="5"/>
      <c r="Z672" s="5"/>
      <c r="AA672" s="5"/>
      <c r="AB672" s="5"/>
    </row>
    <row r="673" ht="15.75" customHeight="1">
      <c r="A673" s="5"/>
      <c r="B673" s="5"/>
      <c r="C673" s="5"/>
      <c r="D673" s="5"/>
      <c r="E673" s="5"/>
      <c r="F673" s="5"/>
      <c r="G673" s="129"/>
      <c r="H673" s="5"/>
      <c r="I673" s="5"/>
      <c r="J673" s="5"/>
      <c r="K673" s="5"/>
      <c r="L673" s="5"/>
      <c r="M673" s="5"/>
      <c r="N673" s="5"/>
      <c r="O673" s="5"/>
      <c r="P673" s="5"/>
      <c r="Q673" s="5"/>
      <c r="R673" s="5"/>
      <c r="S673" s="5"/>
      <c r="T673" s="5"/>
      <c r="U673" s="5"/>
      <c r="V673" s="5"/>
      <c r="W673" s="5"/>
      <c r="X673" s="5"/>
      <c r="Y673" s="5"/>
      <c r="Z673" s="5"/>
      <c r="AA673" s="5"/>
      <c r="AB673" s="5"/>
    </row>
    <row r="674" ht="15.75" customHeight="1">
      <c r="A674" s="5"/>
      <c r="B674" s="5"/>
      <c r="C674" s="5"/>
      <c r="D674" s="5"/>
      <c r="E674" s="5"/>
      <c r="F674" s="5"/>
      <c r="G674" s="129"/>
      <c r="H674" s="5"/>
      <c r="I674" s="5"/>
      <c r="J674" s="5"/>
      <c r="K674" s="5"/>
      <c r="L674" s="5"/>
      <c r="M674" s="5"/>
      <c r="N674" s="5"/>
      <c r="O674" s="5"/>
      <c r="P674" s="5"/>
      <c r="Q674" s="5"/>
      <c r="R674" s="5"/>
      <c r="S674" s="5"/>
      <c r="T674" s="5"/>
      <c r="U674" s="5"/>
      <c r="V674" s="5"/>
      <c r="W674" s="5"/>
      <c r="X674" s="5"/>
      <c r="Y674" s="5"/>
      <c r="Z674" s="5"/>
      <c r="AA674" s="5"/>
      <c r="AB674" s="5"/>
    </row>
    <row r="675" ht="15.75" customHeight="1">
      <c r="A675" s="5"/>
      <c r="B675" s="5"/>
      <c r="C675" s="5"/>
      <c r="D675" s="5"/>
      <c r="E675" s="5"/>
      <c r="F675" s="5"/>
      <c r="G675" s="129"/>
      <c r="H675" s="5"/>
      <c r="I675" s="5"/>
      <c r="J675" s="5"/>
      <c r="K675" s="5"/>
      <c r="L675" s="5"/>
      <c r="M675" s="5"/>
      <c r="N675" s="5"/>
      <c r="O675" s="5"/>
      <c r="P675" s="5"/>
      <c r="Q675" s="5"/>
      <c r="R675" s="5"/>
      <c r="S675" s="5"/>
      <c r="T675" s="5"/>
      <c r="U675" s="5"/>
      <c r="V675" s="5"/>
      <c r="W675" s="5"/>
      <c r="X675" s="5"/>
      <c r="Y675" s="5"/>
      <c r="Z675" s="5"/>
      <c r="AA675" s="5"/>
      <c r="AB675" s="5"/>
    </row>
    <row r="676" ht="15.75" customHeight="1">
      <c r="A676" s="5"/>
      <c r="B676" s="5"/>
      <c r="C676" s="5"/>
      <c r="D676" s="5"/>
      <c r="E676" s="5"/>
      <c r="F676" s="5"/>
      <c r="G676" s="129"/>
      <c r="H676" s="5"/>
      <c r="I676" s="5"/>
      <c r="J676" s="5"/>
      <c r="K676" s="5"/>
      <c r="L676" s="5"/>
      <c r="M676" s="5"/>
      <c r="N676" s="5"/>
      <c r="O676" s="5"/>
      <c r="P676" s="5"/>
      <c r="Q676" s="5"/>
      <c r="R676" s="5"/>
      <c r="S676" s="5"/>
      <c r="T676" s="5"/>
      <c r="U676" s="5"/>
      <c r="V676" s="5"/>
      <c r="W676" s="5"/>
      <c r="X676" s="5"/>
      <c r="Y676" s="5"/>
      <c r="Z676" s="5"/>
      <c r="AA676" s="5"/>
      <c r="AB676" s="5"/>
    </row>
    <row r="677" ht="15.75" customHeight="1">
      <c r="A677" s="5"/>
      <c r="B677" s="5"/>
      <c r="C677" s="5"/>
      <c r="D677" s="5"/>
      <c r="E677" s="5"/>
      <c r="F677" s="5"/>
      <c r="G677" s="129"/>
      <c r="H677" s="5"/>
      <c r="I677" s="5"/>
      <c r="J677" s="5"/>
      <c r="K677" s="5"/>
      <c r="L677" s="5"/>
      <c r="M677" s="5"/>
      <c r="N677" s="5"/>
      <c r="O677" s="5"/>
      <c r="P677" s="5"/>
      <c r="Q677" s="5"/>
      <c r="R677" s="5"/>
      <c r="S677" s="5"/>
      <c r="T677" s="5"/>
      <c r="U677" s="5"/>
      <c r="V677" s="5"/>
      <c r="W677" s="5"/>
      <c r="X677" s="5"/>
      <c r="Y677" s="5"/>
      <c r="Z677" s="5"/>
      <c r="AA677" s="5"/>
      <c r="AB677" s="5"/>
    </row>
    <row r="678" ht="15.75" customHeight="1">
      <c r="A678" s="5"/>
      <c r="B678" s="5"/>
      <c r="C678" s="5"/>
      <c r="D678" s="5"/>
      <c r="E678" s="5"/>
      <c r="F678" s="5"/>
      <c r="G678" s="129"/>
      <c r="H678" s="5"/>
      <c r="I678" s="5"/>
      <c r="J678" s="5"/>
      <c r="K678" s="5"/>
      <c r="L678" s="5"/>
      <c r="M678" s="5"/>
      <c r="N678" s="5"/>
      <c r="O678" s="5"/>
      <c r="P678" s="5"/>
      <c r="Q678" s="5"/>
      <c r="R678" s="5"/>
      <c r="S678" s="5"/>
      <c r="T678" s="5"/>
      <c r="U678" s="5"/>
      <c r="V678" s="5"/>
      <c r="W678" s="5"/>
      <c r="X678" s="5"/>
      <c r="Y678" s="5"/>
      <c r="Z678" s="5"/>
      <c r="AA678" s="5"/>
      <c r="AB678" s="5"/>
    </row>
    <row r="679" ht="15.75" customHeight="1">
      <c r="A679" s="5"/>
      <c r="B679" s="5"/>
      <c r="C679" s="5"/>
      <c r="D679" s="5"/>
      <c r="E679" s="5"/>
      <c r="F679" s="5"/>
      <c r="G679" s="129"/>
      <c r="H679" s="5"/>
      <c r="I679" s="5"/>
      <c r="J679" s="5"/>
      <c r="K679" s="5"/>
      <c r="L679" s="5"/>
      <c r="M679" s="5"/>
      <c r="N679" s="5"/>
      <c r="O679" s="5"/>
      <c r="P679" s="5"/>
      <c r="Q679" s="5"/>
      <c r="R679" s="5"/>
      <c r="S679" s="5"/>
      <c r="T679" s="5"/>
      <c r="U679" s="5"/>
      <c r="V679" s="5"/>
      <c r="W679" s="5"/>
      <c r="X679" s="5"/>
      <c r="Y679" s="5"/>
      <c r="Z679" s="5"/>
      <c r="AA679" s="5"/>
      <c r="AB679" s="5"/>
    </row>
    <row r="680" ht="15.75" customHeight="1">
      <c r="A680" s="5"/>
      <c r="B680" s="5"/>
      <c r="C680" s="5"/>
      <c r="D680" s="5"/>
      <c r="E680" s="5"/>
      <c r="F680" s="5"/>
      <c r="G680" s="129"/>
      <c r="H680" s="5"/>
      <c r="I680" s="5"/>
      <c r="J680" s="5"/>
      <c r="K680" s="5"/>
      <c r="L680" s="5"/>
      <c r="M680" s="5"/>
      <c r="N680" s="5"/>
      <c r="O680" s="5"/>
      <c r="P680" s="5"/>
      <c r="Q680" s="5"/>
      <c r="R680" s="5"/>
      <c r="S680" s="5"/>
      <c r="T680" s="5"/>
      <c r="U680" s="5"/>
      <c r="V680" s="5"/>
      <c r="W680" s="5"/>
      <c r="X680" s="5"/>
      <c r="Y680" s="5"/>
      <c r="Z680" s="5"/>
      <c r="AA680" s="5"/>
      <c r="AB680" s="5"/>
    </row>
    <row r="681" ht="15.75" customHeight="1">
      <c r="A681" s="5"/>
      <c r="B681" s="5"/>
      <c r="C681" s="5"/>
      <c r="D681" s="5"/>
      <c r="E681" s="5"/>
      <c r="F681" s="5"/>
      <c r="G681" s="129"/>
      <c r="H681" s="5"/>
      <c r="I681" s="5"/>
      <c r="J681" s="5"/>
      <c r="K681" s="5"/>
      <c r="L681" s="5"/>
      <c r="M681" s="5"/>
      <c r="N681" s="5"/>
      <c r="O681" s="5"/>
      <c r="P681" s="5"/>
      <c r="Q681" s="5"/>
      <c r="R681" s="5"/>
      <c r="S681" s="5"/>
      <c r="T681" s="5"/>
      <c r="U681" s="5"/>
      <c r="V681" s="5"/>
      <c r="W681" s="5"/>
      <c r="X681" s="5"/>
      <c r="Y681" s="5"/>
      <c r="Z681" s="5"/>
      <c r="AA681" s="5"/>
      <c r="AB681" s="5"/>
    </row>
    <row r="682" ht="15.75" customHeight="1">
      <c r="A682" s="5"/>
      <c r="B682" s="5"/>
      <c r="C682" s="5"/>
      <c r="D682" s="5"/>
      <c r="E682" s="5"/>
      <c r="F682" s="5"/>
      <c r="G682" s="129"/>
      <c r="H682" s="5"/>
      <c r="I682" s="5"/>
      <c r="J682" s="5"/>
      <c r="K682" s="5"/>
      <c r="L682" s="5"/>
      <c r="M682" s="5"/>
      <c r="N682" s="5"/>
      <c r="O682" s="5"/>
      <c r="P682" s="5"/>
      <c r="Q682" s="5"/>
      <c r="R682" s="5"/>
      <c r="S682" s="5"/>
      <c r="T682" s="5"/>
      <c r="U682" s="5"/>
      <c r="V682" s="5"/>
      <c r="W682" s="5"/>
      <c r="X682" s="5"/>
      <c r="Y682" s="5"/>
      <c r="Z682" s="5"/>
      <c r="AA682" s="5"/>
      <c r="AB682" s="5"/>
    </row>
    <row r="683" ht="15.75" customHeight="1">
      <c r="A683" s="5"/>
      <c r="B683" s="5"/>
      <c r="C683" s="5"/>
      <c r="D683" s="5"/>
      <c r="E683" s="5"/>
      <c r="F683" s="5"/>
      <c r="G683" s="129"/>
      <c r="H683" s="5"/>
      <c r="I683" s="5"/>
      <c r="J683" s="5"/>
      <c r="K683" s="5"/>
      <c r="L683" s="5"/>
      <c r="M683" s="5"/>
      <c r="N683" s="5"/>
      <c r="O683" s="5"/>
      <c r="P683" s="5"/>
      <c r="Q683" s="5"/>
      <c r="R683" s="5"/>
      <c r="S683" s="5"/>
      <c r="T683" s="5"/>
      <c r="U683" s="5"/>
      <c r="V683" s="5"/>
      <c r="W683" s="5"/>
      <c r="X683" s="5"/>
      <c r="Y683" s="5"/>
      <c r="Z683" s="5"/>
      <c r="AA683" s="5"/>
      <c r="AB683" s="5"/>
    </row>
    <row r="684" ht="15.75" customHeight="1">
      <c r="A684" s="5"/>
      <c r="B684" s="5"/>
      <c r="C684" s="5"/>
      <c r="D684" s="5"/>
      <c r="E684" s="5"/>
      <c r="F684" s="5"/>
      <c r="G684" s="129"/>
      <c r="H684" s="5"/>
      <c r="I684" s="5"/>
      <c r="J684" s="5"/>
      <c r="K684" s="5"/>
      <c r="L684" s="5"/>
      <c r="M684" s="5"/>
      <c r="N684" s="5"/>
      <c r="O684" s="5"/>
      <c r="P684" s="5"/>
      <c r="Q684" s="5"/>
      <c r="R684" s="5"/>
      <c r="S684" s="5"/>
      <c r="T684" s="5"/>
      <c r="U684" s="5"/>
      <c r="V684" s="5"/>
      <c r="W684" s="5"/>
      <c r="X684" s="5"/>
      <c r="Y684" s="5"/>
      <c r="Z684" s="5"/>
      <c r="AA684" s="5"/>
      <c r="AB684" s="5"/>
    </row>
    <row r="685" ht="15.75" customHeight="1">
      <c r="A685" s="5"/>
      <c r="B685" s="5"/>
      <c r="C685" s="5"/>
      <c r="D685" s="5"/>
      <c r="E685" s="5"/>
      <c r="F685" s="5"/>
      <c r="G685" s="129"/>
      <c r="H685" s="5"/>
      <c r="I685" s="5"/>
      <c r="J685" s="5"/>
      <c r="K685" s="5"/>
      <c r="L685" s="5"/>
      <c r="M685" s="5"/>
      <c r="N685" s="5"/>
      <c r="O685" s="5"/>
      <c r="P685" s="5"/>
      <c r="Q685" s="5"/>
      <c r="R685" s="5"/>
      <c r="S685" s="5"/>
      <c r="T685" s="5"/>
      <c r="U685" s="5"/>
      <c r="V685" s="5"/>
      <c r="W685" s="5"/>
      <c r="X685" s="5"/>
      <c r="Y685" s="5"/>
      <c r="Z685" s="5"/>
      <c r="AA685" s="5"/>
      <c r="AB685" s="5"/>
    </row>
    <row r="686" ht="15.75" customHeight="1">
      <c r="A686" s="5"/>
      <c r="B686" s="5"/>
      <c r="C686" s="5"/>
      <c r="D686" s="5"/>
      <c r="E686" s="5"/>
      <c r="F686" s="5"/>
      <c r="G686" s="129"/>
      <c r="H686" s="5"/>
      <c r="I686" s="5"/>
      <c r="J686" s="5"/>
      <c r="K686" s="5"/>
      <c r="L686" s="5"/>
      <c r="M686" s="5"/>
      <c r="N686" s="5"/>
      <c r="O686" s="5"/>
      <c r="P686" s="5"/>
      <c r="Q686" s="5"/>
      <c r="R686" s="5"/>
      <c r="S686" s="5"/>
      <c r="T686" s="5"/>
      <c r="U686" s="5"/>
      <c r="V686" s="5"/>
      <c r="W686" s="5"/>
      <c r="X686" s="5"/>
      <c r="Y686" s="5"/>
      <c r="Z686" s="5"/>
      <c r="AA686" s="5"/>
      <c r="AB686" s="5"/>
    </row>
    <row r="687" ht="15.75" customHeight="1">
      <c r="A687" s="5"/>
      <c r="B687" s="5"/>
      <c r="C687" s="5"/>
      <c r="D687" s="5"/>
      <c r="E687" s="5"/>
      <c r="F687" s="5"/>
      <c r="G687" s="129"/>
      <c r="H687" s="5"/>
      <c r="I687" s="5"/>
      <c r="J687" s="5"/>
      <c r="K687" s="5"/>
      <c r="L687" s="5"/>
      <c r="M687" s="5"/>
      <c r="N687" s="5"/>
      <c r="O687" s="5"/>
      <c r="P687" s="5"/>
      <c r="Q687" s="5"/>
      <c r="R687" s="5"/>
      <c r="S687" s="5"/>
      <c r="T687" s="5"/>
      <c r="U687" s="5"/>
      <c r="V687" s="5"/>
      <c r="W687" s="5"/>
      <c r="X687" s="5"/>
      <c r="Y687" s="5"/>
      <c r="Z687" s="5"/>
      <c r="AA687" s="5"/>
      <c r="AB687" s="5"/>
    </row>
    <row r="688" ht="15.75" customHeight="1">
      <c r="A688" s="5"/>
      <c r="B688" s="5"/>
      <c r="C688" s="5"/>
      <c r="D688" s="5"/>
      <c r="E688" s="5"/>
      <c r="F688" s="5"/>
      <c r="G688" s="129"/>
      <c r="H688" s="5"/>
      <c r="I688" s="5"/>
      <c r="J688" s="5"/>
      <c r="K688" s="5"/>
      <c r="L688" s="5"/>
      <c r="M688" s="5"/>
      <c r="N688" s="5"/>
      <c r="O688" s="5"/>
      <c r="P688" s="5"/>
      <c r="Q688" s="5"/>
      <c r="R688" s="5"/>
      <c r="S688" s="5"/>
      <c r="T688" s="5"/>
      <c r="U688" s="5"/>
      <c r="V688" s="5"/>
      <c r="W688" s="5"/>
      <c r="X688" s="5"/>
      <c r="Y688" s="5"/>
      <c r="Z688" s="5"/>
      <c r="AA688" s="5"/>
      <c r="AB688" s="5"/>
    </row>
    <row r="689" ht="15.75" customHeight="1">
      <c r="A689" s="5"/>
      <c r="B689" s="5"/>
      <c r="C689" s="5"/>
      <c r="D689" s="5"/>
      <c r="E689" s="5"/>
      <c r="F689" s="5"/>
      <c r="G689" s="129"/>
      <c r="H689" s="5"/>
      <c r="I689" s="5"/>
      <c r="J689" s="5"/>
      <c r="K689" s="5"/>
      <c r="L689" s="5"/>
      <c r="M689" s="5"/>
      <c r="N689" s="5"/>
      <c r="O689" s="5"/>
      <c r="P689" s="5"/>
      <c r="Q689" s="5"/>
      <c r="R689" s="5"/>
      <c r="S689" s="5"/>
      <c r="T689" s="5"/>
      <c r="U689" s="5"/>
      <c r="V689" s="5"/>
      <c r="W689" s="5"/>
      <c r="X689" s="5"/>
      <c r="Y689" s="5"/>
      <c r="Z689" s="5"/>
      <c r="AA689" s="5"/>
      <c r="AB689" s="5"/>
    </row>
    <row r="690" ht="15.75" customHeight="1">
      <c r="A690" s="5"/>
      <c r="B690" s="5"/>
      <c r="C690" s="5"/>
      <c r="D690" s="5"/>
      <c r="E690" s="5"/>
      <c r="F690" s="5"/>
      <c r="G690" s="129"/>
      <c r="H690" s="5"/>
      <c r="I690" s="5"/>
      <c r="J690" s="5"/>
      <c r="K690" s="5"/>
      <c r="L690" s="5"/>
      <c r="M690" s="5"/>
      <c r="N690" s="5"/>
      <c r="O690" s="5"/>
      <c r="P690" s="5"/>
      <c r="Q690" s="5"/>
      <c r="R690" s="5"/>
      <c r="S690" s="5"/>
      <c r="T690" s="5"/>
      <c r="U690" s="5"/>
      <c r="V690" s="5"/>
      <c r="W690" s="5"/>
      <c r="X690" s="5"/>
      <c r="Y690" s="5"/>
      <c r="Z690" s="5"/>
      <c r="AA690" s="5"/>
      <c r="AB690" s="5"/>
    </row>
    <row r="691" ht="15.75" customHeight="1">
      <c r="A691" s="5"/>
      <c r="B691" s="5"/>
      <c r="C691" s="5"/>
      <c r="D691" s="5"/>
      <c r="E691" s="5"/>
      <c r="F691" s="5"/>
      <c r="G691" s="129"/>
      <c r="H691" s="5"/>
      <c r="I691" s="5"/>
      <c r="J691" s="5"/>
      <c r="K691" s="5"/>
      <c r="L691" s="5"/>
      <c r="M691" s="5"/>
      <c r="N691" s="5"/>
      <c r="O691" s="5"/>
      <c r="P691" s="5"/>
      <c r="Q691" s="5"/>
      <c r="R691" s="5"/>
      <c r="S691" s="5"/>
      <c r="T691" s="5"/>
      <c r="U691" s="5"/>
      <c r="V691" s="5"/>
      <c r="W691" s="5"/>
      <c r="X691" s="5"/>
      <c r="Y691" s="5"/>
      <c r="Z691" s="5"/>
      <c r="AA691" s="5"/>
      <c r="AB691" s="5"/>
    </row>
    <row r="692" ht="15.75" customHeight="1">
      <c r="A692" s="5"/>
      <c r="B692" s="5"/>
      <c r="C692" s="5"/>
      <c r="D692" s="5"/>
      <c r="E692" s="5"/>
      <c r="F692" s="5"/>
      <c r="G692" s="129"/>
      <c r="H692" s="5"/>
      <c r="I692" s="5"/>
      <c r="J692" s="5"/>
      <c r="K692" s="5"/>
      <c r="L692" s="5"/>
      <c r="M692" s="5"/>
      <c r="N692" s="5"/>
      <c r="O692" s="5"/>
      <c r="P692" s="5"/>
      <c r="Q692" s="5"/>
      <c r="R692" s="5"/>
      <c r="S692" s="5"/>
      <c r="T692" s="5"/>
      <c r="U692" s="5"/>
      <c r="V692" s="5"/>
      <c r="W692" s="5"/>
      <c r="X692" s="5"/>
      <c r="Y692" s="5"/>
      <c r="Z692" s="5"/>
      <c r="AA692" s="5"/>
      <c r="AB692" s="5"/>
    </row>
    <row r="693" ht="15.75" customHeight="1">
      <c r="A693" s="5"/>
      <c r="B693" s="5"/>
      <c r="C693" s="5"/>
      <c r="D693" s="5"/>
      <c r="E693" s="5"/>
      <c r="F693" s="5"/>
      <c r="G693" s="129"/>
      <c r="H693" s="5"/>
      <c r="I693" s="5"/>
      <c r="J693" s="5"/>
      <c r="K693" s="5"/>
      <c r="L693" s="5"/>
      <c r="M693" s="5"/>
      <c r="N693" s="5"/>
      <c r="O693" s="5"/>
      <c r="P693" s="5"/>
      <c r="Q693" s="5"/>
      <c r="R693" s="5"/>
      <c r="S693" s="5"/>
      <c r="T693" s="5"/>
      <c r="U693" s="5"/>
      <c r="V693" s="5"/>
      <c r="W693" s="5"/>
      <c r="X693" s="5"/>
      <c r="Y693" s="5"/>
      <c r="Z693" s="5"/>
      <c r="AA693" s="5"/>
      <c r="AB693" s="5"/>
    </row>
    <row r="694" ht="15.75" customHeight="1">
      <c r="A694" s="5"/>
      <c r="B694" s="5"/>
      <c r="C694" s="5"/>
      <c r="D694" s="5"/>
      <c r="E694" s="5"/>
      <c r="F694" s="5"/>
      <c r="G694" s="129"/>
      <c r="H694" s="5"/>
      <c r="I694" s="5"/>
      <c r="J694" s="5"/>
      <c r="K694" s="5"/>
      <c r="L694" s="5"/>
      <c r="M694" s="5"/>
      <c r="N694" s="5"/>
      <c r="O694" s="5"/>
      <c r="P694" s="5"/>
      <c r="Q694" s="5"/>
      <c r="R694" s="5"/>
      <c r="S694" s="5"/>
      <c r="T694" s="5"/>
      <c r="U694" s="5"/>
      <c r="V694" s="5"/>
      <c r="W694" s="5"/>
      <c r="X694" s="5"/>
      <c r="Y694" s="5"/>
      <c r="Z694" s="5"/>
      <c r="AA694" s="5"/>
      <c r="AB694" s="5"/>
    </row>
    <row r="695" ht="15.75" customHeight="1">
      <c r="A695" s="5"/>
      <c r="B695" s="5"/>
      <c r="C695" s="5"/>
      <c r="D695" s="5"/>
      <c r="E695" s="5"/>
      <c r="F695" s="5"/>
      <c r="G695" s="129"/>
      <c r="H695" s="5"/>
      <c r="I695" s="5"/>
      <c r="J695" s="5"/>
      <c r="K695" s="5"/>
      <c r="L695" s="5"/>
      <c r="M695" s="5"/>
      <c r="N695" s="5"/>
      <c r="O695" s="5"/>
      <c r="P695" s="5"/>
      <c r="Q695" s="5"/>
      <c r="R695" s="5"/>
      <c r="S695" s="5"/>
      <c r="T695" s="5"/>
      <c r="U695" s="5"/>
      <c r="V695" s="5"/>
      <c r="W695" s="5"/>
      <c r="X695" s="5"/>
      <c r="Y695" s="5"/>
      <c r="Z695" s="5"/>
      <c r="AA695" s="5"/>
      <c r="AB695" s="5"/>
    </row>
    <row r="696" ht="15.75" customHeight="1">
      <c r="A696" s="5"/>
      <c r="B696" s="5"/>
      <c r="C696" s="5"/>
      <c r="D696" s="5"/>
      <c r="E696" s="5"/>
      <c r="F696" s="5"/>
      <c r="G696" s="129"/>
      <c r="H696" s="5"/>
      <c r="I696" s="5"/>
      <c r="J696" s="5"/>
      <c r="K696" s="5"/>
      <c r="L696" s="5"/>
      <c r="M696" s="5"/>
      <c r="N696" s="5"/>
      <c r="O696" s="5"/>
      <c r="P696" s="5"/>
      <c r="Q696" s="5"/>
      <c r="R696" s="5"/>
      <c r="S696" s="5"/>
      <c r="T696" s="5"/>
      <c r="U696" s="5"/>
      <c r="V696" s="5"/>
      <c r="W696" s="5"/>
      <c r="X696" s="5"/>
      <c r="Y696" s="5"/>
      <c r="Z696" s="5"/>
      <c r="AA696" s="5"/>
      <c r="AB696" s="5"/>
    </row>
    <row r="697" ht="15.75" customHeight="1">
      <c r="A697" s="5"/>
      <c r="B697" s="5"/>
      <c r="C697" s="5"/>
      <c r="D697" s="5"/>
      <c r="E697" s="5"/>
      <c r="F697" s="5"/>
      <c r="G697" s="129"/>
      <c r="H697" s="5"/>
      <c r="I697" s="5"/>
      <c r="J697" s="5"/>
      <c r="K697" s="5"/>
      <c r="L697" s="5"/>
      <c r="M697" s="5"/>
      <c r="N697" s="5"/>
      <c r="O697" s="5"/>
      <c r="P697" s="5"/>
      <c r="Q697" s="5"/>
      <c r="R697" s="5"/>
      <c r="S697" s="5"/>
      <c r="T697" s="5"/>
      <c r="U697" s="5"/>
      <c r="V697" s="5"/>
      <c r="W697" s="5"/>
      <c r="X697" s="5"/>
      <c r="Y697" s="5"/>
      <c r="Z697" s="5"/>
      <c r="AA697" s="5"/>
      <c r="AB697" s="5"/>
    </row>
    <row r="698" ht="15.75" customHeight="1">
      <c r="A698" s="5"/>
      <c r="B698" s="5"/>
      <c r="C698" s="5"/>
      <c r="D698" s="5"/>
      <c r="E698" s="5"/>
      <c r="F698" s="5"/>
      <c r="G698" s="129"/>
      <c r="H698" s="5"/>
      <c r="I698" s="5"/>
      <c r="J698" s="5"/>
      <c r="K698" s="5"/>
      <c r="L698" s="5"/>
      <c r="M698" s="5"/>
      <c r="N698" s="5"/>
      <c r="O698" s="5"/>
      <c r="P698" s="5"/>
      <c r="Q698" s="5"/>
      <c r="R698" s="5"/>
      <c r="S698" s="5"/>
      <c r="T698" s="5"/>
      <c r="U698" s="5"/>
      <c r="V698" s="5"/>
      <c r="W698" s="5"/>
      <c r="X698" s="5"/>
      <c r="Y698" s="5"/>
      <c r="Z698" s="5"/>
      <c r="AA698" s="5"/>
      <c r="AB698" s="5"/>
    </row>
    <row r="699" ht="15.75" customHeight="1">
      <c r="A699" s="5"/>
      <c r="B699" s="5"/>
      <c r="C699" s="5"/>
      <c r="D699" s="5"/>
      <c r="E699" s="5"/>
      <c r="F699" s="5"/>
      <c r="G699" s="129"/>
      <c r="H699" s="5"/>
      <c r="I699" s="5"/>
      <c r="J699" s="5"/>
      <c r="K699" s="5"/>
      <c r="L699" s="5"/>
      <c r="M699" s="5"/>
      <c r="N699" s="5"/>
      <c r="O699" s="5"/>
      <c r="P699" s="5"/>
      <c r="Q699" s="5"/>
      <c r="R699" s="5"/>
      <c r="S699" s="5"/>
      <c r="T699" s="5"/>
      <c r="U699" s="5"/>
      <c r="V699" s="5"/>
      <c r="W699" s="5"/>
      <c r="X699" s="5"/>
      <c r="Y699" s="5"/>
      <c r="Z699" s="5"/>
      <c r="AA699" s="5"/>
      <c r="AB699" s="5"/>
    </row>
    <row r="700" ht="15.75" customHeight="1">
      <c r="A700" s="5"/>
      <c r="B700" s="5"/>
      <c r="C700" s="5"/>
      <c r="D700" s="5"/>
      <c r="E700" s="5"/>
      <c r="F700" s="5"/>
      <c r="G700" s="129"/>
      <c r="H700" s="5"/>
      <c r="I700" s="5"/>
      <c r="J700" s="5"/>
      <c r="K700" s="5"/>
      <c r="L700" s="5"/>
      <c r="M700" s="5"/>
      <c r="N700" s="5"/>
      <c r="O700" s="5"/>
      <c r="P700" s="5"/>
      <c r="Q700" s="5"/>
      <c r="R700" s="5"/>
      <c r="S700" s="5"/>
      <c r="T700" s="5"/>
      <c r="U700" s="5"/>
      <c r="V700" s="5"/>
      <c r="W700" s="5"/>
      <c r="X700" s="5"/>
      <c r="Y700" s="5"/>
      <c r="Z700" s="5"/>
      <c r="AA700" s="5"/>
      <c r="AB700" s="5"/>
    </row>
    <row r="701" ht="15.75" customHeight="1">
      <c r="A701" s="5"/>
      <c r="B701" s="5"/>
      <c r="C701" s="5"/>
      <c r="D701" s="5"/>
      <c r="E701" s="5"/>
      <c r="F701" s="5"/>
      <c r="G701" s="129"/>
      <c r="H701" s="5"/>
      <c r="I701" s="5"/>
      <c r="J701" s="5"/>
      <c r="K701" s="5"/>
      <c r="L701" s="5"/>
      <c r="M701" s="5"/>
      <c r="N701" s="5"/>
      <c r="O701" s="5"/>
      <c r="P701" s="5"/>
      <c r="Q701" s="5"/>
      <c r="R701" s="5"/>
      <c r="S701" s="5"/>
      <c r="T701" s="5"/>
      <c r="U701" s="5"/>
      <c r="V701" s="5"/>
      <c r="W701" s="5"/>
      <c r="X701" s="5"/>
      <c r="Y701" s="5"/>
      <c r="Z701" s="5"/>
      <c r="AA701" s="5"/>
      <c r="AB701" s="5"/>
    </row>
    <row r="702" ht="15.75" customHeight="1">
      <c r="A702" s="5"/>
      <c r="B702" s="5"/>
      <c r="C702" s="5"/>
      <c r="D702" s="5"/>
      <c r="E702" s="5"/>
      <c r="F702" s="5"/>
      <c r="G702" s="129"/>
      <c r="H702" s="5"/>
      <c r="I702" s="5"/>
      <c r="J702" s="5"/>
      <c r="K702" s="5"/>
      <c r="L702" s="5"/>
      <c r="M702" s="5"/>
      <c r="N702" s="5"/>
      <c r="O702" s="5"/>
      <c r="P702" s="5"/>
      <c r="Q702" s="5"/>
      <c r="R702" s="5"/>
      <c r="S702" s="5"/>
      <c r="T702" s="5"/>
      <c r="U702" s="5"/>
      <c r="V702" s="5"/>
      <c r="W702" s="5"/>
      <c r="X702" s="5"/>
      <c r="Y702" s="5"/>
      <c r="Z702" s="5"/>
      <c r="AA702" s="5"/>
      <c r="AB702" s="5"/>
    </row>
    <row r="703" ht="15.75" customHeight="1">
      <c r="A703" s="5"/>
      <c r="B703" s="5"/>
      <c r="C703" s="5"/>
      <c r="D703" s="5"/>
      <c r="E703" s="5"/>
      <c r="F703" s="5"/>
      <c r="G703" s="129"/>
      <c r="H703" s="5"/>
      <c r="I703" s="5"/>
      <c r="J703" s="5"/>
      <c r="K703" s="5"/>
      <c r="L703" s="5"/>
      <c r="M703" s="5"/>
      <c r="N703" s="5"/>
      <c r="O703" s="5"/>
      <c r="P703" s="5"/>
      <c r="Q703" s="5"/>
      <c r="R703" s="5"/>
      <c r="S703" s="5"/>
      <c r="T703" s="5"/>
      <c r="U703" s="5"/>
      <c r="V703" s="5"/>
      <c r="W703" s="5"/>
      <c r="X703" s="5"/>
      <c r="Y703" s="5"/>
      <c r="Z703" s="5"/>
      <c r="AA703" s="5"/>
      <c r="AB703" s="5"/>
    </row>
    <row r="704" ht="15.75" customHeight="1">
      <c r="A704" s="5"/>
      <c r="B704" s="5"/>
      <c r="C704" s="5"/>
      <c r="D704" s="5"/>
      <c r="E704" s="5"/>
      <c r="F704" s="5"/>
      <c r="G704" s="129"/>
      <c r="H704" s="5"/>
      <c r="I704" s="5"/>
      <c r="J704" s="5"/>
      <c r="K704" s="5"/>
      <c r="L704" s="5"/>
      <c r="M704" s="5"/>
      <c r="N704" s="5"/>
      <c r="O704" s="5"/>
      <c r="P704" s="5"/>
      <c r="Q704" s="5"/>
      <c r="R704" s="5"/>
      <c r="S704" s="5"/>
      <c r="T704" s="5"/>
      <c r="U704" s="5"/>
      <c r="V704" s="5"/>
      <c r="W704" s="5"/>
      <c r="X704" s="5"/>
      <c r="Y704" s="5"/>
      <c r="Z704" s="5"/>
      <c r="AA704" s="5"/>
      <c r="AB704" s="5"/>
    </row>
    <row r="705" ht="15.75" customHeight="1">
      <c r="A705" s="5"/>
      <c r="B705" s="5"/>
      <c r="C705" s="5"/>
      <c r="D705" s="5"/>
      <c r="E705" s="5"/>
      <c r="F705" s="5"/>
      <c r="G705" s="129"/>
      <c r="H705" s="5"/>
      <c r="I705" s="5"/>
      <c r="J705" s="5"/>
      <c r="K705" s="5"/>
      <c r="L705" s="5"/>
      <c r="M705" s="5"/>
      <c r="N705" s="5"/>
      <c r="O705" s="5"/>
      <c r="P705" s="5"/>
      <c r="Q705" s="5"/>
      <c r="R705" s="5"/>
      <c r="S705" s="5"/>
      <c r="T705" s="5"/>
      <c r="U705" s="5"/>
      <c r="V705" s="5"/>
      <c r="W705" s="5"/>
      <c r="X705" s="5"/>
      <c r="Y705" s="5"/>
      <c r="Z705" s="5"/>
      <c r="AA705" s="5"/>
      <c r="AB705" s="5"/>
    </row>
    <row r="706" ht="15.75" customHeight="1">
      <c r="A706" s="5"/>
      <c r="B706" s="5"/>
      <c r="C706" s="5"/>
      <c r="D706" s="5"/>
      <c r="E706" s="5"/>
      <c r="F706" s="5"/>
      <c r="G706" s="129"/>
      <c r="H706" s="5"/>
      <c r="I706" s="5"/>
      <c r="J706" s="5"/>
      <c r="K706" s="5"/>
      <c r="L706" s="5"/>
      <c r="M706" s="5"/>
      <c r="N706" s="5"/>
      <c r="O706" s="5"/>
      <c r="P706" s="5"/>
      <c r="Q706" s="5"/>
      <c r="R706" s="5"/>
      <c r="S706" s="5"/>
      <c r="T706" s="5"/>
      <c r="U706" s="5"/>
      <c r="V706" s="5"/>
      <c r="W706" s="5"/>
      <c r="X706" s="5"/>
      <c r="Y706" s="5"/>
      <c r="Z706" s="5"/>
      <c r="AA706" s="5"/>
      <c r="AB706" s="5"/>
    </row>
    <row r="707" ht="15.75" customHeight="1">
      <c r="A707" s="5"/>
      <c r="B707" s="5"/>
      <c r="C707" s="5"/>
      <c r="D707" s="5"/>
      <c r="E707" s="5"/>
      <c r="F707" s="5"/>
      <c r="G707" s="129"/>
      <c r="H707" s="5"/>
      <c r="I707" s="5"/>
      <c r="J707" s="5"/>
      <c r="K707" s="5"/>
      <c r="L707" s="5"/>
      <c r="M707" s="5"/>
      <c r="N707" s="5"/>
      <c r="O707" s="5"/>
      <c r="P707" s="5"/>
      <c r="Q707" s="5"/>
      <c r="R707" s="5"/>
      <c r="S707" s="5"/>
      <c r="T707" s="5"/>
      <c r="U707" s="5"/>
      <c r="V707" s="5"/>
      <c r="W707" s="5"/>
      <c r="X707" s="5"/>
      <c r="Y707" s="5"/>
      <c r="Z707" s="5"/>
      <c r="AA707" s="5"/>
      <c r="AB707" s="5"/>
    </row>
    <row r="708" ht="15.75" customHeight="1">
      <c r="A708" s="5"/>
      <c r="B708" s="5"/>
      <c r="C708" s="5"/>
      <c r="D708" s="5"/>
      <c r="E708" s="5"/>
      <c r="F708" s="5"/>
      <c r="G708" s="129"/>
      <c r="H708" s="5"/>
      <c r="I708" s="5"/>
      <c r="J708" s="5"/>
      <c r="K708" s="5"/>
      <c r="L708" s="5"/>
      <c r="M708" s="5"/>
      <c r="N708" s="5"/>
      <c r="O708" s="5"/>
      <c r="P708" s="5"/>
      <c r="Q708" s="5"/>
      <c r="R708" s="5"/>
      <c r="S708" s="5"/>
      <c r="T708" s="5"/>
      <c r="U708" s="5"/>
      <c r="V708" s="5"/>
      <c r="W708" s="5"/>
      <c r="X708" s="5"/>
      <c r="Y708" s="5"/>
      <c r="Z708" s="5"/>
      <c r="AA708" s="5"/>
      <c r="AB708" s="5"/>
    </row>
    <row r="709" ht="15.75" customHeight="1">
      <c r="A709" s="5"/>
      <c r="B709" s="5"/>
      <c r="C709" s="5"/>
      <c r="D709" s="5"/>
      <c r="E709" s="5"/>
      <c r="F709" s="5"/>
      <c r="G709" s="129"/>
      <c r="H709" s="5"/>
      <c r="I709" s="5"/>
      <c r="J709" s="5"/>
      <c r="K709" s="5"/>
      <c r="L709" s="5"/>
      <c r="M709" s="5"/>
      <c r="N709" s="5"/>
      <c r="O709" s="5"/>
      <c r="P709" s="5"/>
      <c r="Q709" s="5"/>
      <c r="R709" s="5"/>
      <c r="S709" s="5"/>
      <c r="T709" s="5"/>
      <c r="U709" s="5"/>
      <c r="V709" s="5"/>
      <c r="W709" s="5"/>
      <c r="X709" s="5"/>
      <c r="Y709" s="5"/>
      <c r="Z709" s="5"/>
      <c r="AA709" s="5"/>
      <c r="AB709" s="5"/>
    </row>
    <row r="710" ht="15.75" customHeight="1">
      <c r="A710" s="5"/>
      <c r="B710" s="5"/>
      <c r="C710" s="5"/>
      <c r="D710" s="5"/>
      <c r="E710" s="5"/>
      <c r="F710" s="5"/>
      <c r="G710" s="129"/>
      <c r="H710" s="5"/>
      <c r="I710" s="5"/>
      <c r="J710" s="5"/>
      <c r="K710" s="5"/>
      <c r="L710" s="5"/>
      <c r="M710" s="5"/>
      <c r="N710" s="5"/>
      <c r="O710" s="5"/>
      <c r="P710" s="5"/>
      <c r="Q710" s="5"/>
      <c r="R710" s="5"/>
      <c r="S710" s="5"/>
      <c r="T710" s="5"/>
      <c r="U710" s="5"/>
      <c r="V710" s="5"/>
      <c r="W710" s="5"/>
      <c r="X710" s="5"/>
      <c r="Y710" s="5"/>
      <c r="Z710" s="5"/>
      <c r="AA710" s="5"/>
      <c r="AB710" s="5"/>
    </row>
    <row r="711" ht="15.75" customHeight="1">
      <c r="A711" s="5"/>
      <c r="B711" s="5"/>
      <c r="C711" s="5"/>
      <c r="D711" s="5"/>
      <c r="E711" s="5"/>
      <c r="F711" s="5"/>
      <c r="G711" s="129"/>
      <c r="H711" s="5"/>
      <c r="I711" s="5"/>
      <c r="J711" s="5"/>
      <c r="K711" s="5"/>
      <c r="L711" s="5"/>
      <c r="M711" s="5"/>
      <c r="N711" s="5"/>
      <c r="O711" s="5"/>
      <c r="P711" s="5"/>
      <c r="Q711" s="5"/>
      <c r="R711" s="5"/>
      <c r="S711" s="5"/>
      <c r="T711" s="5"/>
      <c r="U711" s="5"/>
      <c r="V711" s="5"/>
      <c r="W711" s="5"/>
      <c r="X711" s="5"/>
      <c r="Y711" s="5"/>
      <c r="Z711" s="5"/>
      <c r="AA711" s="5"/>
      <c r="AB711" s="5"/>
    </row>
    <row r="712" ht="15.75" customHeight="1">
      <c r="A712" s="5"/>
      <c r="B712" s="5"/>
      <c r="C712" s="5"/>
      <c r="D712" s="5"/>
      <c r="E712" s="5"/>
      <c r="F712" s="5"/>
      <c r="G712" s="129"/>
      <c r="H712" s="5"/>
      <c r="I712" s="5"/>
      <c r="J712" s="5"/>
      <c r="K712" s="5"/>
      <c r="L712" s="5"/>
      <c r="M712" s="5"/>
      <c r="N712" s="5"/>
      <c r="O712" s="5"/>
      <c r="P712" s="5"/>
      <c r="Q712" s="5"/>
      <c r="R712" s="5"/>
      <c r="S712" s="5"/>
      <c r="T712" s="5"/>
      <c r="U712" s="5"/>
      <c r="V712" s="5"/>
      <c r="W712" s="5"/>
      <c r="X712" s="5"/>
      <c r="Y712" s="5"/>
      <c r="Z712" s="5"/>
      <c r="AA712" s="5"/>
      <c r="AB712" s="5"/>
    </row>
    <row r="713" ht="15.75" customHeight="1">
      <c r="A713" s="5"/>
      <c r="B713" s="5"/>
      <c r="C713" s="5"/>
      <c r="D713" s="5"/>
      <c r="E713" s="5"/>
      <c r="F713" s="5"/>
      <c r="G713" s="129"/>
      <c r="H713" s="5"/>
      <c r="I713" s="5"/>
      <c r="J713" s="5"/>
      <c r="K713" s="5"/>
      <c r="L713" s="5"/>
      <c r="M713" s="5"/>
      <c r="N713" s="5"/>
      <c r="O713" s="5"/>
      <c r="P713" s="5"/>
      <c r="Q713" s="5"/>
      <c r="R713" s="5"/>
      <c r="S713" s="5"/>
      <c r="T713" s="5"/>
      <c r="U713" s="5"/>
      <c r="V713" s="5"/>
      <c r="W713" s="5"/>
      <c r="X713" s="5"/>
      <c r="Y713" s="5"/>
      <c r="Z713" s="5"/>
      <c r="AA713" s="5"/>
      <c r="AB713" s="5"/>
    </row>
    <row r="714" ht="15.75" customHeight="1">
      <c r="A714" s="5"/>
      <c r="B714" s="5"/>
      <c r="C714" s="5"/>
      <c r="D714" s="5"/>
      <c r="E714" s="5"/>
      <c r="F714" s="5"/>
      <c r="G714" s="129"/>
      <c r="H714" s="5"/>
      <c r="I714" s="5"/>
      <c r="J714" s="5"/>
      <c r="K714" s="5"/>
      <c r="L714" s="5"/>
      <c r="M714" s="5"/>
      <c r="N714" s="5"/>
      <c r="O714" s="5"/>
      <c r="P714" s="5"/>
      <c r="Q714" s="5"/>
      <c r="R714" s="5"/>
      <c r="S714" s="5"/>
      <c r="T714" s="5"/>
      <c r="U714" s="5"/>
      <c r="V714" s="5"/>
      <c r="W714" s="5"/>
      <c r="X714" s="5"/>
      <c r="Y714" s="5"/>
      <c r="Z714" s="5"/>
      <c r="AA714" s="5"/>
      <c r="AB714" s="5"/>
    </row>
    <row r="715" ht="15.75" customHeight="1">
      <c r="A715" s="5"/>
      <c r="B715" s="5"/>
      <c r="C715" s="5"/>
      <c r="D715" s="5"/>
      <c r="E715" s="5"/>
      <c r="F715" s="5"/>
      <c r="G715" s="129"/>
      <c r="H715" s="5"/>
      <c r="I715" s="5"/>
      <c r="J715" s="5"/>
      <c r="K715" s="5"/>
      <c r="L715" s="5"/>
      <c r="M715" s="5"/>
      <c r="N715" s="5"/>
      <c r="O715" s="5"/>
      <c r="P715" s="5"/>
      <c r="Q715" s="5"/>
      <c r="R715" s="5"/>
      <c r="S715" s="5"/>
      <c r="T715" s="5"/>
      <c r="U715" s="5"/>
      <c r="V715" s="5"/>
      <c r="W715" s="5"/>
      <c r="X715" s="5"/>
      <c r="Y715" s="5"/>
      <c r="Z715" s="5"/>
      <c r="AA715" s="5"/>
      <c r="AB715" s="5"/>
    </row>
    <row r="716" ht="15.75" customHeight="1">
      <c r="A716" s="5"/>
      <c r="B716" s="5"/>
      <c r="C716" s="5"/>
      <c r="D716" s="5"/>
      <c r="E716" s="5"/>
      <c r="F716" s="5"/>
      <c r="G716" s="129"/>
      <c r="H716" s="5"/>
      <c r="I716" s="5"/>
      <c r="J716" s="5"/>
      <c r="K716" s="5"/>
      <c r="L716" s="5"/>
      <c r="M716" s="5"/>
      <c r="N716" s="5"/>
      <c r="O716" s="5"/>
      <c r="P716" s="5"/>
      <c r="Q716" s="5"/>
      <c r="R716" s="5"/>
      <c r="S716" s="5"/>
      <c r="T716" s="5"/>
      <c r="U716" s="5"/>
      <c r="V716" s="5"/>
      <c r="W716" s="5"/>
      <c r="X716" s="5"/>
      <c r="Y716" s="5"/>
      <c r="Z716" s="5"/>
      <c r="AA716" s="5"/>
      <c r="AB716" s="5"/>
    </row>
    <row r="717" ht="15.75" customHeight="1">
      <c r="A717" s="5"/>
      <c r="B717" s="5"/>
      <c r="C717" s="5"/>
      <c r="D717" s="5"/>
      <c r="E717" s="5"/>
      <c r="F717" s="5"/>
      <c r="G717" s="129"/>
      <c r="H717" s="5"/>
      <c r="I717" s="5"/>
      <c r="J717" s="5"/>
      <c r="K717" s="5"/>
      <c r="L717" s="5"/>
      <c r="M717" s="5"/>
      <c r="N717" s="5"/>
      <c r="O717" s="5"/>
      <c r="P717" s="5"/>
      <c r="Q717" s="5"/>
      <c r="R717" s="5"/>
      <c r="S717" s="5"/>
      <c r="T717" s="5"/>
      <c r="U717" s="5"/>
      <c r="V717" s="5"/>
      <c r="W717" s="5"/>
      <c r="X717" s="5"/>
      <c r="Y717" s="5"/>
      <c r="Z717" s="5"/>
      <c r="AA717" s="5"/>
      <c r="AB717" s="5"/>
    </row>
    <row r="718" ht="15.75" customHeight="1">
      <c r="A718" s="5"/>
      <c r="B718" s="5"/>
      <c r="C718" s="5"/>
      <c r="D718" s="5"/>
      <c r="E718" s="5"/>
      <c r="F718" s="5"/>
      <c r="G718" s="129"/>
      <c r="H718" s="5"/>
      <c r="I718" s="5"/>
      <c r="J718" s="5"/>
      <c r="K718" s="5"/>
      <c r="L718" s="5"/>
      <c r="M718" s="5"/>
      <c r="N718" s="5"/>
      <c r="O718" s="5"/>
      <c r="P718" s="5"/>
      <c r="Q718" s="5"/>
      <c r="R718" s="5"/>
      <c r="S718" s="5"/>
      <c r="T718" s="5"/>
      <c r="U718" s="5"/>
      <c r="V718" s="5"/>
      <c r="W718" s="5"/>
      <c r="X718" s="5"/>
      <c r="Y718" s="5"/>
      <c r="Z718" s="5"/>
      <c r="AA718" s="5"/>
      <c r="AB718" s="5"/>
    </row>
    <row r="719" ht="15.75" customHeight="1">
      <c r="A719" s="5"/>
      <c r="B719" s="5"/>
      <c r="C719" s="5"/>
      <c r="D719" s="5"/>
      <c r="E719" s="5"/>
      <c r="F719" s="5"/>
      <c r="G719" s="129"/>
      <c r="H719" s="5"/>
      <c r="I719" s="5"/>
      <c r="J719" s="5"/>
      <c r="K719" s="5"/>
      <c r="L719" s="5"/>
      <c r="M719" s="5"/>
      <c r="N719" s="5"/>
      <c r="O719" s="5"/>
      <c r="P719" s="5"/>
      <c r="Q719" s="5"/>
      <c r="R719" s="5"/>
      <c r="S719" s="5"/>
      <c r="T719" s="5"/>
      <c r="U719" s="5"/>
      <c r="V719" s="5"/>
      <c r="W719" s="5"/>
      <c r="X719" s="5"/>
      <c r="Y719" s="5"/>
      <c r="Z719" s="5"/>
      <c r="AA719" s="5"/>
      <c r="AB719" s="5"/>
    </row>
    <row r="720" ht="15.75" customHeight="1">
      <c r="A720" s="5"/>
      <c r="B720" s="5"/>
      <c r="C720" s="5"/>
      <c r="D720" s="5"/>
      <c r="E720" s="5"/>
      <c r="F720" s="5"/>
      <c r="G720" s="129"/>
      <c r="H720" s="5"/>
      <c r="I720" s="5"/>
      <c r="J720" s="5"/>
      <c r="K720" s="5"/>
      <c r="L720" s="5"/>
      <c r="M720" s="5"/>
      <c r="N720" s="5"/>
      <c r="O720" s="5"/>
      <c r="P720" s="5"/>
      <c r="Q720" s="5"/>
      <c r="R720" s="5"/>
      <c r="S720" s="5"/>
      <c r="T720" s="5"/>
      <c r="U720" s="5"/>
      <c r="V720" s="5"/>
      <c r="W720" s="5"/>
      <c r="X720" s="5"/>
      <c r="Y720" s="5"/>
      <c r="Z720" s="5"/>
      <c r="AA720" s="5"/>
      <c r="AB720" s="5"/>
    </row>
    <row r="721" ht="15.75" customHeight="1">
      <c r="A721" s="5"/>
      <c r="B721" s="5"/>
      <c r="C721" s="5"/>
      <c r="D721" s="5"/>
      <c r="E721" s="5"/>
      <c r="F721" s="5"/>
      <c r="G721" s="129"/>
      <c r="H721" s="5"/>
      <c r="I721" s="5"/>
      <c r="J721" s="5"/>
      <c r="K721" s="5"/>
      <c r="L721" s="5"/>
      <c r="M721" s="5"/>
      <c r="N721" s="5"/>
      <c r="O721" s="5"/>
      <c r="P721" s="5"/>
      <c r="Q721" s="5"/>
      <c r="R721" s="5"/>
      <c r="S721" s="5"/>
      <c r="T721" s="5"/>
      <c r="U721" s="5"/>
      <c r="V721" s="5"/>
      <c r="W721" s="5"/>
      <c r="X721" s="5"/>
      <c r="Y721" s="5"/>
      <c r="Z721" s="5"/>
      <c r="AA721" s="5"/>
      <c r="AB721" s="5"/>
    </row>
    <row r="722" ht="15.75" customHeight="1">
      <c r="A722" s="5"/>
      <c r="B722" s="5"/>
      <c r="C722" s="5"/>
      <c r="D722" s="5"/>
      <c r="E722" s="5"/>
      <c r="F722" s="5"/>
      <c r="G722" s="129"/>
      <c r="H722" s="5"/>
      <c r="I722" s="5"/>
      <c r="J722" s="5"/>
      <c r="K722" s="5"/>
      <c r="L722" s="5"/>
      <c r="M722" s="5"/>
      <c r="N722" s="5"/>
      <c r="O722" s="5"/>
      <c r="P722" s="5"/>
      <c r="Q722" s="5"/>
      <c r="R722" s="5"/>
      <c r="S722" s="5"/>
      <c r="T722" s="5"/>
      <c r="U722" s="5"/>
      <c r="V722" s="5"/>
      <c r="W722" s="5"/>
      <c r="X722" s="5"/>
      <c r="Y722" s="5"/>
      <c r="Z722" s="5"/>
      <c r="AA722" s="5"/>
      <c r="AB722" s="5"/>
    </row>
    <row r="723" ht="15.75" customHeight="1">
      <c r="A723" s="5"/>
      <c r="B723" s="5"/>
      <c r="C723" s="5"/>
      <c r="D723" s="5"/>
      <c r="E723" s="5"/>
      <c r="F723" s="5"/>
      <c r="G723" s="129"/>
      <c r="H723" s="5"/>
      <c r="I723" s="5"/>
      <c r="J723" s="5"/>
      <c r="K723" s="5"/>
      <c r="L723" s="5"/>
      <c r="M723" s="5"/>
      <c r="N723" s="5"/>
      <c r="O723" s="5"/>
      <c r="P723" s="5"/>
      <c r="Q723" s="5"/>
      <c r="R723" s="5"/>
      <c r="S723" s="5"/>
      <c r="T723" s="5"/>
      <c r="U723" s="5"/>
      <c r="V723" s="5"/>
      <c r="W723" s="5"/>
      <c r="X723" s="5"/>
      <c r="Y723" s="5"/>
      <c r="Z723" s="5"/>
      <c r="AA723" s="5"/>
      <c r="AB723" s="5"/>
    </row>
    <row r="724" ht="15.75" customHeight="1">
      <c r="A724" s="5"/>
      <c r="B724" s="5"/>
      <c r="C724" s="5"/>
      <c r="D724" s="5"/>
      <c r="E724" s="5"/>
      <c r="F724" s="5"/>
      <c r="G724" s="129"/>
      <c r="H724" s="5"/>
      <c r="I724" s="5"/>
      <c r="J724" s="5"/>
      <c r="K724" s="5"/>
      <c r="L724" s="5"/>
      <c r="M724" s="5"/>
      <c r="N724" s="5"/>
      <c r="O724" s="5"/>
      <c r="P724" s="5"/>
      <c r="Q724" s="5"/>
      <c r="R724" s="5"/>
      <c r="S724" s="5"/>
      <c r="T724" s="5"/>
      <c r="U724" s="5"/>
      <c r="V724" s="5"/>
      <c r="W724" s="5"/>
      <c r="X724" s="5"/>
      <c r="Y724" s="5"/>
      <c r="Z724" s="5"/>
      <c r="AA724" s="5"/>
      <c r="AB724" s="5"/>
    </row>
    <row r="725" ht="15.75" customHeight="1">
      <c r="A725" s="5"/>
      <c r="B725" s="5"/>
      <c r="C725" s="5"/>
      <c r="D725" s="5"/>
      <c r="E725" s="5"/>
      <c r="F725" s="5"/>
      <c r="G725" s="129"/>
      <c r="H725" s="5"/>
      <c r="I725" s="5"/>
      <c r="J725" s="5"/>
      <c r="K725" s="5"/>
      <c r="L725" s="5"/>
      <c r="M725" s="5"/>
      <c r="N725" s="5"/>
      <c r="O725" s="5"/>
      <c r="P725" s="5"/>
      <c r="Q725" s="5"/>
      <c r="R725" s="5"/>
      <c r="S725" s="5"/>
      <c r="T725" s="5"/>
      <c r="U725" s="5"/>
      <c r="V725" s="5"/>
      <c r="W725" s="5"/>
      <c r="X725" s="5"/>
      <c r="Y725" s="5"/>
      <c r="Z725" s="5"/>
      <c r="AA725" s="5"/>
      <c r="AB725" s="5"/>
    </row>
    <row r="726" ht="15.75" customHeight="1">
      <c r="A726" s="5"/>
      <c r="B726" s="5"/>
      <c r="C726" s="5"/>
      <c r="D726" s="5"/>
      <c r="E726" s="5"/>
      <c r="F726" s="5"/>
      <c r="G726" s="129"/>
      <c r="H726" s="5"/>
      <c r="I726" s="5"/>
      <c r="J726" s="5"/>
      <c r="K726" s="5"/>
      <c r="L726" s="5"/>
      <c r="M726" s="5"/>
      <c r="N726" s="5"/>
      <c r="O726" s="5"/>
      <c r="P726" s="5"/>
      <c r="Q726" s="5"/>
      <c r="R726" s="5"/>
      <c r="S726" s="5"/>
      <c r="T726" s="5"/>
      <c r="U726" s="5"/>
      <c r="V726" s="5"/>
      <c r="W726" s="5"/>
      <c r="X726" s="5"/>
      <c r="Y726" s="5"/>
      <c r="Z726" s="5"/>
      <c r="AA726" s="5"/>
      <c r="AB726" s="5"/>
    </row>
    <row r="727" ht="15.75" customHeight="1">
      <c r="A727" s="5"/>
      <c r="B727" s="5"/>
      <c r="C727" s="5"/>
      <c r="D727" s="5"/>
      <c r="E727" s="5"/>
      <c r="F727" s="5"/>
      <c r="G727" s="129"/>
      <c r="H727" s="5"/>
      <c r="I727" s="5"/>
      <c r="J727" s="5"/>
      <c r="K727" s="5"/>
      <c r="L727" s="5"/>
      <c r="M727" s="5"/>
      <c r="N727" s="5"/>
      <c r="O727" s="5"/>
      <c r="P727" s="5"/>
      <c r="Q727" s="5"/>
      <c r="R727" s="5"/>
      <c r="S727" s="5"/>
      <c r="T727" s="5"/>
      <c r="U727" s="5"/>
      <c r="V727" s="5"/>
      <c r="W727" s="5"/>
      <c r="X727" s="5"/>
      <c r="Y727" s="5"/>
      <c r="Z727" s="5"/>
      <c r="AA727" s="5"/>
      <c r="AB727" s="5"/>
    </row>
    <row r="728" ht="15.75" customHeight="1">
      <c r="A728" s="5"/>
      <c r="B728" s="5"/>
      <c r="C728" s="5"/>
      <c r="D728" s="5"/>
      <c r="E728" s="5"/>
      <c r="F728" s="5"/>
      <c r="G728" s="129"/>
      <c r="H728" s="5"/>
      <c r="I728" s="5"/>
      <c r="J728" s="5"/>
      <c r="K728" s="5"/>
      <c r="L728" s="5"/>
      <c r="M728" s="5"/>
      <c r="N728" s="5"/>
      <c r="O728" s="5"/>
      <c r="P728" s="5"/>
      <c r="Q728" s="5"/>
      <c r="R728" s="5"/>
      <c r="S728" s="5"/>
      <c r="T728" s="5"/>
      <c r="U728" s="5"/>
      <c r="V728" s="5"/>
      <c r="W728" s="5"/>
      <c r="X728" s="5"/>
      <c r="Y728" s="5"/>
      <c r="Z728" s="5"/>
      <c r="AA728" s="5"/>
      <c r="AB728" s="5"/>
    </row>
    <row r="729" ht="15.75" customHeight="1">
      <c r="A729" s="5"/>
      <c r="B729" s="5"/>
      <c r="C729" s="5"/>
      <c r="D729" s="5"/>
      <c r="E729" s="5"/>
      <c r="F729" s="5"/>
      <c r="G729" s="129"/>
      <c r="H729" s="5"/>
      <c r="I729" s="5"/>
      <c r="J729" s="5"/>
      <c r="K729" s="5"/>
      <c r="L729" s="5"/>
      <c r="M729" s="5"/>
      <c r="N729" s="5"/>
      <c r="O729" s="5"/>
      <c r="P729" s="5"/>
      <c r="Q729" s="5"/>
      <c r="R729" s="5"/>
      <c r="S729" s="5"/>
      <c r="T729" s="5"/>
      <c r="U729" s="5"/>
      <c r="V729" s="5"/>
      <c r="W729" s="5"/>
      <c r="X729" s="5"/>
      <c r="Y729" s="5"/>
      <c r="Z729" s="5"/>
      <c r="AA729" s="5"/>
      <c r="AB729" s="5"/>
    </row>
    <row r="730" ht="15.75" customHeight="1">
      <c r="A730" s="5"/>
      <c r="B730" s="5"/>
      <c r="C730" s="5"/>
      <c r="D730" s="5"/>
      <c r="E730" s="5"/>
      <c r="F730" s="5"/>
      <c r="G730" s="129"/>
      <c r="H730" s="5"/>
      <c r="I730" s="5"/>
      <c r="J730" s="5"/>
      <c r="K730" s="5"/>
      <c r="L730" s="5"/>
      <c r="M730" s="5"/>
      <c r="N730" s="5"/>
      <c r="O730" s="5"/>
      <c r="P730" s="5"/>
      <c r="Q730" s="5"/>
      <c r="R730" s="5"/>
      <c r="S730" s="5"/>
      <c r="T730" s="5"/>
      <c r="U730" s="5"/>
      <c r="V730" s="5"/>
      <c r="W730" s="5"/>
      <c r="X730" s="5"/>
      <c r="Y730" s="5"/>
      <c r="Z730" s="5"/>
      <c r="AA730" s="5"/>
      <c r="AB730" s="5"/>
    </row>
    <row r="731" ht="15.75" customHeight="1">
      <c r="A731" s="5"/>
      <c r="B731" s="5"/>
      <c r="C731" s="5"/>
      <c r="D731" s="5"/>
      <c r="E731" s="5"/>
      <c r="F731" s="5"/>
      <c r="G731" s="129"/>
      <c r="H731" s="5"/>
      <c r="I731" s="5"/>
      <c r="J731" s="5"/>
      <c r="K731" s="5"/>
      <c r="L731" s="5"/>
      <c r="M731" s="5"/>
      <c r="N731" s="5"/>
      <c r="O731" s="5"/>
      <c r="P731" s="5"/>
      <c r="Q731" s="5"/>
      <c r="R731" s="5"/>
      <c r="S731" s="5"/>
      <c r="T731" s="5"/>
      <c r="U731" s="5"/>
      <c r="V731" s="5"/>
      <c r="W731" s="5"/>
      <c r="X731" s="5"/>
      <c r="Y731" s="5"/>
      <c r="Z731" s="5"/>
      <c r="AA731" s="5"/>
      <c r="AB731" s="5"/>
    </row>
    <row r="732" ht="15.75" customHeight="1">
      <c r="A732" s="5"/>
      <c r="B732" s="5"/>
      <c r="C732" s="5"/>
      <c r="D732" s="5"/>
      <c r="E732" s="5"/>
      <c r="F732" s="5"/>
      <c r="G732" s="129"/>
      <c r="H732" s="5"/>
      <c r="I732" s="5"/>
      <c r="J732" s="5"/>
      <c r="K732" s="5"/>
      <c r="L732" s="5"/>
      <c r="M732" s="5"/>
      <c r="N732" s="5"/>
      <c r="O732" s="5"/>
      <c r="P732" s="5"/>
      <c r="Q732" s="5"/>
      <c r="R732" s="5"/>
      <c r="S732" s="5"/>
      <c r="T732" s="5"/>
      <c r="U732" s="5"/>
      <c r="V732" s="5"/>
      <c r="W732" s="5"/>
      <c r="X732" s="5"/>
      <c r="Y732" s="5"/>
      <c r="Z732" s="5"/>
      <c r="AA732" s="5"/>
      <c r="AB732" s="5"/>
    </row>
    <row r="733" ht="15.75" customHeight="1">
      <c r="A733" s="5"/>
      <c r="B733" s="5"/>
      <c r="C733" s="5"/>
      <c r="D733" s="5"/>
      <c r="E733" s="5"/>
      <c r="F733" s="5"/>
      <c r="G733" s="129"/>
      <c r="H733" s="5"/>
      <c r="I733" s="5"/>
      <c r="J733" s="5"/>
      <c r="K733" s="5"/>
      <c r="L733" s="5"/>
      <c r="M733" s="5"/>
      <c r="N733" s="5"/>
      <c r="O733" s="5"/>
      <c r="P733" s="5"/>
      <c r="Q733" s="5"/>
      <c r="R733" s="5"/>
      <c r="S733" s="5"/>
      <c r="T733" s="5"/>
      <c r="U733" s="5"/>
      <c r="V733" s="5"/>
      <c r="W733" s="5"/>
      <c r="X733" s="5"/>
      <c r="Y733" s="5"/>
      <c r="Z733" s="5"/>
      <c r="AA733" s="5"/>
      <c r="AB733" s="5"/>
    </row>
    <row r="734" ht="15.75" customHeight="1">
      <c r="A734" s="5"/>
      <c r="B734" s="5"/>
      <c r="C734" s="5"/>
      <c r="D734" s="5"/>
      <c r="E734" s="5"/>
      <c r="F734" s="5"/>
      <c r="G734" s="129"/>
      <c r="H734" s="5"/>
      <c r="I734" s="5"/>
      <c r="J734" s="5"/>
      <c r="K734" s="5"/>
      <c r="L734" s="5"/>
      <c r="M734" s="5"/>
      <c r="N734" s="5"/>
      <c r="O734" s="5"/>
      <c r="P734" s="5"/>
      <c r="Q734" s="5"/>
      <c r="R734" s="5"/>
      <c r="S734" s="5"/>
      <c r="T734" s="5"/>
      <c r="U734" s="5"/>
      <c r="V734" s="5"/>
      <c r="W734" s="5"/>
      <c r="X734" s="5"/>
      <c r="Y734" s="5"/>
      <c r="Z734" s="5"/>
      <c r="AA734" s="5"/>
      <c r="AB734" s="5"/>
    </row>
    <row r="735" ht="15.75" customHeight="1">
      <c r="A735" s="5"/>
      <c r="B735" s="5"/>
      <c r="C735" s="5"/>
      <c r="D735" s="5"/>
      <c r="E735" s="5"/>
      <c r="F735" s="5"/>
      <c r="G735" s="129"/>
      <c r="H735" s="5"/>
      <c r="I735" s="5"/>
      <c r="J735" s="5"/>
      <c r="K735" s="5"/>
      <c r="L735" s="5"/>
      <c r="M735" s="5"/>
      <c r="N735" s="5"/>
      <c r="O735" s="5"/>
      <c r="P735" s="5"/>
      <c r="Q735" s="5"/>
      <c r="R735" s="5"/>
      <c r="S735" s="5"/>
      <c r="T735" s="5"/>
      <c r="U735" s="5"/>
      <c r="V735" s="5"/>
      <c r="W735" s="5"/>
      <c r="X735" s="5"/>
      <c r="Y735" s="5"/>
      <c r="Z735" s="5"/>
      <c r="AA735" s="5"/>
      <c r="AB735" s="5"/>
    </row>
    <row r="736" ht="15.75" customHeight="1">
      <c r="A736" s="5"/>
      <c r="B736" s="5"/>
      <c r="C736" s="5"/>
      <c r="D736" s="5"/>
      <c r="E736" s="5"/>
      <c r="F736" s="5"/>
      <c r="G736" s="129"/>
      <c r="H736" s="5"/>
      <c r="I736" s="5"/>
      <c r="J736" s="5"/>
      <c r="K736" s="5"/>
      <c r="L736" s="5"/>
      <c r="M736" s="5"/>
      <c r="N736" s="5"/>
      <c r="O736" s="5"/>
      <c r="P736" s="5"/>
      <c r="Q736" s="5"/>
      <c r="R736" s="5"/>
      <c r="S736" s="5"/>
      <c r="T736" s="5"/>
      <c r="U736" s="5"/>
      <c r="V736" s="5"/>
      <c r="W736" s="5"/>
      <c r="X736" s="5"/>
      <c r="Y736" s="5"/>
      <c r="Z736" s="5"/>
      <c r="AA736" s="5"/>
      <c r="AB736" s="5"/>
    </row>
    <row r="737" ht="15.75" customHeight="1">
      <c r="A737" s="5"/>
      <c r="B737" s="5"/>
      <c r="C737" s="5"/>
      <c r="D737" s="5"/>
      <c r="E737" s="5"/>
      <c r="F737" s="5"/>
      <c r="G737" s="129"/>
      <c r="H737" s="5"/>
      <c r="I737" s="5"/>
      <c r="J737" s="5"/>
      <c r="K737" s="5"/>
      <c r="L737" s="5"/>
      <c r="M737" s="5"/>
      <c r="N737" s="5"/>
      <c r="O737" s="5"/>
      <c r="P737" s="5"/>
      <c r="Q737" s="5"/>
      <c r="R737" s="5"/>
      <c r="S737" s="5"/>
      <c r="T737" s="5"/>
      <c r="U737" s="5"/>
      <c r="V737" s="5"/>
      <c r="W737" s="5"/>
      <c r="X737" s="5"/>
      <c r="Y737" s="5"/>
      <c r="Z737" s="5"/>
      <c r="AA737" s="5"/>
      <c r="AB737" s="5"/>
    </row>
    <row r="738" ht="15.75" customHeight="1">
      <c r="A738" s="5"/>
      <c r="B738" s="5"/>
      <c r="C738" s="5"/>
      <c r="D738" s="5"/>
      <c r="E738" s="5"/>
      <c r="F738" s="5"/>
      <c r="G738" s="129"/>
      <c r="H738" s="5"/>
      <c r="I738" s="5"/>
      <c r="J738" s="5"/>
      <c r="K738" s="5"/>
      <c r="L738" s="5"/>
      <c r="M738" s="5"/>
      <c r="N738" s="5"/>
      <c r="O738" s="5"/>
      <c r="P738" s="5"/>
      <c r="Q738" s="5"/>
      <c r="R738" s="5"/>
      <c r="S738" s="5"/>
      <c r="T738" s="5"/>
      <c r="U738" s="5"/>
      <c r="V738" s="5"/>
      <c r="W738" s="5"/>
      <c r="X738" s="5"/>
      <c r="Y738" s="5"/>
      <c r="Z738" s="5"/>
      <c r="AA738" s="5"/>
      <c r="AB738" s="5"/>
    </row>
    <row r="739" ht="15.75" customHeight="1">
      <c r="A739" s="5"/>
      <c r="B739" s="5"/>
      <c r="C739" s="5"/>
      <c r="D739" s="5"/>
      <c r="E739" s="5"/>
      <c r="F739" s="5"/>
      <c r="G739" s="129"/>
      <c r="H739" s="5"/>
      <c r="I739" s="5"/>
      <c r="J739" s="5"/>
      <c r="K739" s="5"/>
      <c r="L739" s="5"/>
      <c r="M739" s="5"/>
      <c r="N739" s="5"/>
      <c r="O739" s="5"/>
      <c r="P739" s="5"/>
      <c r="Q739" s="5"/>
      <c r="R739" s="5"/>
      <c r="S739" s="5"/>
      <c r="T739" s="5"/>
      <c r="U739" s="5"/>
      <c r="V739" s="5"/>
      <c r="W739" s="5"/>
      <c r="X739" s="5"/>
      <c r="Y739" s="5"/>
      <c r="Z739" s="5"/>
      <c r="AA739" s="5"/>
      <c r="AB739" s="5"/>
    </row>
    <row r="740" ht="15.75" customHeight="1">
      <c r="A740" s="5"/>
      <c r="B740" s="5"/>
      <c r="C740" s="5"/>
      <c r="D740" s="5"/>
      <c r="E740" s="5"/>
      <c r="F740" s="5"/>
      <c r="G740" s="129"/>
      <c r="H740" s="5"/>
      <c r="I740" s="5"/>
      <c r="J740" s="5"/>
      <c r="K740" s="5"/>
      <c r="L740" s="5"/>
      <c r="M740" s="5"/>
      <c r="N740" s="5"/>
      <c r="O740" s="5"/>
      <c r="P740" s="5"/>
      <c r="Q740" s="5"/>
      <c r="R740" s="5"/>
      <c r="S740" s="5"/>
      <c r="T740" s="5"/>
      <c r="U740" s="5"/>
      <c r="V740" s="5"/>
      <c r="W740" s="5"/>
      <c r="X740" s="5"/>
      <c r="Y740" s="5"/>
      <c r="Z740" s="5"/>
      <c r="AA740" s="5"/>
      <c r="AB740" s="5"/>
    </row>
    <row r="741" ht="15.75" customHeight="1">
      <c r="A741" s="5"/>
      <c r="B741" s="5"/>
      <c r="C741" s="5"/>
      <c r="D741" s="5"/>
      <c r="E741" s="5"/>
      <c r="F741" s="5"/>
      <c r="G741" s="129"/>
      <c r="H741" s="5"/>
      <c r="I741" s="5"/>
      <c r="J741" s="5"/>
      <c r="K741" s="5"/>
      <c r="L741" s="5"/>
      <c r="M741" s="5"/>
      <c r="N741" s="5"/>
      <c r="O741" s="5"/>
      <c r="P741" s="5"/>
      <c r="Q741" s="5"/>
      <c r="R741" s="5"/>
      <c r="S741" s="5"/>
      <c r="T741" s="5"/>
      <c r="U741" s="5"/>
      <c r="V741" s="5"/>
      <c r="W741" s="5"/>
      <c r="X741" s="5"/>
      <c r="Y741" s="5"/>
      <c r="Z741" s="5"/>
      <c r="AA741" s="5"/>
      <c r="AB741" s="5"/>
    </row>
    <row r="742" ht="15.75" customHeight="1">
      <c r="A742" s="5"/>
      <c r="B742" s="5"/>
      <c r="C742" s="5"/>
      <c r="D742" s="5"/>
      <c r="E742" s="5"/>
      <c r="F742" s="5"/>
      <c r="G742" s="129"/>
      <c r="H742" s="5"/>
      <c r="I742" s="5"/>
      <c r="J742" s="5"/>
      <c r="K742" s="5"/>
      <c r="L742" s="5"/>
      <c r="M742" s="5"/>
      <c r="N742" s="5"/>
      <c r="O742" s="5"/>
      <c r="P742" s="5"/>
      <c r="Q742" s="5"/>
      <c r="R742" s="5"/>
      <c r="S742" s="5"/>
      <c r="T742" s="5"/>
      <c r="U742" s="5"/>
      <c r="V742" s="5"/>
      <c r="W742" s="5"/>
      <c r="X742" s="5"/>
      <c r="Y742" s="5"/>
      <c r="Z742" s="5"/>
      <c r="AA742" s="5"/>
      <c r="AB742" s="5"/>
    </row>
    <row r="743" ht="15.75" customHeight="1">
      <c r="A743" s="5"/>
      <c r="B743" s="5"/>
      <c r="C743" s="5"/>
      <c r="D743" s="5"/>
      <c r="E743" s="5"/>
      <c r="F743" s="5"/>
      <c r="G743" s="129"/>
      <c r="H743" s="5"/>
      <c r="I743" s="5"/>
      <c r="J743" s="5"/>
      <c r="K743" s="5"/>
      <c r="L743" s="5"/>
      <c r="M743" s="5"/>
      <c r="N743" s="5"/>
      <c r="O743" s="5"/>
      <c r="P743" s="5"/>
      <c r="Q743" s="5"/>
      <c r="R743" s="5"/>
      <c r="S743" s="5"/>
      <c r="T743" s="5"/>
      <c r="U743" s="5"/>
      <c r="V743" s="5"/>
      <c r="W743" s="5"/>
      <c r="X743" s="5"/>
      <c r="Y743" s="5"/>
      <c r="Z743" s="5"/>
      <c r="AA743" s="5"/>
      <c r="AB743" s="5"/>
    </row>
    <row r="744" ht="15.75" customHeight="1">
      <c r="A744" s="5"/>
      <c r="B744" s="5"/>
      <c r="C744" s="5"/>
      <c r="D744" s="5"/>
      <c r="E744" s="5"/>
      <c r="F744" s="5"/>
      <c r="G744" s="129"/>
      <c r="H744" s="5"/>
      <c r="I744" s="5"/>
      <c r="J744" s="5"/>
      <c r="K744" s="5"/>
      <c r="L744" s="5"/>
      <c r="M744" s="5"/>
      <c r="N744" s="5"/>
      <c r="O744" s="5"/>
      <c r="P744" s="5"/>
      <c r="Q744" s="5"/>
      <c r="R744" s="5"/>
      <c r="S744" s="5"/>
      <c r="T744" s="5"/>
      <c r="U744" s="5"/>
      <c r="V744" s="5"/>
      <c r="W744" s="5"/>
      <c r="X744" s="5"/>
      <c r="Y744" s="5"/>
      <c r="Z744" s="5"/>
      <c r="AA744" s="5"/>
      <c r="AB744" s="5"/>
    </row>
    <row r="745" ht="15.75" customHeight="1">
      <c r="A745" s="5"/>
      <c r="B745" s="5"/>
      <c r="C745" s="5"/>
      <c r="D745" s="5"/>
      <c r="E745" s="5"/>
      <c r="F745" s="5"/>
      <c r="G745" s="129"/>
      <c r="H745" s="5"/>
      <c r="I745" s="5"/>
      <c r="J745" s="5"/>
      <c r="K745" s="5"/>
      <c r="L745" s="5"/>
      <c r="M745" s="5"/>
      <c r="N745" s="5"/>
      <c r="O745" s="5"/>
      <c r="P745" s="5"/>
      <c r="Q745" s="5"/>
      <c r="R745" s="5"/>
      <c r="S745" s="5"/>
      <c r="T745" s="5"/>
      <c r="U745" s="5"/>
      <c r="V745" s="5"/>
      <c r="W745" s="5"/>
      <c r="X745" s="5"/>
      <c r="Y745" s="5"/>
      <c r="Z745" s="5"/>
      <c r="AA745" s="5"/>
      <c r="AB745" s="5"/>
    </row>
    <row r="746" ht="15.75" customHeight="1">
      <c r="A746" s="5"/>
      <c r="B746" s="5"/>
      <c r="C746" s="5"/>
      <c r="D746" s="5"/>
      <c r="E746" s="5"/>
      <c r="F746" s="5"/>
      <c r="G746" s="129"/>
      <c r="H746" s="5"/>
      <c r="I746" s="5"/>
      <c r="J746" s="5"/>
      <c r="K746" s="5"/>
      <c r="L746" s="5"/>
      <c r="M746" s="5"/>
      <c r="N746" s="5"/>
      <c r="O746" s="5"/>
      <c r="P746" s="5"/>
      <c r="Q746" s="5"/>
      <c r="R746" s="5"/>
      <c r="S746" s="5"/>
      <c r="T746" s="5"/>
      <c r="U746" s="5"/>
      <c r="V746" s="5"/>
      <c r="W746" s="5"/>
      <c r="X746" s="5"/>
      <c r="Y746" s="5"/>
      <c r="Z746" s="5"/>
      <c r="AA746" s="5"/>
      <c r="AB746" s="5"/>
    </row>
    <row r="747" ht="15.75" customHeight="1">
      <c r="A747" s="5"/>
      <c r="B747" s="5"/>
      <c r="C747" s="5"/>
      <c r="D747" s="5"/>
      <c r="E747" s="5"/>
      <c r="F747" s="5"/>
      <c r="G747" s="129"/>
      <c r="H747" s="5"/>
      <c r="I747" s="5"/>
      <c r="J747" s="5"/>
      <c r="K747" s="5"/>
      <c r="L747" s="5"/>
      <c r="M747" s="5"/>
      <c r="N747" s="5"/>
      <c r="O747" s="5"/>
      <c r="P747" s="5"/>
      <c r="Q747" s="5"/>
      <c r="R747" s="5"/>
      <c r="S747" s="5"/>
      <c r="T747" s="5"/>
      <c r="U747" s="5"/>
      <c r="V747" s="5"/>
      <c r="W747" s="5"/>
      <c r="X747" s="5"/>
      <c r="Y747" s="5"/>
      <c r="Z747" s="5"/>
      <c r="AA747" s="5"/>
      <c r="AB747" s="5"/>
    </row>
    <row r="748" ht="15.75" customHeight="1">
      <c r="A748" s="5"/>
      <c r="B748" s="5"/>
      <c r="C748" s="5"/>
      <c r="D748" s="5"/>
      <c r="E748" s="5"/>
      <c r="F748" s="5"/>
      <c r="G748" s="129"/>
      <c r="H748" s="5"/>
      <c r="I748" s="5"/>
      <c r="J748" s="5"/>
      <c r="K748" s="5"/>
      <c r="L748" s="5"/>
      <c r="M748" s="5"/>
      <c r="N748" s="5"/>
      <c r="O748" s="5"/>
      <c r="P748" s="5"/>
      <c r="Q748" s="5"/>
      <c r="R748" s="5"/>
      <c r="S748" s="5"/>
      <c r="T748" s="5"/>
      <c r="U748" s="5"/>
      <c r="V748" s="5"/>
      <c r="W748" s="5"/>
      <c r="X748" s="5"/>
      <c r="Y748" s="5"/>
      <c r="Z748" s="5"/>
      <c r="AA748" s="5"/>
      <c r="AB748" s="5"/>
    </row>
    <row r="749" ht="15.75" customHeight="1">
      <c r="A749" s="5"/>
      <c r="B749" s="5"/>
      <c r="C749" s="5"/>
      <c r="D749" s="5"/>
      <c r="E749" s="5"/>
      <c r="F749" s="5"/>
      <c r="G749" s="129"/>
      <c r="H749" s="5"/>
      <c r="I749" s="5"/>
      <c r="J749" s="5"/>
      <c r="K749" s="5"/>
      <c r="L749" s="5"/>
      <c r="M749" s="5"/>
      <c r="N749" s="5"/>
      <c r="O749" s="5"/>
      <c r="P749" s="5"/>
      <c r="Q749" s="5"/>
      <c r="R749" s="5"/>
      <c r="S749" s="5"/>
      <c r="T749" s="5"/>
      <c r="U749" s="5"/>
      <c r="V749" s="5"/>
      <c r="W749" s="5"/>
      <c r="X749" s="5"/>
      <c r="Y749" s="5"/>
      <c r="Z749" s="5"/>
      <c r="AA749" s="5"/>
      <c r="AB749" s="5"/>
    </row>
    <row r="750" ht="15.75" customHeight="1">
      <c r="A750" s="5"/>
      <c r="B750" s="5"/>
      <c r="C750" s="5"/>
      <c r="D750" s="5"/>
      <c r="E750" s="5"/>
      <c r="F750" s="5"/>
      <c r="G750" s="129"/>
      <c r="H750" s="5"/>
      <c r="I750" s="5"/>
      <c r="J750" s="5"/>
      <c r="K750" s="5"/>
      <c r="L750" s="5"/>
      <c r="M750" s="5"/>
      <c r="N750" s="5"/>
      <c r="O750" s="5"/>
      <c r="P750" s="5"/>
      <c r="Q750" s="5"/>
      <c r="R750" s="5"/>
      <c r="S750" s="5"/>
      <c r="T750" s="5"/>
      <c r="U750" s="5"/>
      <c r="V750" s="5"/>
      <c r="W750" s="5"/>
      <c r="X750" s="5"/>
      <c r="Y750" s="5"/>
      <c r="Z750" s="5"/>
      <c r="AA750" s="5"/>
      <c r="AB750" s="5"/>
    </row>
    <row r="751" ht="15.75" customHeight="1">
      <c r="A751" s="5"/>
      <c r="B751" s="5"/>
      <c r="C751" s="5"/>
      <c r="D751" s="5"/>
      <c r="E751" s="5"/>
      <c r="F751" s="5"/>
      <c r="G751" s="129"/>
      <c r="H751" s="5"/>
      <c r="I751" s="5"/>
      <c r="J751" s="5"/>
      <c r="K751" s="5"/>
      <c r="L751" s="5"/>
      <c r="M751" s="5"/>
      <c r="N751" s="5"/>
      <c r="O751" s="5"/>
      <c r="P751" s="5"/>
      <c r="Q751" s="5"/>
      <c r="R751" s="5"/>
      <c r="S751" s="5"/>
      <c r="T751" s="5"/>
      <c r="U751" s="5"/>
      <c r="V751" s="5"/>
      <c r="W751" s="5"/>
      <c r="X751" s="5"/>
      <c r="Y751" s="5"/>
      <c r="Z751" s="5"/>
      <c r="AA751" s="5"/>
      <c r="AB751" s="5"/>
    </row>
    <row r="752" ht="15.75" customHeight="1">
      <c r="A752" s="5"/>
      <c r="B752" s="5"/>
      <c r="C752" s="5"/>
      <c r="D752" s="5"/>
      <c r="E752" s="5"/>
      <c r="F752" s="5"/>
      <c r="G752" s="129"/>
      <c r="H752" s="5"/>
      <c r="I752" s="5"/>
      <c r="J752" s="5"/>
      <c r="K752" s="5"/>
      <c r="L752" s="5"/>
      <c r="M752" s="5"/>
      <c r="N752" s="5"/>
      <c r="O752" s="5"/>
      <c r="P752" s="5"/>
      <c r="Q752" s="5"/>
      <c r="R752" s="5"/>
      <c r="S752" s="5"/>
      <c r="T752" s="5"/>
      <c r="U752" s="5"/>
      <c r="V752" s="5"/>
      <c r="W752" s="5"/>
      <c r="X752" s="5"/>
      <c r="Y752" s="5"/>
      <c r="Z752" s="5"/>
      <c r="AA752" s="5"/>
      <c r="AB752" s="5"/>
    </row>
    <row r="753" ht="15.75" customHeight="1">
      <c r="A753" s="5"/>
      <c r="B753" s="5"/>
      <c r="C753" s="5"/>
      <c r="D753" s="5"/>
      <c r="E753" s="5"/>
      <c r="F753" s="5"/>
      <c r="G753" s="129"/>
      <c r="H753" s="5"/>
      <c r="I753" s="5"/>
      <c r="J753" s="5"/>
      <c r="K753" s="5"/>
      <c r="L753" s="5"/>
      <c r="M753" s="5"/>
      <c r="N753" s="5"/>
      <c r="O753" s="5"/>
      <c r="P753" s="5"/>
      <c r="Q753" s="5"/>
      <c r="R753" s="5"/>
      <c r="S753" s="5"/>
      <c r="T753" s="5"/>
      <c r="U753" s="5"/>
      <c r="V753" s="5"/>
      <c r="W753" s="5"/>
      <c r="X753" s="5"/>
      <c r="Y753" s="5"/>
      <c r="Z753" s="5"/>
      <c r="AA753" s="5"/>
      <c r="AB753" s="5"/>
    </row>
    <row r="754" ht="15.75" customHeight="1">
      <c r="A754" s="5"/>
      <c r="B754" s="5"/>
      <c r="C754" s="5"/>
      <c r="D754" s="5"/>
      <c r="E754" s="5"/>
      <c r="F754" s="5"/>
      <c r="G754" s="129"/>
      <c r="H754" s="5"/>
      <c r="I754" s="5"/>
      <c r="J754" s="5"/>
      <c r="K754" s="5"/>
      <c r="L754" s="5"/>
      <c r="M754" s="5"/>
      <c r="N754" s="5"/>
      <c r="O754" s="5"/>
      <c r="P754" s="5"/>
      <c r="Q754" s="5"/>
      <c r="R754" s="5"/>
      <c r="S754" s="5"/>
      <c r="T754" s="5"/>
      <c r="U754" s="5"/>
      <c r="V754" s="5"/>
      <c r="W754" s="5"/>
      <c r="X754" s="5"/>
      <c r="Y754" s="5"/>
      <c r="Z754" s="5"/>
      <c r="AA754" s="5"/>
      <c r="AB754" s="5"/>
    </row>
    <row r="755" ht="15.75" customHeight="1">
      <c r="A755" s="5"/>
      <c r="B755" s="5"/>
      <c r="C755" s="5"/>
      <c r="D755" s="5"/>
      <c r="E755" s="5"/>
      <c r="F755" s="5"/>
      <c r="G755" s="129"/>
      <c r="H755" s="5"/>
      <c r="I755" s="5"/>
      <c r="J755" s="5"/>
      <c r="K755" s="5"/>
      <c r="L755" s="5"/>
      <c r="M755" s="5"/>
      <c r="N755" s="5"/>
      <c r="O755" s="5"/>
      <c r="P755" s="5"/>
      <c r="Q755" s="5"/>
      <c r="R755" s="5"/>
      <c r="S755" s="5"/>
      <c r="T755" s="5"/>
      <c r="U755" s="5"/>
      <c r="V755" s="5"/>
      <c r="W755" s="5"/>
      <c r="X755" s="5"/>
      <c r="Y755" s="5"/>
      <c r="Z755" s="5"/>
      <c r="AA755" s="5"/>
      <c r="AB755" s="5"/>
    </row>
    <row r="756" ht="15.75" customHeight="1">
      <c r="A756" s="5"/>
      <c r="B756" s="5"/>
      <c r="C756" s="5"/>
      <c r="D756" s="5"/>
      <c r="E756" s="5"/>
      <c r="F756" s="5"/>
      <c r="G756" s="129"/>
      <c r="H756" s="5"/>
      <c r="I756" s="5"/>
      <c r="J756" s="5"/>
      <c r="K756" s="5"/>
      <c r="L756" s="5"/>
      <c r="M756" s="5"/>
      <c r="N756" s="5"/>
      <c r="O756" s="5"/>
      <c r="P756" s="5"/>
      <c r="Q756" s="5"/>
      <c r="R756" s="5"/>
      <c r="S756" s="5"/>
      <c r="T756" s="5"/>
      <c r="U756" s="5"/>
      <c r="V756" s="5"/>
      <c r="W756" s="5"/>
      <c r="X756" s="5"/>
      <c r="Y756" s="5"/>
      <c r="Z756" s="5"/>
      <c r="AA756" s="5"/>
      <c r="AB756" s="5"/>
    </row>
    <row r="757" ht="15.75" customHeight="1">
      <c r="A757" s="5"/>
      <c r="B757" s="5"/>
      <c r="C757" s="5"/>
      <c r="D757" s="5"/>
      <c r="E757" s="5"/>
      <c r="F757" s="5"/>
      <c r="G757" s="129"/>
      <c r="H757" s="5"/>
      <c r="I757" s="5"/>
      <c r="J757" s="5"/>
      <c r="K757" s="5"/>
      <c r="L757" s="5"/>
      <c r="M757" s="5"/>
      <c r="N757" s="5"/>
      <c r="O757" s="5"/>
      <c r="P757" s="5"/>
      <c r="Q757" s="5"/>
      <c r="R757" s="5"/>
      <c r="S757" s="5"/>
      <c r="T757" s="5"/>
      <c r="U757" s="5"/>
      <c r="V757" s="5"/>
      <c r="W757" s="5"/>
      <c r="X757" s="5"/>
      <c r="Y757" s="5"/>
      <c r="Z757" s="5"/>
      <c r="AA757" s="5"/>
      <c r="AB757" s="5"/>
    </row>
    <row r="758" ht="15.75" customHeight="1">
      <c r="A758" s="5"/>
      <c r="B758" s="5"/>
      <c r="C758" s="5"/>
      <c r="D758" s="5"/>
      <c r="E758" s="5"/>
      <c r="F758" s="5"/>
      <c r="G758" s="129"/>
      <c r="H758" s="5"/>
      <c r="I758" s="5"/>
      <c r="J758" s="5"/>
      <c r="K758" s="5"/>
      <c r="L758" s="5"/>
      <c r="M758" s="5"/>
      <c r="N758" s="5"/>
      <c r="O758" s="5"/>
      <c r="P758" s="5"/>
      <c r="Q758" s="5"/>
      <c r="R758" s="5"/>
      <c r="S758" s="5"/>
      <c r="T758" s="5"/>
      <c r="U758" s="5"/>
      <c r="V758" s="5"/>
      <c r="W758" s="5"/>
      <c r="X758" s="5"/>
      <c r="Y758" s="5"/>
      <c r="Z758" s="5"/>
      <c r="AA758" s="5"/>
      <c r="AB758" s="5"/>
    </row>
    <row r="759" ht="15.75" customHeight="1">
      <c r="A759" s="5"/>
      <c r="B759" s="5"/>
      <c r="C759" s="5"/>
      <c r="D759" s="5"/>
      <c r="E759" s="5"/>
      <c r="F759" s="5"/>
      <c r="G759" s="129"/>
      <c r="H759" s="5"/>
      <c r="I759" s="5"/>
      <c r="J759" s="5"/>
      <c r="K759" s="5"/>
      <c r="L759" s="5"/>
      <c r="M759" s="5"/>
      <c r="N759" s="5"/>
      <c r="O759" s="5"/>
      <c r="P759" s="5"/>
      <c r="Q759" s="5"/>
      <c r="R759" s="5"/>
      <c r="S759" s="5"/>
      <c r="T759" s="5"/>
      <c r="U759" s="5"/>
      <c r="V759" s="5"/>
      <c r="W759" s="5"/>
      <c r="X759" s="5"/>
      <c r="Y759" s="5"/>
      <c r="Z759" s="5"/>
      <c r="AA759" s="5"/>
      <c r="AB759" s="5"/>
    </row>
    <row r="760" ht="15.75" customHeight="1">
      <c r="A760" s="5"/>
      <c r="B760" s="5"/>
      <c r="C760" s="5"/>
      <c r="D760" s="5"/>
      <c r="E760" s="5"/>
      <c r="F760" s="5"/>
      <c r="G760" s="129"/>
      <c r="H760" s="5"/>
      <c r="I760" s="5"/>
      <c r="J760" s="5"/>
      <c r="K760" s="5"/>
      <c r="L760" s="5"/>
      <c r="M760" s="5"/>
      <c r="N760" s="5"/>
      <c r="O760" s="5"/>
      <c r="P760" s="5"/>
      <c r="Q760" s="5"/>
      <c r="R760" s="5"/>
      <c r="S760" s="5"/>
      <c r="T760" s="5"/>
      <c r="U760" s="5"/>
      <c r="V760" s="5"/>
      <c r="W760" s="5"/>
      <c r="X760" s="5"/>
      <c r="Y760" s="5"/>
      <c r="Z760" s="5"/>
      <c r="AA760" s="5"/>
      <c r="AB760" s="5"/>
    </row>
    <row r="761" ht="15.75" customHeight="1">
      <c r="A761" s="5"/>
      <c r="B761" s="5"/>
      <c r="C761" s="5"/>
      <c r="D761" s="5"/>
      <c r="E761" s="5"/>
      <c r="F761" s="5"/>
      <c r="G761" s="129"/>
      <c r="H761" s="5"/>
      <c r="I761" s="5"/>
      <c r="J761" s="5"/>
      <c r="K761" s="5"/>
      <c r="L761" s="5"/>
      <c r="M761" s="5"/>
      <c r="N761" s="5"/>
      <c r="O761" s="5"/>
      <c r="P761" s="5"/>
      <c r="Q761" s="5"/>
      <c r="R761" s="5"/>
      <c r="S761" s="5"/>
      <c r="T761" s="5"/>
      <c r="U761" s="5"/>
      <c r="V761" s="5"/>
      <c r="W761" s="5"/>
      <c r="X761" s="5"/>
      <c r="Y761" s="5"/>
      <c r="Z761" s="5"/>
      <c r="AA761" s="5"/>
      <c r="AB761" s="5"/>
    </row>
    <row r="762" ht="15.75" customHeight="1">
      <c r="A762" s="5"/>
      <c r="B762" s="5"/>
      <c r="C762" s="5"/>
      <c r="D762" s="5"/>
      <c r="E762" s="5"/>
      <c r="F762" s="5"/>
      <c r="G762" s="129"/>
      <c r="H762" s="5"/>
      <c r="I762" s="5"/>
      <c r="J762" s="5"/>
      <c r="K762" s="5"/>
      <c r="L762" s="5"/>
      <c r="M762" s="5"/>
      <c r="N762" s="5"/>
      <c r="O762" s="5"/>
      <c r="P762" s="5"/>
      <c r="Q762" s="5"/>
      <c r="R762" s="5"/>
      <c r="S762" s="5"/>
      <c r="T762" s="5"/>
      <c r="U762" s="5"/>
      <c r="V762" s="5"/>
      <c r="W762" s="5"/>
      <c r="X762" s="5"/>
      <c r="Y762" s="5"/>
      <c r="Z762" s="5"/>
      <c r="AA762" s="5"/>
      <c r="AB762" s="5"/>
    </row>
    <row r="763" ht="15.75" customHeight="1">
      <c r="A763" s="5"/>
      <c r="B763" s="5"/>
      <c r="C763" s="5"/>
      <c r="D763" s="5"/>
      <c r="E763" s="5"/>
      <c r="F763" s="5"/>
      <c r="G763" s="129"/>
      <c r="H763" s="5"/>
      <c r="I763" s="5"/>
      <c r="J763" s="5"/>
      <c r="K763" s="5"/>
      <c r="L763" s="5"/>
      <c r="M763" s="5"/>
      <c r="N763" s="5"/>
      <c r="O763" s="5"/>
      <c r="P763" s="5"/>
      <c r="Q763" s="5"/>
      <c r="R763" s="5"/>
      <c r="S763" s="5"/>
      <c r="T763" s="5"/>
      <c r="U763" s="5"/>
      <c r="V763" s="5"/>
      <c r="W763" s="5"/>
      <c r="X763" s="5"/>
      <c r="Y763" s="5"/>
      <c r="Z763" s="5"/>
      <c r="AA763" s="5"/>
      <c r="AB763" s="5"/>
    </row>
    <row r="764" ht="15.75" customHeight="1">
      <c r="A764" s="5"/>
      <c r="B764" s="5"/>
      <c r="C764" s="5"/>
      <c r="D764" s="5"/>
      <c r="E764" s="5"/>
      <c r="F764" s="5"/>
      <c r="G764" s="129"/>
      <c r="H764" s="5"/>
      <c r="I764" s="5"/>
      <c r="J764" s="5"/>
      <c r="K764" s="5"/>
      <c r="L764" s="5"/>
      <c r="M764" s="5"/>
      <c r="N764" s="5"/>
      <c r="O764" s="5"/>
      <c r="P764" s="5"/>
      <c r="Q764" s="5"/>
      <c r="R764" s="5"/>
      <c r="S764" s="5"/>
      <c r="T764" s="5"/>
      <c r="U764" s="5"/>
      <c r="V764" s="5"/>
      <c r="W764" s="5"/>
      <c r="X764" s="5"/>
      <c r="Y764" s="5"/>
      <c r="Z764" s="5"/>
      <c r="AA764" s="5"/>
      <c r="AB764" s="5"/>
    </row>
    <row r="765" ht="15.75" customHeight="1">
      <c r="A765" s="5"/>
      <c r="B765" s="5"/>
      <c r="C765" s="5"/>
      <c r="D765" s="5"/>
      <c r="E765" s="5"/>
      <c r="F765" s="5"/>
      <c r="G765" s="129"/>
      <c r="H765" s="5"/>
      <c r="I765" s="5"/>
      <c r="J765" s="5"/>
      <c r="K765" s="5"/>
      <c r="L765" s="5"/>
      <c r="M765" s="5"/>
      <c r="N765" s="5"/>
      <c r="O765" s="5"/>
      <c r="P765" s="5"/>
      <c r="Q765" s="5"/>
      <c r="R765" s="5"/>
      <c r="S765" s="5"/>
      <c r="T765" s="5"/>
      <c r="U765" s="5"/>
      <c r="V765" s="5"/>
      <c r="W765" s="5"/>
      <c r="X765" s="5"/>
      <c r="Y765" s="5"/>
      <c r="Z765" s="5"/>
      <c r="AA765" s="5"/>
      <c r="AB765" s="5"/>
    </row>
    <row r="766" ht="15.75" customHeight="1">
      <c r="A766" s="5"/>
      <c r="B766" s="5"/>
      <c r="C766" s="5"/>
      <c r="D766" s="5"/>
      <c r="E766" s="5"/>
      <c r="F766" s="5"/>
      <c r="G766" s="129"/>
      <c r="H766" s="5"/>
      <c r="I766" s="5"/>
      <c r="J766" s="5"/>
      <c r="K766" s="5"/>
      <c r="L766" s="5"/>
      <c r="M766" s="5"/>
      <c r="N766" s="5"/>
      <c r="O766" s="5"/>
      <c r="P766" s="5"/>
      <c r="Q766" s="5"/>
      <c r="R766" s="5"/>
      <c r="S766" s="5"/>
      <c r="T766" s="5"/>
      <c r="U766" s="5"/>
      <c r="V766" s="5"/>
      <c r="W766" s="5"/>
      <c r="X766" s="5"/>
      <c r="Y766" s="5"/>
      <c r="Z766" s="5"/>
      <c r="AA766" s="5"/>
      <c r="AB766" s="5"/>
    </row>
    <row r="767" ht="15.75" customHeight="1">
      <c r="A767" s="5"/>
      <c r="B767" s="5"/>
      <c r="C767" s="5"/>
      <c r="D767" s="5"/>
      <c r="E767" s="5"/>
      <c r="F767" s="5"/>
      <c r="G767" s="129"/>
      <c r="H767" s="5"/>
      <c r="I767" s="5"/>
      <c r="J767" s="5"/>
      <c r="K767" s="5"/>
      <c r="L767" s="5"/>
      <c r="M767" s="5"/>
      <c r="N767" s="5"/>
      <c r="O767" s="5"/>
      <c r="P767" s="5"/>
      <c r="Q767" s="5"/>
      <c r="R767" s="5"/>
      <c r="S767" s="5"/>
      <c r="T767" s="5"/>
      <c r="U767" s="5"/>
      <c r="V767" s="5"/>
      <c r="W767" s="5"/>
      <c r="X767" s="5"/>
      <c r="Y767" s="5"/>
      <c r="Z767" s="5"/>
      <c r="AA767" s="5"/>
      <c r="AB767" s="5"/>
    </row>
    <row r="768" ht="15.75" customHeight="1">
      <c r="A768" s="5"/>
      <c r="B768" s="5"/>
      <c r="C768" s="5"/>
      <c r="D768" s="5"/>
      <c r="E768" s="5"/>
      <c r="F768" s="5"/>
      <c r="G768" s="129"/>
      <c r="H768" s="5"/>
      <c r="I768" s="5"/>
      <c r="J768" s="5"/>
      <c r="K768" s="5"/>
      <c r="L768" s="5"/>
      <c r="M768" s="5"/>
      <c r="N768" s="5"/>
      <c r="O768" s="5"/>
      <c r="P768" s="5"/>
      <c r="Q768" s="5"/>
      <c r="R768" s="5"/>
      <c r="S768" s="5"/>
      <c r="T768" s="5"/>
      <c r="U768" s="5"/>
      <c r="V768" s="5"/>
      <c r="W768" s="5"/>
      <c r="X768" s="5"/>
      <c r="Y768" s="5"/>
      <c r="Z768" s="5"/>
      <c r="AA768" s="5"/>
      <c r="AB768" s="5"/>
    </row>
    <row r="769" ht="15.75" customHeight="1">
      <c r="A769" s="5"/>
      <c r="B769" s="5"/>
      <c r="C769" s="5"/>
      <c r="D769" s="5"/>
      <c r="E769" s="5"/>
      <c r="F769" s="5"/>
      <c r="G769" s="129"/>
      <c r="H769" s="5"/>
      <c r="I769" s="5"/>
      <c r="J769" s="5"/>
      <c r="K769" s="5"/>
      <c r="L769" s="5"/>
      <c r="M769" s="5"/>
      <c r="N769" s="5"/>
      <c r="O769" s="5"/>
      <c r="P769" s="5"/>
      <c r="Q769" s="5"/>
      <c r="R769" s="5"/>
      <c r="S769" s="5"/>
      <c r="T769" s="5"/>
      <c r="U769" s="5"/>
      <c r="V769" s="5"/>
      <c r="W769" s="5"/>
      <c r="X769" s="5"/>
      <c r="Y769" s="5"/>
      <c r="Z769" s="5"/>
      <c r="AA769" s="5"/>
      <c r="AB769" s="5"/>
    </row>
    <row r="770" ht="15.75" customHeight="1">
      <c r="A770" s="5"/>
      <c r="B770" s="5"/>
      <c r="C770" s="5"/>
      <c r="D770" s="5"/>
      <c r="E770" s="5"/>
      <c r="F770" s="5"/>
      <c r="G770" s="129"/>
      <c r="H770" s="5"/>
      <c r="I770" s="5"/>
      <c r="J770" s="5"/>
      <c r="K770" s="5"/>
      <c r="L770" s="5"/>
      <c r="M770" s="5"/>
      <c r="N770" s="5"/>
      <c r="O770" s="5"/>
      <c r="P770" s="5"/>
      <c r="Q770" s="5"/>
      <c r="R770" s="5"/>
      <c r="S770" s="5"/>
      <c r="T770" s="5"/>
      <c r="U770" s="5"/>
      <c r="V770" s="5"/>
      <c r="W770" s="5"/>
      <c r="X770" s="5"/>
      <c r="Y770" s="5"/>
      <c r="Z770" s="5"/>
      <c r="AA770" s="5"/>
      <c r="AB770" s="5"/>
    </row>
    <row r="771" ht="15.75" customHeight="1">
      <c r="A771" s="5"/>
      <c r="B771" s="5"/>
      <c r="C771" s="5"/>
      <c r="D771" s="5"/>
      <c r="E771" s="5"/>
      <c r="F771" s="5"/>
      <c r="G771" s="129"/>
      <c r="H771" s="5"/>
      <c r="I771" s="5"/>
      <c r="J771" s="5"/>
      <c r="K771" s="5"/>
      <c r="L771" s="5"/>
      <c r="M771" s="5"/>
      <c r="N771" s="5"/>
      <c r="O771" s="5"/>
      <c r="P771" s="5"/>
      <c r="Q771" s="5"/>
      <c r="R771" s="5"/>
      <c r="S771" s="5"/>
      <c r="T771" s="5"/>
      <c r="U771" s="5"/>
      <c r="V771" s="5"/>
      <c r="W771" s="5"/>
      <c r="X771" s="5"/>
      <c r="Y771" s="5"/>
      <c r="Z771" s="5"/>
      <c r="AA771" s="5"/>
      <c r="AB771" s="5"/>
    </row>
    <row r="772" ht="15.75" customHeight="1">
      <c r="A772" s="5"/>
      <c r="B772" s="5"/>
      <c r="C772" s="5"/>
      <c r="D772" s="5"/>
      <c r="E772" s="5"/>
      <c r="F772" s="5"/>
      <c r="G772" s="129"/>
      <c r="H772" s="5"/>
      <c r="I772" s="5"/>
      <c r="J772" s="5"/>
      <c r="K772" s="5"/>
      <c r="L772" s="5"/>
      <c r="M772" s="5"/>
      <c r="N772" s="5"/>
      <c r="O772" s="5"/>
      <c r="P772" s="5"/>
      <c r="Q772" s="5"/>
      <c r="R772" s="5"/>
      <c r="S772" s="5"/>
      <c r="T772" s="5"/>
      <c r="U772" s="5"/>
      <c r="V772" s="5"/>
      <c r="W772" s="5"/>
      <c r="X772" s="5"/>
      <c r="Y772" s="5"/>
      <c r="Z772" s="5"/>
      <c r="AA772" s="5"/>
      <c r="AB772" s="5"/>
    </row>
    <row r="773" ht="15.75" customHeight="1">
      <c r="A773" s="5"/>
      <c r="B773" s="5"/>
      <c r="C773" s="5"/>
      <c r="D773" s="5"/>
      <c r="E773" s="5"/>
      <c r="F773" s="5"/>
      <c r="G773" s="129"/>
      <c r="H773" s="5"/>
      <c r="I773" s="5"/>
      <c r="J773" s="5"/>
      <c r="K773" s="5"/>
      <c r="L773" s="5"/>
      <c r="M773" s="5"/>
      <c r="N773" s="5"/>
      <c r="O773" s="5"/>
      <c r="P773" s="5"/>
      <c r="Q773" s="5"/>
      <c r="R773" s="5"/>
      <c r="S773" s="5"/>
      <c r="T773" s="5"/>
      <c r="U773" s="5"/>
      <c r="V773" s="5"/>
      <c r="W773" s="5"/>
      <c r="X773" s="5"/>
      <c r="Y773" s="5"/>
      <c r="Z773" s="5"/>
      <c r="AA773" s="5"/>
      <c r="AB773" s="5"/>
    </row>
    <row r="774" ht="15.75" customHeight="1">
      <c r="A774" s="5"/>
      <c r="B774" s="5"/>
      <c r="C774" s="5"/>
      <c r="D774" s="5"/>
      <c r="E774" s="5"/>
      <c r="F774" s="5"/>
      <c r="G774" s="129"/>
      <c r="H774" s="5"/>
      <c r="I774" s="5"/>
      <c r="J774" s="5"/>
      <c r="K774" s="5"/>
      <c r="L774" s="5"/>
      <c r="M774" s="5"/>
      <c r="N774" s="5"/>
      <c r="O774" s="5"/>
      <c r="P774" s="5"/>
      <c r="Q774" s="5"/>
      <c r="R774" s="5"/>
      <c r="S774" s="5"/>
      <c r="T774" s="5"/>
      <c r="U774" s="5"/>
      <c r="V774" s="5"/>
      <c r="W774" s="5"/>
      <c r="X774" s="5"/>
      <c r="Y774" s="5"/>
      <c r="Z774" s="5"/>
      <c r="AA774" s="5"/>
      <c r="AB774" s="5"/>
    </row>
    <row r="775" ht="15.75" customHeight="1">
      <c r="A775" s="5"/>
      <c r="B775" s="5"/>
      <c r="C775" s="5"/>
      <c r="D775" s="5"/>
      <c r="E775" s="5"/>
      <c r="F775" s="5"/>
      <c r="G775" s="129"/>
      <c r="H775" s="5"/>
      <c r="I775" s="5"/>
      <c r="J775" s="5"/>
      <c r="K775" s="5"/>
      <c r="L775" s="5"/>
      <c r="M775" s="5"/>
      <c r="N775" s="5"/>
      <c r="O775" s="5"/>
      <c r="P775" s="5"/>
      <c r="Q775" s="5"/>
      <c r="R775" s="5"/>
      <c r="S775" s="5"/>
      <c r="T775" s="5"/>
      <c r="U775" s="5"/>
      <c r="V775" s="5"/>
      <c r="W775" s="5"/>
      <c r="X775" s="5"/>
      <c r="Y775" s="5"/>
      <c r="Z775" s="5"/>
      <c r="AA775" s="5"/>
      <c r="AB775" s="5"/>
    </row>
    <row r="776" ht="15.75" customHeight="1">
      <c r="A776" s="5"/>
      <c r="B776" s="5"/>
      <c r="C776" s="5"/>
      <c r="D776" s="5"/>
      <c r="E776" s="5"/>
      <c r="F776" s="5"/>
      <c r="G776" s="129"/>
      <c r="H776" s="5"/>
      <c r="I776" s="5"/>
      <c r="J776" s="5"/>
      <c r="K776" s="5"/>
      <c r="L776" s="5"/>
      <c r="M776" s="5"/>
      <c r="N776" s="5"/>
      <c r="O776" s="5"/>
      <c r="P776" s="5"/>
      <c r="Q776" s="5"/>
      <c r="R776" s="5"/>
      <c r="S776" s="5"/>
      <c r="T776" s="5"/>
      <c r="U776" s="5"/>
      <c r="V776" s="5"/>
      <c r="W776" s="5"/>
      <c r="X776" s="5"/>
      <c r="Y776" s="5"/>
      <c r="Z776" s="5"/>
      <c r="AA776" s="5"/>
      <c r="AB776" s="5"/>
    </row>
    <row r="777" ht="15.75" customHeight="1">
      <c r="A777" s="5"/>
      <c r="B777" s="5"/>
      <c r="C777" s="5"/>
      <c r="D777" s="5"/>
      <c r="E777" s="5"/>
      <c r="F777" s="5"/>
      <c r="G777" s="129"/>
      <c r="H777" s="5"/>
      <c r="I777" s="5"/>
      <c r="J777" s="5"/>
      <c r="K777" s="5"/>
      <c r="L777" s="5"/>
      <c r="M777" s="5"/>
      <c r="N777" s="5"/>
      <c r="O777" s="5"/>
      <c r="P777" s="5"/>
      <c r="Q777" s="5"/>
      <c r="R777" s="5"/>
      <c r="S777" s="5"/>
      <c r="T777" s="5"/>
      <c r="U777" s="5"/>
      <c r="V777" s="5"/>
      <c r="W777" s="5"/>
      <c r="X777" s="5"/>
      <c r="Y777" s="5"/>
      <c r="Z777" s="5"/>
      <c r="AA777" s="5"/>
      <c r="AB777" s="5"/>
    </row>
    <row r="778" ht="15.75" customHeight="1">
      <c r="A778" s="5"/>
      <c r="B778" s="5"/>
      <c r="C778" s="5"/>
      <c r="D778" s="5"/>
      <c r="E778" s="5"/>
      <c r="F778" s="5"/>
      <c r="G778" s="129"/>
      <c r="H778" s="5"/>
      <c r="I778" s="5"/>
      <c r="J778" s="5"/>
      <c r="K778" s="5"/>
      <c r="L778" s="5"/>
      <c r="M778" s="5"/>
      <c r="N778" s="5"/>
      <c r="O778" s="5"/>
      <c r="P778" s="5"/>
      <c r="Q778" s="5"/>
      <c r="R778" s="5"/>
      <c r="S778" s="5"/>
      <c r="T778" s="5"/>
      <c r="U778" s="5"/>
      <c r="V778" s="5"/>
      <c r="W778" s="5"/>
      <c r="X778" s="5"/>
      <c r="Y778" s="5"/>
      <c r="Z778" s="5"/>
      <c r="AA778" s="5"/>
      <c r="AB778" s="5"/>
    </row>
    <row r="779" ht="15.75" customHeight="1">
      <c r="A779" s="5"/>
      <c r="B779" s="5"/>
      <c r="C779" s="5"/>
      <c r="D779" s="5"/>
      <c r="E779" s="5"/>
      <c r="F779" s="5"/>
      <c r="G779" s="129"/>
      <c r="H779" s="5"/>
      <c r="I779" s="5"/>
      <c r="J779" s="5"/>
      <c r="K779" s="5"/>
      <c r="L779" s="5"/>
      <c r="M779" s="5"/>
      <c r="N779" s="5"/>
      <c r="O779" s="5"/>
      <c r="P779" s="5"/>
      <c r="Q779" s="5"/>
      <c r="R779" s="5"/>
      <c r="S779" s="5"/>
      <c r="T779" s="5"/>
      <c r="U779" s="5"/>
      <c r="V779" s="5"/>
      <c r="W779" s="5"/>
      <c r="X779" s="5"/>
      <c r="Y779" s="5"/>
      <c r="Z779" s="5"/>
      <c r="AA779" s="5"/>
      <c r="AB779" s="5"/>
    </row>
    <row r="780" ht="15.75" customHeight="1">
      <c r="A780" s="5"/>
      <c r="B780" s="5"/>
      <c r="C780" s="5"/>
      <c r="D780" s="5"/>
      <c r="E780" s="5"/>
      <c r="F780" s="5"/>
      <c r="G780" s="129"/>
      <c r="H780" s="5"/>
      <c r="I780" s="5"/>
      <c r="J780" s="5"/>
      <c r="K780" s="5"/>
      <c r="L780" s="5"/>
      <c r="M780" s="5"/>
      <c r="N780" s="5"/>
      <c r="O780" s="5"/>
      <c r="P780" s="5"/>
      <c r="Q780" s="5"/>
      <c r="R780" s="5"/>
      <c r="S780" s="5"/>
      <c r="T780" s="5"/>
      <c r="U780" s="5"/>
      <c r="V780" s="5"/>
      <c r="W780" s="5"/>
      <c r="X780" s="5"/>
      <c r="Y780" s="5"/>
      <c r="Z780" s="5"/>
      <c r="AA780" s="5"/>
      <c r="AB780" s="5"/>
    </row>
    <row r="781" ht="15.75" customHeight="1">
      <c r="A781" s="5"/>
      <c r="B781" s="5"/>
      <c r="C781" s="5"/>
      <c r="D781" s="5"/>
      <c r="E781" s="5"/>
      <c r="F781" s="5"/>
      <c r="G781" s="129"/>
      <c r="H781" s="5"/>
      <c r="I781" s="5"/>
      <c r="J781" s="5"/>
      <c r="K781" s="5"/>
      <c r="L781" s="5"/>
      <c r="M781" s="5"/>
      <c r="N781" s="5"/>
      <c r="O781" s="5"/>
      <c r="P781" s="5"/>
      <c r="Q781" s="5"/>
      <c r="R781" s="5"/>
      <c r="S781" s="5"/>
      <c r="T781" s="5"/>
      <c r="U781" s="5"/>
      <c r="V781" s="5"/>
      <c r="W781" s="5"/>
      <c r="X781" s="5"/>
      <c r="Y781" s="5"/>
      <c r="Z781" s="5"/>
      <c r="AA781" s="5"/>
      <c r="AB781" s="5"/>
    </row>
    <row r="782" ht="15.75" customHeight="1">
      <c r="A782" s="5"/>
      <c r="B782" s="5"/>
      <c r="C782" s="5"/>
      <c r="D782" s="5"/>
      <c r="E782" s="5"/>
      <c r="F782" s="5"/>
      <c r="G782" s="129"/>
      <c r="H782" s="5"/>
      <c r="I782" s="5"/>
      <c r="J782" s="5"/>
      <c r="K782" s="5"/>
      <c r="L782" s="5"/>
      <c r="M782" s="5"/>
      <c r="N782" s="5"/>
      <c r="O782" s="5"/>
      <c r="P782" s="5"/>
      <c r="Q782" s="5"/>
      <c r="R782" s="5"/>
      <c r="S782" s="5"/>
      <c r="T782" s="5"/>
      <c r="U782" s="5"/>
      <c r="V782" s="5"/>
      <c r="W782" s="5"/>
      <c r="X782" s="5"/>
      <c r="Y782" s="5"/>
      <c r="Z782" s="5"/>
      <c r="AA782" s="5"/>
      <c r="AB782" s="5"/>
    </row>
    <row r="783" ht="15.75" customHeight="1">
      <c r="A783" s="5"/>
      <c r="B783" s="5"/>
      <c r="C783" s="5"/>
      <c r="D783" s="5"/>
      <c r="E783" s="5"/>
      <c r="F783" s="5"/>
      <c r="G783" s="129"/>
      <c r="H783" s="5"/>
      <c r="I783" s="5"/>
      <c r="J783" s="5"/>
      <c r="K783" s="5"/>
      <c r="L783" s="5"/>
      <c r="M783" s="5"/>
      <c r="N783" s="5"/>
      <c r="O783" s="5"/>
      <c r="P783" s="5"/>
      <c r="Q783" s="5"/>
      <c r="R783" s="5"/>
      <c r="S783" s="5"/>
      <c r="T783" s="5"/>
      <c r="U783" s="5"/>
      <c r="V783" s="5"/>
      <c r="W783" s="5"/>
      <c r="X783" s="5"/>
      <c r="Y783" s="5"/>
      <c r="Z783" s="5"/>
      <c r="AA783" s="5"/>
      <c r="AB783" s="5"/>
    </row>
    <row r="784" ht="15.75" customHeight="1">
      <c r="A784" s="5"/>
      <c r="B784" s="5"/>
      <c r="C784" s="5"/>
      <c r="D784" s="5"/>
      <c r="E784" s="5"/>
      <c r="F784" s="5"/>
      <c r="G784" s="129"/>
      <c r="H784" s="5"/>
      <c r="I784" s="5"/>
      <c r="J784" s="5"/>
      <c r="K784" s="5"/>
      <c r="L784" s="5"/>
      <c r="M784" s="5"/>
      <c r="N784" s="5"/>
      <c r="O784" s="5"/>
      <c r="P784" s="5"/>
      <c r="Q784" s="5"/>
      <c r="R784" s="5"/>
      <c r="S784" s="5"/>
      <c r="T784" s="5"/>
      <c r="U784" s="5"/>
      <c r="V784" s="5"/>
      <c r="W784" s="5"/>
      <c r="X784" s="5"/>
      <c r="Y784" s="5"/>
      <c r="Z784" s="5"/>
      <c r="AA784" s="5"/>
      <c r="AB784" s="5"/>
    </row>
    <row r="785" ht="15.75" customHeight="1">
      <c r="A785" s="5"/>
      <c r="B785" s="5"/>
      <c r="C785" s="5"/>
      <c r="D785" s="5"/>
      <c r="E785" s="5"/>
      <c r="F785" s="5"/>
      <c r="G785" s="129"/>
      <c r="H785" s="5"/>
      <c r="I785" s="5"/>
      <c r="J785" s="5"/>
      <c r="K785" s="5"/>
      <c r="L785" s="5"/>
      <c r="M785" s="5"/>
      <c r="N785" s="5"/>
      <c r="O785" s="5"/>
      <c r="P785" s="5"/>
      <c r="Q785" s="5"/>
      <c r="R785" s="5"/>
      <c r="S785" s="5"/>
      <c r="T785" s="5"/>
      <c r="U785" s="5"/>
      <c r="V785" s="5"/>
      <c r="W785" s="5"/>
      <c r="X785" s="5"/>
      <c r="Y785" s="5"/>
      <c r="Z785" s="5"/>
      <c r="AA785" s="5"/>
      <c r="AB785" s="5"/>
    </row>
    <row r="786" ht="15.75" customHeight="1">
      <c r="A786" s="5"/>
      <c r="B786" s="5"/>
      <c r="C786" s="5"/>
      <c r="D786" s="5"/>
      <c r="E786" s="5"/>
      <c r="F786" s="5"/>
      <c r="G786" s="129"/>
      <c r="H786" s="5"/>
      <c r="I786" s="5"/>
      <c r="J786" s="5"/>
      <c r="K786" s="5"/>
      <c r="L786" s="5"/>
      <c r="M786" s="5"/>
      <c r="N786" s="5"/>
      <c r="O786" s="5"/>
      <c r="P786" s="5"/>
      <c r="Q786" s="5"/>
      <c r="R786" s="5"/>
      <c r="S786" s="5"/>
      <c r="T786" s="5"/>
      <c r="U786" s="5"/>
      <c r="V786" s="5"/>
      <c r="W786" s="5"/>
      <c r="X786" s="5"/>
      <c r="Y786" s="5"/>
      <c r="Z786" s="5"/>
      <c r="AA786" s="5"/>
      <c r="AB786" s="5"/>
    </row>
    <row r="787" ht="15.75" customHeight="1">
      <c r="A787" s="5"/>
      <c r="B787" s="5"/>
      <c r="C787" s="5"/>
      <c r="D787" s="5"/>
      <c r="E787" s="5"/>
      <c r="F787" s="5"/>
      <c r="G787" s="129"/>
      <c r="H787" s="5"/>
      <c r="I787" s="5"/>
      <c r="J787" s="5"/>
      <c r="K787" s="5"/>
      <c r="L787" s="5"/>
      <c r="M787" s="5"/>
      <c r="N787" s="5"/>
      <c r="O787" s="5"/>
      <c r="P787" s="5"/>
      <c r="Q787" s="5"/>
      <c r="R787" s="5"/>
      <c r="S787" s="5"/>
      <c r="T787" s="5"/>
      <c r="U787" s="5"/>
      <c r="V787" s="5"/>
      <c r="W787" s="5"/>
      <c r="X787" s="5"/>
      <c r="Y787" s="5"/>
      <c r="Z787" s="5"/>
      <c r="AA787" s="5"/>
      <c r="AB787" s="5"/>
    </row>
    <row r="788" ht="15.75" customHeight="1">
      <c r="A788" s="5"/>
      <c r="B788" s="5"/>
      <c r="C788" s="5"/>
      <c r="D788" s="5"/>
      <c r="E788" s="5"/>
      <c r="F788" s="5"/>
      <c r="G788" s="129"/>
      <c r="H788" s="5"/>
      <c r="I788" s="5"/>
      <c r="J788" s="5"/>
      <c r="K788" s="5"/>
      <c r="L788" s="5"/>
      <c r="M788" s="5"/>
      <c r="N788" s="5"/>
      <c r="O788" s="5"/>
      <c r="P788" s="5"/>
      <c r="Q788" s="5"/>
      <c r="R788" s="5"/>
      <c r="S788" s="5"/>
      <c r="T788" s="5"/>
      <c r="U788" s="5"/>
      <c r="V788" s="5"/>
      <c r="W788" s="5"/>
      <c r="X788" s="5"/>
      <c r="Y788" s="5"/>
      <c r="Z788" s="5"/>
      <c r="AA788" s="5"/>
      <c r="AB788" s="5"/>
    </row>
    <row r="789" ht="15.75" customHeight="1">
      <c r="A789" s="5"/>
      <c r="B789" s="5"/>
      <c r="C789" s="5"/>
      <c r="D789" s="5"/>
      <c r="E789" s="5"/>
      <c r="F789" s="5"/>
      <c r="G789" s="129"/>
      <c r="H789" s="5"/>
      <c r="I789" s="5"/>
      <c r="J789" s="5"/>
      <c r="K789" s="5"/>
      <c r="L789" s="5"/>
      <c r="M789" s="5"/>
      <c r="N789" s="5"/>
      <c r="O789" s="5"/>
      <c r="P789" s="5"/>
      <c r="Q789" s="5"/>
      <c r="R789" s="5"/>
      <c r="S789" s="5"/>
      <c r="T789" s="5"/>
      <c r="U789" s="5"/>
      <c r="V789" s="5"/>
      <c r="W789" s="5"/>
      <c r="X789" s="5"/>
      <c r="Y789" s="5"/>
      <c r="Z789" s="5"/>
      <c r="AA789" s="5"/>
      <c r="AB789" s="5"/>
    </row>
    <row r="790" ht="15.75" customHeight="1">
      <c r="A790" s="5"/>
      <c r="B790" s="5"/>
      <c r="C790" s="5"/>
      <c r="D790" s="5"/>
      <c r="E790" s="5"/>
      <c r="F790" s="5"/>
      <c r="G790" s="129"/>
      <c r="H790" s="5"/>
      <c r="I790" s="5"/>
      <c r="J790" s="5"/>
      <c r="K790" s="5"/>
      <c r="L790" s="5"/>
      <c r="M790" s="5"/>
      <c r="N790" s="5"/>
      <c r="O790" s="5"/>
      <c r="P790" s="5"/>
      <c r="Q790" s="5"/>
      <c r="R790" s="5"/>
      <c r="S790" s="5"/>
      <c r="T790" s="5"/>
      <c r="U790" s="5"/>
      <c r="V790" s="5"/>
      <c r="W790" s="5"/>
      <c r="X790" s="5"/>
      <c r="Y790" s="5"/>
      <c r="Z790" s="5"/>
      <c r="AA790" s="5"/>
      <c r="AB790" s="5"/>
    </row>
    <row r="791" ht="15.75" customHeight="1">
      <c r="A791" s="5"/>
      <c r="B791" s="5"/>
      <c r="C791" s="5"/>
      <c r="D791" s="5"/>
      <c r="E791" s="5"/>
      <c r="F791" s="5"/>
      <c r="G791" s="129"/>
      <c r="H791" s="5"/>
      <c r="I791" s="5"/>
      <c r="J791" s="5"/>
      <c r="K791" s="5"/>
      <c r="L791" s="5"/>
      <c r="M791" s="5"/>
      <c r="N791" s="5"/>
      <c r="O791" s="5"/>
      <c r="P791" s="5"/>
      <c r="Q791" s="5"/>
      <c r="R791" s="5"/>
      <c r="S791" s="5"/>
      <c r="T791" s="5"/>
      <c r="U791" s="5"/>
      <c r="V791" s="5"/>
      <c r="W791" s="5"/>
      <c r="X791" s="5"/>
      <c r="Y791" s="5"/>
      <c r="Z791" s="5"/>
      <c r="AA791" s="5"/>
      <c r="AB791" s="5"/>
    </row>
    <row r="792" ht="15.75" customHeight="1">
      <c r="A792" s="5"/>
      <c r="B792" s="5"/>
      <c r="C792" s="5"/>
      <c r="D792" s="5"/>
      <c r="E792" s="5"/>
      <c r="F792" s="5"/>
      <c r="G792" s="129"/>
      <c r="H792" s="5"/>
      <c r="I792" s="5"/>
      <c r="J792" s="5"/>
      <c r="K792" s="5"/>
      <c r="L792" s="5"/>
      <c r="M792" s="5"/>
      <c r="N792" s="5"/>
      <c r="O792" s="5"/>
      <c r="P792" s="5"/>
      <c r="Q792" s="5"/>
      <c r="R792" s="5"/>
      <c r="S792" s="5"/>
      <c r="T792" s="5"/>
      <c r="U792" s="5"/>
      <c r="V792" s="5"/>
      <c r="W792" s="5"/>
      <c r="X792" s="5"/>
      <c r="Y792" s="5"/>
      <c r="Z792" s="5"/>
      <c r="AA792" s="5"/>
      <c r="AB792" s="5"/>
    </row>
    <row r="793" ht="15.75" customHeight="1">
      <c r="A793" s="5"/>
      <c r="B793" s="5"/>
      <c r="C793" s="5"/>
      <c r="D793" s="5"/>
      <c r="E793" s="5"/>
      <c r="F793" s="5"/>
      <c r="G793" s="129"/>
      <c r="H793" s="5"/>
      <c r="I793" s="5"/>
      <c r="J793" s="5"/>
      <c r="K793" s="5"/>
      <c r="L793" s="5"/>
      <c r="M793" s="5"/>
      <c r="N793" s="5"/>
      <c r="O793" s="5"/>
      <c r="P793" s="5"/>
      <c r="Q793" s="5"/>
      <c r="R793" s="5"/>
      <c r="S793" s="5"/>
      <c r="T793" s="5"/>
      <c r="U793" s="5"/>
      <c r="V793" s="5"/>
      <c r="W793" s="5"/>
      <c r="X793" s="5"/>
      <c r="Y793" s="5"/>
      <c r="Z793" s="5"/>
      <c r="AA793" s="5"/>
      <c r="AB793" s="5"/>
    </row>
    <row r="794" ht="15.75" customHeight="1">
      <c r="A794" s="5"/>
      <c r="B794" s="5"/>
      <c r="C794" s="5"/>
      <c r="D794" s="5"/>
      <c r="E794" s="5"/>
      <c r="F794" s="5"/>
      <c r="G794" s="129"/>
      <c r="H794" s="5"/>
      <c r="I794" s="5"/>
      <c r="J794" s="5"/>
      <c r="K794" s="5"/>
      <c r="L794" s="5"/>
      <c r="M794" s="5"/>
      <c r="N794" s="5"/>
      <c r="O794" s="5"/>
      <c r="P794" s="5"/>
      <c r="Q794" s="5"/>
      <c r="R794" s="5"/>
      <c r="S794" s="5"/>
      <c r="T794" s="5"/>
      <c r="U794" s="5"/>
      <c r="V794" s="5"/>
      <c r="W794" s="5"/>
      <c r="X794" s="5"/>
      <c r="Y794" s="5"/>
      <c r="Z794" s="5"/>
      <c r="AA794" s="5"/>
      <c r="AB794" s="5"/>
    </row>
    <row r="795" ht="15.75" customHeight="1">
      <c r="A795" s="5"/>
      <c r="B795" s="5"/>
      <c r="C795" s="5"/>
      <c r="D795" s="5"/>
      <c r="E795" s="5"/>
      <c r="F795" s="5"/>
      <c r="G795" s="129"/>
      <c r="H795" s="5"/>
      <c r="I795" s="5"/>
      <c r="J795" s="5"/>
      <c r="K795" s="5"/>
      <c r="L795" s="5"/>
      <c r="M795" s="5"/>
      <c r="N795" s="5"/>
      <c r="O795" s="5"/>
      <c r="P795" s="5"/>
      <c r="Q795" s="5"/>
      <c r="R795" s="5"/>
      <c r="S795" s="5"/>
      <c r="T795" s="5"/>
      <c r="U795" s="5"/>
      <c r="V795" s="5"/>
      <c r="W795" s="5"/>
      <c r="X795" s="5"/>
      <c r="Y795" s="5"/>
      <c r="Z795" s="5"/>
      <c r="AA795" s="5"/>
      <c r="AB795" s="5"/>
    </row>
    <row r="796" ht="15.75" customHeight="1">
      <c r="A796" s="5"/>
      <c r="B796" s="5"/>
      <c r="C796" s="5"/>
      <c r="D796" s="5"/>
      <c r="E796" s="5"/>
      <c r="F796" s="5"/>
      <c r="G796" s="129"/>
      <c r="H796" s="5"/>
      <c r="I796" s="5"/>
      <c r="J796" s="5"/>
      <c r="K796" s="5"/>
      <c r="L796" s="5"/>
      <c r="M796" s="5"/>
      <c r="N796" s="5"/>
      <c r="O796" s="5"/>
      <c r="P796" s="5"/>
      <c r="Q796" s="5"/>
      <c r="R796" s="5"/>
      <c r="S796" s="5"/>
      <c r="T796" s="5"/>
      <c r="U796" s="5"/>
      <c r="V796" s="5"/>
      <c r="W796" s="5"/>
      <c r="X796" s="5"/>
      <c r="Y796" s="5"/>
      <c r="Z796" s="5"/>
      <c r="AA796" s="5"/>
      <c r="AB796" s="5"/>
    </row>
    <row r="797" ht="15.75" customHeight="1">
      <c r="A797" s="5"/>
      <c r="B797" s="5"/>
      <c r="C797" s="5"/>
      <c r="D797" s="5"/>
      <c r="E797" s="5"/>
      <c r="F797" s="5"/>
      <c r="G797" s="129"/>
      <c r="H797" s="5"/>
      <c r="I797" s="5"/>
      <c r="J797" s="5"/>
      <c r="K797" s="5"/>
      <c r="L797" s="5"/>
      <c r="M797" s="5"/>
      <c r="N797" s="5"/>
      <c r="O797" s="5"/>
      <c r="P797" s="5"/>
      <c r="Q797" s="5"/>
      <c r="R797" s="5"/>
      <c r="S797" s="5"/>
      <c r="T797" s="5"/>
      <c r="U797" s="5"/>
      <c r="V797" s="5"/>
      <c r="W797" s="5"/>
      <c r="X797" s="5"/>
      <c r="Y797" s="5"/>
      <c r="Z797" s="5"/>
      <c r="AA797" s="5"/>
      <c r="AB797" s="5"/>
    </row>
    <row r="798" ht="15.75" customHeight="1">
      <c r="A798" s="5"/>
      <c r="B798" s="5"/>
      <c r="C798" s="5"/>
      <c r="D798" s="5"/>
      <c r="E798" s="5"/>
      <c r="F798" s="5"/>
      <c r="G798" s="129"/>
      <c r="H798" s="5"/>
      <c r="I798" s="5"/>
      <c r="J798" s="5"/>
      <c r="K798" s="5"/>
      <c r="L798" s="5"/>
      <c r="M798" s="5"/>
      <c r="N798" s="5"/>
      <c r="O798" s="5"/>
      <c r="P798" s="5"/>
      <c r="Q798" s="5"/>
      <c r="R798" s="5"/>
      <c r="S798" s="5"/>
      <c r="T798" s="5"/>
      <c r="U798" s="5"/>
      <c r="V798" s="5"/>
      <c r="W798" s="5"/>
      <c r="X798" s="5"/>
      <c r="Y798" s="5"/>
      <c r="Z798" s="5"/>
      <c r="AA798" s="5"/>
      <c r="AB798" s="5"/>
    </row>
    <row r="799" ht="15.75" customHeight="1">
      <c r="A799" s="5"/>
      <c r="B799" s="5"/>
      <c r="C799" s="5"/>
      <c r="D799" s="5"/>
      <c r="E799" s="5"/>
      <c r="F799" s="5"/>
      <c r="G799" s="129"/>
      <c r="H799" s="5"/>
      <c r="I799" s="5"/>
      <c r="J799" s="5"/>
      <c r="K799" s="5"/>
      <c r="L799" s="5"/>
      <c r="M799" s="5"/>
      <c r="N799" s="5"/>
      <c r="O799" s="5"/>
      <c r="P799" s="5"/>
      <c r="Q799" s="5"/>
      <c r="R799" s="5"/>
      <c r="S799" s="5"/>
      <c r="T799" s="5"/>
      <c r="U799" s="5"/>
      <c r="V799" s="5"/>
      <c r="W799" s="5"/>
      <c r="X799" s="5"/>
      <c r="Y799" s="5"/>
      <c r="Z799" s="5"/>
      <c r="AA799" s="5"/>
      <c r="AB799" s="5"/>
    </row>
    <row r="800" ht="15.75" customHeight="1">
      <c r="A800" s="5"/>
      <c r="B800" s="5"/>
      <c r="C800" s="5"/>
      <c r="D800" s="5"/>
      <c r="E800" s="5"/>
      <c r="F800" s="5"/>
      <c r="G800" s="129"/>
      <c r="H800" s="5"/>
      <c r="I800" s="5"/>
      <c r="J800" s="5"/>
      <c r="K800" s="5"/>
      <c r="L800" s="5"/>
      <c r="M800" s="5"/>
      <c r="N800" s="5"/>
      <c r="O800" s="5"/>
      <c r="P800" s="5"/>
      <c r="Q800" s="5"/>
      <c r="R800" s="5"/>
      <c r="S800" s="5"/>
      <c r="T800" s="5"/>
      <c r="U800" s="5"/>
      <c r="V800" s="5"/>
      <c r="W800" s="5"/>
      <c r="X800" s="5"/>
      <c r="Y800" s="5"/>
      <c r="Z800" s="5"/>
      <c r="AA800" s="5"/>
      <c r="AB800" s="5"/>
    </row>
    <row r="801" ht="15.75" customHeight="1">
      <c r="A801" s="5"/>
      <c r="B801" s="5"/>
      <c r="C801" s="5"/>
      <c r="D801" s="5"/>
      <c r="E801" s="5"/>
      <c r="F801" s="5"/>
      <c r="G801" s="129"/>
      <c r="H801" s="5"/>
      <c r="I801" s="5"/>
      <c r="J801" s="5"/>
      <c r="K801" s="5"/>
      <c r="L801" s="5"/>
      <c r="M801" s="5"/>
      <c r="N801" s="5"/>
      <c r="O801" s="5"/>
      <c r="P801" s="5"/>
      <c r="Q801" s="5"/>
      <c r="R801" s="5"/>
      <c r="S801" s="5"/>
      <c r="T801" s="5"/>
      <c r="U801" s="5"/>
      <c r="V801" s="5"/>
      <c r="W801" s="5"/>
      <c r="X801" s="5"/>
      <c r="Y801" s="5"/>
      <c r="Z801" s="5"/>
      <c r="AA801" s="5"/>
      <c r="AB801" s="5"/>
    </row>
    <row r="802" ht="15.75" customHeight="1">
      <c r="A802" s="5"/>
      <c r="B802" s="5"/>
      <c r="C802" s="5"/>
      <c r="D802" s="5"/>
      <c r="E802" s="5"/>
      <c r="F802" s="5"/>
      <c r="G802" s="129"/>
      <c r="H802" s="5"/>
      <c r="I802" s="5"/>
      <c r="J802" s="5"/>
      <c r="K802" s="5"/>
      <c r="L802" s="5"/>
      <c r="M802" s="5"/>
      <c r="N802" s="5"/>
      <c r="O802" s="5"/>
      <c r="P802" s="5"/>
      <c r="Q802" s="5"/>
      <c r="R802" s="5"/>
      <c r="S802" s="5"/>
      <c r="T802" s="5"/>
      <c r="U802" s="5"/>
      <c r="V802" s="5"/>
      <c r="W802" s="5"/>
      <c r="X802" s="5"/>
      <c r="Y802" s="5"/>
      <c r="Z802" s="5"/>
      <c r="AA802" s="5"/>
      <c r="AB802" s="5"/>
    </row>
    <row r="803" ht="15.75" customHeight="1">
      <c r="A803" s="5"/>
      <c r="B803" s="5"/>
      <c r="C803" s="5"/>
      <c r="D803" s="5"/>
      <c r="E803" s="5"/>
      <c r="F803" s="5"/>
      <c r="G803" s="129"/>
      <c r="H803" s="5"/>
      <c r="I803" s="5"/>
      <c r="J803" s="5"/>
      <c r="K803" s="5"/>
      <c r="L803" s="5"/>
      <c r="M803" s="5"/>
      <c r="N803" s="5"/>
      <c r="O803" s="5"/>
      <c r="P803" s="5"/>
      <c r="Q803" s="5"/>
      <c r="R803" s="5"/>
      <c r="S803" s="5"/>
      <c r="T803" s="5"/>
      <c r="U803" s="5"/>
      <c r="V803" s="5"/>
      <c r="W803" s="5"/>
      <c r="X803" s="5"/>
      <c r="Y803" s="5"/>
      <c r="Z803" s="5"/>
      <c r="AA803" s="5"/>
      <c r="AB803" s="5"/>
    </row>
    <row r="804" ht="15.75" customHeight="1">
      <c r="A804" s="5"/>
      <c r="B804" s="5"/>
      <c r="C804" s="5"/>
      <c r="D804" s="5"/>
      <c r="E804" s="5"/>
      <c r="F804" s="5"/>
      <c r="G804" s="129"/>
      <c r="H804" s="5"/>
      <c r="I804" s="5"/>
      <c r="J804" s="5"/>
      <c r="K804" s="5"/>
      <c r="L804" s="5"/>
      <c r="M804" s="5"/>
      <c r="N804" s="5"/>
      <c r="O804" s="5"/>
      <c r="P804" s="5"/>
      <c r="Q804" s="5"/>
      <c r="R804" s="5"/>
      <c r="S804" s="5"/>
      <c r="T804" s="5"/>
      <c r="U804" s="5"/>
      <c r="V804" s="5"/>
      <c r="W804" s="5"/>
      <c r="X804" s="5"/>
      <c r="Y804" s="5"/>
      <c r="Z804" s="5"/>
      <c r="AA804" s="5"/>
      <c r="AB804" s="5"/>
    </row>
    <row r="805" ht="15.75" customHeight="1">
      <c r="A805" s="5"/>
      <c r="B805" s="5"/>
      <c r="C805" s="5"/>
      <c r="D805" s="5"/>
      <c r="E805" s="5"/>
      <c r="F805" s="5"/>
      <c r="G805" s="129"/>
      <c r="H805" s="5"/>
      <c r="I805" s="5"/>
      <c r="J805" s="5"/>
      <c r="K805" s="5"/>
      <c r="L805" s="5"/>
      <c r="M805" s="5"/>
      <c r="N805" s="5"/>
      <c r="O805" s="5"/>
      <c r="P805" s="5"/>
      <c r="Q805" s="5"/>
      <c r="R805" s="5"/>
      <c r="S805" s="5"/>
      <c r="T805" s="5"/>
      <c r="U805" s="5"/>
      <c r="V805" s="5"/>
      <c r="W805" s="5"/>
      <c r="X805" s="5"/>
      <c r="Y805" s="5"/>
      <c r="Z805" s="5"/>
      <c r="AA805" s="5"/>
      <c r="AB805" s="5"/>
    </row>
    <row r="806" ht="15.75" customHeight="1">
      <c r="A806" s="5"/>
      <c r="B806" s="5"/>
      <c r="C806" s="5"/>
      <c r="D806" s="5"/>
      <c r="E806" s="5"/>
      <c r="F806" s="5"/>
      <c r="G806" s="129"/>
      <c r="H806" s="5"/>
      <c r="I806" s="5"/>
      <c r="J806" s="5"/>
      <c r="K806" s="5"/>
      <c r="L806" s="5"/>
      <c r="M806" s="5"/>
      <c r="N806" s="5"/>
      <c r="O806" s="5"/>
      <c r="P806" s="5"/>
      <c r="Q806" s="5"/>
      <c r="R806" s="5"/>
      <c r="S806" s="5"/>
      <c r="T806" s="5"/>
      <c r="U806" s="5"/>
      <c r="V806" s="5"/>
      <c r="W806" s="5"/>
      <c r="X806" s="5"/>
      <c r="Y806" s="5"/>
      <c r="Z806" s="5"/>
      <c r="AA806" s="5"/>
      <c r="AB806" s="5"/>
    </row>
    <row r="807" ht="15.75" customHeight="1">
      <c r="A807" s="5"/>
      <c r="B807" s="5"/>
      <c r="C807" s="5"/>
      <c r="D807" s="5"/>
      <c r="E807" s="5"/>
      <c r="F807" s="5"/>
      <c r="G807" s="129"/>
      <c r="H807" s="5"/>
      <c r="I807" s="5"/>
      <c r="J807" s="5"/>
      <c r="K807" s="5"/>
      <c r="L807" s="5"/>
      <c r="M807" s="5"/>
      <c r="N807" s="5"/>
      <c r="O807" s="5"/>
      <c r="P807" s="5"/>
      <c r="Q807" s="5"/>
      <c r="R807" s="5"/>
      <c r="S807" s="5"/>
      <c r="T807" s="5"/>
      <c r="U807" s="5"/>
      <c r="V807" s="5"/>
      <c r="W807" s="5"/>
      <c r="X807" s="5"/>
      <c r="Y807" s="5"/>
      <c r="Z807" s="5"/>
      <c r="AA807" s="5"/>
      <c r="AB807" s="5"/>
    </row>
    <row r="808" ht="15.75" customHeight="1">
      <c r="A808" s="5"/>
      <c r="B808" s="5"/>
      <c r="C808" s="5"/>
      <c r="D808" s="5"/>
      <c r="E808" s="5"/>
      <c r="F808" s="5"/>
      <c r="G808" s="129"/>
      <c r="H808" s="5"/>
      <c r="I808" s="5"/>
      <c r="J808" s="5"/>
      <c r="K808" s="5"/>
      <c r="L808" s="5"/>
      <c r="M808" s="5"/>
      <c r="N808" s="5"/>
      <c r="O808" s="5"/>
      <c r="P808" s="5"/>
      <c r="Q808" s="5"/>
      <c r="R808" s="5"/>
      <c r="S808" s="5"/>
      <c r="T808" s="5"/>
      <c r="U808" s="5"/>
      <c r="V808" s="5"/>
      <c r="W808" s="5"/>
      <c r="X808" s="5"/>
      <c r="Y808" s="5"/>
      <c r="Z808" s="5"/>
      <c r="AA808" s="5"/>
      <c r="AB808" s="5"/>
    </row>
    <row r="809" ht="15.75" customHeight="1">
      <c r="A809" s="5"/>
      <c r="B809" s="5"/>
      <c r="C809" s="5"/>
      <c r="D809" s="5"/>
      <c r="E809" s="5"/>
      <c r="F809" s="5"/>
      <c r="G809" s="129"/>
      <c r="H809" s="5"/>
      <c r="I809" s="5"/>
      <c r="J809" s="5"/>
      <c r="K809" s="5"/>
      <c r="L809" s="5"/>
      <c r="M809" s="5"/>
      <c r="N809" s="5"/>
      <c r="O809" s="5"/>
      <c r="P809" s="5"/>
      <c r="Q809" s="5"/>
      <c r="R809" s="5"/>
      <c r="S809" s="5"/>
      <c r="T809" s="5"/>
      <c r="U809" s="5"/>
      <c r="V809" s="5"/>
      <c r="W809" s="5"/>
      <c r="X809" s="5"/>
      <c r="Y809" s="5"/>
      <c r="Z809" s="5"/>
      <c r="AA809" s="5"/>
      <c r="AB809" s="5"/>
    </row>
    <row r="810" ht="15.75" customHeight="1">
      <c r="A810" s="5"/>
      <c r="B810" s="5"/>
      <c r="C810" s="5"/>
      <c r="D810" s="5"/>
      <c r="E810" s="5"/>
      <c r="F810" s="5"/>
      <c r="G810" s="129"/>
      <c r="H810" s="5"/>
      <c r="I810" s="5"/>
      <c r="J810" s="5"/>
      <c r="K810" s="5"/>
      <c r="L810" s="5"/>
      <c r="M810" s="5"/>
      <c r="N810" s="5"/>
      <c r="O810" s="5"/>
      <c r="P810" s="5"/>
      <c r="Q810" s="5"/>
      <c r="R810" s="5"/>
      <c r="S810" s="5"/>
      <c r="T810" s="5"/>
      <c r="U810" s="5"/>
      <c r="V810" s="5"/>
      <c r="W810" s="5"/>
      <c r="X810" s="5"/>
      <c r="Y810" s="5"/>
      <c r="Z810" s="5"/>
      <c r="AA810" s="5"/>
      <c r="AB810" s="5"/>
    </row>
    <row r="811" ht="15.75" customHeight="1">
      <c r="A811" s="5"/>
      <c r="B811" s="5"/>
      <c r="C811" s="5"/>
      <c r="D811" s="5"/>
      <c r="E811" s="5"/>
      <c r="F811" s="5"/>
      <c r="G811" s="129"/>
      <c r="H811" s="5"/>
      <c r="I811" s="5"/>
      <c r="J811" s="5"/>
      <c r="K811" s="5"/>
      <c r="L811" s="5"/>
      <c r="M811" s="5"/>
      <c r="N811" s="5"/>
      <c r="O811" s="5"/>
      <c r="P811" s="5"/>
      <c r="Q811" s="5"/>
      <c r="R811" s="5"/>
      <c r="S811" s="5"/>
      <c r="T811" s="5"/>
      <c r="U811" s="5"/>
      <c r="V811" s="5"/>
      <c r="W811" s="5"/>
      <c r="X811" s="5"/>
      <c r="Y811" s="5"/>
      <c r="Z811" s="5"/>
      <c r="AA811" s="5"/>
      <c r="AB811" s="5"/>
    </row>
    <row r="812" ht="15.75" customHeight="1">
      <c r="A812" s="5"/>
      <c r="B812" s="5"/>
      <c r="C812" s="5"/>
      <c r="D812" s="5"/>
      <c r="E812" s="5"/>
      <c r="F812" s="5"/>
      <c r="G812" s="129"/>
      <c r="H812" s="5"/>
      <c r="I812" s="5"/>
      <c r="J812" s="5"/>
      <c r="K812" s="5"/>
      <c r="L812" s="5"/>
      <c r="M812" s="5"/>
      <c r="N812" s="5"/>
      <c r="O812" s="5"/>
      <c r="P812" s="5"/>
      <c r="Q812" s="5"/>
      <c r="R812" s="5"/>
      <c r="S812" s="5"/>
      <c r="T812" s="5"/>
      <c r="U812" s="5"/>
      <c r="V812" s="5"/>
      <c r="W812" s="5"/>
      <c r="X812" s="5"/>
      <c r="Y812" s="5"/>
      <c r="Z812" s="5"/>
      <c r="AA812" s="5"/>
      <c r="AB812" s="5"/>
    </row>
    <row r="813" ht="15.75" customHeight="1">
      <c r="A813" s="5"/>
      <c r="B813" s="5"/>
      <c r="C813" s="5"/>
      <c r="D813" s="5"/>
      <c r="E813" s="5"/>
      <c r="F813" s="5"/>
      <c r="G813" s="129"/>
      <c r="H813" s="5"/>
      <c r="I813" s="5"/>
      <c r="J813" s="5"/>
      <c r="K813" s="5"/>
      <c r="L813" s="5"/>
      <c r="M813" s="5"/>
      <c r="N813" s="5"/>
      <c r="O813" s="5"/>
      <c r="P813" s="5"/>
      <c r="Q813" s="5"/>
      <c r="R813" s="5"/>
      <c r="S813" s="5"/>
      <c r="T813" s="5"/>
      <c r="U813" s="5"/>
      <c r="V813" s="5"/>
      <c r="W813" s="5"/>
      <c r="X813" s="5"/>
      <c r="Y813" s="5"/>
      <c r="Z813" s="5"/>
      <c r="AA813" s="5"/>
      <c r="AB813" s="5"/>
    </row>
    <row r="814" ht="15.75" customHeight="1">
      <c r="A814" s="5"/>
      <c r="B814" s="5"/>
      <c r="C814" s="5"/>
      <c r="D814" s="5"/>
      <c r="E814" s="5"/>
      <c r="F814" s="5"/>
      <c r="G814" s="129"/>
      <c r="H814" s="5"/>
      <c r="I814" s="5"/>
      <c r="J814" s="5"/>
      <c r="K814" s="5"/>
      <c r="L814" s="5"/>
      <c r="M814" s="5"/>
      <c r="N814" s="5"/>
      <c r="O814" s="5"/>
      <c r="P814" s="5"/>
      <c r="Q814" s="5"/>
      <c r="R814" s="5"/>
      <c r="S814" s="5"/>
      <c r="T814" s="5"/>
      <c r="U814" s="5"/>
      <c r="V814" s="5"/>
      <c r="W814" s="5"/>
      <c r="X814" s="5"/>
      <c r="Y814" s="5"/>
      <c r="Z814" s="5"/>
      <c r="AA814" s="5"/>
      <c r="AB814" s="5"/>
    </row>
    <row r="815" ht="15.75" customHeight="1">
      <c r="A815" s="5"/>
      <c r="B815" s="5"/>
      <c r="C815" s="5"/>
      <c r="D815" s="5"/>
      <c r="E815" s="5"/>
      <c r="F815" s="5"/>
      <c r="G815" s="129"/>
      <c r="H815" s="5"/>
      <c r="I815" s="5"/>
      <c r="J815" s="5"/>
      <c r="K815" s="5"/>
      <c r="L815" s="5"/>
      <c r="M815" s="5"/>
      <c r="N815" s="5"/>
      <c r="O815" s="5"/>
      <c r="P815" s="5"/>
      <c r="Q815" s="5"/>
      <c r="R815" s="5"/>
      <c r="S815" s="5"/>
      <c r="T815" s="5"/>
      <c r="U815" s="5"/>
      <c r="V815" s="5"/>
      <c r="W815" s="5"/>
      <c r="X815" s="5"/>
      <c r="Y815" s="5"/>
      <c r="Z815" s="5"/>
      <c r="AA815" s="5"/>
      <c r="AB815" s="5"/>
    </row>
    <row r="816" ht="15.75" customHeight="1">
      <c r="A816" s="5"/>
      <c r="B816" s="5"/>
      <c r="C816" s="5"/>
      <c r="D816" s="5"/>
      <c r="E816" s="5"/>
      <c r="F816" s="5"/>
      <c r="G816" s="129"/>
      <c r="H816" s="5"/>
      <c r="I816" s="5"/>
      <c r="J816" s="5"/>
      <c r="K816" s="5"/>
      <c r="L816" s="5"/>
      <c r="M816" s="5"/>
      <c r="N816" s="5"/>
      <c r="O816" s="5"/>
      <c r="P816" s="5"/>
      <c r="Q816" s="5"/>
      <c r="R816" s="5"/>
      <c r="S816" s="5"/>
      <c r="T816" s="5"/>
      <c r="U816" s="5"/>
      <c r="V816" s="5"/>
      <c r="W816" s="5"/>
      <c r="X816" s="5"/>
      <c r="Y816" s="5"/>
      <c r="Z816" s="5"/>
      <c r="AA816" s="5"/>
      <c r="AB816" s="5"/>
    </row>
    <row r="817" ht="15.75" customHeight="1">
      <c r="A817" s="5"/>
      <c r="B817" s="5"/>
      <c r="C817" s="5"/>
      <c r="D817" s="5"/>
      <c r="E817" s="5"/>
      <c r="F817" s="5"/>
      <c r="G817" s="129"/>
      <c r="H817" s="5"/>
      <c r="I817" s="5"/>
      <c r="J817" s="5"/>
      <c r="K817" s="5"/>
      <c r="L817" s="5"/>
      <c r="M817" s="5"/>
      <c r="N817" s="5"/>
      <c r="O817" s="5"/>
      <c r="P817" s="5"/>
      <c r="Q817" s="5"/>
      <c r="R817" s="5"/>
      <c r="S817" s="5"/>
      <c r="T817" s="5"/>
      <c r="U817" s="5"/>
      <c r="V817" s="5"/>
      <c r="W817" s="5"/>
      <c r="X817" s="5"/>
      <c r="Y817" s="5"/>
      <c r="Z817" s="5"/>
      <c r="AA817" s="5"/>
      <c r="AB817" s="5"/>
    </row>
    <row r="818" ht="15.75" customHeight="1">
      <c r="A818" s="5"/>
      <c r="B818" s="5"/>
      <c r="C818" s="5"/>
      <c r="D818" s="5"/>
      <c r="E818" s="5"/>
      <c r="F818" s="5"/>
      <c r="G818" s="129"/>
      <c r="H818" s="5"/>
      <c r="I818" s="5"/>
      <c r="J818" s="5"/>
      <c r="K818" s="5"/>
      <c r="L818" s="5"/>
      <c r="M818" s="5"/>
      <c r="N818" s="5"/>
      <c r="O818" s="5"/>
      <c r="P818" s="5"/>
      <c r="Q818" s="5"/>
      <c r="R818" s="5"/>
      <c r="S818" s="5"/>
      <c r="T818" s="5"/>
      <c r="U818" s="5"/>
      <c r="V818" s="5"/>
      <c r="W818" s="5"/>
      <c r="X818" s="5"/>
      <c r="Y818" s="5"/>
      <c r="Z818" s="5"/>
      <c r="AA818" s="5"/>
      <c r="AB818" s="5"/>
    </row>
    <row r="819" ht="15.75" customHeight="1">
      <c r="A819" s="5"/>
      <c r="B819" s="5"/>
      <c r="C819" s="5"/>
      <c r="D819" s="5"/>
      <c r="E819" s="5"/>
      <c r="F819" s="5"/>
      <c r="G819" s="129"/>
      <c r="H819" s="5"/>
      <c r="I819" s="5"/>
      <c r="J819" s="5"/>
      <c r="K819" s="5"/>
      <c r="L819" s="5"/>
      <c r="M819" s="5"/>
      <c r="N819" s="5"/>
      <c r="O819" s="5"/>
      <c r="P819" s="5"/>
      <c r="Q819" s="5"/>
      <c r="R819" s="5"/>
      <c r="S819" s="5"/>
      <c r="T819" s="5"/>
      <c r="U819" s="5"/>
      <c r="V819" s="5"/>
      <c r="W819" s="5"/>
      <c r="X819" s="5"/>
      <c r="Y819" s="5"/>
      <c r="Z819" s="5"/>
      <c r="AA819" s="5"/>
      <c r="AB819" s="5"/>
    </row>
    <row r="820" ht="15.75" customHeight="1">
      <c r="A820" s="5"/>
      <c r="B820" s="5"/>
      <c r="C820" s="5"/>
      <c r="D820" s="5"/>
      <c r="E820" s="5"/>
      <c r="F820" s="5"/>
      <c r="G820" s="129"/>
      <c r="H820" s="5"/>
      <c r="I820" s="5"/>
      <c r="J820" s="5"/>
      <c r="K820" s="5"/>
      <c r="L820" s="5"/>
      <c r="M820" s="5"/>
      <c r="N820" s="5"/>
      <c r="O820" s="5"/>
      <c r="P820" s="5"/>
      <c r="Q820" s="5"/>
      <c r="R820" s="5"/>
      <c r="S820" s="5"/>
      <c r="T820" s="5"/>
      <c r="U820" s="5"/>
      <c r="V820" s="5"/>
      <c r="W820" s="5"/>
      <c r="X820" s="5"/>
      <c r="Y820" s="5"/>
      <c r="Z820" s="5"/>
      <c r="AA820" s="5"/>
      <c r="AB820" s="5"/>
    </row>
    <row r="821" ht="15.75" customHeight="1">
      <c r="A821" s="5"/>
      <c r="B821" s="5"/>
      <c r="C821" s="5"/>
      <c r="D821" s="5"/>
      <c r="E821" s="5"/>
      <c r="F821" s="5"/>
      <c r="G821" s="129"/>
      <c r="H821" s="5"/>
      <c r="I821" s="5"/>
      <c r="J821" s="5"/>
      <c r="K821" s="5"/>
      <c r="L821" s="5"/>
      <c r="M821" s="5"/>
      <c r="N821" s="5"/>
      <c r="O821" s="5"/>
      <c r="P821" s="5"/>
      <c r="Q821" s="5"/>
      <c r="R821" s="5"/>
      <c r="S821" s="5"/>
      <c r="T821" s="5"/>
      <c r="U821" s="5"/>
      <c r="V821" s="5"/>
      <c r="W821" s="5"/>
      <c r="X821" s="5"/>
      <c r="Y821" s="5"/>
      <c r="Z821" s="5"/>
      <c r="AA821" s="5"/>
      <c r="AB821" s="5"/>
    </row>
    <row r="822" ht="15.75" customHeight="1">
      <c r="A822" s="5"/>
      <c r="B822" s="5"/>
      <c r="C822" s="5"/>
      <c r="D822" s="5"/>
      <c r="E822" s="5"/>
      <c r="F822" s="5"/>
      <c r="G822" s="129"/>
      <c r="H822" s="5"/>
      <c r="I822" s="5"/>
      <c r="J822" s="5"/>
      <c r="K822" s="5"/>
      <c r="L822" s="5"/>
      <c r="M822" s="5"/>
      <c r="N822" s="5"/>
      <c r="O822" s="5"/>
      <c r="P822" s="5"/>
      <c r="Q822" s="5"/>
      <c r="R822" s="5"/>
      <c r="S822" s="5"/>
      <c r="T822" s="5"/>
      <c r="U822" s="5"/>
      <c r="V822" s="5"/>
      <c r="W822" s="5"/>
      <c r="X822" s="5"/>
      <c r="Y822" s="5"/>
      <c r="Z822" s="5"/>
      <c r="AA822" s="5"/>
      <c r="AB822" s="5"/>
    </row>
    <row r="823" ht="15.75" customHeight="1">
      <c r="A823" s="5"/>
      <c r="B823" s="5"/>
      <c r="C823" s="5"/>
      <c r="D823" s="5"/>
      <c r="E823" s="5"/>
      <c r="F823" s="5"/>
      <c r="G823" s="129"/>
      <c r="H823" s="5"/>
      <c r="I823" s="5"/>
      <c r="J823" s="5"/>
      <c r="K823" s="5"/>
      <c r="L823" s="5"/>
      <c r="M823" s="5"/>
      <c r="N823" s="5"/>
      <c r="O823" s="5"/>
      <c r="P823" s="5"/>
      <c r="Q823" s="5"/>
      <c r="R823" s="5"/>
      <c r="S823" s="5"/>
      <c r="T823" s="5"/>
      <c r="U823" s="5"/>
      <c r="V823" s="5"/>
      <c r="W823" s="5"/>
      <c r="X823" s="5"/>
      <c r="Y823" s="5"/>
      <c r="Z823" s="5"/>
      <c r="AA823" s="5"/>
      <c r="AB823" s="5"/>
    </row>
    <row r="824" ht="15.75" customHeight="1">
      <c r="A824" s="5"/>
      <c r="B824" s="5"/>
      <c r="C824" s="5"/>
      <c r="D824" s="5"/>
      <c r="E824" s="5"/>
      <c r="F824" s="5"/>
      <c r="G824" s="129"/>
      <c r="H824" s="5"/>
      <c r="I824" s="5"/>
      <c r="J824" s="5"/>
      <c r="K824" s="5"/>
      <c r="L824" s="5"/>
      <c r="M824" s="5"/>
      <c r="N824" s="5"/>
      <c r="O824" s="5"/>
      <c r="P824" s="5"/>
      <c r="Q824" s="5"/>
      <c r="R824" s="5"/>
      <c r="S824" s="5"/>
      <c r="T824" s="5"/>
      <c r="U824" s="5"/>
      <c r="V824" s="5"/>
      <c r="W824" s="5"/>
      <c r="X824" s="5"/>
      <c r="Y824" s="5"/>
      <c r="Z824" s="5"/>
      <c r="AA824" s="5"/>
      <c r="AB824" s="5"/>
    </row>
    <row r="825" ht="15.75" customHeight="1">
      <c r="A825" s="5"/>
      <c r="B825" s="5"/>
      <c r="C825" s="5"/>
      <c r="D825" s="5"/>
      <c r="E825" s="5"/>
      <c r="F825" s="5"/>
      <c r="G825" s="129"/>
      <c r="H825" s="5"/>
      <c r="I825" s="5"/>
      <c r="J825" s="5"/>
      <c r="K825" s="5"/>
      <c r="L825" s="5"/>
      <c r="M825" s="5"/>
      <c r="N825" s="5"/>
      <c r="O825" s="5"/>
      <c r="P825" s="5"/>
      <c r="Q825" s="5"/>
      <c r="R825" s="5"/>
      <c r="S825" s="5"/>
      <c r="T825" s="5"/>
      <c r="U825" s="5"/>
      <c r="V825" s="5"/>
      <c r="W825" s="5"/>
      <c r="X825" s="5"/>
      <c r="Y825" s="5"/>
      <c r="Z825" s="5"/>
      <c r="AA825" s="5"/>
      <c r="AB825" s="5"/>
    </row>
    <row r="826" ht="15.75" customHeight="1">
      <c r="A826" s="5"/>
      <c r="B826" s="5"/>
      <c r="C826" s="5"/>
      <c r="D826" s="5"/>
      <c r="E826" s="5"/>
      <c r="F826" s="5"/>
      <c r="G826" s="129"/>
      <c r="H826" s="5"/>
      <c r="I826" s="5"/>
      <c r="J826" s="5"/>
      <c r="K826" s="5"/>
      <c r="L826" s="5"/>
      <c r="M826" s="5"/>
      <c r="N826" s="5"/>
      <c r="O826" s="5"/>
      <c r="P826" s="5"/>
      <c r="Q826" s="5"/>
      <c r="R826" s="5"/>
      <c r="S826" s="5"/>
      <c r="T826" s="5"/>
      <c r="U826" s="5"/>
      <c r="V826" s="5"/>
      <c r="W826" s="5"/>
      <c r="X826" s="5"/>
      <c r="Y826" s="5"/>
      <c r="Z826" s="5"/>
      <c r="AA826" s="5"/>
      <c r="AB826" s="5"/>
    </row>
    <row r="827" ht="15.75" customHeight="1">
      <c r="A827" s="5"/>
      <c r="B827" s="5"/>
      <c r="C827" s="5"/>
      <c r="D827" s="5"/>
      <c r="E827" s="5"/>
      <c r="F827" s="5"/>
      <c r="G827" s="129"/>
      <c r="H827" s="5"/>
      <c r="I827" s="5"/>
      <c r="J827" s="5"/>
      <c r="K827" s="5"/>
      <c r="L827" s="5"/>
      <c r="M827" s="5"/>
      <c r="N827" s="5"/>
      <c r="O827" s="5"/>
      <c r="P827" s="5"/>
      <c r="Q827" s="5"/>
      <c r="R827" s="5"/>
      <c r="S827" s="5"/>
      <c r="T827" s="5"/>
      <c r="U827" s="5"/>
      <c r="V827" s="5"/>
      <c r="W827" s="5"/>
      <c r="X827" s="5"/>
      <c r="Y827" s="5"/>
      <c r="Z827" s="5"/>
      <c r="AA827" s="5"/>
      <c r="AB827" s="5"/>
    </row>
    <row r="828" ht="15.75" customHeight="1">
      <c r="A828" s="5"/>
      <c r="B828" s="5"/>
      <c r="C828" s="5"/>
      <c r="D828" s="5"/>
      <c r="E828" s="5"/>
      <c r="F828" s="5"/>
      <c r="G828" s="129"/>
      <c r="H828" s="5"/>
      <c r="I828" s="5"/>
      <c r="J828" s="5"/>
      <c r="K828" s="5"/>
      <c r="L828" s="5"/>
      <c r="M828" s="5"/>
      <c r="N828" s="5"/>
      <c r="O828" s="5"/>
      <c r="P828" s="5"/>
      <c r="Q828" s="5"/>
      <c r="R828" s="5"/>
      <c r="S828" s="5"/>
      <c r="T828" s="5"/>
      <c r="U828" s="5"/>
      <c r="V828" s="5"/>
      <c r="W828" s="5"/>
      <c r="X828" s="5"/>
      <c r="Y828" s="5"/>
      <c r="Z828" s="5"/>
      <c r="AA828" s="5"/>
      <c r="AB828" s="5"/>
    </row>
    <row r="829" ht="15.75" customHeight="1">
      <c r="A829" s="5"/>
      <c r="B829" s="5"/>
      <c r="C829" s="5"/>
      <c r="D829" s="5"/>
      <c r="E829" s="5"/>
      <c r="F829" s="5"/>
      <c r="G829" s="129"/>
      <c r="H829" s="5"/>
      <c r="I829" s="5"/>
      <c r="J829" s="5"/>
      <c r="K829" s="5"/>
      <c r="L829" s="5"/>
      <c r="M829" s="5"/>
      <c r="N829" s="5"/>
      <c r="O829" s="5"/>
      <c r="P829" s="5"/>
      <c r="Q829" s="5"/>
      <c r="R829" s="5"/>
      <c r="S829" s="5"/>
      <c r="T829" s="5"/>
      <c r="U829" s="5"/>
      <c r="V829" s="5"/>
      <c r="W829" s="5"/>
      <c r="X829" s="5"/>
      <c r="Y829" s="5"/>
      <c r="Z829" s="5"/>
      <c r="AA829" s="5"/>
      <c r="AB829" s="5"/>
    </row>
    <row r="830" ht="15.75" customHeight="1">
      <c r="A830" s="5"/>
      <c r="B830" s="5"/>
      <c r="C830" s="5"/>
      <c r="D830" s="5"/>
      <c r="E830" s="5"/>
      <c r="F830" s="5"/>
      <c r="G830" s="129"/>
      <c r="H830" s="5"/>
      <c r="I830" s="5"/>
      <c r="J830" s="5"/>
      <c r="K830" s="5"/>
      <c r="L830" s="5"/>
      <c r="M830" s="5"/>
      <c r="N830" s="5"/>
      <c r="O830" s="5"/>
      <c r="P830" s="5"/>
      <c r="Q830" s="5"/>
      <c r="R830" s="5"/>
      <c r="S830" s="5"/>
      <c r="T830" s="5"/>
      <c r="U830" s="5"/>
      <c r="V830" s="5"/>
      <c r="W830" s="5"/>
      <c r="X830" s="5"/>
      <c r="Y830" s="5"/>
      <c r="Z830" s="5"/>
      <c r="AA830" s="5"/>
      <c r="AB830" s="5"/>
    </row>
    <row r="831" ht="15.75" customHeight="1">
      <c r="A831" s="5"/>
      <c r="B831" s="5"/>
      <c r="C831" s="5"/>
      <c r="D831" s="5"/>
      <c r="E831" s="5"/>
      <c r="F831" s="5"/>
      <c r="G831" s="129"/>
      <c r="H831" s="5"/>
      <c r="I831" s="5"/>
      <c r="J831" s="5"/>
      <c r="K831" s="5"/>
      <c r="L831" s="5"/>
      <c r="M831" s="5"/>
      <c r="N831" s="5"/>
      <c r="O831" s="5"/>
      <c r="P831" s="5"/>
      <c r="Q831" s="5"/>
      <c r="R831" s="5"/>
      <c r="S831" s="5"/>
      <c r="T831" s="5"/>
      <c r="U831" s="5"/>
      <c r="V831" s="5"/>
      <c r="W831" s="5"/>
      <c r="X831" s="5"/>
      <c r="Y831" s="5"/>
      <c r="Z831" s="5"/>
      <c r="AA831" s="5"/>
      <c r="AB831" s="5"/>
    </row>
    <row r="832" ht="15.75" customHeight="1">
      <c r="A832" s="5"/>
      <c r="B832" s="5"/>
      <c r="C832" s="5"/>
      <c r="D832" s="5"/>
      <c r="E832" s="5"/>
      <c r="F832" s="5"/>
      <c r="G832" s="129"/>
      <c r="H832" s="5"/>
      <c r="I832" s="5"/>
      <c r="J832" s="5"/>
      <c r="K832" s="5"/>
      <c r="L832" s="5"/>
      <c r="M832" s="5"/>
      <c r="N832" s="5"/>
      <c r="O832" s="5"/>
      <c r="P832" s="5"/>
      <c r="Q832" s="5"/>
      <c r="R832" s="5"/>
      <c r="S832" s="5"/>
      <c r="T832" s="5"/>
      <c r="U832" s="5"/>
      <c r="V832" s="5"/>
      <c r="W832" s="5"/>
      <c r="X832" s="5"/>
      <c r="Y832" s="5"/>
      <c r="Z832" s="5"/>
      <c r="AA832" s="5"/>
      <c r="AB832" s="5"/>
    </row>
    <row r="833" ht="15.75" customHeight="1">
      <c r="A833" s="5"/>
      <c r="B833" s="5"/>
      <c r="C833" s="5"/>
      <c r="D833" s="5"/>
      <c r="E833" s="5"/>
      <c r="F833" s="5"/>
      <c r="G833" s="129"/>
      <c r="H833" s="5"/>
      <c r="I833" s="5"/>
      <c r="J833" s="5"/>
      <c r="K833" s="5"/>
      <c r="L833" s="5"/>
      <c r="M833" s="5"/>
      <c r="N833" s="5"/>
      <c r="O833" s="5"/>
      <c r="P833" s="5"/>
      <c r="Q833" s="5"/>
      <c r="R833" s="5"/>
      <c r="S833" s="5"/>
      <c r="T833" s="5"/>
      <c r="U833" s="5"/>
      <c r="V833" s="5"/>
      <c r="W833" s="5"/>
      <c r="X833" s="5"/>
      <c r="Y833" s="5"/>
      <c r="Z833" s="5"/>
      <c r="AA833" s="5"/>
      <c r="AB833" s="5"/>
    </row>
    <row r="834" ht="15.75" customHeight="1">
      <c r="A834" s="5"/>
      <c r="B834" s="5"/>
      <c r="C834" s="5"/>
      <c r="D834" s="5"/>
      <c r="E834" s="5"/>
      <c r="F834" s="5"/>
      <c r="G834" s="129"/>
      <c r="H834" s="5"/>
      <c r="I834" s="5"/>
      <c r="J834" s="5"/>
      <c r="K834" s="5"/>
      <c r="L834" s="5"/>
      <c r="M834" s="5"/>
      <c r="N834" s="5"/>
      <c r="O834" s="5"/>
      <c r="P834" s="5"/>
      <c r="Q834" s="5"/>
      <c r="R834" s="5"/>
      <c r="S834" s="5"/>
      <c r="T834" s="5"/>
      <c r="U834" s="5"/>
      <c r="V834" s="5"/>
      <c r="W834" s="5"/>
      <c r="X834" s="5"/>
      <c r="Y834" s="5"/>
      <c r="Z834" s="5"/>
      <c r="AA834" s="5"/>
      <c r="AB834" s="5"/>
    </row>
    <row r="835" ht="15.75" customHeight="1">
      <c r="A835" s="5"/>
      <c r="B835" s="5"/>
      <c r="C835" s="5"/>
      <c r="D835" s="5"/>
      <c r="E835" s="5"/>
      <c r="F835" s="5"/>
      <c r="G835" s="129"/>
      <c r="H835" s="5"/>
      <c r="I835" s="5"/>
      <c r="J835" s="5"/>
      <c r="K835" s="5"/>
      <c r="L835" s="5"/>
      <c r="M835" s="5"/>
      <c r="N835" s="5"/>
      <c r="O835" s="5"/>
      <c r="P835" s="5"/>
      <c r="Q835" s="5"/>
      <c r="R835" s="5"/>
      <c r="S835" s="5"/>
      <c r="T835" s="5"/>
      <c r="U835" s="5"/>
      <c r="V835" s="5"/>
      <c r="W835" s="5"/>
      <c r="X835" s="5"/>
      <c r="Y835" s="5"/>
      <c r="Z835" s="5"/>
      <c r="AA835" s="5"/>
      <c r="AB835" s="5"/>
    </row>
    <row r="836" ht="15.75" customHeight="1">
      <c r="A836" s="5"/>
      <c r="B836" s="5"/>
      <c r="C836" s="5"/>
      <c r="D836" s="5"/>
      <c r="E836" s="5"/>
      <c r="F836" s="5"/>
      <c r="G836" s="129"/>
      <c r="H836" s="5"/>
      <c r="I836" s="5"/>
      <c r="J836" s="5"/>
      <c r="K836" s="5"/>
      <c r="L836" s="5"/>
      <c r="M836" s="5"/>
      <c r="N836" s="5"/>
      <c r="O836" s="5"/>
      <c r="P836" s="5"/>
      <c r="Q836" s="5"/>
      <c r="R836" s="5"/>
      <c r="S836" s="5"/>
      <c r="T836" s="5"/>
      <c r="U836" s="5"/>
      <c r="V836" s="5"/>
      <c r="W836" s="5"/>
      <c r="X836" s="5"/>
      <c r="Y836" s="5"/>
      <c r="Z836" s="5"/>
      <c r="AA836" s="5"/>
      <c r="AB836" s="5"/>
    </row>
    <row r="837" ht="15.75" customHeight="1">
      <c r="A837" s="5"/>
      <c r="B837" s="5"/>
      <c r="C837" s="5"/>
      <c r="D837" s="5"/>
      <c r="E837" s="5"/>
      <c r="F837" s="5"/>
      <c r="G837" s="129"/>
      <c r="H837" s="5"/>
      <c r="I837" s="5"/>
      <c r="J837" s="5"/>
      <c r="K837" s="5"/>
      <c r="L837" s="5"/>
      <c r="M837" s="5"/>
      <c r="N837" s="5"/>
      <c r="O837" s="5"/>
      <c r="P837" s="5"/>
      <c r="Q837" s="5"/>
      <c r="R837" s="5"/>
      <c r="S837" s="5"/>
      <c r="T837" s="5"/>
      <c r="U837" s="5"/>
      <c r="V837" s="5"/>
      <c r="W837" s="5"/>
      <c r="X837" s="5"/>
      <c r="Y837" s="5"/>
      <c r="Z837" s="5"/>
      <c r="AA837" s="5"/>
      <c r="AB837" s="5"/>
    </row>
    <row r="838" ht="15.75" customHeight="1">
      <c r="A838" s="5"/>
      <c r="B838" s="5"/>
      <c r="C838" s="5"/>
      <c r="D838" s="5"/>
      <c r="E838" s="5"/>
      <c r="F838" s="5"/>
      <c r="G838" s="129"/>
      <c r="H838" s="5"/>
      <c r="I838" s="5"/>
      <c r="J838" s="5"/>
      <c r="K838" s="5"/>
      <c r="L838" s="5"/>
      <c r="M838" s="5"/>
      <c r="N838" s="5"/>
      <c r="O838" s="5"/>
      <c r="P838" s="5"/>
      <c r="Q838" s="5"/>
      <c r="R838" s="5"/>
      <c r="S838" s="5"/>
      <c r="T838" s="5"/>
      <c r="U838" s="5"/>
      <c r="V838" s="5"/>
      <c r="W838" s="5"/>
      <c r="X838" s="5"/>
      <c r="Y838" s="5"/>
      <c r="Z838" s="5"/>
      <c r="AA838" s="5"/>
      <c r="AB838" s="5"/>
    </row>
    <row r="839" ht="15.75" customHeight="1">
      <c r="A839" s="5"/>
      <c r="B839" s="5"/>
      <c r="C839" s="5"/>
      <c r="D839" s="5"/>
      <c r="E839" s="5"/>
      <c r="F839" s="5"/>
      <c r="G839" s="129"/>
      <c r="H839" s="5"/>
      <c r="I839" s="5"/>
      <c r="J839" s="5"/>
      <c r="K839" s="5"/>
      <c r="L839" s="5"/>
      <c r="M839" s="5"/>
      <c r="N839" s="5"/>
      <c r="O839" s="5"/>
      <c r="P839" s="5"/>
      <c r="Q839" s="5"/>
      <c r="R839" s="5"/>
      <c r="S839" s="5"/>
      <c r="T839" s="5"/>
      <c r="U839" s="5"/>
      <c r="V839" s="5"/>
      <c r="W839" s="5"/>
      <c r="X839" s="5"/>
      <c r="Y839" s="5"/>
      <c r="Z839" s="5"/>
      <c r="AA839" s="5"/>
      <c r="AB839" s="5"/>
    </row>
    <row r="840" ht="15.75" customHeight="1">
      <c r="A840" s="5"/>
      <c r="B840" s="5"/>
      <c r="C840" s="5"/>
      <c r="D840" s="5"/>
      <c r="E840" s="5"/>
      <c r="F840" s="5"/>
      <c r="G840" s="129"/>
      <c r="H840" s="5"/>
      <c r="I840" s="5"/>
      <c r="J840" s="5"/>
      <c r="K840" s="5"/>
      <c r="L840" s="5"/>
      <c r="M840" s="5"/>
      <c r="N840" s="5"/>
      <c r="O840" s="5"/>
      <c r="P840" s="5"/>
      <c r="Q840" s="5"/>
      <c r="R840" s="5"/>
      <c r="S840" s="5"/>
      <c r="T840" s="5"/>
      <c r="U840" s="5"/>
      <c r="V840" s="5"/>
      <c r="W840" s="5"/>
      <c r="X840" s="5"/>
      <c r="Y840" s="5"/>
      <c r="Z840" s="5"/>
      <c r="AA840" s="5"/>
      <c r="AB840" s="5"/>
    </row>
    <row r="841" ht="15.75" customHeight="1">
      <c r="A841" s="5"/>
      <c r="B841" s="5"/>
      <c r="C841" s="5"/>
      <c r="D841" s="5"/>
      <c r="E841" s="5"/>
      <c r="F841" s="5"/>
      <c r="G841" s="129"/>
      <c r="H841" s="5"/>
      <c r="I841" s="5"/>
      <c r="J841" s="5"/>
      <c r="K841" s="5"/>
      <c r="L841" s="5"/>
      <c r="M841" s="5"/>
      <c r="N841" s="5"/>
      <c r="O841" s="5"/>
      <c r="P841" s="5"/>
      <c r="Q841" s="5"/>
      <c r="R841" s="5"/>
      <c r="S841" s="5"/>
      <c r="T841" s="5"/>
      <c r="U841" s="5"/>
      <c r="V841" s="5"/>
      <c r="W841" s="5"/>
      <c r="X841" s="5"/>
      <c r="Y841" s="5"/>
      <c r="Z841" s="5"/>
      <c r="AA841" s="5"/>
      <c r="AB841" s="5"/>
    </row>
    <row r="842" ht="15.75" customHeight="1">
      <c r="A842" s="5"/>
      <c r="B842" s="5"/>
      <c r="C842" s="5"/>
      <c r="D842" s="5"/>
      <c r="E842" s="5"/>
      <c r="F842" s="5"/>
      <c r="G842" s="129"/>
      <c r="H842" s="5"/>
      <c r="I842" s="5"/>
      <c r="J842" s="5"/>
      <c r="K842" s="5"/>
      <c r="L842" s="5"/>
      <c r="M842" s="5"/>
      <c r="N842" s="5"/>
      <c r="O842" s="5"/>
      <c r="P842" s="5"/>
      <c r="Q842" s="5"/>
      <c r="R842" s="5"/>
      <c r="S842" s="5"/>
      <c r="T842" s="5"/>
      <c r="U842" s="5"/>
      <c r="V842" s="5"/>
      <c r="W842" s="5"/>
      <c r="X842" s="5"/>
      <c r="Y842" s="5"/>
      <c r="Z842" s="5"/>
      <c r="AA842" s="5"/>
      <c r="AB842" s="5"/>
    </row>
    <row r="843" ht="15.75" customHeight="1">
      <c r="A843" s="5"/>
      <c r="B843" s="5"/>
      <c r="C843" s="5"/>
      <c r="D843" s="5"/>
      <c r="E843" s="5"/>
      <c r="F843" s="5"/>
      <c r="G843" s="129"/>
      <c r="H843" s="5"/>
      <c r="I843" s="5"/>
      <c r="J843" s="5"/>
      <c r="K843" s="5"/>
      <c r="L843" s="5"/>
      <c r="M843" s="5"/>
      <c r="N843" s="5"/>
      <c r="O843" s="5"/>
      <c r="P843" s="5"/>
      <c r="Q843" s="5"/>
      <c r="R843" s="5"/>
      <c r="S843" s="5"/>
      <c r="T843" s="5"/>
      <c r="U843" s="5"/>
      <c r="V843" s="5"/>
      <c r="W843" s="5"/>
      <c r="X843" s="5"/>
      <c r="Y843" s="5"/>
      <c r="Z843" s="5"/>
      <c r="AA843" s="5"/>
      <c r="AB843" s="5"/>
    </row>
    <row r="844" ht="15.75" customHeight="1">
      <c r="A844" s="5"/>
      <c r="B844" s="5"/>
      <c r="C844" s="5"/>
      <c r="D844" s="5"/>
      <c r="E844" s="5"/>
      <c r="F844" s="5"/>
      <c r="G844" s="129"/>
      <c r="H844" s="5"/>
      <c r="I844" s="5"/>
      <c r="J844" s="5"/>
      <c r="K844" s="5"/>
      <c r="L844" s="5"/>
      <c r="M844" s="5"/>
      <c r="N844" s="5"/>
      <c r="O844" s="5"/>
      <c r="P844" s="5"/>
      <c r="Q844" s="5"/>
      <c r="R844" s="5"/>
      <c r="S844" s="5"/>
      <c r="T844" s="5"/>
      <c r="U844" s="5"/>
      <c r="V844" s="5"/>
      <c r="W844" s="5"/>
      <c r="X844" s="5"/>
      <c r="Y844" s="5"/>
      <c r="Z844" s="5"/>
      <c r="AA844" s="5"/>
      <c r="AB844" s="5"/>
    </row>
    <row r="845" ht="15.75" customHeight="1">
      <c r="A845" s="5"/>
      <c r="B845" s="5"/>
      <c r="C845" s="5"/>
      <c r="D845" s="5"/>
      <c r="E845" s="5"/>
      <c r="F845" s="5"/>
      <c r="G845" s="129"/>
      <c r="H845" s="5"/>
      <c r="I845" s="5"/>
      <c r="J845" s="5"/>
      <c r="K845" s="5"/>
      <c r="L845" s="5"/>
      <c r="M845" s="5"/>
      <c r="N845" s="5"/>
      <c r="O845" s="5"/>
      <c r="P845" s="5"/>
      <c r="Q845" s="5"/>
      <c r="R845" s="5"/>
      <c r="S845" s="5"/>
      <c r="T845" s="5"/>
      <c r="U845" s="5"/>
      <c r="V845" s="5"/>
      <c r="W845" s="5"/>
      <c r="X845" s="5"/>
      <c r="Y845" s="5"/>
      <c r="Z845" s="5"/>
      <c r="AA845" s="5"/>
      <c r="AB845" s="5"/>
    </row>
    <row r="846" ht="15.75" customHeight="1">
      <c r="A846" s="5"/>
      <c r="B846" s="5"/>
      <c r="C846" s="5"/>
      <c r="D846" s="5"/>
      <c r="E846" s="5"/>
      <c r="F846" s="5"/>
      <c r="G846" s="129"/>
      <c r="H846" s="5"/>
      <c r="I846" s="5"/>
      <c r="J846" s="5"/>
      <c r="K846" s="5"/>
      <c r="L846" s="5"/>
      <c r="M846" s="5"/>
      <c r="N846" s="5"/>
      <c r="O846" s="5"/>
      <c r="P846" s="5"/>
      <c r="Q846" s="5"/>
      <c r="R846" s="5"/>
      <c r="S846" s="5"/>
      <c r="T846" s="5"/>
      <c r="U846" s="5"/>
      <c r="V846" s="5"/>
      <c r="W846" s="5"/>
      <c r="X846" s="5"/>
      <c r="Y846" s="5"/>
      <c r="Z846" s="5"/>
      <c r="AA846" s="5"/>
      <c r="AB846" s="5"/>
    </row>
    <row r="847" ht="15.75" customHeight="1">
      <c r="A847" s="5"/>
      <c r="B847" s="5"/>
      <c r="C847" s="5"/>
      <c r="D847" s="5"/>
      <c r="E847" s="5"/>
      <c r="F847" s="5"/>
      <c r="G847" s="129"/>
      <c r="H847" s="5"/>
      <c r="I847" s="5"/>
      <c r="J847" s="5"/>
      <c r="K847" s="5"/>
      <c r="L847" s="5"/>
      <c r="M847" s="5"/>
      <c r="N847" s="5"/>
      <c r="O847" s="5"/>
      <c r="P847" s="5"/>
      <c r="Q847" s="5"/>
      <c r="R847" s="5"/>
      <c r="S847" s="5"/>
      <c r="T847" s="5"/>
      <c r="U847" s="5"/>
      <c r="V847" s="5"/>
      <c r="W847" s="5"/>
      <c r="X847" s="5"/>
      <c r="Y847" s="5"/>
      <c r="Z847" s="5"/>
      <c r="AA847" s="5"/>
      <c r="AB847" s="5"/>
    </row>
    <row r="848" ht="15.75" customHeight="1">
      <c r="A848" s="5"/>
      <c r="B848" s="5"/>
      <c r="C848" s="5"/>
      <c r="D848" s="5"/>
      <c r="E848" s="5"/>
      <c r="F848" s="5"/>
      <c r="G848" s="129"/>
      <c r="H848" s="5"/>
      <c r="I848" s="5"/>
      <c r="J848" s="5"/>
      <c r="K848" s="5"/>
      <c r="L848" s="5"/>
      <c r="M848" s="5"/>
      <c r="N848" s="5"/>
      <c r="O848" s="5"/>
      <c r="P848" s="5"/>
      <c r="Q848" s="5"/>
      <c r="R848" s="5"/>
      <c r="S848" s="5"/>
      <c r="T848" s="5"/>
      <c r="U848" s="5"/>
      <c r="V848" s="5"/>
      <c r="W848" s="5"/>
      <c r="X848" s="5"/>
      <c r="Y848" s="5"/>
      <c r="Z848" s="5"/>
      <c r="AA848" s="5"/>
      <c r="AB848" s="5"/>
    </row>
    <row r="849" ht="15.75" customHeight="1">
      <c r="A849" s="5"/>
      <c r="B849" s="5"/>
      <c r="C849" s="5"/>
      <c r="D849" s="5"/>
      <c r="E849" s="5"/>
      <c r="F849" s="5"/>
      <c r="G849" s="129"/>
      <c r="H849" s="5"/>
      <c r="I849" s="5"/>
      <c r="J849" s="5"/>
      <c r="K849" s="5"/>
      <c r="L849" s="5"/>
      <c r="M849" s="5"/>
      <c r="N849" s="5"/>
      <c r="O849" s="5"/>
      <c r="P849" s="5"/>
      <c r="Q849" s="5"/>
      <c r="R849" s="5"/>
      <c r="S849" s="5"/>
      <c r="T849" s="5"/>
      <c r="U849" s="5"/>
      <c r="V849" s="5"/>
      <c r="W849" s="5"/>
      <c r="X849" s="5"/>
      <c r="Y849" s="5"/>
      <c r="Z849" s="5"/>
      <c r="AA849" s="5"/>
      <c r="AB849" s="5"/>
    </row>
    <row r="850" ht="15.75" customHeight="1">
      <c r="A850" s="5"/>
      <c r="B850" s="5"/>
      <c r="C850" s="5"/>
      <c r="D850" s="5"/>
      <c r="E850" s="5"/>
      <c r="F850" s="5"/>
      <c r="G850" s="129"/>
      <c r="H850" s="5"/>
      <c r="I850" s="5"/>
      <c r="J850" s="5"/>
      <c r="K850" s="5"/>
      <c r="L850" s="5"/>
      <c r="M850" s="5"/>
      <c r="N850" s="5"/>
      <c r="O850" s="5"/>
      <c r="P850" s="5"/>
      <c r="Q850" s="5"/>
      <c r="R850" s="5"/>
      <c r="S850" s="5"/>
      <c r="T850" s="5"/>
      <c r="U850" s="5"/>
      <c r="V850" s="5"/>
      <c r="W850" s="5"/>
      <c r="X850" s="5"/>
      <c r="Y850" s="5"/>
      <c r="Z850" s="5"/>
      <c r="AA850" s="5"/>
      <c r="AB850" s="5"/>
    </row>
    <row r="851" ht="15.75" customHeight="1">
      <c r="A851" s="5"/>
      <c r="B851" s="5"/>
      <c r="C851" s="5"/>
      <c r="D851" s="5"/>
      <c r="E851" s="5"/>
      <c r="F851" s="5"/>
      <c r="G851" s="129"/>
      <c r="H851" s="5"/>
      <c r="I851" s="5"/>
      <c r="J851" s="5"/>
      <c r="K851" s="5"/>
      <c r="L851" s="5"/>
      <c r="M851" s="5"/>
      <c r="N851" s="5"/>
      <c r="O851" s="5"/>
      <c r="P851" s="5"/>
      <c r="Q851" s="5"/>
      <c r="R851" s="5"/>
      <c r="S851" s="5"/>
      <c r="T851" s="5"/>
      <c r="U851" s="5"/>
      <c r="V851" s="5"/>
      <c r="W851" s="5"/>
      <c r="X851" s="5"/>
      <c r="Y851" s="5"/>
      <c r="Z851" s="5"/>
      <c r="AA851" s="5"/>
      <c r="AB851" s="5"/>
    </row>
    <row r="852" ht="15.75" customHeight="1">
      <c r="A852" s="5"/>
      <c r="B852" s="5"/>
      <c r="C852" s="5"/>
      <c r="D852" s="5"/>
      <c r="E852" s="5"/>
      <c r="F852" s="5"/>
      <c r="G852" s="129"/>
      <c r="H852" s="5"/>
      <c r="I852" s="5"/>
      <c r="J852" s="5"/>
      <c r="K852" s="5"/>
      <c r="L852" s="5"/>
      <c r="M852" s="5"/>
      <c r="N852" s="5"/>
      <c r="O852" s="5"/>
      <c r="P852" s="5"/>
      <c r="Q852" s="5"/>
      <c r="R852" s="5"/>
      <c r="S852" s="5"/>
      <c r="T852" s="5"/>
      <c r="U852" s="5"/>
      <c r="V852" s="5"/>
      <c r="W852" s="5"/>
      <c r="X852" s="5"/>
      <c r="Y852" s="5"/>
      <c r="Z852" s="5"/>
      <c r="AA852" s="5"/>
      <c r="AB852" s="5"/>
    </row>
    <row r="853" ht="15.75" customHeight="1">
      <c r="A853" s="5"/>
      <c r="B853" s="5"/>
      <c r="C853" s="5"/>
      <c r="D853" s="5"/>
      <c r="E853" s="5"/>
      <c r="F853" s="5"/>
      <c r="G853" s="129"/>
      <c r="H853" s="5"/>
      <c r="I853" s="5"/>
      <c r="J853" s="5"/>
      <c r="K853" s="5"/>
      <c r="L853" s="5"/>
      <c r="M853" s="5"/>
      <c r="N853" s="5"/>
      <c r="O853" s="5"/>
      <c r="P853" s="5"/>
      <c r="Q853" s="5"/>
      <c r="R853" s="5"/>
      <c r="S853" s="5"/>
      <c r="T853" s="5"/>
      <c r="U853" s="5"/>
      <c r="V853" s="5"/>
      <c r="W853" s="5"/>
      <c r="X853" s="5"/>
      <c r="Y853" s="5"/>
      <c r="Z853" s="5"/>
      <c r="AA853" s="5"/>
      <c r="AB853" s="5"/>
    </row>
    <row r="854" ht="15.75" customHeight="1">
      <c r="A854" s="5"/>
      <c r="B854" s="5"/>
      <c r="C854" s="5"/>
      <c r="D854" s="5"/>
      <c r="E854" s="5"/>
      <c r="F854" s="5"/>
      <c r="G854" s="129"/>
      <c r="H854" s="5"/>
      <c r="I854" s="5"/>
      <c r="J854" s="5"/>
      <c r="K854" s="5"/>
      <c r="L854" s="5"/>
      <c r="M854" s="5"/>
      <c r="N854" s="5"/>
      <c r="O854" s="5"/>
      <c r="P854" s="5"/>
      <c r="Q854" s="5"/>
      <c r="R854" s="5"/>
      <c r="S854" s="5"/>
      <c r="T854" s="5"/>
      <c r="U854" s="5"/>
      <c r="V854" s="5"/>
      <c r="W854" s="5"/>
      <c r="X854" s="5"/>
      <c r="Y854" s="5"/>
      <c r="Z854" s="5"/>
      <c r="AA854" s="5"/>
      <c r="AB854" s="5"/>
    </row>
    <row r="855" ht="15.75" customHeight="1">
      <c r="A855" s="5"/>
      <c r="B855" s="5"/>
      <c r="C855" s="5"/>
      <c r="D855" s="5"/>
      <c r="E855" s="5"/>
      <c r="F855" s="5"/>
      <c r="G855" s="129"/>
      <c r="H855" s="5"/>
      <c r="I855" s="5"/>
      <c r="J855" s="5"/>
      <c r="K855" s="5"/>
      <c r="L855" s="5"/>
      <c r="M855" s="5"/>
      <c r="N855" s="5"/>
      <c r="O855" s="5"/>
      <c r="P855" s="5"/>
      <c r="Q855" s="5"/>
      <c r="R855" s="5"/>
      <c r="S855" s="5"/>
      <c r="T855" s="5"/>
      <c r="U855" s="5"/>
      <c r="V855" s="5"/>
      <c r="W855" s="5"/>
      <c r="X855" s="5"/>
      <c r="Y855" s="5"/>
      <c r="Z855" s="5"/>
      <c r="AA855" s="5"/>
      <c r="AB855" s="5"/>
    </row>
    <row r="856" ht="15.75" customHeight="1">
      <c r="A856" s="5"/>
      <c r="B856" s="5"/>
      <c r="C856" s="5"/>
      <c r="D856" s="5"/>
      <c r="E856" s="5"/>
      <c r="F856" s="5"/>
      <c r="G856" s="129"/>
      <c r="H856" s="5"/>
      <c r="I856" s="5"/>
      <c r="J856" s="5"/>
      <c r="K856" s="5"/>
      <c r="L856" s="5"/>
      <c r="M856" s="5"/>
      <c r="N856" s="5"/>
      <c r="O856" s="5"/>
      <c r="P856" s="5"/>
      <c r="Q856" s="5"/>
      <c r="R856" s="5"/>
      <c r="S856" s="5"/>
      <c r="T856" s="5"/>
      <c r="U856" s="5"/>
      <c r="V856" s="5"/>
      <c r="W856" s="5"/>
      <c r="X856" s="5"/>
      <c r="Y856" s="5"/>
      <c r="Z856" s="5"/>
      <c r="AA856" s="5"/>
      <c r="AB856" s="5"/>
    </row>
    <row r="857" ht="15.75" customHeight="1">
      <c r="A857" s="5"/>
      <c r="B857" s="5"/>
      <c r="C857" s="5"/>
      <c r="D857" s="5"/>
      <c r="E857" s="5"/>
      <c r="F857" s="5"/>
      <c r="G857" s="129"/>
      <c r="H857" s="5"/>
      <c r="I857" s="5"/>
      <c r="J857" s="5"/>
      <c r="K857" s="5"/>
      <c r="L857" s="5"/>
      <c r="M857" s="5"/>
      <c r="N857" s="5"/>
      <c r="O857" s="5"/>
      <c r="P857" s="5"/>
      <c r="Q857" s="5"/>
      <c r="R857" s="5"/>
      <c r="S857" s="5"/>
      <c r="T857" s="5"/>
      <c r="U857" s="5"/>
      <c r="V857" s="5"/>
      <c r="W857" s="5"/>
      <c r="X857" s="5"/>
      <c r="Y857" s="5"/>
      <c r="Z857" s="5"/>
      <c r="AA857" s="5"/>
      <c r="AB857" s="5"/>
    </row>
    <row r="858" ht="15.75" customHeight="1">
      <c r="A858" s="5"/>
      <c r="B858" s="5"/>
      <c r="C858" s="5"/>
      <c r="D858" s="5"/>
      <c r="E858" s="5"/>
      <c r="F858" s="5"/>
      <c r="G858" s="129"/>
      <c r="H858" s="5"/>
      <c r="I858" s="5"/>
      <c r="J858" s="5"/>
      <c r="K858" s="5"/>
      <c r="L858" s="5"/>
      <c r="M858" s="5"/>
      <c r="N858" s="5"/>
      <c r="O858" s="5"/>
      <c r="P858" s="5"/>
      <c r="Q858" s="5"/>
      <c r="R858" s="5"/>
      <c r="S858" s="5"/>
      <c r="T858" s="5"/>
      <c r="U858" s="5"/>
      <c r="V858" s="5"/>
      <c r="W858" s="5"/>
      <c r="X858" s="5"/>
      <c r="Y858" s="5"/>
      <c r="Z858" s="5"/>
      <c r="AA858" s="5"/>
      <c r="AB858" s="5"/>
    </row>
    <row r="859" ht="15.75" customHeight="1">
      <c r="A859" s="5"/>
      <c r="B859" s="5"/>
      <c r="C859" s="5"/>
      <c r="D859" s="5"/>
      <c r="E859" s="5"/>
      <c r="F859" s="5"/>
      <c r="G859" s="129"/>
      <c r="H859" s="5"/>
      <c r="I859" s="5"/>
      <c r="J859" s="5"/>
      <c r="K859" s="5"/>
      <c r="L859" s="5"/>
      <c r="M859" s="5"/>
      <c r="N859" s="5"/>
      <c r="O859" s="5"/>
      <c r="P859" s="5"/>
      <c r="Q859" s="5"/>
      <c r="R859" s="5"/>
      <c r="S859" s="5"/>
      <c r="T859" s="5"/>
      <c r="U859" s="5"/>
      <c r="V859" s="5"/>
      <c r="W859" s="5"/>
      <c r="X859" s="5"/>
      <c r="Y859" s="5"/>
      <c r="Z859" s="5"/>
      <c r="AA859" s="5"/>
      <c r="AB859" s="5"/>
    </row>
    <row r="860" ht="15.75" customHeight="1">
      <c r="A860" s="5"/>
      <c r="B860" s="5"/>
      <c r="C860" s="5"/>
      <c r="D860" s="5"/>
      <c r="E860" s="5"/>
      <c r="F860" s="5"/>
      <c r="G860" s="129"/>
      <c r="H860" s="5"/>
      <c r="I860" s="5"/>
      <c r="J860" s="5"/>
      <c r="K860" s="5"/>
      <c r="L860" s="5"/>
      <c r="M860" s="5"/>
      <c r="N860" s="5"/>
      <c r="O860" s="5"/>
      <c r="P860" s="5"/>
      <c r="Q860" s="5"/>
      <c r="R860" s="5"/>
      <c r="S860" s="5"/>
      <c r="T860" s="5"/>
      <c r="U860" s="5"/>
      <c r="V860" s="5"/>
      <c r="W860" s="5"/>
      <c r="X860" s="5"/>
      <c r="Y860" s="5"/>
      <c r="Z860" s="5"/>
      <c r="AA860" s="5"/>
      <c r="AB860" s="5"/>
    </row>
    <row r="861" ht="15.75" customHeight="1">
      <c r="A861" s="5"/>
      <c r="B861" s="5"/>
      <c r="C861" s="5"/>
      <c r="D861" s="5"/>
      <c r="E861" s="5"/>
      <c r="F861" s="5"/>
      <c r="G861" s="129"/>
      <c r="H861" s="5"/>
      <c r="I861" s="5"/>
      <c r="J861" s="5"/>
      <c r="K861" s="5"/>
      <c r="L861" s="5"/>
      <c r="M861" s="5"/>
      <c r="N861" s="5"/>
      <c r="O861" s="5"/>
      <c r="P861" s="5"/>
      <c r="Q861" s="5"/>
      <c r="R861" s="5"/>
      <c r="S861" s="5"/>
      <c r="T861" s="5"/>
      <c r="U861" s="5"/>
      <c r="V861" s="5"/>
      <c r="W861" s="5"/>
      <c r="X861" s="5"/>
      <c r="Y861" s="5"/>
      <c r="Z861" s="5"/>
      <c r="AA861" s="5"/>
      <c r="AB861" s="5"/>
    </row>
    <row r="862" ht="15.75" customHeight="1">
      <c r="A862" s="5"/>
      <c r="B862" s="5"/>
      <c r="C862" s="5"/>
      <c r="D862" s="5"/>
      <c r="E862" s="5"/>
      <c r="F862" s="5"/>
      <c r="G862" s="129"/>
      <c r="H862" s="5"/>
      <c r="I862" s="5"/>
      <c r="J862" s="5"/>
      <c r="K862" s="5"/>
      <c r="L862" s="5"/>
      <c r="M862" s="5"/>
      <c r="N862" s="5"/>
      <c r="O862" s="5"/>
      <c r="P862" s="5"/>
      <c r="Q862" s="5"/>
      <c r="R862" s="5"/>
      <c r="S862" s="5"/>
      <c r="T862" s="5"/>
      <c r="U862" s="5"/>
      <c r="V862" s="5"/>
      <c r="W862" s="5"/>
      <c r="X862" s="5"/>
      <c r="Y862" s="5"/>
      <c r="Z862" s="5"/>
      <c r="AA862" s="5"/>
      <c r="AB862" s="5"/>
    </row>
    <row r="863" ht="15.75" customHeight="1">
      <c r="A863" s="5"/>
      <c r="B863" s="5"/>
      <c r="C863" s="5"/>
      <c r="D863" s="5"/>
      <c r="E863" s="5"/>
      <c r="F863" s="5"/>
      <c r="G863" s="129"/>
      <c r="H863" s="5"/>
      <c r="I863" s="5"/>
      <c r="J863" s="5"/>
      <c r="K863" s="5"/>
      <c r="L863" s="5"/>
      <c r="M863" s="5"/>
      <c r="N863" s="5"/>
      <c r="O863" s="5"/>
      <c r="P863" s="5"/>
      <c r="Q863" s="5"/>
      <c r="R863" s="5"/>
      <c r="S863" s="5"/>
      <c r="T863" s="5"/>
      <c r="U863" s="5"/>
      <c r="V863" s="5"/>
      <c r="W863" s="5"/>
      <c r="X863" s="5"/>
      <c r="Y863" s="5"/>
      <c r="Z863" s="5"/>
      <c r="AA863" s="5"/>
      <c r="AB863" s="5"/>
    </row>
    <row r="864" ht="15.75" customHeight="1">
      <c r="A864" s="5"/>
      <c r="B864" s="5"/>
      <c r="C864" s="5"/>
      <c r="D864" s="5"/>
      <c r="E864" s="5"/>
      <c r="F864" s="5"/>
      <c r="G864" s="129"/>
      <c r="H864" s="5"/>
      <c r="I864" s="5"/>
      <c r="J864" s="5"/>
      <c r="K864" s="5"/>
      <c r="L864" s="5"/>
      <c r="M864" s="5"/>
      <c r="N864" s="5"/>
      <c r="O864" s="5"/>
      <c r="P864" s="5"/>
      <c r="Q864" s="5"/>
      <c r="R864" s="5"/>
      <c r="S864" s="5"/>
      <c r="T864" s="5"/>
      <c r="U864" s="5"/>
      <c r="V864" s="5"/>
      <c r="W864" s="5"/>
      <c r="X864" s="5"/>
      <c r="Y864" s="5"/>
      <c r="Z864" s="5"/>
      <c r="AA864" s="5"/>
      <c r="AB864" s="5"/>
    </row>
    <row r="865" ht="15.75" customHeight="1">
      <c r="A865" s="5"/>
      <c r="B865" s="5"/>
      <c r="C865" s="5"/>
      <c r="D865" s="5"/>
      <c r="E865" s="5"/>
      <c r="F865" s="5"/>
      <c r="G865" s="129"/>
      <c r="H865" s="5"/>
      <c r="I865" s="5"/>
      <c r="J865" s="5"/>
      <c r="K865" s="5"/>
      <c r="L865" s="5"/>
      <c r="M865" s="5"/>
      <c r="N865" s="5"/>
      <c r="O865" s="5"/>
      <c r="P865" s="5"/>
      <c r="Q865" s="5"/>
      <c r="R865" s="5"/>
      <c r="S865" s="5"/>
      <c r="T865" s="5"/>
      <c r="U865" s="5"/>
      <c r="V865" s="5"/>
      <c r="W865" s="5"/>
      <c r="X865" s="5"/>
      <c r="Y865" s="5"/>
      <c r="Z865" s="5"/>
      <c r="AA865" s="5"/>
      <c r="AB865" s="5"/>
    </row>
    <row r="866" ht="15.75" customHeight="1">
      <c r="A866" s="5"/>
      <c r="B866" s="5"/>
      <c r="C866" s="5"/>
      <c r="D866" s="5"/>
      <c r="E866" s="5"/>
      <c r="F866" s="5"/>
      <c r="G866" s="129"/>
      <c r="H866" s="5"/>
      <c r="I866" s="5"/>
      <c r="J866" s="5"/>
      <c r="K866" s="5"/>
      <c r="L866" s="5"/>
      <c r="M866" s="5"/>
      <c r="N866" s="5"/>
      <c r="O866" s="5"/>
      <c r="P866" s="5"/>
      <c r="Q866" s="5"/>
      <c r="R866" s="5"/>
      <c r="S866" s="5"/>
      <c r="T866" s="5"/>
      <c r="U866" s="5"/>
      <c r="V866" s="5"/>
      <c r="W866" s="5"/>
      <c r="X866" s="5"/>
      <c r="Y866" s="5"/>
      <c r="Z866" s="5"/>
      <c r="AA866" s="5"/>
      <c r="AB866" s="5"/>
    </row>
    <row r="867" ht="15.75" customHeight="1">
      <c r="A867" s="5"/>
      <c r="B867" s="5"/>
      <c r="C867" s="5"/>
      <c r="D867" s="5"/>
      <c r="E867" s="5"/>
      <c r="F867" s="5"/>
      <c r="G867" s="129"/>
      <c r="H867" s="5"/>
      <c r="I867" s="5"/>
      <c r="J867" s="5"/>
      <c r="K867" s="5"/>
      <c r="L867" s="5"/>
      <c r="M867" s="5"/>
      <c r="N867" s="5"/>
      <c r="O867" s="5"/>
      <c r="P867" s="5"/>
      <c r="Q867" s="5"/>
      <c r="R867" s="5"/>
      <c r="S867" s="5"/>
      <c r="T867" s="5"/>
      <c r="U867" s="5"/>
      <c r="V867" s="5"/>
      <c r="W867" s="5"/>
      <c r="X867" s="5"/>
      <c r="Y867" s="5"/>
      <c r="Z867" s="5"/>
      <c r="AA867" s="5"/>
      <c r="AB867" s="5"/>
    </row>
    <row r="868" ht="15.75" customHeight="1">
      <c r="A868" s="5"/>
      <c r="B868" s="5"/>
      <c r="C868" s="5"/>
      <c r="D868" s="5"/>
      <c r="E868" s="5"/>
      <c r="F868" s="5"/>
      <c r="G868" s="129"/>
      <c r="H868" s="5"/>
      <c r="I868" s="5"/>
      <c r="J868" s="5"/>
      <c r="K868" s="5"/>
      <c r="L868" s="5"/>
      <c r="M868" s="5"/>
      <c r="N868" s="5"/>
      <c r="O868" s="5"/>
      <c r="P868" s="5"/>
      <c r="Q868" s="5"/>
      <c r="R868" s="5"/>
      <c r="S868" s="5"/>
      <c r="T868" s="5"/>
      <c r="U868" s="5"/>
      <c r="V868" s="5"/>
      <c r="W868" s="5"/>
      <c r="X868" s="5"/>
      <c r="Y868" s="5"/>
      <c r="Z868" s="5"/>
      <c r="AA868" s="5"/>
      <c r="AB868" s="5"/>
    </row>
    <row r="869" ht="15.75" customHeight="1">
      <c r="A869" s="5"/>
      <c r="B869" s="5"/>
      <c r="C869" s="5"/>
      <c r="D869" s="5"/>
      <c r="E869" s="5"/>
      <c r="F869" s="5"/>
      <c r="G869" s="129"/>
      <c r="H869" s="5"/>
      <c r="I869" s="5"/>
      <c r="J869" s="5"/>
      <c r="K869" s="5"/>
      <c r="L869" s="5"/>
      <c r="M869" s="5"/>
      <c r="N869" s="5"/>
      <c r="O869" s="5"/>
      <c r="P869" s="5"/>
      <c r="Q869" s="5"/>
      <c r="R869" s="5"/>
      <c r="S869" s="5"/>
      <c r="T869" s="5"/>
      <c r="U869" s="5"/>
      <c r="V869" s="5"/>
      <c r="W869" s="5"/>
      <c r="X869" s="5"/>
      <c r="Y869" s="5"/>
      <c r="Z869" s="5"/>
      <c r="AA869" s="5"/>
      <c r="AB869" s="5"/>
    </row>
    <row r="870" ht="15.75" customHeight="1">
      <c r="A870" s="5"/>
      <c r="B870" s="5"/>
      <c r="C870" s="5"/>
      <c r="D870" s="5"/>
      <c r="E870" s="5"/>
      <c r="F870" s="5"/>
      <c r="G870" s="129"/>
      <c r="H870" s="5"/>
      <c r="I870" s="5"/>
      <c r="J870" s="5"/>
      <c r="K870" s="5"/>
      <c r="L870" s="5"/>
      <c r="M870" s="5"/>
      <c r="N870" s="5"/>
      <c r="O870" s="5"/>
      <c r="P870" s="5"/>
      <c r="Q870" s="5"/>
      <c r="R870" s="5"/>
      <c r="S870" s="5"/>
      <c r="T870" s="5"/>
      <c r="U870" s="5"/>
      <c r="V870" s="5"/>
      <c r="W870" s="5"/>
      <c r="X870" s="5"/>
      <c r="Y870" s="5"/>
      <c r="Z870" s="5"/>
      <c r="AA870" s="5"/>
      <c r="AB870" s="5"/>
    </row>
    <row r="871" ht="15.75" customHeight="1">
      <c r="A871" s="5"/>
      <c r="B871" s="5"/>
      <c r="C871" s="5"/>
      <c r="D871" s="5"/>
      <c r="E871" s="5"/>
      <c r="F871" s="5"/>
      <c r="G871" s="129"/>
      <c r="H871" s="5"/>
      <c r="I871" s="5"/>
      <c r="J871" s="5"/>
      <c r="K871" s="5"/>
      <c r="L871" s="5"/>
      <c r="M871" s="5"/>
      <c r="N871" s="5"/>
      <c r="O871" s="5"/>
      <c r="P871" s="5"/>
      <c r="Q871" s="5"/>
      <c r="R871" s="5"/>
      <c r="S871" s="5"/>
      <c r="T871" s="5"/>
      <c r="U871" s="5"/>
      <c r="V871" s="5"/>
      <c r="W871" s="5"/>
      <c r="X871" s="5"/>
      <c r="Y871" s="5"/>
      <c r="Z871" s="5"/>
      <c r="AA871" s="5"/>
      <c r="AB871" s="5"/>
    </row>
    <row r="872" ht="15.75" customHeight="1">
      <c r="A872" s="5"/>
      <c r="B872" s="5"/>
      <c r="C872" s="5"/>
      <c r="D872" s="5"/>
      <c r="E872" s="5"/>
      <c r="F872" s="5"/>
      <c r="G872" s="129"/>
      <c r="H872" s="5"/>
      <c r="I872" s="5"/>
      <c r="J872" s="5"/>
      <c r="K872" s="5"/>
      <c r="L872" s="5"/>
      <c r="M872" s="5"/>
      <c r="N872" s="5"/>
      <c r="O872" s="5"/>
      <c r="P872" s="5"/>
      <c r="Q872" s="5"/>
      <c r="R872" s="5"/>
      <c r="S872" s="5"/>
      <c r="T872" s="5"/>
      <c r="U872" s="5"/>
      <c r="V872" s="5"/>
      <c r="W872" s="5"/>
      <c r="X872" s="5"/>
      <c r="Y872" s="5"/>
      <c r="Z872" s="5"/>
      <c r="AA872" s="5"/>
      <c r="AB872" s="5"/>
    </row>
    <row r="873" ht="15.75" customHeight="1">
      <c r="A873" s="5"/>
      <c r="B873" s="5"/>
      <c r="C873" s="5"/>
      <c r="D873" s="5"/>
      <c r="E873" s="5"/>
      <c r="F873" s="5"/>
      <c r="G873" s="129"/>
      <c r="H873" s="5"/>
      <c r="I873" s="5"/>
      <c r="J873" s="5"/>
      <c r="K873" s="5"/>
      <c r="L873" s="5"/>
      <c r="M873" s="5"/>
      <c r="N873" s="5"/>
      <c r="O873" s="5"/>
      <c r="P873" s="5"/>
      <c r="Q873" s="5"/>
      <c r="R873" s="5"/>
      <c r="S873" s="5"/>
      <c r="T873" s="5"/>
      <c r="U873" s="5"/>
      <c r="V873" s="5"/>
      <c r="W873" s="5"/>
      <c r="X873" s="5"/>
      <c r="Y873" s="5"/>
      <c r="Z873" s="5"/>
      <c r="AA873" s="5"/>
      <c r="AB873" s="5"/>
    </row>
    <row r="874" ht="15.75" customHeight="1">
      <c r="A874" s="5"/>
      <c r="B874" s="5"/>
      <c r="C874" s="5"/>
      <c r="D874" s="5"/>
      <c r="E874" s="5"/>
      <c r="F874" s="5"/>
      <c r="G874" s="129"/>
      <c r="H874" s="5"/>
      <c r="I874" s="5"/>
      <c r="J874" s="5"/>
      <c r="K874" s="5"/>
      <c r="L874" s="5"/>
      <c r="M874" s="5"/>
      <c r="N874" s="5"/>
      <c r="O874" s="5"/>
      <c r="P874" s="5"/>
      <c r="Q874" s="5"/>
      <c r="R874" s="5"/>
      <c r="S874" s="5"/>
      <c r="T874" s="5"/>
      <c r="U874" s="5"/>
      <c r="V874" s="5"/>
      <c r="W874" s="5"/>
      <c r="X874" s="5"/>
      <c r="Y874" s="5"/>
      <c r="Z874" s="5"/>
      <c r="AA874" s="5"/>
      <c r="AB874" s="5"/>
    </row>
    <row r="875" ht="15.75" customHeight="1">
      <c r="A875" s="5"/>
      <c r="B875" s="5"/>
      <c r="C875" s="5"/>
      <c r="D875" s="5"/>
      <c r="E875" s="5"/>
      <c r="F875" s="5"/>
      <c r="G875" s="129"/>
      <c r="H875" s="5"/>
      <c r="I875" s="5"/>
      <c r="J875" s="5"/>
      <c r="K875" s="5"/>
      <c r="L875" s="5"/>
      <c r="M875" s="5"/>
      <c r="N875" s="5"/>
      <c r="O875" s="5"/>
      <c r="P875" s="5"/>
      <c r="Q875" s="5"/>
      <c r="R875" s="5"/>
      <c r="S875" s="5"/>
      <c r="T875" s="5"/>
      <c r="U875" s="5"/>
      <c r="V875" s="5"/>
      <c r="W875" s="5"/>
      <c r="X875" s="5"/>
      <c r="Y875" s="5"/>
      <c r="Z875" s="5"/>
      <c r="AA875" s="5"/>
      <c r="AB875" s="5"/>
    </row>
    <row r="876" ht="15.75" customHeight="1">
      <c r="A876" s="5"/>
      <c r="B876" s="5"/>
      <c r="C876" s="5"/>
      <c r="D876" s="5"/>
      <c r="E876" s="5"/>
      <c r="F876" s="5"/>
      <c r="G876" s="129"/>
      <c r="H876" s="5"/>
      <c r="I876" s="5"/>
      <c r="J876" s="5"/>
      <c r="K876" s="5"/>
      <c r="L876" s="5"/>
      <c r="M876" s="5"/>
      <c r="N876" s="5"/>
      <c r="O876" s="5"/>
      <c r="P876" s="5"/>
      <c r="Q876" s="5"/>
      <c r="R876" s="5"/>
      <c r="S876" s="5"/>
      <c r="T876" s="5"/>
      <c r="U876" s="5"/>
      <c r="V876" s="5"/>
      <c r="W876" s="5"/>
      <c r="X876" s="5"/>
      <c r="Y876" s="5"/>
      <c r="Z876" s="5"/>
      <c r="AA876" s="5"/>
      <c r="AB876" s="5"/>
    </row>
    <row r="877" ht="15.75" customHeight="1">
      <c r="A877" s="5"/>
      <c r="B877" s="5"/>
      <c r="C877" s="5"/>
      <c r="D877" s="5"/>
      <c r="E877" s="5"/>
      <c r="F877" s="5"/>
      <c r="G877" s="129"/>
      <c r="H877" s="5"/>
      <c r="I877" s="5"/>
      <c r="J877" s="5"/>
      <c r="K877" s="5"/>
      <c r="L877" s="5"/>
      <c r="M877" s="5"/>
      <c r="N877" s="5"/>
      <c r="O877" s="5"/>
      <c r="P877" s="5"/>
      <c r="Q877" s="5"/>
      <c r="R877" s="5"/>
      <c r="S877" s="5"/>
      <c r="T877" s="5"/>
      <c r="U877" s="5"/>
      <c r="V877" s="5"/>
      <c r="W877" s="5"/>
      <c r="X877" s="5"/>
      <c r="Y877" s="5"/>
      <c r="Z877" s="5"/>
      <c r="AA877" s="5"/>
      <c r="AB877" s="5"/>
    </row>
    <row r="878" ht="15.75" customHeight="1">
      <c r="A878" s="5"/>
      <c r="B878" s="5"/>
      <c r="C878" s="5"/>
      <c r="D878" s="5"/>
      <c r="E878" s="5"/>
      <c r="F878" s="5"/>
      <c r="G878" s="129"/>
      <c r="H878" s="5"/>
      <c r="I878" s="5"/>
      <c r="J878" s="5"/>
      <c r="K878" s="5"/>
      <c r="L878" s="5"/>
      <c r="M878" s="5"/>
      <c r="N878" s="5"/>
      <c r="O878" s="5"/>
      <c r="P878" s="5"/>
      <c r="Q878" s="5"/>
      <c r="R878" s="5"/>
      <c r="S878" s="5"/>
      <c r="T878" s="5"/>
      <c r="U878" s="5"/>
      <c r="V878" s="5"/>
      <c r="W878" s="5"/>
      <c r="X878" s="5"/>
      <c r="Y878" s="5"/>
      <c r="Z878" s="5"/>
      <c r="AA878" s="5"/>
      <c r="AB878" s="5"/>
    </row>
    <row r="879" ht="15.75" customHeight="1">
      <c r="A879" s="5"/>
      <c r="B879" s="5"/>
      <c r="C879" s="5"/>
      <c r="D879" s="5"/>
      <c r="E879" s="5"/>
      <c r="F879" s="5"/>
      <c r="G879" s="129"/>
      <c r="H879" s="5"/>
      <c r="I879" s="5"/>
      <c r="J879" s="5"/>
      <c r="K879" s="5"/>
      <c r="L879" s="5"/>
      <c r="M879" s="5"/>
      <c r="N879" s="5"/>
      <c r="O879" s="5"/>
      <c r="P879" s="5"/>
      <c r="Q879" s="5"/>
      <c r="R879" s="5"/>
      <c r="S879" s="5"/>
      <c r="T879" s="5"/>
      <c r="U879" s="5"/>
      <c r="V879" s="5"/>
      <c r="W879" s="5"/>
      <c r="X879" s="5"/>
      <c r="Y879" s="5"/>
      <c r="Z879" s="5"/>
      <c r="AA879" s="5"/>
      <c r="AB879" s="5"/>
    </row>
    <row r="880" ht="15.75" customHeight="1">
      <c r="A880" s="5"/>
      <c r="B880" s="5"/>
      <c r="C880" s="5"/>
      <c r="D880" s="5"/>
      <c r="E880" s="5"/>
      <c r="F880" s="5"/>
      <c r="G880" s="129"/>
      <c r="H880" s="5"/>
      <c r="I880" s="5"/>
      <c r="J880" s="5"/>
      <c r="K880" s="5"/>
      <c r="L880" s="5"/>
      <c r="M880" s="5"/>
      <c r="N880" s="5"/>
      <c r="O880" s="5"/>
      <c r="P880" s="5"/>
      <c r="Q880" s="5"/>
      <c r="R880" s="5"/>
      <c r="S880" s="5"/>
      <c r="T880" s="5"/>
      <c r="U880" s="5"/>
      <c r="V880" s="5"/>
      <c r="W880" s="5"/>
      <c r="X880" s="5"/>
      <c r="Y880" s="5"/>
      <c r="Z880" s="5"/>
      <c r="AA880" s="5"/>
      <c r="AB880" s="5"/>
    </row>
    <row r="881" ht="15.75" customHeight="1">
      <c r="A881" s="5"/>
      <c r="B881" s="5"/>
      <c r="C881" s="5"/>
      <c r="D881" s="5"/>
      <c r="E881" s="5"/>
      <c r="F881" s="5"/>
      <c r="G881" s="129"/>
      <c r="H881" s="5"/>
      <c r="I881" s="5"/>
      <c r="J881" s="5"/>
      <c r="K881" s="5"/>
      <c r="L881" s="5"/>
      <c r="M881" s="5"/>
      <c r="N881" s="5"/>
      <c r="O881" s="5"/>
      <c r="P881" s="5"/>
      <c r="Q881" s="5"/>
      <c r="R881" s="5"/>
      <c r="S881" s="5"/>
      <c r="T881" s="5"/>
      <c r="U881" s="5"/>
      <c r="V881" s="5"/>
      <c r="W881" s="5"/>
      <c r="X881" s="5"/>
      <c r="Y881" s="5"/>
      <c r="Z881" s="5"/>
      <c r="AA881" s="5"/>
      <c r="AB881" s="5"/>
    </row>
    <row r="882" ht="15.75" customHeight="1">
      <c r="A882" s="5"/>
      <c r="B882" s="5"/>
      <c r="C882" s="5"/>
      <c r="D882" s="5"/>
      <c r="E882" s="5"/>
      <c r="F882" s="5"/>
      <c r="G882" s="129"/>
      <c r="H882" s="5"/>
      <c r="I882" s="5"/>
      <c r="J882" s="5"/>
      <c r="K882" s="5"/>
      <c r="L882" s="5"/>
      <c r="M882" s="5"/>
      <c r="N882" s="5"/>
      <c r="O882" s="5"/>
      <c r="P882" s="5"/>
      <c r="Q882" s="5"/>
      <c r="R882" s="5"/>
      <c r="S882" s="5"/>
      <c r="T882" s="5"/>
      <c r="U882" s="5"/>
      <c r="V882" s="5"/>
      <c r="W882" s="5"/>
      <c r="X882" s="5"/>
      <c r="Y882" s="5"/>
      <c r="Z882" s="5"/>
      <c r="AA882" s="5"/>
      <c r="AB882" s="5"/>
    </row>
    <row r="883" ht="15.75" customHeight="1">
      <c r="A883" s="5"/>
      <c r="B883" s="5"/>
      <c r="C883" s="5"/>
      <c r="D883" s="5"/>
      <c r="E883" s="5"/>
      <c r="F883" s="5"/>
      <c r="G883" s="129"/>
      <c r="H883" s="5"/>
      <c r="I883" s="5"/>
      <c r="J883" s="5"/>
      <c r="K883" s="5"/>
      <c r="L883" s="5"/>
      <c r="M883" s="5"/>
      <c r="N883" s="5"/>
      <c r="O883" s="5"/>
      <c r="P883" s="5"/>
      <c r="Q883" s="5"/>
      <c r="R883" s="5"/>
      <c r="S883" s="5"/>
      <c r="T883" s="5"/>
      <c r="U883" s="5"/>
      <c r="V883" s="5"/>
      <c r="W883" s="5"/>
      <c r="X883" s="5"/>
      <c r="Y883" s="5"/>
      <c r="Z883" s="5"/>
      <c r="AA883" s="5"/>
      <c r="AB883" s="5"/>
    </row>
    <row r="884" ht="15.75" customHeight="1">
      <c r="A884" s="5"/>
      <c r="B884" s="5"/>
      <c r="C884" s="5"/>
      <c r="D884" s="5"/>
      <c r="E884" s="5"/>
      <c r="F884" s="5"/>
      <c r="G884" s="129"/>
      <c r="H884" s="5"/>
      <c r="I884" s="5"/>
      <c r="J884" s="5"/>
      <c r="K884" s="5"/>
      <c r="L884" s="5"/>
      <c r="M884" s="5"/>
      <c r="N884" s="5"/>
      <c r="O884" s="5"/>
      <c r="P884" s="5"/>
      <c r="Q884" s="5"/>
      <c r="R884" s="5"/>
      <c r="S884" s="5"/>
      <c r="T884" s="5"/>
      <c r="U884" s="5"/>
      <c r="V884" s="5"/>
      <c r="W884" s="5"/>
      <c r="X884" s="5"/>
      <c r="Y884" s="5"/>
      <c r="Z884" s="5"/>
      <c r="AA884" s="5"/>
      <c r="AB884" s="5"/>
    </row>
    <row r="885" ht="15.75" customHeight="1">
      <c r="A885" s="5"/>
      <c r="B885" s="5"/>
      <c r="C885" s="5"/>
      <c r="D885" s="5"/>
      <c r="E885" s="5"/>
      <c r="F885" s="5"/>
      <c r="G885" s="129"/>
      <c r="H885" s="5"/>
      <c r="I885" s="5"/>
      <c r="J885" s="5"/>
      <c r="K885" s="5"/>
      <c r="L885" s="5"/>
      <c r="M885" s="5"/>
      <c r="N885" s="5"/>
      <c r="O885" s="5"/>
      <c r="P885" s="5"/>
      <c r="Q885" s="5"/>
      <c r="R885" s="5"/>
      <c r="S885" s="5"/>
      <c r="T885" s="5"/>
      <c r="U885" s="5"/>
      <c r="V885" s="5"/>
      <c r="W885" s="5"/>
      <c r="X885" s="5"/>
      <c r="Y885" s="5"/>
      <c r="Z885" s="5"/>
      <c r="AA885" s="5"/>
      <c r="AB885" s="5"/>
    </row>
    <row r="886" ht="15.75" customHeight="1">
      <c r="A886" s="5"/>
      <c r="B886" s="5"/>
      <c r="C886" s="5"/>
      <c r="D886" s="5"/>
      <c r="E886" s="5"/>
      <c r="F886" s="5"/>
      <c r="G886" s="129"/>
      <c r="H886" s="5"/>
      <c r="I886" s="5"/>
      <c r="J886" s="5"/>
      <c r="K886" s="5"/>
      <c r="L886" s="5"/>
      <c r="M886" s="5"/>
      <c r="N886" s="5"/>
      <c r="O886" s="5"/>
      <c r="P886" s="5"/>
      <c r="Q886" s="5"/>
      <c r="R886" s="5"/>
      <c r="S886" s="5"/>
      <c r="T886" s="5"/>
      <c r="U886" s="5"/>
      <c r="V886" s="5"/>
      <c r="W886" s="5"/>
      <c r="X886" s="5"/>
      <c r="Y886" s="5"/>
      <c r="Z886" s="5"/>
      <c r="AA886" s="5"/>
      <c r="AB886" s="5"/>
    </row>
    <row r="887" ht="15.75" customHeight="1">
      <c r="A887" s="5"/>
      <c r="B887" s="5"/>
      <c r="C887" s="5"/>
      <c r="D887" s="5"/>
      <c r="E887" s="5"/>
      <c r="F887" s="5"/>
      <c r="G887" s="129"/>
      <c r="H887" s="5"/>
      <c r="I887" s="5"/>
      <c r="J887" s="5"/>
      <c r="K887" s="5"/>
      <c r="L887" s="5"/>
      <c r="M887" s="5"/>
      <c r="N887" s="5"/>
      <c r="O887" s="5"/>
      <c r="P887" s="5"/>
      <c r="Q887" s="5"/>
      <c r="R887" s="5"/>
      <c r="S887" s="5"/>
      <c r="T887" s="5"/>
      <c r="U887" s="5"/>
      <c r="V887" s="5"/>
      <c r="W887" s="5"/>
      <c r="X887" s="5"/>
      <c r="Y887" s="5"/>
      <c r="Z887" s="5"/>
      <c r="AA887" s="5"/>
      <c r="AB887" s="5"/>
    </row>
    <row r="888" ht="15.75" customHeight="1">
      <c r="A888" s="5"/>
      <c r="B888" s="5"/>
      <c r="C888" s="5"/>
      <c r="D888" s="5"/>
      <c r="E888" s="5"/>
      <c r="F888" s="5"/>
      <c r="G888" s="129"/>
      <c r="H888" s="5"/>
      <c r="I888" s="5"/>
      <c r="J888" s="5"/>
      <c r="K888" s="5"/>
      <c r="L888" s="5"/>
      <c r="M888" s="5"/>
      <c r="N888" s="5"/>
      <c r="O888" s="5"/>
      <c r="P888" s="5"/>
      <c r="Q888" s="5"/>
      <c r="R888" s="5"/>
      <c r="S888" s="5"/>
      <c r="T888" s="5"/>
      <c r="U888" s="5"/>
      <c r="V888" s="5"/>
      <c r="W888" s="5"/>
      <c r="X888" s="5"/>
      <c r="Y888" s="5"/>
      <c r="Z888" s="5"/>
      <c r="AA888" s="5"/>
      <c r="AB888" s="5"/>
    </row>
    <row r="889" ht="15.75" customHeight="1">
      <c r="A889" s="5"/>
      <c r="B889" s="5"/>
      <c r="C889" s="5"/>
      <c r="D889" s="5"/>
      <c r="E889" s="5"/>
      <c r="F889" s="5"/>
      <c r="G889" s="129"/>
      <c r="H889" s="5"/>
      <c r="I889" s="5"/>
      <c r="J889" s="5"/>
      <c r="K889" s="5"/>
      <c r="L889" s="5"/>
      <c r="M889" s="5"/>
      <c r="N889" s="5"/>
      <c r="O889" s="5"/>
      <c r="P889" s="5"/>
      <c r="Q889" s="5"/>
      <c r="R889" s="5"/>
      <c r="S889" s="5"/>
      <c r="T889" s="5"/>
      <c r="U889" s="5"/>
      <c r="V889" s="5"/>
      <c r="W889" s="5"/>
      <c r="X889" s="5"/>
      <c r="Y889" s="5"/>
      <c r="Z889" s="5"/>
      <c r="AA889" s="5"/>
      <c r="AB889" s="5"/>
    </row>
    <row r="890" ht="15.75" customHeight="1">
      <c r="A890" s="5"/>
      <c r="B890" s="5"/>
      <c r="C890" s="5"/>
      <c r="D890" s="5"/>
      <c r="E890" s="5"/>
      <c r="F890" s="5"/>
      <c r="G890" s="129"/>
      <c r="H890" s="5"/>
      <c r="I890" s="5"/>
      <c r="J890" s="5"/>
      <c r="K890" s="5"/>
      <c r="L890" s="5"/>
      <c r="M890" s="5"/>
      <c r="N890" s="5"/>
      <c r="O890" s="5"/>
      <c r="P890" s="5"/>
      <c r="Q890" s="5"/>
      <c r="R890" s="5"/>
      <c r="S890" s="5"/>
      <c r="T890" s="5"/>
      <c r="U890" s="5"/>
      <c r="V890" s="5"/>
      <c r="W890" s="5"/>
      <c r="X890" s="5"/>
      <c r="Y890" s="5"/>
      <c r="Z890" s="5"/>
      <c r="AA890" s="5"/>
      <c r="AB890" s="5"/>
    </row>
    <row r="891" ht="15.75" customHeight="1">
      <c r="A891" s="5"/>
      <c r="B891" s="5"/>
      <c r="C891" s="5"/>
      <c r="D891" s="5"/>
      <c r="E891" s="5"/>
      <c r="F891" s="5"/>
      <c r="G891" s="129"/>
      <c r="H891" s="5"/>
      <c r="I891" s="5"/>
      <c r="J891" s="5"/>
      <c r="K891" s="5"/>
      <c r="L891" s="5"/>
      <c r="M891" s="5"/>
      <c r="N891" s="5"/>
      <c r="O891" s="5"/>
      <c r="P891" s="5"/>
      <c r="Q891" s="5"/>
      <c r="R891" s="5"/>
      <c r="S891" s="5"/>
      <c r="T891" s="5"/>
      <c r="U891" s="5"/>
      <c r="V891" s="5"/>
      <c r="W891" s="5"/>
      <c r="X891" s="5"/>
      <c r="Y891" s="5"/>
      <c r="Z891" s="5"/>
      <c r="AA891" s="5"/>
      <c r="AB891" s="5"/>
    </row>
    <row r="892" ht="15.75" customHeight="1">
      <c r="A892" s="5"/>
      <c r="B892" s="5"/>
      <c r="C892" s="5"/>
      <c r="D892" s="5"/>
      <c r="E892" s="5"/>
      <c r="F892" s="5"/>
      <c r="G892" s="129"/>
      <c r="H892" s="5"/>
      <c r="I892" s="5"/>
      <c r="J892" s="5"/>
      <c r="K892" s="5"/>
      <c r="L892" s="5"/>
      <c r="M892" s="5"/>
      <c r="N892" s="5"/>
      <c r="O892" s="5"/>
      <c r="P892" s="5"/>
      <c r="Q892" s="5"/>
      <c r="R892" s="5"/>
      <c r="S892" s="5"/>
      <c r="T892" s="5"/>
      <c r="U892" s="5"/>
      <c r="V892" s="5"/>
      <c r="W892" s="5"/>
      <c r="X892" s="5"/>
      <c r="Y892" s="5"/>
      <c r="Z892" s="5"/>
      <c r="AA892" s="5"/>
      <c r="AB892" s="5"/>
    </row>
    <row r="893" ht="15.75" customHeight="1">
      <c r="A893" s="5"/>
      <c r="B893" s="5"/>
      <c r="C893" s="5"/>
      <c r="D893" s="5"/>
      <c r="E893" s="5"/>
      <c r="F893" s="5"/>
      <c r="G893" s="129"/>
      <c r="H893" s="5"/>
      <c r="I893" s="5"/>
      <c r="J893" s="5"/>
      <c r="K893" s="5"/>
      <c r="L893" s="5"/>
      <c r="M893" s="5"/>
      <c r="N893" s="5"/>
      <c r="O893" s="5"/>
      <c r="P893" s="5"/>
      <c r="Q893" s="5"/>
      <c r="R893" s="5"/>
      <c r="S893" s="5"/>
      <c r="T893" s="5"/>
      <c r="U893" s="5"/>
      <c r="V893" s="5"/>
      <c r="W893" s="5"/>
      <c r="X893" s="5"/>
      <c r="Y893" s="5"/>
      <c r="Z893" s="5"/>
      <c r="AA893" s="5"/>
      <c r="AB893" s="5"/>
    </row>
    <row r="894" ht="15.75" customHeight="1">
      <c r="A894" s="5"/>
      <c r="B894" s="5"/>
      <c r="C894" s="5"/>
      <c r="D894" s="5"/>
      <c r="E894" s="5"/>
      <c r="F894" s="5"/>
      <c r="G894" s="129"/>
      <c r="H894" s="5"/>
      <c r="I894" s="5"/>
      <c r="J894" s="5"/>
      <c r="K894" s="5"/>
      <c r="L894" s="5"/>
      <c r="M894" s="5"/>
      <c r="N894" s="5"/>
      <c r="O894" s="5"/>
      <c r="P894" s="5"/>
      <c r="Q894" s="5"/>
      <c r="R894" s="5"/>
      <c r="S894" s="5"/>
      <c r="T894" s="5"/>
      <c r="U894" s="5"/>
      <c r="V894" s="5"/>
      <c r="W894" s="5"/>
      <c r="X894" s="5"/>
      <c r="Y894" s="5"/>
      <c r="Z894" s="5"/>
      <c r="AA894" s="5"/>
      <c r="AB894" s="5"/>
    </row>
    <row r="895" ht="15.75" customHeight="1">
      <c r="A895" s="5"/>
      <c r="B895" s="5"/>
      <c r="C895" s="5"/>
      <c r="D895" s="5"/>
      <c r="E895" s="5"/>
      <c r="F895" s="5"/>
      <c r="G895" s="129"/>
      <c r="H895" s="5"/>
      <c r="I895" s="5"/>
      <c r="J895" s="5"/>
      <c r="K895" s="5"/>
      <c r="L895" s="5"/>
      <c r="M895" s="5"/>
      <c r="N895" s="5"/>
      <c r="O895" s="5"/>
      <c r="P895" s="5"/>
      <c r="Q895" s="5"/>
      <c r="R895" s="5"/>
      <c r="S895" s="5"/>
      <c r="T895" s="5"/>
      <c r="U895" s="5"/>
      <c r="V895" s="5"/>
      <c r="W895" s="5"/>
      <c r="X895" s="5"/>
      <c r="Y895" s="5"/>
      <c r="Z895" s="5"/>
      <c r="AA895" s="5"/>
      <c r="AB895" s="5"/>
    </row>
    <row r="896" ht="15.75" customHeight="1">
      <c r="A896" s="5"/>
      <c r="B896" s="5"/>
      <c r="C896" s="5"/>
      <c r="D896" s="5"/>
      <c r="E896" s="5"/>
      <c r="F896" s="5"/>
      <c r="G896" s="129"/>
      <c r="H896" s="5"/>
      <c r="I896" s="5"/>
      <c r="J896" s="5"/>
      <c r="K896" s="5"/>
      <c r="L896" s="5"/>
      <c r="M896" s="5"/>
      <c r="N896" s="5"/>
      <c r="O896" s="5"/>
      <c r="P896" s="5"/>
      <c r="Q896" s="5"/>
      <c r="R896" s="5"/>
      <c r="S896" s="5"/>
      <c r="T896" s="5"/>
      <c r="U896" s="5"/>
      <c r="V896" s="5"/>
      <c r="W896" s="5"/>
      <c r="X896" s="5"/>
      <c r="Y896" s="5"/>
      <c r="Z896" s="5"/>
      <c r="AA896" s="5"/>
      <c r="AB896" s="5"/>
    </row>
    <row r="897" ht="15.75" customHeight="1">
      <c r="A897" s="5"/>
      <c r="B897" s="5"/>
      <c r="C897" s="5"/>
      <c r="D897" s="5"/>
      <c r="E897" s="5"/>
      <c r="F897" s="5"/>
      <c r="G897" s="129"/>
      <c r="H897" s="5"/>
      <c r="I897" s="5"/>
      <c r="J897" s="5"/>
      <c r="K897" s="5"/>
      <c r="L897" s="5"/>
      <c r="M897" s="5"/>
      <c r="N897" s="5"/>
      <c r="O897" s="5"/>
      <c r="P897" s="5"/>
      <c r="Q897" s="5"/>
      <c r="R897" s="5"/>
      <c r="S897" s="5"/>
      <c r="T897" s="5"/>
      <c r="U897" s="5"/>
      <c r="V897" s="5"/>
      <c r="W897" s="5"/>
      <c r="X897" s="5"/>
      <c r="Y897" s="5"/>
      <c r="Z897" s="5"/>
      <c r="AA897" s="5"/>
      <c r="AB897" s="5"/>
    </row>
    <row r="898" ht="15.75" customHeight="1">
      <c r="A898" s="5"/>
      <c r="B898" s="5"/>
      <c r="C898" s="5"/>
      <c r="D898" s="5"/>
      <c r="E898" s="5"/>
      <c r="F898" s="5"/>
      <c r="G898" s="129"/>
      <c r="H898" s="5"/>
      <c r="I898" s="5"/>
      <c r="J898" s="5"/>
      <c r="K898" s="5"/>
      <c r="L898" s="5"/>
      <c r="M898" s="5"/>
      <c r="N898" s="5"/>
      <c r="O898" s="5"/>
      <c r="P898" s="5"/>
      <c r="Q898" s="5"/>
      <c r="R898" s="5"/>
      <c r="S898" s="5"/>
      <c r="T898" s="5"/>
      <c r="U898" s="5"/>
      <c r="V898" s="5"/>
      <c r="W898" s="5"/>
      <c r="X898" s="5"/>
      <c r="Y898" s="5"/>
      <c r="Z898" s="5"/>
      <c r="AA898" s="5"/>
      <c r="AB898" s="5"/>
    </row>
    <row r="899" ht="15.75" customHeight="1">
      <c r="A899" s="5"/>
      <c r="B899" s="5"/>
      <c r="C899" s="5"/>
      <c r="D899" s="5"/>
      <c r="E899" s="5"/>
      <c r="F899" s="5"/>
      <c r="G899" s="129"/>
      <c r="H899" s="5"/>
      <c r="I899" s="5"/>
      <c r="J899" s="5"/>
      <c r="K899" s="5"/>
      <c r="L899" s="5"/>
      <c r="M899" s="5"/>
      <c r="N899" s="5"/>
      <c r="O899" s="5"/>
      <c r="P899" s="5"/>
      <c r="Q899" s="5"/>
      <c r="R899" s="5"/>
      <c r="S899" s="5"/>
      <c r="T899" s="5"/>
      <c r="U899" s="5"/>
      <c r="V899" s="5"/>
      <c r="W899" s="5"/>
      <c r="X899" s="5"/>
      <c r="Y899" s="5"/>
      <c r="Z899" s="5"/>
      <c r="AA899" s="5"/>
      <c r="AB899" s="5"/>
    </row>
    <row r="900" ht="15.75" customHeight="1">
      <c r="A900" s="5"/>
      <c r="B900" s="5"/>
      <c r="C900" s="5"/>
      <c r="D900" s="5"/>
      <c r="E900" s="5"/>
      <c r="F900" s="5"/>
      <c r="G900" s="129"/>
      <c r="H900" s="5"/>
      <c r="I900" s="5"/>
      <c r="J900" s="5"/>
      <c r="K900" s="5"/>
      <c r="L900" s="5"/>
      <c r="M900" s="5"/>
      <c r="N900" s="5"/>
      <c r="O900" s="5"/>
      <c r="P900" s="5"/>
      <c r="Q900" s="5"/>
      <c r="R900" s="5"/>
      <c r="S900" s="5"/>
      <c r="T900" s="5"/>
      <c r="U900" s="5"/>
      <c r="V900" s="5"/>
      <c r="W900" s="5"/>
      <c r="X900" s="5"/>
      <c r="Y900" s="5"/>
      <c r="Z900" s="5"/>
      <c r="AA900" s="5"/>
      <c r="AB900" s="5"/>
    </row>
    <row r="901" ht="15.75" customHeight="1">
      <c r="A901" s="5"/>
      <c r="B901" s="5"/>
      <c r="C901" s="5"/>
      <c r="D901" s="5"/>
      <c r="E901" s="5"/>
      <c r="F901" s="5"/>
      <c r="G901" s="129"/>
      <c r="H901" s="5"/>
      <c r="I901" s="5"/>
      <c r="J901" s="5"/>
      <c r="K901" s="5"/>
      <c r="L901" s="5"/>
      <c r="M901" s="5"/>
      <c r="N901" s="5"/>
      <c r="O901" s="5"/>
      <c r="P901" s="5"/>
      <c r="Q901" s="5"/>
      <c r="R901" s="5"/>
      <c r="S901" s="5"/>
      <c r="T901" s="5"/>
      <c r="U901" s="5"/>
      <c r="V901" s="5"/>
      <c r="W901" s="5"/>
      <c r="X901" s="5"/>
      <c r="Y901" s="5"/>
      <c r="Z901" s="5"/>
      <c r="AA901" s="5"/>
      <c r="AB901" s="5"/>
    </row>
    <row r="902" ht="15.75" customHeight="1">
      <c r="A902" s="5"/>
      <c r="B902" s="5"/>
      <c r="C902" s="5"/>
      <c r="D902" s="5"/>
      <c r="E902" s="5"/>
      <c r="F902" s="5"/>
      <c r="G902" s="129"/>
      <c r="H902" s="5"/>
      <c r="I902" s="5"/>
      <c r="J902" s="5"/>
      <c r="K902" s="5"/>
      <c r="L902" s="5"/>
      <c r="M902" s="5"/>
      <c r="N902" s="5"/>
      <c r="O902" s="5"/>
      <c r="P902" s="5"/>
      <c r="Q902" s="5"/>
      <c r="R902" s="5"/>
      <c r="S902" s="5"/>
      <c r="T902" s="5"/>
      <c r="U902" s="5"/>
      <c r="V902" s="5"/>
      <c r="W902" s="5"/>
      <c r="X902" s="5"/>
      <c r="Y902" s="5"/>
      <c r="Z902" s="5"/>
      <c r="AA902" s="5"/>
      <c r="AB902" s="5"/>
    </row>
    <row r="903" ht="15.75" customHeight="1">
      <c r="A903" s="5"/>
      <c r="B903" s="5"/>
      <c r="C903" s="5"/>
      <c r="D903" s="5"/>
      <c r="E903" s="5"/>
      <c r="F903" s="5"/>
      <c r="G903" s="129"/>
      <c r="H903" s="5"/>
      <c r="I903" s="5"/>
      <c r="J903" s="5"/>
      <c r="K903" s="5"/>
      <c r="L903" s="5"/>
      <c r="M903" s="5"/>
      <c r="N903" s="5"/>
      <c r="O903" s="5"/>
      <c r="P903" s="5"/>
      <c r="Q903" s="5"/>
      <c r="R903" s="5"/>
      <c r="S903" s="5"/>
      <c r="T903" s="5"/>
      <c r="U903" s="5"/>
      <c r="V903" s="5"/>
      <c r="W903" s="5"/>
      <c r="X903" s="5"/>
      <c r="Y903" s="5"/>
      <c r="Z903" s="5"/>
      <c r="AA903" s="5"/>
      <c r="AB903" s="5"/>
    </row>
    <row r="904" ht="15.75" customHeight="1">
      <c r="A904" s="5"/>
      <c r="B904" s="5"/>
      <c r="C904" s="5"/>
      <c r="D904" s="5"/>
      <c r="E904" s="5"/>
      <c r="F904" s="5"/>
      <c r="G904" s="129"/>
      <c r="H904" s="5"/>
      <c r="I904" s="5"/>
      <c r="J904" s="5"/>
      <c r="K904" s="5"/>
      <c r="L904" s="5"/>
      <c r="M904" s="5"/>
      <c r="N904" s="5"/>
      <c r="O904" s="5"/>
      <c r="P904" s="5"/>
      <c r="Q904" s="5"/>
      <c r="R904" s="5"/>
      <c r="S904" s="5"/>
      <c r="T904" s="5"/>
      <c r="U904" s="5"/>
      <c r="V904" s="5"/>
      <c r="W904" s="5"/>
      <c r="X904" s="5"/>
      <c r="Y904" s="5"/>
      <c r="Z904" s="5"/>
      <c r="AA904" s="5"/>
      <c r="AB904" s="5"/>
    </row>
    <row r="905" ht="15.75" customHeight="1">
      <c r="A905" s="5"/>
      <c r="B905" s="5"/>
      <c r="C905" s="5"/>
      <c r="D905" s="5"/>
      <c r="E905" s="5"/>
      <c r="F905" s="5"/>
      <c r="G905" s="129"/>
      <c r="H905" s="5"/>
      <c r="I905" s="5"/>
      <c r="J905" s="5"/>
      <c r="K905" s="5"/>
      <c r="L905" s="5"/>
      <c r="M905" s="5"/>
      <c r="N905" s="5"/>
      <c r="O905" s="5"/>
      <c r="P905" s="5"/>
      <c r="Q905" s="5"/>
      <c r="R905" s="5"/>
      <c r="S905" s="5"/>
      <c r="T905" s="5"/>
      <c r="U905" s="5"/>
      <c r="V905" s="5"/>
      <c r="W905" s="5"/>
      <c r="X905" s="5"/>
      <c r="Y905" s="5"/>
      <c r="Z905" s="5"/>
      <c r="AA905" s="5"/>
      <c r="AB905" s="5"/>
    </row>
    <row r="906" ht="15.75" customHeight="1">
      <c r="A906" s="5"/>
      <c r="B906" s="5"/>
      <c r="C906" s="5"/>
      <c r="D906" s="5"/>
      <c r="E906" s="5"/>
      <c r="F906" s="5"/>
      <c r="G906" s="129"/>
      <c r="H906" s="5"/>
      <c r="I906" s="5"/>
      <c r="J906" s="5"/>
      <c r="K906" s="5"/>
      <c r="L906" s="5"/>
      <c r="M906" s="5"/>
      <c r="N906" s="5"/>
      <c r="O906" s="5"/>
      <c r="P906" s="5"/>
      <c r="Q906" s="5"/>
      <c r="R906" s="5"/>
      <c r="S906" s="5"/>
      <c r="T906" s="5"/>
      <c r="U906" s="5"/>
      <c r="V906" s="5"/>
      <c r="W906" s="5"/>
      <c r="X906" s="5"/>
      <c r="Y906" s="5"/>
      <c r="Z906" s="5"/>
      <c r="AA906" s="5"/>
      <c r="AB906" s="5"/>
    </row>
    <row r="907" ht="15.75" customHeight="1">
      <c r="A907" s="5"/>
      <c r="B907" s="5"/>
      <c r="C907" s="5"/>
      <c r="D907" s="5"/>
      <c r="E907" s="5"/>
      <c r="F907" s="5"/>
      <c r="G907" s="129"/>
      <c r="H907" s="5"/>
      <c r="I907" s="5"/>
      <c r="J907" s="5"/>
      <c r="K907" s="5"/>
      <c r="L907" s="5"/>
      <c r="M907" s="5"/>
      <c r="N907" s="5"/>
      <c r="O907" s="5"/>
      <c r="P907" s="5"/>
      <c r="Q907" s="5"/>
      <c r="R907" s="5"/>
      <c r="S907" s="5"/>
      <c r="T907" s="5"/>
      <c r="U907" s="5"/>
      <c r="V907" s="5"/>
      <c r="W907" s="5"/>
      <c r="X907" s="5"/>
      <c r="Y907" s="5"/>
      <c r="Z907" s="5"/>
      <c r="AA907" s="5"/>
      <c r="AB907" s="5"/>
    </row>
    <row r="908" ht="15.75" customHeight="1">
      <c r="A908" s="5"/>
      <c r="B908" s="5"/>
      <c r="C908" s="5"/>
      <c r="D908" s="5"/>
      <c r="E908" s="5"/>
      <c r="F908" s="5"/>
      <c r="G908" s="129"/>
      <c r="H908" s="5"/>
      <c r="I908" s="5"/>
      <c r="J908" s="5"/>
      <c r="K908" s="5"/>
      <c r="L908" s="5"/>
      <c r="M908" s="5"/>
      <c r="N908" s="5"/>
      <c r="O908" s="5"/>
      <c r="P908" s="5"/>
      <c r="Q908" s="5"/>
      <c r="R908" s="5"/>
      <c r="S908" s="5"/>
      <c r="T908" s="5"/>
      <c r="U908" s="5"/>
      <c r="V908" s="5"/>
      <c r="W908" s="5"/>
      <c r="X908" s="5"/>
      <c r="Y908" s="5"/>
      <c r="Z908" s="5"/>
      <c r="AA908" s="5"/>
      <c r="AB908" s="5"/>
    </row>
    <row r="909" ht="15.75" customHeight="1">
      <c r="A909" s="5"/>
      <c r="B909" s="5"/>
      <c r="C909" s="5"/>
      <c r="D909" s="5"/>
      <c r="E909" s="5"/>
      <c r="F909" s="5"/>
      <c r="G909" s="129"/>
      <c r="H909" s="5"/>
      <c r="I909" s="5"/>
      <c r="J909" s="5"/>
      <c r="K909" s="5"/>
      <c r="L909" s="5"/>
      <c r="M909" s="5"/>
      <c r="N909" s="5"/>
      <c r="O909" s="5"/>
      <c r="P909" s="5"/>
      <c r="Q909" s="5"/>
      <c r="R909" s="5"/>
      <c r="S909" s="5"/>
      <c r="T909" s="5"/>
      <c r="U909" s="5"/>
      <c r="V909" s="5"/>
      <c r="W909" s="5"/>
      <c r="X909" s="5"/>
      <c r="Y909" s="5"/>
      <c r="Z909" s="5"/>
      <c r="AA909" s="5"/>
      <c r="AB909" s="5"/>
    </row>
    <row r="910" ht="15.75" customHeight="1">
      <c r="A910" s="5"/>
      <c r="B910" s="5"/>
      <c r="C910" s="5"/>
      <c r="D910" s="5"/>
      <c r="E910" s="5"/>
      <c r="F910" s="5"/>
      <c r="G910" s="129"/>
      <c r="H910" s="5"/>
      <c r="I910" s="5"/>
      <c r="J910" s="5"/>
      <c r="K910" s="5"/>
      <c r="L910" s="5"/>
      <c r="M910" s="5"/>
      <c r="N910" s="5"/>
      <c r="O910" s="5"/>
      <c r="P910" s="5"/>
      <c r="Q910" s="5"/>
      <c r="R910" s="5"/>
      <c r="S910" s="5"/>
      <c r="T910" s="5"/>
      <c r="U910" s="5"/>
      <c r="V910" s="5"/>
      <c r="W910" s="5"/>
      <c r="X910" s="5"/>
      <c r="Y910" s="5"/>
      <c r="Z910" s="5"/>
      <c r="AA910" s="5"/>
      <c r="AB910" s="5"/>
    </row>
    <row r="911" ht="15.75" customHeight="1">
      <c r="A911" s="5"/>
      <c r="B911" s="5"/>
      <c r="C911" s="5"/>
      <c r="D911" s="5"/>
      <c r="E911" s="5"/>
      <c r="F911" s="5"/>
      <c r="G911" s="129"/>
      <c r="H911" s="5"/>
      <c r="I911" s="5"/>
      <c r="J911" s="5"/>
      <c r="K911" s="5"/>
      <c r="L911" s="5"/>
      <c r="M911" s="5"/>
      <c r="N911" s="5"/>
      <c r="O911" s="5"/>
      <c r="P911" s="5"/>
      <c r="Q911" s="5"/>
      <c r="R911" s="5"/>
      <c r="S911" s="5"/>
      <c r="T911" s="5"/>
      <c r="U911" s="5"/>
      <c r="V911" s="5"/>
      <c r="W911" s="5"/>
      <c r="X911" s="5"/>
      <c r="Y911" s="5"/>
      <c r="Z911" s="5"/>
      <c r="AA911" s="5"/>
      <c r="AB911" s="5"/>
    </row>
    <row r="912" ht="15.75" customHeight="1">
      <c r="A912" s="5"/>
      <c r="B912" s="5"/>
      <c r="C912" s="5"/>
      <c r="D912" s="5"/>
      <c r="E912" s="5"/>
      <c r="F912" s="5"/>
      <c r="G912" s="129"/>
      <c r="H912" s="5"/>
      <c r="I912" s="5"/>
      <c r="J912" s="5"/>
      <c r="K912" s="5"/>
      <c r="L912" s="5"/>
      <c r="M912" s="5"/>
      <c r="N912" s="5"/>
      <c r="O912" s="5"/>
      <c r="P912" s="5"/>
      <c r="Q912" s="5"/>
      <c r="R912" s="5"/>
      <c r="S912" s="5"/>
      <c r="T912" s="5"/>
      <c r="U912" s="5"/>
      <c r="V912" s="5"/>
      <c r="W912" s="5"/>
      <c r="X912" s="5"/>
      <c r="Y912" s="5"/>
      <c r="Z912" s="5"/>
      <c r="AA912" s="5"/>
      <c r="AB912" s="5"/>
    </row>
    <row r="913" ht="15.75" customHeight="1">
      <c r="A913" s="5"/>
      <c r="B913" s="5"/>
      <c r="C913" s="5"/>
      <c r="D913" s="5"/>
      <c r="E913" s="5"/>
      <c r="F913" s="5"/>
      <c r="G913" s="129"/>
      <c r="H913" s="5"/>
      <c r="I913" s="5"/>
      <c r="J913" s="5"/>
      <c r="K913" s="5"/>
      <c r="L913" s="5"/>
      <c r="M913" s="5"/>
      <c r="N913" s="5"/>
      <c r="O913" s="5"/>
      <c r="P913" s="5"/>
      <c r="Q913" s="5"/>
      <c r="R913" s="5"/>
      <c r="S913" s="5"/>
      <c r="T913" s="5"/>
      <c r="U913" s="5"/>
      <c r="V913" s="5"/>
      <c r="W913" s="5"/>
      <c r="X913" s="5"/>
      <c r="Y913" s="5"/>
      <c r="Z913" s="5"/>
      <c r="AA913" s="5"/>
      <c r="AB913" s="5"/>
    </row>
    <row r="914" ht="15.75" customHeight="1">
      <c r="A914" s="5"/>
      <c r="B914" s="5"/>
      <c r="C914" s="5"/>
      <c r="D914" s="5"/>
      <c r="E914" s="5"/>
      <c r="F914" s="5"/>
      <c r="G914" s="129"/>
      <c r="H914" s="5"/>
      <c r="I914" s="5"/>
      <c r="J914" s="5"/>
      <c r="K914" s="5"/>
      <c r="L914" s="5"/>
      <c r="M914" s="5"/>
      <c r="N914" s="5"/>
      <c r="O914" s="5"/>
      <c r="P914" s="5"/>
      <c r="Q914" s="5"/>
      <c r="R914" s="5"/>
      <c r="S914" s="5"/>
      <c r="T914" s="5"/>
      <c r="U914" s="5"/>
      <c r="V914" s="5"/>
      <c r="W914" s="5"/>
      <c r="X914" s="5"/>
      <c r="Y914" s="5"/>
      <c r="Z914" s="5"/>
      <c r="AA914" s="5"/>
      <c r="AB914" s="5"/>
    </row>
    <row r="915" ht="15.75" customHeight="1">
      <c r="A915" s="5"/>
      <c r="B915" s="5"/>
      <c r="C915" s="5"/>
      <c r="D915" s="5"/>
      <c r="E915" s="5"/>
      <c r="F915" s="5"/>
      <c r="G915" s="129"/>
      <c r="H915" s="5"/>
      <c r="I915" s="5"/>
      <c r="J915" s="5"/>
      <c r="K915" s="5"/>
      <c r="L915" s="5"/>
      <c r="M915" s="5"/>
      <c r="N915" s="5"/>
      <c r="O915" s="5"/>
      <c r="P915" s="5"/>
      <c r="Q915" s="5"/>
      <c r="R915" s="5"/>
      <c r="S915" s="5"/>
      <c r="T915" s="5"/>
      <c r="U915" s="5"/>
      <c r="V915" s="5"/>
      <c r="W915" s="5"/>
      <c r="X915" s="5"/>
      <c r="Y915" s="5"/>
      <c r="Z915" s="5"/>
      <c r="AA915" s="5"/>
      <c r="AB915" s="5"/>
    </row>
    <row r="916" ht="15.75" customHeight="1">
      <c r="A916" s="5"/>
      <c r="B916" s="5"/>
      <c r="C916" s="5"/>
      <c r="D916" s="5"/>
      <c r="E916" s="5"/>
      <c r="F916" s="5"/>
      <c r="G916" s="129"/>
      <c r="H916" s="5"/>
      <c r="I916" s="5"/>
      <c r="J916" s="5"/>
      <c r="K916" s="5"/>
      <c r="L916" s="5"/>
      <c r="M916" s="5"/>
      <c r="N916" s="5"/>
      <c r="O916" s="5"/>
      <c r="P916" s="5"/>
      <c r="Q916" s="5"/>
      <c r="R916" s="5"/>
      <c r="S916" s="5"/>
      <c r="T916" s="5"/>
      <c r="U916" s="5"/>
      <c r="V916" s="5"/>
      <c r="W916" s="5"/>
      <c r="X916" s="5"/>
      <c r="Y916" s="5"/>
      <c r="Z916" s="5"/>
      <c r="AA916" s="5"/>
      <c r="AB916" s="5"/>
    </row>
    <row r="917" ht="15.75" customHeight="1">
      <c r="A917" s="5"/>
      <c r="B917" s="5"/>
      <c r="C917" s="5"/>
      <c r="D917" s="5"/>
      <c r="E917" s="5"/>
      <c r="F917" s="5"/>
      <c r="G917" s="129"/>
      <c r="H917" s="5"/>
      <c r="I917" s="5"/>
      <c r="J917" s="5"/>
      <c r="K917" s="5"/>
      <c r="L917" s="5"/>
      <c r="M917" s="5"/>
      <c r="N917" s="5"/>
      <c r="O917" s="5"/>
      <c r="P917" s="5"/>
      <c r="Q917" s="5"/>
      <c r="R917" s="5"/>
      <c r="S917" s="5"/>
      <c r="T917" s="5"/>
      <c r="U917" s="5"/>
      <c r="V917" s="5"/>
      <c r="W917" s="5"/>
      <c r="X917" s="5"/>
      <c r="Y917" s="5"/>
      <c r="Z917" s="5"/>
      <c r="AA917" s="5"/>
      <c r="AB917" s="5"/>
    </row>
    <row r="918" ht="15.75" customHeight="1">
      <c r="A918" s="5"/>
      <c r="B918" s="5"/>
      <c r="C918" s="5"/>
      <c r="D918" s="5"/>
      <c r="E918" s="5"/>
      <c r="F918" s="5"/>
      <c r="G918" s="129"/>
      <c r="H918" s="5"/>
      <c r="I918" s="5"/>
      <c r="J918" s="5"/>
      <c r="K918" s="5"/>
      <c r="L918" s="5"/>
      <c r="M918" s="5"/>
      <c r="N918" s="5"/>
      <c r="O918" s="5"/>
      <c r="P918" s="5"/>
      <c r="Q918" s="5"/>
      <c r="R918" s="5"/>
      <c r="S918" s="5"/>
      <c r="T918" s="5"/>
      <c r="U918" s="5"/>
      <c r="V918" s="5"/>
      <c r="W918" s="5"/>
      <c r="X918" s="5"/>
      <c r="Y918" s="5"/>
      <c r="Z918" s="5"/>
      <c r="AA918" s="5"/>
      <c r="AB918" s="5"/>
    </row>
    <row r="919" ht="15.75" customHeight="1">
      <c r="A919" s="5"/>
      <c r="B919" s="5"/>
      <c r="C919" s="5"/>
      <c r="D919" s="5"/>
      <c r="E919" s="5"/>
      <c r="F919" s="5"/>
      <c r="G919" s="129"/>
      <c r="H919" s="5"/>
      <c r="I919" s="5"/>
      <c r="J919" s="5"/>
      <c r="K919" s="5"/>
      <c r="L919" s="5"/>
      <c r="M919" s="5"/>
      <c r="N919" s="5"/>
      <c r="O919" s="5"/>
      <c r="P919" s="5"/>
      <c r="Q919" s="5"/>
      <c r="R919" s="5"/>
      <c r="S919" s="5"/>
      <c r="T919" s="5"/>
      <c r="U919" s="5"/>
      <c r="V919" s="5"/>
      <c r="W919" s="5"/>
      <c r="X919" s="5"/>
      <c r="Y919" s="5"/>
      <c r="Z919" s="5"/>
      <c r="AA919" s="5"/>
      <c r="AB919" s="5"/>
    </row>
    <row r="920" ht="15.75" customHeight="1">
      <c r="A920" s="5"/>
      <c r="B920" s="5"/>
      <c r="C920" s="5"/>
      <c r="D920" s="5"/>
      <c r="E920" s="5"/>
      <c r="F920" s="5"/>
      <c r="G920" s="129"/>
      <c r="H920" s="5"/>
      <c r="I920" s="5"/>
      <c r="J920" s="5"/>
      <c r="K920" s="5"/>
      <c r="L920" s="5"/>
      <c r="M920" s="5"/>
      <c r="N920" s="5"/>
      <c r="O920" s="5"/>
      <c r="P920" s="5"/>
      <c r="Q920" s="5"/>
      <c r="R920" s="5"/>
      <c r="S920" s="5"/>
      <c r="T920" s="5"/>
      <c r="U920" s="5"/>
      <c r="V920" s="5"/>
      <c r="W920" s="5"/>
      <c r="X920" s="5"/>
      <c r="Y920" s="5"/>
      <c r="Z920" s="5"/>
      <c r="AA920" s="5"/>
      <c r="AB920" s="5"/>
    </row>
    <row r="921" ht="15.75" customHeight="1">
      <c r="A921" s="5"/>
      <c r="B921" s="5"/>
      <c r="C921" s="5"/>
      <c r="D921" s="5"/>
      <c r="E921" s="5"/>
      <c r="F921" s="5"/>
      <c r="G921" s="129"/>
      <c r="H921" s="5"/>
      <c r="I921" s="5"/>
      <c r="J921" s="5"/>
      <c r="K921" s="5"/>
      <c r="L921" s="5"/>
      <c r="M921" s="5"/>
      <c r="N921" s="5"/>
      <c r="O921" s="5"/>
      <c r="P921" s="5"/>
      <c r="Q921" s="5"/>
      <c r="R921" s="5"/>
      <c r="S921" s="5"/>
      <c r="T921" s="5"/>
      <c r="U921" s="5"/>
      <c r="V921" s="5"/>
      <c r="W921" s="5"/>
      <c r="X921" s="5"/>
      <c r="Y921" s="5"/>
      <c r="Z921" s="5"/>
      <c r="AA921" s="5"/>
      <c r="AB921" s="5"/>
    </row>
    <row r="922" ht="15.75" customHeight="1">
      <c r="A922" s="5"/>
      <c r="B922" s="5"/>
      <c r="C922" s="5"/>
      <c r="D922" s="5"/>
      <c r="E922" s="5"/>
      <c r="F922" s="5"/>
      <c r="G922" s="129"/>
      <c r="H922" s="5"/>
      <c r="I922" s="5"/>
      <c r="J922" s="5"/>
      <c r="K922" s="5"/>
      <c r="L922" s="5"/>
      <c r="M922" s="5"/>
      <c r="N922" s="5"/>
      <c r="O922" s="5"/>
      <c r="P922" s="5"/>
      <c r="Q922" s="5"/>
      <c r="R922" s="5"/>
      <c r="S922" s="5"/>
      <c r="T922" s="5"/>
      <c r="U922" s="5"/>
      <c r="V922" s="5"/>
      <c r="W922" s="5"/>
      <c r="X922" s="5"/>
      <c r="Y922" s="5"/>
      <c r="Z922" s="5"/>
      <c r="AA922" s="5"/>
      <c r="AB922" s="5"/>
    </row>
    <row r="923" ht="15.75" customHeight="1">
      <c r="A923" s="5"/>
      <c r="B923" s="5"/>
      <c r="C923" s="5"/>
      <c r="D923" s="5"/>
      <c r="E923" s="5"/>
      <c r="F923" s="5"/>
      <c r="G923" s="129"/>
      <c r="H923" s="5"/>
      <c r="I923" s="5"/>
      <c r="J923" s="5"/>
      <c r="K923" s="5"/>
      <c r="L923" s="5"/>
      <c r="M923" s="5"/>
      <c r="N923" s="5"/>
      <c r="O923" s="5"/>
      <c r="P923" s="5"/>
      <c r="Q923" s="5"/>
      <c r="R923" s="5"/>
      <c r="S923" s="5"/>
      <c r="T923" s="5"/>
      <c r="U923" s="5"/>
      <c r="V923" s="5"/>
      <c r="W923" s="5"/>
      <c r="X923" s="5"/>
      <c r="Y923" s="5"/>
      <c r="Z923" s="5"/>
      <c r="AA923" s="5"/>
      <c r="AB923" s="5"/>
    </row>
    <row r="924" ht="15.75" customHeight="1">
      <c r="A924" s="5"/>
      <c r="B924" s="5"/>
      <c r="C924" s="5"/>
      <c r="D924" s="5"/>
      <c r="E924" s="5"/>
      <c r="F924" s="5"/>
      <c r="G924" s="129"/>
      <c r="H924" s="5"/>
      <c r="I924" s="5"/>
      <c r="J924" s="5"/>
      <c r="K924" s="5"/>
      <c r="L924" s="5"/>
      <c r="M924" s="5"/>
      <c r="N924" s="5"/>
      <c r="O924" s="5"/>
      <c r="P924" s="5"/>
      <c r="Q924" s="5"/>
      <c r="R924" s="5"/>
      <c r="S924" s="5"/>
      <c r="T924" s="5"/>
      <c r="U924" s="5"/>
      <c r="V924" s="5"/>
      <c r="W924" s="5"/>
      <c r="X924" s="5"/>
      <c r="Y924" s="5"/>
      <c r="Z924" s="5"/>
      <c r="AA924" s="5"/>
      <c r="AB924" s="5"/>
    </row>
    <row r="925" ht="15.75" customHeight="1">
      <c r="A925" s="5"/>
      <c r="B925" s="5"/>
      <c r="C925" s="5"/>
      <c r="D925" s="5"/>
      <c r="E925" s="5"/>
      <c r="F925" s="5"/>
      <c r="G925" s="129"/>
      <c r="H925" s="5"/>
      <c r="I925" s="5"/>
      <c r="J925" s="5"/>
      <c r="K925" s="5"/>
      <c r="L925" s="5"/>
      <c r="M925" s="5"/>
      <c r="N925" s="5"/>
      <c r="O925" s="5"/>
      <c r="P925" s="5"/>
      <c r="Q925" s="5"/>
      <c r="R925" s="5"/>
      <c r="S925" s="5"/>
      <c r="T925" s="5"/>
      <c r="U925" s="5"/>
      <c r="V925" s="5"/>
      <c r="W925" s="5"/>
      <c r="X925" s="5"/>
      <c r="Y925" s="5"/>
      <c r="Z925" s="5"/>
      <c r="AA925" s="5"/>
      <c r="AB925" s="5"/>
    </row>
    <row r="926" ht="15.75" customHeight="1">
      <c r="A926" s="5"/>
      <c r="B926" s="5"/>
      <c r="C926" s="5"/>
      <c r="D926" s="5"/>
      <c r="E926" s="5"/>
      <c r="F926" s="5"/>
      <c r="G926" s="129"/>
      <c r="H926" s="5"/>
      <c r="I926" s="5"/>
      <c r="J926" s="5"/>
      <c r="K926" s="5"/>
      <c r="L926" s="5"/>
      <c r="M926" s="5"/>
      <c r="N926" s="5"/>
      <c r="O926" s="5"/>
      <c r="P926" s="5"/>
      <c r="Q926" s="5"/>
      <c r="R926" s="5"/>
      <c r="S926" s="5"/>
      <c r="T926" s="5"/>
      <c r="U926" s="5"/>
      <c r="V926" s="5"/>
      <c r="W926" s="5"/>
      <c r="X926" s="5"/>
      <c r="Y926" s="5"/>
      <c r="Z926" s="5"/>
      <c r="AA926" s="5"/>
      <c r="AB926" s="5"/>
    </row>
    <row r="927" ht="15.75" customHeight="1">
      <c r="A927" s="5"/>
      <c r="B927" s="5"/>
      <c r="C927" s="5"/>
      <c r="D927" s="5"/>
      <c r="E927" s="5"/>
      <c r="F927" s="5"/>
      <c r="G927" s="129"/>
      <c r="H927" s="5"/>
      <c r="I927" s="5"/>
      <c r="J927" s="5"/>
      <c r="K927" s="5"/>
      <c r="L927" s="5"/>
      <c r="M927" s="5"/>
      <c r="N927" s="5"/>
      <c r="O927" s="5"/>
      <c r="P927" s="5"/>
      <c r="Q927" s="5"/>
      <c r="R927" s="5"/>
      <c r="S927" s="5"/>
      <c r="T927" s="5"/>
      <c r="U927" s="5"/>
      <c r="V927" s="5"/>
      <c r="W927" s="5"/>
      <c r="X927" s="5"/>
      <c r="Y927" s="5"/>
      <c r="Z927" s="5"/>
      <c r="AA927" s="5"/>
      <c r="AB927" s="5"/>
    </row>
    <row r="928" ht="15.75" customHeight="1">
      <c r="A928" s="5"/>
      <c r="B928" s="5"/>
      <c r="C928" s="5"/>
      <c r="D928" s="5"/>
      <c r="E928" s="5"/>
      <c r="F928" s="5"/>
      <c r="G928" s="129"/>
      <c r="H928" s="5"/>
      <c r="I928" s="5"/>
      <c r="J928" s="5"/>
      <c r="K928" s="5"/>
      <c r="L928" s="5"/>
      <c r="M928" s="5"/>
      <c r="N928" s="5"/>
      <c r="O928" s="5"/>
      <c r="P928" s="5"/>
      <c r="Q928" s="5"/>
      <c r="R928" s="5"/>
      <c r="S928" s="5"/>
      <c r="T928" s="5"/>
      <c r="U928" s="5"/>
      <c r="V928" s="5"/>
      <c r="W928" s="5"/>
      <c r="X928" s="5"/>
      <c r="Y928" s="5"/>
      <c r="Z928" s="5"/>
      <c r="AA928" s="5"/>
      <c r="AB928" s="5"/>
    </row>
    <row r="929" ht="15.75" customHeight="1">
      <c r="A929" s="5"/>
      <c r="B929" s="5"/>
      <c r="C929" s="5"/>
      <c r="D929" s="5"/>
      <c r="E929" s="5"/>
      <c r="F929" s="5"/>
      <c r="G929" s="129"/>
      <c r="H929" s="5"/>
      <c r="I929" s="5"/>
      <c r="J929" s="5"/>
      <c r="K929" s="5"/>
      <c r="L929" s="5"/>
      <c r="M929" s="5"/>
      <c r="N929" s="5"/>
      <c r="O929" s="5"/>
      <c r="P929" s="5"/>
      <c r="Q929" s="5"/>
      <c r="R929" s="5"/>
      <c r="S929" s="5"/>
      <c r="T929" s="5"/>
      <c r="U929" s="5"/>
      <c r="V929" s="5"/>
      <c r="W929" s="5"/>
      <c r="X929" s="5"/>
      <c r="Y929" s="5"/>
      <c r="Z929" s="5"/>
      <c r="AA929" s="5"/>
      <c r="AB929" s="5"/>
    </row>
    <row r="930" ht="15.75" customHeight="1">
      <c r="A930" s="5"/>
      <c r="B930" s="5"/>
      <c r="C930" s="5"/>
      <c r="D930" s="5"/>
      <c r="E930" s="5"/>
      <c r="F930" s="5"/>
      <c r="G930" s="129"/>
      <c r="H930" s="5"/>
      <c r="I930" s="5"/>
      <c r="J930" s="5"/>
      <c r="K930" s="5"/>
      <c r="L930" s="5"/>
      <c r="M930" s="5"/>
      <c r="N930" s="5"/>
      <c r="O930" s="5"/>
      <c r="P930" s="5"/>
      <c r="Q930" s="5"/>
      <c r="R930" s="5"/>
      <c r="S930" s="5"/>
      <c r="T930" s="5"/>
      <c r="U930" s="5"/>
      <c r="V930" s="5"/>
      <c r="W930" s="5"/>
      <c r="X930" s="5"/>
      <c r="Y930" s="5"/>
      <c r="Z930" s="5"/>
      <c r="AA930" s="5"/>
      <c r="AB930" s="5"/>
    </row>
    <row r="931" ht="15.75" customHeight="1">
      <c r="A931" s="5"/>
      <c r="B931" s="5"/>
      <c r="C931" s="5"/>
      <c r="D931" s="5"/>
      <c r="E931" s="5"/>
      <c r="F931" s="5"/>
      <c r="G931" s="129"/>
      <c r="H931" s="5"/>
      <c r="I931" s="5"/>
      <c r="J931" s="5"/>
      <c r="K931" s="5"/>
      <c r="L931" s="5"/>
      <c r="M931" s="5"/>
      <c r="N931" s="5"/>
      <c r="O931" s="5"/>
      <c r="P931" s="5"/>
      <c r="Q931" s="5"/>
      <c r="R931" s="5"/>
      <c r="S931" s="5"/>
      <c r="T931" s="5"/>
      <c r="U931" s="5"/>
      <c r="V931" s="5"/>
      <c r="W931" s="5"/>
      <c r="X931" s="5"/>
      <c r="Y931" s="5"/>
      <c r="Z931" s="5"/>
      <c r="AA931" s="5"/>
      <c r="AB931" s="5"/>
    </row>
    <row r="932" ht="15.75" customHeight="1">
      <c r="A932" s="5"/>
      <c r="B932" s="5"/>
      <c r="C932" s="5"/>
      <c r="D932" s="5"/>
      <c r="E932" s="5"/>
      <c r="F932" s="5"/>
      <c r="G932" s="129"/>
      <c r="H932" s="5"/>
      <c r="I932" s="5"/>
      <c r="J932" s="5"/>
      <c r="K932" s="5"/>
      <c r="L932" s="5"/>
      <c r="M932" s="5"/>
      <c r="N932" s="5"/>
      <c r="O932" s="5"/>
      <c r="P932" s="5"/>
      <c r="Q932" s="5"/>
      <c r="R932" s="5"/>
      <c r="S932" s="5"/>
      <c r="T932" s="5"/>
      <c r="U932" s="5"/>
      <c r="V932" s="5"/>
      <c r="W932" s="5"/>
      <c r="X932" s="5"/>
      <c r="Y932" s="5"/>
      <c r="Z932" s="5"/>
      <c r="AA932" s="5"/>
      <c r="AB932" s="5"/>
    </row>
    <row r="933" ht="15.75" customHeight="1">
      <c r="A933" s="5"/>
      <c r="B933" s="5"/>
      <c r="C933" s="5"/>
      <c r="D933" s="5"/>
      <c r="E933" s="5"/>
      <c r="F933" s="5"/>
      <c r="G933" s="129"/>
      <c r="H933" s="5"/>
      <c r="I933" s="5"/>
      <c r="J933" s="5"/>
      <c r="K933" s="5"/>
      <c r="L933" s="5"/>
      <c r="M933" s="5"/>
      <c r="N933" s="5"/>
      <c r="O933" s="5"/>
      <c r="P933" s="5"/>
      <c r="Q933" s="5"/>
      <c r="R933" s="5"/>
      <c r="S933" s="5"/>
      <c r="T933" s="5"/>
      <c r="U933" s="5"/>
      <c r="V933" s="5"/>
      <c r="W933" s="5"/>
      <c r="X933" s="5"/>
      <c r="Y933" s="5"/>
      <c r="Z933" s="5"/>
      <c r="AA933" s="5"/>
      <c r="AB933" s="5"/>
    </row>
    <row r="934" ht="15.75" customHeight="1">
      <c r="A934" s="5"/>
      <c r="B934" s="5"/>
      <c r="C934" s="5"/>
      <c r="D934" s="5"/>
      <c r="E934" s="5"/>
      <c r="F934" s="5"/>
      <c r="G934" s="129"/>
      <c r="H934" s="5"/>
      <c r="I934" s="5"/>
      <c r="J934" s="5"/>
      <c r="K934" s="5"/>
      <c r="L934" s="5"/>
      <c r="M934" s="5"/>
      <c r="N934" s="5"/>
      <c r="O934" s="5"/>
      <c r="P934" s="5"/>
      <c r="Q934" s="5"/>
      <c r="R934" s="5"/>
      <c r="S934" s="5"/>
      <c r="T934" s="5"/>
      <c r="U934" s="5"/>
      <c r="V934" s="5"/>
      <c r="W934" s="5"/>
      <c r="X934" s="5"/>
      <c r="Y934" s="5"/>
      <c r="Z934" s="5"/>
      <c r="AA934" s="5"/>
      <c r="AB934" s="5"/>
    </row>
    <row r="935" ht="15.75" customHeight="1">
      <c r="A935" s="5"/>
      <c r="B935" s="5"/>
      <c r="C935" s="5"/>
      <c r="D935" s="5"/>
      <c r="E935" s="5"/>
      <c r="F935" s="5"/>
      <c r="G935" s="129"/>
      <c r="H935" s="5"/>
      <c r="I935" s="5"/>
      <c r="J935" s="5"/>
      <c r="K935" s="5"/>
      <c r="L935" s="5"/>
      <c r="M935" s="5"/>
      <c r="N935" s="5"/>
      <c r="O935" s="5"/>
      <c r="P935" s="5"/>
      <c r="Q935" s="5"/>
      <c r="R935" s="5"/>
      <c r="S935" s="5"/>
      <c r="T935" s="5"/>
      <c r="U935" s="5"/>
      <c r="V935" s="5"/>
      <c r="W935" s="5"/>
      <c r="X935" s="5"/>
      <c r="Y935" s="5"/>
      <c r="Z935" s="5"/>
      <c r="AA935" s="5"/>
      <c r="AB935" s="5"/>
    </row>
    <row r="936" ht="15.75" customHeight="1">
      <c r="A936" s="5"/>
      <c r="B936" s="5"/>
      <c r="C936" s="5"/>
      <c r="D936" s="5"/>
      <c r="E936" s="5"/>
      <c r="F936" s="5"/>
      <c r="G936" s="129"/>
      <c r="H936" s="5"/>
      <c r="I936" s="5"/>
      <c r="J936" s="5"/>
      <c r="K936" s="5"/>
      <c r="L936" s="5"/>
      <c r="M936" s="5"/>
      <c r="N936" s="5"/>
      <c r="O936" s="5"/>
      <c r="P936" s="5"/>
      <c r="Q936" s="5"/>
      <c r="R936" s="5"/>
      <c r="S936" s="5"/>
      <c r="T936" s="5"/>
      <c r="U936" s="5"/>
      <c r="V936" s="5"/>
      <c r="W936" s="5"/>
      <c r="X936" s="5"/>
      <c r="Y936" s="5"/>
      <c r="Z936" s="5"/>
      <c r="AA936" s="5"/>
      <c r="AB936" s="5"/>
    </row>
    <row r="937" ht="15.75" customHeight="1">
      <c r="A937" s="5"/>
      <c r="B937" s="5"/>
      <c r="C937" s="5"/>
      <c r="D937" s="5"/>
      <c r="E937" s="5"/>
      <c r="F937" s="5"/>
      <c r="G937" s="129"/>
      <c r="H937" s="5"/>
      <c r="I937" s="5"/>
      <c r="J937" s="5"/>
      <c r="K937" s="5"/>
      <c r="L937" s="5"/>
      <c r="M937" s="5"/>
      <c r="N937" s="5"/>
      <c r="O937" s="5"/>
      <c r="P937" s="5"/>
      <c r="Q937" s="5"/>
      <c r="R937" s="5"/>
      <c r="S937" s="5"/>
      <c r="T937" s="5"/>
      <c r="U937" s="5"/>
      <c r="V937" s="5"/>
      <c r="W937" s="5"/>
      <c r="X937" s="5"/>
      <c r="Y937" s="5"/>
      <c r="Z937" s="5"/>
      <c r="AA937" s="5"/>
      <c r="AB937" s="5"/>
    </row>
    <row r="938" ht="15.75" customHeight="1">
      <c r="A938" s="5"/>
      <c r="B938" s="5"/>
      <c r="C938" s="5"/>
      <c r="D938" s="5"/>
      <c r="E938" s="5"/>
      <c r="F938" s="5"/>
      <c r="G938" s="129"/>
      <c r="H938" s="5"/>
      <c r="I938" s="5"/>
      <c r="J938" s="5"/>
      <c r="K938" s="5"/>
      <c r="L938" s="5"/>
      <c r="M938" s="5"/>
      <c r="N938" s="5"/>
      <c r="O938" s="5"/>
      <c r="P938" s="5"/>
      <c r="Q938" s="5"/>
      <c r="R938" s="5"/>
      <c r="S938" s="5"/>
      <c r="T938" s="5"/>
      <c r="U938" s="5"/>
      <c r="V938" s="5"/>
      <c r="W938" s="5"/>
      <c r="X938" s="5"/>
      <c r="Y938" s="5"/>
      <c r="Z938" s="5"/>
      <c r="AA938" s="5"/>
      <c r="AB938" s="5"/>
    </row>
    <row r="939" ht="15.75" customHeight="1">
      <c r="A939" s="5"/>
      <c r="B939" s="5"/>
      <c r="C939" s="5"/>
      <c r="D939" s="5"/>
      <c r="E939" s="5"/>
      <c r="F939" s="5"/>
      <c r="G939" s="129"/>
      <c r="H939" s="5"/>
      <c r="I939" s="5"/>
      <c r="J939" s="5"/>
      <c r="K939" s="5"/>
      <c r="L939" s="5"/>
      <c r="M939" s="5"/>
      <c r="N939" s="5"/>
      <c r="O939" s="5"/>
      <c r="P939" s="5"/>
      <c r="Q939" s="5"/>
      <c r="R939" s="5"/>
      <c r="S939" s="5"/>
      <c r="T939" s="5"/>
      <c r="U939" s="5"/>
      <c r="V939" s="5"/>
      <c r="W939" s="5"/>
      <c r="X939" s="5"/>
      <c r="Y939" s="5"/>
      <c r="Z939" s="5"/>
      <c r="AA939" s="5"/>
      <c r="AB939" s="5"/>
    </row>
    <row r="940" ht="15.75" customHeight="1">
      <c r="A940" s="5"/>
      <c r="B940" s="5"/>
      <c r="C940" s="5"/>
      <c r="D940" s="5"/>
      <c r="E940" s="5"/>
      <c r="F940" s="5"/>
      <c r="G940" s="129"/>
      <c r="H940" s="5"/>
      <c r="I940" s="5"/>
      <c r="J940" s="5"/>
      <c r="K940" s="5"/>
      <c r="L940" s="5"/>
      <c r="M940" s="5"/>
      <c r="N940" s="5"/>
      <c r="O940" s="5"/>
      <c r="P940" s="5"/>
      <c r="Q940" s="5"/>
      <c r="R940" s="5"/>
      <c r="S940" s="5"/>
      <c r="T940" s="5"/>
      <c r="U940" s="5"/>
      <c r="V940" s="5"/>
      <c r="W940" s="5"/>
      <c r="X940" s="5"/>
      <c r="Y940" s="5"/>
      <c r="Z940" s="5"/>
      <c r="AA940" s="5"/>
      <c r="AB940" s="5"/>
    </row>
    <row r="941" ht="15.75" customHeight="1">
      <c r="A941" s="5"/>
      <c r="B941" s="5"/>
      <c r="C941" s="5"/>
      <c r="D941" s="5"/>
      <c r="E941" s="5"/>
      <c r="F941" s="5"/>
      <c r="G941" s="129"/>
      <c r="H941" s="5"/>
      <c r="I941" s="5"/>
      <c r="J941" s="5"/>
      <c r="K941" s="5"/>
      <c r="L941" s="5"/>
      <c r="M941" s="5"/>
      <c r="N941" s="5"/>
      <c r="O941" s="5"/>
      <c r="P941" s="5"/>
      <c r="Q941" s="5"/>
      <c r="R941" s="5"/>
      <c r="S941" s="5"/>
      <c r="T941" s="5"/>
      <c r="U941" s="5"/>
      <c r="V941" s="5"/>
      <c r="W941" s="5"/>
      <c r="X941" s="5"/>
      <c r="Y941" s="5"/>
      <c r="Z941" s="5"/>
      <c r="AA941" s="5"/>
      <c r="AB941" s="5"/>
    </row>
    <row r="942" ht="15.75" customHeight="1">
      <c r="A942" s="5"/>
      <c r="B942" s="5"/>
      <c r="C942" s="5"/>
      <c r="D942" s="5"/>
      <c r="E942" s="5"/>
      <c r="F942" s="5"/>
      <c r="G942" s="129"/>
      <c r="H942" s="5"/>
      <c r="I942" s="5"/>
      <c r="J942" s="5"/>
      <c r="K942" s="5"/>
      <c r="L942" s="5"/>
      <c r="M942" s="5"/>
      <c r="N942" s="5"/>
      <c r="O942" s="5"/>
      <c r="P942" s="5"/>
      <c r="Q942" s="5"/>
      <c r="R942" s="5"/>
      <c r="S942" s="5"/>
      <c r="T942" s="5"/>
      <c r="U942" s="5"/>
      <c r="V942" s="5"/>
      <c r="W942" s="5"/>
      <c r="X942" s="5"/>
      <c r="Y942" s="5"/>
      <c r="Z942" s="5"/>
      <c r="AA942" s="5"/>
      <c r="AB942" s="5"/>
    </row>
    <row r="943" ht="15.75" customHeight="1">
      <c r="A943" s="5"/>
      <c r="B943" s="5"/>
      <c r="C943" s="5"/>
      <c r="D943" s="5"/>
      <c r="E943" s="5"/>
      <c r="F943" s="5"/>
      <c r="G943" s="129"/>
      <c r="H943" s="5"/>
      <c r="I943" s="5"/>
      <c r="J943" s="5"/>
      <c r="K943" s="5"/>
      <c r="L943" s="5"/>
      <c r="M943" s="5"/>
      <c r="N943" s="5"/>
      <c r="O943" s="5"/>
      <c r="P943" s="5"/>
      <c r="Q943" s="5"/>
      <c r="R943" s="5"/>
      <c r="S943" s="5"/>
      <c r="T943" s="5"/>
      <c r="U943" s="5"/>
      <c r="V943" s="5"/>
      <c r="W943" s="5"/>
      <c r="X943" s="5"/>
      <c r="Y943" s="5"/>
      <c r="Z943" s="5"/>
      <c r="AA943" s="5"/>
      <c r="AB943" s="5"/>
    </row>
    <row r="944" ht="15.75" customHeight="1">
      <c r="A944" s="5"/>
      <c r="B944" s="5"/>
      <c r="C944" s="5"/>
      <c r="D944" s="5"/>
      <c r="E944" s="5"/>
      <c r="F944" s="5"/>
      <c r="G944" s="129"/>
      <c r="H944" s="5"/>
      <c r="I944" s="5"/>
      <c r="J944" s="5"/>
      <c r="K944" s="5"/>
      <c r="L944" s="5"/>
      <c r="M944" s="5"/>
      <c r="N944" s="5"/>
      <c r="O944" s="5"/>
      <c r="P944" s="5"/>
      <c r="Q944" s="5"/>
      <c r="R944" s="5"/>
      <c r="S944" s="5"/>
      <c r="T944" s="5"/>
      <c r="U944" s="5"/>
      <c r="V944" s="5"/>
      <c r="W944" s="5"/>
      <c r="X944" s="5"/>
      <c r="Y944" s="5"/>
      <c r="Z944" s="5"/>
      <c r="AA944" s="5"/>
      <c r="AB944" s="5"/>
    </row>
    <row r="945" ht="15.75" customHeight="1">
      <c r="A945" s="5"/>
      <c r="B945" s="5"/>
      <c r="C945" s="5"/>
      <c r="D945" s="5"/>
      <c r="E945" s="5"/>
      <c r="F945" s="5"/>
      <c r="G945" s="129"/>
      <c r="H945" s="5"/>
      <c r="I945" s="5"/>
      <c r="J945" s="5"/>
      <c r="K945" s="5"/>
      <c r="L945" s="5"/>
      <c r="M945" s="5"/>
      <c r="N945" s="5"/>
      <c r="O945" s="5"/>
      <c r="P945" s="5"/>
      <c r="Q945" s="5"/>
      <c r="R945" s="5"/>
      <c r="S945" s="5"/>
      <c r="T945" s="5"/>
      <c r="U945" s="5"/>
      <c r="V945" s="5"/>
      <c r="W945" s="5"/>
      <c r="X945" s="5"/>
      <c r="Y945" s="5"/>
      <c r="Z945" s="5"/>
      <c r="AA945" s="5"/>
      <c r="AB945" s="5"/>
    </row>
    <row r="946" ht="15.75" customHeight="1">
      <c r="A946" s="5"/>
      <c r="B946" s="5"/>
      <c r="C946" s="5"/>
      <c r="D946" s="5"/>
      <c r="E946" s="5"/>
      <c r="F946" s="5"/>
      <c r="G946" s="129"/>
      <c r="H946" s="5"/>
      <c r="I946" s="5"/>
      <c r="J946" s="5"/>
      <c r="K946" s="5"/>
      <c r="L946" s="5"/>
      <c r="M946" s="5"/>
      <c r="N946" s="5"/>
      <c r="O946" s="5"/>
      <c r="P946" s="5"/>
      <c r="Q946" s="5"/>
      <c r="R946" s="5"/>
      <c r="S946" s="5"/>
      <c r="T946" s="5"/>
      <c r="U946" s="5"/>
      <c r="V946" s="5"/>
      <c r="W946" s="5"/>
      <c r="X946" s="5"/>
      <c r="Y946" s="5"/>
      <c r="Z946" s="5"/>
      <c r="AA946" s="5"/>
      <c r="AB946" s="5"/>
    </row>
    <row r="947" ht="15.75" customHeight="1">
      <c r="A947" s="5"/>
      <c r="B947" s="5"/>
      <c r="C947" s="5"/>
      <c r="D947" s="5"/>
      <c r="E947" s="5"/>
      <c r="F947" s="5"/>
      <c r="G947" s="129"/>
      <c r="H947" s="5"/>
      <c r="I947" s="5"/>
      <c r="J947" s="5"/>
      <c r="K947" s="5"/>
      <c r="L947" s="5"/>
      <c r="M947" s="5"/>
      <c r="N947" s="5"/>
      <c r="O947" s="5"/>
      <c r="P947" s="5"/>
      <c r="Q947" s="5"/>
      <c r="R947" s="5"/>
      <c r="S947" s="5"/>
      <c r="T947" s="5"/>
      <c r="U947" s="5"/>
      <c r="V947" s="5"/>
      <c r="W947" s="5"/>
      <c r="X947" s="5"/>
      <c r="Y947" s="5"/>
      <c r="Z947" s="5"/>
      <c r="AA947" s="5"/>
      <c r="AB947" s="5"/>
    </row>
    <row r="948" ht="15.75" customHeight="1">
      <c r="A948" s="5"/>
      <c r="B948" s="5"/>
      <c r="C948" s="5"/>
      <c r="D948" s="5"/>
      <c r="E948" s="5"/>
      <c r="F948" s="5"/>
      <c r="G948" s="129"/>
      <c r="H948" s="5"/>
      <c r="I948" s="5"/>
      <c r="J948" s="5"/>
      <c r="K948" s="5"/>
      <c r="L948" s="5"/>
      <c r="M948" s="5"/>
      <c r="N948" s="5"/>
      <c r="O948" s="5"/>
      <c r="P948" s="5"/>
      <c r="Q948" s="5"/>
      <c r="R948" s="5"/>
      <c r="S948" s="5"/>
      <c r="T948" s="5"/>
      <c r="U948" s="5"/>
      <c r="V948" s="5"/>
      <c r="W948" s="5"/>
      <c r="X948" s="5"/>
      <c r="Y948" s="5"/>
      <c r="Z948" s="5"/>
      <c r="AA948" s="5"/>
      <c r="AB948" s="5"/>
    </row>
    <row r="949" ht="15.75" customHeight="1">
      <c r="A949" s="5"/>
      <c r="B949" s="5"/>
      <c r="C949" s="5"/>
      <c r="D949" s="5"/>
      <c r="E949" s="5"/>
      <c r="F949" s="5"/>
      <c r="G949" s="129"/>
      <c r="H949" s="5"/>
      <c r="I949" s="5"/>
      <c r="J949" s="5"/>
      <c r="K949" s="5"/>
      <c r="L949" s="5"/>
      <c r="M949" s="5"/>
      <c r="N949" s="5"/>
      <c r="O949" s="5"/>
      <c r="P949" s="5"/>
      <c r="Q949" s="5"/>
      <c r="R949" s="5"/>
      <c r="S949" s="5"/>
      <c r="T949" s="5"/>
      <c r="U949" s="5"/>
      <c r="V949" s="5"/>
      <c r="W949" s="5"/>
      <c r="X949" s="5"/>
      <c r="Y949" s="5"/>
      <c r="Z949" s="5"/>
      <c r="AA949" s="5"/>
      <c r="AB949" s="5"/>
    </row>
    <row r="950" ht="15.75" customHeight="1">
      <c r="A950" s="5"/>
      <c r="B950" s="5"/>
      <c r="C950" s="5"/>
      <c r="D950" s="5"/>
      <c r="E950" s="5"/>
      <c r="F950" s="5"/>
      <c r="G950" s="129"/>
      <c r="H950" s="5"/>
      <c r="I950" s="5"/>
      <c r="J950" s="5"/>
      <c r="K950" s="5"/>
      <c r="L950" s="5"/>
      <c r="M950" s="5"/>
      <c r="N950" s="5"/>
      <c r="O950" s="5"/>
      <c r="P950" s="5"/>
      <c r="Q950" s="5"/>
      <c r="R950" s="5"/>
      <c r="S950" s="5"/>
      <c r="T950" s="5"/>
      <c r="U950" s="5"/>
      <c r="V950" s="5"/>
      <c r="W950" s="5"/>
      <c r="X950" s="5"/>
      <c r="Y950" s="5"/>
      <c r="Z950" s="5"/>
      <c r="AA950" s="5"/>
      <c r="AB950" s="5"/>
    </row>
    <row r="951" ht="15.75" customHeight="1">
      <c r="A951" s="5"/>
      <c r="B951" s="5"/>
      <c r="C951" s="5"/>
      <c r="D951" s="5"/>
      <c r="E951" s="5"/>
      <c r="F951" s="5"/>
      <c r="G951" s="129"/>
      <c r="H951" s="5"/>
      <c r="I951" s="5"/>
      <c r="J951" s="5"/>
      <c r="K951" s="5"/>
      <c r="L951" s="5"/>
      <c r="M951" s="5"/>
      <c r="N951" s="5"/>
      <c r="O951" s="5"/>
      <c r="P951" s="5"/>
      <c r="Q951" s="5"/>
      <c r="R951" s="5"/>
      <c r="S951" s="5"/>
      <c r="T951" s="5"/>
      <c r="U951" s="5"/>
      <c r="V951" s="5"/>
      <c r="W951" s="5"/>
      <c r="X951" s="5"/>
      <c r="Y951" s="5"/>
      <c r="Z951" s="5"/>
      <c r="AA951" s="5"/>
      <c r="AB951" s="5"/>
    </row>
    <row r="952" ht="15.75" customHeight="1">
      <c r="A952" s="5"/>
      <c r="B952" s="5"/>
      <c r="C952" s="5"/>
      <c r="D952" s="5"/>
      <c r="E952" s="5"/>
      <c r="F952" s="5"/>
      <c r="G952" s="129"/>
      <c r="H952" s="5"/>
      <c r="I952" s="5"/>
      <c r="J952" s="5"/>
      <c r="K952" s="5"/>
      <c r="L952" s="5"/>
      <c r="M952" s="5"/>
      <c r="N952" s="5"/>
      <c r="O952" s="5"/>
      <c r="P952" s="5"/>
      <c r="Q952" s="5"/>
      <c r="R952" s="5"/>
      <c r="S952" s="5"/>
      <c r="T952" s="5"/>
      <c r="U952" s="5"/>
      <c r="V952" s="5"/>
      <c r="W952" s="5"/>
      <c r="X952" s="5"/>
      <c r="Y952" s="5"/>
      <c r="Z952" s="5"/>
      <c r="AA952" s="5"/>
      <c r="AB952" s="5"/>
    </row>
    <row r="953" ht="15.75" customHeight="1">
      <c r="A953" s="5"/>
      <c r="B953" s="5"/>
      <c r="C953" s="5"/>
      <c r="D953" s="5"/>
      <c r="E953" s="5"/>
      <c r="F953" s="5"/>
      <c r="G953" s="129"/>
      <c r="H953" s="5"/>
      <c r="I953" s="5"/>
      <c r="J953" s="5"/>
      <c r="K953" s="5"/>
      <c r="L953" s="5"/>
      <c r="M953" s="5"/>
      <c r="N953" s="5"/>
      <c r="O953" s="5"/>
      <c r="P953" s="5"/>
      <c r="Q953" s="5"/>
      <c r="R953" s="5"/>
      <c r="S953" s="5"/>
      <c r="T953" s="5"/>
      <c r="U953" s="5"/>
      <c r="V953" s="5"/>
      <c r="W953" s="5"/>
      <c r="X953" s="5"/>
      <c r="Y953" s="5"/>
      <c r="Z953" s="5"/>
      <c r="AA953" s="5"/>
      <c r="AB953" s="5"/>
    </row>
    <row r="954" ht="15.75" customHeight="1">
      <c r="A954" s="5"/>
      <c r="B954" s="5"/>
      <c r="C954" s="5"/>
      <c r="D954" s="5"/>
      <c r="E954" s="5"/>
      <c r="F954" s="5"/>
      <c r="G954" s="129"/>
      <c r="H954" s="5"/>
      <c r="I954" s="5"/>
      <c r="J954" s="5"/>
      <c r="K954" s="5"/>
      <c r="L954" s="5"/>
      <c r="M954" s="5"/>
      <c r="N954" s="5"/>
      <c r="O954" s="5"/>
      <c r="P954" s="5"/>
      <c r="Q954" s="5"/>
      <c r="R954" s="5"/>
      <c r="S954" s="5"/>
      <c r="T954" s="5"/>
      <c r="U954" s="5"/>
      <c r="V954" s="5"/>
      <c r="W954" s="5"/>
      <c r="X954" s="5"/>
      <c r="Y954" s="5"/>
      <c r="Z954" s="5"/>
      <c r="AA954" s="5"/>
      <c r="AB954" s="5"/>
    </row>
    <row r="955" ht="15.75" customHeight="1">
      <c r="A955" s="5"/>
      <c r="B955" s="5"/>
      <c r="C955" s="5"/>
      <c r="D955" s="5"/>
      <c r="E955" s="5"/>
      <c r="F955" s="5"/>
      <c r="G955" s="129"/>
      <c r="H955" s="5"/>
      <c r="I955" s="5"/>
      <c r="J955" s="5"/>
      <c r="K955" s="5"/>
      <c r="L955" s="5"/>
      <c r="M955" s="5"/>
      <c r="N955" s="5"/>
      <c r="O955" s="5"/>
      <c r="P955" s="5"/>
      <c r="Q955" s="5"/>
      <c r="R955" s="5"/>
      <c r="S955" s="5"/>
      <c r="T955" s="5"/>
      <c r="U955" s="5"/>
      <c r="V955" s="5"/>
      <c r="W955" s="5"/>
      <c r="X955" s="5"/>
      <c r="Y955" s="5"/>
      <c r="Z955" s="5"/>
      <c r="AA955" s="5"/>
      <c r="AB955" s="5"/>
    </row>
    <row r="956" ht="15.75" customHeight="1">
      <c r="A956" s="5"/>
      <c r="B956" s="5"/>
      <c r="C956" s="5"/>
      <c r="D956" s="5"/>
      <c r="E956" s="5"/>
      <c r="F956" s="5"/>
      <c r="G956" s="129"/>
      <c r="H956" s="5"/>
      <c r="I956" s="5"/>
      <c r="J956" s="5"/>
      <c r="K956" s="5"/>
      <c r="L956" s="5"/>
      <c r="M956" s="5"/>
      <c r="N956" s="5"/>
      <c r="O956" s="5"/>
      <c r="P956" s="5"/>
      <c r="Q956" s="5"/>
      <c r="R956" s="5"/>
      <c r="S956" s="5"/>
      <c r="T956" s="5"/>
      <c r="U956" s="5"/>
      <c r="V956" s="5"/>
      <c r="W956" s="5"/>
      <c r="X956" s="5"/>
      <c r="Y956" s="5"/>
      <c r="Z956" s="5"/>
      <c r="AA956" s="5"/>
      <c r="AB956" s="5"/>
    </row>
    <row r="957" ht="15.75" customHeight="1">
      <c r="A957" s="5"/>
      <c r="B957" s="5"/>
      <c r="C957" s="5"/>
      <c r="D957" s="5"/>
      <c r="E957" s="5"/>
      <c r="F957" s="5"/>
      <c r="G957" s="129"/>
      <c r="H957" s="5"/>
      <c r="I957" s="5"/>
      <c r="J957" s="5"/>
      <c r="K957" s="5"/>
      <c r="L957" s="5"/>
      <c r="M957" s="5"/>
      <c r="N957" s="5"/>
      <c r="O957" s="5"/>
      <c r="P957" s="5"/>
      <c r="Q957" s="5"/>
      <c r="R957" s="5"/>
      <c r="S957" s="5"/>
      <c r="T957" s="5"/>
      <c r="U957" s="5"/>
      <c r="V957" s="5"/>
      <c r="W957" s="5"/>
      <c r="X957" s="5"/>
      <c r="Y957" s="5"/>
      <c r="Z957" s="5"/>
      <c r="AA957" s="5"/>
      <c r="AB957" s="5"/>
    </row>
    <row r="958" ht="15.75" customHeight="1">
      <c r="A958" s="5"/>
      <c r="B958" s="5"/>
      <c r="C958" s="5"/>
      <c r="D958" s="5"/>
      <c r="E958" s="5"/>
      <c r="F958" s="5"/>
      <c r="G958" s="129"/>
      <c r="H958" s="5"/>
      <c r="I958" s="5"/>
      <c r="J958" s="5"/>
      <c r="K958" s="5"/>
      <c r="L958" s="5"/>
      <c r="M958" s="5"/>
      <c r="N958" s="5"/>
      <c r="O958" s="5"/>
      <c r="P958" s="5"/>
      <c r="Q958" s="5"/>
      <c r="R958" s="5"/>
      <c r="S958" s="5"/>
      <c r="T958" s="5"/>
      <c r="U958" s="5"/>
      <c r="V958" s="5"/>
      <c r="W958" s="5"/>
      <c r="X958" s="5"/>
      <c r="Y958" s="5"/>
      <c r="Z958" s="5"/>
      <c r="AA958" s="5"/>
      <c r="AB958" s="5"/>
    </row>
    <row r="959" ht="15.75" customHeight="1">
      <c r="A959" s="5"/>
      <c r="B959" s="5"/>
      <c r="C959" s="5"/>
      <c r="D959" s="5"/>
      <c r="E959" s="5"/>
      <c r="F959" s="5"/>
      <c r="G959" s="129"/>
      <c r="H959" s="5"/>
      <c r="I959" s="5"/>
      <c r="J959" s="5"/>
      <c r="K959" s="5"/>
      <c r="L959" s="5"/>
      <c r="M959" s="5"/>
      <c r="N959" s="5"/>
      <c r="O959" s="5"/>
      <c r="P959" s="5"/>
      <c r="Q959" s="5"/>
      <c r="R959" s="5"/>
      <c r="S959" s="5"/>
      <c r="T959" s="5"/>
      <c r="U959" s="5"/>
      <c r="V959" s="5"/>
      <c r="W959" s="5"/>
      <c r="X959" s="5"/>
      <c r="Y959" s="5"/>
      <c r="Z959" s="5"/>
      <c r="AA959" s="5"/>
      <c r="AB959" s="5"/>
    </row>
    <row r="960" ht="15.75" customHeight="1">
      <c r="A960" s="5"/>
      <c r="B960" s="5"/>
      <c r="C960" s="5"/>
      <c r="D960" s="5"/>
      <c r="E960" s="5"/>
      <c r="F960" s="5"/>
      <c r="G960" s="129"/>
      <c r="H960" s="5"/>
      <c r="I960" s="5"/>
      <c r="J960" s="5"/>
      <c r="K960" s="5"/>
      <c r="L960" s="5"/>
      <c r="M960" s="5"/>
      <c r="N960" s="5"/>
      <c r="O960" s="5"/>
      <c r="P960" s="5"/>
      <c r="Q960" s="5"/>
      <c r="R960" s="5"/>
      <c r="S960" s="5"/>
      <c r="T960" s="5"/>
      <c r="U960" s="5"/>
      <c r="V960" s="5"/>
      <c r="W960" s="5"/>
      <c r="X960" s="5"/>
      <c r="Y960" s="5"/>
      <c r="Z960" s="5"/>
      <c r="AA960" s="5"/>
      <c r="AB960" s="5"/>
    </row>
    <row r="961" ht="15.75" customHeight="1">
      <c r="A961" s="5"/>
      <c r="B961" s="5"/>
      <c r="C961" s="5"/>
      <c r="D961" s="5"/>
      <c r="E961" s="5"/>
      <c r="F961" s="5"/>
      <c r="G961" s="129"/>
      <c r="H961" s="5"/>
      <c r="I961" s="5"/>
      <c r="J961" s="5"/>
      <c r="K961" s="5"/>
      <c r="L961" s="5"/>
      <c r="M961" s="5"/>
      <c r="N961" s="5"/>
      <c r="O961" s="5"/>
      <c r="P961" s="5"/>
      <c r="Q961" s="5"/>
      <c r="R961" s="5"/>
      <c r="S961" s="5"/>
      <c r="T961" s="5"/>
      <c r="U961" s="5"/>
      <c r="V961" s="5"/>
      <c r="W961" s="5"/>
      <c r="X961" s="5"/>
      <c r="Y961" s="5"/>
      <c r="Z961" s="5"/>
      <c r="AA961" s="5"/>
      <c r="AB961" s="5"/>
    </row>
    <row r="962" ht="15.75" customHeight="1">
      <c r="A962" s="5"/>
      <c r="B962" s="5"/>
      <c r="C962" s="5"/>
      <c r="D962" s="5"/>
      <c r="E962" s="5"/>
      <c r="F962" s="5"/>
      <c r="G962" s="129"/>
      <c r="H962" s="5"/>
      <c r="I962" s="5"/>
      <c r="J962" s="5"/>
      <c r="K962" s="5"/>
      <c r="L962" s="5"/>
      <c r="M962" s="5"/>
      <c r="N962" s="5"/>
      <c r="O962" s="5"/>
      <c r="P962" s="5"/>
      <c r="Q962" s="5"/>
      <c r="R962" s="5"/>
      <c r="S962" s="5"/>
      <c r="T962" s="5"/>
      <c r="U962" s="5"/>
      <c r="V962" s="5"/>
      <c r="W962" s="5"/>
      <c r="X962" s="5"/>
      <c r="Y962" s="5"/>
      <c r="Z962" s="5"/>
      <c r="AA962" s="5"/>
      <c r="AB962" s="5"/>
    </row>
    <row r="963" ht="15.75" customHeight="1">
      <c r="A963" s="5"/>
      <c r="B963" s="5"/>
      <c r="C963" s="5"/>
      <c r="D963" s="5"/>
      <c r="E963" s="5"/>
      <c r="F963" s="5"/>
      <c r="G963" s="129"/>
      <c r="H963" s="5"/>
      <c r="I963" s="5"/>
      <c r="J963" s="5"/>
      <c r="K963" s="5"/>
      <c r="L963" s="5"/>
      <c r="M963" s="5"/>
      <c r="N963" s="5"/>
      <c r="O963" s="5"/>
      <c r="P963" s="5"/>
      <c r="Q963" s="5"/>
      <c r="R963" s="5"/>
      <c r="S963" s="5"/>
      <c r="T963" s="5"/>
      <c r="U963" s="5"/>
      <c r="V963" s="5"/>
      <c r="W963" s="5"/>
      <c r="X963" s="5"/>
      <c r="Y963" s="5"/>
      <c r="Z963" s="5"/>
      <c r="AA963" s="5"/>
      <c r="AB963" s="5"/>
    </row>
    <row r="964" ht="15.75" customHeight="1">
      <c r="A964" s="5"/>
      <c r="B964" s="5"/>
      <c r="C964" s="5"/>
      <c r="D964" s="5"/>
      <c r="E964" s="5"/>
      <c r="F964" s="5"/>
      <c r="G964" s="129"/>
      <c r="H964" s="5"/>
      <c r="I964" s="5"/>
      <c r="J964" s="5"/>
      <c r="K964" s="5"/>
      <c r="L964" s="5"/>
      <c r="M964" s="5"/>
      <c r="N964" s="5"/>
      <c r="O964" s="5"/>
      <c r="P964" s="5"/>
      <c r="Q964" s="5"/>
      <c r="R964" s="5"/>
      <c r="S964" s="5"/>
      <c r="T964" s="5"/>
      <c r="U964" s="5"/>
      <c r="V964" s="5"/>
      <c r="W964" s="5"/>
      <c r="X964" s="5"/>
      <c r="Y964" s="5"/>
      <c r="Z964" s="5"/>
      <c r="AA964" s="5"/>
      <c r="AB964" s="5"/>
    </row>
    <row r="965" ht="15.75" customHeight="1">
      <c r="A965" s="5"/>
      <c r="B965" s="5"/>
      <c r="C965" s="5"/>
      <c r="D965" s="5"/>
      <c r="E965" s="5"/>
      <c r="F965" s="5"/>
      <c r="G965" s="129"/>
      <c r="H965" s="5"/>
      <c r="I965" s="5"/>
      <c r="J965" s="5"/>
      <c r="K965" s="5"/>
      <c r="L965" s="5"/>
      <c r="M965" s="5"/>
      <c r="N965" s="5"/>
      <c r="O965" s="5"/>
      <c r="P965" s="5"/>
      <c r="Q965" s="5"/>
      <c r="R965" s="5"/>
      <c r="S965" s="5"/>
      <c r="T965" s="5"/>
      <c r="U965" s="5"/>
      <c r="V965" s="5"/>
      <c r="W965" s="5"/>
      <c r="X965" s="5"/>
      <c r="Y965" s="5"/>
      <c r="Z965" s="5"/>
      <c r="AA965" s="5"/>
      <c r="AB965" s="5"/>
    </row>
    <row r="966" ht="15.75" customHeight="1">
      <c r="A966" s="5"/>
      <c r="B966" s="5"/>
      <c r="C966" s="5"/>
      <c r="D966" s="5"/>
      <c r="E966" s="5"/>
      <c r="F966" s="5"/>
      <c r="G966" s="129"/>
      <c r="H966" s="5"/>
      <c r="I966" s="5"/>
      <c r="J966" s="5"/>
      <c r="K966" s="5"/>
      <c r="L966" s="5"/>
      <c r="M966" s="5"/>
      <c r="N966" s="5"/>
      <c r="O966" s="5"/>
      <c r="P966" s="5"/>
      <c r="Q966" s="5"/>
      <c r="R966" s="5"/>
      <c r="S966" s="5"/>
      <c r="T966" s="5"/>
      <c r="U966" s="5"/>
      <c r="V966" s="5"/>
      <c r="W966" s="5"/>
      <c r="X966" s="5"/>
      <c r="Y966" s="5"/>
      <c r="Z966" s="5"/>
      <c r="AA966" s="5"/>
      <c r="AB966" s="5"/>
    </row>
    <row r="967" ht="15.75" customHeight="1">
      <c r="A967" s="5"/>
      <c r="B967" s="5"/>
      <c r="C967" s="5"/>
      <c r="D967" s="5"/>
      <c r="E967" s="5"/>
      <c r="F967" s="5"/>
      <c r="G967" s="129"/>
      <c r="H967" s="5"/>
      <c r="I967" s="5"/>
      <c r="J967" s="5"/>
      <c r="K967" s="5"/>
      <c r="L967" s="5"/>
      <c r="M967" s="5"/>
      <c r="N967" s="5"/>
      <c r="O967" s="5"/>
      <c r="P967" s="5"/>
      <c r="Q967" s="5"/>
      <c r="R967" s="5"/>
      <c r="S967" s="5"/>
      <c r="T967" s="5"/>
      <c r="U967" s="5"/>
      <c r="V967" s="5"/>
      <c r="W967" s="5"/>
      <c r="X967" s="5"/>
      <c r="Y967" s="5"/>
      <c r="Z967" s="5"/>
      <c r="AA967" s="5"/>
      <c r="AB967" s="5"/>
    </row>
    <row r="968" ht="15.75" customHeight="1">
      <c r="A968" s="5"/>
      <c r="B968" s="5"/>
      <c r="C968" s="5"/>
      <c r="D968" s="5"/>
      <c r="E968" s="5"/>
      <c r="F968" s="5"/>
      <c r="G968" s="129"/>
      <c r="H968" s="5"/>
      <c r="I968" s="5"/>
      <c r="J968" s="5"/>
      <c r="K968" s="5"/>
      <c r="L968" s="5"/>
      <c r="M968" s="5"/>
      <c r="N968" s="5"/>
      <c r="O968" s="5"/>
      <c r="P968" s="5"/>
      <c r="Q968" s="5"/>
      <c r="R968" s="5"/>
      <c r="S968" s="5"/>
      <c r="T968" s="5"/>
      <c r="U968" s="5"/>
      <c r="V968" s="5"/>
      <c r="W968" s="5"/>
      <c r="X968" s="5"/>
      <c r="Y968" s="5"/>
      <c r="Z968" s="5"/>
      <c r="AA968" s="5"/>
      <c r="AB968" s="5"/>
    </row>
    <row r="969" ht="15.75" customHeight="1">
      <c r="A969" s="5"/>
      <c r="B969" s="5"/>
      <c r="C969" s="5"/>
      <c r="D969" s="5"/>
      <c r="E969" s="5"/>
      <c r="F969" s="5"/>
      <c r="G969" s="129"/>
      <c r="H969" s="5"/>
      <c r="I969" s="5"/>
      <c r="J969" s="5"/>
      <c r="K969" s="5"/>
      <c r="L969" s="5"/>
      <c r="M969" s="5"/>
      <c r="N969" s="5"/>
      <c r="O969" s="5"/>
      <c r="P969" s="5"/>
      <c r="Q969" s="5"/>
      <c r="R969" s="5"/>
      <c r="S969" s="5"/>
      <c r="T969" s="5"/>
      <c r="U969" s="5"/>
      <c r="V969" s="5"/>
      <c r="W969" s="5"/>
      <c r="X969" s="5"/>
      <c r="Y969" s="5"/>
      <c r="Z969" s="5"/>
      <c r="AA969" s="5"/>
      <c r="AB969" s="5"/>
    </row>
    <row r="970" ht="15.75" customHeight="1">
      <c r="A970" s="5"/>
      <c r="B970" s="5"/>
      <c r="C970" s="5"/>
      <c r="D970" s="5"/>
      <c r="E970" s="5"/>
      <c r="F970" s="5"/>
      <c r="G970" s="129"/>
      <c r="H970" s="5"/>
      <c r="I970" s="5"/>
      <c r="J970" s="5"/>
      <c r="K970" s="5"/>
      <c r="L970" s="5"/>
      <c r="M970" s="5"/>
      <c r="N970" s="5"/>
      <c r="O970" s="5"/>
      <c r="P970" s="5"/>
      <c r="Q970" s="5"/>
      <c r="R970" s="5"/>
      <c r="S970" s="5"/>
      <c r="T970" s="5"/>
      <c r="U970" s="5"/>
      <c r="V970" s="5"/>
      <c r="W970" s="5"/>
      <c r="X970" s="5"/>
      <c r="Y970" s="5"/>
      <c r="Z970" s="5"/>
      <c r="AA970" s="5"/>
      <c r="AB970" s="5"/>
    </row>
    <row r="971" ht="15.75" customHeight="1">
      <c r="A971" s="5"/>
      <c r="B971" s="5"/>
      <c r="C971" s="5"/>
      <c r="D971" s="5"/>
      <c r="E971" s="5"/>
      <c r="F971" s="5"/>
      <c r="G971" s="129"/>
      <c r="H971" s="5"/>
      <c r="I971" s="5"/>
      <c r="J971" s="5"/>
      <c r="K971" s="5"/>
      <c r="L971" s="5"/>
      <c r="M971" s="5"/>
      <c r="N971" s="5"/>
      <c r="O971" s="5"/>
      <c r="P971" s="5"/>
      <c r="Q971" s="5"/>
      <c r="R971" s="5"/>
      <c r="S971" s="5"/>
      <c r="T971" s="5"/>
      <c r="U971" s="5"/>
      <c r="V971" s="5"/>
      <c r="W971" s="5"/>
      <c r="X971" s="5"/>
      <c r="Y971" s="5"/>
      <c r="Z971" s="5"/>
      <c r="AA971" s="5"/>
      <c r="AB971" s="5"/>
    </row>
    <row r="972" ht="15.75" customHeight="1">
      <c r="A972" s="5"/>
      <c r="B972" s="5"/>
      <c r="C972" s="5"/>
      <c r="D972" s="5"/>
      <c r="E972" s="5"/>
      <c r="F972" s="5"/>
      <c r="G972" s="129"/>
      <c r="H972" s="5"/>
      <c r="I972" s="5"/>
      <c r="J972" s="5"/>
      <c r="K972" s="5"/>
      <c r="L972" s="5"/>
      <c r="M972" s="5"/>
      <c r="N972" s="5"/>
      <c r="O972" s="5"/>
      <c r="P972" s="5"/>
      <c r="Q972" s="5"/>
      <c r="R972" s="5"/>
      <c r="S972" s="5"/>
      <c r="T972" s="5"/>
      <c r="U972" s="5"/>
      <c r="V972" s="5"/>
      <c r="W972" s="5"/>
      <c r="X972" s="5"/>
      <c r="Y972" s="5"/>
      <c r="Z972" s="5"/>
      <c r="AA972" s="5"/>
      <c r="AB972" s="5"/>
    </row>
    <row r="973" ht="15.75" customHeight="1">
      <c r="A973" s="5"/>
      <c r="B973" s="5"/>
      <c r="C973" s="5"/>
      <c r="D973" s="5"/>
      <c r="E973" s="5"/>
      <c r="F973" s="5"/>
      <c r="G973" s="129"/>
      <c r="H973" s="5"/>
      <c r="I973" s="5"/>
      <c r="J973" s="5"/>
      <c r="K973" s="5"/>
      <c r="L973" s="5"/>
      <c r="M973" s="5"/>
      <c r="N973" s="5"/>
      <c r="O973" s="5"/>
      <c r="P973" s="5"/>
      <c r="Q973" s="5"/>
      <c r="R973" s="5"/>
      <c r="S973" s="5"/>
      <c r="T973" s="5"/>
      <c r="U973" s="5"/>
      <c r="V973" s="5"/>
      <c r="W973" s="5"/>
      <c r="X973" s="5"/>
      <c r="Y973" s="5"/>
      <c r="Z973" s="5"/>
      <c r="AA973" s="5"/>
      <c r="AB973" s="5"/>
    </row>
    <row r="974" ht="15.75" customHeight="1">
      <c r="A974" s="5"/>
      <c r="B974" s="5"/>
      <c r="C974" s="5"/>
      <c r="D974" s="5"/>
      <c r="E974" s="5"/>
      <c r="F974" s="5"/>
      <c r="G974" s="129"/>
      <c r="H974" s="5"/>
      <c r="I974" s="5"/>
      <c r="J974" s="5"/>
      <c r="K974" s="5"/>
      <c r="L974" s="5"/>
      <c r="M974" s="5"/>
      <c r="N974" s="5"/>
      <c r="O974" s="5"/>
      <c r="P974" s="5"/>
      <c r="Q974" s="5"/>
      <c r="R974" s="5"/>
      <c r="S974" s="5"/>
      <c r="T974" s="5"/>
      <c r="U974" s="5"/>
      <c r="V974" s="5"/>
      <c r="W974" s="5"/>
      <c r="X974" s="5"/>
      <c r="Y974" s="5"/>
      <c r="Z974" s="5"/>
      <c r="AA974" s="5"/>
      <c r="AB974" s="5"/>
    </row>
    <row r="975" ht="15.75" customHeight="1">
      <c r="A975" s="5"/>
      <c r="B975" s="5"/>
      <c r="C975" s="5"/>
      <c r="D975" s="5"/>
      <c r="E975" s="5"/>
      <c r="F975" s="5"/>
      <c r="G975" s="129"/>
      <c r="H975" s="5"/>
      <c r="I975" s="5"/>
      <c r="J975" s="5"/>
      <c r="K975" s="5"/>
      <c r="L975" s="5"/>
      <c r="M975" s="5"/>
      <c r="N975" s="5"/>
      <c r="O975" s="5"/>
      <c r="P975" s="5"/>
      <c r="Q975" s="5"/>
      <c r="R975" s="5"/>
      <c r="S975" s="5"/>
      <c r="T975" s="5"/>
      <c r="U975" s="5"/>
      <c r="V975" s="5"/>
      <c r="W975" s="5"/>
      <c r="X975" s="5"/>
      <c r="Y975" s="5"/>
      <c r="Z975" s="5"/>
      <c r="AA975" s="5"/>
      <c r="AB975" s="5"/>
    </row>
    <row r="976" ht="15.75" customHeight="1">
      <c r="A976" s="5"/>
      <c r="B976" s="5"/>
      <c r="C976" s="5"/>
      <c r="D976" s="5"/>
      <c r="E976" s="5"/>
      <c r="F976" s="5"/>
      <c r="G976" s="129"/>
      <c r="H976" s="5"/>
      <c r="I976" s="5"/>
      <c r="J976" s="5"/>
      <c r="K976" s="5"/>
      <c r="L976" s="5"/>
      <c r="M976" s="5"/>
      <c r="N976" s="5"/>
      <c r="O976" s="5"/>
      <c r="P976" s="5"/>
      <c r="Q976" s="5"/>
      <c r="R976" s="5"/>
      <c r="S976" s="5"/>
      <c r="T976" s="5"/>
      <c r="U976" s="5"/>
      <c r="V976" s="5"/>
      <c r="W976" s="5"/>
      <c r="X976" s="5"/>
      <c r="Y976" s="5"/>
      <c r="Z976" s="5"/>
      <c r="AA976" s="5"/>
      <c r="AB976" s="5"/>
    </row>
    <row r="977" ht="15.75" customHeight="1">
      <c r="A977" s="5"/>
      <c r="B977" s="5"/>
      <c r="C977" s="5"/>
      <c r="D977" s="5"/>
      <c r="E977" s="5"/>
      <c r="F977" s="5"/>
      <c r="G977" s="129"/>
      <c r="H977" s="5"/>
      <c r="I977" s="5"/>
      <c r="J977" s="5"/>
      <c r="K977" s="5"/>
      <c r="L977" s="5"/>
      <c r="M977" s="5"/>
      <c r="N977" s="5"/>
      <c r="O977" s="5"/>
      <c r="P977" s="5"/>
      <c r="Q977" s="5"/>
      <c r="R977" s="5"/>
      <c r="S977" s="5"/>
      <c r="T977" s="5"/>
      <c r="U977" s="5"/>
      <c r="V977" s="5"/>
      <c r="W977" s="5"/>
      <c r="X977" s="5"/>
      <c r="Y977" s="5"/>
      <c r="Z977" s="5"/>
      <c r="AA977" s="5"/>
      <c r="AB977" s="5"/>
    </row>
    <row r="978" ht="15.75" customHeight="1">
      <c r="A978" s="5"/>
      <c r="B978" s="5"/>
      <c r="C978" s="5"/>
      <c r="D978" s="5"/>
      <c r="E978" s="5"/>
      <c r="F978" s="5"/>
      <c r="G978" s="129"/>
      <c r="H978" s="5"/>
      <c r="I978" s="5"/>
      <c r="J978" s="5"/>
      <c r="K978" s="5"/>
      <c r="L978" s="5"/>
      <c r="M978" s="5"/>
      <c r="N978" s="5"/>
      <c r="O978" s="5"/>
      <c r="P978" s="5"/>
      <c r="Q978" s="5"/>
      <c r="R978" s="5"/>
      <c r="S978" s="5"/>
      <c r="T978" s="5"/>
      <c r="U978" s="5"/>
      <c r="V978" s="5"/>
      <c r="W978" s="5"/>
      <c r="X978" s="5"/>
      <c r="Y978" s="5"/>
      <c r="Z978" s="5"/>
      <c r="AA978" s="5"/>
      <c r="AB978" s="5"/>
    </row>
    <row r="979" ht="15.75" customHeight="1">
      <c r="A979" s="5"/>
      <c r="B979" s="5"/>
      <c r="C979" s="5"/>
      <c r="D979" s="5"/>
      <c r="E979" s="5"/>
      <c r="F979" s="5"/>
      <c r="G979" s="129"/>
      <c r="H979" s="5"/>
      <c r="I979" s="5"/>
      <c r="J979" s="5"/>
      <c r="K979" s="5"/>
      <c r="L979" s="5"/>
      <c r="M979" s="5"/>
      <c r="N979" s="5"/>
      <c r="O979" s="5"/>
      <c r="P979" s="5"/>
      <c r="Q979" s="5"/>
      <c r="R979" s="5"/>
      <c r="S979" s="5"/>
      <c r="T979" s="5"/>
      <c r="U979" s="5"/>
      <c r="V979" s="5"/>
      <c r="W979" s="5"/>
      <c r="X979" s="5"/>
      <c r="Y979" s="5"/>
      <c r="Z979" s="5"/>
      <c r="AA979" s="5"/>
      <c r="AB979" s="5"/>
    </row>
    <row r="980" ht="15.75" customHeight="1">
      <c r="A980" s="5"/>
      <c r="B980" s="5"/>
      <c r="C980" s="5"/>
      <c r="D980" s="5"/>
      <c r="E980" s="5"/>
      <c r="F980" s="5"/>
      <c r="G980" s="129"/>
      <c r="H980" s="5"/>
      <c r="I980" s="5"/>
      <c r="J980" s="5"/>
      <c r="K980" s="5"/>
      <c r="L980" s="5"/>
      <c r="M980" s="5"/>
      <c r="N980" s="5"/>
      <c r="O980" s="5"/>
      <c r="P980" s="5"/>
      <c r="Q980" s="5"/>
      <c r="R980" s="5"/>
      <c r="S980" s="5"/>
      <c r="T980" s="5"/>
      <c r="U980" s="5"/>
      <c r="V980" s="5"/>
      <c r="W980" s="5"/>
      <c r="X980" s="5"/>
      <c r="Y980" s="5"/>
      <c r="Z980" s="5"/>
      <c r="AA980" s="5"/>
      <c r="AB980" s="5"/>
    </row>
    <row r="981" ht="15.75" customHeight="1">
      <c r="A981" s="5"/>
      <c r="B981" s="5"/>
      <c r="C981" s="5"/>
      <c r="D981" s="5"/>
      <c r="E981" s="5"/>
      <c r="F981" s="5"/>
      <c r="G981" s="129"/>
      <c r="H981" s="5"/>
      <c r="I981" s="5"/>
      <c r="J981" s="5"/>
      <c r="K981" s="5"/>
      <c r="L981" s="5"/>
      <c r="M981" s="5"/>
      <c r="N981" s="5"/>
      <c r="O981" s="5"/>
      <c r="P981" s="5"/>
      <c r="Q981" s="5"/>
      <c r="R981" s="5"/>
      <c r="S981" s="5"/>
      <c r="T981" s="5"/>
      <c r="U981" s="5"/>
      <c r="V981" s="5"/>
      <c r="W981" s="5"/>
      <c r="X981" s="5"/>
      <c r="Y981" s="5"/>
      <c r="Z981" s="5"/>
      <c r="AA981" s="5"/>
      <c r="AB981" s="5"/>
    </row>
    <row r="982" ht="15.75" customHeight="1">
      <c r="A982" s="5"/>
      <c r="B982" s="5"/>
      <c r="C982" s="5"/>
      <c r="D982" s="5"/>
      <c r="E982" s="5"/>
      <c r="F982" s="5"/>
      <c r="G982" s="129"/>
      <c r="H982" s="5"/>
      <c r="I982" s="5"/>
      <c r="J982" s="5"/>
      <c r="K982" s="5"/>
      <c r="L982" s="5"/>
      <c r="M982" s="5"/>
      <c r="N982" s="5"/>
      <c r="O982" s="5"/>
      <c r="P982" s="5"/>
      <c r="Q982" s="5"/>
      <c r="R982" s="5"/>
      <c r="S982" s="5"/>
      <c r="T982" s="5"/>
      <c r="U982" s="5"/>
      <c r="V982" s="5"/>
      <c r="W982" s="5"/>
      <c r="X982" s="5"/>
      <c r="Y982" s="5"/>
      <c r="Z982" s="5"/>
      <c r="AA982" s="5"/>
      <c r="AB982" s="5"/>
    </row>
    <row r="983" ht="15.75" customHeight="1">
      <c r="A983" s="5"/>
      <c r="B983" s="5"/>
      <c r="C983" s="5"/>
      <c r="D983" s="5"/>
      <c r="E983" s="5"/>
      <c r="F983" s="5"/>
      <c r="G983" s="129"/>
      <c r="H983" s="5"/>
      <c r="I983" s="5"/>
      <c r="J983" s="5"/>
      <c r="K983" s="5"/>
      <c r="L983" s="5"/>
      <c r="M983" s="5"/>
      <c r="N983" s="5"/>
      <c r="O983" s="5"/>
      <c r="P983" s="5"/>
      <c r="Q983" s="5"/>
      <c r="R983" s="5"/>
      <c r="S983" s="5"/>
      <c r="T983" s="5"/>
      <c r="U983" s="5"/>
      <c r="V983" s="5"/>
      <c r="W983" s="5"/>
      <c r="X983" s="5"/>
      <c r="Y983" s="5"/>
      <c r="Z983" s="5"/>
      <c r="AA983" s="5"/>
      <c r="AB983" s="5"/>
    </row>
    <row r="984" ht="15.75" customHeight="1">
      <c r="A984" s="5"/>
      <c r="B984" s="5"/>
      <c r="C984" s="5"/>
      <c r="D984" s="5"/>
      <c r="E984" s="5"/>
      <c r="F984" s="5"/>
      <c r="G984" s="129"/>
      <c r="H984" s="5"/>
      <c r="I984" s="5"/>
      <c r="J984" s="5"/>
      <c r="K984" s="5"/>
      <c r="L984" s="5"/>
      <c r="M984" s="5"/>
      <c r="N984" s="5"/>
      <c r="O984" s="5"/>
      <c r="P984" s="5"/>
      <c r="Q984" s="5"/>
      <c r="R984" s="5"/>
      <c r="S984" s="5"/>
      <c r="T984" s="5"/>
      <c r="U984" s="5"/>
      <c r="V984" s="5"/>
      <c r="W984" s="5"/>
      <c r="X984" s="5"/>
      <c r="Y984" s="5"/>
      <c r="Z984" s="5"/>
      <c r="AA984" s="5"/>
      <c r="AB984" s="5"/>
    </row>
    <row r="985" ht="15.75" customHeight="1">
      <c r="A985" s="5"/>
      <c r="B985" s="5"/>
      <c r="C985" s="5"/>
      <c r="D985" s="5"/>
      <c r="E985" s="5"/>
      <c r="F985" s="5"/>
      <c r="G985" s="129"/>
      <c r="H985" s="5"/>
      <c r="I985" s="5"/>
      <c r="J985" s="5"/>
      <c r="K985" s="5"/>
      <c r="L985" s="5"/>
      <c r="M985" s="5"/>
      <c r="N985" s="5"/>
      <c r="O985" s="5"/>
      <c r="P985" s="5"/>
      <c r="Q985" s="5"/>
      <c r="R985" s="5"/>
      <c r="S985" s="5"/>
      <c r="T985" s="5"/>
      <c r="U985" s="5"/>
      <c r="V985" s="5"/>
      <c r="W985" s="5"/>
      <c r="X985" s="5"/>
      <c r="Y985" s="5"/>
      <c r="Z985" s="5"/>
      <c r="AA985" s="5"/>
      <c r="AB985" s="5"/>
    </row>
    <row r="986" ht="15.75" customHeight="1">
      <c r="A986" s="5"/>
      <c r="B986" s="5"/>
      <c r="C986" s="5"/>
      <c r="D986" s="5"/>
      <c r="E986" s="5"/>
      <c r="F986" s="5"/>
      <c r="G986" s="129"/>
      <c r="H986" s="5"/>
      <c r="I986" s="5"/>
      <c r="J986" s="5"/>
      <c r="K986" s="5"/>
      <c r="L986" s="5"/>
      <c r="M986" s="5"/>
      <c r="N986" s="5"/>
      <c r="O986" s="5"/>
      <c r="P986" s="5"/>
      <c r="Q986" s="5"/>
      <c r="R986" s="5"/>
      <c r="S986" s="5"/>
      <c r="T986" s="5"/>
      <c r="U986" s="5"/>
      <c r="V986" s="5"/>
      <c r="W986" s="5"/>
      <c r="X986" s="5"/>
      <c r="Y986" s="5"/>
      <c r="Z986" s="5"/>
      <c r="AA986" s="5"/>
      <c r="AB986" s="5"/>
    </row>
    <row r="987" ht="15.75" customHeight="1">
      <c r="A987" s="5"/>
      <c r="B987" s="5"/>
      <c r="C987" s="5"/>
      <c r="D987" s="5"/>
      <c r="E987" s="5"/>
      <c r="F987" s="5"/>
      <c r="G987" s="129"/>
      <c r="H987" s="5"/>
      <c r="I987" s="5"/>
      <c r="J987" s="5"/>
      <c r="K987" s="5"/>
      <c r="L987" s="5"/>
      <c r="M987" s="5"/>
      <c r="N987" s="5"/>
      <c r="O987" s="5"/>
      <c r="P987" s="5"/>
      <c r="Q987" s="5"/>
      <c r="R987" s="5"/>
      <c r="S987" s="5"/>
      <c r="T987" s="5"/>
      <c r="U987" s="5"/>
      <c r="V987" s="5"/>
      <c r="W987" s="5"/>
      <c r="X987" s="5"/>
      <c r="Y987" s="5"/>
      <c r="Z987" s="5"/>
      <c r="AA987" s="5"/>
      <c r="AB987" s="5"/>
    </row>
    <row r="988" ht="15.75" customHeight="1">
      <c r="A988" s="5"/>
      <c r="B988" s="5"/>
      <c r="C988" s="5"/>
      <c r="D988" s="5"/>
      <c r="E988" s="5"/>
      <c r="F988" s="5"/>
      <c r="G988" s="129"/>
      <c r="H988" s="5"/>
      <c r="I988" s="5"/>
      <c r="J988" s="5"/>
      <c r="K988" s="5"/>
      <c r="L988" s="5"/>
      <c r="M988" s="5"/>
      <c r="N988" s="5"/>
      <c r="O988" s="5"/>
      <c r="P988" s="5"/>
      <c r="Q988" s="5"/>
      <c r="R988" s="5"/>
      <c r="S988" s="5"/>
      <c r="T988" s="5"/>
      <c r="U988" s="5"/>
      <c r="V988" s="5"/>
      <c r="W988" s="5"/>
      <c r="X988" s="5"/>
      <c r="Y988" s="5"/>
      <c r="Z988" s="5"/>
      <c r="AA988" s="5"/>
      <c r="AB988" s="5"/>
    </row>
    <row r="989" ht="15.75" customHeight="1">
      <c r="A989" s="5"/>
      <c r="B989" s="5"/>
      <c r="C989" s="5"/>
      <c r="D989" s="5"/>
      <c r="E989" s="5"/>
      <c r="F989" s="5"/>
      <c r="G989" s="129"/>
      <c r="H989" s="5"/>
      <c r="I989" s="5"/>
      <c r="J989" s="5"/>
      <c r="K989" s="5"/>
      <c r="L989" s="5"/>
      <c r="M989" s="5"/>
      <c r="N989" s="5"/>
      <c r="O989" s="5"/>
      <c r="P989" s="5"/>
      <c r="Q989" s="5"/>
      <c r="R989" s="5"/>
      <c r="S989" s="5"/>
      <c r="T989" s="5"/>
      <c r="U989" s="5"/>
      <c r="V989" s="5"/>
      <c r="W989" s="5"/>
      <c r="X989" s="5"/>
      <c r="Y989" s="5"/>
      <c r="Z989" s="5"/>
      <c r="AA989" s="5"/>
      <c r="AB989" s="5"/>
    </row>
    <row r="990" ht="15.75" customHeight="1">
      <c r="A990" s="5"/>
      <c r="B990" s="5"/>
      <c r="C990" s="5"/>
      <c r="D990" s="5"/>
      <c r="E990" s="5"/>
      <c r="F990" s="5"/>
      <c r="G990" s="129"/>
      <c r="H990" s="5"/>
      <c r="I990" s="5"/>
      <c r="J990" s="5"/>
      <c r="K990" s="5"/>
      <c r="L990" s="5"/>
      <c r="M990" s="5"/>
      <c r="N990" s="5"/>
      <c r="O990" s="5"/>
      <c r="P990" s="5"/>
      <c r="Q990" s="5"/>
      <c r="R990" s="5"/>
      <c r="S990" s="5"/>
      <c r="T990" s="5"/>
      <c r="U990" s="5"/>
      <c r="V990" s="5"/>
      <c r="W990" s="5"/>
      <c r="X990" s="5"/>
      <c r="Y990" s="5"/>
      <c r="Z990" s="5"/>
      <c r="AA990" s="5"/>
      <c r="AB990" s="5"/>
    </row>
    <row r="991" ht="15.75" customHeight="1">
      <c r="A991" s="5"/>
      <c r="B991" s="5"/>
      <c r="C991" s="5"/>
      <c r="D991" s="5"/>
      <c r="E991" s="5"/>
      <c r="F991" s="5"/>
      <c r="G991" s="129"/>
      <c r="H991" s="5"/>
      <c r="I991" s="5"/>
      <c r="J991" s="5"/>
      <c r="K991" s="5"/>
      <c r="L991" s="5"/>
      <c r="M991" s="5"/>
      <c r="N991" s="5"/>
      <c r="O991" s="5"/>
      <c r="P991" s="5"/>
      <c r="Q991" s="5"/>
      <c r="R991" s="5"/>
      <c r="S991" s="5"/>
      <c r="T991" s="5"/>
      <c r="U991" s="5"/>
      <c r="V991" s="5"/>
      <c r="W991" s="5"/>
      <c r="X991" s="5"/>
      <c r="Y991" s="5"/>
      <c r="Z991" s="5"/>
      <c r="AA991" s="5"/>
      <c r="AB991" s="5"/>
    </row>
    <row r="992" ht="15.75" customHeight="1">
      <c r="A992" s="5"/>
      <c r="B992" s="5"/>
      <c r="C992" s="5"/>
      <c r="D992" s="5"/>
      <c r="E992" s="5"/>
      <c r="F992" s="5"/>
      <c r="G992" s="129"/>
      <c r="H992" s="5"/>
      <c r="I992" s="5"/>
      <c r="J992" s="5"/>
      <c r="K992" s="5"/>
      <c r="L992" s="5"/>
      <c r="M992" s="5"/>
      <c r="N992" s="5"/>
      <c r="O992" s="5"/>
      <c r="P992" s="5"/>
      <c r="Q992" s="5"/>
      <c r="R992" s="5"/>
      <c r="S992" s="5"/>
      <c r="T992" s="5"/>
      <c r="U992" s="5"/>
      <c r="V992" s="5"/>
      <c r="W992" s="5"/>
      <c r="X992" s="5"/>
      <c r="Y992" s="5"/>
      <c r="Z992" s="5"/>
      <c r="AA992" s="5"/>
      <c r="AB992" s="5"/>
    </row>
    <row r="993" ht="15.75" customHeight="1">
      <c r="A993" s="5"/>
      <c r="B993" s="5"/>
      <c r="C993" s="5"/>
      <c r="D993" s="5"/>
      <c r="E993" s="5"/>
      <c r="F993" s="5"/>
      <c r="G993" s="129"/>
      <c r="H993" s="5"/>
      <c r="I993" s="5"/>
      <c r="J993" s="5"/>
      <c r="K993" s="5"/>
      <c r="L993" s="5"/>
      <c r="M993" s="5"/>
      <c r="N993" s="5"/>
      <c r="O993" s="5"/>
      <c r="P993" s="5"/>
      <c r="Q993" s="5"/>
      <c r="R993" s="5"/>
      <c r="S993" s="5"/>
      <c r="T993" s="5"/>
      <c r="U993" s="5"/>
      <c r="V993" s="5"/>
      <c r="W993" s="5"/>
      <c r="X993" s="5"/>
      <c r="Y993" s="5"/>
      <c r="Z993" s="5"/>
      <c r="AA993" s="5"/>
      <c r="AB993" s="5"/>
    </row>
    <row r="994" ht="15.75" customHeight="1">
      <c r="A994" s="5"/>
      <c r="B994" s="5"/>
      <c r="C994" s="5"/>
      <c r="D994" s="5"/>
      <c r="E994" s="5"/>
      <c r="F994" s="5"/>
      <c r="G994" s="129"/>
      <c r="H994" s="5"/>
      <c r="I994" s="5"/>
      <c r="J994" s="5"/>
      <c r="K994" s="5"/>
      <c r="L994" s="5"/>
      <c r="M994" s="5"/>
      <c r="N994" s="5"/>
      <c r="O994" s="5"/>
      <c r="P994" s="5"/>
      <c r="Q994" s="5"/>
      <c r="R994" s="5"/>
      <c r="S994" s="5"/>
      <c r="T994" s="5"/>
      <c r="U994" s="5"/>
      <c r="V994" s="5"/>
      <c r="W994" s="5"/>
      <c r="X994" s="5"/>
      <c r="Y994" s="5"/>
      <c r="Z994" s="5"/>
      <c r="AA994" s="5"/>
      <c r="AB994" s="5"/>
    </row>
    <row r="995" ht="15.75" customHeight="1">
      <c r="A995" s="5"/>
      <c r="B995" s="5"/>
      <c r="C995" s="5"/>
      <c r="D995" s="5"/>
      <c r="E995" s="5"/>
      <c r="F995" s="5"/>
      <c r="G995" s="129"/>
      <c r="H995" s="5"/>
      <c r="I995" s="5"/>
      <c r="J995" s="5"/>
      <c r="K995" s="5"/>
      <c r="L995" s="5"/>
      <c r="M995" s="5"/>
      <c r="N995" s="5"/>
      <c r="O995" s="5"/>
      <c r="P995" s="5"/>
      <c r="Q995" s="5"/>
      <c r="R995" s="5"/>
      <c r="S995" s="5"/>
      <c r="T995" s="5"/>
      <c r="U995" s="5"/>
      <c r="V995" s="5"/>
      <c r="W995" s="5"/>
      <c r="X995" s="5"/>
      <c r="Y995" s="5"/>
      <c r="Z995" s="5"/>
      <c r="AA995" s="5"/>
      <c r="AB995" s="5"/>
    </row>
    <row r="996" ht="15.75" customHeight="1">
      <c r="A996" s="5"/>
      <c r="B996" s="5"/>
      <c r="C996" s="5"/>
      <c r="D996" s="5"/>
      <c r="E996" s="5"/>
      <c r="F996" s="5"/>
      <c r="G996" s="129"/>
      <c r="H996" s="5"/>
      <c r="I996" s="5"/>
      <c r="J996" s="5"/>
      <c r="K996" s="5"/>
      <c r="L996" s="5"/>
      <c r="M996" s="5"/>
      <c r="N996" s="5"/>
      <c r="O996" s="5"/>
      <c r="P996" s="5"/>
      <c r="Q996" s="5"/>
      <c r="R996" s="5"/>
      <c r="S996" s="5"/>
      <c r="T996" s="5"/>
      <c r="U996" s="5"/>
      <c r="V996" s="5"/>
      <c r="W996" s="5"/>
      <c r="X996" s="5"/>
      <c r="Y996" s="5"/>
      <c r="Z996" s="5"/>
      <c r="AA996" s="5"/>
      <c r="AB996" s="5"/>
    </row>
    <row r="997" ht="15.75" customHeight="1">
      <c r="A997" s="5"/>
      <c r="B997" s="5"/>
      <c r="C997" s="5"/>
      <c r="D997" s="5"/>
      <c r="E997" s="5"/>
      <c r="F997" s="5"/>
      <c r="G997" s="129"/>
      <c r="H997" s="5"/>
      <c r="I997" s="5"/>
      <c r="J997" s="5"/>
      <c r="K997" s="5"/>
      <c r="L997" s="5"/>
      <c r="M997" s="5"/>
      <c r="N997" s="5"/>
      <c r="O997" s="5"/>
      <c r="P997" s="5"/>
      <c r="Q997" s="5"/>
      <c r="R997" s="5"/>
      <c r="S997" s="5"/>
      <c r="T997" s="5"/>
      <c r="U997" s="5"/>
      <c r="V997" s="5"/>
      <c r="W997" s="5"/>
      <c r="X997" s="5"/>
      <c r="Y997" s="5"/>
      <c r="Z997" s="5"/>
      <c r="AA997" s="5"/>
      <c r="AB997" s="5"/>
    </row>
    <row r="998" ht="15.75" customHeight="1">
      <c r="A998" s="5"/>
      <c r="B998" s="5"/>
      <c r="C998" s="5"/>
      <c r="D998" s="5"/>
      <c r="E998" s="5"/>
      <c r="F998" s="5"/>
      <c r="G998" s="129"/>
      <c r="H998" s="5"/>
      <c r="I998" s="5"/>
      <c r="J998" s="5"/>
      <c r="K998" s="5"/>
      <c r="L998" s="5"/>
      <c r="M998" s="5"/>
      <c r="N998" s="5"/>
      <c r="O998" s="5"/>
      <c r="P998" s="5"/>
      <c r="Q998" s="5"/>
      <c r="R998" s="5"/>
      <c r="S998" s="5"/>
      <c r="T998" s="5"/>
      <c r="U998" s="5"/>
      <c r="V998" s="5"/>
      <c r="W998" s="5"/>
      <c r="X998" s="5"/>
      <c r="Y998" s="5"/>
      <c r="Z998" s="5"/>
      <c r="AA998" s="5"/>
      <c r="AB998" s="5"/>
    </row>
    <row r="999" ht="15.75" customHeight="1">
      <c r="A999" s="5"/>
      <c r="B999" s="5"/>
      <c r="C999" s="5"/>
      <c r="D999" s="5"/>
      <c r="E999" s="5"/>
      <c r="F999" s="5"/>
      <c r="G999" s="129"/>
      <c r="H999" s="5"/>
      <c r="I999" s="5"/>
      <c r="J999" s="5"/>
      <c r="K999" s="5"/>
      <c r="L999" s="5"/>
      <c r="M999" s="5"/>
      <c r="N999" s="5"/>
      <c r="O999" s="5"/>
      <c r="P999" s="5"/>
      <c r="Q999" s="5"/>
      <c r="R999" s="5"/>
      <c r="S999" s="5"/>
      <c r="T999" s="5"/>
      <c r="U999" s="5"/>
      <c r="V999" s="5"/>
      <c r="W999" s="5"/>
      <c r="X999" s="5"/>
      <c r="Y999" s="5"/>
      <c r="Z999" s="5"/>
      <c r="AA999" s="5"/>
      <c r="AB999" s="5"/>
    </row>
  </sheetData>
  <mergeCells count="2">
    <mergeCell ref="I77:X79"/>
    <mergeCell ref="I128:Z129"/>
  </mergeCells>
  <printOptions/>
  <pageMargins bottom="0.75" footer="0.0" header="0.0" left="0.25" right="0.25" top="0.75"/>
  <pageSetup orientation="portrait"/>
  <drawing r:id="rId2"/>
  <legacyDrawing r:id="rId3"/>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5" width="4.71"/>
    <col customWidth="1" min="6" max="6" width="8.57"/>
    <col customWidth="1" min="7" max="7" width="7.57"/>
    <col customWidth="1" min="8" max="11" width="4.71"/>
    <col customWidth="1" min="12" max="12" width="5.29"/>
    <col customWidth="1" min="13" max="33" width="4.71"/>
  </cols>
  <sheetData>
    <row r="1" ht="12.75" customHeight="1">
      <c r="A1" s="539" t="s">
        <v>2936</v>
      </c>
      <c r="B1" s="540" t="s">
        <v>2937</v>
      </c>
      <c r="C1" s="541" t="s">
        <v>2938</v>
      </c>
      <c r="D1" s="542" t="s">
        <v>2939</v>
      </c>
      <c r="E1" s="543" t="s">
        <v>189</v>
      </c>
      <c r="F1" s="72" t="s">
        <v>2971</v>
      </c>
      <c r="G1" s="27">
        <v>13.0</v>
      </c>
      <c r="H1" s="137" t="str">
        <f>CONCATENATE("SECTION ",G1,". RECONTACT INFORMATION")</f>
        <v>SECTION 13. RECONTACT INFORMATION</v>
      </c>
      <c r="I1" s="30"/>
      <c r="J1" s="30"/>
      <c r="K1" s="30"/>
      <c r="L1" s="30"/>
      <c r="M1" s="30"/>
      <c r="N1" s="30"/>
      <c r="O1" s="30"/>
      <c r="P1" s="30"/>
      <c r="Q1" s="30"/>
      <c r="R1" s="30"/>
      <c r="S1" s="30"/>
      <c r="T1" s="30"/>
      <c r="U1" s="30"/>
      <c r="V1" s="30"/>
      <c r="W1" s="30"/>
      <c r="X1" s="30"/>
      <c r="Y1" s="30"/>
      <c r="Z1" s="30"/>
      <c r="AA1" s="30"/>
      <c r="AB1" s="30"/>
      <c r="AC1" s="30"/>
      <c r="AD1" s="27"/>
      <c r="AE1" s="27"/>
      <c r="AF1" s="27"/>
      <c r="AG1" s="27"/>
    </row>
    <row r="2" ht="12.75" customHeight="1">
      <c r="A2" s="27"/>
      <c r="B2" s="27"/>
      <c r="C2" s="27"/>
      <c r="D2" s="27"/>
      <c r="E2" s="27"/>
      <c r="F2" s="78"/>
      <c r="G2" s="30" t="s">
        <v>2990</v>
      </c>
      <c r="H2" s="30"/>
      <c r="I2" s="30"/>
      <c r="J2" s="30"/>
      <c r="K2" s="30"/>
      <c r="L2" s="30"/>
      <c r="M2" s="30"/>
      <c r="N2" s="30"/>
      <c r="O2" s="30"/>
      <c r="P2" s="30"/>
      <c r="Q2" s="30"/>
      <c r="R2" s="30"/>
      <c r="S2" s="30"/>
      <c r="T2" s="30"/>
      <c r="U2" s="30"/>
      <c r="V2" s="30"/>
      <c r="W2" s="30"/>
      <c r="X2" s="30"/>
      <c r="Y2" s="30"/>
      <c r="Z2" s="30"/>
      <c r="AA2" s="30"/>
      <c r="AB2" s="30"/>
      <c r="AC2" s="30"/>
      <c r="AD2" s="27"/>
      <c r="AE2" s="27"/>
      <c r="AF2" s="27"/>
      <c r="AG2" s="27"/>
    </row>
    <row r="3" ht="12.75" customHeight="1">
      <c r="A3" s="27"/>
      <c r="B3" s="27"/>
      <c r="C3" s="27"/>
      <c r="D3" s="27"/>
      <c r="E3" s="27"/>
      <c r="F3" s="78"/>
      <c r="G3" s="30"/>
      <c r="H3" s="968" t="str">
        <f>"CATI: SI (TIPO_TELF=2), ASIGNAR V13_01=1"</f>
        <v>CATI: SI (TIPO_TELF=2), ASIGNAR V13_01=1</v>
      </c>
      <c r="I3" s="748"/>
      <c r="J3" s="748"/>
      <c r="K3" s="748"/>
      <c r="L3" s="748"/>
      <c r="M3" s="748"/>
      <c r="N3" s="748"/>
      <c r="O3" s="748"/>
      <c r="P3" s="748"/>
      <c r="Q3" s="748"/>
      <c r="R3" s="30"/>
      <c r="S3" s="30"/>
      <c r="T3" s="30"/>
      <c r="U3" s="30"/>
      <c r="V3" s="30"/>
      <c r="W3" s="30"/>
      <c r="X3" s="30"/>
      <c r="Y3" s="30"/>
      <c r="Z3" s="30"/>
      <c r="AA3" s="30"/>
      <c r="AB3" s="30"/>
      <c r="AC3" s="30"/>
      <c r="AD3" s="27"/>
      <c r="AE3" s="27"/>
      <c r="AF3" s="27"/>
      <c r="AG3" s="27"/>
    </row>
    <row r="4" ht="12.75" customHeight="1">
      <c r="A4" s="27"/>
      <c r="B4" s="27"/>
      <c r="C4" s="27"/>
      <c r="D4" s="27"/>
      <c r="E4" s="27"/>
      <c r="F4" s="78"/>
      <c r="G4" s="746">
        <f>G1+0.01</f>
        <v>13.01</v>
      </c>
      <c r="H4" s="224" t="s">
        <v>4043</v>
      </c>
      <c r="I4" s="30"/>
      <c r="J4" s="30"/>
      <c r="K4" s="30"/>
      <c r="L4" s="30"/>
      <c r="M4" s="30"/>
      <c r="N4" s="30"/>
      <c r="O4" s="30"/>
      <c r="P4" s="30"/>
      <c r="Q4" s="30"/>
      <c r="R4" s="30"/>
      <c r="S4" s="30"/>
      <c r="T4" s="30"/>
      <c r="U4" s="30"/>
      <c r="V4" s="30"/>
      <c r="W4" s="30"/>
      <c r="X4" s="27"/>
      <c r="Y4" s="280"/>
      <c r="Z4" s="280"/>
      <c r="AA4" s="280"/>
      <c r="AB4" s="280"/>
      <c r="AC4" s="280"/>
      <c r="AD4" s="280"/>
      <c r="AE4" s="280"/>
      <c r="AF4" s="280"/>
      <c r="AG4" s="280"/>
    </row>
    <row r="5" ht="12.75" customHeight="1">
      <c r="A5" s="27"/>
      <c r="B5" s="27"/>
      <c r="C5" s="27"/>
      <c r="D5" s="27"/>
      <c r="E5" s="27"/>
      <c r="F5" s="78"/>
      <c r="G5" s="30"/>
      <c r="H5" s="27"/>
      <c r="I5" s="268">
        <v>1.0</v>
      </c>
      <c r="J5" s="30" t="s">
        <v>2974</v>
      </c>
      <c r="K5" s="30"/>
      <c r="L5" s="123"/>
      <c r="M5" s="123"/>
      <c r="N5" s="123"/>
      <c r="O5" s="27"/>
      <c r="P5" s="27"/>
      <c r="Q5" s="27"/>
      <c r="R5" s="27"/>
      <c r="S5" s="27"/>
      <c r="T5" s="27"/>
      <c r="U5" s="27"/>
      <c r="V5" s="27"/>
      <c r="W5" s="27"/>
      <c r="X5" s="98"/>
      <c r="Y5" s="280"/>
      <c r="Z5" s="280"/>
      <c r="AA5" s="280"/>
      <c r="AB5" s="280"/>
      <c r="AC5" s="280"/>
      <c r="AD5" s="280"/>
      <c r="AE5" s="280"/>
      <c r="AF5" s="280"/>
      <c r="AG5" s="280"/>
    </row>
    <row r="6" ht="12.75" customHeight="1">
      <c r="A6" s="27"/>
      <c r="B6" s="27"/>
      <c r="C6" s="27"/>
      <c r="D6" s="27"/>
      <c r="E6" s="27"/>
      <c r="F6" s="78"/>
      <c r="G6" s="30"/>
      <c r="H6" s="27"/>
      <c r="I6" s="268">
        <v>2.0</v>
      </c>
      <c r="J6" s="30" t="s">
        <v>2975</v>
      </c>
      <c r="K6" s="30"/>
      <c r="L6" s="30" t="s">
        <v>2976</v>
      </c>
      <c r="M6" s="785" t="str">
        <f>G11</f>
        <v>13.04a</v>
      </c>
      <c r="N6" s="30"/>
      <c r="O6" s="30"/>
      <c r="P6" s="30"/>
      <c r="Q6" s="30"/>
      <c r="R6" s="30"/>
      <c r="S6" s="30"/>
      <c r="T6" s="30"/>
      <c r="U6" s="30"/>
      <c r="V6" s="30"/>
      <c r="W6" s="30"/>
      <c r="X6" s="98"/>
      <c r="Y6" s="280"/>
      <c r="Z6" s="280"/>
      <c r="AA6" s="280"/>
      <c r="AB6" s="280"/>
      <c r="AC6" s="280"/>
      <c r="AD6" s="280"/>
      <c r="AE6" s="280"/>
      <c r="AF6" s="280"/>
      <c r="AG6" s="280"/>
    </row>
    <row r="7" ht="12.75" customHeight="1">
      <c r="A7" s="27"/>
      <c r="B7" s="27"/>
      <c r="C7" s="27"/>
      <c r="D7" s="27"/>
      <c r="E7" s="27"/>
      <c r="F7" s="78"/>
      <c r="G7" s="30"/>
      <c r="H7" s="30"/>
      <c r="I7" s="30"/>
      <c r="J7" s="30"/>
      <c r="K7" s="30"/>
      <c r="L7" s="30"/>
      <c r="M7" s="30"/>
      <c r="N7" s="30"/>
      <c r="O7" s="30"/>
      <c r="P7" s="30"/>
      <c r="Q7" s="30"/>
      <c r="R7" s="30"/>
      <c r="S7" s="30"/>
      <c r="T7" s="30"/>
      <c r="U7" s="30"/>
      <c r="V7" s="30"/>
      <c r="W7" s="30"/>
      <c r="X7" s="98"/>
      <c r="Y7" s="280"/>
      <c r="Z7" s="280"/>
      <c r="AA7" s="280"/>
      <c r="AB7" s="280"/>
      <c r="AC7" s="280"/>
      <c r="AD7" s="280"/>
      <c r="AE7" s="280"/>
      <c r="AF7" s="280"/>
      <c r="AG7" s="280"/>
    </row>
    <row r="8" ht="12.75" customHeight="1">
      <c r="A8" s="27"/>
      <c r="B8" s="27"/>
      <c r="C8" s="27"/>
      <c r="D8" s="27"/>
      <c r="E8" s="27"/>
      <c r="F8" s="78"/>
      <c r="G8" s="746">
        <f>G4+0.01</f>
        <v>13.02</v>
      </c>
      <c r="H8" s="972" t="s">
        <v>4044</v>
      </c>
      <c r="I8" s="30"/>
      <c r="J8" s="30"/>
      <c r="K8" s="30"/>
      <c r="L8" s="30"/>
      <c r="M8" s="30"/>
      <c r="N8" s="30"/>
      <c r="O8" s="30"/>
      <c r="P8" s="30"/>
      <c r="Q8" s="30"/>
      <c r="R8" s="30"/>
      <c r="S8" s="30"/>
      <c r="T8" s="30"/>
      <c r="U8" s="30"/>
      <c r="V8" s="30"/>
      <c r="W8" s="30"/>
      <c r="X8" s="30"/>
      <c r="Y8" s="30"/>
      <c r="Z8" s="30"/>
      <c r="AA8" s="30"/>
      <c r="AB8" s="30"/>
      <c r="AC8" s="30"/>
      <c r="AD8" s="27"/>
      <c r="AE8" s="27"/>
      <c r="AF8" s="27"/>
      <c r="AG8" s="27"/>
    </row>
    <row r="9" ht="12.75" customHeight="1">
      <c r="A9" s="27"/>
      <c r="B9" s="27"/>
      <c r="C9" s="27"/>
      <c r="D9" s="27"/>
      <c r="E9" s="27"/>
      <c r="F9" s="78"/>
      <c r="G9" s="30"/>
      <c r="H9" s="30"/>
      <c r="I9" s="811"/>
      <c r="J9" s="973"/>
      <c r="K9" s="275"/>
      <c r="L9" s="968" t="s">
        <v>4045</v>
      </c>
      <c r="M9" s="748"/>
      <c r="N9" s="748"/>
      <c r="O9" s="748"/>
      <c r="P9" s="748"/>
      <c r="Q9" s="27"/>
      <c r="R9" s="27"/>
      <c r="S9" s="27"/>
      <c r="T9" s="27"/>
      <c r="U9" s="27"/>
      <c r="V9" s="30"/>
      <c r="W9" s="30"/>
      <c r="X9" s="30"/>
      <c r="Y9" s="30"/>
      <c r="Z9" s="30"/>
      <c r="AA9" s="30"/>
      <c r="AB9" s="30"/>
      <c r="AC9" s="30"/>
      <c r="AD9" s="27"/>
      <c r="AE9" s="27"/>
      <c r="AF9" s="27"/>
      <c r="AG9" s="27"/>
    </row>
    <row r="10" ht="12.75" customHeight="1">
      <c r="A10" s="27"/>
      <c r="B10" s="27"/>
      <c r="C10" s="27"/>
      <c r="D10" s="27"/>
      <c r="E10" s="27"/>
      <c r="F10" s="78"/>
      <c r="G10" s="30"/>
      <c r="H10" s="121"/>
      <c r="I10" s="27"/>
      <c r="J10" s="27"/>
      <c r="K10" s="30"/>
      <c r="L10" s="27"/>
      <c r="M10" s="30"/>
      <c r="N10" s="30"/>
      <c r="O10" s="27"/>
      <c r="P10" s="27"/>
      <c r="Q10" s="27"/>
      <c r="R10" s="27"/>
      <c r="S10" s="27"/>
      <c r="T10" s="27"/>
      <c r="U10" s="27"/>
      <c r="V10" s="27"/>
      <c r="W10" s="27"/>
      <c r="X10" s="30"/>
      <c r="Y10" s="30"/>
      <c r="Z10" s="30"/>
      <c r="AA10" s="30"/>
      <c r="AB10" s="30"/>
      <c r="AC10" s="30"/>
      <c r="AD10" s="27"/>
      <c r="AE10" s="27"/>
      <c r="AF10" s="27"/>
      <c r="AG10" s="27"/>
    </row>
    <row r="11" ht="12.75" customHeight="1">
      <c r="A11" s="27"/>
      <c r="B11" s="27"/>
      <c r="C11" s="27"/>
      <c r="D11" s="27"/>
      <c r="E11" s="27"/>
      <c r="F11" s="78"/>
      <c r="G11" s="974" t="s">
        <v>4046</v>
      </c>
      <c r="H11" s="118" t="s">
        <v>4047</v>
      </c>
      <c r="AA11" s="30"/>
      <c r="AB11" s="30"/>
      <c r="AC11" s="30"/>
      <c r="AD11" s="27"/>
      <c r="AE11" s="27"/>
      <c r="AF11" s="27"/>
      <c r="AG11" s="27"/>
    </row>
    <row r="12" ht="12.75" customHeight="1">
      <c r="A12" s="27"/>
      <c r="B12" s="27"/>
      <c r="C12" s="27"/>
      <c r="D12" s="27"/>
      <c r="E12" s="27"/>
      <c r="F12" s="78"/>
      <c r="G12" s="974"/>
      <c r="AA12" s="30"/>
      <c r="AB12" s="30"/>
      <c r="AC12" s="30"/>
      <c r="AD12" s="27"/>
      <c r="AE12" s="27"/>
      <c r="AF12" s="27"/>
      <c r="AG12" s="27"/>
    </row>
    <row r="13" ht="12.75" customHeight="1">
      <c r="A13" s="27"/>
      <c r="B13" s="27"/>
      <c r="C13" s="27"/>
      <c r="D13" s="27"/>
      <c r="E13" s="27"/>
      <c r="F13" s="78"/>
      <c r="G13" s="974"/>
      <c r="AA13" s="30"/>
      <c r="AB13" s="30"/>
      <c r="AC13" s="30"/>
      <c r="AD13" s="27"/>
      <c r="AE13" s="27"/>
      <c r="AF13" s="27"/>
      <c r="AG13" s="27"/>
    </row>
    <row r="14" ht="12.75" customHeight="1">
      <c r="A14" s="27"/>
      <c r="B14" s="27"/>
      <c r="C14" s="27"/>
      <c r="D14" s="27"/>
      <c r="E14" s="27"/>
      <c r="F14" s="78"/>
      <c r="G14" s="974"/>
      <c r="AA14" s="30"/>
      <c r="AB14" s="30"/>
      <c r="AC14" s="30"/>
      <c r="AD14" s="27"/>
      <c r="AE14" s="27"/>
      <c r="AF14" s="27"/>
      <c r="AG14" s="27"/>
    </row>
    <row r="15" ht="12.75" customHeight="1">
      <c r="A15" s="27"/>
      <c r="B15" s="27"/>
      <c r="C15" s="27"/>
      <c r="D15" s="27"/>
      <c r="E15" s="27"/>
      <c r="F15" s="78"/>
      <c r="G15" s="975"/>
      <c r="H15" s="975"/>
      <c r="I15" s="154">
        <v>1.0</v>
      </c>
      <c r="J15" s="154" t="s">
        <v>2974</v>
      </c>
      <c r="K15" s="975"/>
      <c r="L15" s="975"/>
      <c r="M15" s="975"/>
      <c r="N15" s="975"/>
      <c r="O15" s="975"/>
      <c r="P15" s="975"/>
      <c r="Q15" s="975"/>
      <c r="R15" s="154"/>
      <c r="S15" s="154"/>
      <c r="T15" s="154"/>
      <c r="U15" s="154"/>
      <c r="V15" s="975"/>
      <c r="W15" s="154"/>
      <c r="X15" s="154"/>
      <c r="Y15" s="154"/>
      <c r="Z15" s="154"/>
      <c r="AA15" s="30"/>
      <c r="AB15" s="30"/>
      <c r="AC15" s="30"/>
      <c r="AD15" s="27"/>
      <c r="AE15" s="27"/>
      <c r="AF15" s="27"/>
      <c r="AG15" s="27"/>
    </row>
    <row r="16" ht="12.75" customHeight="1">
      <c r="A16" s="27"/>
      <c r="B16" s="27"/>
      <c r="C16" s="27"/>
      <c r="D16" s="27"/>
      <c r="E16" s="27"/>
      <c r="F16" s="78"/>
      <c r="G16" s="975" t="s">
        <v>2990</v>
      </c>
      <c r="H16" s="154"/>
      <c r="I16" s="154">
        <v>2.0</v>
      </c>
      <c r="J16" s="154" t="s">
        <v>2975</v>
      </c>
      <c r="K16" s="154" t="s">
        <v>2976</v>
      </c>
      <c r="L16" s="976">
        <f>G34</f>
        <v>13.07</v>
      </c>
      <c r="M16" s="46"/>
      <c r="N16" s="154"/>
      <c r="O16" s="975"/>
      <c r="Z16" s="154"/>
      <c r="AA16" s="30"/>
      <c r="AB16" s="30"/>
      <c r="AC16" s="30"/>
      <c r="AD16" s="27"/>
      <c r="AE16" s="27"/>
      <c r="AF16" s="27"/>
      <c r="AG16" s="27"/>
    </row>
    <row r="17" ht="12.75" customHeight="1">
      <c r="A17" s="27"/>
      <c r="B17" s="27"/>
      <c r="C17" s="27"/>
      <c r="D17" s="27"/>
      <c r="E17" s="27"/>
      <c r="F17" s="78"/>
      <c r="G17" s="975"/>
      <c r="H17" s="154"/>
      <c r="I17" s="154"/>
      <c r="J17" s="154"/>
      <c r="K17" s="154"/>
      <c r="L17" s="977"/>
      <c r="M17" s="977"/>
      <c r="N17" s="154"/>
      <c r="Z17" s="154"/>
      <c r="AA17" s="30"/>
      <c r="AB17" s="30"/>
      <c r="AC17" s="30"/>
      <c r="AD17" s="27"/>
      <c r="AE17" s="27"/>
      <c r="AF17" s="27"/>
      <c r="AG17" s="27"/>
    </row>
    <row r="18" ht="12.75" customHeight="1">
      <c r="A18" s="27"/>
      <c r="B18" s="27"/>
      <c r="C18" s="27"/>
      <c r="D18" s="27"/>
      <c r="E18" s="27"/>
      <c r="F18" s="78"/>
      <c r="G18" s="974">
        <v>13.05</v>
      </c>
      <c r="H18" s="75" t="s">
        <v>4048</v>
      </c>
      <c r="I18" s="154"/>
      <c r="J18" s="154"/>
      <c r="K18" s="154"/>
      <c r="L18" s="977"/>
      <c r="M18" s="977"/>
      <c r="N18" s="154"/>
      <c r="O18" s="154"/>
      <c r="P18" s="154"/>
      <c r="Q18" s="154"/>
      <c r="R18" s="154"/>
      <c r="S18" s="154"/>
      <c r="T18" s="154"/>
      <c r="U18" s="154"/>
      <c r="V18" s="154"/>
      <c r="W18" s="154"/>
      <c r="X18" s="154"/>
      <c r="Y18" s="154"/>
      <c r="Z18" s="154"/>
      <c r="AA18" s="30"/>
      <c r="AB18" s="30"/>
      <c r="AC18" s="30"/>
      <c r="AD18" s="27"/>
      <c r="AE18" s="27"/>
      <c r="AF18" s="27"/>
      <c r="AG18" s="27"/>
    </row>
    <row r="19" ht="12.75" customHeight="1">
      <c r="A19" s="27"/>
      <c r="B19" s="27"/>
      <c r="C19" s="27"/>
      <c r="D19" s="27"/>
      <c r="E19" s="27"/>
      <c r="F19" s="78"/>
      <c r="G19" s="974"/>
      <c r="H19" s="974"/>
      <c r="I19" s="154">
        <v>1.0</v>
      </c>
      <c r="J19" s="154" t="s">
        <v>2974</v>
      </c>
      <c r="K19" s="975"/>
      <c r="L19" s="977"/>
      <c r="M19" s="977"/>
      <c r="N19" s="974"/>
      <c r="O19" s="974"/>
      <c r="P19" s="974"/>
      <c r="Q19" s="974"/>
      <c r="R19" s="974"/>
      <c r="S19" s="974"/>
      <c r="T19" s="974"/>
      <c r="U19" s="974"/>
      <c r="V19" s="974"/>
      <c r="W19" s="974"/>
      <c r="X19" s="154"/>
      <c r="Y19" s="154"/>
      <c r="Z19" s="154"/>
      <c r="AA19" s="30"/>
      <c r="AB19" s="30"/>
      <c r="AC19" s="30"/>
      <c r="AD19" s="27"/>
      <c r="AE19" s="27"/>
      <c r="AF19" s="27"/>
      <c r="AG19" s="27"/>
    </row>
    <row r="20" ht="12.75" customHeight="1">
      <c r="A20" s="27"/>
      <c r="B20" s="27"/>
      <c r="C20" s="27"/>
      <c r="D20" s="27"/>
      <c r="E20" s="27"/>
      <c r="F20" s="78"/>
      <c r="G20" s="974"/>
      <c r="H20" s="974"/>
      <c r="I20" s="154">
        <v>2.0</v>
      </c>
      <c r="J20" s="154" t="s">
        <v>2975</v>
      </c>
      <c r="K20" s="154" t="s">
        <v>2976</v>
      </c>
      <c r="L20" s="976">
        <f>G34</f>
        <v>13.07</v>
      </c>
      <c r="M20" s="46"/>
      <c r="N20" s="974"/>
      <c r="O20" s="974"/>
      <c r="P20" s="974"/>
      <c r="Q20" s="974"/>
      <c r="R20" s="974"/>
      <c r="S20" s="974"/>
      <c r="T20" s="974"/>
      <c r="U20" s="974"/>
      <c r="V20" s="974"/>
      <c r="W20" s="974"/>
      <c r="X20" s="154"/>
      <c r="Y20" s="154"/>
      <c r="Z20" s="154"/>
      <c r="AA20" s="30"/>
      <c r="AB20" s="30"/>
      <c r="AC20" s="30"/>
      <c r="AD20" s="27"/>
      <c r="AE20" s="27"/>
      <c r="AF20" s="27"/>
      <c r="AG20" s="27"/>
    </row>
    <row r="21" ht="12.75" customHeight="1">
      <c r="A21" s="27"/>
      <c r="B21" s="27"/>
      <c r="C21" s="27"/>
      <c r="D21" s="27"/>
      <c r="E21" s="27"/>
      <c r="F21" s="78"/>
      <c r="G21" s="270"/>
      <c r="H21" s="27"/>
      <c r="I21" s="269"/>
      <c r="J21" s="286"/>
      <c r="K21" s="270"/>
      <c r="L21" s="270"/>
      <c r="M21" s="270"/>
      <c r="N21" s="270"/>
      <c r="O21" s="270"/>
      <c r="P21" s="270"/>
      <c r="Q21" s="270"/>
      <c r="R21" s="270"/>
      <c r="S21" s="270"/>
      <c r="T21" s="270"/>
      <c r="U21" s="30"/>
      <c r="V21" s="30"/>
      <c r="W21" s="30"/>
      <c r="X21" s="30"/>
      <c r="Y21" s="30"/>
      <c r="Z21" s="30"/>
      <c r="AA21" s="30"/>
      <c r="AB21" s="30"/>
      <c r="AC21" s="30"/>
      <c r="AD21" s="27"/>
      <c r="AE21" s="27"/>
      <c r="AF21" s="27"/>
      <c r="AG21" s="27"/>
    </row>
    <row r="22" ht="12.75" customHeight="1">
      <c r="A22" s="27"/>
      <c r="B22" s="27"/>
      <c r="C22" s="27"/>
      <c r="D22" s="27"/>
      <c r="E22" s="27"/>
      <c r="F22" s="78"/>
      <c r="G22" s="27"/>
      <c r="H22" s="569" t="s">
        <v>4049</v>
      </c>
      <c r="I22" s="569"/>
      <c r="J22" s="569"/>
      <c r="K22" s="569"/>
      <c r="L22" s="569"/>
      <c r="M22" s="569"/>
      <c r="N22" s="569"/>
      <c r="O22" s="569"/>
      <c r="P22" s="569"/>
      <c r="Q22" s="569"/>
      <c r="R22" s="569"/>
      <c r="S22" s="569"/>
      <c r="T22" s="569"/>
      <c r="U22" s="975"/>
      <c r="V22" s="975"/>
      <c r="W22" s="30"/>
      <c r="X22" s="30"/>
      <c r="Y22" s="30"/>
      <c r="Z22" s="30"/>
      <c r="AA22" s="30"/>
      <c r="AB22" s="30"/>
      <c r="AC22" s="27"/>
      <c r="AD22" s="27"/>
      <c r="AE22" s="27"/>
      <c r="AF22" s="27"/>
      <c r="AG22" s="27"/>
    </row>
    <row r="23" ht="12.75" customHeight="1">
      <c r="A23" s="27"/>
      <c r="B23" s="27"/>
      <c r="C23" s="27"/>
      <c r="D23" s="27"/>
      <c r="E23" s="27"/>
      <c r="F23" s="78"/>
      <c r="G23" s="296">
        <v>13.06</v>
      </c>
      <c r="H23" s="75" t="s">
        <v>4050</v>
      </c>
      <c r="I23" s="975"/>
      <c r="J23" s="975"/>
      <c r="K23" s="975"/>
      <c r="L23" s="975"/>
      <c r="M23" s="975"/>
      <c r="N23" s="975"/>
      <c r="O23" s="975"/>
      <c r="P23" s="975"/>
      <c r="Q23" s="975"/>
      <c r="R23" s="975"/>
      <c r="S23" s="975"/>
      <c r="T23" s="975"/>
      <c r="U23" s="975"/>
      <c r="V23" s="975"/>
      <c r="W23" s="30"/>
      <c r="X23" s="30"/>
      <c r="Y23" s="30"/>
      <c r="Z23" s="30"/>
      <c r="AA23" s="30"/>
      <c r="AB23" s="30"/>
      <c r="AC23" s="27"/>
      <c r="AD23" s="27"/>
      <c r="AE23" s="27"/>
      <c r="AF23" s="27"/>
      <c r="AG23" s="27"/>
    </row>
    <row r="24" ht="12.75" customHeight="1">
      <c r="A24" s="27"/>
      <c r="B24" s="27"/>
      <c r="C24" s="27"/>
      <c r="D24" s="27"/>
      <c r="E24" s="27"/>
      <c r="F24" s="78"/>
      <c r="G24" s="270"/>
      <c r="H24" s="978"/>
      <c r="I24" s="979"/>
      <c r="J24" s="154" t="s">
        <v>4051</v>
      </c>
      <c r="X24" s="30"/>
      <c r="Y24" s="30"/>
      <c r="Z24" s="30"/>
      <c r="AA24" s="30"/>
      <c r="AB24" s="30"/>
      <c r="AC24" s="30"/>
      <c r="AD24" s="27"/>
      <c r="AE24" s="27"/>
      <c r="AF24" s="27"/>
      <c r="AG24" s="27"/>
    </row>
    <row r="25" ht="12.75" customHeight="1">
      <c r="A25" s="27"/>
      <c r="B25" s="27"/>
      <c r="C25" s="27"/>
      <c r="D25" s="27"/>
      <c r="E25" s="27"/>
      <c r="F25" s="78"/>
      <c r="G25" s="270"/>
      <c r="H25" s="980" t="s">
        <v>3003</v>
      </c>
      <c r="K25" s="981" t="s">
        <v>4052</v>
      </c>
      <c r="N25" s="982"/>
      <c r="O25" s="982"/>
      <c r="P25" s="982"/>
      <c r="Q25" s="982"/>
      <c r="R25" s="982"/>
      <c r="S25" s="982"/>
      <c r="T25" s="982"/>
      <c r="U25" s="982"/>
      <c r="V25" s="982"/>
      <c r="W25" s="982"/>
      <c r="X25" s="30"/>
      <c r="Y25" s="30"/>
      <c r="Z25" s="30"/>
      <c r="AA25" s="30"/>
      <c r="AB25" s="30"/>
      <c r="AC25" s="30"/>
      <c r="AD25" s="27"/>
      <c r="AE25" s="27"/>
      <c r="AF25" s="27"/>
      <c r="AG25" s="27"/>
    </row>
    <row r="26" ht="12.75" customHeight="1">
      <c r="A26" s="27"/>
      <c r="B26" s="27"/>
      <c r="C26" s="27"/>
      <c r="D26" s="27"/>
      <c r="E26" s="27"/>
      <c r="F26" s="78"/>
      <c r="G26" s="270"/>
      <c r="H26" s="980" t="s">
        <v>3005</v>
      </c>
      <c r="J26" s="983"/>
      <c r="K26" s="981" t="s">
        <v>4052</v>
      </c>
      <c r="N26" s="982"/>
      <c r="O26" s="982"/>
      <c r="P26" s="982"/>
      <c r="Q26" s="982"/>
      <c r="R26" s="982"/>
      <c r="S26" s="982"/>
      <c r="T26" s="982"/>
      <c r="U26" s="982"/>
      <c r="V26" s="982"/>
      <c r="W26" s="982"/>
      <c r="X26" s="30"/>
      <c r="Y26" s="30"/>
      <c r="Z26" s="30"/>
      <c r="AA26" s="30"/>
      <c r="AB26" s="30"/>
      <c r="AC26" s="30"/>
      <c r="AD26" s="27"/>
      <c r="AE26" s="27"/>
      <c r="AF26" s="27"/>
      <c r="AG26" s="27"/>
    </row>
    <row r="27" ht="12.75" customHeight="1">
      <c r="A27" s="27"/>
      <c r="B27" s="27"/>
      <c r="C27" s="27"/>
      <c r="D27" s="27"/>
      <c r="E27" s="27"/>
      <c r="F27" s="78"/>
      <c r="G27" s="270"/>
      <c r="H27" s="980" t="s">
        <v>3006</v>
      </c>
      <c r="J27" s="983"/>
      <c r="K27" s="981" t="s">
        <v>4052</v>
      </c>
      <c r="N27" s="982"/>
      <c r="O27" s="982"/>
      <c r="P27" s="982"/>
      <c r="Q27" s="982"/>
      <c r="R27" s="982"/>
      <c r="S27" s="982"/>
      <c r="T27" s="982"/>
      <c r="U27" s="982"/>
      <c r="V27" s="982"/>
      <c r="W27" s="982"/>
      <c r="X27" s="30"/>
      <c r="Y27" s="30"/>
      <c r="Z27" s="30"/>
      <c r="AA27" s="30"/>
      <c r="AB27" s="30"/>
      <c r="AC27" s="30"/>
      <c r="AD27" s="27"/>
      <c r="AE27" s="27"/>
      <c r="AF27" s="27"/>
      <c r="AG27" s="27"/>
    </row>
    <row r="28" ht="12.75" customHeight="1">
      <c r="A28" s="27"/>
      <c r="B28" s="27"/>
      <c r="C28" s="27"/>
      <c r="D28" s="27"/>
      <c r="E28" s="27"/>
      <c r="F28" s="78"/>
      <c r="G28" s="270"/>
      <c r="H28" s="980" t="s">
        <v>3007</v>
      </c>
      <c r="J28" s="983"/>
      <c r="K28" s="981" t="s">
        <v>4052</v>
      </c>
      <c r="N28" s="982"/>
      <c r="O28" s="982"/>
      <c r="P28" s="982"/>
      <c r="Q28" s="982"/>
      <c r="R28" s="982"/>
      <c r="S28" s="982"/>
      <c r="T28" s="982"/>
      <c r="U28" s="982"/>
      <c r="V28" s="982"/>
      <c r="W28" s="982"/>
      <c r="X28" s="30"/>
      <c r="Y28" s="30"/>
      <c r="Z28" s="30"/>
      <c r="AA28" s="30"/>
      <c r="AB28" s="30"/>
      <c r="AC28" s="30"/>
      <c r="AD28" s="27"/>
      <c r="AE28" s="27"/>
      <c r="AF28" s="27"/>
      <c r="AG28" s="27"/>
    </row>
    <row r="29" ht="12.75" customHeight="1">
      <c r="A29" s="27"/>
      <c r="B29" s="27"/>
      <c r="C29" s="27"/>
      <c r="D29" s="27"/>
      <c r="E29" s="27"/>
      <c r="F29" s="78"/>
      <c r="G29" s="270"/>
      <c r="H29" s="980" t="s">
        <v>3008</v>
      </c>
      <c r="J29" s="983"/>
      <c r="K29" s="981" t="s">
        <v>4052</v>
      </c>
      <c r="N29" s="982"/>
      <c r="O29" s="982"/>
      <c r="P29" s="982"/>
      <c r="Q29" s="982"/>
      <c r="R29" s="982"/>
      <c r="S29" s="982"/>
      <c r="T29" s="982"/>
      <c r="U29" s="982"/>
      <c r="V29" s="982"/>
      <c r="W29" s="982"/>
      <c r="X29" s="30"/>
      <c r="Y29" s="30"/>
      <c r="Z29" s="30"/>
      <c r="AA29" s="30"/>
      <c r="AB29" s="30"/>
      <c r="AC29" s="30"/>
      <c r="AD29" s="27"/>
      <c r="AE29" s="27"/>
      <c r="AF29" s="27"/>
      <c r="AG29" s="27"/>
    </row>
    <row r="30" ht="12.75" customHeight="1">
      <c r="A30" s="27"/>
      <c r="B30" s="27"/>
      <c r="C30" s="27"/>
      <c r="D30" s="27"/>
      <c r="E30" s="27"/>
      <c r="F30" s="78"/>
      <c r="G30" s="27"/>
      <c r="H30" s="984"/>
      <c r="I30" s="984"/>
      <c r="J30" s="984"/>
      <c r="K30" s="984"/>
      <c r="L30" s="984"/>
      <c r="M30" s="984"/>
      <c r="N30" s="984"/>
      <c r="O30" s="984"/>
      <c r="P30" s="984"/>
      <c r="Q30" s="984"/>
      <c r="R30" s="984"/>
      <c r="S30" s="985"/>
      <c r="T30" s="985"/>
      <c r="U30" s="985"/>
      <c r="V30" s="985"/>
      <c r="W30" s="985"/>
      <c r="X30" s="986"/>
      <c r="Y30" s="986"/>
      <c r="Z30" s="987"/>
      <c r="AA30" s="984"/>
      <c r="AB30" s="154"/>
      <c r="AC30" s="154"/>
      <c r="AD30" s="154"/>
      <c r="AE30" s="988"/>
      <c r="AF30" s="988"/>
      <c r="AG30" s="154"/>
    </row>
    <row r="31" ht="12.75" customHeight="1">
      <c r="A31" s="27"/>
      <c r="B31" s="27"/>
      <c r="C31" s="27"/>
      <c r="D31" s="27"/>
      <c r="E31" s="27"/>
      <c r="F31" s="78"/>
      <c r="G31" s="27"/>
      <c r="H31" s="94" t="str">
        <f>"CATI: SI (TIPO_MUESTRA !=2 ) PASAR A "&amp;G34</f>
        <v>CATI: SI (TIPO_MUESTRA !=2 ) PASAR A 13,07</v>
      </c>
      <c r="I31" s="45"/>
      <c r="J31" s="45"/>
      <c r="K31" s="45"/>
      <c r="L31" s="45"/>
      <c r="M31" s="45"/>
      <c r="N31" s="45"/>
      <c r="O31" s="45"/>
      <c r="P31" s="45"/>
      <c r="Q31" s="45"/>
      <c r="R31" s="46"/>
      <c r="S31" s="139"/>
      <c r="T31" s="139"/>
      <c r="U31" s="139"/>
      <c r="V31" s="139"/>
      <c r="W31" s="139"/>
      <c r="X31" s="748"/>
      <c r="Y31" s="748"/>
      <c r="Z31" s="989"/>
      <c r="AA31" s="80"/>
      <c r="AB31" s="154"/>
      <c r="AC31" s="154"/>
      <c r="AD31" s="154"/>
      <c r="AE31" s="977"/>
      <c r="AF31" s="977"/>
      <c r="AG31" s="154"/>
    </row>
    <row r="32" ht="12.75" customHeight="1">
      <c r="A32" s="27"/>
      <c r="B32" s="27"/>
      <c r="C32" s="27"/>
      <c r="D32" s="27"/>
      <c r="E32" s="27"/>
      <c r="F32" s="78"/>
      <c r="G32" s="39"/>
      <c r="H32" s="80" t="str">
        <f>"CATI: SI (TIPO_MUESTRA=2) y (W1_NOMBRE!=SIN NOMBRE) ASIGNAR V13_07=W1_NOMBRE Y PASAR A "&amp;H41</f>
        <v>CATI: SI (TIPO_MUESTRA=2) y (W1_NOMBRE!=SIN NOMBRE) ASIGNAR V13_07=W1_NOMBRE Y PASAR A FAREWELL</v>
      </c>
      <c r="I32" s="80"/>
      <c r="J32" s="80"/>
      <c r="K32" s="80"/>
      <c r="L32" s="80"/>
      <c r="M32" s="80"/>
      <c r="N32" s="80"/>
      <c r="O32" s="80"/>
      <c r="P32" s="80"/>
      <c r="Q32" s="80"/>
      <c r="R32" s="80"/>
      <c r="S32" s="139"/>
      <c r="T32" s="139"/>
      <c r="U32" s="139"/>
      <c r="V32" s="139"/>
      <c r="W32" s="139"/>
      <c r="X32" s="748"/>
      <c r="Y32" s="748"/>
      <c r="Z32" s="989"/>
      <c r="AA32" s="989"/>
      <c r="AB32" s="154"/>
      <c r="AC32" s="154"/>
      <c r="AD32" s="975"/>
      <c r="AE32" s="977"/>
      <c r="AF32" s="977"/>
      <c r="AG32" s="974"/>
    </row>
    <row r="33" ht="12.75" customHeight="1">
      <c r="A33" s="27"/>
      <c r="B33" s="27"/>
      <c r="C33" s="27"/>
      <c r="D33" s="27"/>
      <c r="E33" s="27"/>
      <c r="F33" s="78"/>
      <c r="G33" s="39"/>
      <c r="H33" s="80" t="str">
        <f>"CATI: SI (TIPO_MUESTRA=2) y (W1_NOMBRE=SIN NOMBRE) PASAR A "&amp;G34</f>
        <v>CATI: SI (TIPO_MUESTRA=2) y (W1_NOMBRE=SIN NOMBRE) PASAR A 13,07</v>
      </c>
      <c r="I33" s="80"/>
      <c r="J33" s="80"/>
      <c r="K33" s="80"/>
      <c r="L33" s="80"/>
      <c r="M33" s="80"/>
      <c r="N33" s="80"/>
      <c r="O33" s="80"/>
      <c r="P33" s="80"/>
      <c r="Q33" s="80"/>
      <c r="R33" s="80"/>
      <c r="S33" s="139"/>
      <c r="T33" s="139"/>
      <c r="U33" s="139"/>
      <c r="V33" s="139"/>
      <c r="W33" s="139"/>
      <c r="X33" s="748"/>
      <c r="Y33" s="748"/>
      <c r="Z33" s="989"/>
      <c r="AA33" s="989"/>
      <c r="AB33" s="154"/>
      <c r="AC33" s="154"/>
      <c r="AD33" s="154"/>
      <c r="AE33" s="990"/>
      <c r="AF33" s="46"/>
      <c r="AG33" s="974"/>
    </row>
    <row r="34" ht="12.75" customHeight="1">
      <c r="A34" s="27"/>
      <c r="B34" s="27"/>
      <c r="C34" s="27"/>
      <c r="D34" s="27"/>
      <c r="E34" s="27"/>
      <c r="F34" s="78"/>
      <c r="G34" s="746">
        <f>G23+0.01</f>
        <v>13.07</v>
      </c>
      <c r="H34" s="27" t="s">
        <v>4053</v>
      </c>
      <c r="I34" s="30"/>
      <c r="J34" s="30"/>
      <c r="K34" s="30"/>
      <c r="L34" s="30"/>
      <c r="M34" s="30"/>
      <c r="N34" s="30"/>
      <c r="O34" s="27"/>
      <c r="P34" s="27"/>
      <c r="Q34" s="27"/>
      <c r="R34" s="27"/>
      <c r="S34" s="27"/>
      <c r="T34" s="27"/>
      <c r="U34" s="27"/>
      <c r="V34" s="27"/>
      <c r="W34" s="27"/>
      <c r="X34" s="30"/>
      <c r="Y34" s="30"/>
      <c r="Z34" s="30"/>
      <c r="AA34" s="30"/>
      <c r="AB34" s="30"/>
      <c r="AC34" s="30"/>
      <c r="AD34" s="27"/>
      <c r="AE34" s="27"/>
      <c r="AF34" s="27"/>
      <c r="AG34" s="27"/>
    </row>
    <row r="35" ht="12.75" customHeight="1">
      <c r="A35" s="27"/>
      <c r="B35" s="27"/>
      <c r="C35" s="27"/>
      <c r="D35" s="27"/>
      <c r="E35" s="27"/>
      <c r="F35" s="78"/>
      <c r="G35" s="39"/>
      <c r="H35" s="275" t="s">
        <v>4054</v>
      </c>
      <c r="I35" s="30"/>
      <c r="J35" s="30"/>
      <c r="K35" s="30"/>
      <c r="L35" s="30"/>
      <c r="M35" s="30"/>
      <c r="N35" s="30"/>
      <c r="O35" s="27"/>
      <c r="P35" s="27"/>
      <c r="Q35" s="27"/>
      <c r="R35" s="27"/>
      <c r="S35" s="27"/>
      <c r="T35" s="27"/>
      <c r="U35" s="27"/>
      <c r="V35" s="27"/>
      <c r="W35" s="27"/>
      <c r="X35" s="30"/>
      <c r="Y35" s="30"/>
      <c r="Z35" s="30"/>
      <c r="AA35" s="30"/>
      <c r="AB35" s="30"/>
      <c r="AC35" s="30"/>
      <c r="AD35" s="27"/>
      <c r="AE35" s="27"/>
      <c r="AF35" s="27"/>
      <c r="AG35" s="27"/>
    </row>
    <row r="36" ht="12.75" customHeight="1">
      <c r="A36" s="27"/>
      <c r="B36" s="27"/>
      <c r="C36" s="27"/>
      <c r="D36" s="140"/>
      <c r="E36" s="27"/>
      <c r="F36" s="78"/>
      <c r="G36" s="39"/>
      <c r="H36" s="784" t="s">
        <v>4055</v>
      </c>
      <c r="I36" s="30"/>
      <c r="J36" s="30"/>
      <c r="K36" s="30"/>
      <c r="L36" s="30"/>
      <c r="M36" s="30"/>
      <c r="N36" s="30"/>
      <c r="O36" s="30"/>
      <c r="P36" s="30"/>
      <c r="Q36" s="30"/>
      <c r="R36" s="30"/>
      <c r="S36" s="30"/>
      <c r="T36" s="30"/>
      <c r="U36" s="30"/>
      <c r="V36" s="30"/>
      <c r="W36" s="30"/>
      <c r="X36" s="30"/>
      <c r="Y36" s="30"/>
      <c r="Z36" s="30"/>
      <c r="AA36" s="30"/>
      <c r="AB36" s="30"/>
      <c r="AC36" s="30"/>
      <c r="AD36" s="27"/>
      <c r="AE36" s="27"/>
      <c r="AF36" s="27"/>
      <c r="AG36" s="27"/>
    </row>
    <row r="37" ht="12.75" customHeight="1">
      <c r="A37" s="27"/>
      <c r="B37" s="27"/>
      <c r="C37" s="27"/>
      <c r="D37" s="27"/>
      <c r="E37" s="27"/>
      <c r="F37" s="78"/>
      <c r="G37" s="39"/>
      <c r="H37" s="30"/>
      <c r="I37" s="811"/>
      <c r="J37" s="991"/>
      <c r="K37" s="991"/>
      <c r="L37" s="973"/>
      <c r="M37" s="30"/>
      <c r="N37" s="30"/>
      <c r="O37" s="30"/>
      <c r="P37" s="30"/>
      <c r="Q37" s="30"/>
      <c r="R37" s="30"/>
      <c r="S37" s="30"/>
      <c r="T37" s="30"/>
      <c r="U37" s="30"/>
      <c r="V37" s="30"/>
      <c r="W37" s="30"/>
      <c r="X37" s="30"/>
      <c r="Y37" s="30"/>
      <c r="Z37" s="30"/>
      <c r="AA37" s="30"/>
      <c r="AB37" s="30"/>
      <c r="AC37" s="30"/>
      <c r="AD37" s="27"/>
      <c r="AE37" s="27"/>
      <c r="AF37" s="27"/>
      <c r="AG37" s="27"/>
    </row>
    <row r="38" ht="12.75" customHeight="1">
      <c r="A38" s="27"/>
      <c r="B38" s="27"/>
      <c r="C38" s="27"/>
      <c r="D38" s="27"/>
      <c r="E38" s="27"/>
      <c r="F38" s="78"/>
      <c r="G38" s="39"/>
      <c r="H38" s="992" t="s">
        <v>4056</v>
      </c>
      <c r="I38" s="890"/>
      <c r="J38" s="458"/>
      <c r="K38" s="458"/>
      <c r="L38" s="458"/>
      <c r="M38" s="458"/>
      <c r="N38" s="458"/>
      <c r="O38" s="458"/>
      <c r="P38" s="458"/>
      <c r="Q38" s="458"/>
      <c r="R38" s="458"/>
      <c r="S38" s="458"/>
      <c r="T38" s="458"/>
      <c r="U38" s="458"/>
      <c r="V38" s="458"/>
      <c r="W38" s="458"/>
      <c r="X38" s="458"/>
      <c r="Y38" s="458"/>
      <c r="Z38" s="458"/>
      <c r="AA38" s="458"/>
      <c r="AB38" s="30"/>
      <c r="AC38" s="30"/>
      <c r="AD38" s="27"/>
      <c r="AE38" s="27"/>
      <c r="AF38" s="27"/>
      <c r="AG38" s="27"/>
    </row>
    <row r="39" ht="12.75" customHeight="1">
      <c r="A39" s="27"/>
      <c r="B39" s="27"/>
      <c r="C39" s="27"/>
      <c r="D39" s="140"/>
      <c r="E39" s="27"/>
      <c r="F39" s="78"/>
      <c r="G39" s="39"/>
      <c r="H39" s="890" t="s">
        <v>4057</v>
      </c>
      <c r="I39" s="890"/>
      <c r="J39" s="458"/>
      <c r="K39" s="458"/>
      <c r="L39" s="458"/>
      <c r="M39" s="458"/>
      <c r="N39" s="458"/>
      <c r="O39" s="458"/>
      <c r="P39" s="458"/>
      <c r="Q39" s="458"/>
      <c r="R39" s="458"/>
      <c r="S39" s="458"/>
      <c r="T39" s="458"/>
      <c r="U39" s="458"/>
      <c r="V39" s="458"/>
      <c r="W39" s="458"/>
      <c r="X39" s="458"/>
      <c r="Y39" s="458"/>
      <c r="Z39" s="458"/>
      <c r="AA39" s="458"/>
      <c r="AB39" s="30"/>
      <c r="AC39" s="30"/>
      <c r="AD39" s="27"/>
      <c r="AE39" s="27"/>
      <c r="AF39" s="27"/>
      <c r="AG39" s="27"/>
    </row>
    <row r="40" ht="12.75" customHeight="1">
      <c r="A40" s="27"/>
      <c r="B40" s="27"/>
      <c r="C40" s="27"/>
      <c r="D40" s="27"/>
      <c r="E40" s="27"/>
      <c r="F40" s="78"/>
      <c r="G40" s="39"/>
      <c r="H40" s="30"/>
      <c r="I40" s="27"/>
      <c r="J40" s="30"/>
      <c r="K40" s="30"/>
      <c r="L40" s="30"/>
      <c r="M40" s="30"/>
      <c r="N40" s="30"/>
      <c r="O40" s="30"/>
      <c r="P40" s="30"/>
      <c r="Q40" s="30"/>
      <c r="R40" s="30"/>
      <c r="S40" s="30"/>
      <c r="T40" s="30"/>
      <c r="U40" s="30"/>
      <c r="V40" s="30"/>
      <c r="W40" s="30"/>
      <c r="X40" s="30"/>
      <c r="Y40" s="30"/>
      <c r="Z40" s="30"/>
      <c r="AA40" s="30"/>
      <c r="AB40" s="30"/>
      <c r="AC40" s="30"/>
      <c r="AD40" s="27"/>
      <c r="AE40" s="27"/>
      <c r="AF40" s="27"/>
      <c r="AG40" s="27"/>
    </row>
    <row r="41" ht="12.75" customHeight="1">
      <c r="A41" s="27"/>
      <c r="B41" s="27"/>
      <c r="C41" s="27"/>
      <c r="D41" s="27"/>
      <c r="E41" s="27"/>
      <c r="F41" s="78"/>
      <c r="G41" s="79"/>
      <c r="H41" s="74" t="s">
        <v>4058</v>
      </c>
      <c r="I41" s="74"/>
      <c r="J41" s="74"/>
      <c r="K41" s="91"/>
      <c r="L41" s="91"/>
      <c r="M41" s="91"/>
      <c r="N41" s="91"/>
      <c r="O41" s="91"/>
      <c r="P41" s="91"/>
      <c r="Q41" s="91"/>
      <c r="R41" s="91"/>
      <c r="S41" s="91"/>
      <c r="T41" s="91"/>
      <c r="U41" s="75"/>
      <c r="V41" s="75"/>
      <c r="W41" s="75"/>
      <c r="X41" s="75"/>
      <c r="Y41" s="75"/>
      <c r="Z41" s="75"/>
      <c r="AA41" s="27"/>
      <c r="AB41" s="27"/>
      <c r="AC41" s="27"/>
      <c r="AD41" s="27"/>
      <c r="AE41" s="27"/>
      <c r="AF41" s="27"/>
      <c r="AG41" s="27"/>
    </row>
    <row r="42" ht="13.5" customHeight="1">
      <c r="A42" s="85"/>
      <c r="B42" s="85"/>
      <c r="C42" s="85"/>
      <c r="D42" s="85"/>
      <c r="E42" s="85"/>
      <c r="F42" s="85"/>
      <c r="G42" s="85"/>
      <c r="H42" s="30"/>
      <c r="I42" s="715" t="s">
        <v>4059</v>
      </c>
      <c r="J42" s="993"/>
      <c r="K42" s="994"/>
      <c r="L42" s="995"/>
      <c r="M42" s="995"/>
      <c r="N42" s="995"/>
      <c r="O42" s="995"/>
      <c r="P42" s="995"/>
      <c r="Q42" s="995"/>
      <c r="R42" s="995"/>
      <c r="S42" s="995"/>
      <c r="T42" s="270"/>
      <c r="U42" s="270"/>
      <c r="V42" s="30"/>
      <c r="W42" s="30"/>
      <c r="X42" s="30"/>
      <c r="Y42" s="30"/>
      <c r="Z42" s="30"/>
      <c r="AA42" s="30"/>
      <c r="AB42" s="30"/>
      <c r="AC42" s="30"/>
      <c r="AD42" s="30"/>
      <c r="AE42" s="27"/>
      <c r="AF42" s="27"/>
      <c r="AG42" s="27"/>
    </row>
    <row r="43" ht="13.5" customHeight="1">
      <c r="A43" s="85"/>
      <c r="B43" s="85"/>
      <c r="C43" s="85"/>
      <c r="D43" s="85"/>
      <c r="E43" s="85"/>
      <c r="F43" s="85"/>
      <c r="G43" s="85"/>
      <c r="H43" s="30"/>
      <c r="I43" s="996" t="s">
        <v>3003</v>
      </c>
      <c r="J43" s="997"/>
      <c r="K43" s="997"/>
      <c r="L43" s="997"/>
      <c r="M43" s="103"/>
      <c r="N43" s="103"/>
      <c r="O43" s="103"/>
      <c r="P43" s="103"/>
      <c r="Q43" s="103"/>
      <c r="R43" s="103"/>
      <c r="S43" s="103"/>
      <c r="T43" s="103"/>
      <c r="U43" s="103"/>
      <c r="V43" s="103"/>
      <c r="W43" s="103"/>
      <c r="X43" s="103"/>
      <c r="Y43" s="103"/>
      <c r="Z43" s="388"/>
      <c r="AA43" s="998"/>
      <c r="AB43" s="998"/>
      <c r="AC43" s="998"/>
      <c r="AD43" s="998"/>
      <c r="AE43" s="388"/>
      <c r="AF43" s="388"/>
      <c r="AG43" s="27"/>
    </row>
    <row r="44" ht="13.5" customHeight="1">
      <c r="A44" s="85"/>
      <c r="B44" s="85"/>
      <c r="C44" s="85"/>
      <c r="D44" s="85"/>
      <c r="E44" s="85"/>
      <c r="F44" s="85"/>
      <c r="G44" s="85"/>
      <c r="H44" s="30"/>
      <c r="I44" s="999" t="s">
        <v>4060</v>
      </c>
      <c r="Z44" s="388"/>
      <c r="AA44" s="998"/>
      <c r="AB44" s="998"/>
      <c r="AC44" s="998"/>
      <c r="AD44" s="998"/>
      <c r="AE44" s="388"/>
      <c r="AF44" s="388"/>
      <c r="AG44" s="27"/>
    </row>
    <row r="45" ht="13.5" customHeight="1">
      <c r="A45" s="85"/>
      <c r="B45" s="85"/>
      <c r="C45" s="85"/>
      <c r="D45" s="85"/>
      <c r="E45" s="85"/>
      <c r="F45" s="85"/>
      <c r="G45" s="85"/>
      <c r="H45" s="30"/>
      <c r="Z45" s="388"/>
      <c r="AA45" s="998"/>
      <c r="AB45" s="998"/>
      <c r="AC45" s="998"/>
      <c r="AD45" s="998"/>
      <c r="AE45" s="388"/>
      <c r="AF45" s="388"/>
      <c r="AG45" s="27"/>
    </row>
    <row r="46" ht="13.5" customHeight="1">
      <c r="A46" s="85"/>
      <c r="B46" s="85"/>
      <c r="C46" s="85"/>
      <c r="D46" s="85"/>
      <c r="E46" s="85"/>
      <c r="F46" s="85"/>
      <c r="G46" s="85"/>
      <c r="H46" s="30"/>
      <c r="I46" s="996" t="s">
        <v>3005</v>
      </c>
      <c r="J46" s="997"/>
      <c r="K46" s="997"/>
      <c r="L46" s="997"/>
      <c r="M46" s="103"/>
      <c r="N46" s="103"/>
      <c r="O46" s="103"/>
      <c r="P46" s="103"/>
      <c r="Q46" s="103"/>
      <c r="R46" s="103"/>
      <c r="S46" s="103"/>
      <c r="T46" s="103"/>
      <c r="U46" s="103"/>
      <c r="V46" s="103"/>
      <c r="W46" s="103"/>
      <c r="X46" s="103"/>
      <c r="Y46" s="103"/>
      <c r="Z46" s="388"/>
      <c r="AA46" s="998"/>
      <c r="AB46" s="998"/>
      <c r="AC46" s="998"/>
      <c r="AD46" s="998"/>
      <c r="AE46" s="388"/>
      <c r="AF46" s="388"/>
      <c r="AG46" s="27"/>
    </row>
    <row r="47" ht="13.5" customHeight="1">
      <c r="A47" s="85"/>
      <c r="B47" s="85"/>
      <c r="C47" s="85"/>
      <c r="D47" s="85"/>
      <c r="E47" s="85"/>
      <c r="F47" s="85"/>
      <c r="G47" s="85"/>
      <c r="H47" s="30"/>
      <c r="I47" s="999" t="s">
        <v>4060</v>
      </c>
      <c r="Z47" s="388"/>
      <c r="AA47" s="998"/>
      <c r="AB47" s="998"/>
      <c r="AC47" s="998"/>
      <c r="AD47" s="998"/>
      <c r="AE47" s="388"/>
      <c r="AF47" s="388"/>
      <c r="AG47" s="27"/>
    </row>
    <row r="48" ht="13.5" customHeight="1">
      <c r="A48" s="85"/>
      <c r="B48" s="85"/>
      <c r="C48" s="85"/>
      <c r="D48" s="85"/>
      <c r="E48" s="85"/>
      <c r="F48" s="85"/>
      <c r="G48" s="85"/>
      <c r="H48" s="30"/>
      <c r="Z48" s="388"/>
      <c r="AA48" s="998"/>
      <c r="AB48" s="998"/>
      <c r="AC48" s="998"/>
      <c r="AD48" s="998"/>
      <c r="AE48" s="388"/>
      <c r="AF48" s="388"/>
      <c r="AG48" s="27"/>
    </row>
    <row r="49" ht="13.5" customHeight="1">
      <c r="A49" s="85"/>
      <c r="B49" s="85"/>
      <c r="C49" s="85"/>
      <c r="D49" s="85"/>
      <c r="E49" s="85"/>
      <c r="F49" s="85"/>
      <c r="G49" s="85"/>
      <c r="H49" s="30"/>
      <c r="I49" s="996" t="s">
        <v>3006</v>
      </c>
      <c r="J49" s="997"/>
      <c r="K49" s="997"/>
      <c r="L49" s="997"/>
      <c r="M49" s="103"/>
      <c r="N49" s="103"/>
      <c r="O49" s="103"/>
      <c r="P49" s="103"/>
      <c r="Q49" s="103"/>
      <c r="R49" s="103"/>
      <c r="S49" s="103"/>
      <c r="T49" s="103"/>
      <c r="U49" s="103"/>
      <c r="V49" s="103"/>
      <c r="W49" s="103"/>
      <c r="X49" s="103"/>
      <c r="Y49" s="103"/>
      <c r="Z49" s="388"/>
      <c r="AA49" s="998"/>
      <c r="AB49" s="998"/>
      <c r="AC49" s="998"/>
      <c r="AD49" s="998"/>
      <c r="AE49" s="388"/>
      <c r="AF49" s="388"/>
      <c r="AG49" s="27"/>
    </row>
    <row r="50" ht="13.5" customHeight="1">
      <c r="A50" s="85"/>
      <c r="B50" s="85"/>
      <c r="C50" s="85"/>
      <c r="D50" s="85"/>
      <c r="E50" s="85"/>
      <c r="F50" s="85"/>
      <c r="G50" s="85"/>
      <c r="H50" s="30"/>
      <c r="I50" s="999" t="s">
        <v>4060</v>
      </c>
      <c r="Z50" s="388"/>
      <c r="AA50" s="998"/>
      <c r="AB50" s="998"/>
      <c r="AC50" s="998"/>
      <c r="AD50" s="998"/>
      <c r="AE50" s="388"/>
      <c r="AF50" s="388"/>
      <c r="AG50" s="27"/>
    </row>
    <row r="51" ht="13.5" customHeight="1">
      <c r="A51" s="85"/>
      <c r="B51" s="85"/>
      <c r="C51" s="85"/>
      <c r="D51" s="85"/>
      <c r="E51" s="85"/>
      <c r="F51" s="85"/>
      <c r="G51" s="85"/>
      <c r="H51" s="30"/>
      <c r="Z51" s="388"/>
      <c r="AA51" s="998"/>
      <c r="AB51" s="998"/>
      <c r="AC51" s="998"/>
      <c r="AD51" s="998"/>
      <c r="AE51" s="388"/>
      <c r="AF51" s="388"/>
      <c r="AG51" s="27"/>
    </row>
    <row r="52" ht="13.5" customHeight="1">
      <c r="A52" s="85"/>
      <c r="B52" s="85"/>
      <c r="C52" s="85"/>
      <c r="D52" s="85"/>
      <c r="E52" s="85"/>
      <c r="F52" s="85"/>
      <c r="G52" s="85"/>
      <c r="H52" s="30"/>
      <c r="I52" s="996" t="s">
        <v>3007</v>
      </c>
      <c r="J52" s="997"/>
      <c r="K52" s="997"/>
      <c r="L52" s="997"/>
      <c r="M52" s="103"/>
      <c r="N52" s="103"/>
      <c r="O52" s="103"/>
      <c r="P52" s="103"/>
      <c r="Q52" s="103"/>
      <c r="R52" s="103"/>
      <c r="S52" s="103"/>
      <c r="T52" s="103"/>
      <c r="U52" s="103"/>
      <c r="V52" s="103"/>
      <c r="W52" s="103"/>
      <c r="X52" s="103"/>
      <c r="Y52" s="103"/>
      <c r="Z52" s="388"/>
      <c r="AA52" s="998"/>
      <c r="AB52" s="998"/>
      <c r="AC52" s="998"/>
      <c r="AD52" s="998"/>
      <c r="AE52" s="388"/>
      <c r="AF52" s="388"/>
      <c r="AG52" s="27"/>
    </row>
    <row r="53" ht="13.5" customHeight="1">
      <c r="A53" s="85"/>
      <c r="B53" s="85"/>
      <c r="C53" s="85"/>
      <c r="D53" s="85"/>
      <c r="E53" s="85"/>
      <c r="F53" s="85"/>
      <c r="G53" s="85"/>
      <c r="H53" s="30"/>
      <c r="I53" s="999" t="s">
        <v>4060</v>
      </c>
      <c r="Z53" s="388"/>
      <c r="AA53" s="998"/>
      <c r="AB53" s="998"/>
      <c r="AC53" s="998"/>
      <c r="AD53" s="998"/>
      <c r="AE53" s="388"/>
      <c r="AF53" s="388"/>
      <c r="AG53" s="27"/>
    </row>
    <row r="54" ht="13.5" customHeight="1">
      <c r="A54" s="85"/>
      <c r="B54" s="85"/>
      <c r="C54" s="85"/>
      <c r="D54" s="85"/>
      <c r="E54" s="85"/>
      <c r="F54" s="85"/>
      <c r="G54" s="85"/>
      <c r="H54" s="30"/>
      <c r="Z54" s="388"/>
      <c r="AA54" s="998"/>
      <c r="AB54" s="998"/>
      <c r="AC54" s="998"/>
      <c r="AD54" s="998"/>
      <c r="AE54" s="388"/>
      <c r="AF54" s="388"/>
      <c r="AG54" s="27"/>
    </row>
    <row r="55" ht="13.5" customHeight="1">
      <c r="A55" s="85"/>
      <c r="B55" s="85"/>
      <c r="C55" s="85"/>
      <c r="D55" s="85"/>
      <c r="E55" s="85"/>
      <c r="F55" s="85"/>
      <c r="G55" s="85"/>
      <c r="H55" s="30"/>
      <c r="I55" s="996" t="s">
        <v>3008</v>
      </c>
      <c r="J55" s="997"/>
      <c r="K55" s="997"/>
      <c r="L55" s="997"/>
      <c r="M55" s="103"/>
      <c r="N55" s="103"/>
      <c r="O55" s="103"/>
      <c r="P55" s="103"/>
      <c r="Q55" s="103"/>
      <c r="R55" s="103"/>
      <c r="S55" s="103"/>
      <c r="T55" s="103"/>
      <c r="U55" s="103"/>
      <c r="V55" s="103"/>
      <c r="W55" s="103"/>
      <c r="X55" s="103"/>
      <c r="Y55" s="103"/>
      <c r="Z55" s="388"/>
      <c r="AA55" s="998"/>
      <c r="AB55" s="998"/>
      <c r="AC55" s="998"/>
      <c r="AD55" s="998"/>
      <c r="AE55" s="388"/>
      <c r="AF55" s="388"/>
      <c r="AG55" s="27"/>
    </row>
    <row r="56" ht="13.5" customHeight="1">
      <c r="A56" s="85"/>
      <c r="B56" s="85"/>
      <c r="C56" s="85"/>
      <c r="D56" s="85"/>
      <c r="E56" s="85"/>
      <c r="F56" s="85"/>
      <c r="G56" s="85"/>
      <c r="H56" s="30"/>
      <c r="I56" s="999" t="s">
        <v>4060</v>
      </c>
      <c r="Z56" s="388"/>
      <c r="AA56" s="998"/>
      <c r="AB56" s="998"/>
      <c r="AC56" s="998"/>
      <c r="AD56" s="998"/>
      <c r="AE56" s="388"/>
      <c r="AF56" s="388"/>
      <c r="AG56" s="27"/>
    </row>
    <row r="57" ht="13.5" customHeight="1">
      <c r="A57" s="85"/>
      <c r="B57" s="85"/>
      <c r="C57" s="85"/>
      <c r="D57" s="85"/>
      <c r="E57" s="85"/>
      <c r="F57" s="85"/>
      <c r="G57" s="85"/>
      <c r="H57" s="30"/>
      <c r="Z57" s="388"/>
      <c r="AA57" s="998"/>
      <c r="AB57" s="998"/>
      <c r="AC57" s="998"/>
      <c r="AD57" s="998"/>
      <c r="AE57" s="388"/>
      <c r="AF57" s="388"/>
      <c r="AG57" s="27"/>
    </row>
    <row r="58" ht="12.75" customHeight="1">
      <c r="A58" s="27"/>
      <c r="B58" s="27"/>
      <c r="C58" s="27"/>
      <c r="D58" s="27"/>
      <c r="E58" s="27"/>
      <c r="F58" s="78"/>
      <c r="G58" s="1000"/>
      <c r="H58" s="8"/>
      <c r="I58" s="8"/>
      <c r="J58" s="8"/>
      <c r="K58" s="8"/>
      <c r="L58" s="8"/>
      <c r="M58" s="8"/>
      <c r="N58" s="8"/>
      <c r="O58" s="8"/>
      <c r="P58" s="8"/>
      <c r="Q58" s="8"/>
      <c r="R58" s="8"/>
      <c r="S58" s="8"/>
      <c r="T58" s="8"/>
      <c r="U58" s="8"/>
      <c r="V58" s="8"/>
      <c r="W58" s="8"/>
      <c r="X58" s="8"/>
      <c r="Y58" s="8"/>
      <c r="Z58" s="8"/>
      <c r="AA58" s="8"/>
      <c r="AB58" s="8"/>
      <c r="AC58" s="8"/>
      <c r="AD58" s="8"/>
      <c r="AE58" s="8"/>
      <c r="AF58" s="8"/>
      <c r="AG58" s="27"/>
    </row>
    <row r="59" ht="12.75" customHeight="1">
      <c r="A59" s="27"/>
      <c r="B59" s="27"/>
      <c r="C59" s="27"/>
      <c r="D59" s="27"/>
      <c r="E59" s="27"/>
      <c r="F59" s="78"/>
      <c r="G59" s="126"/>
      <c r="H59" s="27"/>
      <c r="I59" s="27"/>
      <c r="J59" s="27"/>
      <c r="K59" s="27"/>
      <c r="L59" s="27"/>
      <c r="M59" s="27"/>
      <c r="N59" s="27"/>
      <c r="O59" s="27"/>
      <c r="P59" s="8"/>
      <c r="Q59" s="8"/>
      <c r="R59" s="8"/>
      <c r="S59" s="8"/>
      <c r="T59" s="8"/>
      <c r="U59" s="8"/>
      <c r="V59" s="8"/>
      <c r="W59" s="8"/>
      <c r="X59" s="8"/>
      <c r="Y59" s="8"/>
      <c r="Z59" s="8"/>
      <c r="AA59" s="8"/>
      <c r="AB59" s="8"/>
      <c r="AC59" s="8"/>
      <c r="AD59" s="8"/>
      <c r="AE59" s="8"/>
      <c r="AF59" s="8"/>
      <c r="AG59" s="27"/>
    </row>
    <row r="60" ht="12.75" customHeight="1">
      <c r="A60" s="621"/>
      <c r="Z60" s="8"/>
      <c r="AA60" s="8"/>
      <c r="AB60" s="8"/>
      <c r="AC60" s="8"/>
      <c r="AD60" s="8"/>
      <c r="AE60" s="8"/>
      <c r="AF60" s="8"/>
      <c r="AG60" s="27"/>
    </row>
    <row r="61" ht="12.75" customHeight="1">
      <c r="A61" s="27"/>
      <c r="B61" s="27"/>
      <c r="C61" s="27"/>
      <c r="D61" s="27"/>
      <c r="E61" s="27"/>
      <c r="F61" s="78"/>
      <c r="G61" s="1001"/>
      <c r="H61" s="1002"/>
      <c r="I61" s="797"/>
      <c r="J61" s="797"/>
      <c r="K61" s="797"/>
      <c r="L61" s="797"/>
      <c r="M61" s="797"/>
      <c r="N61" s="797"/>
      <c r="O61" s="797"/>
      <c r="P61" s="797"/>
      <c r="Q61" s="797"/>
      <c r="R61" s="797"/>
      <c r="S61" s="797"/>
      <c r="T61" s="797"/>
      <c r="U61" s="797"/>
      <c r="V61" s="797"/>
      <c r="W61" s="797"/>
      <c r="X61" s="797"/>
      <c r="Y61" s="797"/>
      <c r="Z61" s="797"/>
      <c r="AA61" s="27"/>
      <c r="AB61" s="27"/>
      <c r="AC61" s="27"/>
      <c r="AD61" s="27"/>
      <c r="AE61" s="27"/>
      <c r="AF61" s="27"/>
      <c r="AG61" s="27"/>
    </row>
    <row r="62" ht="12.75" customHeight="1">
      <c r="A62" s="27"/>
      <c r="B62" s="27"/>
      <c r="C62" s="27"/>
      <c r="D62" s="27"/>
      <c r="E62" s="27"/>
      <c r="F62" s="78"/>
      <c r="G62" s="1003"/>
      <c r="H62" s="797"/>
      <c r="I62" s="797"/>
      <c r="J62" s="797"/>
      <c r="K62" s="797"/>
      <c r="L62" s="797"/>
      <c r="M62" s="797"/>
      <c r="N62" s="797"/>
      <c r="O62" s="797"/>
      <c r="P62" s="797"/>
      <c r="Q62" s="797"/>
      <c r="R62" s="797"/>
      <c r="S62" s="797"/>
      <c r="T62" s="797"/>
      <c r="U62" s="797"/>
      <c r="V62" s="797"/>
      <c r="W62" s="797"/>
      <c r="X62" s="797"/>
      <c r="Y62" s="797"/>
      <c r="Z62" s="797"/>
      <c r="AA62" s="27"/>
      <c r="AB62" s="27"/>
      <c r="AC62" s="27"/>
      <c r="AD62" s="27"/>
      <c r="AE62" s="27"/>
      <c r="AF62" s="27"/>
      <c r="AG62" s="27"/>
    </row>
    <row r="63" ht="12.75" customHeight="1">
      <c r="A63" s="27"/>
      <c r="B63" s="27"/>
      <c r="C63" s="27"/>
      <c r="D63" s="27"/>
      <c r="E63" s="27"/>
      <c r="F63" s="78"/>
      <c r="G63" s="1003"/>
      <c r="H63" s="1004"/>
      <c r="I63" s="797"/>
      <c r="J63" s="797"/>
      <c r="K63" s="797"/>
      <c r="M63" s="797"/>
      <c r="N63" s="797"/>
      <c r="O63" s="797"/>
      <c r="P63" s="797"/>
      <c r="Q63" s="797"/>
      <c r="R63" s="797"/>
      <c r="S63" s="797"/>
      <c r="T63" s="797"/>
      <c r="U63" s="797"/>
      <c r="V63" s="797"/>
      <c r="W63" s="797"/>
      <c r="X63" s="797"/>
      <c r="Y63" s="797"/>
      <c r="Z63" s="797"/>
      <c r="AA63" s="27"/>
      <c r="AB63" s="27"/>
      <c r="AC63" s="27"/>
      <c r="AD63" s="27"/>
      <c r="AE63" s="27"/>
      <c r="AF63" s="27"/>
      <c r="AG63" s="27"/>
    </row>
    <row r="64" ht="12.75" customHeight="1">
      <c r="A64" s="27"/>
      <c r="B64" s="27"/>
      <c r="C64" s="27"/>
      <c r="D64" s="27"/>
      <c r="E64" s="27"/>
      <c r="F64" s="78"/>
      <c r="G64" s="1003"/>
      <c r="H64" s="1004"/>
      <c r="I64" s="797"/>
      <c r="J64" s="1002"/>
      <c r="K64" s="797"/>
      <c r="L64" s="797"/>
      <c r="M64" s="797"/>
      <c r="N64" s="797"/>
      <c r="O64" s="797"/>
      <c r="P64" s="797"/>
      <c r="Q64" s="797"/>
      <c r="R64" s="797"/>
      <c r="S64" s="797"/>
      <c r="T64" s="797"/>
      <c r="U64" s="797"/>
      <c r="V64" s="797"/>
      <c r="W64" s="797"/>
      <c r="X64" s="797"/>
      <c r="Y64" s="797"/>
      <c r="Z64" s="797"/>
      <c r="AA64" s="27"/>
      <c r="AB64" s="27"/>
      <c r="AC64" s="27"/>
      <c r="AD64" s="27"/>
      <c r="AE64" s="27"/>
      <c r="AF64" s="27"/>
      <c r="AG64" s="27"/>
    </row>
    <row r="65" ht="12.75" customHeight="1">
      <c r="A65" s="27"/>
      <c r="B65" s="27"/>
      <c r="C65" s="27"/>
      <c r="D65" s="27"/>
      <c r="E65" s="27"/>
      <c r="F65" s="78"/>
      <c r="G65" s="1003"/>
      <c r="H65" s="1004"/>
      <c r="I65" s="797"/>
      <c r="J65" s="1002"/>
      <c r="K65" s="797"/>
      <c r="M65" s="797"/>
      <c r="N65" s="797"/>
      <c r="O65" s="797"/>
      <c r="P65" s="797"/>
      <c r="Q65" s="797"/>
      <c r="R65" s="797"/>
      <c r="S65" s="797"/>
      <c r="T65" s="797"/>
      <c r="U65" s="797"/>
      <c r="V65" s="797"/>
      <c r="W65" s="797"/>
      <c r="X65" s="797"/>
      <c r="Y65" s="797"/>
      <c r="Z65" s="797"/>
      <c r="AA65" s="27"/>
      <c r="AB65" s="27"/>
      <c r="AC65" s="27"/>
      <c r="AD65" s="27"/>
      <c r="AE65" s="27"/>
      <c r="AF65" s="27"/>
      <c r="AG65" s="27"/>
    </row>
    <row r="66" ht="12.75" customHeight="1">
      <c r="A66" s="27"/>
      <c r="B66" s="27"/>
      <c r="C66" s="27"/>
      <c r="D66" s="27"/>
      <c r="E66" s="27"/>
      <c r="F66" s="78"/>
      <c r="G66" s="1003"/>
      <c r="H66" s="1004"/>
      <c r="I66" s="797"/>
      <c r="J66" s="797"/>
      <c r="K66" s="797"/>
      <c r="L66" s="797"/>
      <c r="M66" s="797"/>
      <c r="N66" s="797"/>
      <c r="O66" s="797"/>
      <c r="P66" s="797"/>
      <c r="Q66" s="797"/>
      <c r="R66" s="797"/>
      <c r="S66" s="797"/>
      <c r="T66" s="797"/>
      <c r="U66" s="797"/>
      <c r="V66" s="797"/>
      <c r="W66" s="797"/>
      <c r="X66" s="797"/>
      <c r="Y66" s="797"/>
      <c r="Z66" s="797"/>
      <c r="AA66" s="27"/>
      <c r="AB66" s="27"/>
      <c r="AC66" s="27"/>
      <c r="AD66" s="27"/>
      <c r="AE66" s="27"/>
      <c r="AF66" s="27"/>
      <c r="AG66" s="27"/>
    </row>
    <row r="67" ht="12.75" customHeight="1">
      <c r="A67" s="27"/>
      <c r="B67" s="27"/>
      <c r="C67" s="27"/>
      <c r="D67" s="27"/>
      <c r="E67" s="27"/>
      <c r="F67" s="78"/>
      <c r="G67" s="1003"/>
      <c r="H67" s="1004"/>
      <c r="I67" s="797"/>
      <c r="J67" s="797"/>
      <c r="K67" s="797"/>
      <c r="L67" s="797"/>
      <c r="M67" s="1003"/>
      <c r="N67" s="1003"/>
      <c r="O67" s="797"/>
      <c r="P67" s="797"/>
      <c r="R67" s="797"/>
      <c r="S67" s="797"/>
      <c r="T67" s="797"/>
      <c r="U67" s="797"/>
      <c r="V67" s="797"/>
      <c r="W67" s="797"/>
      <c r="X67" s="797"/>
      <c r="Y67" s="797"/>
      <c r="Z67" s="797"/>
      <c r="AA67" s="27"/>
      <c r="AB67" s="27"/>
      <c r="AC67" s="27"/>
      <c r="AD67" s="27"/>
      <c r="AE67" s="27"/>
      <c r="AF67" s="27"/>
      <c r="AG67" s="27"/>
    </row>
    <row r="68" ht="12.75" customHeight="1">
      <c r="A68" s="27"/>
      <c r="B68" s="27"/>
      <c r="C68" s="27"/>
      <c r="D68" s="27"/>
      <c r="E68" s="27"/>
      <c r="F68" s="78"/>
      <c r="G68" s="797"/>
      <c r="H68" s="1004"/>
      <c r="I68" s="797"/>
      <c r="J68" s="797"/>
      <c r="K68" s="797"/>
      <c r="L68" s="797"/>
      <c r="M68" s="797"/>
      <c r="N68" s="797"/>
      <c r="O68" s="797"/>
      <c r="P68" s="797"/>
      <c r="Q68" s="797"/>
      <c r="R68" s="797"/>
      <c r="S68" s="797"/>
      <c r="T68" s="797"/>
      <c r="U68" s="797"/>
      <c r="V68" s="797"/>
      <c r="W68" s="797"/>
      <c r="X68" s="797"/>
      <c r="Y68" s="797"/>
      <c r="Z68" s="797"/>
      <c r="AA68" s="27"/>
      <c r="AB68" s="27"/>
      <c r="AC68" s="27"/>
      <c r="AD68" s="27"/>
      <c r="AE68" s="27"/>
      <c r="AF68" s="27"/>
      <c r="AG68" s="27"/>
    </row>
    <row r="69" ht="12.75" customHeight="1">
      <c r="A69" s="27"/>
      <c r="B69" s="27"/>
      <c r="C69" s="27"/>
      <c r="D69" s="27"/>
      <c r="E69" s="27"/>
      <c r="F69" s="78"/>
      <c r="G69" s="797"/>
      <c r="H69" s="1004"/>
      <c r="I69" s="797"/>
      <c r="J69" s="797"/>
      <c r="K69" s="797"/>
      <c r="L69" s="797"/>
      <c r="N69" s="797"/>
      <c r="O69" s="797"/>
      <c r="P69" s="797"/>
      <c r="Q69" s="797"/>
      <c r="R69" s="797"/>
      <c r="S69" s="797"/>
      <c r="T69" s="797"/>
      <c r="U69" s="797"/>
      <c r="V69" s="797"/>
      <c r="W69" s="797"/>
      <c r="X69" s="797"/>
      <c r="Y69" s="797"/>
      <c r="Z69" s="797"/>
      <c r="AA69" s="27"/>
      <c r="AB69" s="27"/>
      <c r="AC69" s="27"/>
      <c r="AD69" s="27"/>
      <c r="AE69" s="27"/>
      <c r="AF69" s="27"/>
      <c r="AG69" s="27"/>
    </row>
    <row r="70" ht="12.75" customHeight="1">
      <c r="A70" s="27"/>
      <c r="B70" s="27"/>
      <c r="C70" s="27"/>
      <c r="D70" s="27"/>
      <c r="E70" s="27"/>
      <c r="F70" s="78"/>
      <c r="G70" s="797"/>
      <c r="H70" s="1004"/>
      <c r="I70" s="797"/>
      <c r="J70" s="797"/>
      <c r="K70" s="797"/>
      <c r="L70" s="797"/>
      <c r="M70" s="797"/>
      <c r="N70" s="797"/>
      <c r="O70" s="797"/>
      <c r="P70" s="797"/>
      <c r="Q70" s="797"/>
      <c r="R70" s="797"/>
      <c r="S70" s="797"/>
      <c r="T70" s="797"/>
      <c r="U70" s="797"/>
      <c r="V70" s="797"/>
      <c r="W70" s="797"/>
      <c r="X70" s="797"/>
      <c r="Y70" s="797"/>
      <c r="Z70" s="797"/>
      <c r="AA70" s="27"/>
      <c r="AB70" s="27"/>
      <c r="AC70" s="27"/>
      <c r="AD70" s="27"/>
      <c r="AE70" s="27"/>
      <c r="AF70" s="27"/>
      <c r="AG70" s="27"/>
    </row>
    <row r="71" ht="12.75" customHeight="1">
      <c r="A71" s="27"/>
      <c r="B71" s="27"/>
      <c r="C71" s="27"/>
      <c r="D71" s="27"/>
      <c r="E71" s="27"/>
      <c r="F71" s="78"/>
      <c r="G71" s="797"/>
      <c r="H71" s="1004"/>
      <c r="I71" s="797"/>
      <c r="J71" s="797"/>
      <c r="K71" s="797"/>
      <c r="L71" s="797"/>
      <c r="M71" s="797"/>
      <c r="O71" s="797"/>
      <c r="P71" s="797"/>
      <c r="Q71" s="797"/>
      <c r="R71" s="797"/>
      <c r="S71" s="797"/>
      <c r="T71" s="797"/>
      <c r="U71" s="797"/>
      <c r="V71" s="797"/>
      <c r="W71" s="797"/>
      <c r="X71" s="797"/>
      <c r="Y71" s="797"/>
      <c r="Z71" s="797"/>
      <c r="AA71" s="27"/>
      <c r="AB71" s="27"/>
      <c r="AC71" s="27"/>
      <c r="AD71" s="27"/>
      <c r="AE71" s="27"/>
      <c r="AF71" s="27"/>
      <c r="AG71" s="27"/>
    </row>
    <row r="72" ht="12.75" customHeight="1">
      <c r="A72" s="27"/>
      <c r="B72" s="27"/>
      <c r="C72" s="27"/>
      <c r="D72" s="27"/>
      <c r="E72" s="27"/>
      <c r="F72" s="78"/>
      <c r="G72" s="797"/>
      <c r="H72" s="1004"/>
      <c r="I72" s="797"/>
      <c r="J72" s="797"/>
      <c r="K72" s="797"/>
      <c r="L72" s="797"/>
      <c r="M72" s="797"/>
      <c r="N72" s="797"/>
      <c r="O72" s="797"/>
      <c r="P72" s="797"/>
      <c r="Q72" s="797"/>
      <c r="R72" s="797"/>
      <c r="S72" s="797"/>
      <c r="T72" s="797"/>
      <c r="U72" s="797"/>
      <c r="V72" s="797"/>
      <c r="W72" s="797"/>
      <c r="X72" s="797"/>
      <c r="Y72" s="797"/>
      <c r="Z72" s="797"/>
      <c r="AA72" s="27"/>
      <c r="AB72" s="27"/>
      <c r="AC72" s="27"/>
      <c r="AD72" s="27"/>
      <c r="AE72" s="27"/>
      <c r="AF72" s="27"/>
      <c r="AG72" s="27"/>
    </row>
    <row r="73" ht="12.75" customHeight="1">
      <c r="A73" s="27"/>
      <c r="B73" s="27"/>
      <c r="C73" s="27"/>
      <c r="D73" s="27"/>
      <c r="E73" s="27"/>
      <c r="F73" s="78"/>
      <c r="G73" s="797"/>
      <c r="H73" s="1003"/>
      <c r="I73" s="797"/>
      <c r="J73" s="797"/>
      <c r="K73" s="797"/>
      <c r="L73" s="797"/>
      <c r="M73" s="797"/>
      <c r="N73" s="797"/>
      <c r="O73" s="797"/>
      <c r="P73" s="797"/>
      <c r="Q73" s="797"/>
      <c r="R73" s="797"/>
      <c r="S73" s="797"/>
      <c r="T73" s="797"/>
      <c r="U73" s="797"/>
      <c r="V73" s="797"/>
      <c r="W73" s="797"/>
      <c r="X73" s="797"/>
      <c r="Y73" s="797"/>
      <c r="Z73" s="797"/>
      <c r="AA73" s="27"/>
      <c r="AB73" s="27"/>
      <c r="AC73" s="27"/>
      <c r="AD73" s="27"/>
      <c r="AE73" s="27"/>
      <c r="AF73" s="27"/>
      <c r="AG73" s="27"/>
    </row>
    <row r="74" ht="12.75" customHeight="1">
      <c r="A74" s="27"/>
      <c r="B74" s="27"/>
      <c r="C74" s="27"/>
      <c r="D74" s="27"/>
      <c r="E74" s="27"/>
      <c r="F74" s="78"/>
      <c r="G74" s="1005"/>
      <c r="H74" s="797"/>
      <c r="I74" s="797"/>
      <c r="J74" s="797"/>
      <c r="K74" s="797"/>
      <c r="L74" s="797"/>
      <c r="M74" s="797"/>
      <c r="N74" s="797"/>
      <c r="O74" s="797"/>
      <c r="P74" s="797"/>
      <c r="Q74" s="797"/>
      <c r="R74" s="797"/>
      <c r="S74" s="797"/>
      <c r="T74" s="797"/>
      <c r="U74" s="797"/>
      <c r="V74" s="797"/>
      <c r="W74" s="797"/>
      <c r="X74" s="797"/>
      <c r="Y74" s="797"/>
      <c r="Z74" s="797"/>
      <c r="AA74" s="27"/>
      <c r="AB74" s="27"/>
      <c r="AC74" s="27"/>
      <c r="AD74" s="27"/>
      <c r="AE74" s="27"/>
      <c r="AF74" s="27"/>
      <c r="AG74" s="27"/>
    </row>
    <row r="75" ht="12.75" customHeight="1">
      <c r="A75" s="27"/>
      <c r="B75" s="27"/>
      <c r="C75" s="27"/>
      <c r="D75" s="27"/>
      <c r="E75" s="27"/>
      <c r="F75" s="78"/>
      <c r="G75" s="1001"/>
      <c r="H75" s="797"/>
      <c r="I75" s="797"/>
      <c r="J75" s="797"/>
      <c r="K75" s="797"/>
      <c r="L75" s="797"/>
      <c r="M75" s="797"/>
      <c r="N75" s="797"/>
      <c r="O75" s="797"/>
      <c r="P75" s="797"/>
      <c r="Q75" s="797"/>
      <c r="R75" s="797"/>
      <c r="S75" s="797"/>
      <c r="T75" s="797"/>
      <c r="U75" s="797"/>
      <c r="V75" s="797"/>
      <c r="W75" s="797"/>
      <c r="X75" s="797"/>
      <c r="Y75" s="797"/>
      <c r="Z75" s="797"/>
      <c r="AA75" s="27"/>
      <c r="AB75" s="27"/>
      <c r="AC75" s="27"/>
      <c r="AD75" s="27"/>
      <c r="AE75" s="27"/>
      <c r="AF75" s="27"/>
      <c r="AG75" s="27"/>
    </row>
    <row r="76" ht="12.75" customHeight="1">
      <c r="A76" s="27"/>
      <c r="B76" s="27"/>
      <c r="C76" s="27"/>
      <c r="D76" s="27"/>
      <c r="E76" s="27"/>
      <c r="F76" s="78"/>
      <c r="G76" s="1001"/>
      <c r="H76" s="1002"/>
      <c r="I76" s="797"/>
      <c r="J76" s="797"/>
      <c r="K76" s="797"/>
      <c r="L76" s="797"/>
      <c r="M76" s="797"/>
      <c r="N76" s="797"/>
      <c r="O76" s="797"/>
      <c r="P76" s="797"/>
      <c r="Q76" s="797"/>
      <c r="R76" s="797"/>
      <c r="S76" s="797"/>
      <c r="T76" s="797"/>
      <c r="U76" s="797"/>
      <c r="V76" s="797"/>
      <c r="W76" s="797"/>
      <c r="X76" s="797"/>
      <c r="Y76" s="797"/>
      <c r="Z76" s="797"/>
      <c r="AA76" s="27"/>
      <c r="AB76" s="27"/>
      <c r="AC76" s="27"/>
      <c r="AD76" s="27"/>
      <c r="AE76" s="27"/>
      <c r="AF76" s="27"/>
      <c r="AG76" s="27"/>
    </row>
    <row r="77" ht="12.75" customHeight="1">
      <c r="A77" s="27"/>
      <c r="B77" s="27"/>
      <c r="C77" s="27"/>
      <c r="D77" s="27"/>
      <c r="E77" s="27"/>
      <c r="F77" s="78"/>
      <c r="G77" s="1003"/>
      <c r="H77" s="1006"/>
      <c r="AA77" s="27"/>
      <c r="AB77" s="27"/>
      <c r="AC77" s="27"/>
      <c r="AD77" s="27"/>
      <c r="AE77" s="27"/>
      <c r="AF77" s="27"/>
      <c r="AG77" s="27"/>
    </row>
    <row r="78" ht="12.75" customHeight="1">
      <c r="A78" s="27"/>
      <c r="B78" s="27"/>
      <c r="C78" s="27"/>
      <c r="D78" s="27"/>
      <c r="E78" s="27"/>
      <c r="F78" s="78"/>
      <c r="G78" s="1003"/>
      <c r="AA78" s="27"/>
      <c r="AB78" s="27"/>
      <c r="AC78" s="27"/>
      <c r="AD78" s="27"/>
      <c r="AE78" s="27"/>
      <c r="AF78" s="27"/>
      <c r="AG78" s="27"/>
    </row>
    <row r="79" ht="12.75" customHeight="1">
      <c r="A79" s="27"/>
      <c r="B79" s="27"/>
      <c r="C79" s="27"/>
      <c r="D79" s="27"/>
      <c r="E79" s="27"/>
      <c r="F79" s="78"/>
      <c r="G79" s="1003"/>
      <c r="AA79" s="27"/>
      <c r="AB79" s="27"/>
      <c r="AC79" s="27"/>
      <c r="AD79" s="27"/>
      <c r="AE79" s="27"/>
      <c r="AF79" s="27"/>
      <c r="AG79" s="27"/>
    </row>
    <row r="80" ht="12.75" customHeight="1">
      <c r="A80" s="27"/>
      <c r="B80" s="27"/>
      <c r="C80" s="27"/>
      <c r="D80" s="27"/>
      <c r="E80" s="27"/>
      <c r="F80" s="78"/>
      <c r="G80" s="1003"/>
      <c r="H80" s="1004"/>
      <c r="I80" s="797"/>
      <c r="J80" s="797"/>
      <c r="K80" s="797"/>
      <c r="L80" s="797"/>
      <c r="M80" s="797"/>
      <c r="N80" s="1007"/>
      <c r="O80" s="1008"/>
      <c r="P80" s="1008"/>
      <c r="Q80" s="797"/>
      <c r="R80" s="797"/>
      <c r="S80" s="797"/>
      <c r="T80" s="797"/>
      <c r="U80" s="797"/>
      <c r="V80" s="797"/>
      <c r="W80" s="797"/>
      <c r="X80" s="797"/>
      <c r="Y80" s="797"/>
      <c r="Z80" s="797"/>
      <c r="AA80" s="27"/>
      <c r="AB80" s="27"/>
      <c r="AC80" s="27"/>
      <c r="AD80" s="27"/>
      <c r="AE80" s="27"/>
      <c r="AF80" s="27"/>
      <c r="AG80" s="27"/>
    </row>
    <row r="81" ht="12.75" customHeight="1">
      <c r="A81" s="27"/>
      <c r="B81" s="27"/>
      <c r="C81" s="27"/>
      <c r="D81" s="27"/>
      <c r="E81" s="27"/>
      <c r="F81" s="78"/>
      <c r="G81" s="1003"/>
      <c r="H81" s="1004"/>
      <c r="I81" s="797"/>
      <c r="J81" s="797"/>
      <c r="K81" s="797"/>
      <c r="L81" s="797"/>
      <c r="M81" s="797"/>
      <c r="N81" s="1007"/>
      <c r="O81" s="1008"/>
      <c r="Q81" s="797"/>
      <c r="R81" s="797"/>
      <c r="S81" s="797"/>
      <c r="T81" s="797"/>
      <c r="U81" s="797"/>
      <c r="V81" s="797"/>
      <c r="W81" s="797"/>
      <c r="X81" s="797"/>
      <c r="Y81" s="797"/>
      <c r="Z81" s="797"/>
      <c r="AA81" s="27"/>
      <c r="AB81" s="27"/>
      <c r="AC81" s="27"/>
      <c r="AD81" s="27"/>
      <c r="AE81" s="27"/>
      <c r="AF81" s="27"/>
      <c r="AG81" s="27"/>
    </row>
    <row r="82" ht="12.75" customHeight="1">
      <c r="A82" s="27"/>
      <c r="B82" s="27"/>
      <c r="C82" s="27"/>
      <c r="D82" s="27"/>
      <c r="E82" s="27"/>
      <c r="F82" s="78"/>
      <c r="G82" s="1003"/>
      <c r="H82" s="797"/>
      <c r="I82" s="797"/>
      <c r="J82" s="797"/>
      <c r="K82" s="797"/>
      <c r="L82" s="797"/>
      <c r="M82" s="797"/>
      <c r="N82" s="1003"/>
      <c r="O82" s="1003"/>
      <c r="P82" s="1003"/>
      <c r="Q82" s="797"/>
      <c r="R82" s="797"/>
      <c r="S82" s="797"/>
      <c r="T82" s="797"/>
      <c r="U82" s="797"/>
      <c r="V82" s="797"/>
      <c r="W82" s="797"/>
      <c r="X82" s="797"/>
      <c r="Y82" s="797"/>
      <c r="Z82" s="797"/>
      <c r="AA82" s="27"/>
      <c r="AB82" s="27"/>
      <c r="AC82" s="27"/>
      <c r="AD82" s="27"/>
      <c r="AE82" s="27"/>
      <c r="AF82" s="27"/>
      <c r="AG82" s="27"/>
    </row>
    <row r="83" ht="12.75" customHeight="1">
      <c r="A83" s="27"/>
      <c r="B83" s="27"/>
      <c r="C83" s="27"/>
      <c r="D83" s="27"/>
      <c r="E83" s="27"/>
      <c r="F83" s="78"/>
      <c r="G83" s="1003"/>
      <c r="H83" s="797"/>
      <c r="I83" s="797"/>
      <c r="J83" s="797"/>
      <c r="K83" s="797"/>
      <c r="L83" s="797"/>
      <c r="M83" s="797"/>
      <c r="N83" s="797"/>
      <c r="O83" s="797"/>
      <c r="P83" s="797"/>
      <c r="Q83" s="797"/>
      <c r="R83" s="797"/>
      <c r="S83" s="797"/>
      <c r="T83" s="797"/>
      <c r="U83" s="797"/>
      <c r="V83" s="797"/>
      <c r="W83" s="797"/>
      <c r="X83" s="797"/>
      <c r="Y83" s="797"/>
      <c r="Z83" s="797"/>
      <c r="AA83" s="27"/>
      <c r="AB83" s="27"/>
      <c r="AC83" s="27"/>
      <c r="AD83" s="27"/>
      <c r="AE83" s="27"/>
      <c r="AF83" s="27"/>
      <c r="AG83" s="27"/>
    </row>
    <row r="84" ht="12.75" customHeight="1">
      <c r="A84" s="27"/>
      <c r="B84" s="27"/>
      <c r="C84" s="27"/>
      <c r="D84" s="27"/>
      <c r="E84" s="27"/>
      <c r="F84" s="78"/>
      <c r="G84" s="1003"/>
      <c r="H84" s="797"/>
      <c r="I84" s="797"/>
      <c r="J84" s="797"/>
      <c r="K84" s="797"/>
      <c r="L84" s="797"/>
      <c r="M84" s="797"/>
      <c r="N84" s="797"/>
      <c r="O84" s="797"/>
      <c r="P84" s="797"/>
      <c r="Q84" s="797"/>
      <c r="R84" s="797"/>
      <c r="S84" s="797"/>
      <c r="T84" s="797"/>
      <c r="U84" s="797"/>
      <c r="V84" s="797"/>
      <c r="W84" s="797"/>
      <c r="X84" s="797"/>
      <c r="Y84" s="797"/>
      <c r="Z84" s="797"/>
      <c r="AA84" s="27"/>
      <c r="AB84" s="27"/>
      <c r="AC84" s="27"/>
      <c r="AD84" s="27"/>
      <c r="AE84" s="27"/>
      <c r="AF84" s="27"/>
      <c r="AG84" s="27"/>
    </row>
    <row r="85" ht="12.75" customHeight="1">
      <c r="A85" s="27"/>
      <c r="B85" s="27"/>
      <c r="C85" s="27"/>
      <c r="D85" s="27"/>
      <c r="E85" s="27"/>
      <c r="F85" s="78"/>
      <c r="G85" s="1003"/>
      <c r="H85" s="1004"/>
      <c r="I85" s="797"/>
      <c r="M85" s="797"/>
      <c r="O85" s="797"/>
      <c r="P85" s="797"/>
      <c r="Q85" s="797"/>
      <c r="R85" s="797"/>
      <c r="S85" s="797"/>
      <c r="T85" s="797"/>
      <c r="U85" s="797"/>
      <c r="V85" s="797"/>
      <c r="W85" s="797"/>
      <c r="X85" s="797"/>
      <c r="Y85" s="797"/>
      <c r="Z85" s="797"/>
      <c r="AA85" s="27"/>
      <c r="AB85" s="27"/>
      <c r="AC85" s="27"/>
      <c r="AD85" s="27"/>
      <c r="AE85" s="27"/>
      <c r="AF85" s="27"/>
      <c r="AG85" s="27"/>
    </row>
    <row r="86" ht="12.75" customHeight="1">
      <c r="A86" s="27"/>
      <c r="B86" s="27"/>
      <c r="C86" s="27"/>
      <c r="D86" s="27"/>
      <c r="E86" s="27"/>
      <c r="F86" s="78"/>
      <c r="G86" s="1003"/>
      <c r="H86" s="1004"/>
      <c r="I86" s="797"/>
      <c r="J86" s="1002"/>
      <c r="K86" s="797"/>
      <c r="L86" s="797"/>
      <c r="M86" s="797"/>
      <c r="N86" s="797"/>
      <c r="O86" s="797"/>
      <c r="P86" s="797"/>
      <c r="Q86" s="797"/>
      <c r="R86" s="797"/>
      <c r="S86" s="797"/>
      <c r="T86" s="797"/>
      <c r="U86" s="797"/>
      <c r="V86" s="797"/>
      <c r="W86" s="797"/>
      <c r="X86" s="797"/>
      <c r="Y86" s="797"/>
      <c r="Z86" s="797"/>
      <c r="AA86" s="27"/>
      <c r="AB86" s="27"/>
      <c r="AC86" s="27"/>
      <c r="AD86" s="27"/>
      <c r="AE86" s="27"/>
      <c r="AF86" s="27"/>
      <c r="AG86" s="27"/>
    </row>
    <row r="87" ht="12.75" customHeight="1">
      <c r="A87" s="27"/>
      <c r="B87" s="27"/>
      <c r="C87" s="27"/>
      <c r="D87" s="27"/>
      <c r="E87" s="27"/>
      <c r="F87" s="78"/>
      <c r="G87" s="1003"/>
      <c r="H87" s="1004"/>
      <c r="I87" s="797"/>
      <c r="M87" s="797"/>
      <c r="O87" s="797"/>
      <c r="P87" s="797"/>
      <c r="Q87" s="797"/>
      <c r="R87" s="797"/>
      <c r="S87" s="797"/>
      <c r="T87" s="797"/>
      <c r="U87" s="797"/>
      <c r="V87" s="797"/>
      <c r="W87" s="797"/>
      <c r="X87" s="797"/>
      <c r="Y87" s="797"/>
      <c r="Z87" s="797"/>
      <c r="AA87" s="27"/>
      <c r="AB87" s="27"/>
      <c r="AC87" s="27"/>
      <c r="AD87" s="27"/>
      <c r="AE87" s="27"/>
      <c r="AF87" s="27"/>
      <c r="AG87" s="27"/>
    </row>
    <row r="88" ht="12.75" customHeight="1">
      <c r="A88" s="27"/>
      <c r="B88" s="27"/>
      <c r="C88" s="27"/>
      <c r="D88" s="27"/>
      <c r="E88" s="27"/>
      <c r="F88" s="78"/>
      <c r="G88" s="1003"/>
      <c r="H88" s="1004"/>
      <c r="I88" s="797"/>
      <c r="J88" s="797"/>
      <c r="K88" s="797"/>
      <c r="L88" s="797"/>
      <c r="M88" s="797"/>
      <c r="N88" s="797"/>
      <c r="O88" s="797"/>
      <c r="P88" s="797"/>
      <c r="Q88" s="797"/>
      <c r="R88" s="797"/>
      <c r="S88" s="797"/>
      <c r="T88" s="797"/>
      <c r="U88" s="797"/>
      <c r="V88" s="797"/>
      <c r="W88" s="797"/>
      <c r="X88" s="797"/>
      <c r="Y88" s="797"/>
      <c r="Z88" s="797"/>
      <c r="AA88" s="27"/>
      <c r="AB88" s="27"/>
      <c r="AC88" s="27"/>
      <c r="AD88" s="27"/>
      <c r="AE88" s="27"/>
      <c r="AF88" s="27"/>
      <c r="AG88" s="27"/>
    </row>
    <row r="89">
      <c r="A89" s="27"/>
      <c r="B89" s="27"/>
      <c r="C89" s="27"/>
      <c r="D89" s="27"/>
      <c r="E89" s="27"/>
      <c r="F89" s="78"/>
      <c r="G89" s="1003"/>
      <c r="H89" s="1004"/>
      <c r="I89" s="797"/>
      <c r="J89" s="797"/>
      <c r="K89" s="797"/>
      <c r="L89" s="797"/>
      <c r="M89" s="797"/>
      <c r="O89" s="797"/>
      <c r="P89" s="797"/>
      <c r="Q89" s="797"/>
      <c r="R89" s="797"/>
      <c r="S89" s="797"/>
      <c r="T89" s="797"/>
      <c r="U89" s="797"/>
      <c r="V89" s="797"/>
      <c r="W89" s="797"/>
      <c r="X89" s="797"/>
      <c r="Y89" s="797"/>
      <c r="Z89" s="797"/>
      <c r="AA89" s="27"/>
      <c r="AB89" s="27"/>
      <c r="AC89" s="27"/>
      <c r="AD89" s="27"/>
      <c r="AE89" s="27"/>
      <c r="AF89" s="27"/>
      <c r="AG89" s="27"/>
    </row>
    <row r="90">
      <c r="A90" s="27"/>
      <c r="B90" s="27"/>
      <c r="C90" s="27"/>
      <c r="D90" s="27"/>
      <c r="E90" s="27"/>
      <c r="F90" s="78"/>
      <c r="G90" s="1003"/>
      <c r="H90" s="1004"/>
      <c r="I90" s="1003"/>
      <c r="J90" s="797"/>
      <c r="K90" s="797"/>
      <c r="L90" s="797"/>
      <c r="M90" s="1003"/>
      <c r="N90" s="1003"/>
      <c r="O90" s="797"/>
      <c r="P90" s="797"/>
      <c r="Q90" s="797"/>
      <c r="R90" s="797"/>
      <c r="S90" s="797"/>
      <c r="T90" s="797"/>
      <c r="U90" s="797"/>
      <c r="V90" s="797"/>
      <c r="W90" s="797"/>
      <c r="X90" s="797"/>
      <c r="Y90" s="797"/>
      <c r="Z90" s="797"/>
      <c r="AA90" s="27"/>
      <c r="AB90" s="27"/>
      <c r="AC90" s="27"/>
      <c r="AD90" s="27"/>
      <c r="AE90" s="27"/>
      <c r="AF90" s="27"/>
      <c r="AG90" s="27"/>
    </row>
    <row r="91">
      <c r="A91" s="27"/>
      <c r="B91" s="27"/>
      <c r="C91" s="27"/>
      <c r="D91" s="27"/>
      <c r="E91" s="27"/>
      <c r="F91" s="78"/>
      <c r="G91" s="1003"/>
      <c r="H91" s="1004"/>
      <c r="I91" s="797"/>
      <c r="J91" s="797"/>
      <c r="K91" s="797"/>
      <c r="L91" s="797"/>
      <c r="M91" s="797"/>
      <c r="O91" s="797"/>
      <c r="P91" s="797"/>
      <c r="Q91" s="797"/>
      <c r="R91" s="797"/>
      <c r="S91" s="797"/>
      <c r="T91" s="797"/>
      <c r="U91" s="797"/>
      <c r="V91" s="797"/>
      <c r="W91" s="797"/>
      <c r="X91" s="797"/>
      <c r="Y91" s="797"/>
      <c r="Z91" s="797"/>
      <c r="AA91" s="27"/>
      <c r="AB91" s="27"/>
      <c r="AC91" s="27"/>
      <c r="AD91" s="27"/>
      <c r="AE91" s="27"/>
      <c r="AF91" s="27"/>
      <c r="AG91" s="27"/>
    </row>
    <row r="92">
      <c r="A92" s="27"/>
      <c r="B92" s="27"/>
      <c r="C92" s="27"/>
      <c r="D92" s="27"/>
      <c r="E92" s="27"/>
      <c r="F92" s="78"/>
      <c r="G92" s="1003"/>
      <c r="H92" s="1004"/>
      <c r="I92" s="797"/>
      <c r="J92" s="797"/>
      <c r="K92" s="797"/>
      <c r="L92" s="797"/>
      <c r="M92" s="1003"/>
      <c r="N92" s="1003"/>
      <c r="O92" s="797"/>
      <c r="P92" s="797"/>
      <c r="Q92" s="797"/>
      <c r="R92" s="797"/>
      <c r="S92" s="797"/>
      <c r="T92" s="797"/>
      <c r="U92" s="797"/>
      <c r="V92" s="797"/>
      <c r="W92" s="797"/>
      <c r="X92" s="797"/>
      <c r="Y92" s="797"/>
      <c r="Z92" s="797"/>
      <c r="AA92" s="27"/>
      <c r="AB92" s="27"/>
      <c r="AC92" s="27"/>
      <c r="AD92" s="27"/>
      <c r="AE92" s="27"/>
      <c r="AF92" s="27"/>
      <c r="AG92" s="27"/>
    </row>
    <row r="93">
      <c r="A93" s="27"/>
      <c r="B93" s="27"/>
      <c r="C93" s="27"/>
      <c r="D93" s="27"/>
      <c r="E93" s="27"/>
      <c r="F93" s="78"/>
      <c r="G93" s="1003"/>
      <c r="H93" s="1004"/>
      <c r="I93" s="797"/>
      <c r="J93" s="797"/>
      <c r="K93" s="797"/>
      <c r="L93" s="797"/>
      <c r="M93" s="797"/>
      <c r="O93" s="797"/>
      <c r="P93" s="797"/>
      <c r="Q93" s="797"/>
      <c r="R93" s="797"/>
      <c r="S93" s="797"/>
      <c r="T93" s="797"/>
      <c r="U93" s="797"/>
      <c r="V93" s="797"/>
      <c r="W93" s="797"/>
      <c r="X93" s="797"/>
      <c r="Y93" s="797"/>
      <c r="Z93" s="797"/>
      <c r="AA93" s="27"/>
      <c r="AB93" s="27"/>
      <c r="AC93" s="27"/>
      <c r="AD93" s="27"/>
      <c r="AE93" s="27"/>
      <c r="AF93" s="27"/>
      <c r="AG93" s="27"/>
    </row>
    <row r="94">
      <c r="A94" s="27"/>
      <c r="B94" s="27"/>
      <c r="C94" s="27"/>
      <c r="D94" s="27"/>
      <c r="E94" s="27"/>
      <c r="F94" s="78"/>
      <c r="G94" s="1003"/>
      <c r="H94" s="1004"/>
      <c r="I94" s="797"/>
      <c r="J94" s="797"/>
      <c r="K94" s="797"/>
      <c r="L94" s="797"/>
      <c r="M94" s="1003"/>
      <c r="N94" s="1003"/>
      <c r="O94" s="797"/>
      <c r="P94" s="797"/>
      <c r="Q94" s="797"/>
      <c r="R94" s="797"/>
      <c r="S94" s="797"/>
      <c r="T94" s="797"/>
      <c r="U94" s="797"/>
      <c r="V94" s="797"/>
      <c r="W94" s="797"/>
      <c r="X94" s="797"/>
      <c r="Y94" s="797"/>
      <c r="Z94" s="797"/>
      <c r="AA94" s="27"/>
      <c r="AB94" s="27"/>
      <c r="AC94" s="27"/>
      <c r="AD94" s="27"/>
      <c r="AE94" s="27"/>
      <c r="AF94" s="27"/>
      <c r="AG94" s="27"/>
    </row>
    <row r="95">
      <c r="A95" s="27"/>
      <c r="B95" s="27"/>
      <c r="C95" s="27"/>
      <c r="D95" s="27"/>
      <c r="E95" s="27"/>
      <c r="F95" s="78"/>
      <c r="G95" s="1003"/>
      <c r="H95" s="1004"/>
      <c r="I95" s="797"/>
      <c r="J95" s="797"/>
      <c r="K95" s="797"/>
      <c r="L95" s="797"/>
      <c r="M95" s="797"/>
      <c r="O95" s="797"/>
      <c r="P95" s="797"/>
      <c r="Q95" s="797"/>
      <c r="R95" s="797"/>
      <c r="S95" s="797"/>
      <c r="T95" s="797"/>
      <c r="U95" s="797"/>
      <c r="V95" s="797"/>
      <c r="W95" s="797"/>
      <c r="X95" s="797"/>
      <c r="Y95" s="797"/>
      <c r="Z95" s="797"/>
      <c r="AA95" s="27"/>
      <c r="AB95" s="27"/>
      <c r="AC95" s="27"/>
      <c r="AD95" s="27"/>
      <c r="AE95" s="27"/>
      <c r="AF95" s="27"/>
      <c r="AG95" s="27"/>
    </row>
    <row r="96">
      <c r="A96" s="27"/>
      <c r="B96" s="27"/>
      <c r="C96" s="27"/>
      <c r="D96" s="27"/>
      <c r="E96" s="27"/>
      <c r="F96" s="78"/>
      <c r="G96" s="1003"/>
      <c r="H96" s="1004"/>
      <c r="I96" s="797"/>
      <c r="J96" s="797"/>
      <c r="K96" s="797"/>
      <c r="L96" s="797"/>
      <c r="M96" s="1003"/>
      <c r="N96" s="1003"/>
      <c r="O96" s="797"/>
      <c r="P96" s="797"/>
      <c r="Q96" s="797"/>
      <c r="R96" s="797"/>
      <c r="S96" s="797"/>
      <c r="T96" s="797"/>
      <c r="U96" s="797"/>
      <c r="V96" s="797"/>
      <c r="W96" s="797"/>
      <c r="X96" s="797"/>
      <c r="Y96" s="797"/>
      <c r="Z96" s="797"/>
      <c r="AA96" s="27"/>
      <c r="AB96" s="27"/>
      <c r="AC96" s="27"/>
      <c r="AD96" s="27"/>
      <c r="AE96" s="27"/>
      <c r="AF96" s="27"/>
      <c r="AG96" s="27"/>
    </row>
    <row r="97" ht="12.75" customHeight="1">
      <c r="A97" s="27"/>
      <c r="B97" s="27"/>
      <c r="C97" s="27"/>
      <c r="D97" s="27"/>
      <c r="E97" s="27"/>
      <c r="F97" s="78"/>
      <c r="G97" s="797"/>
      <c r="H97" s="1004"/>
      <c r="I97" s="797"/>
      <c r="J97" s="797"/>
      <c r="K97" s="797"/>
      <c r="L97" s="797"/>
      <c r="N97" s="797"/>
      <c r="O97" s="797"/>
      <c r="P97" s="797"/>
      <c r="Q97" s="797"/>
      <c r="R97" s="797"/>
      <c r="S97" s="797"/>
      <c r="T97" s="797"/>
      <c r="U97" s="797"/>
      <c r="V97" s="797"/>
      <c r="W97" s="797"/>
      <c r="X97" s="797"/>
      <c r="Y97" s="797"/>
      <c r="Z97" s="797"/>
      <c r="AA97" s="27"/>
      <c r="AB97" s="27"/>
      <c r="AC97" s="27"/>
      <c r="AD97" s="27"/>
      <c r="AE97" s="27"/>
      <c r="AF97" s="27"/>
      <c r="AG97" s="27"/>
    </row>
    <row r="98" ht="12.75" customHeight="1">
      <c r="A98" s="27"/>
      <c r="B98" s="27"/>
      <c r="C98" s="27"/>
      <c r="D98" s="27"/>
      <c r="E98" s="27"/>
      <c r="F98" s="78"/>
      <c r="G98" s="797"/>
      <c r="H98" s="1004"/>
      <c r="I98" s="797"/>
      <c r="J98" s="797"/>
      <c r="K98" s="797"/>
      <c r="L98" s="797"/>
      <c r="M98" s="797"/>
      <c r="N98" s="797"/>
      <c r="O98" s="797"/>
      <c r="P98" s="797"/>
      <c r="Q98" s="797"/>
      <c r="R98" s="797"/>
      <c r="S98" s="797"/>
      <c r="T98" s="797"/>
      <c r="U98" s="797"/>
      <c r="V98" s="797"/>
      <c r="W98" s="797"/>
      <c r="X98" s="797"/>
      <c r="Y98" s="797"/>
      <c r="Z98" s="797"/>
      <c r="AA98" s="27"/>
      <c r="AB98" s="27"/>
      <c r="AC98" s="27"/>
      <c r="AD98" s="27"/>
      <c r="AE98" s="27"/>
      <c r="AF98" s="27"/>
      <c r="AG98" s="27"/>
    </row>
    <row r="99" ht="12.75" customHeight="1">
      <c r="A99" s="27"/>
      <c r="B99" s="27"/>
      <c r="C99" s="27"/>
      <c r="D99" s="27"/>
      <c r="E99" s="27"/>
      <c r="F99" s="78"/>
      <c r="G99" s="1005"/>
      <c r="H99" s="797"/>
      <c r="I99" s="797"/>
      <c r="J99" s="797"/>
      <c r="K99" s="797"/>
      <c r="L99" s="797"/>
      <c r="M99" s="797"/>
      <c r="N99" s="797"/>
      <c r="O99" s="797"/>
      <c r="P99" s="797"/>
      <c r="Q99" s="797"/>
      <c r="R99" s="797"/>
      <c r="S99" s="797"/>
      <c r="T99" s="797"/>
      <c r="U99" s="797"/>
      <c r="V99" s="797"/>
      <c r="W99" s="797"/>
      <c r="X99" s="797"/>
      <c r="Y99" s="797"/>
      <c r="Z99" s="797"/>
      <c r="AA99" s="27"/>
      <c r="AB99" s="27"/>
      <c r="AC99" s="27"/>
      <c r="AD99" s="27"/>
      <c r="AE99" s="27"/>
      <c r="AF99" s="27"/>
      <c r="AG99" s="27"/>
    </row>
    <row r="100" ht="12.75" customHeight="1">
      <c r="A100" s="27"/>
      <c r="B100" s="27"/>
      <c r="C100" s="27"/>
      <c r="D100" s="27"/>
      <c r="E100" s="27"/>
      <c r="F100" s="78"/>
      <c r="G100" s="1001"/>
      <c r="H100" s="797"/>
      <c r="I100" s="797"/>
      <c r="J100" s="797"/>
      <c r="K100" s="797"/>
      <c r="L100" s="797"/>
      <c r="M100" s="797"/>
      <c r="N100" s="797"/>
      <c r="O100" s="797"/>
      <c r="P100" s="797"/>
      <c r="Q100" s="797"/>
      <c r="R100" s="797"/>
      <c r="S100" s="797"/>
      <c r="T100" s="797"/>
      <c r="U100" s="797"/>
      <c r="V100" s="797"/>
      <c r="W100" s="797"/>
      <c r="X100" s="797"/>
      <c r="Y100" s="797"/>
      <c r="Z100" s="797"/>
      <c r="AA100" s="27"/>
      <c r="AB100" s="27"/>
      <c r="AC100" s="27"/>
      <c r="AD100" s="27"/>
      <c r="AE100" s="27"/>
      <c r="AF100" s="27"/>
      <c r="AG100" s="27"/>
    </row>
    <row r="101" ht="12.75" customHeight="1">
      <c r="A101" s="27"/>
      <c r="B101" s="27"/>
      <c r="C101" s="27"/>
      <c r="D101" s="27"/>
      <c r="E101" s="27"/>
      <c r="F101" s="78"/>
      <c r="G101" s="1001"/>
      <c r="H101" s="1009"/>
      <c r="I101" s="797"/>
      <c r="J101" s="797"/>
      <c r="K101" s="797"/>
      <c r="L101" s="797"/>
      <c r="M101" s="797"/>
      <c r="N101" s="797"/>
      <c r="O101" s="797"/>
      <c r="P101" s="797"/>
      <c r="Q101" s="797"/>
      <c r="R101" s="797"/>
      <c r="S101" s="797"/>
      <c r="T101" s="797"/>
      <c r="U101" s="797"/>
      <c r="V101" s="797"/>
      <c r="W101" s="797"/>
      <c r="X101" s="797"/>
      <c r="Y101" s="797"/>
      <c r="Z101" s="797"/>
      <c r="AA101" s="27"/>
      <c r="AB101" s="27"/>
      <c r="AC101" s="27"/>
      <c r="AD101" s="27"/>
      <c r="AE101" s="27"/>
      <c r="AF101" s="27"/>
      <c r="AG101" s="27"/>
    </row>
    <row r="102" ht="12.75" customHeight="1">
      <c r="A102" s="27"/>
      <c r="B102" s="27"/>
      <c r="C102" s="27"/>
      <c r="D102" s="27"/>
      <c r="E102" s="27"/>
      <c r="F102" s="78"/>
      <c r="G102" s="1003"/>
      <c r="H102" s="1010"/>
      <c r="I102" s="797"/>
      <c r="J102" s="797"/>
      <c r="K102" s="797"/>
      <c r="L102" s="797"/>
      <c r="M102" s="797"/>
      <c r="N102" s="797"/>
      <c r="O102" s="797"/>
      <c r="P102" s="797"/>
      <c r="Q102" s="797"/>
      <c r="R102" s="797"/>
      <c r="S102" s="797"/>
      <c r="T102" s="797"/>
      <c r="U102" s="797"/>
      <c r="V102" s="797"/>
      <c r="W102" s="797"/>
      <c r="X102" s="797"/>
      <c r="Y102" s="797"/>
      <c r="Z102" s="797"/>
      <c r="AA102" s="27"/>
      <c r="AB102" s="27"/>
      <c r="AC102" s="27"/>
      <c r="AD102" s="27"/>
      <c r="AE102" s="27"/>
      <c r="AF102" s="27"/>
      <c r="AG102" s="27"/>
    </row>
    <row r="103" ht="12.75" customHeight="1">
      <c r="A103" s="27"/>
      <c r="B103" s="27"/>
      <c r="C103" s="27"/>
      <c r="D103" s="27"/>
      <c r="E103" s="27"/>
      <c r="F103" s="78"/>
      <c r="G103" s="1003"/>
      <c r="H103" s="797"/>
      <c r="I103" s="797"/>
      <c r="J103" s="797"/>
      <c r="K103" s="797"/>
      <c r="L103" s="797"/>
      <c r="M103" s="797"/>
      <c r="N103" s="797"/>
      <c r="O103" s="797"/>
      <c r="P103" s="797"/>
      <c r="Q103" s="797"/>
      <c r="R103" s="797"/>
      <c r="S103" s="797"/>
      <c r="T103" s="797"/>
      <c r="U103" s="797"/>
      <c r="V103" s="797"/>
      <c r="W103" s="797"/>
      <c r="X103" s="797"/>
      <c r="Y103" s="797"/>
      <c r="Z103" s="797"/>
      <c r="AA103" s="27"/>
      <c r="AB103" s="27"/>
      <c r="AC103" s="27"/>
      <c r="AD103" s="27"/>
      <c r="AE103" s="27"/>
      <c r="AF103" s="27"/>
      <c r="AG103" s="27"/>
    </row>
    <row r="104" ht="12.75" customHeight="1">
      <c r="A104" s="27"/>
      <c r="B104" s="27"/>
      <c r="C104" s="27"/>
      <c r="D104" s="27"/>
      <c r="E104" s="27"/>
      <c r="F104" s="78"/>
      <c r="G104" s="1003"/>
      <c r="H104" s="1004"/>
      <c r="I104" s="797"/>
      <c r="J104" s="797"/>
      <c r="K104" s="797"/>
      <c r="M104" s="797"/>
      <c r="N104" s="797"/>
      <c r="O104" s="797"/>
      <c r="P104" s="797"/>
      <c r="Q104" s="797"/>
      <c r="R104" s="797"/>
      <c r="S104" s="797"/>
      <c r="T104" s="797"/>
      <c r="U104" s="797"/>
      <c r="V104" s="797"/>
      <c r="W104" s="797"/>
      <c r="X104" s="797"/>
      <c r="Y104" s="797"/>
      <c r="Z104" s="797"/>
      <c r="AA104" s="27"/>
      <c r="AB104" s="27"/>
      <c r="AC104" s="27"/>
      <c r="AD104" s="27"/>
      <c r="AE104" s="27"/>
      <c r="AF104" s="27"/>
      <c r="AG104" s="27"/>
    </row>
    <row r="105" ht="12.75" customHeight="1">
      <c r="A105" s="27"/>
      <c r="B105" s="27"/>
      <c r="C105" s="27"/>
      <c r="D105" s="27"/>
      <c r="E105" s="27"/>
      <c r="F105" s="78"/>
      <c r="G105" s="1003"/>
      <c r="H105" s="1004"/>
      <c r="I105" s="797"/>
      <c r="J105" s="1002"/>
      <c r="K105" s="797"/>
      <c r="L105" s="797"/>
      <c r="M105" s="797"/>
      <c r="N105" s="797"/>
      <c r="O105" s="797"/>
      <c r="P105" s="797"/>
      <c r="Q105" s="797"/>
      <c r="R105" s="797"/>
      <c r="S105" s="797"/>
      <c r="T105" s="797"/>
      <c r="U105" s="797"/>
      <c r="V105" s="797"/>
      <c r="W105" s="797"/>
      <c r="X105" s="797"/>
      <c r="Y105" s="797"/>
      <c r="Z105" s="797"/>
      <c r="AA105" s="27"/>
      <c r="AB105" s="27"/>
      <c r="AC105" s="27"/>
      <c r="AD105" s="27"/>
      <c r="AE105" s="27"/>
      <c r="AF105" s="27"/>
      <c r="AG105" s="27"/>
    </row>
    <row r="106" ht="12.75" customHeight="1">
      <c r="A106" s="27"/>
      <c r="B106" s="27"/>
      <c r="C106" s="27"/>
      <c r="D106" s="27"/>
      <c r="E106" s="27"/>
      <c r="F106" s="78"/>
      <c r="G106" s="1003"/>
      <c r="H106" s="1004"/>
      <c r="I106" s="797"/>
      <c r="J106" s="1002"/>
      <c r="K106" s="797"/>
      <c r="M106" s="797"/>
      <c r="N106" s="797"/>
      <c r="O106" s="797"/>
      <c r="P106" s="797"/>
      <c r="Q106" s="797"/>
      <c r="R106" s="797"/>
      <c r="S106" s="797"/>
      <c r="T106" s="797"/>
      <c r="U106" s="797"/>
      <c r="V106" s="797"/>
      <c r="W106" s="797"/>
      <c r="X106" s="797"/>
      <c r="Y106" s="797"/>
      <c r="Z106" s="797"/>
      <c r="AA106" s="27"/>
      <c r="AB106" s="27"/>
      <c r="AC106" s="27"/>
      <c r="AD106" s="27"/>
      <c r="AE106" s="27"/>
      <c r="AF106" s="27"/>
      <c r="AG106" s="27"/>
    </row>
    <row r="107" ht="12.75" customHeight="1">
      <c r="A107" s="27"/>
      <c r="B107" s="27"/>
      <c r="C107" s="27"/>
      <c r="D107" s="27"/>
      <c r="E107" s="27"/>
      <c r="F107" s="78"/>
      <c r="G107" s="1003"/>
      <c r="H107" s="1004"/>
      <c r="I107" s="797"/>
      <c r="J107" s="797"/>
      <c r="K107" s="797"/>
      <c r="L107" s="797"/>
      <c r="M107" s="797"/>
      <c r="N107" s="797"/>
      <c r="O107" s="797"/>
      <c r="P107" s="797"/>
      <c r="Q107" s="797"/>
      <c r="R107" s="797"/>
      <c r="S107" s="797"/>
      <c r="T107" s="797"/>
      <c r="U107" s="797"/>
      <c r="V107" s="797"/>
      <c r="W107" s="797"/>
      <c r="X107" s="797"/>
      <c r="Y107" s="797"/>
      <c r="Z107" s="797"/>
      <c r="AA107" s="27"/>
      <c r="AB107" s="27"/>
      <c r="AC107" s="27"/>
      <c r="AD107" s="27"/>
      <c r="AE107" s="27"/>
      <c r="AF107" s="27"/>
      <c r="AG107" s="27"/>
    </row>
    <row r="108" ht="12.75" customHeight="1">
      <c r="A108" s="27"/>
      <c r="B108" s="27"/>
      <c r="C108" s="27"/>
      <c r="D108" s="27"/>
      <c r="E108" s="27"/>
      <c r="F108" s="78"/>
      <c r="G108" s="1003"/>
      <c r="H108" s="1004"/>
      <c r="I108" s="797"/>
      <c r="J108" s="797"/>
      <c r="K108" s="797"/>
      <c r="L108" s="797"/>
      <c r="M108" s="1003"/>
      <c r="N108" s="1003"/>
      <c r="O108" s="797"/>
      <c r="P108" s="797"/>
      <c r="R108" s="797"/>
      <c r="S108" s="797"/>
      <c r="T108" s="797"/>
      <c r="U108" s="797"/>
      <c r="V108" s="797"/>
      <c r="W108" s="797"/>
      <c r="X108" s="797"/>
      <c r="Y108" s="797"/>
      <c r="Z108" s="797"/>
      <c r="AA108" s="27"/>
      <c r="AB108" s="27"/>
      <c r="AC108" s="27"/>
      <c r="AD108" s="27"/>
      <c r="AE108" s="27"/>
      <c r="AF108" s="27"/>
      <c r="AG108" s="27"/>
    </row>
    <row r="109" ht="12.75" customHeight="1">
      <c r="A109" s="27"/>
      <c r="B109" s="27"/>
      <c r="C109" s="27"/>
      <c r="D109" s="27"/>
      <c r="E109" s="27"/>
      <c r="F109" s="78"/>
      <c r="G109" s="797"/>
      <c r="H109" s="1004"/>
      <c r="I109" s="797"/>
      <c r="J109" s="797"/>
      <c r="K109" s="797"/>
      <c r="L109" s="797"/>
      <c r="M109" s="797"/>
      <c r="N109" s="797"/>
      <c r="O109" s="797"/>
      <c r="P109" s="797"/>
      <c r="Q109" s="797"/>
      <c r="R109" s="797"/>
      <c r="S109" s="797"/>
      <c r="T109" s="797"/>
      <c r="U109" s="797"/>
      <c r="V109" s="797"/>
      <c r="W109" s="797"/>
      <c r="X109" s="797"/>
      <c r="Y109" s="797"/>
      <c r="Z109" s="797"/>
      <c r="AA109" s="27"/>
      <c r="AB109" s="27"/>
      <c r="AC109" s="27"/>
      <c r="AD109" s="27"/>
      <c r="AE109" s="27"/>
      <c r="AF109" s="27"/>
      <c r="AG109" s="27"/>
    </row>
    <row r="110" ht="12.75" customHeight="1">
      <c r="A110" s="27"/>
      <c r="B110" s="27"/>
      <c r="C110" s="27"/>
      <c r="D110" s="27"/>
      <c r="E110" s="27"/>
      <c r="F110" s="78"/>
      <c r="G110" s="797"/>
      <c r="H110" s="797"/>
      <c r="I110" s="797"/>
      <c r="J110" s="797"/>
      <c r="K110" s="797"/>
      <c r="L110" s="797"/>
      <c r="M110" s="797"/>
      <c r="N110" s="797"/>
      <c r="O110" s="797"/>
      <c r="P110" s="797"/>
      <c r="Q110" s="797"/>
      <c r="R110" s="797"/>
      <c r="S110" s="797"/>
      <c r="T110" s="797"/>
      <c r="U110" s="797"/>
      <c r="V110" s="797"/>
      <c r="W110" s="797"/>
      <c r="X110" s="797"/>
      <c r="Y110" s="797"/>
      <c r="Z110" s="797"/>
      <c r="AA110" s="27"/>
      <c r="AB110" s="27"/>
      <c r="AC110" s="27"/>
      <c r="AD110" s="27"/>
      <c r="AE110" s="27"/>
      <c r="AF110" s="27"/>
      <c r="AG110" s="27"/>
    </row>
    <row r="111" ht="12.75" customHeight="1">
      <c r="A111" s="27"/>
      <c r="B111" s="27"/>
      <c r="C111" s="27"/>
      <c r="D111" s="27"/>
      <c r="E111" s="27"/>
      <c r="F111" s="78"/>
      <c r="G111" s="797"/>
      <c r="H111" s="797"/>
      <c r="I111" s="797"/>
      <c r="J111" s="797"/>
      <c r="K111" s="797"/>
      <c r="L111" s="797"/>
      <c r="M111" s="797"/>
      <c r="N111" s="797"/>
      <c r="O111" s="797"/>
      <c r="P111" s="797"/>
      <c r="Q111" s="797"/>
      <c r="R111" s="797"/>
      <c r="S111" s="797"/>
      <c r="T111" s="797"/>
      <c r="U111" s="797"/>
      <c r="V111" s="797"/>
      <c r="W111" s="797"/>
      <c r="X111" s="797"/>
      <c r="Y111" s="797"/>
      <c r="Z111" s="797"/>
      <c r="AA111" s="27"/>
      <c r="AB111" s="27"/>
      <c r="AC111" s="27"/>
      <c r="AD111" s="27"/>
      <c r="AE111" s="27"/>
      <c r="AF111" s="27"/>
      <c r="AG111" s="27"/>
    </row>
    <row r="112" ht="12.75" customHeight="1">
      <c r="A112" s="27"/>
      <c r="B112" s="27"/>
      <c r="C112" s="27"/>
      <c r="D112" s="27"/>
      <c r="E112" s="27"/>
      <c r="F112" s="78"/>
      <c r="G112" s="797"/>
      <c r="H112" s="797"/>
      <c r="I112" s="797"/>
      <c r="J112" s="797"/>
      <c r="K112" s="797"/>
      <c r="L112" s="797"/>
      <c r="M112" s="797"/>
      <c r="N112" s="797"/>
      <c r="O112" s="797"/>
      <c r="P112" s="797"/>
      <c r="Q112" s="797"/>
      <c r="R112" s="797"/>
      <c r="S112" s="797"/>
      <c r="T112" s="797"/>
      <c r="U112" s="797"/>
      <c r="V112" s="797"/>
      <c r="W112" s="797"/>
      <c r="X112" s="797"/>
      <c r="Y112" s="797"/>
      <c r="Z112" s="797"/>
      <c r="AA112" s="27"/>
      <c r="AB112" s="27"/>
      <c r="AC112" s="27"/>
      <c r="AD112" s="27"/>
      <c r="AE112" s="27"/>
      <c r="AF112" s="27"/>
      <c r="AG112" s="27"/>
    </row>
    <row r="113" ht="12.75" customHeight="1">
      <c r="A113" s="27"/>
      <c r="B113" s="27"/>
      <c r="C113" s="27"/>
      <c r="D113" s="27"/>
      <c r="E113" s="27"/>
      <c r="F113" s="78"/>
      <c r="G113" s="797"/>
      <c r="H113" s="1011"/>
      <c r="N113" s="1012"/>
      <c r="O113" s="1012"/>
      <c r="P113" s="1012"/>
      <c r="Q113" s="1012"/>
      <c r="R113" s="1012"/>
      <c r="S113" s="1012"/>
      <c r="T113" s="797"/>
      <c r="U113" s="797"/>
      <c r="V113" s="797"/>
      <c r="W113" s="797"/>
      <c r="X113" s="797"/>
      <c r="Y113" s="797"/>
      <c r="Z113" s="797"/>
      <c r="AA113" s="27"/>
      <c r="AB113" s="27"/>
      <c r="AC113" s="27"/>
      <c r="AD113" s="27"/>
      <c r="AE113" s="27"/>
      <c r="AF113" s="27"/>
      <c r="AG113" s="27"/>
    </row>
    <row r="114" ht="12.75" customHeight="1">
      <c r="A114" s="27"/>
      <c r="B114" s="27"/>
      <c r="C114" s="27"/>
      <c r="D114" s="27"/>
      <c r="E114" s="27"/>
      <c r="F114" s="78"/>
      <c r="G114" s="797"/>
      <c r="H114" s="1013"/>
      <c r="I114" s="1011"/>
      <c r="L114" s="1012"/>
      <c r="M114" s="1012"/>
      <c r="N114" s="1012"/>
      <c r="O114" s="1012"/>
      <c r="P114" s="1012"/>
      <c r="Q114" s="1012"/>
      <c r="R114" s="1012"/>
      <c r="S114" s="1012"/>
      <c r="T114" s="797"/>
      <c r="U114" s="797"/>
      <c r="V114" s="797"/>
      <c r="W114" s="797"/>
      <c r="X114" s="797"/>
      <c r="Y114" s="797"/>
      <c r="Z114" s="797"/>
      <c r="AA114" s="27"/>
      <c r="AB114" s="27"/>
      <c r="AC114" s="27"/>
      <c r="AD114" s="27"/>
      <c r="AE114" s="27"/>
      <c r="AF114" s="27"/>
      <c r="AG114" s="27"/>
    </row>
    <row r="115" ht="12.75" customHeight="1">
      <c r="A115" s="27"/>
      <c r="B115" s="27"/>
      <c r="C115" s="27"/>
      <c r="D115" s="27"/>
      <c r="E115" s="27"/>
      <c r="F115" s="78"/>
      <c r="G115" s="797"/>
      <c r="H115" s="1012"/>
      <c r="I115" s="1011"/>
      <c r="T115" s="797"/>
      <c r="U115" s="797"/>
      <c r="V115" s="797"/>
      <c r="W115" s="797"/>
      <c r="X115" s="797"/>
      <c r="Y115" s="797"/>
      <c r="Z115" s="797"/>
      <c r="AA115" s="27"/>
      <c r="AB115" s="27"/>
      <c r="AC115" s="27"/>
      <c r="AD115" s="27"/>
      <c r="AE115" s="27"/>
      <c r="AF115" s="27"/>
      <c r="AG115" s="27"/>
    </row>
    <row r="116" ht="12.75" customHeight="1">
      <c r="A116" s="27"/>
      <c r="B116" s="27"/>
      <c r="C116" s="27"/>
      <c r="D116" s="27"/>
      <c r="E116" s="27"/>
      <c r="F116" s="78"/>
      <c r="G116" s="797"/>
      <c r="H116" s="1012"/>
      <c r="I116" s="1012"/>
      <c r="J116" s="1012"/>
      <c r="K116" s="1012"/>
      <c r="L116" s="1012"/>
      <c r="M116" s="1012"/>
      <c r="N116" s="1012"/>
      <c r="O116" s="1012"/>
      <c r="P116" s="1012"/>
      <c r="Q116" s="1012"/>
      <c r="R116" s="1012"/>
      <c r="S116" s="1012"/>
      <c r="T116" s="797"/>
      <c r="U116" s="797"/>
      <c r="V116" s="797"/>
      <c r="W116" s="797"/>
      <c r="X116" s="797"/>
      <c r="Y116" s="797"/>
      <c r="Z116" s="797"/>
      <c r="AA116" s="27"/>
      <c r="AB116" s="27"/>
      <c r="AC116" s="27"/>
      <c r="AD116" s="27"/>
      <c r="AE116" s="27"/>
      <c r="AF116" s="27"/>
      <c r="AG116" s="27"/>
    </row>
    <row r="117" ht="12.75" customHeight="1">
      <c r="A117" s="27"/>
      <c r="B117" s="27"/>
      <c r="C117" s="27"/>
      <c r="D117" s="27"/>
      <c r="E117" s="27"/>
      <c r="F117" s="78"/>
      <c r="G117" s="797"/>
      <c r="H117" s="1012"/>
      <c r="I117" s="1011"/>
      <c r="L117" s="797"/>
      <c r="N117" s="1012"/>
      <c r="O117" s="1012"/>
      <c r="P117" s="1012"/>
      <c r="Q117" s="1012"/>
      <c r="R117" s="1012"/>
      <c r="S117" s="1012"/>
      <c r="T117" s="797"/>
      <c r="U117" s="797"/>
      <c r="V117" s="797"/>
      <c r="W117" s="797"/>
      <c r="X117" s="797"/>
      <c r="Y117" s="797"/>
      <c r="Z117" s="797"/>
      <c r="AA117" s="27"/>
      <c r="AB117" s="27"/>
      <c r="AC117" s="27"/>
      <c r="AD117" s="27"/>
      <c r="AE117" s="27"/>
      <c r="AF117" s="27"/>
      <c r="AG117" s="27"/>
    </row>
    <row r="118" ht="12.75" customHeight="1">
      <c r="A118" s="27"/>
      <c r="B118" s="27"/>
      <c r="C118" s="27"/>
      <c r="D118" s="27"/>
      <c r="E118" s="27"/>
      <c r="F118" s="78"/>
      <c r="G118" s="797"/>
      <c r="H118" s="797"/>
      <c r="I118" s="1003"/>
      <c r="J118" s="797"/>
      <c r="K118" s="797"/>
      <c r="L118" s="797"/>
      <c r="M118" s="797"/>
      <c r="N118" s="797"/>
      <c r="O118" s="797"/>
      <c r="P118" s="797"/>
      <c r="Q118" s="797"/>
      <c r="R118" s="797"/>
      <c r="S118" s="797"/>
      <c r="T118" s="797"/>
      <c r="U118" s="797"/>
      <c r="V118" s="797"/>
      <c r="W118" s="797"/>
      <c r="X118" s="797"/>
      <c r="Y118" s="797"/>
      <c r="Z118" s="797"/>
      <c r="AA118" s="27"/>
      <c r="AB118" s="27"/>
      <c r="AC118" s="27"/>
      <c r="AD118" s="27"/>
      <c r="AE118" s="27"/>
      <c r="AF118" s="27"/>
      <c r="AG118" s="27"/>
    </row>
    <row r="119" ht="12.75" customHeight="1">
      <c r="A119" s="27"/>
      <c r="B119" s="27"/>
      <c r="C119" s="27"/>
      <c r="D119" s="27"/>
      <c r="E119" s="27"/>
      <c r="F119" s="78"/>
      <c r="G119" s="797"/>
      <c r="H119" s="797"/>
      <c r="I119" s="1003"/>
      <c r="J119" s="797"/>
      <c r="K119" s="797"/>
      <c r="L119" s="797"/>
      <c r="M119" s="797"/>
      <c r="N119" s="797"/>
      <c r="O119" s="797"/>
      <c r="P119" s="797"/>
      <c r="Q119" s="797"/>
      <c r="R119" s="797"/>
      <c r="S119" s="797"/>
      <c r="T119" s="797"/>
      <c r="U119" s="797"/>
      <c r="V119" s="797"/>
      <c r="W119" s="797"/>
      <c r="X119" s="797"/>
      <c r="Y119" s="797"/>
      <c r="Z119" s="797"/>
      <c r="AA119" s="27"/>
      <c r="AB119" s="27"/>
      <c r="AC119" s="27"/>
      <c r="AD119" s="27"/>
      <c r="AE119" s="27"/>
      <c r="AF119" s="27"/>
      <c r="AG119" s="27"/>
    </row>
    <row r="120" ht="12.75" customHeight="1">
      <c r="A120" s="27"/>
      <c r="B120" s="27"/>
      <c r="C120" s="27"/>
      <c r="D120" s="27"/>
      <c r="E120" s="27"/>
      <c r="F120" s="78"/>
      <c r="G120" s="797"/>
      <c r="H120" s="797"/>
      <c r="I120" s="1003"/>
      <c r="J120" s="797"/>
      <c r="K120" s="797"/>
      <c r="L120" s="797"/>
      <c r="M120" s="797"/>
      <c r="N120" s="797"/>
      <c r="O120" s="797"/>
      <c r="P120" s="797"/>
      <c r="Q120" s="797"/>
      <c r="R120" s="797"/>
      <c r="S120" s="797"/>
      <c r="T120" s="797"/>
      <c r="U120" s="797"/>
      <c r="V120" s="797"/>
      <c r="W120" s="797"/>
      <c r="X120" s="797"/>
      <c r="Y120" s="797"/>
      <c r="Z120" s="797"/>
      <c r="AA120" s="27"/>
      <c r="AB120" s="27"/>
      <c r="AC120" s="27"/>
      <c r="AD120" s="27"/>
      <c r="AE120" s="27"/>
      <c r="AF120" s="27"/>
      <c r="AG120" s="27"/>
    </row>
    <row r="121" ht="12.75" customHeight="1">
      <c r="A121" s="27"/>
      <c r="B121" s="27"/>
      <c r="C121" s="27"/>
      <c r="D121" s="27"/>
      <c r="E121" s="27"/>
      <c r="F121" s="78"/>
      <c r="G121" s="797"/>
      <c r="H121" s="797"/>
      <c r="I121" s="797"/>
      <c r="J121" s="797"/>
      <c r="K121" s="797"/>
      <c r="L121" s="797"/>
      <c r="M121" s="797"/>
      <c r="N121" s="797"/>
      <c r="O121" s="797"/>
      <c r="P121" s="797"/>
      <c r="Q121" s="797"/>
      <c r="R121" s="797"/>
      <c r="S121" s="797"/>
      <c r="T121" s="797"/>
      <c r="U121" s="797"/>
      <c r="V121" s="797"/>
      <c r="W121" s="797"/>
      <c r="X121" s="797"/>
      <c r="Y121" s="797"/>
      <c r="Z121" s="797"/>
      <c r="AA121" s="27"/>
      <c r="AB121" s="27"/>
      <c r="AC121" s="27"/>
      <c r="AD121" s="27"/>
      <c r="AE121" s="27"/>
      <c r="AF121" s="27"/>
      <c r="AG121" s="27"/>
    </row>
    <row r="122" ht="12.75" customHeight="1">
      <c r="A122" s="27"/>
      <c r="B122" s="27"/>
      <c r="C122" s="27"/>
      <c r="D122" s="27"/>
      <c r="E122" s="27"/>
      <c r="F122" s="78"/>
      <c r="G122" s="797"/>
      <c r="H122" s="797"/>
      <c r="I122" s="797"/>
      <c r="J122" s="797"/>
      <c r="K122" s="797"/>
      <c r="L122" s="797"/>
      <c r="M122" s="797"/>
      <c r="N122" s="797"/>
      <c r="O122" s="797"/>
      <c r="P122" s="797"/>
      <c r="Q122" s="797"/>
      <c r="R122" s="797"/>
      <c r="S122" s="797"/>
      <c r="T122" s="797"/>
      <c r="U122" s="797"/>
      <c r="V122" s="797"/>
      <c r="W122" s="797"/>
      <c r="X122" s="797"/>
      <c r="Y122" s="797"/>
      <c r="Z122" s="797"/>
      <c r="AA122" s="27"/>
      <c r="AB122" s="27"/>
      <c r="AC122" s="27"/>
      <c r="AD122" s="27"/>
      <c r="AE122" s="27"/>
      <c r="AF122" s="27"/>
      <c r="AG122" s="27"/>
    </row>
    <row r="123" ht="12.75" customHeight="1">
      <c r="A123" s="27"/>
      <c r="B123" s="27"/>
      <c r="C123" s="27"/>
      <c r="D123" s="27"/>
      <c r="E123" s="27"/>
      <c r="F123" s="78"/>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row>
    <row r="124" ht="12.75" customHeight="1">
      <c r="A124" s="27"/>
      <c r="B124" s="27"/>
      <c r="C124" s="27"/>
      <c r="D124" s="27"/>
      <c r="E124" s="27"/>
      <c r="F124" s="78"/>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row>
    <row r="125" ht="12.75" customHeight="1">
      <c r="A125" s="27"/>
      <c r="B125" s="27"/>
      <c r="C125" s="27"/>
      <c r="D125" s="27"/>
      <c r="E125" s="27"/>
      <c r="F125" s="78"/>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row>
    <row r="126" ht="12.75" customHeight="1">
      <c r="A126" s="27"/>
      <c r="B126" s="27"/>
      <c r="C126" s="27"/>
      <c r="D126" s="27"/>
      <c r="E126" s="27"/>
      <c r="F126" s="78"/>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row>
    <row r="127" ht="12.75" customHeight="1">
      <c r="A127" s="27"/>
      <c r="B127" s="27"/>
      <c r="C127" s="27"/>
      <c r="D127" s="27"/>
      <c r="E127" s="27"/>
      <c r="F127" s="78"/>
      <c r="G127" s="27"/>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row>
    <row r="128" ht="12.75" customHeight="1">
      <c r="A128" s="27"/>
      <c r="B128" s="27"/>
      <c r="C128" s="27"/>
      <c r="D128" s="27"/>
      <c r="E128" s="27"/>
      <c r="F128" s="78"/>
      <c r="G128" s="27"/>
      <c r="H128" s="27"/>
      <c r="I128" s="27"/>
      <c r="J128" s="27"/>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row>
    <row r="129" ht="12.75" customHeight="1">
      <c r="A129" s="27"/>
      <c r="B129" s="27"/>
      <c r="C129" s="27"/>
      <c r="D129" s="27"/>
      <c r="E129" s="27"/>
      <c r="F129" s="78"/>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row>
    <row r="130" ht="12.75" customHeight="1">
      <c r="A130" s="27"/>
      <c r="B130" s="27"/>
      <c r="C130" s="27"/>
      <c r="D130" s="27"/>
      <c r="E130" s="27"/>
      <c r="F130" s="78"/>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row>
    <row r="131" ht="12.75" customHeight="1">
      <c r="A131" s="27"/>
      <c r="B131" s="27"/>
      <c r="C131" s="27"/>
      <c r="D131" s="27"/>
      <c r="E131" s="27"/>
      <c r="F131" s="78"/>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row>
    <row r="132" ht="12.75" customHeight="1">
      <c r="A132" s="27"/>
      <c r="B132" s="27"/>
      <c r="C132" s="27"/>
      <c r="D132" s="27"/>
      <c r="E132" s="27"/>
      <c r="F132" s="78"/>
      <c r="G132" s="27"/>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row>
    <row r="133" ht="12.75" customHeight="1">
      <c r="A133" s="27"/>
      <c r="B133" s="27"/>
      <c r="C133" s="27"/>
      <c r="D133" s="27"/>
      <c r="E133" s="27"/>
      <c r="F133" s="78"/>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row>
    <row r="134" ht="12.75" customHeight="1">
      <c r="A134" s="27"/>
      <c r="B134" s="27"/>
      <c r="C134" s="27"/>
      <c r="D134" s="27"/>
      <c r="E134" s="27"/>
      <c r="F134" s="78"/>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row>
    <row r="135" ht="12.75" customHeight="1">
      <c r="A135" s="27"/>
      <c r="B135" s="27"/>
      <c r="C135" s="27"/>
      <c r="D135" s="27"/>
      <c r="E135" s="27"/>
      <c r="F135" s="78"/>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row>
    <row r="136" ht="12.75" customHeight="1">
      <c r="A136" s="27"/>
      <c r="B136" s="27"/>
      <c r="C136" s="27"/>
      <c r="D136" s="27"/>
      <c r="E136" s="27"/>
      <c r="F136" s="78"/>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row>
    <row r="137" ht="12.75" customHeight="1">
      <c r="A137" s="27"/>
      <c r="B137" s="27"/>
      <c r="C137" s="27"/>
      <c r="D137" s="27"/>
      <c r="E137" s="27"/>
      <c r="F137" s="78"/>
      <c r="G137" s="27"/>
      <c r="H137" s="27"/>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row>
    <row r="138" ht="12.75" customHeight="1">
      <c r="A138" s="27"/>
      <c r="B138" s="27"/>
      <c r="C138" s="27"/>
      <c r="D138" s="27"/>
      <c r="E138" s="27"/>
      <c r="F138" s="78"/>
      <c r="G138" s="27"/>
      <c r="H138" s="27"/>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row>
    <row r="139" ht="12.75" customHeight="1">
      <c r="A139" s="27"/>
      <c r="B139" s="27"/>
      <c r="C139" s="27"/>
      <c r="D139" s="27"/>
      <c r="E139" s="27"/>
      <c r="F139" s="78"/>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row>
    <row r="140" ht="12.75" customHeight="1">
      <c r="A140" s="27"/>
      <c r="B140" s="27"/>
      <c r="C140" s="27"/>
      <c r="D140" s="27"/>
      <c r="E140" s="27"/>
      <c r="F140" s="78"/>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row>
    <row r="141" ht="12.75" customHeight="1">
      <c r="A141" s="27"/>
      <c r="B141" s="27"/>
      <c r="C141" s="27"/>
      <c r="D141" s="27"/>
      <c r="E141" s="27"/>
      <c r="F141" s="78"/>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row>
    <row r="142" ht="12.75" customHeight="1">
      <c r="A142" s="27"/>
      <c r="B142" s="27"/>
      <c r="C142" s="27"/>
      <c r="D142" s="27"/>
      <c r="E142" s="27"/>
      <c r="F142" s="78"/>
      <c r="G142" s="27"/>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row>
    <row r="143" ht="12.75" customHeight="1">
      <c r="A143" s="27"/>
      <c r="B143" s="27"/>
      <c r="C143" s="27"/>
      <c r="D143" s="27"/>
      <c r="E143" s="27"/>
      <c r="F143" s="78"/>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row>
    <row r="144" ht="12.75" customHeight="1">
      <c r="A144" s="27"/>
      <c r="B144" s="27"/>
      <c r="C144" s="27"/>
      <c r="D144" s="27"/>
      <c r="E144" s="27"/>
      <c r="F144" s="78"/>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row>
    <row r="145" ht="12.75" customHeight="1">
      <c r="A145" s="27"/>
      <c r="B145" s="27"/>
      <c r="C145" s="27"/>
      <c r="D145" s="27"/>
      <c r="E145" s="27"/>
      <c r="F145" s="78"/>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row>
    <row r="146" ht="12.75" customHeight="1">
      <c r="A146" s="27"/>
      <c r="B146" s="27"/>
      <c r="C146" s="27"/>
      <c r="D146" s="27"/>
      <c r="E146" s="27"/>
      <c r="F146" s="78"/>
      <c r="G146" s="27"/>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row>
    <row r="147" ht="12.75" customHeight="1">
      <c r="A147" s="27"/>
      <c r="B147" s="27"/>
      <c r="C147" s="27"/>
      <c r="D147" s="27"/>
      <c r="E147" s="27"/>
      <c r="F147" s="78"/>
      <c r="G147" s="27"/>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row>
    <row r="148" ht="12.75" customHeight="1">
      <c r="A148" s="27"/>
      <c r="B148" s="27"/>
      <c r="C148" s="27"/>
      <c r="D148" s="27"/>
      <c r="E148" s="27"/>
      <c r="F148" s="78"/>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row>
    <row r="149" ht="12.75" customHeight="1">
      <c r="A149" s="27"/>
      <c r="B149" s="27"/>
      <c r="C149" s="27"/>
      <c r="D149" s="27"/>
      <c r="E149" s="27"/>
      <c r="F149" s="78"/>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row>
    <row r="150" ht="12.75" customHeight="1">
      <c r="A150" s="27"/>
      <c r="B150" s="27"/>
      <c r="C150" s="27"/>
      <c r="D150" s="27"/>
      <c r="E150" s="27"/>
      <c r="F150" s="78"/>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row>
    <row r="151" ht="12.75" customHeight="1">
      <c r="A151" s="27"/>
      <c r="B151" s="27"/>
      <c r="C151" s="27"/>
      <c r="D151" s="27"/>
      <c r="E151" s="27"/>
      <c r="F151" s="78"/>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row>
    <row r="152" ht="12.75" customHeight="1">
      <c r="A152" s="27"/>
      <c r="B152" s="27"/>
      <c r="C152" s="27"/>
      <c r="D152" s="27"/>
      <c r="E152" s="27"/>
      <c r="F152" s="78"/>
      <c r="G152" s="27"/>
      <c r="H152" s="27"/>
      <c r="I152" s="27"/>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row>
    <row r="153" ht="12.75" customHeight="1">
      <c r="A153" s="27"/>
      <c r="B153" s="27"/>
      <c r="C153" s="27"/>
      <c r="D153" s="27"/>
      <c r="E153" s="27"/>
      <c r="F153" s="78"/>
      <c r="G153" s="27"/>
      <c r="H153" s="27"/>
      <c r="I153" s="27"/>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row>
    <row r="154" ht="12.75" customHeight="1">
      <c r="A154" s="27"/>
      <c r="B154" s="27"/>
      <c r="C154" s="27"/>
      <c r="D154" s="27"/>
      <c r="E154" s="27"/>
      <c r="F154" s="78"/>
      <c r="G154" s="27"/>
      <c r="H154" s="27"/>
      <c r="I154" s="27"/>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row>
    <row r="155" ht="12.75" customHeight="1">
      <c r="A155" s="27"/>
      <c r="B155" s="27"/>
      <c r="C155" s="27"/>
      <c r="D155" s="27"/>
      <c r="E155" s="27"/>
      <c r="F155" s="78"/>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row>
    <row r="156" ht="12.75" customHeight="1">
      <c r="A156" s="27"/>
      <c r="B156" s="27"/>
      <c r="C156" s="27"/>
      <c r="D156" s="27"/>
      <c r="E156" s="27"/>
      <c r="F156" s="78"/>
      <c r="G156" s="27"/>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row>
    <row r="157" ht="12.75" customHeight="1">
      <c r="A157" s="27"/>
      <c r="B157" s="27"/>
      <c r="C157" s="27"/>
      <c r="D157" s="27"/>
      <c r="E157" s="27"/>
      <c r="F157" s="78"/>
      <c r="G157" s="27"/>
      <c r="H157" s="27"/>
      <c r="I157" s="27"/>
      <c r="J157" s="27"/>
      <c r="K157" s="27"/>
      <c r="L157" s="27"/>
      <c r="M157" s="27"/>
      <c r="N157" s="27"/>
      <c r="O157" s="27"/>
      <c r="P157" s="27"/>
      <c r="Q157" s="27"/>
      <c r="R157" s="27"/>
      <c r="S157" s="27"/>
      <c r="T157" s="27"/>
      <c r="U157" s="27"/>
      <c r="V157" s="27"/>
      <c r="W157" s="27"/>
      <c r="X157" s="27"/>
      <c r="Y157" s="27"/>
      <c r="Z157" s="27"/>
      <c r="AA157" s="27"/>
      <c r="AB157" s="27"/>
      <c r="AC157" s="27"/>
      <c r="AD157" s="27"/>
      <c r="AE157" s="27"/>
      <c r="AF157" s="27"/>
      <c r="AG157" s="27"/>
    </row>
    <row r="158" ht="12.75" customHeight="1">
      <c r="A158" s="27"/>
      <c r="B158" s="27"/>
      <c r="C158" s="27"/>
      <c r="D158" s="27"/>
      <c r="E158" s="27"/>
      <c r="F158" s="78"/>
      <c r="G158" s="27"/>
      <c r="H158" s="27"/>
      <c r="I158" s="27"/>
      <c r="J158" s="27"/>
      <c r="K158" s="27"/>
      <c r="L158" s="27"/>
      <c r="M158" s="27"/>
      <c r="N158" s="27"/>
      <c r="O158" s="27"/>
      <c r="P158" s="27"/>
      <c r="Q158" s="27"/>
      <c r="R158" s="27"/>
      <c r="S158" s="27"/>
      <c r="T158" s="27"/>
      <c r="U158" s="27"/>
      <c r="V158" s="27"/>
      <c r="W158" s="27"/>
      <c r="X158" s="27"/>
      <c r="Y158" s="27"/>
      <c r="Z158" s="27"/>
      <c r="AA158" s="27"/>
      <c r="AB158" s="27"/>
      <c r="AC158" s="27"/>
      <c r="AD158" s="27"/>
      <c r="AE158" s="27"/>
      <c r="AF158" s="27"/>
      <c r="AG158" s="27"/>
    </row>
    <row r="159" ht="12.75" customHeight="1">
      <c r="A159" s="27"/>
      <c r="B159" s="27"/>
      <c r="C159" s="27"/>
      <c r="D159" s="27"/>
      <c r="E159" s="27"/>
      <c r="F159" s="78"/>
      <c r="G159" s="27"/>
      <c r="H159" s="27"/>
      <c r="I159" s="27"/>
      <c r="J159" s="27"/>
      <c r="K159" s="27"/>
      <c r="L159" s="27"/>
      <c r="M159" s="27"/>
      <c r="N159" s="27"/>
      <c r="O159" s="27"/>
      <c r="P159" s="27"/>
      <c r="Q159" s="27"/>
      <c r="R159" s="27"/>
      <c r="S159" s="27"/>
      <c r="T159" s="27"/>
      <c r="U159" s="27"/>
      <c r="V159" s="27"/>
      <c r="W159" s="27"/>
      <c r="X159" s="27"/>
      <c r="Y159" s="27"/>
      <c r="Z159" s="27"/>
      <c r="AA159" s="27"/>
      <c r="AB159" s="27"/>
      <c r="AC159" s="27"/>
      <c r="AD159" s="27"/>
      <c r="AE159" s="27"/>
      <c r="AF159" s="27"/>
      <c r="AG159" s="27"/>
    </row>
    <row r="160" ht="12.75" customHeight="1">
      <c r="A160" s="27"/>
      <c r="B160" s="27"/>
      <c r="C160" s="27"/>
      <c r="D160" s="27"/>
      <c r="E160" s="27"/>
      <c r="F160" s="78"/>
      <c r="G160" s="27"/>
      <c r="H160" s="27"/>
      <c r="I160" s="27"/>
      <c r="J160" s="27"/>
      <c r="K160" s="27"/>
      <c r="L160" s="27"/>
      <c r="M160" s="27"/>
      <c r="N160" s="27"/>
      <c r="O160" s="27"/>
      <c r="P160" s="27"/>
      <c r="Q160" s="27"/>
      <c r="R160" s="27"/>
      <c r="S160" s="27"/>
      <c r="T160" s="27"/>
      <c r="U160" s="27"/>
      <c r="V160" s="27"/>
      <c r="W160" s="27"/>
      <c r="X160" s="27"/>
      <c r="Y160" s="27"/>
      <c r="Z160" s="27"/>
      <c r="AA160" s="27"/>
      <c r="AB160" s="27"/>
      <c r="AC160" s="27"/>
      <c r="AD160" s="27"/>
      <c r="AE160" s="27"/>
      <c r="AF160" s="27"/>
      <c r="AG160" s="27"/>
    </row>
    <row r="161" ht="12.75" customHeight="1">
      <c r="A161" s="27"/>
      <c r="B161" s="27"/>
      <c r="C161" s="27"/>
      <c r="D161" s="27"/>
      <c r="E161" s="27"/>
      <c r="F161" s="78"/>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row>
    <row r="162" ht="12.75" customHeight="1">
      <c r="A162" s="27"/>
      <c r="B162" s="27"/>
      <c r="C162" s="27"/>
      <c r="D162" s="27"/>
      <c r="E162" s="27"/>
      <c r="F162" s="78"/>
      <c r="G162" s="27"/>
      <c r="H162" s="27"/>
      <c r="I162" s="27"/>
      <c r="J162" s="27"/>
      <c r="K162" s="27"/>
      <c r="L162" s="27"/>
      <c r="M162" s="27"/>
      <c r="N162" s="27"/>
      <c r="O162" s="27"/>
      <c r="P162" s="27"/>
      <c r="Q162" s="27"/>
      <c r="R162" s="27"/>
      <c r="S162" s="27"/>
      <c r="T162" s="27"/>
      <c r="U162" s="27"/>
      <c r="V162" s="27"/>
      <c r="W162" s="27"/>
      <c r="X162" s="27"/>
      <c r="Y162" s="27"/>
      <c r="Z162" s="27"/>
      <c r="AA162" s="27"/>
      <c r="AB162" s="27"/>
      <c r="AC162" s="27"/>
      <c r="AD162" s="27"/>
      <c r="AE162" s="27"/>
      <c r="AF162" s="27"/>
      <c r="AG162" s="27"/>
    </row>
    <row r="163" ht="12.75" customHeight="1">
      <c r="A163" s="27"/>
      <c r="B163" s="27"/>
      <c r="C163" s="27"/>
      <c r="D163" s="27"/>
      <c r="E163" s="27"/>
      <c r="F163" s="78"/>
      <c r="G163" s="27"/>
      <c r="H163" s="27"/>
      <c r="I163" s="27"/>
      <c r="J163" s="27"/>
      <c r="K163" s="27"/>
      <c r="L163" s="27"/>
      <c r="M163" s="27"/>
      <c r="N163" s="27"/>
      <c r="O163" s="27"/>
      <c r="P163" s="27"/>
      <c r="Q163" s="27"/>
      <c r="R163" s="27"/>
      <c r="S163" s="27"/>
      <c r="T163" s="27"/>
      <c r="U163" s="27"/>
      <c r="V163" s="27"/>
      <c r="W163" s="27"/>
      <c r="X163" s="27"/>
      <c r="Y163" s="27"/>
      <c r="Z163" s="27"/>
      <c r="AA163" s="27"/>
      <c r="AB163" s="27"/>
      <c r="AC163" s="27"/>
      <c r="AD163" s="27"/>
      <c r="AE163" s="27"/>
      <c r="AF163" s="27"/>
      <c r="AG163" s="27"/>
    </row>
    <row r="164" ht="12.75" customHeight="1">
      <c r="A164" s="27"/>
      <c r="B164" s="27"/>
      <c r="C164" s="27"/>
      <c r="D164" s="27"/>
      <c r="E164" s="27"/>
      <c r="F164" s="78"/>
      <c r="G164" s="27"/>
      <c r="H164" s="27"/>
      <c r="I164" s="27"/>
      <c r="J164" s="27"/>
      <c r="K164" s="27"/>
      <c r="L164" s="27"/>
      <c r="M164" s="27"/>
      <c r="N164" s="27"/>
      <c r="O164" s="27"/>
      <c r="P164" s="27"/>
      <c r="Q164" s="27"/>
      <c r="R164" s="27"/>
      <c r="S164" s="27"/>
      <c r="T164" s="27"/>
      <c r="U164" s="27"/>
      <c r="V164" s="27"/>
      <c r="W164" s="27"/>
      <c r="X164" s="27"/>
      <c r="Y164" s="27"/>
      <c r="Z164" s="27"/>
      <c r="AA164" s="27"/>
      <c r="AB164" s="27"/>
      <c r="AC164" s="27"/>
      <c r="AD164" s="27"/>
      <c r="AE164" s="27"/>
      <c r="AF164" s="27"/>
      <c r="AG164" s="27"/>
    </row>
    <row r="165" ht="12.75" customHeight="1">
      <c r="A165" s="27"/>
      <c r="B165" s="27"/>
      <c r="C165" s="27"/>
      <c r="D165" s="27"/>
      <c r="E165" s="27"/>
      <c r="F165" s="78"/>
      <c r="G165" s="27"/>
      <c r="H165" s="27"/>
      <c r="I165" s="27"/>
      <c r="J165" s="27"/>
      <c r="K165" s="27"/>
      <c r="L165" s="27"/>
      <c r="M165" s="27"/>
      <c r="N165" s="27"/>
      <c r="O165" s="27"/>
      <c r="P165" s="27"/>
      <c r="Q165" s="27"/>
      <c r="R165" s="27"/>
      <c r="S165" s="27"/>
      <c r="T165" s="27"/>
      <c r="U165" s="27"/>
      <c r="V165" s="27"/>
      <c r="W165" s="27"/>
      <c r="X165" s="27"/>
      <c r="Y165" s="27"/>
      <c r="Z165" s="27"/>
      <c r="AA165" s="27"/>
      <c r="AB165" s="27"/>
      <c r="AC165" s="27"/>
      <c r="AD165" s="27"/>
      <c r="AE165" s="27"/>
      <c r="AF165" s="27"/>
      <c r="AG165" s="27"/>
    </row>
    <row r="166" ht="12.75" customHeight="1">
      <c r="A166" s="27"/>
      <c r="B166" s="27"/>
      <c r="C166" s="27"/>
      <c r="D166" s="27"/>
      <c r="E166" s="27"/>
      <c r="F166" s="78"/>
      <c r="G166" s="27"/>
      <c r="H166" s="27"/>
      <c r="I166" s="27"/>
      <c r="J166" s="27"/>
      <c r="K166" s="27"/>
      <c r="L166" s="27"/>
      <c r="M166" s="27"/>
      <c r="N166" s="27"/>
      <c r="O166" s="27"/>
      <c r="P166" s="27"/>
      <c r="Q166" s="27"/>
      <c r="R166" s="27"/>
      <c r="S166" s="27"/>
      <c r="T166" s="27"/>
      <c r="U166" s="27"/>
      <c r="V166" s="27"/>
      <c r="W166" s="27"/>
      <c r="X166" s="27"/>
      <c r="Y166" s="27"/>
      <c r="Z166" s="27"/>
      <c r="AA166" s="27"/>
      <c r="AB166" s="27"/>
      <c r="AC166" s="27"/>
      <c r="AD166" s="27"/>
      <c r="AE166" s="27"/>
      <c r="AF166" s="27"/>
      <c r="AG166" s="27"/>
    </row>
    <row r="167" ht="12.75" customHeight="1">
      <c r="A167" s="27"/>
      <c r="B167" s="27"/>
      <c r="C167" s="27"/>
      <c r="D167" s="27"/>
      <c r="E167" s="27"/>
      <c r="F167" s="78"/>
      <c r="G167" s="27"/>
      <c r="H167" s="27"/>
      <c r="I167" s="27"/>
      <c r="J167" s="27"/>
      <c r="K167" s="27"/>
      <c r="L167" s="27"/>
      <c r="M167" s="27"/>
      <c r="N167" s="27"/>
      <c r="O167" s="27"/>
      <c r="P167" s="27"/>
      <c r="Q167" s="27"/>
      <c r="R167" s="27"/>
      <c r="S167" s="27"/>
      <c r="T167" s="27"/>
      <c r="U167" s="27"/>
      <c r="V167" s="27"/>
      <c r="W167" s="27"/>
      <c r="X167" s="27"/>
      <c r="Y167" s="27"/>
      <c r="Z167" s="27"/>
      <c r="AA167" s="27"/>
      <c r="AB167" s="27"/>
      <c r="AC167" s="27"/>
      <c r="AD167" s="27"/>
      <c r="AE167" s="27"/>
      <c r="AF167" s="27"/>
      <c r="AG167" s="27"/>
    </row>
    <row r="168" ht="12.75" customHeight="1">
      <c r="A168" s="27"/>
      <c r="B168" s="27"/>
      <c r="C168" s="27"/>
      <c r="D168" s="27"/>
      <c r="E168" s="27"/>
      <c r="F168" s="78"/>
      <c r="G168" s="27"/>
      <c r="H168" s="27"/>
      <c r="I168" s="27"/>
      <c r="J168" s="27"/>
      <c r="K168" s="27"/>
      <c r="L168" s="27"/>
      <c r="M168" s="27"/>
      <c r="N168" s="27"/>
      <c r="O168" s="27"/>
      <c r="P168" s="27"/>
      <c r="Q168" s="27"/>
      <c r="R168" s="27"/>
      <c r="S168" s="27"/>
      <c r="T168" s="27"/>
      <c r="U168" s="27"/>
      <c r="V168" s="27"/>
      <c r="W168" s="27"/>
      <c r="X168" s="27"/>
      <c r="Y168" s="27"/>
      <c r="Z168" s="27"/>
      <c r="AA168" s="27"/>
      <c r="AB168" s="27"/>
      <c r="AC168" s="27"/>
      <c r="AD168" s="27"/>
      <c r="AE168" s="27"/>
      <c r="AF168" s="27"/>
      <c r="AG168" s="27"/>
    </row>
    <row r="169" ht="12.75" customHeight="1">
      <c r="A169" s="27"/>
      <c r="B169" s="27"/>
      <c r="C169" s="27"/>
      <c r="D169" s="27"/>
      <c r="E169" s="27"/>
      <c r="F169" s="78"/>
      <c r="G169" s="27"/>
      <c r="H169" s="27"/>
      <c r="I169" s="27"/>
      <c r="J169" s="27"/>
      <c r="K169" s="27"/>
      <c r="L169" s="27"/>
      <c r="M169" s="27"/>
      <c r="N169" s="27"/>
      <c r="O169" s="27"/>
      <c r="P169" s="27"/>
      <c r="Q169" s="27"/>
      <c r="R169" s="27"/>
      <c r="S169" s="27"/>
      <c r="T169" s="27"/>
      <c r="U169" s="27"/>
      <c r="V169" s="27"/>
      <c r="W169" s="27"/>
      <c r="X169" s="27"/>
      <c r="Y169" s="27"/>
      <c r="Z169" s="27"/>
      <c r="AA169" s="27"/>
      <c r="AB169" s="27"/>
      <c r="AC169" s="27"/>
      <c r="AD169" s="27"/>
      <c r="AE169" s="27"/>
      <c r="AF169" s="27"/>
      <c r="AG169" s="27"/>
    </row>
    <row r="170" ht="12.75" customHeight="1">
      <c r="A170" s="27"/>
      <c r="B170" s="27"/>
      <c r="C170" s="27"/>
      <c r="D170" s="27"/>
      <c r="E170" s="27"/>
      <c r="F170" s="78"/>
      <c r="G170" s="27"/>
      <c r="H170" s="27"/>
      <c r="I170" s="27"/>
      <c r="J170" s="27"/>
      <c r="K170" s="27"/>
      <c r="L170" s="27"/>
      <c r="M170" s="27"/>
      <c r="N170" s="27"/>
      <c r="O170" s="27"/>
      <c r="P170" s="27"/>
      <c r="Q170" s="27"/>
      <c r="R170" s="27"/>
      <c r="S170" s="27"/>
      <c r="T170" s="27"/>
      <c r="U170" s="27"/>
      <c r="V170" s="27"/>
      <c r="W170" s="27"/>
      <c r="X170" s="27"/>
      <c r="Y170" s="27"/>
      <c r="Z170" s="27"/>
      <c r="AA170" s="27"/>
      <c r="AB170" s="27"/>
      <c r="AC170" s="27"/>
      <c r="AD170" s="27"/>
      <c r="AE170" s="27"/>
      <c r="AF170" s="27"/>
      <c r="AG170" s="27"/>
    </row>
    <row r="171" ht="12.75" customHeight="1">
      <c r="A171" s="27"/>
      <c r="B171" s="27"/>
      <c r="C171" s="27"/>
      <c r="D171" s="27"/>
      <c r="E171" s="27"/>
      <c r="F171" s="78"/>
      <c r="G171" s="27"/>
      <c r="H171" s="27"/>
      <c r="I171" s="27"/>
      <c r="J171" s="27"/>
      <c r="K171" s="27"/>
      <c r="L171" s="27"/>
      <c r="M171" s="27"/>
      <c r="N171" s="27"/>
      <c r="O171" s="27"/>
      <c r="P171" s="27"/>
      <c r="Q171" s="27"/>
      <c r="R171" s="27"/>
      <c r="S171" s="27"/>
      <c r="T171" s="27"/>
      <c r="U171" s="27"/>
      <c r="V171" s="27"/>
      <c r="W171" s="27"/>
      <c r="X171" s="27"/>
      <c r="Y171" s="27"/>
      <c r="Z171" s="27"/>
      <c r="AA171" s="27"/>
      <c r="AB171" s="27"/>
      <c r="AC171" s="27"/>
      <c r="AD171" s="27"/>
      <c r="AE171" s="27"/>
      <c r="AF171" s="27"/>
      <c r="AG171" s="27"/>
    </row>
    <row r="172" ht="12.75" customHeight="1">
      <c r="A172" s="27"/>
      <c r="B172" s="27"/>
      <c r="C172" s="27"/>
      <c r="D172" s="27"/>
      <c r="E172" s="27"/>
      <c r="F172" s="78"/>
      <c r="G172" s="27"/>
      <c r="H172" s="27"/>
      <c r="I172" s="27"/>
      <c r="J172" s="27"/>
      <c r="K172" s="27"/>
      <c r="L172" s="27"/>
      <c r="M172" s="27"/>
      <c r="N172" s="27"/>
      <c r="O172" s="27"/>
      <c r="P172" s="27"/>
      <c r="Q172" s="27"/>
      <c r="R172" s="27"/>
      <c r="S172" s="27"/>
      <c r="T172" s="27"/>
      <c r="U172" s="27"/>
      <c r="V172" s="27"/>
      <c r="W172" s="27"/>
      <c r="X172" s="27"/>
      <c r="Y172" s="27"/>
      <c r="Z172" s="27"/>
      <c r="AA172" s="27"/>
      <c r="AB172" s="27"/>
      <c r="AC172" s="27"/>
      <c r="AD172" s="27"/>
      <c r="AE172" s="27"/>
      <c r="AF172" s="27"/>
      <c r="AG172" s="27"/>
    </row>
    <row r="173" ht="12.75" customHeight="1">
      <c r="A173" s="27"/>
      <c r="B173" s="27"/>
      <c r="C173" s="27"/>
      <c r="D173" s="27"/>
      <c r="E173" s="27"/>
      <c r="F173" s="78"/>
      <c r="G173" s="27"/>
      <c r="H173" s="27"/>
      <c r="I173" s="27"/>
      <c r="J173" s="27"/>
      <c r="K173" s="27"/>
      <c r="L173" s="27"/>
      <c r="M173" s="27"/>
      <c r="N173" s="27"/>
      <c r="O173" s="27"/>
      <c r="P173" s="27"/>
      <c r="Q173" s="27"/>
      <c r="R173" s="27"/>
      <c r="S173" s="27"/>
      <c r="T173" s="27"/>
      <c r="U173" s="27"/>
      <c r="V173" s="27"/>
      <c r="W173" s="27"/>
      <c r="X173" s="27"/>
      <c r="Y173" s="27"/>
      <c r="Z173" s="27"/>
      <c r="AA173" s="27"/>
      <c r="AB173" s="27"/>
      <c r="AC173" s="27"/>
      <c r="AD173" s="27"/>
      <c r="AE173" s="27"/>
      <c r="AF173" s="27"/>
      <c r="AG173" s="27"/>
    </row>
    <row r="174" ht="12.75" customHeight="1">
      <c r="A174" s="27"/>
      <c r="B174" s="27"/>
      <c r="C174" s="27"/>
      <c r="D174" s="27"/>
      <c r="E174" s="27"/>
      <c r="F174" s="78"/>
      <c r="G174" s="27"/>
      <c r="H174" s="27"/>
      <c r="I174" s="27"/>
      <c r="J174" s="27"/>
      <c r="K174" s="27"/>
      <c r="L174" s="27"/>
      <c r="M174" s="27"/>
      <c r="N174" s="27"/>
      <c r="O174" s="27"/>
      <c r="P174" s="27"/>
      <c r="Q174" s="27"/>
      <c r="R174" s="27"/>
      <c r="S174" s="27"/>
      <c r="T174" s="27"/>
      <c r="U174" s="27"/>
      <c r="V174" s="27"/>
      <c r="W174" s="27"/>
      <c r="X174" s="27"/>
      <c r="Y174" s="27"/>
      <c r="Z174" s="27"/>
      <c r="AA174" s="27"/>
      <c r="AB174" s="27"/>
      <c r="AC174" s="27"/>
      <c r="AD174" s="27"/>
      <c r="AE174" s="27"/>
      <c r="AF174" s="27"/>
      <c r="AG174" s="27"/>
    </row>
    <row r="175" ht="12.75" customHeight="1">
      <c r="A175" s="27"/>
      <c r="B175" s="27"/>
      <c r="C175" s="27"/>
      <c r="D175" s="27"/>
      <c r="E175" s="27"/>
      <c r="F175" s="78"/>
      <c r="G175" s="27"/>
      <c r="H175" s="27"/>
      <c r="I175" s="27"/>
      <c r="J175" s="27"/>
      <c r="K175" s="27"/>
      <c r="L175" s="27"/>
      <c r="M175" s="27"/>
      <c r="N175" s="27"/>
      <c r="O175" s="27"/>
      <c r="P175" s="27"/>
      <c r="Q175" s="27"/>
      <c r="R175" s="27"/>
      <c r="S175" s="27"/>
      <c r="T175" s="27"/>
      <c r="U175" s="27"/>
      <c r="V175" s="27"/>
      <c r="W175" s="27"/>
      <c r="X175" s="27"/>
      <c r="Y175" s="27"/>
      <c r="Z175" s="27"/>
      <c r="AA175" s="27"/>
      <c r="AB175" s="27"/>
      <c r="AC175" s="27"/>
      <c r="AD175" s="27"/>
      <c r="AE175" s="27"/>
      <c r="AF175" s="27"/>
      <c r="AG175" s="27"/>
    </row>
    <row r="176" ht="12.75" customHeight="1">
      <c r="A176" s="27"/>
      <c r="B176" s="27"/>
      <c r="C176" s="27"/>
      <c r="D176" s="27"/>
      <c r="E176" s="27"/>
      <c r="F176" s="78"/>
      <c r="G176" s="27"/>
      <c r="H176" s="27"/>
      <c r="I176" s="27"/>
      <c r="J176" s="27"/>
      <c r="K176" s="27"/>
      <c r="L176" s="27"/>
      <c r="M176" s="27"/>
      <c r="N176" s="27"/>
      <c r="O176" s="27"/>
      <c r="P176" s="27"/>
      <c r="Q176" s="27"/>
      <c r="R176" s="27"/>
      <c r="S176" s="27"/>
      <c r="T176" s="27"/>
      <c r="U176" s="27"/>
      <c r="V176" s="27"/>
      <c r="W176" s="27"/>
      <c r="X176" s="27"/>
      <c r="Y176" s="27"/>
      <c r="Z176" s="27"/>
      <c r="AA176" s="27"/>
      <c r="AB176" s="27"/>
      <c r="AC176" s="27"/>
      <c r="AD176" s="27"/>
      <c r="AE176" s="27"/>
      <c r="AF176" s="27"/>
      <c r="AG176" s="27"/>
    </row>
    <row r="177" ht="12.75" customHeight="1">
      <c r="A177" s="27"/>
      <c r="B177" s="27"/>
      <c r="C177" s="27"/>
      <c r="D177" s="27"/>
      <c r="E177" s="27"/>
      <c r="F177" s="78"/>
      <c r="G177" s="27"/>
      <c r="H177" s="27"/>
      <c r="I177" s="27"/>
      <c r="J177" s="27"/>
      <c r="K177" s="27"/>
      <c r="L177" s="27"/>
      <c r="M177" s="27"/>
      <c r="N177" s="27"/>
      <c r="O177" s="27"/>
      <c r="P177" s="27"/>
      <c r="Q177" s="27"/>
      <c r="R177" s="27"/>
      <c r="S177" s="27"/>
      <c r="T177" s="27"/>
      <c r="U177" s="27"/>
      <c r="V177" s="27"/>
      <c r="W177" s="27"/>
      <c r="X177" s="27"/>
      <c r="Y177" s="27"/>
      <c r="Z177" s="27"/>
      <c r="AA177" s="27"/>
      <c r="AB177" s="27"/>
      <c r="AC177" s="27"/>
      <c r="AD177" s="27"/>
      <c r="AE177" s="27"/>
      <c r="AF177" s="27"/>
      <c r="AG177" s="27"/>
    </row>
    <row r="178" ht="12.75" customHeight="1">
      <c r="A178" s="27"/>
      <c r="B178" s="27"/>
      <c r="C178" s="27"/>
      <c r="D178" s="27"/>
      <c r="E178" s="27"/>
      <c r="F178" s="78"/>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D178" s="27"/>
      <c r="AE178" s="27"/>
      <c r="AF178" s="27"/>
      <c r="AG178" s="27"/>
    </row>
    <row r="179" ht="12.75" customHeight="1">
      <c r="A179" s="27"/>
      <c r="B179" s="27"/>
      <c r="C179" s="27"/>
      <c r="D179" s="27"/>
      <c r="E179" s="27"/>
      <c r="F179" s="78"/>
      <c r="G179" s="27"/>
      <c r="H179" s="27"/>
      <c r="I179" s="27"/>
      <c r="J179" s="27"/>
      <c r="K179" s="27"/>
      <c r="L179" s="27"/>
      <c r="M179" s="27"/>
      <c r="N179" s="27"/>
      <c r="O179" s="27"/>
      <c r="P179" s="27"/>
      <c r="Q179" s="27"/>
      <c r="R179" s="27"/>
      <c r="S179" s="27"/>
      <c r="T179" s="27"/>
      <c r="U179" s="27"/>
      <c r="V179" s="27"/>
      <c r="W179" s="27"/>
      <c r="X179" s="27"/>
      <c r="Y179" s="27"/>
      <c r="Z179" s="27"/>
      <c r="AA179" s="27"/>
      <c r="AB179" s="27"/>
      <c r="AC179" s="27"/>
      <c r="AD179" s="27"/>
      <c r="AE179" s="27"/>
      <c r="AF179" s="27"/>
      <c r="AG179" s="27"/>
    </row>
    <row r="180" ht="12.75" customHeight="1">
      <c r="A180" s="27"/>
      <c r="B180" s="27"/>
      <c r="C180" s="27"/>
      <c r="D180" s="27"/>
      <c r="E180" s="27"/>
      <c r="F180" s="78"/>
      <c r="G180" s="27"/>
      <c r="H180" s="27"/>
      <c r="I180" s="27"/>
      <c r="J180" s="27"/>
      <c r="K180" s="27"/>
      <c r="L180" s="27"/>
      <c r="M180" s="27"/>
      <c r="N180" s="27"/>
      <c r="O180" s="27"/>
      <c r="P180" s="27"/>
      <c r="Q180" s="27"/>
      <c r="R180" s="27"/>
      <c r="S180" s="27"/>
      <c r="T180" s="27"/>
      <c r="U180" s="27"/>
      <c r="V180" s="27"/>
      <c r="W180" s="27"/>
      <c r="X180" s="27"/>
      <c r="Y180" s="27"/>
      <c r="Z180" s="27"/>
      <c r="AA180" s="27"/>
      <c r="AB180" s="27"/>
      <c r="AC180" s="27"/>
      <c r="AD180" s="27"/>
      <c r="AE180" s="27"/>
      <c r="AF180" s="27"/>
      <c r="AG180" s="27"/>
    </row>
    <row r="181" ht="12.75" customHeight="1">
      <c r="A181" s="27"/>
      <c r="B181" s="27"/>
      <c r="C181" s="27"/>
      <c r="D181" s="27"/>
      <c r="E181" s="27"/>
      <c r="F181" s="78"/>
      <c r="G181" s="27"/>
      <c r="H181" s="27"/>
      <c r="I181" s="27"/>
      <c r="J181" s="27"/>
      <c r="K181" s="27"/>
      <c r="L181" s="27"/>
      <c r="M181" s="27"/>
      <c r="N181" s="27"/>
      <c r="O181" s="27"/>
      <c r="P181" s="27"/>
      <c r="Q181" s="27"/>
      <c r="R181" s="27"/>
      <c r="S181" s="27"/>
      <c r="T181" s="27"/>
      <c r="U181" s="27"/>
      <c r="V181" s="27"/>
      <c r="W181" s="27"/>
      <c r="X181" s="27"/>
      <c r="Y181" s="27"/>
      <c r="Z181" s="27"/>
      <c r="AA181" s="27"/>
      <c r="AB181" s="27"/>
      <c r="AC181" s="27"/>
      <c r="AD181" s="27"/>
      <c r="AE181" s="27"/>
      <c r="AF181" s="27"/>
      <c r="AG181" s="27"/>
    </row>
    <row r="182" ht="12.75" customHeight="1">
      <c r="A182" s="27"/>
      <c r="B182" s="27"/>
      <c r="C182" s="27"/>
      <c r="D182" s="27"/>
      <c r="E182" s="27"/>
      <c r="F182" s="78"/>
      <c r="G182" s="27"/>
      <c r="H182" s="27"/>
      <c r="I182" s="27"/>
      <c r="J182" s="27"/>
      <c r="K182" s="27"/>
      <c r="L182" s="27"/>
      <c r="M182" s="27"/>
      <c r="N182" s="27"/>
      <c r="O182" s="27"/>
      <c r="P182" s="27"/>
      <c r="Q182" s="27"/>
      <c r="R182" s="27"/>
      <c r="S182" s="27"/>
      <c r="T182" s="27"/>
      <c r="U182" s="27"/>
      <c r="V182" s="27"/>
      <c r="W182" s="27"/>
      <c r="X182" s="27"/>
      <c r="Y182" s="27"/>
      <c r="Z182" s="27"/>
      <c r="AA182" s="27"/>
      <c r="AB182" s="27"/>
      <c r="AC182" s="27"/>
      <c r="AD182" s="27"/>
      <c r="AE182" s="27"/>
      <c r="AF182" s="27"/>
      <c r="AG182" s="27"/>
    </row>
    <row r="183" ht="12.75" customHeight="1">
      <c r="A183" s="27"/>
      <c r="B183" s="27"/>
      <c r="C183" s="27"/>
      <c r="D183" s="27"/>
      <c r="E183" s="27"/>
      <c r="F183" s="78"/>
      <c r="G183" s="27"/>
      <c r="H183" s="27"/>
      <c r="I183" s="27"/>
      <c r="J183" s="27"/>
      <c r="K183" s="27"/>
      <c r="L183" s="27"/>
      <c r="M183" s="27"/>
      <c r="N183" s="27"/>
      <c r="O183" s="27"/>
      <c r="P183" s="27"/>
      <c r="Q183" s="27"/>
      <c r="R183" s="27"/>
      <c r="S183" s="27"/>
      <c r="T183" s="27"/>
      <c r="U183" s="27"/>
      <c r="V183" s="27"/>
      <c r="W183" s="27"/>
      <c r="X183" s="27"/>
      <c r="Y183" s="27"/>
      <c r="Z183" s="27"/>
      <c r="AA183" s="27"/>
      <c r="AB183" s="27"/>
      <c r="AC183" s="27"/>
      <c r="AD183" s="27"/>
      <c r="AE183" s="27"/>
      <c r="AF183" s="27"/>
      <c r="AG183" s="27"/>
    </row>
    <row r="184" ht="12.75" customHeight="1">
      <c r="A184" s="27"/>
      <c r="B184" s="27"/>
      <c r="C184" s="27"/>
      <c r="D184" s="27"/>
      <c r="E184" s="27"/>
      <c r="F184" s="78"/>
      <c r="G184" s="27"/>
      <c r="H184" s="27"/>
      <c r="I184" s="27"/>
      <c r="J184" s="27"/>
      <c r="K184" s="27"/>
      <c r="L184" s="27"/>
      <c r="M184" s="27"/>
      <c r="N184" s="27"/>
      <c r="O184" s="27"/>
      <c r="P184" s="27"/>
      <c r="Q184" s="27"/>
      <c r="R184" s="27"/>
      <c r="S184" s="27"/>
      <c r="T184" s="27"/>
      <c r="U184" s="27"/>
      <c r="V184" s="27"/>
      <c r="W184" s="27"/>
      <c r="X184" s="27"/>
      <c r="Y184" s="27"/>
      <c r="Z184" s="27"/>
      <c r="AA184" s="27"/>
      <c r="AB184" s="27"/>
      <c r="AC184" s="27"/>
      <c r="AD184" s="27"/>
      <c r="AE184" s="27"/>
      <c r="AF184" s="27"/>
      <c r="AG184" s="27"/>
    </row>
    <row r="185" ht="12.75" customHeight="1">
      <c r="A185" s="27"/>
      <c r="B185" s="27"/>
      <c r="C185" s="27"/>
      <c r="D185" s="27"/>
      <c r="E185" s="27"/>
      <c r="F185" s="78"/>
      <c r="G185" s="27"/>
      <c r="H185" s="27"/>
      <c r="I185" s="27"/>
      <c r="J185" s="27"/>
      <c r="K185" s="27"/>
      <c r="L185" s="27"/>
      <c r="M185" s="27"/>
      <c r="N185" s="27"/>
      <c r="O185" s="27"/>
      <c r="P185" s="27"/>
      <c r="Q185" s="27"/>
      <c r="R185" s="27"/>
      <c r="S185" s="27"/>
      <c r="T185" s="27"/>
      <c r="U185" s="27"/>
      <c r="V185" s="27"/>
      <c r="W185" s="27"/>
      <c r="X185" s="27"/>
      <c r="Y185" s="27"/>
      <c r="Z185" s="27"/>
      <c r="AA185" s="27"/>
      <c r="AB185" s="27"/>
      <c r="AC185" s="27"/>
      <c r="AD185" s="27"/>
      <c r="AE185" s="27"/>
      <c r="AF185" s="27"/>
      <c r="AG185" s="27"/>
    </row>
    <row r="186" ht="12.75" customHeight="1">
      <c r="A186" s="27"/>
      <c r="B186" s="27"/>
      <c r="C186" s="27"/>
      <c r="D186" s="27"/>
      <c r="E186" s="27"/>
      <c r="F186" s="78"/>
      <c r="G186" s="27"/>
      <c r="H186" s="27"/>
      <c r="I186" s="27"/>
      <c r="J186" s="27"/>
      <c r="K186" s="27"/>
      <c r="L186" s="27"/>
      <c r="M186" s="27"/>
      <c r="N186" s="27"/>
      <c r="O186" s="27"/>
      <c r="P186" s="27"/>
      <c r="Q186" s="27"/>
      <c r="R186" s="27"/>
      <c r="S186" s="27"/>
      <c r="T186" s="27"/>
      <c r="U186" s="27"/>
      <c r="V186" s="27"/>
      <c r="W186" s="27"/>
      <c r="X186" s="27"/>
      <c r="Y186" s="27"/>
      <c r="Z186" s="27"/>
      <c r="AA186" s="27"/>
      <c r="AB186" s="27"/>
      <c r="AC186" s="27"/>
      <c r="AD186" s="27"/>
      <c r="AE186" s="27"/>
      <c r="AF186" s="27"/>
      <c r="AG186" s="27"/>
    </row>
    <row r="187" ht="12.75" customHeight="1">
      <c r="A187" s="27"/>
      <c r="B187" s="27"/>
      <c r="C187" s="27"/>
      <c r="D187" s="27"/>
      <c r="E187" s="27"/>
      <c r="F187" s="78"/>
      <c r="G187" s="27"/>
      <c r="H187" s="27"/>
      <c r="I187" s="27"/>
      <c r="J187" s="27"/>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row>
    <row r="188" ht="12.75" customHeight="1">
      <c r="A188" s="27"/>
      <c r="B188" s="27"/>
      <c r="C188" s="27"/>
      <c r="D188" s="27"/>
      <c r="E188" s="27"/>
      <c r="F188" s="78"/>
      <c r="G188" s="27"/>
      <c r="H188" s="27"/>
      <c r="I188" s="27"/>
      <c r="J188" s="27"/>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row>
    <row r="189" ht="12.75" customHeight="1">
      <c r="A189" s="27"/>
      <c r="B189" s="27"/>
      <c r="C189" s="27"/>
      <c r="D189" s="27"/>
      <c r="E189" s="27"/>
      <c r="F189" s="78"/>
      <c r="G189" s="27"/>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row>
    <row r="190" ht="12.75" customHeight="1">
      <c r="A190" s="27"/>
      <c r="B190" s="27"/>
      <c r="C190" s="27"/>
      <c r="D190" s="27"/>
      <c r="E190" s="27"/>
      <c r="F190" s="78"/>
      <c r="G190" s="27"/>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row>
    <row r="191" ht="12.75" customHeight="1">
      <c r="A191" s="27"/>
      <c r="B191" s="27"/>
      <c r="C191" s="27"/>
      <c r="D191" s="27"/>
      <c r="E191" s="27"/>
      <c r="F191" s="78"/>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row>
    <row r="192" ht="12.75" customHeight="1">
      <c r="A192" s="27"/>
      <c r="B192" s="27"/>
      <c r="C192" s="27"/>
      <c r="D192" s="27"/>
      <c r="E192" s="27"/>
      <c r="F192" s="78"/>
      <c r="G192" s="27"/>
      <c r="H192" s="27"/>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row>
    <row r="193" ht="12.75" customHeight="1">
      <c r="A193" s="27"/>
      <c r="B193" s="27"/>
      <c r="C193" s="27"/>
      <c r="D193" s="27"/>
      <c r="E193" s="27"/>
      <c r="F193" s="78"/>
      <c r="G193" s="27"/>
      <c r="H193" s="27"/>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row>
    <row r="194" ht="12.75" customHeight="1">
      <c r="A194" s="27"/>
      <c r="B194" s="27"/>
      <c r="C194" s="27"/>
      <c r="D194" s="27"/>
      <c r="E194" s="27"/>
      <c r="F194" s="78"/>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row>
    <row r="195" ht="12.75" customHeight="1">
      <c r="A195" s="27"/>
      <c r="B195" s="27"/>
      <c r="C195" s="27"/>
      <c r="D195" s="27"/>
      <c r="E195" s="27"/>
      <c r="F195" s="78"/>
      <c r="G195" s="27"/>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row>
    <row r="196" ht="12.75" customHeight="1">
      <c r="A196" s="27"/>
      <c r="B196" s="27"/>
      <c r="C196" s="27"/>
      <c r="D196" s="27"/>
      <c r="E196" s="27"/>
      <c r="F196" s="78"/>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row>
    <row r="197" ht="12.75" customHeight="1">
      <c r="A197" s="27"/>
      <c r="B197" s="27"/>
      <c r="C197" s="27"/>
      <c r="D197" s="27"/>
      <c r="E197" s="27"/>
      <c r="F197" s="78"/>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row>
    <row r="198" ht="12.75" customHeight="1">
      <c r="A198" s="27"/>
      <c r="B198" s="27"/>
      <c r="C198" s="27"/>
      <c r="D198" s="27"/>
      <c r="E198" s="27"/>
      <c r="F198" s="78"/>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row>
    <row r="199" ht="12.75" customHeight="1">
      <c r="A199" s="27"/>
      <c r="B199" s="27"/>
      <c r="C199" s="27"/>
      <c r="D199" s="27"/>
      <c r="E199" s="27"/>
      <c r="F199" s="78"/>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row>
    <row r="200" ht="12.75" customHeight="1">
      <c r="A200" s="27"/>
      <c r="B200" s="27"/>
      <c r="C200" s="27"/>
      <c r="D200" s="27"/>
      <c r="E200" s="27"/>
      <c r="F200" s="78"/>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row>
    <row r="201" ht="12.75" customHeight="1">
      <c r="A201" s="27"/>
      <c r="B201" s="27"/>
      <c r="C201" s="27"/>
      <c r="D201" s="27"/>
      <c r="E201" s="27"/>
      <c r="F201" s="78"/>
      <c r="G201" s="27"/>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row>
    <row r="202" ht="12.75" customHeight="1">
      <c r="A202" s="27"/>
      <c r="B202" s="27"/>
      <c r="C202" s="27"/>
      <c r="D202" s="27"/>
      <c r="E202" s="27"/>
      <c r="F202" s="78"/>
      <c r="G202" s="27"/>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row>
    <row r="203" ht="12.75" customHeight="1">
      <c r="A203" s="27"/>
      <c r="B203" s="27"/>
      <c r="C203" s="27"/>
      <c r="D203" s="27"/>
      <c r="E203" s="27"/>
      <c r="F203" s="78"/>
      <c r="G203" s="27"/>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row>
    <row r="204" ht="12.75" customHeight="1">
      <c r="A204" s="27"/>
      <c r="B204" s="27"/>
      <c r="C204" s="27"/>
      <c r="D204" s="27"/>
      <c r="E204" s="27"/>
      <c r="F204" s="78"/>
      <c r="G204" s="27"/>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row>
    <row r="205" ht="12.75" customHeight="1">
      <c r="A205" s="27"/>
      <c r="B205" s="27"/>
      <c r="C205" s="27"/>
      <c r="D205" s="27"/>
      <c r="E205" s="27"/>
      <c r="F205" s="78"/>
      <c r="G205" s="27"/>
      <c r="H205" s="27"/>
      <c r="I205" s="27"/>
      <c r="J205" s="27"/>
      <c r="K205" s="27"/>
      <c r="L205" s="27"/>
      <c r="M205" s="27"/>
      <c r="N205" s="27"/>
      <c r="O205" s="27"/>
      <c r="P205" s="27"/>
      <c r="Q205" s="27"/>
      <c r="R205" s="27"/>
      <c r="S205" s="27"/>
      <c r="T205" s="27"/>
      <c r="U205" s="27"/>
      <c r="V205" s="27"/>
      <c r="W205" s="27"/>
      <c r="X205" s="27"/>
      <c r="Y205" s="27"/>
      <c r="Z205" s="27"/>
      <c r="AA205" s="27"/>
      <c r="AB205" s="27"/>
      <c r="AC205" s="27"/>
      <c r="AD205" s="27"/>
      <c r="AE205" s="27"/>
      <c r="AF205" s="27"/>
      <c r="AG205" s="27"/>
    </row>
    <row r="206" ht="12.75" customHeight="1">
      <c r="A206" s="27"/>
      <c r="B206" s="27"/>
      <c r="C206" s="27"/>
      <c r="D206" s="27"/>
      <c r="E206" s="27"/>
      <c r="F206" s="78"/>
      <c r="G206" s="27"/>
      <c r="H206" s="27"/>
      <c r="I206" s="27"/>
      <c r="J206" s="27"/>
      <c r="K206" s="27"/>
      <c r="L206" s="27"/>
      <c r="M206" s="27"/>
      <c r="N206" s="27"/>
      <c r="O206" s="27"/>
      <c r="P206" s="27"/>
      <c r="Q206" s="27"/>
      <c r="R206" s="27"/>
      <c r="S206" s="27"/>
      <c r="T206" s="27"/>
      <c r="U206" s="27"/>
      <c r="V206" s="27"/>
      <c r="W206" s="27"/>
      <c r="X206" s="27"/>
      <c r="Y206" s="27"/>
      <c r="Z206" s="27"/>
      <c r="AA206" s="27"/>
      <c r="AB206" s="27"/>
      <c r="AC206" s="27"/>
      <c r="AD206" s="27"/>
      <c r="AE206" s="27"/>
      <c r="AF206" s="27"/>
      <c r="AG206" s="27"/>
    </row>
    <row r="207" ht="12.75" customHeight="1">
      <c r="A207" s="27"/>
      <c r="B207" s="27"/>
      <c r="C207" s="27"/>
      <c r="D207" s="27"/>
      <c r="E207" s="27"/>
      <c r="F207" s="78"/>
      <c r="G207" s="27"/>
      <c r="H207" s="27"/>
      <c r="I207" s="27"/>
      <c r="J207" s="27"/>
      <c r="K207" s="27"/>
      <c r="L207" s="27"/>
      <c r="M207" s="27"/>
      <c r="N207" s="27"/>
      <c r="O207" s="27"/>
      <c r="P207" s="27"/>
      <c r="Q207" s="27"/>
      <c r="R207" s="27"/>
      <c r="S207" s="27"/>
      <c r="T207" s="27"/>
      <c r="U207" s="27"/>
      <c r="V207" s="27"/>
      <c r="W207" s="27"/>
      <c r="X207" s="27"/>
      <c r="Y207" s="27"/>
      <c r="Z207" s="27"/>
      <c r="AA207" s="27"/>
      <c r="AB207" s="27"/>
      <c r="AC207" s="27"/>
      <c r="AD207" s="27"/>
      <c r="AE207" s="27"/>
      <c r="AF207" s="27"/>
      <c r="AG207" s="27"/>
    </row>
    <row r="208" ht="12.75" customHeight="1">
      <c r="A208" s="27"/>
      <c r="B208" s="27"/>
      <c r="C208" s="27"/>
      <c r="D208" s="27"/>
      <c r="E208" s="27"/>
      <c r="F208" s="78"/>
      <c r="G208" s="27"/>
      <c r="H208" s="27"/>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c r="AF208" s="27"/>
      <c r="AG208" s="27"/>
    </row>
    <row r="209" ht="12.75" customHeight="1">
      <c r="A209" s="27"/>
      <c r="B209" s="27"/>
      <c r="C209" s="27"/>
      <c r="D209" s="27"/>
      <c r="E209" s="27"/>
      <c r="F209" s="78"/>
      <c r="G209" s="27"/>
      <c r="H209" s="27"/>
      <c r="I209" s="27"/>
      <c r="J209" s="27"/>
      <c r="K209" s="27"/>
      <c r="L209" s="27"/>
      <c r="M209" s="27"/>
      <c r="N209" s="27"/>
      <c r="O209" s="27"/>
      <c r="P209" s="27"/>
      <c r="Q209" s="27"/>
      <c r="R209" s="27"/>
      <c r="S209" s="27"/>
      <c r="T209" s="27"/>
      <c r="U209" s="27"/>
      <c r="V209" s="27"/>
      <c r="W209" s="27"/>
      <c r="X209" s="27"/>
      <c r="Y209" s="27"/>
      <c r="Z209" s="27"/>
      <c r="AA209" s="27"/>
      <c r="AB209" s="27"/>
      <c r="AC209" s="27"/>
      <c r="AD209" s="27"/>
      <c r="AE209" s="27"/>
      <c r="AF209" s="27"/>
      <c r="AG209" s="27"/>
    </row>
    <row r="210" ht="12.75" customHeight="1">
      <c r="A210" s="27"/>
      <c r="B210" s="27"/>
      <c r="C210" s="27"/>
      <c r="D210" s="27"/>
      <c r="E210" s="27"/>
      <c r="F210" s="78"/>
      <c r="G210" s="27"/>
      <c r="H210" s="27"/>
      <c r="I210" s="27"/>
      <c r="J210" s="27"/>
      <c r="K210" s="27"/>
      <c r="L210" s="27"/>
      <c r="M210" s="27"/>
      <c r="N210" s="27"/>
      <c r="O210" s="27"/>
      <c r="P210" s="27"/>
      <c r="Q210" s="27"/>
      <c r="R210" s="27"/>
      <c r="S210" s="27"/>
      <c r="T210" s="27"/>
      <c r="U210" s="27"/>
      <c r="V210" s="27"/>
      <c r="W210" s="27"/>
      <c r="X210" s="27"/>
      <c r="Y210" s="27"/>
      <c r="Z210" s="27"/>
      <c r="AA210" s="27"/>
      <c r="AB210" s="27"/>
      <c r="AC210" s="27"/>
      <c r="AD210" s="27"/>
      <c r="AE210" s="27"/>
      <c r="AF210" s="27"/>
      <c r="AG210" s="27"/>
    </row>
    <row r="211" ht="12.75" customHeight="1">
      <c r="A211" s="27"/>
      <c r="B211" s="27"/>
      <c r="C211" s="27"/>
      <c r="D211" s="27"/>
      <c r="E211" s="27"/>
      <c r="F211" s="78"/>
      <c r="G211" s="27"/>
      <c r="H211" s="27"/>
      <c r="I211" s="27"/>
      <c r="J211" s="27"/>
      <c r="K211" s="27"/>
      <c r="L211" s="27"/>
      <c r="M211" s="27"/>
      <c r="N211" s="27"/>
      <c r="O211" s="27"/>
      <c r="P211" s="27"/>
      <c r="Q211" s="27"/>
      <c r="R211" s="27"/>
      <c r="S211" s="27"/>
      <c r="T211" s="27"/>
      <c r="U211" s="27"/>
      <c r="V211" s="27"/>
      <c r="W211" s="27"/>
      <c r="X211" s="27"/>
      <c r="Y211" s="27"/>
      <c r="Z211" s="27"/>
      <c r="AA211" s="27"/>
      <c r="AB211" s="27"/>
      <c r="AC211" s="27"/>
      <c r="AD211" s="27"/>
      <c r="AE211" s="27"/>
      <c r="AF211" s="27"/>
      <c r="AG211" s="27"/>
    </row>
    <row r="212" ht="12.75" customHeight="1">
      <c r="A212" s="27"/>
      <c r="B212" s="27"/>
      <c r="C212" s="27"/>
      <c r="D212" s="27"/>
      <c r="E212" s="27"/>
      <c r="F212" s="78"/>
      <c r="G212" s="27"/>
      <c r="H212" s="27"/>
      <c r="I212" s="27"/>
      <c r="J212" s="27"/>
      <c r="K212" s="27"/>
      <c r="L212" s="27"/>
      <c r="M212" s="27"/>
      <c r="N212" s="27"/>
      <c r="O212" s="27"/>
      <c r="P212" s="27"/>
      <c r="Q212" s="27"/>
      <c r="R212" s="27"/>
      <c r="S212" s="27"/>
      <c r="T212" s="27"/>
      <c r="U212" s="27"/>
      <c r="V212" s="27"/>
      <c r="W212" s="27"/>
      <c r="X212" s="27"/>
      <c r="Y212" s="27"/>
      <c r="Z212" s="27"/>
      <c r="AA212" s="27"/>
      <c r="AB212" s="27"/>
      <c r="AC212" s="27"/>
      <c r="AD212" s="27"/>
      <c r="AE212" s="27"/>
      <c r="AF212" s="27"/>
      <c r="AG212" s="27"/>
    </row>
    <row r="213" ht="12.75" customHeight="1">
      <c r="A213" s="27"/>
      <c r="B213" s="27"/>
      <c r="C213" s="27"/>
      <c r="D213" s="27"/>
      <c r="E213" s="27"/>
      <c r="F213" s="78"/>
      <c r="G213" s="27"/>
      <c r="H213" s="27"/>
      <c r="I213" s="27"/>
      <c r="J213" s="27"/>
      <c r="K213" s="27"/>
      <c r="L213" s="27"/>
      <c r="M213" s="27"/>
      <c r="N213" s="27"/>
      <c r="O213" s="27"/>
      <c r="P213" s="27"/>
      <c r="Q213" s="27"/>
      <c r="R213" s="27"/>
      <c r="S213" s="27"/>
      <c r="T213" s="27"/>
      <c r="U213" s="27"/>
      <c r="V213" s="27"/>
      <c r="W213" s="27"/>
      <c r="X213" s="27"/>
      <c r="Y213" s="27"/>
      <c r="Z213" s="27"/>
      <c r="AA213" s="27"/>
      <c r="AB213" s="27"/>
      <c r="AC213" s="27"/>
      <c r="AD213" s="27"/>
      <c r="AE213" s="27"/>
      <c r="AF213" s="27"/>
      <c r="AG213" s="27"/>
    </row>
    <row r="214" ht="12.75" customHeight="1">
      <c r="A214" s="27"/>
      <c r="B214" s="27"/>
      <c r="C214" s="27"/>
      <c r="D214" s="27"/>
      <c r="E214" s="27"/>
      <c r="F214" s="78"/>
      <c r="G214" s="27"/>
      <c r="H214" s="27"/>
      <c r="I214" s="27"/>
      <c r="J214" s="27"/>
      <c r="K214" s="27"/>
      <c r="L214" s="27"/>
      <c r="M214" s="27"/>
      <c r="N214" s="27"/>
      <c r="O214" s="27"/>
      <c r="P214" s="27"/>
      <c r="Q214" s="27"/>
      <c r="R214" s="27"/>
      <c r="S214" s="27"/>
      <c r="T214" s="27"/>
      <c r="U214" s="27"/>
      <c r="V214" s="27"/>
      <c r="W214" s="27"/>
      <c r="X214" s="27"/>
      <c r="Y214" s="27"/>
      <c r="Z214" s="27"/>
      <c r="AA214" s="27"/>
      <c r="AB214" s="27"/>
      <c r="AC214" s="27"/>
      <c r="AD214" s="27"/>
      <c r="AE214" s="27"/>
      <c r="AF214" s="27"/>
      <c r="AG214" s="27"/>
    </row>
    <row r="215" ht="12.75" customHeight="1">
      <c r="A215" s="27"/>
      <c r="B215" s="27"/>
      <c r="C215" s="27"/>
      <c r="D215" s="27"/>
      <c r="E215" s="27"/>
      <c r="F215" s="78"/>
      <c r="G215" s="27"/>
      <c r="H215" s="27"/>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c r="AF215" s="27"/>
      <c r="AG215" s="27"/>
    </row>
    <row r="216" ht="12.75" customHeight="1">
      <c r="A216" s="27"/>
      <c r="B216" s="27"/>
      <c r="C216" s="27"/>
      <c r="D216" s="27"/>
      <c r="E216" s="27"/>
      <c r="F216" s="78"/>
      <c r="G216" s="27"/>
      <c r="H216" s="27"/>
      <c r="I216" s="27"/>
      <c r="J216" s="27"/>
      <c r="K216" s="27"/>
      <c r="L216" s="27"/>
      <c r="M216" s="27"/>
      <c r="N216" s="27"/>
      <c r="O216" s="27"/>
      <c r="P216" s="27"/>
      <c r="Q216" s="27"/>
      <c r="R216" s="27"/>
      <c r="S216" s="27"/>
      <c r="T216" s="27"/>
      <c r="U216" s="27"/>
      <c r="V216" s="27"/>
      <c r="W216" s="27"/>
      <c r="X216" s="27"/>
      <c r="Y216" s="27"/>
      <c r="Z216" s="27"/>
      <c r="AA216" s="27"/>
      <c r="AB216" s="27"/>
      <c r="AC216" s="27"/>
      <c r="AD216" s="27"/>
      <c r="AE216" s="27"/>
      <c r="AF216" s="27"/>
      <c r="AG216" s="27"/>
    </row>
    <row r="217" ht="12.75" customHeight="1">
      <c r="A217" s="27"/>
      <c r="B217" s="27"/>
      <c r="C217" s="27"/>
      <c r="D217" s="27"/>
      <c r="E217" s="27"/>
      <c r="F217" s="78"/>
      <c r="G217" s="27"/>
      <c r="H217" s="27"/>
      <c r="I217" s="27"/>
      <c r="J217" s="27"/>
      <c r="K217" s="27"/>
      <c r="L217" s="27"/>
      <c r="M217" s="27"/>
      <c r="N217" s="27"/>
      <c r="O217" s="27"/>
      <c r="P217" s="27"/>
      <c r="Q217" s="27"/>
      <c r="R217" s="27"/>
      <c r="S217" s="27"/>
      <c r="T217" s="27"/>
      <c r="U217" s="27"/>
      <c r="V217" s="27"/>
      <c r="W217" s="27"/>
      <c r="X217" s="27"/>
      <c r="Y217" s="27"/>
      <c r="Z217" s="27"/>
      <c r="AA217" s="27"/>
      <c r="AB217" s="27"/>
      <c r="AC217" s="27"/>
      <c r="AD217" s="27"/>
      <c r="AE217" s="27"/>
      <c r="AF217" s="27"/>
      <c r="AG217" s="27"/>
    </row>
    <row r="218" ht="12.75" customHeight="1">
      <c r="A218" s="27"/>
      <c r="B218" s="27"/>
      <c r="C218" s="27"/>
      <c r="D218" s="27"/>
      <c r="E218" s="27"/>
      <c r="F218" s="78"/>
      <c r="G218" s="27"/>
      <c r="H218" s="27"/>
      <c r="I218" s="27"/>
      <c r="J218" s="27"/>
      <c r="K218" s="27"/>
      <c r="L218" s="27"/>
      <c r="M218" s="27"/>
      <c r="N218" s="27"/>
      <c r="O218" s="27"/>
      <c r="P218" s="27"/>
      <c r="Q218" s="27"/>
      <c r="R218" s="27"/>
      <c r="S218" s="27"/>
      <c r="T218" s="27"/>
      <c r="U218" s="27"/>
      <c r="V218" s="27"/>
      <c r="W218" s="27"/>
      <c r="X218" s="27"/>
      <c r="Y218" s="27"/>
      <c r="Z218" s="27"/>
      <c r="AA218" s="27"/>
      <c r="AB218" s="27"/>
      <c r="AC218" s="27"/>
      <c r="AD218" s="27"/>
      <c r="AE218" s="27"/>
      <c r="AF218" s="27"/>
      <c r="AG218" s="27"/>
    </row>
    <row r="219" ht="12.75" customHeight="1">
      <c r="A219" s="27"/>
      <c r="B219" s="27"/>
      <c r="C219" s="27"/>
      <c r="D219" s="27"/>
      <c r="E219" s="27"/>
      <c r="F219" s="78"/>
      <c r="G219" s="27"/>
      <c r="H219" s="27"/>
      <c r="I219" s="27"/>
      <c r="J219" s="27"/>
      <c r="K219" s="27"/>
      <c r="L219" s="27"/>
      <c r="M219" s="27"/>
      <c r="N219" s="27"/>
      <c r="O219" s="27"/>
      <c r="P219" s="27"/>
      <c r="Q219" s="27"/>
      <c r="R219" s="27"/>
      <c r="S219" s="27"/>
      <c r="T219" s="27"/>
      <c r="U219" s="27"/>
      <c r="V219" s="27"/>
      <c r="W219" s="27"/>
      <c r="X219" s="27"/>
      <c r="Y219" s="27"/>
      <c r="Z219" s="27"/>
      <c r="AA219" s="27"/>
      <c r="AB219" s="27"/>
      <c r="AC219" s="27"/>
      <c r="AD219" s="27"/>
      <c r="AE219" s="27"/>
      <c r="AF219" s="27"/>
      <c r="AG219" s="27"/>
    </row>
    <row r="220" ht="12.75" customHeight="1">
      <c r="A220" s="27"/>
      <c r="B220" s="27"/>
      <c r="C220" s="27"/>
      <c r="D220" s="27"/>
      <c r="E220" s="27"/>
      <c r="F220" s="78"/>
      <c r="G220" s="27"/>
      <c r="H220" s="27"/>
      <c r="I220" s="27"/>
      <c r="J220" s="27"/>
      <c r="K220" s="27"/>
      <c r="L220" s="27"/>
      <c r="M220" s="27"/>
      <c r="N220" s="27"/>
      <c r="O220" s="27"/>
      <c r="P220" s="27"/>
      <c r="Q220" s="27"/>
      <c r="R220" s="27"/>
      <c r="S220" s="27"/>
      <c r="T220" s="27"/>
      <c r="U220" s="27"/>
      <c r="V220" s="27"/>
      <c r="W220" s="27"/>
      <c r="X220" s="27"/>
      <c r="Y220" s="27"/>
      <c r="Z220" s="27"/>
      <c r="AA220" s="27"/>
      <c r="AB220" s="27"/>
      <c r="AC220" s="27"/>
      <c r="AD220" s="27"/>
      <c r="AE220" s="27"/>
      <c r="AF220" s="27"/>
      <c r="AG220" s="27"/>
    </row>
    <row r="221" ht="12.75" customHeight="1">
      <c r="A221" s="27"/>
      <c r="B221" s="27"/>
      <c r="C221" s="27"/>
      <c r="D221" s="27"/>
      <c r="E221" s="27"/>
      <c r="F221" s="78"/>
      <c r="G221" s="27"/>
      <c r="H221" s="27"/>
      <c r="I221" s="27"/>
      <c r="J221" s="27"/>
      <c r="K221" s="27"/>
      <c r="L221" s="27"/>
      <c r="M221" s="27"/>
      <c r="N221" s="27"/>
      <c r="O221" s="27"/>
      <c r="P221" s="27"/>
      <c r="Q221" s="27"/>
      <c r="R221" s="27"/>
      <c r="S221" s="27"/>
      <c r="T221" s="27"/>
      <c r="U221" s="27"/>
      <c r="V221" s="27"/>
      <c r="W221" s="27"/>
      <c r="X221" s="27"/>
      <c r="Y221" s="27"/>
      <c r="Z221" s="27"/>
      <c r="AA221" s="27"/>
      <c r="AB221" s="27"/>
      <c r="AC221" s="27"/>
      <c r="AD221" s="27"/>
      <c r="AE221" s="27"/>
      <c r="AF221" s="27"/>
      <c r="AG221" s="27"/>
    </row>
    <row r="222" ht="12.75" customHeight="1">
      <c r="A222" s="27"/>
      <c r="B222" s="27"/>
      <c r="C222" s="27"/>
      <c r="D222" s="27"/>
      <c r="E222" s="27"/>
      <c r="F222" s="78"/>
      <c r="G222" s="27"/>
      <c r="H222" s="27"/>
      <c r="I222" s="27"/>
      <c r="J222" s="27"/>
      <c r="K222" s="27"/>
      <c r="L222" s="27"/>
      <c r="M222" s="27"/>
      <c r="N222" s="27"/>
      <c r="O222" s="27"/>
      <c r="P222" s="27"/>
      <c r="Q222" s="27"/>
      <c r="R222" s="27"/>
      <c r="S222" s="27"/>
      <c r="T222" s="27"/>
      <c r="U222" s="27"/>
      <c r="V222" s="27"/>
      <c r="W222" s="27"/>
      <c r="X222" s="27"/>
      <c r="Y222" s="27"/>
      <c r="Z222" s="27"/>
      <c r="AA222" s="27"/>
      <c r="AB222" s="27"/>
      <c r="AC222" s="27"/>
      <c r="AD222" s="27"/>
      <c r="AE222" s="27"/>
      <c r="AF222" s="27"/>
      <c r="AG222" s="27"/>
    </row>
    <row r="223" ht="12.75" customHeight="1">
      <c r="A223" s="27"/>
      <c r="B223" s="27"/>
      <c r="C223" s="27"/>
      <c r="D223" s="27"/>
      <c r="E223" s="27"/>
      <c r="F223" s="78"/>
      <c r="G223" s="27"/>
      <c r="H223" s="27"/>
      <c r="I223" s="27"/>
      <c r="J223" s="27"/>
      <c r="K223" s="27"/>
      <c r="L223" s="27"/>
      <c r="M223" s="27"/>
      <c r="N223" s="27"/>
      <c r="O223" s="27"/>
      <c r="P223" s="27"/>
      <c r="Q223" s="27"/>
      <c r="R223" s="27"/>
      <c r="S223" s="27"/>
      <c r="T223" s="27"/>
      <c r="U223" s="27"/>
      <c r="V223" s="27"/>
      <c r="W223" s="27"/>
      <c r="X223" s="27"/>
      <c r="Y223" s="27"/>
      <c r="Z223" s="27"/>
      <c r="AA223" s="27"/>
      <c r="AB223" s="27"/>
      <c r="AC223" s="27"/>
      <c r="AD223" s="27"/>
      <c r="AE223" s="27"/>
      <c r="AF223" s="27"/>
      <c r="AG223" s="27"/>
    </row>
    <row r="224" ht="12.75" customHeight="1">
      <c r="A224" s="27"/>
      <c r="B224" s="27"/>
      <c r="C224" s="27"/>
      <c r="D224" s="27"/>
      <c r="E224" s="27"/>
      <c r="F224" s="78"/>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row>
    <row r="225" ht="12.75" customHeight="1">
      <c r="A225" s="27"/>
      <c r="B225" s="27"/>
      <c r="C225" s="27"/>
      <c r="D225" s="27"/>
      <c r="E225" s="27"/>
      <c r="F225" s="78"/>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row>
    <row r="226" ht="12.75" customHeight="1">
      <c r="A226" s="27"/>
      <c r="B226" s="27"/>
      <c r="C226" s="27"/>
      <c r="D226" s="27"/>
      <c r="E226" s="27"/>
      <c r="F226" s="78"/>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row>
    <row r="227" ht="12.75" customHeight="1">
      <c r="A227" s="27"/>
      <c r="B227" s="27"/>
      <c r="C227" s="27"/>
      <c r="D227" s="27"/>
      <c r="E227" s="27"/>
      <c r="F227" s="78"/>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row>
    <row r="228" ht="12.75" customHeight="1">
      <c r="A228" s="27"/>
      <c r="B228" s="27"/>
      <c r="C228" s="27"/>
      <c r="D228" s="27"/>
      <c r="E228" s="27"/>
      <c r="F228" s="78"/>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row>
    <row r="229" ht="12.75" customHeight="1">
      <c r="A229" s="27"/>
      <c r="B229" s="27"/>
      <c r="C229" s="27"/>
      <c r="D229" s="27"/>
      <c r="E229" s="27"/>
      <c r="F229" s="78"/>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row>
    <row r="230" ht="12.75" customHeight="1">
      <c r="A230" s="27"/>
      <c r="B230" s="27"/>
      <c r="C230" s="27"/>
      <c r="D230" s="27"/>
      <c r="E230" s="27"/>
      <c r="F230" s="78"/>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row>
    <row r="231" ht="12.75" customHeight="1">
      <c r="A231" s="27"/>
      <c r="B231" s="27"/>
      <c r="C231" s="27"/>
      <c r="D231" s="27"/>
      <c r="E231" s="27"/>
      <c r="F231" s="78"/>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row>
    <row r="232" ht="12.75" customHeight="1">
      <c r="A232" s="27"/>
      <c r="B232" s="27"/>
      <c r="C232" s="27"/>
      <c r="D232" s="27"/>
      <c r="E232" s="27"/>
      <c r="F232" s="78"/>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row>
    <row r="233" ht="12.75" customHeight="1">
      <c r="A233" s="27"/>
      <c r="B233" s="27"/>
      <c r="C233" s="27"/>
      <c r="D233" s="27"/>
      <c r="E233" s="27"/>
      <c r="F233" s="78"/>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row>
    <row r="234" ht="12.75" customHeight="1">
      <c r="A234" s="27"/>
      <c r="B234" s="27"/>
      <c r="C234" s="27"/>
      <c r="D234" s="27"/>
      <c r="E234" s="27"/>
      <c r="F234" s="78"/>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row>
    <row r="235" ht="12.75" customHeight="1">
      <c r="A235" s="27"/>
      <c r="B235" s="27"/>
      <c r="C235" s="27"/>
      <c r="D235" s="27"/>
      <c r="E235" s="27"/>
      <c r="F235" s="78"/>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row>
    <row r="236" ht="12.75" customHeight="1">
      <c r="A236" s="27"/>
      <c r="B236" s="27"/>
      <c r="C236" s="27"/>
      <c r="D236" s="27"/>
      <c r="E236" s="27"/>
      <c r="F236" s="78"/>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row>
    <row r="237" ht="12.75" customHeight="1">
      <c r="A237" s="27"/>
      <c r="B237" s="27"/>
      <c r="C237" s="27"/>
      <c r="D237" s="27"/>
      <c r="E237" s="27"/>
      <c r="F237" s="78"/>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row>
    <row r="238" ht="12.75" customHeight="1">
      <c r="A238" s="27"/>
      <c r="B238" s="27"/>
      <c r="C238" s="27"/>
      <c r="D238" s="27"/>
      <c r="E238" s="27"/>
      <c r="F238" s="78"/>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row>
    <row r="239" ht="12.75" customHeight="1">
      <c r="A239" s="27"/>
      <c r="B239" s="27"/>
      <c r="C239" s="27"/>
      <c r="D239" s="27"/>
      <c r="E239" s="27"/>
      <c r="F239" s="78"/>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row>
    <row r="240" ht="12.75" customHeight="1">
      <c r="A240" s="27"/>
      <c r="B240" s="27"/>
      <c r="C240" s="27"/>
      <c r="D240" s="27"/>
      <c r="E240" s="27"/>
      <c r="F240" s="78"/>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row>
    <row r="241" ht="12.75" customHeight="1">
      <c r="A241" s="27"/>
      <c r="B241" s="27"/>
      <c r="C241" s="27"/>
      <c r="D241" s="27"/>
      <c r="E241" s="27"/>
      <c r="F241" s="78"/>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row>
    <row r="242" ht="12.75" customHeight="1">
      <c r="A242" s="27"/>
      <c r="B242" s="27"/>
      <c r="C242" s="27"/>
      <c r="D242" s="27"/>
      <c r="E242" s="27"/>
      <c r="F242" s="78"/>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row>
    <row r="243" ht="12.75" customHeight="1">
      <c r="A243" s="27"/>
      <c r="B243" s="27"/>
      <c r="C243" s="27"/>
      <c r="D243" s="27"/>
      <c r="E243" s="27"/>
      <c r="F243" s="78"/>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row>
    <row r="244" ht="12.75" customHeight="1">
      <c r="A244" s="27"/>
      <c r="B244" s="27"/>
      <c r="C244" s="27"/>
      <c r="D244" s="27"/>
      <c r="E244" s="27"/>
      <c r="F244" s="78"/>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row>
    <row r="245" ht="12.75" customHeight="1">
      <c r="A245" s="27"/>
      <c r="B245" s="27"/>
      <c r="C245" s="27"/>
      <c r="D245" s="27"/>
      <c r="E245" s="27"/>
      <c r="F245" s="78"/>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row>
    <row r="246" ht="12.75" customHeight="1">
      <c r="A246" s="27"/>
      <c r="B246" s="27"/>
      <c r="C246" s="27"/>
      <c r="D246" s="27"/>
      <c r="E246" s="27"/>
      <c r="F246" s="78"/>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row>
    <row r="247" ht="12.75" customHeight="1">
      <c r="A247" s="27"/>
      <c r="B247" s="27"/>
      <c r="C247" s="27"/>
      <c r="D247" s="27"/>
      <c r="E247" s="27"/>
      <c r="F247" s="78"/>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row>
    <row r="248" ht="12.75" customHeight="1">
      <c r="A248" s="27"/>
      <c r="B248" s="27"/>
      <c r="C248" s="27"/>
      <c r="D248" s="27"/>
      <c r="E248" s="27"/>
      <c r="F248" s="78"/>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row>
    <row r="249" ht="12.75" customHeight="1">
      <c r="A249" s="27"/>
      <c r="B249" s="27"/>
      <c r="C249" s="27"/>
      <c r="D249" s="27"/>
      <c r="E249" s="27"/>
      <c r="F249" s="78"/>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row>
    <row r="250" ht="12.75" customHeight="1">
      <c r="A250" s="27"/>
      <c r="B250" s="27"/>
      <c r="C250" s="27"/>
      <c r="D250" s="27"/>
      <c r="E250" s="27"/>
      <c r="F250" s="78"/>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row>
    <row r="251" ht="12.75" customHeight="1">
      <c r="A251" s="27"/>
      <c r="B251" s="27"/>
      <c r="C251" s="27"/>
      <c r="D251" s="27"/>
      <c r="E251" s="27"/>
      <c r="F251" s="78"/>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row>
    <row r="252" ht="12.75" customHeight="1">
      <c r="A252" s="27"/>
      <c r="B252" s="27"/>
      <c r="C252" s="27"/>
      <c r="D252" s="27"/>
      <c r="E252" s="27"/>
      <c r="F252" s="78"/>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row>
    <row r="253" ht="12.75" customHeight="1">
      <c r="A253" s="27"/>
      <c r="B253" s="27"/>
      <c r="C253" s="27"/>
      <c r="D253" s="27"/>
      <c r="E253" s="27"/>
      <c r="F253" s="78"/>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row>
    <row r="254" ht="12.75" customHeight="1">
      <c r="A254" s="27"/>
      <c r="B254" s="27"/>
      <c r="C254" s="27"/>
      <c r="D254" s="27"/>
      <c r="E254" s="27"/>
      <c r="F254" s="78"/>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row>
    <row r="255" ht="12.75" customHeight="1">
      <c r="A255" s="27"/>
      <c r="B255" s="27"/>
      <c r="C255" s="27"/>
      <c r="D255" s="27"/>
      <c r="E255" s="27"/>
      <c r="F255" s="78"/>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row>
    <row r="256" ht="12.75" customHeight="1">
      <c r="A256" s="27"/>
      <c r="B256" s="27"/>
      <c r="C256" s="27"/>
      <c r="D256" s="27"/>
      <c r="E256" s="27"/>
      <c r="F256" s="78"/>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row>
    <row r="257" ht="12.75" customHeight="1">
      <c r="A257" s="27"/>
      <c r="B257" s="27"/>
      <c r="C257" s="27"/>
      <c r="D257" s="27"/>
      <c r="E257" s="27"/>
      <c r="F257" s="78"/>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row>
    <row r="258" ht="12.75" customHeight="1">
      <c r="A258" s="27"/>
      <c r="B258" s="27"/>
      <c r="C258" s="27"/>
      <c r="D258" s="27"/>
      <c r="E258" s="27"/>
      <c r="F258" s="78"/>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row>
    <row r="259" ht="12.75" customHeight="1">
      <c r="A259" s="27"/>
      <c r="B259" s="27"/>
      <c r="C259" s="27"/>
      <c r="D259" s="27"/>
      <c r="E259" s="27"/>
      <c r="F259" s="78"/>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row>
    <row r="260" ht="12.75" customHeight="1">
      <c r="A260" s="27"/>
      <c r="B260" s="27"/>
      <c r="C260" s="27"/>
      <c r="D260" s="27"/>
      <c r="E260" s="27"/>
      <c r="F260" s="78"/>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row>
    <row r="261" ht="12.75" customHeight="1">
      <c r="A261" s="27"/>
      <c r="B261" s="27"/>
      <c r="C261" s="27"/>
      <c r="D261" s="27"/>
      <c r="E261" s="27"/>
      <c r="F261" s="78"/>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row>
    <row r="262" ht="12.75" customHeight="1">
      <c r="A262" s="27"/>
      <c r="B262" s="27"/>
      <c r="C262" s="27"/>
      <c r="D262" s="27"/>
      <c r="E262" s="27"/>
      <c r="F262" s="78"/>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row>
    <row r="263" ht="12.75" customHeight="1">
      <c r="A263" s="27"/>
      <c r="B263" s="27"/>
      <c r="C263" s="27"/>
      <c r="D263" s="27"/>
      <c r="E263" s="27"/>
      <c r="F263" s="78"/>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row>
    <row r="264" ht="12.75" customHeight="1">
      <c r="A264" s="27"/>
      <c r="B264" s="27"/>
      <c r="C264" s="27"/>
      <c r="D264" s="27"/>
      <c r="E264" s="27"/>
      <c r="F264" s="78"/>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row>
    <row r="265" ht="12.75" customHeight="1">
      <c r="A265" s="27"/>
      <c r="B265" s="27"/>
      <c r="C265" s="27"/>
      <c r="D265" s="27"/>
      <c r="E265" s="27"/>
      <c r="F265" s="78"/>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row>
    <row r="266" ht="12.75" customHeight="1">
      <c r="A266" s="27"/>
      <c r="B266" s="27"/>
      <c r="C266" s="27"/>
      <c r="D266" s="27"/>
      <c r="E266" s="27"/>
      <c r="F266" s="78"/>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row>
    <row r="267" ht="12.75" customHeight="1">
      <c r="A267" s="27"/>
      <c r="B267" s="27"/>
      <c r="C267" s="27"/>
      <c r="D267" s="27"/>
      <c r="E267" s="27"/>
      <c r="F267" s="78"/>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row>
    <row r="268" ht="12.75" customHeight="1">
      <c r="A268" s="27"/>
      <c r="B268" s="27"/>
      <c r="C268" s="27"/>
      <c r="D268" s="27"/>
      <c r="E268" s="27"/>
      <c r="F268" s="78"/>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row>
    <row r="269" ht="12.75" customHeight="1">
      <c r="A269" s="27"/>
      <c r="B269" s="27"/>
      <c r="C269" s="27"/>
      <c r="D269" s="27"/>
      <c r="E269" s="27"/>
      <c r="F269" s="78"/>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row>
    <row r="270" ht="12.75" customHeight="1">
      <c r="A270" s="27"/>
      <c r="B270" s="27"/>
      <c r="C270" s="27"/>
      <c r="D270" s="27"/>
      <c r="E270" s="27"/>
      <c r="F270" s="78"/>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row>
    <row r="271" ht="12.75" customHeight="1">
      <c r="A271" s="27"/>
      <c r="B271" s="27"/>
      <c r="C271" s="27"/>
      <c r="D271" s="27"/>
      <c r="E271" s="27"/>
      <c r="F271" s="78"/>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row>
    <row r="272" ht="12.75" customHeight="1">
      <c r="A272" s="27"/>
      <c r="B272" s="27"/>
      <c r="C272" s="27"/>
      <c r="D272" s="27"/>
      <c r="E272" s="27"/>
      <c r="F272" s="78"/>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row>
    <row r="273" ht="12.75" customHeight="1">
      <c r="A273" s="27"/>
      <c r="B273" s="27"/>
      <c r="C273" s="27"/>
      <c r="D273" s="27"/>
      <c r="E273" s="27"/>
      <c r="F273" s="78"/>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row>
    <row r="274" ht="12.75" customHeight="1">
      <c r="A274" s="27"/>
      <c r="B274" s="27"/>
      <c r="C274" s="27"/>
      <c r="D274" s="27"/>
      <c r="E274" s="27"/>
      <c r="F274" s="78"/>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row>
    <row r="275" ht="12.75" customHeight="1">
      <c r="A275" s="27"/>
      <c r="B275" s="27"/>
      <c r="C275" s="27"/>
      <c r="D275" s="27"/>
      <c r="E275" s="27"/>
      <c r="F275" s="78"/>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row>
    <row r="276" ht="12.75" customHeight="1">
      <c r="A276" s="27"/>
      <c r="B276" s="27"/>
      <c r="C276" s="27"/>
      <c r="D276" s="27"/>
      <c r="E276" s="27"/>
      <c r="F276" s="78"/>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row>
    <row r="277" ht="12.75" customHeight="1">
      <c r="A277" s="27"/>
      <c r="B277" s="27"/>
      <c r="C277" s="27"/>
      <c r="D277" s="27"/>
      <c r="E277" s="27"/>
      <c r="F277" s="78"/>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row>
    <row r="278" ht="12.75" customHeight="1">
      <c r="A278" s="27"/>
      <c r="B278" s="27"/>
      <c r="C278" s="27"/>
      <c r="D278" s="27"/>
      <c r="E278" s="27"/>
      <c r="F278" s="78"/>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row>
    <row r="279" ht="12.75" customHeight="1">
      <c r="A279" s="27"/>
      <c r="B279" s="27"/>
      <c r="C279" s="27"/>
      <c r="D279" s="27"/>
      <c r="E279" s="27"/>
      <c r="F279" s="78"/>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row>
    <row r="280" ht="12.75" customHeight="1">
      <c r="A280" s="27"/>
      <c r="B280" s="27"/>
      <c r="C280" s="27"/>
      <c r="D280" s="27"/>
      <c r="E280" s="27"/>
      <c r="F280" s="78"/>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row>
    <row r="281" ht="12.75" customHeight="1">
      <c r="A281" s="27"/>
      <c r="B281" s="27"/>
      <c r="C281" s="27"/>
      <c r="D281" s="27"/>
      <c r="E281" s="27"/>
      <c r="F281" s="78"/>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row>
    <row r="282" ht="12.75" customHeight="1">
      <c r="A282" s="27"/>
      <c r="B282" s="27"/>
      <c r="C282" s="27"/>
      <c r="D282" s="27"/>
      <c r="E282" s="27"/>
      <c r="F282" s="78"/>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row>
    <row r="283" ht="12.75" customHeight="1">
      <c r="A283" s="27"/>
      <c r="B283" s="27"/>
      <c r="C283" s="27"/>
      <c r="D283" s="27"/>
      <c r="E283" s="27"/>
      <c r="F283" s="78"/>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row>
    <row r="284" ht="12.75" customHeight="1">
      <c r="A284" s="27"/>
      <c r="B284" s="27"/>
      <c r="C284" s="27"/>
      <c r="D284" s="27"/>
      <c r="E284" s="27"/>
      <c r="F284" s="78"/>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row>
    <row r="285" ht="12.75" customHeight="1">
      <c r="A285" s="27"/>
      <c r="B285" s="27"/>
      <c r="C285" s="27"/>
      <c r="D285" s="27"/>
      <c r="E285" s="27"/>
      <c r="F285" s="78"/>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row>
    <row r="286" ht="12.75" customHeight="1">
      <c r="A286" s="27"/>
      <c r="B286" s="27"/>
      <c r="C286" s="27"/>
      <c r="D286" s="27"/>
      <c r="E286" s="27"/>
      <c r="F286" s="78"/>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row>
    <row r="287" ht="12.75" customHeight="1">
      <c r="A287" s="27"/>
      <c r="B287" s="27"/>
      <c r="C287" s="27"/>
      <c r="D287" s="27"/>
      <c r="E287" s="27"/>
      <c r="F287" s="78"/>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row>
    <row r="288" ht="12.75" customHeight="1">
      <c r="A288" s="27"/>
      <c r="B288" s="27"/>
      <c r="C288" s="27"/>
      <c r="D288" s="27"/>
      <c r="E288" s="27"/>
      <c r="F288" s="78"/>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row>
    <row r="289" ht="12.75" customHeight="1">
      <c r="A289" s="27"/>
      <c r="B289" s="27"/>
      <c r="C289" s="27"/>
      <c r="D289" s="27"/>
      <c r="E289" s="27"/>
      <c r="F289" s="78"/>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row>
    <row r="290" ht="12.75" customHeight="1">
      <c r="A290" s="27"/>
      <c r="B290" s="27"/>
      <c r="C290" s="27"/>
      <c r="D290" s="27"/>
      <c r="E290" s="27"/>
      <c r="F290" s="78"/>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row>
    <row r="291" ht="12.75" customHeight="1">
      <c r="A291" s="27"/>
      <c r="B291" s="27"/>
      <c r="C291" s="27"/>
      <c r="D291" s="27"/>
      <c r="E291" s="27"/>
      <c r="F291" s="78"/>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row>
    <row r="292" ht="12.75" customHeight="1">
      <c r="A292" s="27"/>
      <c r="B292" s="27"/>
      <c r="C292" s="27"/>
      <c r="D292" s="27"/>
      <c r="E292" s="27"/>
      <c r="F292" s="78"/>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row>
    <row r="293" ht="12.75" customHeight="1">
      <c r="A293" s="27"/>
      <c r="B293" s="27"/>
      <c r="C293" s="27"/>
      <c r="D293" s="27"/>
      <c r="E293" s="27"/>
      <c r="F293" s="78"/>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row>
    <row r="294" ht="12.75" customHeight="1">
      <c r="A294" s="27"/>
      <c r="B294" s="27"/>
      <c r="C294" s="27"/>
      <c r="D294" s="27"/>
      <c r="E294" s="27"/>
      <c r="F294" s="78"/>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row>
    <row r="295" ht="12.75" customHeight="1">
      <c r="A295" s="27"/>
      <c r="B295" s="27"/>
      <c r="C295" s="27"/>
      <c r="D295" s="27"/>
      <c r="E295" s="27"/>
      <c r="F295" s="78"/>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row>
    <row r="296" ht="12.75" customHeight="1">
      <c r="A296" s="27"/>
      <c r="B296" s="27"/>
      <c r="C296" s="27"/>
      <c r="D296" s="27"/>
      <c r="E296" s="27"/>
      <c r="F296" s="78"/>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row>
    <row r="297" ht="12.75" customHeight="1">
      <c r="A297" s="27"/>
      <c r="B297" s="27"/>
      <c r="C297" s="27"/>
      <c r="D297" s="27"/>
      <c r="E297" s="27"/>
      <c r="F297" s="78"/>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row>
    <row r="298" ht="12.75" customHeight="1">
      <c r="A298" s="27"/>
      <c r="B298" s="27"/>
      <c r="C298" s="27"/>
      <c r="D298" s="27"/>
      <c r="E298" s="27"/>
      <c r="F298" s="78"/>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row>
    <row r="299" ht="12.75" customHeight="1">
      <c r="A299" s="27"/>
      <c r="B299" s="27"/>
      <c r="C299" s="27"/>
      <c r="D299" s="27"/>
      <c r="E299" s="27"/>
      <c r="F299" s="78"/>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row>
    <row r="300" ht="12.75" customHeight="1">
      <c r="A300" s="27"/>
      <c r="B300" s="27"/>
      <c r="C300" s="27"/>
      <c r="D300" s="27"/>
      <c r="E300" s="27"/>
      <c r="F300" s="78"/>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row>
    <row r="301" ht="12.75" customHeight="1">
      <c r="A301" s="27"/>
      <c r="B301" s="27"/>
      <c r="C301" s="27"/>
      <c r="D301" s="27"/>
      <c r="E301" s="27"/>
      <c r="F301" s="78"/>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row>
    <row r="302" ht="12.75" customHeight="1">
      <c r="A302" s="27"/>
      <c r="B302" s="27"/>
      <c r="C302" s="27"/>
      <c r="D302" s="27"/>
      <c r="E302" s="27"/>
      <c r="F302" s="78"/>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row>
    <row r="303" ht="12.75" customHeight="1">
      <c r="A303" s="27"/>
      <c r="B303" s="27"/>
      <c r="C303" s="27"/>
      <c r="D303" s="27"/>
      <c r="E303" s="27"/>
      <c r="F303" s="78"/>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row>
    <row r="304" ht="12.75" customHeight="1">
      <c r="A304" s="27"/>
      <c r="B304" s="27"/>
      <c r="C304" s="27"/>
      <c r="D304" s="27"/>
      <c r="E304" s="27"/>
      <c r="F304" s="78"/>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row>
    <row r="305" ht="12.75" customHeight="1">
      <c r="A305" s="27"/>
      <c r="B305" s="27"/>
      <c r="C305" s="27"/>
      <c r="D305" s="27"/>
      <c r="E305" s="27"/>
      <c r="F305" s="78"/>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row>
    <row r="306" ht="12.75" customHeight="1">
      <c r="A306" s="27"/>
      <c r="B306" s="27"/>
      <c r="C306" s="27"/>
      <c r="D306" s="27"/>
      <c r="E306" s="27"/>
      <c r="F306" s="78"/>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row>
    <row r="307" ht="12.75" customHeight="1">
      <c r="A307" s="27"/>
      <c r="B307" s="27"/>
      <c r="C307" s="27"/>
      <c r="D307" s="27"/>
      <c r="E307" s="27"/>
      <c r="F307" s="78"/>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row>
    <row r="308" ht="12.75" customHeight="1">
      <c r="A308" s="27"/>
      <c r="B308" s="27"/>
      <c r="C308" s="27"/>
      <c r="D308" s="27"/>
      <c r="E308" s="27"/>
      <c r="F308" s="78"/>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row>
    <row r="309" ht="12.75" customHeight="1">
      <c r="A309" s="27"/>
      <c r="B309" s="27"/>
      <c r="C309" s="27"/>
      <c r="D309" s="27"/>
      <c r="E309" s="27"/>
      <c r="F309" s="78"/>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row>
    <row r="310" ht="12.75" customHeight="1">
      <c r="A310" s="27"/>
      <c r="B310" s="27"/>
      <c r="C310" s="27"/>
      <c r="D310" s="27"/>
      <c r="E310" s="27"/>
      <c r="F310" s="78"/>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row>
    <row r="311" ht="12.75" customHeight="1">
      <c r="A311" s="27"/>
      <c r="B311" s="27"/>
      <c r="C311" s="27"/>
      <c r="D311" s="27"/>
      <c r="E311" s="27"/>
      <c r="F311" s="78"/>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row>
    <row r="312" ht="12.75" customHeight="1">
      <c r="A312" s="27"/>
      <c r="B312" s="27"/>
      <c r="C312" s="27"/>
      <c r="D312" s="27"/>
      <c r="E312" s="27"/>
      <c r="F312" s="78"/>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row>
    <row r="313" ht="12.75" customHeight="1">
      <c r="A313" s="27"/>
      <c r="B313" s="27"/>
      <c r="C313" s="27"/>
      <c r="D313" s="27"/>
      <c r="E313" s="27"/>
      <c r="F313" s="78"/>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row>
    <row r="314" ht="12.75" customHeight="1">
      <c r="A314" s="27"/>
      <c r="B314" s="27"/>
      <c r="C314" s="27"/>
      <c r="D314" s="27"/>
      <c r="E314" s="27"/>
      <c r="F314" s="78"/>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row>
    <row r="315" ht="12.75" customHeight="1">
      <c r="A315" s="27"/>
      <c r="B315" s="27"/>
      <c r="C315" s="27"/>
      <c r="D315" s="27"/>
      <c r="E315" s="27"/>
      <c r="F315" s="78"/>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row>
    <row r="316" ht="12.75" customHeight="1">
      <c r="A316" s="27"/>
      <c r="B316" s="27"/>
      <c r="C316" s="27"/>
      <c r="D316" s="27"/>
      <c r="E316" s="27"/>
      <c r="F316" s="78"/>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row>
    <row r="317" ht="12.75" customHeight="1">
      <c r="A317" s="27"/>
      <c r="B317" s="27"/>
      <c r="C317" s="27"/>
      <c r="D317" s="27"/>
      <c r="E317" s="27"/>
      <c r="F317" s="78"/>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row>
    <row r="318" ht="12.75" customHeight="1">
      <c r="A318" s="27"/>
      <c r="B318" s="27"/>
      <c r="C318" s="27"/>
      <c r="D318" s="27"/>
      <c r="E318" s="27"/>
      <c r="F318" s="78"/>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row>
    <row r="319" ht="12.75" customHeight="1">
      <c r="A319" s="27"/>
      <c r="B319" s="27"/>
      <c r="C319" s="27"/>
      <c r="D319" s="27"/>
      <c r="E319" s="27"/>
      <c r="F319" s="78"/>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row>
    <row r="320" ht="12.75" customHeight="1">
      <c r="A320" s="27"/>
      <c r="B320" s="27"/>
      <c r="C320" s="27"/>
      <c r="D320" s="27"/>
      <c r="E320" s="27"/>
      <c r="F320" s="78"/>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row>
    <row r="321" ht="12.75" customHeight="1">
      <c r="A321" s="27"/>
      <c r="B321" s="27"/>
      <c r="C321" s="27"/>
      <c r="D321" s="27"/>
      <c r="E321" s="27"/>
      <c r="F321" s="78"/>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row>
    <row r="322" ht="12.75" customHeight="1">
      <c r="A322" s="27"/>
      <c r="B322" s="27"/>
      <c r="C322" s="27"/>
      <c r="D322" s="27"/>
      <c r="E322" s="27"/>
      <c r="F322" s="78"/>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row>
    <row r="323" ht="12.75" customHeight="1">
      <c r="A323" s="27"/>
      <c r="B323" s="27"/>
      <c r="C323" s="27"/>
      <c r="D323" s="27"/>
      <c r="E323" s="27"/>
      <c r="F323" s="78"/>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row>
    <row r="324" ht="12.75" customHeight="1">
      <c r="A324" s="27"/>
      <c r="B324" s="27"/>
      <c r="C324" s="27"/>
      <c r="D324" s="27"/>
      <c r="E324" s="27"/>
      <c r="F324" s="78"/>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row>
    <row r="325" ht="12.75" customHeight="1">
      <c r="A325" s="27"/>
      <c r="B325" s="27"/>
      <c r="C325" s="27"/>
      <c r="D325" s="27"/>
      <c r="E325" s="27"/>
      <c r="F325" s="78"/>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row>
    <row r="326" ht="12.75" customHeight="1">
      <c r="A326" s="27"/>
      <c r="B326" s="27"/>
      <c r="C326" s="27"/>
      <c r="D326" s="27"/>
      <c r="E326" s="27"/>
      <c r="F326" s="78"/>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row>
    <row r="327" ht="12.75" customHeight="1">
      <c r="A327" s="27"/>
      <c r="B327" s="27"/>
      <c r="C327" s="27"/>
      <c r="D327" s="27"/>
      <c r="E327" s="27"/>
      <c r="F327" s="78"/>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row>
    <row r="328" ht="12.75" customHeight="1">
      <c r="A328" s="27"/>
      <c r="B328" s="27"/>
      <c r="C328" s="27"/>
      <c r="D328" s="27"/>
      <c r="E328" s="27"/>
      <c r="F328" s="78"/>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row>
    <row r="329" ht="12.75" customHeight="1">
      <c r="A329" s="27"/>
      <c r="B329" s="27"/>
      <c r="C329" s="27"/>
      <c r="D329" s="27"/>
      <c r="E329" s="27"/>
      <c r="F329" s="78"/>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row>
    <row r="330" ht="12.75" customHeight="1">
      <c r="A330" s="27"/>
      <c r="B330" s="27"/>
      <c r="C330" s="27"/>
      <c r="D330" s="27"/>
      <c r="E330" s="27"/>
      <c r="F330" s="78"/>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row>
    <row r="331" ht="12.75" customHeight="1">
      <c r="A331" s="27"/>
      <c r="B331" s="27"/>
      <c r="C331" s="27"/>
      <c r="D331" s="27"/>
      <c r="E331" s="27"/>
      <c r="F331" s="78"/>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row>
    <row r="332" ht="12.75" customHeight="1">
      <c r="A332" s="27"/>
      <c r="B332" s="27"/>
      <c r="C332" s="27"/>
      <c r="D332" s="27"/>
      <c r="E332" s="27"/>
      <c r="F332" s="78"/>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row>
    <row r="333" ht="12.75" customHeight="1">
      <c r="A333" s="27"/>
      <c r="B333" s="27"/>
      <c r="C333" s="27"/>
      <c r="D333" s="27"/>
      <c r="E333" s="27"/>
      <c r="F333" s="78"/>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row>
    <row r="334" ht="12.75" customHeight="1">
      <c r="A334" s="27"/>
      <c r="B334" s="27"/>
      <c r="C334" s="27"/>
      <c r="D334" s="27"/>
      <c r="E334" s="27"/>
      <c r="F334" s="78"/>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row>
    <row r="335" ht="12.75" customHeight="1">
      <c r="A335" s="27"/>
      <c r="B335" s="27"/>
      <c r="C335" s="27"/>
      <c r="D335" s="27"/>
      <c r="E335" s="27"/>
      <c r="F335" s="78"/>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row>
    <row r="336" ht="12.75" customHeight="1">
      <c r="A336" s="27"/>
      <c r="B336" s="27"/>
      <c r="C336" s="27"/>
      <c r="D336" s="27"/>
      <c r="E336" s="27"/>
      <c r="F336" s="78"/>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row>
    <row r="337" ht="12.75" customHeight="1">
      <c r="A337" s="27"/>
      <c r="B337" s="27"/>
      <c r="C337" s="27"/>
      <c r="D337" s="27"/>
      <c r="E337" s="27"/>
      <c r="F337" s="78"/>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row>
    <row r="338" ht="12.75" customHeight="1">
      <c r="A338" s="27"/>
      <c r="B338" s="27"/>
      <c r="C338" s="27"/>
      <c r="D338" s="27"/>
      <c r="E338" s="27"/>
      <c r="F338" s="78"/>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row>
    <row r="339" ht="12.75" customHeight="1">
      <c r="A339" s="27"/>
      <c r="B339" s="27"/>
      <c r="C339" s="27"/>
      <c r="D339" s="27"/>
      <c r="E339" s="27"/>
      <c r="F339" s="78"/>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row>
    <row r="340" ht="12.75" customHeight="1">
      <c r="A340" s="27"/>
      <c r="B340" s="27"/>
      <c r="C340" s="27"/>
      <c r="D340" s="27"/>
      <c r="E340" s="27"/>
      <c r="F340" s="78"/>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row>
    <row r="341" ht="12.75" customHeight="1">
      <c r="A341" s="27"/>
      <c r="B341" s="27"/>
      <c r="C341" s="27"/>
      <c r="D341" s="27"/>
      <c r="E341" s="27"/>
      <c r="F341" s="78"/>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row>
    <row r="342" ht="12.75" customHeight="1">
      <c r="A342" s="27"/>
      <c r="B342" s="27"/>
      <c r="C342" s="27"/>
      <c r="D342" s="27"/>
      <c r="E342" s="27"/>
      <c r="F342" s="78"/>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row>
    <row r="343" ht="12.75" customHeight="1">
      <c r="A343" s="27"/>
      <c r="B343" s="27"/>
      <c r="C343" s="27"/>
      <c r="D343" s="27"/>
      <c r="E343" s="27"/>
      <c r="F343" s="78"/>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row>
    <row r="344" ht="12.75" customHeight="1">
      <c r="A344" s="27"/>
      <c r="B344" s="27"/>
      <c r="C344" s="27"/>
      <c r="D344" s="27"/>
      <c r="E344" s="27"/>
      <c r="F344" s="78"/>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row>
    <row r="345" ht="12.75" customHeight="1">
      <c r="A345" s="27"/>
      <c r="B345" s="27"/>
      <c r="C345" s="27"/>
      <c r="D345" s="27"/>
      <c r="E345" s="27"/>
      <c r="F345" s="78"/>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row>
    <row r="346" ht="12.75" customHeight="1">
      <c r="A346" s="27"/>
      <c r="B346" s="27"/>
      <c r="C346" s="27"/>
      <c r="D346" s="27"/>
      <c r="E346" s="27"/>
      <c r="F346" s="78"/>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row>
    <row r="347" ht="12.75" customHeight="1">
      <c r="A347" s="27"/>
      <c r="B347" s="27"/>
      <c r="C347" s="27"/>
      <c r="D347" s="27"/>
      <c r="E347" s="27"/>
      <c r="F347" s="78"/>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row>
    <row r="348" ht="12.75" customHeight="1">
      <c r="A348" s="27"/>
      <c r="B348" s="27"/>
      <c r="C348" s="27"/>
      <c r="D348" s="27"/>
      <c r="E348" s="27"/>
      <c r="F348" s="78"/>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row>
    <row r="349" ht="12.75" customHeight="1">
      <c r="A349" s="27"/>
      <c r="B349" s="27"/>
      <c r="C349" s="27"/>
      <c r="D349" s="27"/>
      <c r="E349" s="27"/>
      <c r="F349" s="78"/>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row>
    <row r="350" ht="12.75" customHeight="1">
      <c r="A350" s="27"/>
      <c r="B350" s="27"/>
      <c r="C350" s="27"/>
      <c r="D350" s="27"/>
      <c r="E350" s="27"/>
      <c r="F350" s="78"/>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row>
    <row r="351" ht="12.75" customHeight="1">
      <c r="A351" s="27"/>
      <c r="B351" s="27"/>
      <c r="C351" s="27"/>
      <c r="D351" s="27"/>
      <c r="E351" s="27"/>
      <c r="F351" s="78"/>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row>
    <row r="352" ht="12.75" customHeight="1">
      <c r="A352" s="27"/>
      <c r="B352" s="27"/>
      <c r="C352" s="27"/>
      <c r="D352" s="27"/>
      <c r="E352" s="27"/>
      <c r="F352" s="78"/>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row>
    <row r="353" ht="12.75" customHeight="1">
      <c r="A353" s="27"/>
      <c r="B353" s="27"/>
      <c r="C353" s="27"/>
      <c r="D353" s="27"/>
      <c r="E353" s="27"/>
      <c r="F353" s="78"/>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row>
    <row r="354" ht="12.75" customHeight="1">
      <c r="A354" s="27"/>
      <c r="B354" s="27"/>
      <c r="C354" s="27"/>
      <c r="D354" s="27"/>
      <c r="E354" s="27"/>
      <c r="F354" s="78"/>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row>
    <row r="355" ht="12.75" customHeight="1">
      <c r="A355" s="27"/>
      <c r="B355" s="27"/>
      <c r="C355" s="27"/>
      <c r="D355" s="27"/>
      <c r="E355" s="27"/>
      <c r="F355" s="78"/>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row>
    <row r="356" ht="12.75" customHeight="1">
      <c r="A356" s="27"/>
      <c r="B356" s="27"/>
      <c r="C356" s="27"/>
      <c r="D356" s="27"/>
      <c r="E356" s="27"/>
      <c r="F356" s="78"/>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row>
    <row r="357" ht="12.75" customHeight="1">
      <c r="A357" s="27"/>
      <c r="B357" s="27"/>
      <c r="C357" s="27"/>
      <c r="D357" s="27"/>
      <c r="E357" s="27"/>
      <c r="F357" s="78"/>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row>
    <row r="358" ht="12.75" customHeight="1">
      <c r="A358" s="27"/>
      <c r="B358" s="27"/>
      <c r="C358" s="27"/>
      <c r="D358" s="27"/>
      <c r="E358" s="27"/>
      <c r="F358" s="78"/>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row>
    <row r="359" ht="12.75" customHeight="1">
      <c r="A359" s="27"/>
      <c r="B359" s="27"/>
      <c r="C359" s="27"/>
      <c r="D359" s="27"/>
      <c r="E359" s="27"/>
      <c r="F359" s="78"/>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row>
    <row r="360" ht="12.75" customHeight="1">
      <c r="A360" s="27"/>
      <c r="B360" s="27"/>
      <c r="C360" s="27"/>
      <c r="D360" s="27"/>
      <c r="E360" s="27"/>
      <c r="F360" s="78"/>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row>
    <row r="361" ht="12.75" customHeight="1">
      <c r="A361" s="27"/>
      <c r="B361" s="27"/>
      <c r="C361" s="27"/>
      <c r="D361" s="27"/>
      <c r="E361" s="27"/>
      <c r="F361" s="78"/>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row>
    <row r="362" ht="12.75" customHeight="1">
      <c r="A362" s="27"/>
      <c r="B362" s="27"/>
      <c r="C362" s="27"/>
      <c r="D362" s="27"/>
      <c r="E362" s="27"/>
      <c r="F362" s="78"/>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row>
    <row r="363" ht="12.75" customHeight="1">
      <c r="A363" s="27"/>
      <c r="B363" s="27"/>
      <c r="C363" s="27"/>
      <c r="D363" s="27"/>
      <c r="E363" s="27"/>
      <c r="F363" s="78"/>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row>
    <row r="364" ht="12.75" customHeight="1">
      <c r="A364" s="27"/>
      <c r="B364" s="27"/>
      <c r="C364" s="27"/>
      <c r="D364" s="27"/>
      <c r="E364" s="27"/>
      <c r="F364" s="78"/>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row>
    <row r="365" ht="12.75" customHeight="1">
      <c r="A365" s="27"/>
      <c r="B365" s="27"/>
      <c r="C365" s="27"/>
      <c r="D365" s="27"/>
      <c r="E365" s="27"/>
      <c r="F365" s="78"/>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row>
    <row r="366" ht="12.75" customHeight="1">
      <c r="A366" s="27"/>
      <c r="B366" s="27"/>
      <c r="C366" s="27"/>
      <c r="D366" s="27"/>
      <c r="E366" s="27"/>
      <c r="F366" s="78"/>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row>
    <row r="367" ht="12.75" customHeight="1">
      <c r="A367" s="27"/>
      <c r="B367" s="27"/>
      <c r="C367" s="27"/>
      <c r="D367" s="27"/>
      <c r="E367" s="27"/>
      <c r="F367" s="78"/>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row>
    <row r="368" ht="12.75" customHeight="1">
      <c r="A368" s="27"/>
      <c r="B368" s="27"/>
      <c r="C368" s="27"/>
      <c r="D368" s="27"/>
      <c r="E368" s="27"/>
      <c r="F368" s="78"/>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row>
    <row r="369" ht="12.75" customHeight="1">
      <c r="A369" s="27"/>
      <c r="B369" s="27"/>
      <c r="C369" s="27"/>
      <c r="D369" s="27"/>
      <c r="E369" s="27"/>
      <c r="F369" s="78"/>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row>
    <row r="370" ht="12.75" customHeight="1">
      <c r="A370" s="27"/>
      <c r="B370" s="27"/>
      <c r="C370" s="27"/>
      <c r="D370" s="27"/>
      <c r="E370" s="27"/>
      <c r="F370" s="78"/>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row>
    <row r="371" ht="12.75" customHeight="1">
      <c r="A371" s="27"/>
      <c r="B371" s="27"/>
      <c r="C371" s="27"/>
      <c r="D371" s="27"/>
      <c r="E371" s="27"/>
      <c r="F371" s="78"/>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row>
    <row r="372" ht="12.75" customHeight="1">
      <c r="A372" s="27"/>
      <c r="B372" s="27"/>
      <c r="C372" s="27"/>
      <c r="D372" s="27"/>
      <c r="E372" s="27"/>
      <c r="F372" s="78"/>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row>
    <row r="373" ht="12.75" customHeight="1">
      <c r="A373" s="27"/>
      <c r="B373" s="27"/>
      <c r="C373" s="27"/>
      <c r="D373" s="27"/>
      <c r="E373" s="27"/>
      <c r="F373" s="78"/>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row>
    <row r="374" ht="12.75" customHeight="1">
      <c r="A374" s="27"/>
      <c r="B374" s="27"/>
      <c r="C374" s="27"/>
      <c r="D374" s="27"/>
      <c r="E374" s="27"/>
      <c r="F374" s="78"/>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row>
    <row r="375" ht="12.75" customHeight="1">
      <c r="A375" s="27"/>
      <c r="B375" s="27"/>
      <c r="C375" s="27"/>
      <c r="D375" s="27"/>
      <c r="E375" s="27"/>
      <c r="F375" s="78"/>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row>
    <row r="376" ht="12.75" customHeight="1">
      <c r="A376" s="27"/>
      <c r="B376" s="27"/>
      <c r="C376" s="27"/>
      <c r="D376" s="27"/>
      <c r="E376" s="27"/>
      <c r="F376" s="78"/>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row>
    <row r="377" ht="12.75" customHeight="1">
      <c r="A377" s="27"/>
      <c r="B377" s="27"/>
      <c r="C377" s="27"/>
      <c r="D377" s="27"/>
      <c r="E377" s="27"/>
      <c r="F377" s="78"/>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row>
    <row r="378" ht="12.75" customHeight="1">
      <c r="A378" s="27"/>
      <c r="B378" s="27"/>
      <c r="C378" s="27"/>
      <c r="D378" s="27"/>
      <c r="E378" s="27"/>
      <c r="F378" s="78"/>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row>
    <row r="379" ht="12.75" customHeight="1">
      <c r="A379" s="27"/>
      <c r="B379" s="27"/>
      <c r="C379" s="27"/>
      <c r="D379" s="27"/>
      <c r="E379" s="27"/>
      <c r="F379" s="78"/>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row>
    <row r="380" ht="12.75" customHeight="1">
      <c r="A380" s="27"/>
      <c r="B380" s="27"/>
      <c r="C380" s="27"/>
      <c r="D380" s="27"/>
      <c r="E380" s="27"/>
      <c r="F380" s="78"/>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row>
    <row r="381" ht="12.75" customHeight="1">
      <c r="A381" s="27"/>
      <c r="B381" s="27"/>
      <c r="C381" s="27"/>
      <c r="D381" s="27"/>
      <c r="E381" s="27"/>
      <c r="F381" s="78"/>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row>
    <row r="382" ht="12.75" customHeight="1">
      <c r="A382" s="27"/>
      <c r="B382" s="27"/>
      <c r="C382" s="27"/>
      <c r="D382" s="27"/>
      <c r="E382" s="27"/>
      <c r="F382" s="78"/>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row>
    <row r="383" ht="12.75" customHeight="1">
      <c r="A383" s="27"/>
      <c r="B383" s="27"/>
      <c r="C383" s="27"/>
      <c r="D383" s="27"/>
      <c r="E383" s="27"/>
      <c r="F383" s="78"/>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row>
    <row r="384" ht="12.75" customHeight="1">
      <c r="A384" s="27"/>
      <c r="B384" s="27"/>
      <c r="C384" s="27"/>
      <c r="D384" s="27"/>
      <c r="E384" s="27"/>
      <c r="F384" s="78"/>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row>
    <row r="385" ht="12.75" customHeight="1">
      <c r="A385" s="27"/>
      <c r="B385" s="27"/>
      <c r="C385" s="27"/>
      <c r="D385" s="27"/>
      <c r="E385" s="27"/>
      <c r="F385" s="78"/>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row>
    <row r="386" ht="12.75" customHeight="1">
      <c r="A386" s="27"/>
      <c r="B386" s="27"/>
      <c r="C386" s="27"/>
      <c r="D386" s="27"/>
      <c r="E386" s="27"/>
      <c r="F386" s="78"/>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row>
    <row r="387" ht="12.75" customHeight="1">
      <c r="A387" s="27"/>
      <c r="B387" s="27"/>
      <c r="C387" s="27"/>
      <c r="D387" s="27"/>
      <c r="E387" s="27"/>
      <c r="F387" s="78"/>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row>
    <row r="388" ht="12.75" customHeight="1">
      <c r="A388" s="27"/>
      <c r="B388" s="27"/>
      <c r="C388" s="27"/>
      <c r="D388" s="27"/>
      <c r="E388" s="27"/>
      <c r="F388" s="78"/>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row>
    <row r="389" ht="12.75" customHeight="1">
      <c r="A389" s="27"/>
      <c r="B389" s="27"/>
      <c r="C389" s="27"/>
      <c r="D389" s="27"/>
      <c r="E389" s="27"/>
      <c r="F389" s="78"/>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row>
    <row r="390" ht="12.75" customHeight="1">
      <c r="A390" s="27"/>
      <c r="B390" s="27"/>
      <c r="C390" s="27"/>
      <c r="D390" s="27"/>
      <c r="E390" s="27"/>
      <c r="F390" s="78"/>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row>
    <row r="391" ht="12.75" customHeight="1">
      <c r="A391" s="27"/>
      <c r="B391" s="27"/>
      <c r="C391" s="27"/>
      <c r="D391" s="27"/>
      <c r="E391" s="27"/>
      <c r="F391" s="78"/>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row>
    <row r="392" ht="12.75" customHeight="1">
      <c r="A392" s="27"/>
      <c r="B392" s="27"/>
      <c r="C392" s="27"/>
      <c r="D392" s="27"/>
      <c r="E392" s="27"/>
      <c r="F392" s="78"/>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row>
    <row r="393" ht="12.75" customHeight="1">
      <c r="A393" s="27"/>
      <c r="B393" s="27"/>
      <c r="C393" s="27"/>
      <c r="D393" s="27"/>
      <c r="E393" s="27"/>
      <c r="F393" s="78"/>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row>
    <row r="394" ht="12.75" customHeight="1">
      <c r="A394" s="27"/>
      <c r="B394" s="27"/>
      <c r="C394" s="27"/>
      <c r="D394" s="27"/>
      <c r="E394" s="27"/>
      <c r="F394" s="78"/>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row>
    <row r="395" ht="12.75" customHeight="1">
      <c r="A395" s="27"/>
      <c r="B395" s="27"/>
      <c r="C395" s="27"/>
      <c r="D395" s="27"/>
      <c r="E395" s="27"/>
      <c r="F395" s="78"/>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row>
    <row r="396" ht="12.75" customHeight="1">
      <c r="A396" s="27"/>
      <c r="B396" s="27"/>
      <c r="C396" s="27"/>
      <c r="D396" s="27"/>
      <c r="E396" s="27"/>
      <c r="F396" s="78"/>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row>
    <row r="397" ht="12.75" customHeight="1">
      <c r="A397" s="27"/>
      <c r="B397" s="27"/>
      <c r="C397" s="27"/>
      <c r="D397" s="27"/>
      <c r="E397" s="27"/>
      <c r="F397" s="78"/>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row>
    <row r="398" ht="12.75" customHeight="1">
      <c r="A398" s="27"/>
      <c r="B398" s="27"/>
      <c r="C398" s="27"/>
      <c r="D398" s="27"/>
      <c r="E398" s="27"/>
      <c r="F398" s="78"/>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row>
    <row r="399" ht="12.75" customHeight="1">
      <c r="A399" s="27"/>
      <c r="B399" s="27"/>
      <c r="C399" s="27"/>
      <c r="D399" s="27"/>
      <c r="E399" s="27"/>
      <c r="F399" s="78"/>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row>
    <row r="400" ht="12.75" customHeight="1">
      <c r="A400" s="27"/>
      <c r="B400" s="27"/>
      <c r="C400" s="27"/>
      <c r="D400" s="27"/>
      <c r="E400" s="27"/>
      <c r="F400" s="78"/>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row>
    <row r="401" ht="12.75" customHeight="1">
      <c r="A401" s="27"/>
      <c r="B401" s="27"/>
      <c r="C401" s="27"/>
      <c r="D401" s="27"/>
      <c r="E401" s="27"/>
      <c r="F401" s="78"/>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row>
    <row r="402" ht="12.75" customHeight="1">
      <c r="A402" s="27"/>
      <c r="B402" s="27"/>
      <c r="C402" s="27"/>
      <c r="D402" s="27"/>
      <c r="E402" s="27"/>
      <c r="F402" s="78"/>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row>
    <row r="403" ht="12.75" customHeight="1">
      <c r="A403" s="27"/>
      <c r="B403" s="27"/>
      <c r="C403" s="27"/>
      <c r="D403" s="27"/>
      <c r="E403" s="27"/>
      <c r="F403" s="78"/>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row>
    <row r="404" ht="12.75" customHeight="1">
      <c r="A404" s="27"/>
      <c r="B404" s="27"/>
      <c r="C404" s="27"/>
      <c r="D404" s="27"/>
      <c r="E404" s="27"/>
      <c r="F404" s="78"/>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row>
    <row r="405" ht="12.75" customHeight="1">
      <c r="A405" s="27"/>
      <c r="B405" s="27"/>
      <c r="C405" s="27"/>
      <c r="D405" s="27"/>
      <c r="E405" s="27"/>
      <c r="F405" s="78"/>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row>
    <row r="406" ht="12.75" customHeight="1">
      <c r="A406" s="27"/>
      <c r="B406" s="27"/>
      <c r="C406" s="27"/>
      <c r="D406" s="27"/>
      <c r="E406" s="27"/>
      <c r="F406" s="78"/>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row>
    <row r="407" ht="12.75" customHeight="1">
      <c r="A407" s="27"/>
      <c r="B407" s="27"/>
      <c r="C407" s="27"/>
      <c r="D407" s="27"/>
      <c r="E407" s="27"/>
      <c r="F407" s="78"/>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row>
    <row r="408" ht="12.75" customHeight="1">
      <c r="A408" s="27"/>
      <c r="B408" s="27"/>
      <c r="C408" s="27"/>
      <c r="D408" s="27"/>
      <c r="E408" s="27"/>
      <c r="F408" s="78"/>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row>
    <row r="409" ht="12.75" customHeight="1">
      <c r="A409" s="27"/>
      <c r="B409" s="27"/>
      <c r="C409" s="27"/>
      <c r="D409" s="27"/>
      <c r="E409" s="27"/>
      <c r="F409" s="78"/>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row>
    <row r="410" ht="12.75" customHeight="1">
      <c r="A410" s="27"/>
      <c r="B410" s="27"/>
      <c r="C410" s="27"/>
      <c r="D410" s="27"/>
      <c r="E410" s="27"/>
      <c r="F410" s="78"/>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row>
    <row r="411" ht="12.75" customHeight="1">
      <c r="A411" s="27"/>
      <c r="B411" s="27"/>
      <c r="C411" s="27"/>
      <c r="D411" s="27"/>
      <c r="E411" s="27"/>
      <c r="F411" s="78"/>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row>
    <row r="412" ht="12.75" customHeight="1">
      <c r="A412" s="27"/>
      <c r="B412" s="27"/>
      <c r="C412" s="27"/>
      <c r="D412" s="27"/>
      <c r="E412" s="27"/>
      <c r="F412" s="78"/>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row>
    <row r="413" ht="12.75" customHeight="1">
      <c r="A413" s="27"/>
      <c r="B413" s="27"/>
      <c r="C413" s="27"/>
      <c r="D413" s="27"/>
      <c r="E413" s="27"/>
      <c r="F413" s="78"/>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row>
    <row r="414" ht="12.75" customHeight="1">
      <c r="A414" s="27"/>
      <c r="B414" s="27"/>
      <c r="C414" s="27"/>
      <c r="D414" s="27"/>
      <c r="E414" s="27"/>
      <c r="F414" s="78"/>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row>
    <row r="415" ht="12.75" customHeight="1">
      <c r="A415" s="27"/>
      <c r="B415" s="27"/>
      <c r="C415" s="27"/>
      <c r="D415" s="27"/>
      <c r="E415" s="27"/>
      <c r="F415" s="78"/>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row>
    <row r="416" ht="12.75" customHeight="1">
      <c r="A416" s="27"/>
      <c r="B416" s="27"/>
      <c r="C416" s="27"/>
      <c r="D416" s="27"/>
      <c r="E416" s="27"/>
      <c r="F416" s="78"/>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row>
    <row r="417" ht="12.75" customHeight="1">
      <c r="A417" s="27"/>
      <c r="B417" s="27"/>
      <c r="C417" s="27"/>
      <c r="D417" s="27"/>
      <c r="E417" s="27"/>
      <c r="F417" s="78"/>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row>
    <row r="418" ht="12.75" customHeight="1">
      <c r="A418" s="27"/>
      <c r="B418" s="27"/>
      <c r="C418" s="27"/>
      <c r="D418" s="27"/>
      <c r="E418" s="27"/>
      <c r="F418" s="78"/>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row>
    <row r="419" ht="12.75" customHeight="1">
      <c r="A419" s="27"/>
      <c r="B419" s="27"/>
      <c r="C419" s="27"/>
      <c r="D419" s="27"/>
      <c r="E419" s="27"/>
      <c r="F419" s="78"/>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row>
    <row r="420" ht="12.75" customHeight="1">
      <c r="A420" s="27"/>
      <c r="B420" s="27"/>
      <c r="C420" s="27"/>
      <c r="D420" s="27"/>
      <c r="E420" s="27"/>
      <c r="F420" s="78"/>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row>
    <row r="421" ht="12.75" customHeight="1">
      <c r="A421" s="27"/>
      <c r="B421" s="27"/>
      <c r="C421" s="27"/>
      <c r="D421" s="27"/>
      <c r="E421" s="27"/>
      <c r="F421" s="78"/>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row>
    <row r="422" ht="12.75" customHeight="1">
      <c r="A422" s="27"/>
      <c r="B422" s="27"/>
      <c r="C422" s="27"/>
      <c r="D422" s="27"/>
      <c r="E422" s="27"/>
      <c r="F422" s="78"/>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row>
    <row r="423" ht="12.75" customHeight="1">
      <c r="A423" s="27"/>
      <c r="B423" s="27"/>
      <c r="C423" s="27"/>
      <c r="D423" s="27"/>
      <c r="E423" s="27"/>
      <c r="F423" s="78"/>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row>
    <row r="424" ht="12.75" customHeight="1">
      <c r="A424" s="27"/>
      <c r="B424" s="27"/>
      <c r="C424" s="27"/>
      <c r="D424" s="27"/>
      <c r="E424" s="27"/>
      <c r="F424" s="78"/>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row>
    <row r="425" ht="12.75" customHeight="1">
      <c r="A425" s="27"/>
      <c r="B425" s="27"/>
      <c r="C425" s="27"/>
      <c r="D425" s="27"/>
      <c r="E425" s="27"/>
      <c r="F425" s="78"/>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row>
    <row r="426" ht="12.75" customHeight="1">
      <c r="A426" s="27"/>
      <c r="B426" s="27"/>
      <c r="C426" s="27"/>
      <c r="D426" s="27"/>
      <c r="E426" s="27"/>
      <c r="F426" s="78"/>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row>
    <row r="427" ht="12.75" customHeight="1">
      <c r="A427" s="27"/>
      <c r="B427" s="27"/>
      <c r="C427" s="27"/>
      <c r="D427" s="27"/>
      <c r="E427" s="27"/>
      <c r="F427" s="78"/>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row>
    <row r="428" ht="12.75" customHeight="1">
      <c r="A428" s="27"/>
      <c r="B428" s="27"/>
      <c r="C428" s="27"/>
      <c r="D428" s="27"/>
      <c r="E428" s="27"/>
      <c r="F428" s="78"/>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row>
    <row r="429" ht="12.75" customHeight="1">
      <c r="A429" s="27"/>
      <c r="B429" s="27"/>
      <c r="C429" s="27"/>
      <c r="D429" s="27"/>
      <c r="E429" s="27"/>
      <c r="F429" s="78"/>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row>
    <row r="430" ht="12.75" customHeight="1">
      <c r="A430" s="27"/>
      <c r="B430" s="27"/>
      <c r="C430" s="27"/>
      <c r="D430" s="27"/>
      <c r="E430" s="27"/>
      <c r="F430" s="78"/>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row>
    <row r="431" ht="12.75" customHeight="1">
      <c r="A431" s="27"/>
      <c r="B431" s="27"/>
      <c r="C431" s="27"/>
      <c r="D431" s="27"/>
      <c r="E431" s="27"/>
      <c r="F431" s="78"/>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row>
    <row r="432" ht="12.75" customHeight="1">
      <c r="A432" s="27"/>
      <c r="B432" s="27"/>
      <c r="C432" s="27"/>
      <c r="D432" s="27"/>
      <c r="E432" s="27"/>
      <c r="F432" s="78"/>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row>
    <row r="433" ht="12.75" customHeight="1">
      <c r="A433" s="27"/>
      <c r="B433" s="27"/>
      <c r="C433" s="27"/>
      <c r="D433" s="27"/>
      <c r="E433" s="27"/>
      <c r="F433" s="78"/>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row>
    <row r="434" ht="12.75" customHeight="1">
      <c r="A434" s="27"/>
      <c r="B434" s="27"/>
      <c r="C434" s="27"/>
      <c r="D434" s="27"/>
      <c r="E434" s="27"/>
      <c r="F434" s="78"/>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row>
    <row r="435" ht="12.75" customHeight="1">
      <c r="A435" s="27"/>
      <c r="B435" s="27"/>
      <c r="C435" s="27"/>
      <c r="D435" s="27"/>
      <c r="E435" s="27"/>
      <c r="F435" s="78"/>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row>
    <row r="436" ht="12.75" customHeight="1">
      <c r="A436" s="27"/>
      <c r="B436" s="27"/>
      <c r="C436" s="27"/>
      <c r="D436" s="27"/>
      <c r="E436" s="27"/>
      <c r="F436" s="78"/>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row>
    <row r="437" ht="12.75" customHeight="1">
      <c r="A437" s="27"/>
      <c r="B437" s="27"/>
      <c r="C437" s="27"/>
      <c r="D437" s="27"/>
      <c r="E437" s="27"/>
      <c r="F437" s="78"/>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row>
    <row r="438" ht="12.75" customHeight="1">
      <c r="A438" s="27"/>
      <c r="B438" s="27"/>
      <c r="C438" s="27"/>
      <c r="D438" s="27"/>
      <c r="E438" s="27"/>
      <c r="F438" s="78"/>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row>
    <row r="439" ht="12.75" customHeight="1">
      <c r="A439" s="27"/>
      <c r="B439" s="27"/>
      <c r="C439" s="27"/>
      <c r="D439" s="27"/>
      <c r="E439" s="27"/>
      <c r="F439" s="78"/>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row>
    <row r="440" ht="12.75" customHeight="1">
      <c r="A440" s="27"/>
      <c r="B440" s="27"/>
      <c r="C440" s="27"/>
      <c r="D440" s="27"/>
      <c r="E440" s="27"/>
      <c r="F440" s="78"/>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row>
    <row r="441" ht="12.75" customHeight="1">
      <c r="A441" s="27"/>
      <c r="B441" s="27"/>
      <c r="C441" s="27"/>
      <c r="D441" s="27"/>
      <c r="E441" s="27"/>
      <c r="F441" s="78"/>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row>
    <row r="442" ht="12.75" customHeight="1">
      <c r="A442" s="27"/>
      <c r="B442" s="27"/>
      <c r="C442" s="27"/>
      <c r="D442" s="27"/>
      <c r="E442" s="27"/>
      <c r="F442" s="78"/>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row>
    <row r="443" ht="12.75" customHeight="1">
      <c r="A443" s="27"/>
      <c r="B443" s="27"/>
      <c r="C443" s="27"/>
      <c r="D443" s="27"/>
      <c r="E443" s="27"/>
      <c r="F443" s="78"/>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row>
    <row r="444" ht="12.75" customHeight="1">
      <c r="A444" s="27"/>
      <c r="B444" s="27"/>
      <c r="C444" s="27"/>
      <c r="D444" s="27"/>
      <c r="E444" s="27"/>
      <c r="F444" s="78"/>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row>
    <row r="445" ht="12.75" customHeight="1">
      <c r="A445" s="27"/>
      <c r="B445" s="27"/>
      <c r="C445" s="27"/>
      <c r="D445" s="27"/>
      <c r="E445" s="27"/>
      <c r="F445" s="78"/>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row>
    <row r="446" ht="12.75" customHeight="1">
      <c r="A446" s="27"/>
      <c r="B446" s="27"/>
      <c r="C446" s="27"/>
      <c r="D446" s="27"/>
      <c r="E446" s="27"/>
      <c r="F446" s="78"/>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row>
    <row r="447" ht="12.75" customHeight="1">
      <c r="A447" s="27"/>
      <c r="B447" s="27"/>
      <c r="C447" s="27"/>
      <c r="D447" s="27"/>
      <c r="E447" s="27"/>
      <c r="F447" s="78"/>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row>
    <row r="448" ht="12.75" customHeight="1">
      <c r="A448" s="27"/>
      <c r="B448" s="27"/>
      <c r="C448" s="27"/>
      <c r="D448" s="27"/>
      <c r="E448" s="27"/>
      <c r="F448" s="78"/>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row>
    <row r="449" ht="12.75" customHeight="1">
      <c r="A449" s="27"/>
      <c r="B449" s="27"/>
      <c r="C449" s="27"/>
      <c r="D449" s="27"/>
      <c r="E449" s="27"/>
      <c r="F449" s="78"/>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row>
    <row r="450" ht="12.75" customHeight="1">
      <c r="A450" s="27"/>
      <c r="B450" s="27"/>
      <c r="C450" s="27"/>
      <c r="D450" s="27"/>
      <c r="E450" s="27"/>
      <c r="F450" s="78"/>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row>
    <row r="451" ht="12.75" customHeight="1">
      <c r="A451" s="27"/>
      <c r="B451" s="27"/>
      <c r="C451" s="27"/>
      <c r="D451" s="27"/>
      <c r="E451" s="27"/>
      <c r="F451" s="78"/>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row>
    <row r="452" ht="12.75" customHeight="1">
      <c r="A452" s="27"/>
      <c r="B452" s="27"/>
      <c r="C452" s="27"/>
      <c r="D452" s="27"/>
      <c r="E452" s="27"/>
      <c r="F452" s="78"/>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row>
    <row r="453" ht="12.75" customHeight="1">
      <c r="A453" s="27"/>
      <c r="B453" s="27"/>
      <c r="C453" s="27"/>
      <c r="D453" s="27"/>
      <c r="E453" s="27"/>
      <c r="F453" s="78"/>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row>
    <row r="454" ht="12.75" customHeight="1">
      <c r="A454" s="27"/>
      <c r="B454" s="27"/>
      <c r="C454" s="27"/>
      <c r="D454" s="27"/>
      <c r="E454" s="27"/>
      <c r="F454" s="78"/>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row>
    <row r="455" ht="12.75" customHeight="1">
      <c r="A455" s="27"/>
      <c r="B455" s="27"/>
      <c r="C455" s="27"/>
      <c r="D455" s="27"/>
      <c r="E455" s="27"/>
      <c r="F455" s="78"/>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row>
    <row r="456" ht="12.75" customHeight="1">
      <c r="A456" s="27"/>
      <c r="B456" s="27"/>
      <c r="C456" s="27"/>
      <c r="D456" s="27"/>
      <c r="E456" s="27"/>
      <c r="F456" s="78"/>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row>
    <row r="457" ht="12.75" customHeight="1">
      <c r="A457" s="27"/>
      <c r="B457" s="27"/>
      <c r="C457" s="27"/>
      <c r="D457" s="27"/>
      <c r="E457" s="27"/>
      <c r="F457" s="78"/>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row>
    <row r="458" ht="12.75" customHeight="1">
      <c r="A458" s="27"/>
      <c r="B458" s="27"/>
      <c r="C458" s="27"/>
      <c r="D458" s="27"/>
      <c r="E458" s="27"/>
      <c r="F458" s="78"/>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row>
    <row r="459" ht="12.75" customHeight="1">
      <c r="A459" s="27"/>
      <c r="B459" s="27"/>
      <c r="C459" s="27"/>
      <c r="D459" s="27"/>
      <c r="E459" s="27"/>
      <c r="F459" s="78"/>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row>
    <row r="460" ht="12.75" customHeight="1">
      <c r="A460" s="27"/>
      <c r="B460" s="27"/>
      <c r="C460" s="27"/>
      <c r="D460" s="27"/>
      <c r="E460" s="27"/>
      <c r="F460" s="78"/>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row>
    <row r="461" ht="12.75" customHeight="1">
      <c r="A461" s="27"/>
      <c r="B461" s="27"/>
      <c r="C461" s="27"/>
      <c r="D461" s="27"/>
      <c r="E461" s="27"/>
      <c r="F461" s="78"/>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row>
    <row r="462" ht="12.75" customHeight="1">
      <c r="A462" s="27"/>
      <c r="B462" s="27"/>
      <c r="C462" s="27"/>
      <c r="D462" s="27"/>
      <c r="E462" s="27"/>
      <c r="F462" s="78"/>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row>
    <row r="463" ht="12.75" customHeight="1">
      <c r="A463" s="27"/>
      <c r="B463" s="27"/>
      <c r="C463" s="27"/>
      <c r="D463" s="27"/>
      <c r="E463" s="27"/>
      <c r="F463" s="78"/>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row>
    <row r="464" ht="12.75" customHeight="1">
      <c r="A464" s="27"/>
      <c r="B464" s="27"/>
      <c r="C464" s="27"/>
      <c r="D464" s="27"/>
      <c r="E464" s="27"/>
      <c r="F464" s="78"/>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row>
    <row r="465" ht="12.75" customHeight="1">
      <c r="A465" s="27"/>
      <c r="B465" s="27"/>
      <c r="C465" s="27"/>
      <c r="D465" s="27"/>
      <c r="E465" s="27"/>
      <c r="F465" s="78"/>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row>
    <row r="466" ht="12.75" customHeight="1">
      <c r="A466" s="27"/>
      <c r="B466" s="27"/>
      <c r="C466" s="27"/>
      <c r="D466" s="27"/>
      <c r="E466" s="27"/>
      <c r="F466" s="78"/>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row>
    <row r="467" ht="12.75" customHeight="1">
      <c r="A467" s="27"/>
      <c r="B467" s="27"/>
      <c r="C467" s="27"/>
      <c r="D467" s="27"/>
      <c r="E467" s="27"/>
      <c r="F467" s="78"/>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row>
    <row r="468" ht="12.75" customHeight="1">
      <c r="A468" s="27"/>
      <c r="B468" s="27"/>
      <c r="C468" s="27"/>
      <c r="D468" s="27"/>
      <c r="E468" s="27"/>
      <c r="F468" s="78"/>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row>
    <row r="469" ht="12.75" customHeight="1">
      <c r="A469" s="27"/>
      <c r="B469" s="27"/>
      <c r="C469" s="27"/>
      <c r="D469" s="27"/>
      <c r="E469" s="27"/>
      <c r="F469" s="78"/>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row>
    <row r="470" ht="12.75" customHeight="1">
      <c r="A470" s="27"/>
      <c r="B470" s="27"/>
      <c r="C470" s="27"/>
      <c r="D470" s="27"/>
      <c r="E470" s="27"/>
      <c r="F470" s="78"/>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row>
    <row r="471" ht="12.75" customHeight="1">
      <c r="A471" s="27"/>
      <c r="B471" s="27"/>
      <c r="C471" s="27"/>
      <c r="D471" s="27"/>
      <c r="E471" s="27"/>
      <c r="F471" s="78"/>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row>
    <row r="472" ht="12.75" customHeight="1">
      <c r="A472" s="27"/>
      <c r="B472" s="27"/>
      <c r="C472" s="27"/>
      <c r="D472" s="27"/>
      <c r="E472" s="27"/>
      <c r="F472" s="78"/>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row>
    <row r="473" ht="12.75" customHeight="1">
      <c r="A473" s="27"/>
      <c r="B473" s="27"/>
      <c r="C473" s="27"/>
      <c r="D473" s="27"/>
      <c r="E473" s="27"/>
      <c r="F473" s="78"/>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row>
    <row r="474" ht="12.75" customHeight="1">
      <c r="A474" s="27"/>
      <c r="B474" s="27"/>
      <c r="C474" s="27"/>
      <c r="D474" s="27"/>
      <c r="E474" s="27"/>
      <c r="F474" s="78"/>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row>
    <row r="475" ht="12.75" customHeight="1">
      <c r="A475" s="27"/>
      <c r="B475" s="27"/>
      <c r="C475" s="27"/>
      <c r="D475" s="27"/>
      <c r="E475" s="27"/>
      <c r="F475" s="78"/>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row>
    <row r="476" ht="12.75" customHeight="1">
      <c r="A476" s="27"/>
      <c r="B476" s="27"/>
      <c r="C476" s="27"/>
      <c r="D476" s="27"/>
      <c r="E476" s="27"/>
      <c r="F476" s="78"/>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row>
    <row r="477" ht="12.75" customHeight="1">
      <c r="A477" s="27"/>
      <c r="B477" s="27"/>
      <c r="C477" s="27"/>
      <c r="D477" s="27"/>
      <c r="E477" s="27"/>
      <c r="F477" s="78"/>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row>
    <row r="478" ht="12.75" customHeight="1">
      <c r="A478" s="27"/>
      <c r="B478" s="27"/>
      <c r="C478" s="27"/>
      <c r="D478" s="27"/>
      <c r="E478" s="27"/>
      <c r="F478" s="78"/>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row>
    <row r="479" ht="12.75" customHeight="1">
      <c r="A479" s="27"/>
      <c r="B479" s="27"/>
      <c r="C479" s="27"/>
      <c r="D479" s="27"/>
      <c r="E479" s="27"/>
      <c r="F479" s="78"/>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row>
    <row r="480" ht="12.75" customHeight="1">
      <c r="A480" s="27"/>
      <c r="B480" s="27"/>
      <c r="C480" s="27"/>
      <c r="D480" s="27"/>
      <c r="E480" s="27"/>
      <c r="F480" s="78"/>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row>
    <row r="481" ht="12.75" customHeight="1">
      <c r="A481" s="27"/>
      <c r="B481" s="27"/>
      <c r="C481" s="27"/>
      <c r="D481" s="27"/>
      <c r="E481" s="27"/>
      <c r="F481" s="78"/>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row>
    <row r="482" ht="12.75" customHeight="1">
      <c r="A482" s="27"/>
      <c r="B482" s="27"/>
      <c r="C482" s="27"/>
      <c r="D482" s="27"/>
      <c r="E482" s="27"/>
      <c r="F482" s="78"/>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row>
    <row r="483" ht="12.75" customHeight="1">
      <c r="A483" s="27"/>
      <c r="B483" s="27"/>
      <c r="C483" s="27"/>
      <c r="D483" s="27"/>
      <c r="E483" s="27"/>
      <c r="F483" s="78"/>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row>
    <row r="484" ht="12.75" customHeight="1">
      <c r="A484" s="27"/>
      <c r="B484" s="27"/>
      <c r="C484" s="27"/>
      <c r="D484" s="27"/>
      <c r="E484" s="27"/>
      <c r="F484" s="78"/>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row>
    <row r="485" ht="12.75" customHeight="1">
      <c r="A485" s="27"/>
      <c r="B485" s="27"/>
      <c r="C485" s="27"/>
      <c r="D485" s="27"/>
      <c r="E485" s="27"/>
      <c r="F485" s="78"/>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row>
    <row r="486" ht="12.75" customHeight="1">
      <c r="A486" s="27"/>
      <c r="B486" s="27"/>
      <c r="C486" s="27"/>
      <c r="D486" s="27"/>
      <c r="E486" s="27"/>
      <c r="F486" s="78"/>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row>
    <row r="487" ht="12.75" customHeight="1">
      <c r="A487" s="27"/>
      <c r="B487" s="27"/>
      <c r="C487" s="27"/>
      <c r="D487" s="27"/>
      <c r="E487" s="27"/>
      <c r="F487" s="78"/>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row>
    <row r="488" ht="12.75" customHeight="1">
      <c r="A488" s="27"/>
      <c r="B488" s="27"/>
      <c r="C488" s="27"/>
      <c r="D488" s="27"/>
      <c r="E488" s="27"/>
      <c r="F488" s="78"/>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row>
    <row r="489" ht="12.75" customHeight="1">
      <c r="A489" s="27"/>
      <c r="B489" s="27"/>
      <c r="C489" s="27"/>
      <c r="D489" s="27"/>
      <c r="E489" s="27"/>
      <c r="F489" s="78"/>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row>
    <row r="490" ht="12.75" customHeight="1">
      <c r="A490" s="27"/>
      <c r="B490" s="27"/>
      <c r="C490" s="27"/>
      <c r="D490" s="27"/>
      <c r="E490" s="27"/>
      <c r="F490" s="78"/>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row>
    <row r="491" ht="12.75" customHeight="1">
      <c r="A491" s="27"/>
      <c r="B491" s="27"/>
      <c r="C491" s="27"/>
      <c r="D491" s="27"/>
      <c r="E491" s="27"/>
      <c r="F491" s="78"/>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row>
    <row r="492" ht="12.75" customHeight="1">
      <c r="A492" s="27"/>
      <c r="B492" s="27"/>
      <c r="C492" s="27"/>
      <c r="D492" s="27"/>
      <c r="E492" s="27"/>
      <c r="F492" s="78"/>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row>
    <row r="493" ht="12.75" customHeight="1">
      <c r="A493" s="27"/>
      <c r="B493" s="27"/>
      <c r="C493" s="27"/>
      <c r="D493" s="27"/>
      <c r="E493" s="27"/>
      <c r="F493" s="78"/>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row>
    <row r="494" ht="12.75" customHeight="1">
      <c r="A494" s="27"/>
      <c r="B494" s="27"/>
      <c r="C494" s="27"/>
      <c r="D494" s="27"/>
      <c r="E494" s="27"/>
      <c r="F494" s="78"/>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row>
    <row r="495" ht="12.75" customHeight="1">
      <c r="A495" s="27"/>
      <c r="B495" s="27"/>
      <c r="C495" s="27"/>
      <c r="D495" s="27"/>
      <c r="E495" s="27"/>
      <c r="F495" s="78"/>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row>
    <row r="496" ht="12.75" customHeight="1">
      <c r="A496" s="27"/>
      <c r="B496" s="27"/>
      <c r="C496" s="27"/>
      <c r="D496" s="27"/>
      <c r="E496" s="27"/>
      <c r="F496" s="78"/>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row>
    <row r="497" ht="12.75" customHeight="1">
      <c r="A497" s="27"/>
      <c r="B497" s="27"/>
      <c r="C497" s="27"/>
      <c r="D497" s="27"/>
      <c r="E497" s="27"/>
      <c r="F497" s="78"/>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row>
    <row r="498" ht="12.75" customHeight="1">
      <c r="A498" s="27"/>
      <c r="B498" s="27"/>
      <c r="C498" s="27"/>
      <c r="D498" s="27"/>
      <c r="E498" s="27"/>
      <c r="F498" s="78"/>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row>
    <row r="499" ht="12.75" customHeight="1">
      <c r="A499" s="27"/>
      <c r="B499" s="27"/>
      <c r="C499" s="27"/>
      <c r="D499" s="27"/>
      <c r="E499" s="27"/>
      <c r="F499" s="78"/>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row>
    <row r="500" ht="12.75" customHeight="1">
      <c r="A500" s="27"/>
      <c r="B500" s="27"/>
      <c r="C500" s="27"/>
      <c r="D500" s="27"/>
      <c r="E500" s="27"/>
      <c r="F500" s="78"/>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row>
    <row r="501" ht="12.75" customHeight="1">
      <c r="A501" s="27"/>
      <c r="B501" s="27"/>
      <c r="C501" s="27"/>
      <c r="D501" s="27"/>
      <c r="E501" s="27"/>
      <c r="F501" s="78"/>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row>
    <row r="502" ht="12.75" customHeight="1">
      <c r="A502" s="27"/>
      <c r="B502" s="27"/>
      <c r="C502" s="27"/>
      <c r="D502" s="27"/>
      <c r="E502" s="27"/>
      <c r="F502" s="78"/>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row>
    <row r="503" ht="12.75" customHeight="1">
      <c r="A503" s="27"/>
      <c r="B503" s="27"/>
      <c r="C503" s="27"/>
      <c r="D503" s="27"/>
      <c r="E503" s="27"/>
      <c r="F503" s="78"/>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row>
    <row r="504" ht="12.75" customHeight="1">
      <c r="A504" s="27"/>
      <c r="B504" s="27"/>
      <c r="C504" s="27"/>
      <c r="D504" s="27"/>
      <c r="E504" s="27"/>
      <c r="F504" s="78"/>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row>
    <row r="505" ht="12.75" customHeight="1">
      <c r="A505" s="27"/>
      <c r="B505" s="27"/>
      <c r="C505" s="27"/>
      <c r="D505" s="27"/>
      <c r="E505" s="27"/>
      <c r="F505" s="78"/>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row>
    <row r="506" ht="12.75" customHeight="1">
      <c r="A506" s="27"/>
      <c r="B506" s="27"/>
      <c r="C506" s="27"/>
      <c r="D506" s="27"/>
      <c r="E506" s="27"/>
      <c r="F506" s="78"/>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row>
    <row r="507" ht="12.75" customHeight="1">
      <c r="A507" s="27"/>
      <c r="B507" s="27"/>
      <c r="C507" s="27"/>
      <c r="D507" s="27"/>
      <c r="E507" s="27"/>
      <c r="F507" s="78"/>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row>
    <row r="508" ht="12.75" customHeight="1">
      <c r="A508" s="27"/>
      <c r="B508" s="27"/>
      <c r="C508" s="27"/>
      <c r="D508" s="27"/>
      <c r="E508" s="27"/>
      <c r="F508" s="78"/>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row>
    <row r="509" ht="12.75" customHeight="1">
      <c r="A509" s="27"/>
      <c r="B509" s="27"/>
      <c r="C509" s="27"/>
      <c r="D509" s="27"/>
      <c r="E509" s="27"/>
      <c r="F509" s="78"/>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row>
    <row r="510" ht="12.75" customHeight="1">
      <c r="A510" s="27"/>
      <c r="B510" s="27"/>
      <c r="C510" s="27"/>
      <c r="D510" s="27"/>
      <c r="E510" s="27"/>
      <c r="F510" s="78"/>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row>
    <row r="511" ht="12.75" customHeight="1">
      <c r="A511" s="27"/>
      <c r="B511" s="27"/>
      <c r="C511" s="27"/>
      <c r="D511" s="27"/>
      <c r="E511" s="27"/>
      <c r="F511" s="78"/>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row>
    <row r="512" ht="12.75" customHeight="1">
      <c r="A512" s="27"/>
      <c r="B512" s="27"/>
      <c r="C512" s="27"/>
      <c r="D512" s="27"/>
      <c r="E512" s="27"/>
      <c r="F512" s="78"/>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row>
    <row r="513" ht="12.75" customHeight="1">
      <c r="A513" s="27"/>
      <c r="B513" s="27"/>
      <c r="C513" s="27"/>
      <c r="D513" s="27"/>
      <c r="E513" s="27"/>
      <c r="F513" s="78"/>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row>
    <row r="514" ht="12.75" customHeight="1">
      <c r="A514" s="27"/>
      <c r="B514" s="27"/>
      <c r="C514" s="27"/>
      <c r="D514" s="27"/>
      <c r="E514" s="27"/>
      <c r="F514" s="78"/>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row>
    <row r="515" ht="12.75" customHeight="1">
      <c r="A515" s="27"/>
      <c r="B515" s="27"/>
      <c r="C515" s="27"/>
      <c r="D515" s="27"/>
      <c r="E515" s="27"/>
      <c r="F515" s="78"/>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row>
    <row r="516" ht="12.75" customHeight="1">
      <c r="A516" s="27"/>
      <c r="B516" s="27"/>
      <c r="C516" s="27"/>
      <c r="D516" s="27"/>
      <c r="E516" s="27"/>
      <c r="F516" s="78"/>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row>
    <row r="517" ht="12.75" customHeight="1">
      <c r="A517" s="27"/>
      <c r="B517" s="27"/>
      <c r="C517" s="27"/>
      <c r="D517" s="27"/>
      <c r="E517" s="27"/>
      <c r="F517" s="78"/>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row>
    <row r="518" ht="12.75" customHeight="1">
      <c r="A518" s="27"/>
      <c r="B518" s="27"/>
      <c r="C518" s="27"/>
      <c r="D518" s="27"/>
      <c r="E518" s="27"/>
      <c r="F518" s="78"/>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row>
    <row r="519" ht="12.75" customHeight="1">
      <c r="A519" s="27"/>
      <c r="B519" s="27"/>
      <c r="C519" s="27"/>
      <c r="D519" s="27"/>
      <c r="E519" s="27"/>
      <c r="F519" s="78"/>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row>
    <row r="520" ht="12.75" customHeight="1">
      <c r="A520" s="27"/>
      <c r="B520" s="27"/>
      <c r="C520" s="27"/>
      <c r="D520" s="27"/>
      <c r="E520" s="27"/>
      <c r="F520" s="78"/>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row>
    <row r="521" ht="12.75" customHeight="1">
      <c r="A521" s="27"/>
      <c r="B521" s="27"/>
      <c r="C521" s="27"/>
      <c r="D521" s="27"/>
      <c r="E521" s="27"/>
      <c r="F521" s="78"/>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row>
    <row r="522" ht="12.75" customHeight="1">
      <c r="A522" s="27"/>
      <c r="B522" s="27"/>
      <c r="C522" s="27"/>
      <c r="D522" s="27"/>
      <c r="E522" s="27"/>
      <c r="F522" s="78"/>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row>
    <row r="523" ht="12.75" customHeight="1">
      <c r="A523" s="27"/>
      <c r="B523" s="27"/>
      <c r="C523" s="27"/>
      <c r="D523" s="27"/>
      <c r="E523" s="27"/>
      <c r="F523" s="78"/>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row>
    <row r="524" ht="12.75" customHeight="1">
      <c r="A524" s="27"/>
      <c r="B524" s="27"/>
      <c r="C524" s="27"/>
      <c r="D524" s="27"/>
      <c r="E524" s="27"/>
      <c r="F524" s="78"/>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row>
    <row r="525" ht="12.75" customHeight="1">
      <c r="A525" s="27"/>
      <c r="B525" s="27"/>
      <c r="C525" s="27"/>
      <c r="D525" s="27"/>
      <c r="E525" s="27"/>
      <c r="F525" s="78"/>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row>
    <row r="526" ht="12.75" customHeight="1">
      <c r="A526" s="27"/>
      <c r="B526" s="27"/>
      <c r="C526" s="27"/>
      <c r="D526" s="27"/>
      <c r="E526" s="27"/>
      <c r="F526" s="78"/>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row>
    <row r="527" ht="12.75" customHeight="1">
      <c r="A527" s="27"/>
      <c r="B527" s="27"/>
      <c r="C527" s="27"/>
      <c r="D527" s="27"/>
      <c r="E527" s="27"/>
      <c r="F527" s="78"/>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row>
    <row r="528" ht="12.75" customHeight="1">
      <c r="A528" s="27"/>
      <c r="B528" s="27"/>
      <c r="C528" s="27"/>
      <c r="D528" s="27"/>
      <c r="E528" s="27"/>
      <c r="F528" s="78"/>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row>
    <row r="529" ht="12.75" customHeight="1">
      <c r="A529" s="27"/>
      <c r="B529" s="27"/>
      <c r="C529" s="27"/>
      <c r="D529" s="27"/>
      <c r="E529" s="27"/>
      <c r="F529" s="78"/>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row>
    <row r="530" ht="12.75" customHeight="1">
      <c r="A530" s="27"/>
      <c r="B530" s="27"/>
      <c r="C530" s="27"/>
      <c r="D530" s="27"/>
      <c r="E530" s="27"/>
      <c r="F530" s="78"/>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row>
    <row r="531" ht="12.75" customHeight="1">
      <c r="A531" s="27"/>
      <c r="B531" s="27"/>
      <c r="C531" s="27"/>
      <c r="D531" s="27"/>
      <c r="E531" s="27"/>
      <c r="F531" s="78"/>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row>
    <row r="532" ht="12.75" customHeight="1">
      <c r="A532" s="27"/>
      <c r="B532" s="27"/>
      <c r="C532" s="27"/>
      <c r="D532" s="27"/>
      <c r="E532" s="27"/>
      <c r="F532" s="78"/>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row>
    <row r="533" ht="12.75" customHeight="1">
      <c r="A533" s="27"/>
      <c r="B533" s="27"/>
      <c r="C533" s="27"/>
      <c r="D533" s="27"/>
      <c r="E533" s="27"/>
      <c r="F533" s="78"/>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row>
    <row r="534" ht="12.75" customHeight="1">
      <c r="A534" s="27"/>
      <c r="B534" s="27"/>
      <c r="C534" s="27"/>
      <c r="D534" s="27"/>
      <c r="E534" s="27"/>
      <c r="F534" s="78"/>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row>
    <row r="535" ht="12.75" customHeight="1">
      <c r="A535" s="27"/>
      <c r="B535" s="27"/>
      <c r="C535" s="27"/>
      <c r="D535" s="27"/>
      <c r="E535" s="27"/>
      <c r="F535" s="78"/>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row>
    <row r="536" ht="12.75" customHeight="1">
      <c r="A536" s="27"/>
      <c r="B536" s="27"/>
      <c r="C536" s="27"/>
      <c r="D536" s="27"/>
      <c r="E536" s="27"/>
      <c r="F536" s="78"/>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row>
    <row r="537" ht="12.75" customHeight="1">
      <c r="A537" s="27"/>
      <c r="B537" s="27"/>
      <c r="C537" s="27"/>
      <c r="D537" s="27"/>
      <c r="E537" s="27"/>
      <c r="F537" s="78"/>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row>
    <row r="538" ht="12.75" customHeight="1">
      <c r="A538" s="27"/>
      <c r="B538" s="27"/>
      <c r="C538" s="27"/>
      <c r="D538" s="27"/>
      <c r="E538" s="27"/>
      <c r="F538" s="78"/>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row>
    <row r="539" ht="12.75" customHeight="1">
      <c r="A539" s="27"/>
      <c r="B539" s="27"/>
      <c r="C539" s="27"/>
      <c r="D539" s="27"/>
      <c r="E539" s="27"/>
      <c r="F539" s="78"/>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row>
    <row r="540" ht="12.75" customHeight="1">
      <c r="A540" s="27"/>
      <c r="B540" s="27"/>
      <c r="C540" s="27"/>
      <c r="D540" s="27"/>
      <c r="E540" s="27"/>
      <c r="F540" s="78"/>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row>
    <row r="541" ht="12.75" customHeight="1">
      <c r="A541" s="27"/>
      <c r="B541" s="27"/>
      <c r="C541" s="27"/>
      <c r="D541" s="27"/>
      <c r="E541" s="27"/>
      <c r="F541" s="78"/>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row>
    <row r="542" ht="12.75" customHeight="1">
      <c r="A542" s="27"/>
      <c r="B542" s="27"/>
      <c r="C542" s="27"/>
      <c r="D542" s="27"/>
      <c r="E542" s="27"/>
      <c r="F542" s="78"/>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row>
    <row r="543" ht="12.75" customHeight="1">
      <c r="A543" s="27"/>
      <c r="B543" s="27"/>
      <c r="C543" s="27"/>
      <c r="D543" s="27"/>
      <c r="E543" s="27"/>
      <c r="F543" s="78"/>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row>
    <row r="544" ht="12.75" customHeight="1">
      <c r="A544" s="27"/>
      <c r="B544" s="27"/>
      <c r="C544" s="27"/>
      <c r="D544" s="27"/>
      <c r="E544" s="27"/>
      <c r="F544" s="78"/>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row>
    <row r="545" ht="12.75" customHeight="1">
      <c r="A545" s="27"/>
      <c r="B545" s="27"/>
      <c r="C545" s="27"/>
      <c r="D545" s="27"/>
      <c r="E545" s="27"/>
      <c r="F545" s="78"/>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row>
    <row r="546" ht="12.75" customHeight="1">
      <c r="A546" s="27"/>
      <c r="B546" s="27"/>
      <c r="C546" s="27"/>
      <c r="D546" s="27"/>
      <c r="E546" s="27"/>
      <c r="F546" s="78"/>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row>
    <row r="547" ht="12.75" customHeight="1">
      <c r="A547" s="27"/>
      <c r="B547" s="27"/>
      <c r="C547" s="27"/>
      <c r="D547" s="27"/>
      <c r="E547" s="27"/>
      <c r="F547" s="78"/>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row>
    <row r="548" ht="12.75" customHeight="1">
      <c r="A548" s="27"/>
      <c r="B548" s="27"/>
      <c r="C548" s="27"/>
      <c r="D548" s="27"/>
      <c r="E548" s="27"/>
      <c r="F548" s="78"/>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row>
    <row r="549" ht="12.75" customHeight="1">
      <c r="A549" s="27"/>
      <c r="B549" s="27"/>
      <c r="C549" s="27"/>
      <c r="D549" s="27"/>
      <c r="E549" s="27"/>
      <c r="F549" s="78"/>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row>
    <row r="550" ht="12.75" customHeight="1">
      <c r="A550" s="27"/>
      <c r="B550" s="27"/>
      <c r="C550" s="27"/>
      <c r="D550" s="27"/>
      <c r="E550" s="27"/>
      <c r="F550" s="78"/>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row>
    <row r="551" ht="12.75" customHeight="1">
      <c r="A551" s="27"/>
      <c r="B551" s="27"/>
      <c r="C551" s="27"/>
      <c r="D551" s="27"/>
      <c r="E551" s="27"/>
      <c r="F551" s="78"/>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row>
    <row r="552" ht="12.75" customHeight="1">
      <c r="A552" s="27"/>
      <c r="B552" s="27"/>
      <c r="C552" s="27"/>
      <c r="D552" s="27"/>
      <c r="E552" s="27"/>
      <c r="F552" s="78"/>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row>
    <row r="553" ht="12.75" customHeight="1">
      <c r="A553" s="27"/>
      <c r="B553" s="27"/>
      <c r="C553" s="27"/>
      <c r="D553" s="27"/>
      <c r="E553" s="27"/>
      <c r="F553" s="78"/>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row>
    <row r="554" ht="12.75" customHeight="1">
      <c r="A554" s="27"/>
      <c r="B554" s="27"/>
      <c r="C554" s="27"/>
      <c r="D554" s="27"/>
      <c r="E554" s="27"/>
      <c r="F554" s="78"/>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row>
    <row r="555" ht="12.75" customHeight="1">
      <c r="A555" s="27"/>
      <c r="B555" s="27"/>
      <c r="C555" s="27"/>
      <c r="D555" s="27"/>
      <c r="E555" s="27"/>
      <c r="F555" s="78"/>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row>
    <row r="556" ht="12.75" customHeight="1">
      <c r="A556" s="27"/>
      <c r="B556" s="27"/>
      <c r="C556" s="27"/>
      <c r="D556" s="27"/>
      <c r="E556" s="27"/>
      <c r="F556" s="78"/>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row>
    <row r="557" ht="12.75" customHeight="1">
      <c r="A557" s="27"/>
      <c r="B557" s="27"/>
      <c r="C557" s="27"/>
      <c r="D557" s="27"/>
      <c r="E557" s="27"/>
      <c r="F557" s="78"/>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row>
    <row r="558" ht="12.75" customHeight="1">
      <c r="A558" s="27"/>
      <c r="B558" s="27"/>
      <c r="C558" s="27"/>
      <c r="D558" s="27"/>
      <c r="E558" s="27"/>
      <c r="F558" s="78"/>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row>
    <row r="559" ht="12.75" customHeight="1">
      <c r="A559" s="27"/>
      <c r="B559" s="27"/>
      <c r="C559" s="27"/>
      <c r="D559" s="27"/>
      <c r="E559" s="27"/>
      <c r="F559" s="78"/>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row>
    <row r="560" ht="12.75" customHeight="1">
      <c r="A560" s="27"/>
      <c r="B560" s="27"/>
      <c r="C560" s="27"/>
      <c r="D560" s="27"/>
      <c r="E560" s="27"/>
      <c r="F560" s="78"/>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row>
    <row r="561" ht="12.75" customHeight="1">
      <c r="A561" s="27"/>
      <c r="B561" s="27"/>
      <c r="C561" s="27"/>
      <c r="D561" s="27"/>
      <c r="E561" s="27"/>
      <c r="F561" s="78"/>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row>
    <row r="562" ht="12.75" customHeight="1">
      <c r="A562" s="27"/>
      <c r="B562" s="27"/>
      <c r="C562" s="27"/>
      <c r="D562" s="27"/>
      <c r="E562" s="27"/>
      <c r="F562" s="78"/>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row>
    <row r="563" ht="12.75" customHeight="1">
      <c r="A563" s="27"/>
      <c r="B563" s="27"/>
      <c r="C563" s="27"/>
      <c r="D563" s="27"/>
      <c r="E563" s="27"/>
      <c r="F563" s="78"/>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row>
    <row r="564" ht="12.75" customHeight="1">
      <c r="A564" s="27"/>
      <c r="B564" s="27"/>
      <c r="C564" s="27"/>
      <c r="D564" s="27"/>
      <c r="E564" s="27"/>
      <c r="F564" s="78"/>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row>
    <row r="565" ht="12.75" customHeight="1">
      <c r="A565" s="27"/>
      <c r="B565" s="27"/>
      <c r="C565" s="27"/>
      <c r="D565" s="27"/>
      <c r="E565" s="27"/>
      <c r="F565" s="78"/>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row>
    <row r="566" ht="12.75" customHeight="1">
      <c r="A566" s="27"/>
      <c r="B566" s="27"/>
      <c r="C566" s="27"/>
      <c r="D566" s="27"/>
      <c r="E566" s="27"/>
      <c r="F566" s="78"/>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row>
    <row r="567" ht="12.75" customHeight="1">
      <c r="A567" s="27"/>
      <c r="B567" s="27"/>
      <c r="C567" s="27"/>
      <c r="D567" s="27"/>
      <c r="E567" s="27"/>
      <c r="F567" s="78"/>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row>
    <row r="568" ht="12.75" customHeight="1">
      <c r="A568" s="27"/>
      <c r="B568" s="27"/>
      <c r="C568" s="27"/>
      <c r="D568" s="27"/>
      <c r="E568" s="27"/>
      <c r="F568" s="78"/>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row>
    <row r="569" ht="12.75" customHeight="1">
      <c r="A569" s="27"/>
      <c r="B569" s="27"/>
      <c r="C569" s="27"/>
      <c r="D569" s="27"/>
      <c r="E569" s="27"/>
      <c r="F569" s="78"/>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row>
    <row r="570" ht="12.75" customHeight="1">
      <c r="A570" s="27"/>
      <c r="B570" s="27"/>
      <c r="C570" s="27"/>
      <c r="D570" s="27"/>
      <c r="E570" s="27"/>
      <c r="F570" s="78"/>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row>
    <row r="571" ht="12.75" customHeight="1">
      <c r="A571" s="27"/>
      <c r="B571" s="27"/>
      <c r="C571" s="27"/>
      <c r="D571" s="27"/>
      <c r="E571" s="27"/>
      <c r="F571" s="78"/>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row>
    <row r="572" ht="12.75" customHeight="1">
      <c r="A572" s="27"/>
      <c r="B572" s="27"/>
      <c r="C572" s="27"/>
      <c r="D572" s="27"/>
      <c r="E572" s="27"/>
      <c r="F572" s="78"/>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row>
    <row r="573" ht="12.75" customHeight="1">
      <c r="A573" s="27"/>
      <c r="B573" s="27"/>
      <c r="C573" s="27"/>
      <c r="D573" s="27"/>
      <c r="E573" s="27"/>
      <c r="F573" s="78"/>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row>
    <row r="574" ht="12.75" customHeight="1">
      <c r="A574" s="27"/>
      <c r="B574" s="27"/>
      <c r="C574" s="27"/>
      <c r="D574" s="27"/>
      <c r="E574" s="27"/>
      <c r="F574" s="78"/>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row>
    <row r="575" ht="12.75" customHeight="1">
      <c r="A575" s="27"/>
      <c r="B575" s="27"/>
      <c r="C575" s="27"/>
      <c r="D575" s="27"/>
      <c r="E575" s="27"/>
      <c r="F575" s="78"/>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row>
    <row r="576" ht="12.75" customHeight="1">
      <c r="A576" s="27"/>
      <c r="B576" s="27"/>
      <c r="C576" s="27"/>
      <c r="D576" s="27"/>
      <c r="E576" s="27"/>
      <c r="F576" s="78"/>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row>
    <row r="577" ht="12.75" customHeight="1">
      <c r="A577" s="27"/>
      <c r="B577" s="27"/>
      <c r="C577" s="27"/>
      <c r="D577" s="27"/>
      <c r="E577" s="27"/>
      <c r="F577" s="78"/>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row>
    <row r="578" ht="12.75" customHeight="1">
      <c r="A578" s="27"/>
      <c r="B578" s="27"/>
      <c r="C578" s="27"/>
      <c r="D578" s="27"/>
      <c r="E578" s="27"/>
      <c r="F578" s="78"/>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row>
    <row r="579" ht="12.75" customHeight="1">
      <c r="A579" s="27"/>
      <c r="B579" s="27"/>
      <c r="C579" s="27"/>
      <c r="D579" s="27"/>
      <c r="E579" s="27"/>
      <c r="F579" s="78"/>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row>
    <row r="580" ht="12.75" customHeight="1">
      <c r="A580" s="27"/>
      <c r="B580" s="27"/>
      <c r="C580" s="27"/>
      <c r="D580" s="27"/>
      <c r="E580" s="27"/>
      <c r="F580" s="78"/>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row>
    <row r="581" ht="12.75" customHeight="1">
      <c r="A581" s="27"/>
      <c r="B581" s="27"/>
      <c r="C581" s="27"/>
      <c r="D581" s="27"/>
      <c r="E581" s="27"/>
      <c r="F581" s="78"/>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row>
    <row r="582" ht="12.75" customHeight="1">
      <c r="A582" s="27"/>
      <c r="B582" s="27"/>
      <c r="C582" s="27"/>
      <c r="D582" s="27"/>
      <c r="E582" s="27"/>
      <c r="F582" s="78"/>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row>
    <row r="583" ht="12.75" customHeight="1">
      <c r="A583" s="27"/>
      <c r="B583" s="27"/>
      <c r="C583" s="27"/>
      <c r="D583" s="27"/>
      <c r="E583" s="27"/>
      <c r="F583" s="78"/>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row>
    <row r="584" ht="12.75" customHeight="1">
      <c r="A584" s="27"/>
      <c r="B584" s="27"/>
      <c r="C584" s="27"/>
      <c r="D584" s="27"/>
      <c r="E584" s="27"/>
      <c r="F584" s="78"/>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row>
    <row r="585" ht="12.75" customHeight="1">
      <c r="A585" s="27"/>
      <c r="B585" s="27"/>
      <c r="C585" s="27"/>
      <c r="D585" s="27"/>
      <c r="E585" s="27"/>
      <c r="F585" s="78"/>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row>
    <row r="586" ht="12.75" customHeight="1">
      <c r="A586" s="27"/>
      <c r="B586" s="27"/>
      <c r="C586" s="27"/>
      <c r="D586" s="27"/>
      <c r="E586" s="27"/>
      <c r="F586" s="78"/>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row>
    <row r="587" ht="12.75" customHeight="1">
      <c r="A587" s="27"/>
      <c r="B587" s="27"/>
      <c r="C587" s="27"/>
      <c r="D587" s="27"/>
      <c r="E587" s="27"/>
      <c r="F587" s="78"/>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row>
    <row r="588" ht="12.75" customHeight="1">
      <c r="A588" s="27"/>
      <c r="B588" s="27"/>
      <c r="C588" s="27"/>
      <c r="D588" s="27"/>
      <c r="E588" s="27"/>
      <c r="F588" s="78"/>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row>
    <row r="589" ht="12.75" customHeight="1">
      <c r="A589" s="27"/>
      <c r="B589" s="27"/>
      <c r="C589" s="27"/>
      <c r="D589" s="27"/>
      <c r="E589" s="27"/>
      <c r="F589" s="78"/>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row>
    <row r="590" ht="12.75" customHeight="1">
      <c r="A590" s="27"/>
      <c r="B590" s="27"/>
      <c r="C590" s="27"/>
      <c r="D590" s="27"/>
      <c r="E590" s="27"/>
      <c r="F590" s="78"/>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row>
    <row r="591" ht="12.75" customHeight="1">
      <c r="A591" s="27"/>
      <c r="B591" s="27"/>
      <c r="C591" s="27"/>
      <c r="D591" s="27"/>
      <c r="E591" s="27"/>
      <c r="F591" s="78"/>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row>
    <row r="592" ht="12.75" customHeight="1">
      <c r="A592" s="27"/>
      <c r="B592" s="27"/>
      <c r="C592" s="27"/>
      <c r="D592" s="27"/>
      <c r="E592" s="27"/>
      <c r="F592" s="78"/>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row>
    <row r="593" ht="12.75" customHeight="1">
      <c r="A593" s="27"/>
      <c r="B593" s="27"/>
      <c r="C593" s="27"/>
      <c r="D593" s="27"/>
      <c r="E593" s="27"/>
      <c r="F593" s="78"/>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row>
    <row r="594" ht="12.75" customHeight="1">
      <c r="A594" s="27"/>
      <c r="B594" s="27"/>
      <c r="C594" s="27"/>
      <c r="D594" s="27"/>
      <c r="E594" s="27"/>
      <c r="F594" s="78"/>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row>
    <row r="595" ht="12.75" customHeight="1">
      <c r="A595" s="27"/>
      <c r="B595" s="27"/>
      <c r="C595" s="27"/>
      <c r="D595" s="27"/>
      <c r="E595" s="27"/>
      <c r="F595" s="78"/>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row>
    <row r="596" ht="12.75" customHeight="1">
      <c r="A596" s="27"/>
      <c r="B596" s="27"/>
      <c r="C596" s="27"/>
      <c r="D596" s="27"/>
      <c r="E596" s="27"/>
      <c r="F596" s="78"/>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row>
    <row r="597" ht="12.75" customHeight="1">
      <c r="A597" s="27"/>
      <c r="B597" s="27"/>
      <c r="C597" s="27"/>
      <c r="D597" s="27"/>
      <c r="E597" s="27"/>
      <c r="F597" s="78"/>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row>
    <row r="598" ht="12.75" customHeight="1">
      <c r="A598" s="27"/>
      <c r="B598" s="27"/>
      <c r="C598" s="27"/>
      <c r="D598" s="27"/>
      <c r="E598" s="27"/>
      <c r="F598" s="78"/>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row>
    <row r="599" ht="12.75" customHeight="1">
      <c r="A599" s="27"/>
      <c r="B599" s="27"/>
      <c r="C599" s="27"/>
      <c r="D599" s="27"/>
      <c r="E599" s="27"/>
      <c r="F599" s="78"/>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row>
    <row r="600" ht="12.75" customHeight="1">
      <c r="A600" s="27"/>
      <c r="B600" s="27"/>
      <c r="C600" s="27"/>
      <c r="D600" s="27"/>
      <c r="E600" s="27"/>
      <c r="F600" s="78"/>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row>
    <row r="601" ht="12.75" customHeight="1">
      <c r="A601" s="27"/>
      <c r="B601" s="27"/>
      <c r="C601" s="27"/>
      <c r="D601" s="27"/>
      <c r="E601" s="27"/>
      <c r="F601" s="78"/>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row>
    <row r="602" ht="12.75" customHeight="1">
      <c r="A602" s="27"/>
      <c r="B602" s="27"/>
      <c r="C602" s="27"/>
      <c r="D602" s="27"/>
      <c r="E602" s="27"/>
      <c r="F602" s="78"/>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row>
    <row r="603" ht="12.75" customHeight="1">
      <c r="A603" s="27"/>
      <c r="B603" s="27"/>
      <c r="C603" s="27"/>
      <c r="D603" s="27"/>
      <c r="E603" s="27"/>
      <c r="F603" s="78"/>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row>
    <row r="604" ht="12.75" customHeight="1">
      <c r="A604" s="27"/>
      <c r="B604" s="27"/>
      <c r="C604" s="27"/>
      <c r="D604" s="27"/>
      <c r="E604" s="27"/>
      <c r="F604" s="78"/>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row>
    <row r="605" ht="12.75" customHeight="1">
      <c r="A605" s="27"/>
      <c r="B605" s="27"/>
      <c r="C605" s="27"/>
      <c r="D605" s="27"/>
      <c r="E605" s="27"/>
      <c r="F605" s="78"/>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row>
    <row r="606" ht="12.75" customHeight="1">
      <c r="A606" s="27"/>
      <c r="B606" s="27"/>
      <c r="C606" s="27"/>
      <c r="D606" s="27"/>
      <c r="E606" s="27"/>
      <c r="F606" s="78"/>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row>
    <row r="607" ht="12.75" customHeight="1">
      <c r="A607" s="27"/>
      <c r="B607" s="27"/>
      <c r="C607" s="27"/>
      <c r="D607" s="27"/>
      <c r="E607" s="27"/>
      <c r="F607" s="78"/>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row>
    <row r="608" ht="12.75" customHeight="1">
      <c r="A608" s="27"/>
      <c r="B608" s="27"/>
      <c r="C608" s="27"/>
      <c r="D608" s="27"/>
      <c r="E608" s="27"/>
      <c r="F608" s="78"/>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row>
    <row r="609" ht="12.75" customHeight="1">
      <c r="A609" s="27"/>
      <c r="B609" s="27"/>
      <c r="C609" s="27"/>
      <c r="D609" s="27"/>
      <c r="E609" s="27"/>
      <c r="F609" s="78"/>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row>
    <row r="610" ht="12.75" customHeight="1">
      <c r="A610" s="27"/>
      <c r="B610" s="27"/>
      <c r="C610" s="27"/>
      <c r="D610" s="27"/>
      <c r="E610" s="27"/>
      <c r="F610" s="78"/>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row>
    <row r="611" ht="12.75" customHeight="1">
      <c r="A611" s="27"/>
      <c r="B611" s="27"/>
      <c r="C611" s="27"/>
      <c r="D611" s="27"/>
      <c r="E611" s="27"/>
      <c r="F611" s="78"/>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row>
    <row r="612" ht="12.75" customHeight="1">
      <c r="A612" s="27"/>
      <c r="B612" s="27"/>
      <c r="C612" s="27"/>
      <c r="D612" s="27"/>
      <c r="E612" s="27"/>
      <c r="F612" s="78"/>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row>
    <row r="613" ht="12.75" customHeight="1">
      <c r="A613" s="27"/>
      <c r="B613" s="27"/>
      <c r="C613" s="27"/>
      <c r="D613" s="27"/>
      <c r="E613" s="27"/>
      <c r="F613" s="78"/>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row>
    <row r="614" ht="12.75" customHeight="1">
      <c r="A614" s="27"/>
      <c r="B614" s="27"/>
      <c r="C614" s="27"/>
      <c r="D614" s="27"/>
      <c r="E614" s="27"/>
      <c r="F614" s="78"/>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row>
    <row r="615" ht="12.75" customHeight="1">
      <c r="A615" s="27"/>
      <c r="B615" s="27"/>
      <c r="C615" s="27"/>
      <c r="D615" s="27"/>
      <c r="E615" s="27"/>
      <c r="F615" s="78"/>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row>
    <row r="616" ht="12.75" customHeight="1">
      <c r="A616" s="27"/>
      <c r="B616" s="27"/>
      <c r="C616" s="27"/>
      <c r="D616" s="27"/>
      <c r="E616" s="27"/>
      <c r="F616" s="78"/>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row>
    <row r="617" ht="12.75" customHeight="1">
      <c r="A617" s="27"/>
      <c r="B617" s="27"/>
      <c r="C617" s="27"/>
      <c r="D617" s="27"/>
      <c r="E617" s="27"/>
      <c r="F617" s="78"/>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row>
    <row r="618" ht="12.75" customHeight="1">
      <c r="A618" s="27"/>
      <c r="B618" s="27"/>
      <c r="C618" s="27"/>
      <c r="D618" s="27"/>
      <c r="E618" s="27"/>
      <c r="F618" s="78"/>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row>
    <row r="619" ht="12.75" customHeight="1">
      <c r="A619" s="27"/>
      <c r="B619" s="27"/>
      <c r="C619" s="27"/>
      <c r="D619" s="27"/>
      <c r="E619" s="27"/>
      <c r="F619" s="78"/>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row>
    <row r="620" ht="12.75" customHeight="1">
      <c r="A620" s="27"/>
      <c r="B620" s="27"/>
      <c r="C620" s="27"/>
      <c r="D620" s="27"/>
      <c r="E620" s="27"/>
      <c r="F620" s="78"/>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row>
    <row r="621" ht="12.75" customHeight="1">
      <c r="A621" s="27"/>
      <c r="B621" s="27"/>
      <c r="C621" s="27"/>
      <c r="D621" s="27"/>
      <c r="E621" s="27"/>
      <c r="F621" s="78"/>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row>
    <row r="622" ht="12.75" customHeight="1">
      <c r="A622" s="27"/>
      <c r="B622" s="27"/>
      <c r="C622" s="27"/>
      <c r="D622" s="27"/>
      <c r="E622" s="27"/>
      <c r="F622" s="78"/>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row>
    <row r="623" ht="12.75" customHeight="1">
      <c r="A623" s="27"/>
      <c r="B623" s="27"/>
      <c r="C623" s="27"/>
      <c r="D623" s="27"/>
      <c r="E623" s="27"/>
      <c r="F623" s="78"/>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row>
    <row r="624" ht="12.75" customHeight="1">
      <c r="A624" s="27"/>
      <c r="B624" s="27"/>
      <c r="C624" s="27"/>
      <c r="D624" s="27"/>
      <c r="E624" s="27"/>
      <c r="F624" s="78"/>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row>
    <row r="625" ht="12.75" customHeight="1">
      <c r="A625" s="27"/>
      <c r="B625" s="27"/>
      <c r="C625" s="27"/>
      <c r="D625" s="27"/>
      <c r="E625" s="27"/>
      <c r="F625" s="78"/>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row>
    <row r="626" ht="12.75" customHeight="1">
      <c r="A626" s="27"/>
      <c r="B626" s="27"/>
      <c r="C626" s="27"/>
      <c r="D626" s="27"/>
      <c r="E626" s="27"/>
      <c r="F626" s="78"/>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row>
    <row r="627" ht="12.75" customHeight="1">
      <c r="A627" s="27"/>
      <c r="B627" s="27"/>
      <c r="C627" s="27"/>
      <c r="D627" s="27"/>
      <c r="E627" s="27"/>
      <c r="F627" s="78"/>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row>
    <row r="628" ht="12.75" customHeight="1">
      <c r="A628" s="27"/>
      <c r="B628" s="27"/>
      <c r="C628" s="27"/>
      <c r="D628" s="27"/>
      <c r="E628" s="27"/>
      <c r="F628" s="78"/>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row>
    <row r="629" ht="12.75" customHeight="1">
      <c r="A629" s="27"/>
      <c r="B629" s="27"/>
      <c r="C629" s="27"/>
      <c r="D629" s="27"/>
      <c r="E629" s="27"/>
      <c r="F629" s="78"/>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row>
    <row r="630" ht="12.75" customHeight="1">
      <c r="A630" s="27"/>
      <c r="B630" s="27"/>
      <c r="C630" s="27"/>
      <c r="D630" s="27"/>
      <c r="E630" s="27"/>
      <c r="F630" s="78"/>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row>
    <row r="631" ht="12.75" customHeight="1">
      <c r="A631" s="27"/>
      <c r="B631" s="27"/>
      <c r="C631" s="27"/>
      <c r="D631" s="27"/>
      <c r="E631" s="27"/>
      <c r="F631" s="78"/>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row>
    <row r="632" ht="12.75" customHeight="1">
      <c r="A632" s="27"/>
      <c r="B632" s="27"/>
      <c r="C632" s="27"/>
      <c r="D632" s="27"/>
      <c r="E632" s="27"/>
      <c r="F632" s="78"/>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row>
    <row r="633" ht="12.75" customHeight="1">
      <c r="A633" s="27"/>
      <c r="B633" s="27"/>
      <c r="C633" s="27"/>
      <c r="D633" s="27"/>
      <c r="E633" s="27"/>
      <c r="F633" s="78"/>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row>
    <row r="634" ht="12.75" customHeight="1">
      <c r="A634" s="27"/>
      <c r="B634" s="27"/>
      <c r="C634" s="27"/>
      <c r="D634" s="27"/>
      <c r="E634" s="27"/>
      <c r="F634" s="78"/>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row>
    <row r="635" ht="12.75" customHeight="1">
      <c r="A635" s="27"/>
      <c r="B635" s="27"/>
      <c r="C635" s="27"/>
      <c r="D635" s="27"/>
      <c r="E635" s="27"/>
      <c r="F635" s="78"/>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row>
    <row r="636" ht="12.75" customHeight="1">
      <c r="A636" s="27"/>
      <c r="B636" s="27"/>
      <c r="C636" s="27"/>
      <c r="D636" s="27"/>
      <c r="E636" s="27"/>
      <c r="F636" s="78"/>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row>
    <row r="637" ht="12.75" customHeight="1">
      <c r="A637" s="27"/>
      <c r="B637" s="27"/>
      <c r="C637" s="27"/>
      <c r="D637" s="27"/>
      <c r="E637" s="27"/>
      <c r="F637" s="78"/>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row>
    <row r="638" ht="12.75" customHeight="1">
      <c r="A638" s="27"/>
      <c r="B638" s="27"/>
      <c r="C638" s="27"/>
      <c r="D638" s="27"/>
      <c r="E638" s="27"/>
      <c r="F638" s="78"/>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row>
    <row r="639" ht="12.75" customHeight="1">
      <c r="A639" s="27"/>
      <c r="B639" s="27"/>
      <c r="C639" s="27"/>
      <c r="D639" s="27"/>
      <c r="E639" s="27"/>
      <c r="F639" s="78"/>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row>
    <row r="640" ht="12.75" customHeight="1">
      <c r="A640" s="27"/>
      <c r="B640" s="27"/>
      <c r="C640" s="27"/>
      <c r="D640" s="27"/>
      <c r="E640" s="27"/>
      <c r="F640" s="78"/>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row>
    <row r="641" ht="12.75" customHeight="1">
      <c r="A641" s="27"/>
      <c r="B641" s="27"/>
      <c r="C641" s="27"/>
      <c r="D641" s="27"/>
      <c r="E641" s="27"/>
      <c r="F641" s="78"/>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row>
    <row r="642" ht="12.75" customHeight="1">
      <c r="A642" s="27"/>
      <c r="B642" s="27"/>
      <c r="C642" s="27"/>
      <c r="D642" s="27"/>
      <c r="E642" s="27"/>
      <c r="F642" s="78"/>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row>
    <row r="643" ht="12.75" customHeight="1">
      <c r="A643" s="27"/>
      <c r="B643" s="27"/>
      <c r="C643" s="27"/>
      <c r="D643" s="27"/>
      <c r="E643" s="27"/>
      <c r="F643" s="78"/>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row>
    <row r="644" ht="12.75" customHeight="1">
      <c r="A644" s="27"/>
      <c r="B644" s="27"/>
      <c r="C644" s="27"/>
      <c r="D644" s="27"/>
      <c r="E644" s="27"/>
      <c r="F644" s="78"/>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row>
    <row r="645" ht="12.75" customHeight="1">
      <c r="A645" s="27"/>
      <c r="B645" s="27"/>
      <c r="C645" s="27"/>
      <c r="D645" s="27"/>
      <c r="E645" s="27"/>
      <c r="F645" s="78"/>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row>
    <row r="646" ht="12.75" customHeight="1">
      <c r="A646" s="27"/>
      <c r="B646" s="27"/>
      <c r="C646" s="27"/>
      <c r="D646" s="27"/>
      <c r="E646" s="27"/>
      <c r="F646" s="78"/>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row>
    <row r="647" ht="12.75" customHeight="1">
      <c r="A647" s="27"/>
      <c r="B647" s="27"/>
      <c r="C647" s="27"/>
      <c r="D647" s="27"/>
      <c r="E647" s="27"/>
      <c r="F647" s="78"/>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row>
    <row r="648" ht="12.75" customHeight="1">
      <c r="A648" s="27"/>
      <c r="B648" s="27"/>
      <c r="C648" s="27"/>
      <c r="D648" s="27"/>
      <c r="E648" s="27"/>
      <c r="F648" s="78"/>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row>
    <row r="649" ht="12.75" customHeight="1">
      <c r="A649" s="27"/>
      <c r="B649" s="27"/>
      <c r="C649" s="27"/>
      <c r="D649" s="27"/>
      <c r="E649" s="27"/>
      <c r="F649" s="78"/>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row>
    <row r="650" ht="12.75" customHeight="1">
      <c r="A650" s="27"/>
      <c r="B650" s="27"/>
      <c r="C650" s="27"/>
      <c r="D650" s="27"/>
      <c r="E650" s="27"/>
      <c r="F650" s="78"/>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row>
    <row r="651" ht="12.75" customHeight="1">
      <c r="A651" s="27"/>
      <c r="B651" s="27"/>
      <c r="C651" s="27"/>
      <c r="D651" s="27"/>
      <c r="E651" s="27"/>
      <c r="F651" s="78"/>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row>
    <row r="652" ht="12.75" customHeight="1">
      <c r="A652" s="27"/>
      <c r="B652" s="27"/>
      <c r="C652" s="27"/>
      <c r="D652" s="27"/>
      <c r="E652" s="27"/>
      <c r="F652" s="78"/>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row>
    <row r="653" ht="12.75" customHeight="1">
      <c r="A653" s="27"/>
      <c r="B653" s="27"/>
      <c r="C653" s="27"/>
      <c r="D653" s="27"/>
      <c r="E653" s="27"/>
      <c r="F653" s="78"/>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row>
    <row r="654" ht="12.75" customHeight="1">
      <c r="A654" s="27"/>
      <c r="B654" s="27"/>
      <c r="C654" s="27"/>
      <c r="D654" s="27"/>
      <c r="E654" s="27"/>
      <c r="F654" s="78"/>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row>
    <row r="655" ht="12.75" customHeight="1">
      <c r="A655" s="27"/>
      <c r="B655" s="27"/>
      <c r="C655" s="27"/>
      <c r="D655" s="27"/>
      <c r="E655" s="27"/>
      <c r="F655" s="78"/>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row>
    <row r="656" ht="12.75" customHeight="1">
      <c r="A656" s="27"/>
      <c r="B656" s="27"/>
      <c r="C656" s="27"/>
      <c r="D656" s="27"/>
      <c r="E656" s="27"/>
      <c r="F656" s="78"/>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row>
    <row r="657" ht="12.75" customHeight="1">
      <c r="A657" s="27"/>
      <c r="B657" s="27"/>
      <c r="C657" s="27"/>
      <c r="D657" s="27"/>
      <c r="E657" s="27"/>
      <c r="F657" s="78"/>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row>
    <row r="658" ht="12.75" customHeight="1">
      <c r="A658" s="27"/>
      <c r="B658" s="27"/>
      <c r="C658" s="27"/>
      <c r="D658" s="27"/>
      <c r="E658" s="27"/>
      <c r="F658" s="78"/>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row>
    <row r="659" ht="12.75" customHeight="1">
      <c r="A659" s="27"/>
      <c r="B659" s="27"/>
      <c r="C659" s="27"/>
      <c r="D659" s="27"/>
      <c r="E659" s="27"/>
      <c r="F659" s="78"/>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row>
    <row r="660" ht="12.75" customHeight="1">
      <c r="A660" s="27"/>
      <c r="B660" s="27"/>
      <c r="C660" s="27"/>
      <c r="D660" s="27"/>
      <c r="E660" s="27"/>
      <c r="F660" s="78"/>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row>
    <row r="661" ht="12.75" customHeight="1">
      <c r="A661" s="27"/>
      <c r="B661" s="27"/>
      <c r="C661" s="27"/>
      <c r="D661" s="27"/>
      <c r="E661" s="27"/>
      <c r="F661" s="78"/>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row>
    <row r="662" ht="12.75" customHeight="1">
      <c r="A662" s="27"/>
      <c r="B662" s="27"/>
      <c r="C662" s="27"/>
      <c r="D662" s="27"/>
      <c r="E662" s="27"/>
      <c r="F662" s="78"/>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row>
    <row r="663" ht="12.75" customHeight="1">
      <c r="A663" s="27"/>
      <c r="B663" s="27"/>
      <c r="C663" s="27"/>
      <c r="D663" s="27"/>
      <c r="E663" s="27"/>
      <c r="F663" s="78"/>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row>
    <row r="664" ht="12.75" customHeight="1">
      <c r="A664" s="27"/>
      <c r="B664" s="27"/>
      <c r="C664" s="27"/>
      <c r="D664" s="27"/>
      <c r="E664" s="27"/>
      <c r="F664" s="78"/>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row>
    <row r="665" ht="12.75" customHeight="1">
      <c r="A665" s="27"/>
      <c r="B665" s="27"/>
      <c r="C665" s="27"/>
      <c r="D665" s="27"/>
      <c r="E665" s="27"/>
      <c r="F665" s="78"/>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row>
    <row r="666" ht="12.75" customHeight="1">
      <c r="A666" s="27"/>
      <c r="B666" s="27"/>
      <c r="C666" s="27"/>
      <c r="D666" s="27"/>
      <c r="E666" s="27"/>
      <c r="F666" s="78"/>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row>
    <row r="667" ht="12.75" customHeight="1">
      <c r="A667" s="27"/>
      <c r="B667" s="27"/>
      <c r="C667" s="27"/>
      <c r="D667" s="27"/>
      <c r="E667" s="27"/>
      <c r="F667" s="78"/>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row>
    <row r="668" ht="12.75" customHeight="1">
      <c r="A668" s="27"/>
      <c r="B668" s="27"/>
      <c r="C668" s="27"/>
      <c r="D668" s="27"/>
      <c r="E668" s="27"/>
      <c r="F668" s="78"/>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row>
    <row r="669" ht="12.75" customHeight="1">
      <c r="A669" s="27"/>
      <c r="B669" s="27"/>
      <c r="C669" s="27"/>
      <c r="D669" s="27"/>
      <c r="E669" s="27"/>
      <c r="F669" s="78"/>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row>
    <row r="670" ht="12.75" customHeight="1">
      <c r="A670" s="27"/>
      <c r="B670" s="27"/>
      <c r="C670" s="27"/>
      <c r="D670" s="27"/>
      <c r="E670" s="27"/>
      <c r="F670" s="78"/>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row>
    <row r="671" ht="12.75" customHeight="1">
      <c r="A671" s="27"/>
      <c r="B671" s="27"/>
      <c r="C671" s="27"/>
      <c r="D671" s="27"/>
      <c r="E671" s="27"/>
      <c r="F671" s="78"/>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row>
    <row r="672" ht="12.75" customHeight="1">
      <c r="A672" s="27"/>
      <c r="B672" s="27"/>
      <c r="C672" s="27"/>
      <c r="D672" s="27"/>
      <c r="E672" s="27"/>
      <c r="F672" s="78"/>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row>
    <row r="673" ht="12.75" customHeight="1">
      <c r="A673" s="27"/>
      <c r="B673" s="27"/>
      <c r="C673" s="27"/>
      <c r="D673" s="27"/>
      <c r="E673" s="27"/>
      <c r="F673" s="78"/>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row>
    <row r="674" ht="12.75" customHeight="1">
      <c r="A674" s="27"/>
      <c r="B674" s="27"/>
      <c r="C674" s="27"/>
      <c r="D674" s="27"/>
      <c r="E674" s="27"/>
      <c r="F674" s="78"/>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row>
    <row r="675" ht="12.75" customHeight="1">
      <c r="A675" s="27"/>
      <c r="B675" s="27"/>
      <c r="C675" s="27"/>
      <c r="D675" s="27"/>
      <c r="E675" s="27"/>
      <c r="F675" s="78"/>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row>
    <row r="676" ht="12.75" customHeight="1">
      <c r="A676" s="27"/>
      <c r="B676" s="27"/>
      <c r="C676" s="27"/>
      <c r="D676" s="27"/>
      <c r="E676" s="27"/>
      <c r="F676" s="78"/>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row>
    <row r="677" ht="12.75" customHeight="1">
      <c r="A677" s="27"/>
      <c r="B677" s="27"/>
      <c r="C677" s="27"/>
      <c r="D677" s="27"/>
      <c r="E677" s="27"/>
      <c r="F677" s="78"/>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row>
    <row r="678" ht="12.75" customHeight="1">
      <c r="A678" s="27"/>
      <c r="B678" s="27"/>
      <c r="C678" s="27"/>
      <c r="D678" s="27"/>
      <c r="E678" s="27"/>
      <c r="F678" s="78"/>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row>
    <row r="679" ht="12.75" customHeight="1">
      <c r="A679" s="27"/>
      <c r="B679" s="27"/>
      <c r="C679" s="27"/>
      <c r="D679" s="27"/>
      <c r="E679" s="27"/>
      <c r="F679" s="78"/>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row>
    <row r="680" ht="12.75" customHeight="1">
      <c r="A680" s="27"/>
      <c r="B680" s="27"/>
      <c r="C680" s="27"/>
      <c r="D680" s="27"/>
      <c r="E680" s="27"/>
      <c r="F680" s="78"/>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row>
    <row r="681" ht="12.75" customHeight="1">
      <c r="A681" s="27"/>
      <c r="B681" s="27"/>
      <c r="C681" s="27"/>
      <c r="D681" s="27"/>
      <c r="E681" s="27"/>
      <c r="F681" s="78"/>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row>
    <row r="682" ht="12.75" customHeight="1">
      <c r="A682" s="27"/>
      <c r="B682" s="27"/>
      <c r="C682" s="27"/>
      <c r="D682" s="27"/>
      <c r="E682" s="27"/>
      <c r="F682" s="78"/>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row>
    <row r="683" ht="12.75" customHeight="1">
      <c r="A683" s="27"/>
      <c r="B683" s="27"/>
      <c r="C683" s="27"/>
      <c r="D683" s="27"/>
      <c r="E683" s="27"/>
      <c r="F683" s="78"/>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row>
    <row r="684" ht="12.75" customHeight="1">
      <c r="A684" s="27"/>
      <c r="B684" s="27"/>
      <c r="C684" s="27"/>
      <c r="D684" s="27"/>
      <c r="E684" s="27"/>
      <c r="F684" s="78"/>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row>
    <row r="685" ht="12.75" customHeight="1">
      <c r="A685" s="27"/>
      <c r="B685" s="27"/>
      <c r="C685" s="27"/>
      <c r="D685" s="27"/>
      <c r="E685" s="27"/>
      <c r="F685" s="78"/>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row>
    <row r="686" ht="12.75" customHeight="1">
      <c r="A686" s="27"/>
      <c r="B686" s="27"/>
      <c r="C686" s="27"/>
      <c r="D686" s="27"/>
      <c r="E686" s="27"/>
      <c r="F686" s="78"/>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row>
    <row r="687" ht="12.75" customHeight="1">
      <c r="A687" s="27"/>
      <c r="B687" s="27"/>
      <c r="C687" s="27"/>
      <c r="D687" s="27"/>
      <c r="E687" s="27"/>
      <c r="F687" s="78"/>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row>
    <row r="688" ht="12.75" customHeight="1">
      <c r="A688" s="27"/>
      <c r="B688" s="27"/>
      <c r="C688" s="27"/>
      <c r="D688" s="27"/>
      <c r="E688" s="27"/>
      <c r="F688" s="78"/>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row>
    <row r="689" ht="12.75" customHeight="1">
      <c r="A689" s="27"/>
      <c r="B689" s="27"/>
      <c r="C689" s="27"/>
      <c r="D689" s="27"/>
      <c r="E689" s="27"/>
      <c r="F689" s="78"/>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row>
    <row r="690" ht="12.75" customHeight="1">
      <c r="A690" s="27"/>
      <c r="B690" s="27"/>
      <c r="C690" s="27"/>
      <c r="D690" s="27"/>
      <c r="E690" s="27"/>
      <c r="F690" s="78"/>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row>
    <row r="691" ht="12.75" customHeight="1">
      <c r="A691" s="27"/>
      <c r="B691" s="27"/>
      <c r="C691" s="27"/>
      <c r="D691" s="27"/>
      <c r="E691" s="27"/>
      <c r="F691" s="78"/>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row>
    <row r="692" ht="12.75" customHeight="1">
      <c r="A692" s="27"/>
      <c r="B692" s="27"/>
      <c r="C692" s="27"/>
      <c r="D692" s="27"/>
      <c r="E692" s="27"/>
      <c r="F692" s="78"/>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row>
    <row r="693" ht="12.75" customHeight="1">
      <c r="A693" s="27"/>
      <c r="B693" s="27"/>
      <c r="C693" s="27"/>
      <c r="D693" s="27"/>
      <c r="E693" s="27"/>
      <c r="F693" s="78"/>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row>
    <row r="694" ht="12.75" customHeight="1">
      <c r="A694" s="27"/>
      <c r="B694" s="27"/>
      <c r="C694" s="27"/>
      <c r="D694" s="27"/>
      <c r="E694" s="27"/>
      <c r="F694" s="78"/>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row>
    <row r="695" ht="12.75" customHeight="1">
      <c r="A695" s="27"/>
      <c r="B695" s="27"/>
      <c r="C695" s="27"/>
      <c r="D695" s="27"/>
      <c r="E695" s="27"/>
      <c r="F695" s="78"/>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row>
    <row r="696" ht="12.75" customHeight="1">
      <c r="A696" s="27"/>
      <c r="B696" s="27"/>
      <c r="C696" s="27"/>
      <c r="D696" s="27"/>
      <c r="E696" s="27"/>
      <c r="F696" s="78"/>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row>
    <row r="697" ht="12.75" customHeight="1">
      <c r="A697" s="27"/>
      <c r="B697" s="27"/>
      <c r="C697" s="27"/>
      <c r="D697" s="27"/>
      <c r="E697" s="27"/>
      <c r="F697" s="78"/>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row>
    <row r="698" ht="12.75" customHeight="1">
      <c r="A698" s="27"/>
      <c r="B698" s="27"/>
      <c r="C698" s="27"/>
      <c r="D698" s="27"/>
      <c r="E698" s="27"/>
      <c r="F698" s="78"/>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row>
    <row r="699" ht="12.75" customHeight="1">
      <c r="A699" s="27"/>
      <c r="B699" s="27"/>
      <c r="C699" s="27"/>
      <c r="D699" s="27"/>
      <c r="E699" s="27"/>
      <c r="F699" s="78"/>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row>
    <row r="700" ht="12.75" customHeight="1">
      <c r="A700" s="27"/>
      <c r="B700" s="27"/>
      <c r="C700" s="27"/>
      <c r="D700" s="27"/>
      <c r="E700" s="27"/>
      <c r="F700" s="78"/>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row>
    <row r="701" ht="12.75" customHeight="1">
      <c r="A701" s="27"/>
      <c r="B701" s="27"/>
      <c r="C701" s="27"/>
      <c r="D701" s="27"/>
      <c r="E701" s="27"/>
      <c r="F701" s="78"/>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row>
    <row r="702" ht="12.75" customHeight="1">
      <c r="A702" s="27"/>
      <c r="B702" s="27"/>
      <c r="C702" s="27"/>
      <c r="D702" s="27"/>
      <c r="E702" s="27"/>
      <c r="F702" s="78"/>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row>
    <row r="703" ht="12.75" customHeight="1">
      <c r="A703" s="27"/>
      <c r="B703" s="27"/>
      <c r="C703" s="27"/>
      <c r="D703" s="27"/>
      <c r="E703" s="27"/>
      <c r="F703" s="78"/>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row>
    <row r="704" ht="12.75" customHeight="1">
      <c r="A704" s="27"/>
      <c r="B704" s="27"/>
      <c r="C704" s="27"/>
      <c r="D704" s="27"/>
      <c r="E704" s="27"/>
      <c r="F704" s="78"/>
      <c r="G704" s="27"/>
      <c r="H704" s="27"/>
      <c r="I704" s="27"/>
      <c r="J704" s="27"/>
      <c r="K704" s="27"/>
      <c r="L704" s="27"/>
      <c r="M704" s="27"/>
      <c r="N704" s="27"/>
      <c r="O704" s="27"/>
      <c r="P704" s="27"/>
      <c r="Q704" s="27"/>
      <c r="R704" s="27"/>
      <c r="S704" s="27"/>
      <c r="T704" s="27"/>
      <c r="U704" s="27"/>
      <c r="V704" s="27"/>
      <c r="W704" s="27"/>
      <c r="X704" s="27"/>
      <c r="Y704" s="27"/>
      <c r="Z704" s="27"/>
      <c r="AA704" s="27"/>
      <c r="AB704" s="27"/>
      <c r="AC704" s="27"/>
      <c r="AD704" s="27"/>
      <c r="AE704" s="27"/>
      <c r="AF704" s="27"/>
      <c r="AG704" s="27"/>
    </row>
    <row r="705" ht="12.75" customHeight="1">
      <c r="A705" s="27"/>
      <c r="B705" s="27"/>
      <c r="C705" s="27"/>
      <c r="D705" s="27"/>
      <c r="E705" s="27"/>
      <c r="F705" s="78"/>
      <c r="G705" s="27"/>
      <c r="H705" s="27"/>
      <c r="I705" s="27"/>
      <c r="J705" s="27"/>
      <c r="K705" s="27"/>
      <c r="L705" s="27"/>
      <c r="M705" s="27"/>
      <c r="N705" s="27"/>
      <c r="O705" s="27"/>
      <c r="P705" s="27"/>
      <c r="Q705" s="27"/>
      <c r="R705" s="27"/>
      <c r="S705" s="27"/>
      <c r="T705" s="27"/>
      <c r="U705" s="27"/>
      <c r="V705" s="27"/>
      <c r="W705" s="27"/>
      <c r="X705" s="27"/>
      <c r="Y705" s="27"/>
      <c r="Z705" s="27"/>
      <c r="AA705" s="27"/>
      <c r="AB705" s="27"/>
      <c r="AC705" s="27"/>
      <c r="AD705" s="27"/>
      <c r="AE705" s="27"/>
      <c r="AF705" s="27"/>
      <c r="AG705" s="27"/>
    </row>
    <row r="706" ht="12.75" customHeight="1">
      <c r="A706" s="27"/>
      <c r="B706" s="27"/>
      <c r="C706" s="27"/>
      <c r="D706" s="27"/>
      <c r="E706" s="27"/>
      <c r="F706" s="78"/>
      <c r="G706" s="27"/>
      <c r="H706" s="27"/>
      <c r="I706" s="27"/>
      <c r="J706" s="27"/>
      <c r="K706" s="27"/>
      <c r="L706" s="27"/>
      <c r="M706" s="27"/>
      <c r="N706" s="27"/>
      <c r="O706" s="27"/>
      <c r="P706" s="27"/>
      <c r="Q706" s="27"/>
      <c r="R706" s="27"/>
      <c r="S706" s="27"/>
      <c r="T706" s="27"/>
      <c r="U706" s="27"/>
      <c r="V706" s="27"/>
      <c r="W706" s="27"/>
      <c r="X706" s="27"/>
      <c r="Y706" s="27"/>
      <c r="Z706" s="27"/>
      <c r="AA706" s="27"/>
      <c r="AB706" s="27"/>
      <c r="AC706" s="27"/>
      <c r="AD706" s="27"/>
      <c r="AE706" s="27"/>
      <c r="AF706" s="27"/>
      <c r="AG706" s="27"/>
    </row>
    <row r="707" ht="12.75" customHeight="1">
      <c r="A707" s="27"/>
      <c r="B707" s="27"/>
      <c r="C707" s="27"/>
      <c r="D707" s="27"/>
      <c r="E707" s="27"/>
      <c r="F707" s="78"/>
      <c r="G707" s="27"/>
      <c r="H707" s="27"/>
      <c r="I707" s="27"/>
      <c r="J707" s="27"/>
      <c r="K707" s="27"/>
      <c r="L707" s="27"/>
      <c r="M707" s="27"/>
      <c r="N707" s="27"/>
      <c r="O707" s="27"/>
      <c r="P707" s="27"/>
      <c r="Q707" s="27"/>
      <c r="R707" s="27"/>
      <c r="S707" s="27"/>
      <c r="T707" s="27"/>
      <c r="U707" s="27"/>
      <c r="V707" s="27"/>
      <c r="W707" s="27"/>
      <c r="X707" s="27"/>
      <c r="Y707" s="27"/>
      <c r="Z707" s="27"/>
      <c r="AA707" s="27"/>
      <c r="AB707" s="27"/>
      <c r="AC707" s="27"/>
      <c r="AD707" s="27"/>
      <c r="AE707" s="27"/>
      <c r="AF707" s="27"/>
      <c r="AG707" s="27"/>
    </row>
    <row r="708" ht="12.75" customHeight="1">
      <c r="A708" s="27"/>
      <c r="B708" s="27"/>
      <c r="C708" s="27"/>
      <c r="D708" s="27"/>
      <c r="E708" s="27"/>
      <c r="F708" s="78"/>
      <c r="G708" s="27"/>
      <c r="H708" s="27"/>
      <c r="I708" s="27"/>
      <c r="J708" s="27"/>
      <c r="K708" s="27"/>
      <c r="L708" s="27"/>
      <c r="M708" s="27"/>
      <c r="N708" s="27"/>
      <c r="O708" s="27"/>
      <c r="P708" s="27"/>
      <c r="Q708" s="27"/>
      <c r="R708" s="27"/>
      <c r="S708" s="27"/>
      <c r="T708" s="27"/>
      <c r="U708" s="27"/>
      <c r="V708" s="27"/>
      <c r="W708" s="27"/>
      <c r="X708" s="27"/>
      <c r="Y708" s="27"/>
      <c r="Z708" s="27"/>
      <c r="AA708" s="27"/>
      <c r="AB708" s="27"/>
      <c r="AC708" s="27"/>
      <c r="AD708" s="27"/>
      <c r="AE708" s="27"/>
      <c r="AF708" s="27"/>
      <c r="AG708" s="27"/>
    </row>
    <row r="709" ht="12.75" customHeight="1">
      <c r="A709" s="27"/>
      <c r="B709" s="27"/>
      <c r="C709" s="27"/>
      <c r="D709" s="27"/>
      <c r="E709" s="27"/>
      <c r="F709" s="78"/>
      <c r="G709" s="27"/>
      <c r="H709" s="27"/>
      <c r="I709" s="27"/>
      <c r="J709" s="27"/>
      <c r="K709" s="27"/>
      <c r="L709" s="27"/>
      <c r="M709" s="27"/>
      <c r="N709" s="27"/>
      <c r="O709" s="27"/>
      <c r="P709" s="27"/>
      <c r="Q709" s="27"/>
      <c r="R709" s="27"/>
      <c r="S709" s="27"/>
      <c r="T709" s="27"/>
      <c r="U709" s="27"/>
      <c r="V709" s="27"/>
      <c r="W709" s="27"/>
      <c r="X709" s="27"/>
      <c r="Y709" s="27"/>
      <c r="Z709" s="27"/>
      <c r="AA709" s="27"/>
      <c r="AB709" s="27"/>
      <c r="AC709" s="27"/>
      <c r="AD709" s="27"/>
      <c r="AE709" s="27"/>
      <c r="AF709" s="27"/>
      <c r="AG709" s="27"/>
    </row>
    <row r="710" ht="12.75" customHeight="1">
      <c r="A710" s="27"/>
      <c r="B710" s="27"/>
      <c r="C710" s="27"/>
      <c r="D710" s="27"/>
      <c r="E710" s="27"/>
      <c r="F710" s="78"/>
      <c r="G710" s="27"/>
      <c r="H710" s="27"/>
      <c r="I710" s="27"/>
      <c r="J710" s="27"/>
      <c r="K710" s="27"/>
      <c r="L710" s="27"/>
      <c r="M710" s="27"/>
      <c r="N710" s="27"/>
      <c r="O710" s="27"/>
      <c r="P710" s="27"/>
      <c r="Q710" s="27"/>
      <c r="R710" s="27"/>
      <c r="S710" s="27"/>
      <c r="T710" s="27"/>
      <c r="U710" s="27"/>
      <c r="V710" s="27"/>
      <c r="W710" s="27"/>
      <c r="X710" s="27"/>
      <c r="Y710" s="27"/>
      <c r="Z710" s="27"/>
      <c r="AA710" s="27"/>
      <c r="AB710" s="27"/>
      <c r="AC710" s="27"/>
      <c r="AD710" s="27"/>
      <c r="AE710" s="27"/>
      <c r="AF710" s="27"/>
      <c r="AG710" s="27"/>
    </row>
    <row r="711" ht="12.75" customHeight="1">
      <c r="A711" s="27"/>
      <c r="B711" s="27"/>
      <c r="C711" s="27"/>
      <c r="D711" s="27"/>
      <c r="E711" s="27"/>
      <c r="F711" s="78"/>
      <c r="G711" s="27"/>
      <c r="H711" s="27"/>
      <c r="I711" s="27"/>
      <c r="J711" s="27"/>
      <c r="K711" s="27"/>
      <c r="L711" s="27"/>
      <c r="M711" s="27"/>
      <c r="N711" s="27"/>
      <c r="O711" s="27"/>
      <c r="P711" s="27"/>
      <c r="Q711" s="27"/>
      <c r="R711" s="27"/>
      <c r="S711" s="27"/>
      <c r="T711" s="27"/>
      <c r="U711" s="27"/>
      <c r="V711" s="27"/>
      <c r="W711" s="27"/>
      <c r="X711" s="27"/>
      <c r="Y711" s="27"/>
      <c r="Z711" s="27"/>
      <c r="AA711" s="27"/>
      <c r="AB711" s="27"/>
      <c r="AC711" s="27"/>
      <c r="AD711" s="27"/>
      <c r="AE711" s="27"/>
      <c r="AF711" s="27"/>
      <c r="AG711" s="27"/>
    </row>
    <row r="712" ht="12.75" customHeight="1">
      <c r="A712" s="27"/>
      <c r="B712" s="27"/>
      <c r="C712" s="27"/>
      <c r="D712" s="27"/>
      <c r="E712" s="27"/>
      <c r="F712" s="78"/>
      <c r="G712" s="27"/>
      <c r="H712" s="27"/>
      <c r="I712" s="27"/>
      <c r="J712" s="27"/>
      <c r="K712" s="27"/>
      <c r="L712" s="27"/>
      <c r="M712" s="27"/>
      <c r="N712" s="27"/>
      <c r="O712" s="27"/>
      <c r="P712" s="27"/>
      <c r="Q712" s="27"/>
      <c r="R712" s="27"/>
      <c r="S712" s="27"/>
      <c r="T712" s="27"/>
      <c r="U712" s="27"/>
      <c r="V712" s="27"/>
      <c r="W712" s="27"/>
      <c r="X712" s="27"/>
      <c r="Y712" s="27"/>
      <c r="Z712" s="27"/>
      <c r="AA712" s="27"/>
      <c r="AB712" s="27"/>
      <c r="AC712" s="27"/>
      <c r="AD712" s="27"/>
      <c r="AE712" s="27"/>
      <c r="AF712" s="27"/>
      <c r="AG712" s="27"/>
    </row>
    <row r="713" ht="12.75" customHeight="1">
      <c r="A713" s="27"/>
      <c r="B713" s="27"/>
      <c r="C713" s="27"/>
      <c r="D713" s="27"/>
      <c r="E713" s="27"/>
      <c r="F713" s="78"/>
      <c r="G713" s="27"/>
      <c r="H713" s="27"/>
      <c r="I713" s="27"/>
      <c r="J713" s="27"/>
      <c r="K713" s="27"/>
      <c r="L713" s="27"/>
      <c r="M713" s="27"/>
      <c r="N713" s="27"/>
      <c r="O713" s="27"/>
      <c r="P713" s="27"/>
      <c r="Q713" s="27"/>
      <c r="R713" s="27"/>
      <c r="S713" s="27"/>
      <c r="T713" s="27"/>
      <c r="U713" s="27"/>
      <c r="V713" s="27"/>
      <c r="W713" s="27"/>
      <c r="X713" s="27"/>
      <c r="Y713" s="27"/>
      <c r="Z713" s="27"/>
      <c r="AA713" s="27"/>
      <c r="AB713" s="27"/>
      <c r="AC713" s="27"/>
      <c r="AD713" s="27"/>
      <c r="AE713" s="27"/>
      <c r="AF713" s="27"/>
      <c r="AG713" s="27"/>
    </row>
    <row r="714" ht="12.75" customHeight="1">
      <c r="A714" s="27"/>
      <c r="B714" s="27"/>
      <c r="C714" s="27"/>
      <c r="D714" s="27"/>
      <c r="E714" s="27"/>
      <c r="F714" s="78"/>
      <c r="G714" s="27"/>
      <c r="H714" s="27"/>
      <c r="I714" s="27"/>
      <c r="J714" s="27"/>
      <c r="K714" s="27"/>
      <c r="L714" s="27"/>
      <c r="M714" s="27"/>
      <c r="N714" s="27"/>
      <c r="O714" s="27"/>
      <c r="P714" s="27"/>
      <c r="Q714" s="27"/>
      <c r="R714" s="27"/>
      <c r="S714" s="27"/>
      <c r="T714" s="27"/>
      <c r="U714" s="27"/>
      <c r="V714" s="27"/>
      <c r="W714" s="27"/>
      <c r="X714" s="27"/>
      <c r="Y714" s="27"/>
      <c r="Z714" s="27"/>
      <c r="AA714" s="27"/>
      <c r="AB714" s="27"/>
      <c r="AC714" s="27"/>
      <c r="AD714" s="27"/>
      <c r="AE714" s="27"/>
      <c r="AF714" s="27"/>
      <c r="AG714" s="27"/>
    </row>
    <row r="715" ht="12.75" customHeight="1">
      <c r="A715" s="27"/>
      <c r="B715" s="27"/>
      <c r="C715" s="27"/>
      <c r="D715" s="27"/>
      <c r="E715" s="27"/>
      <c r="F715" s="78"/>
      <c r="G715" s="27"/>
      <c r="H715" s="27"/>
      <c r="I715" s="27"/>
      <c r="J715" s="27"/>
      <c r="K715" s="27"/>
      <c r="L715" s="27"/>
      <c r="M715" s="27"/>
      <c r="N715" s="27"/>
      <c r="O715" s="27"/>
      <c r="P715" s="27"/>
      <c r="Q715" s="27"/>
      <c r="R715" s="27"/>
      <c r="S715" s="27"/>
      <c r="T715" s="27"/>
      <c r="U715" s="27"/>
      <c r="V715" s="27"/>
      <c r="W715" s="27"/>
      <c r="X715" s="27"/>
      <c r="Y715" s="27"/>
      <c r="Z715" s="27"/>
      <c r="AA715" s="27"/>
      <c r="AB715" s="27"/>
      <c r="AC715" s="27"/>
      <c r="AD715" s="27"/>
      <c r="AE715" s="27"/>
      <c r="AF715" s="27"/>
      <c r="AG715" s="27"/>
    </row>
    <row r="716" ht="12.75" customHeight="1">
      <c r="A716" s="27"/>
      <c r="B716" s="27"/>
      <c r="C716" s="27"/>
      <c r="D716" s="27"/>
      <c r="E716" s="27"/>
      <c r="F716" s="78"/>
      <c r="G716" s="27"/>
      <c r="H716" s="27"/>
      <c r="I716" s="27"/>
      <c r="J716" s="27"/>
      <c r="K716" s="27"/>
      <c r="L716" s="27"/>
      <c r="M716" s="27"/>
      <c r="N716" s="27"/>
      <c r="O716" s="27"/>
      <c r="P716" s="27"/>
      <c r="Q716" s="27"/>
      <c r="R716" s="27"/>
      <c r="S716" s="27"/>
      <c r="T716" s="27"/>
      <c r="U716" s="27"/>
      <c r="V716" s="27"/>
      <c r="W716" s="27"/>
      <c r="X716" s="27"/>
      <c r="Y716" s="27"/>
      <c r="Z716" s="27"/>
      <c r="AA716" s="27"/>
      <c r="AB716" s="27"/>
      <c r="AC716" s="27"/>
      <c r="AD716" s="27"/>
      <c r="AE716" s="27"/>
      <c r="AF716" s="27"/>
      <c r="AG716" s="27"/>
    </row>
    <row r="717" ht="12.75" customHeight="1">
      <c r="A717" s="27"/>
      <c r="B717" s="27"/>
      <c r="C717" s="27"/>
      <c r="D717" s="27"/>
      <c r="E717" s="27"/>
      <c r="F717" s="78"/>
      <c r="G717" s="27"/>
      <c r="H717" s="27"/>
      <c r="I717" s="27"/>
      <c r="J717" s="27"/>
      <c r="K717" s="27"/>
      <c r="L717" s="27"/>
      <c r="M717" s="27"/>
      <c r="N717" s="27"/>
      <c r="O717" s="27"/>
      <c r="P717" s="27"/>
      <c r="Q717" s="27"/>
      <c r="R717" s="27"/>
      <c r="S717" s="27"/>
      <c r="T717" s="27"/>
      <c r="U717" s="27"/>
      <c r="V717" s="27"/>
      <c r="W717" s="27"/>
      <c r="X717" s="27"/>
      <c r="Y717" s="27"/>
      <c r="Z717" s="27"/>
      <c r="AA717" s="27"/>
      <c r="AB717" s="27"/>
      <c r="AC717" s="27"/>
      <c r="AD717" s="27"/>
      <c r="AE717" s="27"/>
      <c r="AF717" s="27"/>
      <c r="AG717" s="27"/>
    </row>
    <row r="718" ht="12.75" customHeight="1">
      <c r="A718" s="27"/>
      <c r="B718" s="27"/>
      <c r="C718" s="27"/>
      <c r="D718" s="27"/>
      <c r="E718" s="27"/>
      <c r="F718" s="78"/>
      <c r="G718" s="27"/>
      <c r="H718" s="27"/>
      <c r="I718" s="27"/>
      <c r="J718" s="27"/>
      <c r="K718" s="27"/>
      <c r="L718" s="27"/>
      <c r="M718" s="27"/>
      <c r="N718" s="27"/>
      <c r="O718" s="27"/>
      <c r="P718" s="27"/>
      <c r="Q718" s="27"/>
      <c r="R718" s="27"/>
      <c r="S718" s="27"/>
      <c r="T718" s="27"/>
      <c r="U718" s="27"/>
      <c r="V718" s="27"/>
      <c r="W718" s="27"/>
      <c r="X718" s="27"/>
      <c r="Y718" s="27"/>
      <c r="Z718" s="27"/>
      <c r="AA718" s="27"/>
      <c r="AB718" s="27"/>
      <c r="AC718" s="27"/>
      <c r="AD718" s="27"/>
      <c r="AE718" s="27"/>
      <c r="AF718" s="27"/>
      <c r="AG718" s="27"/>
    </row>
    <row r="719" ht="12.75" customHeight="1">
      <c r="A719" s="27"/>
      <c r="B719" s="27"/>
      <c r="C719" s="27"/>
      <c r="D719" s="27"/>
      <c r="E719" s="27"/>
      <c r="F719" s="78"/>
      <c r="G719" s="27"/>
      <c r="H719" s="27"/>
      <c r="I719" s="27"/>
      <c r="J719" s="27"/>
      <c r="K719" s="27"/>
      <c r="L719" s="27"/>
      <c r="M719" s="27"/>
      <c r="N719" s="27"/>
      <c r="O719" s="27"/>
      <c r="P719" s="27"/>
      <c r="Q719" s="27"/>
      <c r="R719" s="27"/>
      <c r="S719" s="27"/>
      <c r="T719" s="27"/>
      <c r="U719" s="27"/>
      <c r="V719" s="27"/>
      <c r="W719" s="27"/>
      <c r="X719" s="27"/>
      <c r="Y719" s="27"/>
      <c r="Z719" s="27"/>
      <c r="AA719" s="27"/>
      <c r="AB719" s="27"/>
      <c r="AC719" s="27"/>
      <c r="AD719" s="27"/>
      <c r="AE719" s="27"/>
      <c r="AF719" s="27"/>
      <c r="AG719" s="27"/>
    </row>
    <row r="720" ht="12.75" customHeight="1">
      <c r="A720" s="27"/>
      <c r="B720" s="27"/>
      <c r="C720" s="27"/>
      <c r="D720" s="27"/>
      <c r="E720" s="27"/>
      <c r="F720" s="78"/>
      <c r="G720" s="27"/>
      <c r="H720" s="27"/>
      <c r="I720" s="27"/>
      <c r="J720" s="27"/>
      <c r="K720" s="27"/>
      <c r="L720" s="27"/>
      <c r="M720" s="27"/>
      <c r="N720" s="27"/>
      <c r="O720" s="27"/>
      <c r="P720" s="27"/>
      <c r="Q720" s="27"/>
      <c r="R720" s="27"/>
      <c r="S720" s="27"/>
      <c r="T720" s="27"/>
      <c r="U720" s="27"/>
      <c r="V720" s="27"/>
      <c r="W720" s="27"/>
      <c r="X720" s="27"/>
      <c r="Y720" s="27"/>
      <c r="Z720" s="27"/>
      <c r="AA720" s="27"/>
      <c r="AB720" s="27"/>
      <c r="AC720" s="27"/>
      <c r="AD720" s="27"/>
      <c r="AE720" s="27"/>
      <c r="AF720" s="27"/>
      <c r="AG720" s="27"/>
    </row>
    <row r="721" ht="12.75" customHeight="1">
      <c r="A721" s="27"/>
      <c r="B721" s="27"/>
      <c r="C721" s="27"/>
      <c r="D721" s="27"/>
      <c r="E721" s="27"/>
      <c r="F721" s="78"/>
      <c r="G721" s="27"/>
      <c r="H721" s="27"/>
      <c r="I721" s="27"/>
      <c r="J721" s="27"/>
      <c r="K721" s="27"/>
      <c r="L721" s="27"/>
      <c r="M721" s="27"/>
      <c r="N721" s="27"/>
      <c r="O721" s="27"/>
      <c r="P721" s="27"/>
      <c r="Q721" s="27"/>
      <c r="R721" s="27"/>
      <c r="S721" s="27"/>
      <c r="T721" s="27"/>
      <c r="U721" s="27"/>
      <c r="V721" s="27"/>
      <c r="W721" s="27"/>
      <c r="X721" s="27"/>
      <c r="Y721" s="27"/>
      <c r="Z721" s="27"/>
      <c r="AA721" s="27"/>
      <c r="AB721" s="27"/>
      <c r="AC721" s="27"/>
      <c r="AD721" s="27"/>
      <c r="AE721" s="27"/>
      <c r="AF721" s="27"/>
      <c r="AG721" s="27"/>
    </row>
    <row r="722" ht="12.75" customHeight="1">
      <c r="A722" s="27"/>
      <c r="B722" s="27"/>
      <c r="C722" s="27"/>
      <c r="D722" s="27"/>
      <c r="E722" s="27"/>
      <c r="F722" s="78"/>
      <c r="G722" s="27"/>
      <c r="H722" s="27"/>
      <c r="I722" s="27"/>
      <c r="J722" s="27"/>
      <c r="K722" s="27"/>
      <c r="L722" s="27"/>
      <c r="M722" s="27"/>
      <c r="N722" s="27"/>
      <c r="O722" s="27"/>
      <c r="P722" s="27"/>
      <c r="Q722" s="27"/>
      <c r="R722" s="27"/>
      <c r="S722" s="27"/>
      <c r="T722" s="27"/>
      <c r="U722" s="27"/>
      <c r="V722" s="27"/>
      <c r="W722" s="27"/>
      <c r="X722" s="27"/>
      <c r="Y722" s="27"/>
      <c r="Z722" s="27"/>
      <c r="AA722" s="27"/>
      <c r="AB722" s="27"/>
      <c r="AC722" s="27"/>
      <c r="AD722" s="27"/>
      <c r="AE722" s="27"/>
      <c r="AF722" s="27"/>
      <c r="AG722" s="27"/>
    </row>
    <row r="723" ht="12.75" customHeight="1">
      <c r="A723" s="27"/>
      <c r="B723" s="27"/>
      <c r="C723" s="27"/>
      <c r="D723" s="27"/>
      <c r="E723" s="27"/>
      <c r="F723" s="78"/>
      <c r="G723" s="27"/>
      <c r="H723" s="27"/>
      <c r="I723" s="27"/>
      <c r="J723" s="27"/>
      <c r="K723" s="27"/>
      <c r="L723" s="27"/>
      <c r="M723" s="27"/>
      <c r="N723" s="27"/>
      <c r="O723" s="27"/>
      <c r="P723" s="27"/>
      <c r="Q723" s="27"/>
      <c r="R723" s="27"/>
      <c r="S723" s="27"/>
      <c r="T723" s="27"/>
      <c r="U723" s="27"/>
      <c r="V723" s="27"/>
      <c r="W723" s="27"/>
      <c r="X723" s="27"/>
      <c r="Y723" s="27"/>
      <c r="Z723" s="27"/>
      <c r="AA723" s="27"/>
      <c r="AB723" s="27"/>
      <c r="AC723" s="27"/>
      <c r="AD723" s="27"/>
      <c r="AE723" s="27"/>
      <c r="AF723" s="27"/>
      <c r="AG723" s="27"/>
    </row>
    <row r="724" ht="12.75" customHeight="1">
      <c r="A724" s="27"/>
      <c r="B724" s="27"/>
      <c r="C724" s="27"/>
      <c r="D724" s="27"/>
      <c r="E724" s="27"/>
      <c r="F724" s="78"/>
      <c r="G724" s="27"/>
      <c r="H724" s="27"/>
      <c r="I724" s="27"/>
      <c r="J724" s="27"/>
      <c r="K724" s="27"/>
      <c r="L724" s="27"/>
      <c r="M724" s="27"/>
      <c r="N724" s="27"/>
      <c r="O724" s="27"/>
      <c r="P724" s="27"/>
      <c r="Q724" s="27"/>
      <c r="R724" s="27"/>
      <c r="S724" s="27"/>
      <c r="T724" s="27"/>
      <c r="U724" s="27"/>
      <c r="V724" s="27"/>
      <c r="W724" s="27"/>
      <c r="X724" s="27"/>
      <c r="Y724" s="27"/>
      <c r="Z724" s="27"/>
      <c r="AA724" s="27"/>
      <c r="AB724" s="27"/>
      <c r="AC724" s="27"/>
      <c r="AD724" s="27"/>
      <c r="AE724" s="27"/>
      <c r="AF724" s="27"/>
      <c r="AG724" s="27"/>
    </row>
    <row r="725" ht="12.75" customHeight="1">
      <c r="A725" s="27"/>
      <c r="B725" s="27"/>
      <c r="C725" s="27"/>
      <c r="D725" s="27"/>
      <c r="E725" s="27"/>
      <c r="F725" s="78"/>
      <c r="G725" s="27"/>
      <c r="H725" s="27"/>
      <c r="I725" s="27"/>
      <c r="J725" s="27"/>
      <c r="K725" s="27"/>
      <c r="L725" s="27"/>
      <c r="M725" s="27"/>
      <c r="N725" s="27"/>
      <c r="O725" s="27"/>
      <c r="P725" s="27"/>
      <c r="Q725" s="27"/>
      <c r="R725" s="27"/>
      <c r="S725" s="27"/>
      <c r="T725" s="27"/>
      <c r="U725" s="27"/>
      <c r="V725" s="27"/>
      <c r="W725" s="27"/>
      <c r="X725" s="27"/>
      <c r="Y725" s="27"/>
      <c r="Z725" s="27"/>
      <c r="AA725" s="27"/>
      <c r="AB725" s="27"/>
      <c r="AC725" s="27"/>
      <c r="AD725" s="27"/>
      <c r="AE725" s="27"/>
      <c r="AF725" s="27"/>
      <c r="AG725" s="27"/>
    </row>
    <row r="726" ht="12.75" customHeight="1">
      <c r="A726" s="27"/>
      <c r="B726" s="27"/>
      <c r="C726" s="27"/>
      <c r="D726" s="27"/>
      <c r="E726" s="27"/>
      <c r="F726" s="78"/>
      <c r="G726" s="27"/>
      <c r="H726" s="27"/>
      <c r="I726" s="27"/>
      <c r="J726" s="27"/>
      <c r="K726" s="27"/>
      <c r="L726" s="27"/>
      <c r="M726" s="27"/>
      <c r="N726" s="27"/>
      <c r="O726" s="27"/>
      <c r="P726" s="27"/>
      <c r="Q726" s="27"/>
      <c r="R726" s="27"/>
      <c r="S726" s="27"/>
      <c r="T726" s="27"/>
      <c r="U726" s="27"/>
      <c r="V726" s="27"/>
      <c r="W726" s="27"/>
      <c r="X726" s="27"/>
      <c r="Y726" s="27"/>
      <c r="Z726" s="27"/>
      <c r="AA726" s="27"/>
      <c r="AB726" s="27"/>
      <c r="AC726" s="27"/>
      <c r="AD726" s="27"/>
      <c r="AE726" s="27"/>
      <c r="AF726" s="27"/>
      <c r="AG726" s="27"/>
    </row>
    <row r="727" ht="12.75" customHeight="1">
      <c r="A727" s="27"/>
      <c r="B727" s="27"/>
      <c r="C727" s="27"/>
      <c r="D727" s="27"/>
      <c r="E727" s="27"/>
      <c r="F727" s="78"/>
      <c r="G727" s="27"/>
      <c r="H727" s="27"/>
      <c r="I727" s="27"/>
      <c r="J727" s="27"/>
      <c r="K727" s="27"/>
      <c r="L727" s="27"/>
      <c r="M727" s="27"/>
      <c r="N727" s="27"/>
      <c r="O727" s="27"/>
      <c r="P727" s="27"/>
      <c r="Q727" s="27"/>
      <c r="R727" s="27"/>
      <c r="S727" s="27"/>
      <c r="T727" s="27"/>
      <c r="U727" s="27"/>
      <c r="V727" s="27"/>
      <c r="W727" s="27"/>
      <c r="X727" s="27"/>
      <c r="Y727" s="27"/>
      <c r="Z727" s="27"/>
      <c r="AA727" s="27"/>
      <c r="AB727" s="27"/>
      <c r="AC727" s="27"/>
      <c r="AD727" s="27"/>
      <c r="AE727" s="27"/>
      <c r="AF727" s="27"/>
      <c r="AG727" s="27"/>
    </row>
    <row r="728" ht="12.75" customHeight="1">
      <c r="A728" s="27"/>
      <c r="B728" s="27"/>
      <c r="C728" s="27"/>
      <c r="D728" s="27"/>
      <c r="E728" s="27"/>
      <c r="F728" s="78"/>
      <c r="G728" s="27"/>
      <c r="H728" s="27"/>
      <c r="I728" s="27"/>
      <c r="J728" s="27"/>
      <c r="K728" s="27"/>
      <c r="L728" s="27"/>
      <c r="M728" s="27"/>
      <c r="N728" s="27"/>
      <c r="O728" s="27"/>
      <c r="P728" s="27"/>
      <c r="Q728" s="27"/>
      <c r="R728" s="27"/>
      <c r="S728" s="27"/>
      <c r="T728" s="27"/>
      <c r="U728" s="27"/>
      <c r="V728" s="27"/>
      <c r="W728" s="27"/>
      <c r="X728" s="27"/>
      <c r="Y728" s="27"/>
      <c r="Z728" s="27"/>
      <c r="AA728" s="27"/>
      <c r="AB728" s="27"/>
      <c r="AC728" s="27"/>
      <c r="AD728" s="27"/>
      <c r="AE728" s="27"/>
      <c r="AF728" s="27"/>
      <c r="AG728" s="27"/>
    </row>
    <row r="729" ht="12.75" customHeight="1">
      <c r="A729" s="27"/>
      <c r="B729" s="27"/>
      <c r="C729" s="27"/>
      <c r="D729" s="27"/>
      <c r="E729" s="27"/>
      <c r="F729" s="78"/>
      <c r="G729" s="27"/>
      <c r="H729" s="27"/>
      <c r="I729" s="27"/>
      <c r="J729" s="27"/>
      <c r="K729" s="27"/>
      <c r="L729" s="27"/>
      <c r="M729" s="27"/>
      <c r="N729" s="27"/>
      <c r="O729" s="27"/>
      <c r="P729" s="27"/>
      <c r="Q729" s="27"/>
      <c r="R729" s="27"/>
      <c r="S729" s="27"/>
      <c r="T729" s="27"/>
      <c r="U729" s="27"/>
      <c r="V729" s="27"/>
      <c r="W729" s="27"/>
      <c r="X729" s="27"/>
      <c r="Y729" s="27"/>
      <c r="Z729" s="27"/>
      <c r="AA729" s="27"/>
      <c r="AB729" s="27"/>
      <c r="AC729" s="27"/>
      <c r="AD729" s="27"/>
      <c r="AE729" s="27"/>
      <c r="AF729" s="27"/>
      <c r="AG729" s="27"/>
    </row>
    <row r="730" ht="12.75" customHeight="1">
      <c r="A730" s="27"/>
      <c r="B730" s="27"/>
      <c r="C730" s="27"/>
      <c r="D730" s="27"/>
      <c r="E730" s="27"/>
      <c r="F730" s="78"/>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row>
    <row r="731" ht="12.75" customHeight="1">
      <c r="A731" s="27"/>
      <c r="B731" s="27"/>
      <c r="C731" s="27"/>
      <c r="D731" s="27"/>
      <c r="E731" s="27"/>
      <c r="F731" s="78"/>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row>
    <row r="732" ht="12.75" customHeight="1">
      <c r="A732" s="27"/>
      <c r="B732" s="27"/>
      <c r="C732" s="27"/>
      <c r="D732" s="27"/>
      <c r="E732" s="27"/>
      <c r="F732" s="78"/>
      <c r="G732" s="27"/>
      <c r="H732" s="27"/>
      <c r="I732" s="27"/>
      <c r="J732" s="27"/>
      <c r="K732" s="27"/>
      <c r="L732" s="27"/>
      <c r="M732" s="27"/>
      <c r="N732" s="27"/>
      <c r="O732" s="27"/>
      <c r="P732" s="27"/>
      <c r="Q732" s="27"/>
      <c r="R732" s="27"/>
      <c r="S732" s="27"/>
      <c r="T732" s="27"/>
      <c r="U732" s="27"/>
      <c r="V732" s="27"/>
      <c r="W732" s="27"/>
      <c r="X732" s="27"/>
      <c r="Y732" s="27"/>
      <c r="Z732" s="27"/>
      <c r="AA732" s="27"/>
      <c r="AB732" s="27"/>
      <c r="AC732" s="27"/>
      <c r="AD732" s="27"/>
      <c r="AE732" s="27"/>
      <c r="AF732" s="27"/>
      <c r="AG732" s="27"/>
    </row>
    <row r="733" ht="12.75" customHeight="1">
      <c r="A733" s="27"/>
      <c r="B733" s="27"/>
      <c r="C733" s="27"/>
      <c r="D733" s="27"/>
      <c r="E733" s="27"/>
      <c r="F733" s="78"/>
      <c r="G733" s="27"/>
      <c r="H733" s="27"/>
      <c r="I733" s="27"/>
      <c r="J733" s="27"/>
      <c r="K733" s="27"/>
      <c r="L733" s="27"/>
      <c r="M733" s="27"/>
      <c r="N733" s="27"/>
      <c r="O733" s="27"/>
      <c r="P733" s="27"/>
      <c r="Q733" s="27"/>
      <c r="R733" s="27"/>
      <c r="S733" s="27"/>
      <c r="T733" s="27"/>
      <c r="U733" s="27"/>
      <c r="V733" s="27"/>
      <c r="W733" s="27"/>
      <c r="X733" s="27"/>
      <c r="Y733" s="27"/>
      <c r="Z733" s="27"/>
      <c r="AA733" s="27"/>
      <c r="AB733" s="27"/>
      <c r="AC733" s="27"/>
      <c r="AD733" s="27"/>
      <c r="AE733" s="27"/>
      <c r="AF733" s="27"/>
      <c r="AG733" s="27"/>
    </row>
    <row r="734" ht="12.75" customHeight="1">
      <c r="A734" s="27"/>
      <c r="B734" s="27"/>
      <c r="C734" s="27"/>
      <c r="D734" s="27"/>
      <c r="E734" s="27"/>
      <c r="F734" s="78"/>
      <c r="G734" s="27"/>
      <c r="H734" s="27"/>
      <c r="I734" s="27"/>
      <c r="J734" s="27"/>
      <c r="K734" s="27"/>
      <c r="L734" s="27"/>
      <c r="M734" s="27"/>
      <c r="N734" s="27"/>
      <c r="O734" s="27"/>
      <c r="P734" s="27"/>
      <c r="Q734" s="27"/>
      <c r="R734" s="27"/>
      <c r="S734" s="27"/>
      <c r="T734" s="27"/>
      <c r="U734" s="27"/>
      <c r="V734" s="27"/>
      <c r="W734" s="27"/>
      <c r="X734" s="27"/>
      <c r="Y734" s="27"/>
      <c r="Z734" s="27"/>
      <c r="AA734" s="27"/>
      <c r="AB734" s="27"/>
      <c r="AC734" s="27"/>
      <c r="AD734" s="27"/>
      <c r="AE734" s="27"/>
      <c r="AF734" s="27"/>
      <c r="AG734" s="27"/>
    </row>
    <row r="735" ht="12.75" customHeight="1">
      <c r="A735" s="27"/>
      <c r="B735" s="27"/>
      <c r="C735" s="27"/>
      <c r="D735" s="27"/>
      <c r="E735" s="27"/>
      <c r="F735" s="78"/>
      <c r="G735" s="27"/>
      <c r="H735" s="27"/>
      <c r="I735" s="27"/>
      <c r="J735" s="27"/>
      <c r="K735" s="27"/>
      <c r="L735" s="27"/>
      <c r="M735" s="27"/>
      <c r="N735" s="27"/>
      <c r="O735" s="27"/>
      <c r="P735" s="27"/>
      <c r="Q735" s="27"/>
      <c r="R735" s="27"/>
      <c r="S735" s="27"/>
      <c r="T735" s="27"/>
      <c r="U735" s="27"/>
      <c r="V735" s="27"/>
      <c r="W735" s="27"/>
      <c r="X735" s="27"/>
      <c r="Y735" s="27"/>
      <c r="Z735" s="27"/>
      <c r="AA735" s="27"/>
      <c r="AB735" s="27"/>
      <c r="AC735" s="27"/>
      <c r="AD735" s="27"/>
      <c r="AE735" s="27"/>
      <c r="AF735" s="27"/>
      <c r="AG735" s="27"/>
    </row>
    <row r="736" ht="12.75" customHeight="1">
      <c r="A736" s="27"/>
      <c r="B736" s="27"/>
      <c r="C736" s="27"/>
      <c r="D736" s="27"/>
      <c r="E736" s="27"/>
      <c r="F736" s="78"/>
      <c r="G736" s="27"/>
      <c r="H736" s="27"/>
      <c r="I736" s="27"/>
      <c r="J736" s="27"/>
      <c r="K736" s="27"/>
      <c r="L736" s="27"/>
      <c r="M736" s="27"/>
      <c r="N736" s="27"/>
      <c r="O736" s="27"/>
      <c r="P736" s="27"/>
      <c r="Q736" s="27"/>
      <c r="R736" s="27"/>
      <c r="S736" s="27"/>
      <c r="T736" s="27"/>
      <c r="U736" s="27"/>
      <c r="V736" s="27"/>
      <c r="W736" s="27"/>
      <c r="X736" s="27"/>
      <c r="Y736" s="27"/>
      <c r="Z736" s="27"/>
      <c r="AA736" s="27"/>
      <c r="AB736" s="27"/>
      <c r="AC736" s="27"/>
      <c r="AD736" s="27"/>
      <c r="AE736" s="27"/>
      <c r="AF736" s="27"/>
      <c r="AG736" s="27"/>
    </row>
    <row r="737" ht="12.75" customHeight="1">
      <c r="A737" s="27"/>
      <c r="B737" s="27"/>
      <c r="C737" s="27"/>
      <c r="D737" s="27"/>
      <c r="E737" s="27"/>
      <c r="F737" s="78"/>
      <c r="G737" s="27"/>
      <c r="H737" s="27"/>
      <c r="I737" s="27"/>
      <c r="J737" s="27"/>
      <c r="K737" s="27"/>
      <c r="L737" s="27"/>
      <c r="M737" s="27"/>
      <c r="N737" s="27"/>
      <c r="O737" s="27"/>
      <c r="P737" s="27"/>
      <c r="Q737" s="27"/>
      <c r="R737" s="27"/>
      <c r="S737" s="27"/>
      <c r="T737" s="27"/>
      <c r="U737" s="27"/>
      <c r="V737" s="27"/>
      <c r="W737" s="27"/>
      <c r="X737" s="27"/>
      <c r="Y737" s="27"/>
      <c r="Z737" s="27"/>
      <c r="AA737" s="27"/>
      <c r="AB737" s="27"/>
      <c r="AC737" s="27"/>
      <c r="AD737" s="27"/>
      <c r="AE737" s="27"/>
      <c r="AF737" s="27"/>
      <c r="AG737" s="27"/>
    </row>
    <row r="738" ht="12.75" customHeight="1">
      <c r="A738" s="27"/>
      <c r="B738" s="27"/>
      <c r="C738" s="27"/>
      <c r="D738" s="27"/>
      <c r="E738" s="27"/>
      <c r="F738" s="78"/>
      <c r="G738" s="27"/>
      <c r="H738" s="27"/>
      <c r="I738" s="27"/>
      <c r="J738" s="27"/>
      <c r="K738" s="27"/>
      <c r="L738" s="27"/>
      <c r="M738" s="27"/>
      <c r="N738" s="27"/>
      <c r="O738" s="27"/>
      <c r="P738" s="27"/>
      <c r="Q738" s="27"/>
      <c r="R738" s="27"/>
      <c r="S738" s="27"/>
      <c r="T738" s="27"/>
      <c r="U738" s="27"/>
      <c r="V738" s="27"/>
      <c r="W738" s="27"/>
      <c r="X738" s="27"/>
      <c r="Y738" s="27"/>
      <c r="Z738" s="27"/>
      <c r="AA738" s="27"/>
      <c r="AB738" s="27"/>
      <c r="AC738" s="27"/>
      <c r="AD738" s="27"/>
      <c r="AE738" s="27"/>
      <c r="AF738" s="27"/>
      <c r="AG738" s="27"/>
    </row>
    <row r="739" ht="12.75" customHeight="1">
      <c r="A739" s="27"/>
      <c r="B739" s="27"/>
      <c r="C739" s="27"/>
      <c r="D739" s="27"/>
      <c r="E739" s="27"/>
      <c r="F739" s="78"/>
      <c r="G739" s="27"/>
      <c r="H739" s="27"/>
      <c r="I739" s="27"/>
      <c r="J739" s="27"/>
      <c r="K739" s="27"/>
      <c r="L739" s="27"/>
      <c r="M739" s="27"/>
      <c r="N739" s="27"/>
      <c r="O739" s="27"/>
      <c r="P739" s="27"/>
      <c r="Q739" s="27"/>
      <c r="R739" s="27"/>
      <c r="S739" s="27"/>
      <c r="T739" s="27"/>
      <c r="U739" s="27"/>
      <c r="V739" s="27"/>
      <c r="W739" s="27"/>
      <c r="X739" s="27"/>
      <c r="Y739" s="27"/>
      <c r="Z739" s="27"/>
      <c r="AA739" s="27"/>
      <c r="AB739" s="27"/>
      <c r="AC739" s="27"/>
      <c r="AD739" s="27"/>
      <c r="AE739" s="27"/>
      <c r="AF739" s="27"/>
      <c r="AG739" s="27"/>
    </row>
    <row r="740" ht="12.75" customHeight="1">
      <c r="A740" s="27"/>
      <c r="B740" s="27"/>
      <c r="C740" s="27"/>
      <c r="D740" s="27"/>
      <c r="E740" s="27"/>
      <c r="F740" s="78"/>
      <c r="G740" s="27"/>
      <c r="H740" s="27"/>
      <c r="I740" s="27"/>
      <c r="J740" s="27"/>
      <c r="K740" s="27"/>
      <c r="L740" s="27"/>
      <c r="M740" s="27"/>
      <c r="N740" s="27"/>
      <c r="O740" s="27"/>
      <c r="P740" s="27"/>
      <c r="Q740" s="27"/>
      <c r="R740" s="27"/>
      <c r="S740" s="27"/>
      <c r="T740" s="27"/>
      <c r="U740" s="27"/>
      <c r="V740" s="27"/>
      <c r="W740" s="27"/>
      <c r="X740" s="27"/>
      <c r="Y740" s="27"/>
      <c r="Z740" s="27"/>
      <c r="AA740" s="27"/>
      <c r="AB740" s="27"/>
      <c r="AC740" s="27"/>
      <c r="AD740" s="27"/>
      <c r="AE740" s="27"/>
      <c r="AF740" s="27"/>
      <c r="AG740" s="27"/>
    </row>
    <row r="741" ht="12.75" customHeight="1">
      <c r="A741" s="27"/>
      <c r="B741" s="27"/>
      <c r="C741" s="27"/>
      <c r="D741" s="27"/>
      <c r="E741" s="27"/>
      <c r="F741" s="78"/>
      <c r="G741" s="27"/>
      <c r="H741" s="27"/>
      <c r="I741" s="27"/>
      <c r="J741" s="27"/>
      <c r="K741" s="27"/>
      <c r="L741" s="27"/>
      <c r="M741" s="27"/>
      <c r="N741" s="27"/>
      <c r="O741" s="27"/>
      <c r="P741" s="27"/>
      <c r="Q741" s="27"/>
      <c r="R741" s="27"/>
      <c r="S741" s="27"/>
      <c r="T741" s="27"/>
      <c r="U741" s="27"/>
      <c r="V741" s="27"/>
      <c r="W741" s="27"/>
      <c r="X741" s="27"/>
      <c r="Y741" s="27"/>
      <c r="Z741" s="27"/>
      <c r="AA741" s="27"/>
      <c r="AB741" s="27"/>
      <c r="AC741" s="27"/>
      <c r="AD741" s="27"/>
      <c r="AE741" s="27"/>
      <c r="AF741" s="27"/>
      <c r="AG741" s="27"/>
    </row>
    <row r="742" ht="12.75" customHeight="1">
      <c r="A742" s="27"/>
      <c r="B742" s="27"/>
      <c r="C742" s="27"/>
      <c r="D742" s="27"/>
      <c r="E742" s="27"/>
      <c r="F742" s="78"/>
      <c r="G742" s="27"/>
      <c r="H742" s="27"/>
      <c r="I742" s="27"/>
      <c r="J742" s="27"/>
      <c r="K742" s="27"/>
      <c r="L742" s="27"/>
      <c r="M742" s="27"/>
      <c r="N742" s="27"/>
      <c r="O742" s="27"/>
      <c r="P742" s="27"/>
      <c r="Q742" s="27"/>
      <c r="R742" s="27"/>
      <c r="S742" s="27"/>
      <c r="T742" s="27"/>
      <c r="U742" s="27"/>
      <c r="V742" s="27"/>
      <c r="W742" s="27"/>
      <c r="X742" s="27"/>
      <c r="Y742" s="27"/>
      <c r="Z742" s="27"/>
      <c r="AA742" s="27"/>
      <c r="AB742" s="27"/>
      <c r="AC742" s="27"/>
      <c r="AD742" s="27"/>
      <c r="AE742" s="27"/>
      <c r="AF742" s="27"/>
      <c r="AG742" s="27"/>
    </row>
    <row r="743" ht="12.75" customHeight="1">
      <c r="A743" s="27"/>
      <c r="B743" s="27"/>
      <c r="C743" s="27"/>
      <c r="D743" s="27"/>
      <c r="E743" s="27"/>
      <c r="F743" s="78"/>
      <c r="G743" s="27"/>
      <c r="H743" s="27"/>
      <c r="I743" s="27"/>
      <c r="J743" s="27"/>
      <c r="K743" s="27"/>
      <c r="L743" s="27"/>
      <c r="M743" s="27"/>
      <c r="N743" s="27"/>
      <c r="O743" s="27"/>
      <c r="P743" s="27"/>
      <c r="Q743" s="27"/>
      <c r="R743" s="27"/>
      <c r="S743" s="27"/>
      <c r="T743" s="27"/>
      <c r="U743" s="27"/>
      <c r="V743" s="27"/>
      <c r="W743" s="27"/>
      <c r="X743" s="27"/>
      <c r="Y743" s="27"/>
      <c r="Z743" s="27"/>
      <c r="AA743" s="27"/>
      <c r="AB743" s="27"/>
      <c r="AC743" s="27"/>
      <c r="AD743" s="27"/>
      <c r="AE743" s="27"/>
      <c r="AF743" s="27"/>
      <c r="AG743" s="27"/>
    </row>
    <row r="744" ht="12.75" customHeight="1">
      <c r="A744" s="27"/>
      <c r="B744" s="27"/>
      <c r="C744" s="27"/>
      <c r="D744" s="27"/>
      <c r="E744" s="27"/>
      <c r="F744" s="78"/>
      <c r="G744" s="27"/>
      <c r="H744" s="27"/>
      <c r="I744" s="27"/>
      <c r="J744" s="27"/>
      <c r="K744" s="27"/>
      <c r="L744" s="27"/>
      <c r="M744" s="27"/>
      <c r="N744" s="27"/>
      <c r="O744" s="27"/>
      <c r="P744" s="27"/>
      <c r="Q744" s="27"/>
      <c r="R744" s="27"/>
      <c r="S744" s="27"/>
      <c r="T744" s="27"/>
      <c r="U744" s="27"/>
      <c r="V744" s="27"/>
      <c r="W744" s="27"/>
      <c r="X744" s="27"/>
      <c r="Y744" s="27"/>
      <c r="Z744" s="27"/>
      <c r="AA744" s="27"/>
      <c r="AB744" s="27"/>
      <c r="AC744" s="27"/>
      <c r="AD744" s="27"/>
      <c r="AE744" s="27"/>
      <c r="AF744" s="27"/>
      <c r="AG744" s="27"/>
    </row>
    <row r="745" ht="12.75" customHeight="1">
      <c r="A745" s="27"/>
      <c r="B745" s="27"/>
      <c r="C745" s="27"/>
      <c r="D745" s="27"/>
      <c r="E745" s="27"/>
      <c r="F745" s="78"/>
      <c r="G745" s="27"/>
      <c r="H745" s="27"/>
      <c r="I745" s="27"/>
      <c r="J745" s="27"/>
      <c r="K745" s="27"/>
      <c r="L745" s="27"/>
      <c r="M745" s="27"/>
      <c r="N745" s="27"/>
      <c r="O745" s="27"/>
      <c r="P745" s="27"/>
      <c r="Q745" s="27"/>
      <c r="R745" s="27"/>
      <c r="S745" s="27"/>
      <c r="T745" s="27"/>
      <c r="U745" s="27"/>
      <c r="V745" s="27"/>
      <c r="W745" s="27"/>
      <c r="X745" s="27"/>
      <c r="Y745" s="27"/>
      <c r="Z745" s="27"/>
      <c r="AA745" s="27"/>
      <c r="AB745" s="27"/>
      <c r="AC745" s="27"/>
      <c r="AD745" s="27"/>
      <c r="AE745" s="27"/>
      <c r="AF745" s="27"/>
      <c r="AG745" s="27"/>
    </row>
    <row r="746" ht="12.75" customHeight="1">
      <c r="A746" s="27"/>
      <c r="B746" s="27"/>
      <c r="C746" s="27"/>
      <c r="D746" s="27"/>
      <c r="E746" s="27"/>
      <c r="F746" s="78"/>
      <c r="G746" s="27"/>
      <c r="H746" s="27"/>
      <c r="I746" s="27"/>
      <c r="J746" s="27"/>
      <c r="K746" s="27"/>
      <c r="L746" s="27"/>
      <c r="M746" s="27"/>
      <c r="N746" s="27"/>
      <c r="O746" s="27"/>
      <c r="P746" s="27"/>
      <c r="Q746" s="27"/>
      <c r="R746" s="27"/>
      <c r="S746" s="27"/>
      <c r="T746" s="27"/>
      <c r="U746" s="27"/>
      <c r="V746" s="27"/>
      <c r="W746" s="27"/>
      <c r="X746" s="27"/>
      <c r="Y746" s="27"/>
      <c r="Z746" s="27"/>
      <c r="AA746" s="27"/>
      <c r="AB746" s="27"/>
      <c r="AC746" s="27"/>
      <c r="AD746" s="27"/>
      <c r="AE746" s="27"/>
      <c r="AF746" s="27"/>
      <c r="AG746" s="27"/>
    </row>
    <row r="747" ht="12.75" customHeight="1">
      <c r="A747" s="27"/>
      <c r="B747" s="27"/>
      <c r="C747" s="27"/>
      <c r="D747" s="27"/>
      <c r="E747" s="27"/>
      <c r="F747" s="78"/>
      <c r="G747" s="27"/>
      <c r="H747" s="27"/>
      <c r="I747" s="27"/>
      <c r="J747" s="27"/>
      <c r="K747" s="27"/>
      <c r="L747" s="27"/>
      <c r="M747" s="27"/>
      <c r="N747" s="27"/>
      <c r="O747" s="27"/>
      <c r="P747" s="27"/>
      <c r="Q747" s="27"/>
      <c r="R747" s="27"/>
      <c r="S747" s="27"/>
      <c r="T747" s="27"/>
      <c r="U747" s="27"/>
      <c r="V747" s="27"/>
      <c r="W747" s="27"/>
      <c r="X747" s="27"/>
      <c r="Y747" s="27"/>
      <c r="Z747" s="27"/>
      <c r="AA747" s="27"/>
      <c r="AB747" s="27"/>
      <c r="AC747" s="27"/>
      <c r="AD747" s="27"/>
      <c r="AE747" s="27"/>
      <c r="AF747" s="27"/>
      <c r="AG747" s="27"/>
    </row>
    <row r="748" ht="12.75" customHeight="1">
      <c r="A748" s="27"/>
      <c r="B748" s="27"/>
      <c r="C748" s="27"/>
      <c r="D748" s="27"/>
      <c r="E748" s="27"/>
      <c r="F748" s="78"/>
      <c r="G748" s="27"/>
      <c r="H748" s="27"/>
      <c r="I748" s="27"/>
      <c r="J748" s="27"/>
      <c r="K748" s="27"/>
      <c r="L748" s="27"/>
      <c r="M748" s="27"/>
      <c r="N748" s="27"/>
      <c r="O748" s="27"/>
      <c r="P748" s="27"/>
      <c r="Q748" s="27"/>
      <c r="R748" s="27"/>
      <c r="S748" s="27"/>
      <c r="T748" s="27"/>
      <c r="U748" s="27"/>
      <c r="V748" s="27"/>
      <c r="W748" s="27"/>
      <c r="X748" s="27"/>
      <c r="Y748" s="27"/>
      <c r="Z748" s="27"/>
      <c r="AA748" s="27"/>
      <c r="AB748" s="27"/>
      <c r="AC748" s="27"/>
      <c r="AD748" s="27"/>
      <c r="AE748" s="27"/>
      <c r="AF748" s="27"/>
      <c r="AG748" s="27"/>
    </row>
    <row r="749" ht="12.75" customHeight="1">
      <c r="A749" s="27"/>
      <c r="B749" s="27"/>
      <c r="C749" s="27"/>
      <c r="D749" s="27"/>
      <c r="E749" s="27"/>
      <c r="F749" s="78"/>
      <c r="G749" s="27"/>
      <c r="H749" s="27"/>
      <c r="I749" s="27"/>
      <c r="J749" s="27"/>
      <c r="K749" s="27"/>
      <c r="L749" s="27"/>
      <c r="M749" s="27"/>
      <c r="N749" s="27"/>
      <c r="O749" s="27"/>
      <c r="P749" s="27"/>
      <c r="Q749" s="27"/>
      <c r="R749" s="27"/>
      <c r="S749" s="27"/>
      <c r="T749" s="27"/>
      <c r="U749" s="27"/>
      <c r="V749" s="27"/>
      <c r="W749" s="27"/>
      <c r="X749" s="27"/>
      <c r="Y749" s="27"/>
      <c r="Z749" s="27"/>
      <c r="AA749" s="27"/>
      <c r="AB749" s="27"/>
      <c r="AC749" s="27"/>
      <c r="AD749" s="27"/>
      <c r="AE749" s="27"/>
      <c r="AF749" s="27"/>
      <c r="AG749" s="27"/>
    </row>
    <row r="750" ht="12.75" customHeight="1">
      <c r="A750" s="27"/>
      <c r="B750" s="27"/>
      <c r="C750" s="27"/>
      <c r="D750" s="27"/>
      <c r="E750" s="27"/>
      <c r="F750" s="78"/>
      <c r="G750" s="27"/>
      <c r="H750" s="27"/>
      <c r="I750" s="27"/>
      <c r="J750" s="27"/>
      <c r="K750" s="27"/>
      <c r="L750" s="27"/>
      <c r="M750" s="27"/>
      <c r="N750" s="27"/>
      <c r="O750" s="27"/>
      <c r="P750" s="27"/>
      <c r="Q750" s="27"/>
      <c r="R750" s="27"/>
      <c r="S750" s="27"/>
      <c r="T750" s="27"/>
      <c r="U750" s="27"/>
      <c r="V750" s="27"/>
      <c r="W750" s="27"/>
      <c r="X750" s="27"/>
      <c r="Y750" s="27"/>
      <c r="Z750" s="27"/>
      <c r="AA750" s="27"/>
      <c r="AB750" s="27"/>
      <c r="AC750" s="27"/>
      <c r="AD750" s="27"/>
      <c r="AE750" s="27"/>
      <c r="AF750" s="27"/>
      <c r="AG750" s="27"/>
    </row>
    <row r="751" ht="12.75" customHeight="1">
      <c r="A751" s="27"/>
      <c r="B751" s="27"/>
      <c r="C751" s="27"/>
      <c r="D751" s="27"/>
      <c r="E751" s="27"/>
      <c r="F751" s="78"/>
      <c r="G751" s="27"/>
      <c r="H751" s="27"/>
      <c r="I751" s="27"/>
      <c r="J751" s="27"/>
      <c r="K751" s="27"/>
      <c r="L751" s="27"/>
      <c r="M751" s="27"/>
      <c r="N751" s="27"/>
      <c r="O751" s="27"/>
      <c r="P751" s="27"/>
      <c r="Q751" s="27"/>
      <c r="R751" s="27"/>
      <c r="S751" s="27"/>
      <c r="T751" s="27"/>
      <c r="U751" s="27"/>
      <c r="V751" s="27"/>
      <c r="W751" s="27"/>
      <c r="X751" s="27"/>
      <c r="Y751" s="27"/>
      <c r="Z751" s="27"/>
      <c r="AA751" s="27"/>
      <c r="AB751" s="27"/>
      <c r="AC751" s="27"/>
      <c r="AD751" s="27"/>
      <c r="AE751" s="27"/>
      <c r="AF751" s="27"/>
      <c r="AG751" s="27"/>
    </row>
    <row r="752" ht="12.75" customHeight="1">
      <c r="A752" s="27"/>
      <c r="B752" s="27"/>
      <c r="C752" s="27"/>
      <c r="D752" s="27"/>
      <c r="E752" s="27"/>
      <c r="F752" s="78"/>
      <c r="G752" s="27"/>
      <c r="H752" s="27"/>
      <c r="I752" s="27"/>
      <c r="J752" s="27"/>
      <c r="K752" s="27"/>
      <c r="L752" s="27"/>
      <c r="M752" s="27"/>
      <c r="N752" s="27"/>
      <c r="O752" s="27"/>
      <c r="P752" s="27"/>
      <c r="Q752" s="27"/>
      <c r="R752" s="27"/>
      <c r="S752" s="27"/>
      <c r="T752" s="27"/>
      <c r="U752" s="27"/>
      <c r="V752" s="27"/>
      <c r="W752" s="27"/>
      <c r="X752" s="27"/>
      <c r="Y752" s="27"/>
      <c r="Z752" s="27"/>
      <c r="AA752" s="27"/>
      <c r="AB752" s="27"/>
      <c r="AC752" s="27"/>
      <c r="AD752" s="27"/>
      <c r="AE752" s="27"/>
      <c r="AF752" s="27"/>
      <c r="AG752" s="27"/>
    </row>
    <row r="753" ht="12.75" customHeight="1">
      <c r="A753" s="27"/>
      <c r="B753" s="27"/>
      <c r="C753" s="27"/>
      <c r="D753" s="27"/>
      <c r="E753" s="27"/>
      <c r="F753" s="78"/>
      <c r="G753" s="27"/>
      <c r="H753" s="27"/>
      <c r="I753" s="27"/>
      <c r="J753" s="27"/>
      <c r="K753" s="27"/>
      <c r="L753" s="27"/>
      <c r="M753" s="27"/>
      <c r="N753" s="27"/>
      <c r="O753" s="27"/>
      <c r="P753" s="27"/>
      <c r="Q753" s="27"/>
      <c r="R753" s="27"/>
      <c r="S753" s="27"/>
      <c r="T753" s="27"/>
      <c r="U753" s="27"/>
      <c r="V753" s="27"/>
      <c r="W753" s="27"/>
      <c r="X753" s="27"/>
      <c r="Y753" s="27"/>
      <c r="Z753" s="27"/>
      <c r="AA753" s="27"/>
      <c r="AB753" s="27"/>
      <c r="AC753" s="27"/>
      <c r="AD753" s="27"/>
      <c r="AE753" s="27"/>
      <c r="AF753" s="27"/>
      <c r="AG753" s="27"/>
    </row>
    <row r="754" ht="12.75" customHeight="1">
      <c r="A754" s="27"/>
      <c r="B754" s="27"/>
      <c r="C754" s="27"/>
      <c r="D754" s="27"/>
      <c r="E754" s="27"/>
      <c r="F754" s="78"/>
      <c r="G754" s="27"/>
      <c r="H754" s="27"/>
      <c r="I754" s="27"/>
      <c r="J754" s="27"/>
      <c r="K754" s="27"/>
      <c r="L754" s="27"/>
      <c r="M754" s="27"/>
      <c r="N754" s="27"/>
      <c r="O754" s="27"/>
      <c r="P754" s="27"/>
      <c r="Q754" s="27"/>
      <c r="R754" s="27"/>
      <c r="S754" s="27"/>
      <c r="T754" s="27"/>
      <c r="U754" s="27"/>
      <c r="V754" s="27"/>
      <c r="W754" s="27"/>
      <c r="X754" s="27"/>
      <c r="Y754" s="27"/>
      <c r="Z754" s="27"/>
      <c r="AA754" s="27"/>
      <c r="AB754" s="27"/>
      <c r="AC754" s="27"/>
      <c r="AD754" s="27"/>
      <c r="AE754" s="27"/>
      <c r="AF754" s="27"/>
      <c r="AG754" s="27"/>
    </row>
    <row r="755" ht="12.75" customHeight="1">
      <c r="A755" s="27"/>
      <c r="B755" s="27"/>
      <c r="C755" s="27"/>
      <c r="D755" s="27"/>
      <c r="E755" s="27"/>
      <c r="F755" s="78"/>
      <c r="G755" s="27"/>
      <c r="H755" s="27"/>
      <c r="I755" s="27"/>
      <c r="J755" s="27"/>
      <c r="K755" s="27"/>
      <c r="L755" s="27"/>
      <c r="M755" s="27"/>
      <c r="N755" s="27"/>
      <c r="O755" s="27"/>
      <c r="P755" s="27"/>
      <c r="Q755" s="27"/>
      <c r="R755" s="27"/>
      <c r="S755" s="27"/>
      <c r="T755" s="27"/>
      <c r="U755" s="27"/>
      <c r="V755" s="27"/>
      <c r="W755" s="27"/>
      <c r="X755" s="27"/>
      <c r="Y755" s="27"/>
      <c r="Z755" s="27"/>
      <c r="AA755" s="27"/>
      <c r="AB755" s="27"/>
      <c r="AC755" s="27"/>
      <c r="AD755" s="27"/>
      <c r="AE755" s="27"/>
      <c r="AF755" s="27"/>
      <c r="AG755" s="27"/>
    </row>
    <row r="756" ht="12.75" customHeight="1">
      <c r="A756" s="27"/>
      <c r="B756" s="27"/>
      <c r="C756" s="27"/>
      <c r="D756" s="27"/>
      <c r="E756" s="27"/>
      <c r="F756" s="78"/>
      <c r="G756" s="27"/>
      <c r="H756" s="27"/>
      <c r="I756" s="27"/>
      <c r="J756" s="27"/>
      <c r="K756" s="27"/>
      <c r="L756" s="27"/>
      <c r="M756" s="27"/>
      <c r="N756" s="27"/>
      <c r="O756" s="27"/>
      <c r="P756" s="27"/>
      <c r="Q756" s="27"/>
      <c r="R756" s="27"/>
      <c r="S756" s="27"/>
      <c r="T756" s="27"/>
      <c r="U756" s="27"/>
      <c r="V756" s="27"/>
      <c r="W756" s="27"/>
      <c r="X756" s="27"/>
      <c r="Y756" s="27"/>
      <c r="Z756" s="27"/>
      <c r="AA756" s="27"/>
      <c r="AB756" s="27"/>
      <c r="AC756" s="27"/>
      <c r="AD756" s="27"/>
      <c r="AE756" s="27"/>
      <c r="AF756" s="27"/>
      <c r="AG756" s="27"/>
    </row>
    <row r="757" ht="12.75" customHeight="1">
      <c r="A757" s="27"/>
      <c r="B757" s="27"/>
      <c r="C757" s="27"/>
      <c r="D757" s="27"/>
      <c r="E757" s="27"/>
      <c r="F757" s="78"/>
      <c r="G757" s="27"/>
      <c r="H757" s="27"/>
      <c r="I757" s="27"/>
      <c r="J757" s="27"/>
      <c r="K757" s="27"/>
      <c r="L757" s="27"/>
      <c r="M757" s="27"/>
      <c r="N757" s="27"/>
      <c r="O757" s="27"/>
      <c r="P757" s="27"/>
      <c r="Q757" s="27"/>
      <c r="R757" s="27"/>
      <c r="S757" s="27"/>
      <c r="T757" s="27"/>
      <c r="U757" s="27"/>
      <c r="V757" s="27"/>
      <c r="W757" s="27"/>
      <c r="X757" s="27"/>
      <c r="Y757" s="27"/>
      <c r="Z757" s="27"/>
      <c r="AA757" s="27"/>
      <c r="AB757" s="27"/>
      <c r="AC757" s="27"/>
      <c r="AD757" s="27"/>
      <c r="AE757" s="27"/>
      <c r="AF757" s="27"/>
      <c r="AG757" s="27"/>
    </row>
    <row r="758" ht="12.75" customHeight="1">
      <c r="A758" s="27"/>
      <c r="B758" s="27"/>
      <c r="C758" s="27"/>
      <c r="D758" s="27"/>
      <c r="E758" s="27"/>
      <c r="F758" s="78"/>
      <c r="G758" s="27"/>
      <c r="H758" s="27"/>
      <c r="I758" s="27"/>
      <c r="J758" s="27"/>
      <c r="K758" s="27"/>
      <c r="L758" s="27"/>
      <c r="M758" s="27"/>
      <c r="N758" s="27"/>
      <c r="O758" s="27"/>
      <c r="P758" s="27"/>
      <c r="Q758" s="27"/>
      <c r="R758" s="27"/>
      <c r="S758" s="27"/>
      <c r="T758" s="27"/>
      <c r="U758" s="27"/>
      <c r="V758" s="27"/>
      <c r="W758" s="27"/>
      <c r="X758" s="27"/>
      <c r="Y758" s="27"/>
      <c r="Z758" s="27"/>
      <c r="AA758" s="27"/>
      <c r="AB758" s="27"/>
      <c r="AC758" s="27"/>
      <c r="AD758" s="27"/>
      <c r="AE758" s="27"/>
      <c r="AF758" s="27"/>
      <c r="AG758" s="27"/>
    </row>
    <row r="759" ht="12.75" customHeight="1">
      <c r="A759" s="27"/>
      <c r="B759" s="27"/>
      <c r="C759" s="27"/>
      <c r="D759" s="27"/>
      <c r="E759" s="27"/>
      <c r="F759" s="78"/>
      <c r="G759" s="27"/>
      <c r="H759" s="27"/>
      <c r="I759" s="27"/>
      <c r="J759" s="27"/>
      <c r="K759" s="27"/>
      <c r="L759" s="27"/>
      <c r="M759" s="27"/>
      <c r="N759" s="27"/>
      <c r="O759" s="27"/>
      <c r="P759" s="27"/>
      <c r="Q759" s="27"/>
      <c r="R759" s="27"/>
      <c r="S759" s="27"/>
      <c r="T759" s="27"/>
      <c r="U759" s="27"/>
      <c r="V759" s="27"/>
      <c r="W759" s="27"/>
      <c r="X759" s="27"/>
      <c r="Y759" s="27"/>
      <c r="Z759" s="27"/>
      <c r="AA759" s="27"/>
      <c r="AB759" s="27"/>
      <c r="AC759" s="27"/>
      <c r="AD759" s="27"/>
      <c r="AE759" s="27"/>
      <c r="AF759" s="27"/>
      <c r="AG759" s="27"/>
    </row>
    <row r="760" ht="12.75" customHeight="1">
      <c r="A760" s="27"/>
      <c r="B760" s="27"/>
      <c r="C760" s="27"/>
      <c r="D760" s="27"/>
      <c r="E760" s="27"/>
      <c r="F760" s="78"/>
      <c r="G760" s="27"/>
      <c r="H760" s="27"/>
      <c r="I760" s="27"/>
      <c r="J760" s="27"/>
      <c r="K760" s="27"/>
      <c r="L760" s="27"/>
      <c r="M760" s="27"/>
      <c r="N760" s="27"/>
      <c r="O760" s="27"/>
      <c r="P760" s="27"/>
      <c r="Q760" s="27"/>
      <c r="R760" s="27"/>
      <c r="S760" s="27"/>
      <c r="T760" s="27"/>
      <c r="U760" s="27"/>
      <c r="V760" s="27"/>
      <c r="W760" s="27"/>
      <c r="X760" s="27"/>
      <c r="Y760" s="27"/>
      <c r="Z760" s="27"/>
      <c r="AA760" s="27"/>
      <c r="AB760" s="27"/>
      <c r="AC760" s="27"/>
      <c r="AD760" s="27"/>
      <c r="AE760" s="27"/>
      <c r="AF760" s="27"/>
      <c r="AG760" s="27"/>
    </row>
    <row r="761" ht="12.75" customHeight="1">
      <c r="A761" s="27"/>
      <c r="B761" s="27"/>
      <c r="C761" s="27"/>
      <c r="D761" s="27"/>
      <c r="E761" s="27"/>
      <c r="F761" s="78"/>
      <c r="G761" s="27"/>
      <c r="H761" s="27"/>
      <c r="I761" s="27"/>
      <c r="J761" s="27"/>
      <c r="K761" s="27"/>
      <c r="L761" s="27"/>
      <c r="M761" s="27"/>
      <c r="N761" s="27"/>
      <c r="O761" s="27"/>
      <c r="P761" s="27"/>
      <c r="Q761" s="27"/>
      <c r="R761" s="27"/>
      <c r="S761" s="27"/>
      <c r="T761" s="27"/>
      <c r="U761" s="27"/>
      <c r="V761" s="27"/>
      <c r="W761" s="27"/>
      <c r="X761" s="27"/>
      <c r="Y761" s="27"/>
      <c r="Z761" s="27"/>
      <c r="AA761" s="27"/>
      <c r="AB761" s="27"/>
      <c r="AC761" s="27"/>
      <c r="AD761" s="27"/>
      <c r="AE761" s="27"/>
      <c r="AF761" s="27"/>
      <c r="AG761" s="27"/>
    </row>
    <row r="762" ht="12.75" customHeight="1">
      <c r="A762" s="27"/>
      <c r="B762" s="27"/>
      <c r="C762" s="27"/>
      <c r="D762" s="27"/>
      <c r="E762" s="27"/>
      <c r="F762" s="78"/>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row>
    <row r="763" ht="12.75" customHeight="1">
      <c r="A763" s="27"/>
      <c r="B763" s="27"/>
      <c r="C763" s="27"/>
      <c r="D763" s="27"/>
      <c r="E763" s="27"/>
      <c r="F763" s="78"/>
      <c r="G763" s="27"/>
      <c r="H763" s="27"/>
      <c r="I763" s="27"/>
      <c r="J763" s="27"/>
      <c r="K763" s="27"/>
      <c r="L763" s="27"/>
      <c r="M763" s="27"/>
      <c r="N763" s="27"/>
      <c r="O763" s="27"/>
      <c r="P763" s="27"/>
      <c r="Q763" s="27"/>
      <c r="R763" s="27"/>
      <c r="S763" s="27"/>
      <c r="T763" s="27"/>
      <c r="U763" s="27"/>
      <c r="V763" s="27"/>
      <c r="W763" s="27"/>
      <c r="X763" s="27"/>
      <c r="Y763" s="27"/>
      <c r="Z763" s="27"/>
      <c r="AA763" s="27"/>
      <c r="AB763" s="27"/>
      <c r="AC763" s="27"/>
      <c r="AD763" s="27"/>
      <c r="AE763" s="27"/>
      <c r="AF763" s="27"/>
      <c r="AG763" s="27"/>
    </row>
    <row r="764" ht="12.75" customHeight="1">
      <c r="A764" s="27"/>
      <c r="B764" s="27"/>
      <c r="C764" s="27"/>
      <c r="D764" s="27"/>
      <c r="E764" s="27"/>
      <c r="F764" s="78"/>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row>
    <row r="765" ht="12.75" customHeight="1">
      <c r="A765" s="27"/>
      <c r="B765" s="27"/>
      <c r="C765" s="27"/>
      <c r="D765" s="27"/>
      <c r="E765" s="27"/>
      <c r="F765" s="78"/>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row>
    <row r="766" ht="12.75" customHeight="1">
      <c r="A766" s="27"/>
      <c r="B766" s="27"/>
      <c r="C766" s="27"/>
      <c r="D766" s="27"/>
      <c r="E766" s="27"/>
      <c r="F766" s="78"/>
      <c r="G766" s="27"/>
      <c r="H766" s="27"/>
      <c r="I766" s="27"/>
      <c r="J766" s="27"/>
      <c r="K766" s="27"/>
      <c r="L766" s="27"/>
      <c r="M766" s="27"/>
      <c r="N766" s="27"/>
      <c r="O766" s="27"/>
      <c r="P766" s="27"/>
      <c r="Q766" s="27"/>
      <c r="R766" s="27"/>
      <c r="S766" s="27"/>
      <c r="T766" s="27"/>
      <c r="U766" s="27"/>
      <c r="V766" s="27"/>
      <c r="W766" s="27"/>
      <c r="X766" s="27"/>
      <c r="Y766" s="27"/>
      <c r="Z766" s="27"/>
      <c r="AA766" s="27"/>
      <c r="AB766" s="27"/>
      <c r="AC766" s="27"/>
      <c r="AD766" s="27"/>
      <c r="AE766" s="27"/>
      <c r="AF766" s="27"/>
      <c r="AG766" s="27"/>
    </row>
    <row r="767" ht="12.75" customHeight="1">
      <c r="A767" s="27"/>
      <c r="B767" s="27"/>
      <c r="C767" s="27"/>
      <c r="D767" s="27"/>
      <c r="E767" s="27"/>
      <c r="F767" s="78"/>
      <c r="G767" s="27"/>
      <c r="H767" s="27"/>
      <c r="I767" s="27"/>
      <c r="J767" s="27"/>
      <c r="K767" s="27"/>
      <c r="L767" s="27"/>
      <c r="M767" s="27"/>
      <c r="N767" s="27"/>
      <c r="O767" s="27"/>
      <c r="P767" s="27"/>
      <c r="Q767" s="27"/>
      <c r="R767" s="27"/>
      <c r="S767" s="27"/>
      <c r="T767" s="27"/>
      <c r="U767" s="27"/>
      <c r="V767" s="27"/>
      <c r="W767" s="27"/>
      <c r="X767" s="27"/>
      <c r="Y767" s="27"/>
      <c r="Z767" s="27"/>
      <c r="AA767" s="27"/>
      <c r="AB767" s="27"/>
      <c r="AC767" s="27"/>
      <c r="AD767" s="27"/>
      <c r="AE767" s="27"/>
      <c r="AF767" s="27"/>
      <c r="AG767" s="27"/>
    </row>
    <row r="768" ht="12.75" customHeight="1">
      <c r="A768" s="27"/>
      <c r="B768" s="27"/>
      <c r="C768" s="27"/>
      <c r="D768" s="27"/>
      <c r="E768" s="27"/>
      <c r="F768" s="78"/>
      <c r="G768" s="27"/>
      <c r="H768" s="27"/>
      <c r="I768" s="27"/>
      <c r="J768" s="27"/>
      <c r="K768" s="27"/>
      <c r="L768" s="27"/>
      <c r="M768" s="27"/>
      <c r="N768" s="27"/>
      <c r="O768" s="27"/>
      <c r="P768" s="27"/>
      <c r="Q768" s="27"/>
      <c r="R768" s="27"/>
      <c r="S768" s="27"/>
      <c r="T768" s="27"/>
      <c r="U768" s="27"/>
      <c r="V768" s="27"/>
      <c r="W768" s="27"/>
      <c r="X768" s="27"/>
      <c r="Y768" s="27"/>
      <c r="Z768" s="27"/>
      <c r="AA768" s="27"/>
      <c r="AB768" s="27"/>
      <c r="AC768" s="27"/>
      <c r="AD768" s="27"/>
      <c r="AE768" s="27"/>
      <c r="AF768" s="27"/>
      <c r="AG768" s="27"/>
    </row>
    <row r="769" ht="12.75" customHeight="1">
      <c r="A769" s="27"/>
      <c r="B769" s="27"/>
      <c r="C769" s="27"/>
      <c r="D769" s="27"/>
      <c r="E769" s="27"/>
      <c r="F769" s="78"/>
      <c r="G769" s="27"/>
      <c r="H769" s="27"/>
      <c r="I769" s="27"/>
      <c r="J769" s="27"/>
      <c r="K769" s="27"/>
      <c r="L769" s="27"/>
      <c r="M769" s="27"/>
      <c r="N769" s="27"/>
      <c r="O769" s="27"/>
      <c r="P769" s="27"/>
      <c r="Q769" s="27"/>
      <c r="R769" s="27"/>
      <c r="S769" s="27"/>
      <c r="T769" s="27"/>
      <c r="U769" s="27"/>
      <c r="V769" s="27"/>
      <c r="W769" s="27"/>
      <c r="X769" s="27"/>
      <c r="Y769" s="27"/>
      <c r="Z769" s="27"/>
      <c r="AA769" s="27"/>
      <c r="AB769" s="27"/>
      <c r="AC769" s="27"/>
      <c r="AD769" s="27"/>
      <c r="AE769" s="27"/>
      <c r="AF769" s="27"/>
      <c r="AG769" s="27"/>
    </row>
    <row r="770" ht="12.75" customHeight="1">
      <c r="A770" s="27"/>
      <c r="B770" s="27"/>
      <c r="C770" s="27"/>
      <c r="D770" s="27"/>
      <c r="E770" s="27"/>
      <c r="F770" s="78"/>
      <c r="G770" s="27"/>
      <c r="H770" s="27"/>
      <c r="I770" s="27"/>
      <c r="J770" s="27"/>
      <c r="K770" s="27"/>
      <c r="L770" s="27"/>
      <c r="M770" s="27"/>
      <c r="N770" s="27"/>
      <c r="O770" s="27"/>
      <c r="P770" s="27"/>
      <c r="Q770" s="27"/>
      <c r="R770" s="27"/>
      <c r="S770" s="27"/>
      <c r="T770" s="27"/>
      <c r="U770" s="27"/>
      <c r="V770" s="27"/>
      <c r="W770" s="27"/>
      <c r="X770" s="27"/>
      <c r="Y770" s="27"/>
      <c r="Z770" s="27"/>
      <c r="AA770" s="27"/>
      <c r="AB770" s="27"/>
      <c r="AC770" s="27"/>
      <c r="AD770" s="27"/>
      <c r="AE770" s="27"/>
      <c r="AF770" s="27"/>
      <c r="AG770" s="27"/>
    </row>
    <row r="771" ht="12.75" customHeight="1">
      <c r="A771" s="27"/>
      <c r="B771" s="27"/>
      <c r="C771" s="27"/>
      <c r="D771" s="27"/>
      <c r="E771" s="27"/>
      <c r="F771" s="78"/>
      <c r="G771" s="27"/>
      <c r="H771" s="27"/>
      <c r="I771" s="27"/>
      <c r="J771" s="27"/>
      <c r="K771" s="27"/>
      <c r="L771" s="27"/>
      <c r="M771" s="27"/>
      <c r="N771" s="27"/>
      <c r="O771" s="27"/>
      <c r="P771" s="27"/>
      <c r="Q771" s="27"/>
      <c r="R771" s="27"/>
      <c r="S771" s="27"/>
      <c r="T771" s="27"/>
      <c r="U771" s="27"/>
      <c r="V771" s="27"/>
      <c r="W771" s="27"/>
      <c r="X771" s="27"/>
      <c r="Y771" s="27"/>
      <c r="Z771" s="27"/>
      <c r="AA771" s="27"/>
      <c r="AB771" s="27"/>
      <c r="AC771" s="27"/>
      <c r="AD771" s="27"/>
      <c r="AE771" s="27"/>
      <c r="AF771" s="27"/>
      <c r="AG771" s="27"/>
    </row>
    <row r="772" ht="12.75" customHeight="1">
      <c r="A772" s="27"/>
      <c r="B772" s="27"/>
      <c r="C772" s="27"/>
      <c r="D772" s="27"/>
      <c r="E772" s="27"/>
      <c r="F772" s="78"/>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row>
    <row r="773" ht="12.75" customHeight="1">
      <c r="A773" s="27"/>
      <c r="B773" s="27"/>
      <c r="C773" s="27"/>
      <c r="D773" s="27"/>
      <c r="E773" s="27"/>
      <c r="F773" s="78"/>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row>
    <row r="774" ht="12.75" customHeight="1">
      <c r="A774" s="27"/>
      <c r="B774" s="27"/>
      <c r="C774" s="27"/>
      <c r="D774" s="27"/>
      <c r="E774" s="27"/>
      <c r="F774" s="78"/>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row>
    <row r="775" ht="12.75" customHeight="1">
      <c r="A775" s="27"/>
      <c r="B775" s="27"/>
      <c r="C775" s="27"/>
      <c r="D775" s="27"/>
      <c r="E775" s="27"/>
      <c r="F775" s="78"/>
      <c r="G775" s="27"/>
      <c r="H775" s="27"/>
      <c r="I775" s="27"/>
      <c r="J775" s="27"/>
      <c r="K775" s="27"/>
      <c r="L775" s="27"/>
      <c r="M775" s="27"/>
      <c r="N775" s="27"/>
      <c r="O775" s="27"/>
      <c r="P775" s="27"/>
      <c r="Q775" s="27"/>
      <c r="R775" s="27"/>
      <c r="S775" s="27"/>
      <c r="T775" s="27"/>
      <c r="U775" s="27"/>
      <c r="V775" s="27"/>
      <c r="W775" s="27"/>
      <c r="X775" s="27"/>
      <c r="Y775" s="27"/>
      <c r="Z775" s="27"/>
      <c r="AA775" s="27"/>
      <c r="AB775" s="27"/>
      <c r="AC775" s="27"/>
      <c r="AD775" s="27"/>
      <c r="AE775" s="27"/>
      <c r="AF775" s="27"/>
      <c r="AG775" s="27"/>
    </row>
    <row r="776" ht="12.75" customHeight="1">
      <c r="A776" s="27"/>
      <c r="B776" s="27"/>
      <c r="C776" s="27"/>
      <c r="D776" s="27"/>
      <c r="E776" s="27"/>
      <c r="F776" s="78"/>
      <c r="G776" s="27"/>
      <c r="H776" s="27"/>
      <c r="I776" s="27"/>
      <c r="J776" s="27"/>
      <c r="K776" s="27"/>
      <c r="L776" s="27"/>
      <c r="M776" s="27"/>
      <c r="N776" s="27"/>
      <c r="O776" s="27"/>
      <c r="P776" s="27"/>
      <c r="Q776" s="27"/>
      <c r="R776" s="27"/>
      <c r="S776" s="27"/>
      <c r="T776" s="27"/>
      <c r="U776" s="27"/>
      <c r="V776" s="27"/>
      <c r="W776" s="27"/>
      <c r="X776" s="27"/>
      <c r="Y776" s="27"/>
      <c r="Z776" s="27"/>
      <c r="AA776" s="27"/>
      <c r="AB776" s="27"/>
      <c r="AC776" s="27"/>
      <c r="AD776" s="27"/>
      <c r="AE776" s="27"/>
      <c r="AF776" s="27"/>
      <c r="AG776" s="27"/>
    </row>
    <row r="777" ht="12.75" customHeight="1">
      <c r="A777" s="27"/>
      <c r="B777" s="27"/>
      <c r="C777" s="27"/>
      <c r="D777" s="27"/>
      <c r="E777" s="27"/>
      <c r="F777" s="78"/>
      <c r="G777" s="27"/>
      <c r="H777" s="27"/>
      <c r="I777" s="27"/>
      <c r="J777" s="27"/>
      <c r="K777" s="27"/>
      <c r="L777" s="27"/>
      <c r="M777" s="27"/>
      <c r="N777" s="27"/>
      <c r="O777" s="27"/>
      <c r="P777" s="27"/>
      <c r="Q777" s="27"/>
      <c r="R777" s="27"/>
      <c r="S777" s="27"/>
      <c r="T777" s="27"/>
      <c r="U777" s="27"/>
      <c r="V777" s="27"/>
      <c r="W777" s="27"/>
      <c r="X777" s="27"/>
      <c r="Y777" s="27"/>
      <c r="Z777" s="27"/>
      <c r="AA777" s="27"/>
      <c r="AB777" s="27"/>
      <c r="AC777" s="27"/>
      <c r="AD777" s="27"/>
      <c r="AE777" s="27"/>
      <c r="AF777" s="27"/>
      <c r="AG777" s="27"/>
    </row>
    <row r="778" ht="12.75" customHeight="1">
      <c r="A778" s="27"/>
      <c r="B778" s="27"/>
      <c r="C778" s="27"/>
      <c r="D778" s="27"/>
      <c r="E778" s="27"/>
      <c r="F778" s="78"/>
      <c r="G778" s="27"/>
      <c r="H778" s="27"/>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row>
    <row r="779" ht="12.75" customHeight="1">
      <c r="A779" s="27"/>
      <c r="B779" s="27"/>
      <c r="C779" s="27"/>
      <c r="D779" s="27"/>
      <c r="E779" s="27"/>
      <c r="F779" s="78"/>
      <c r="G779" s="27"/>
      <c r="H779" s="27"/>
      <c r="I779" s="27"/>
      <c r="J779" s="27"/>
      <c r="K779" s="27"/>
      <c r="L779" s="27"/>
      <c r="M779" s="27"/>
      <c r="N779" s="27"/>
      <c r="O779" s="27"/>
      <c r="P779" s="27"/>
      <c r="Q779" s="27"/>
      <c r="R779" s="27"/>
      <c r="S779" s="27"/>
      <c r="T779" s="27"/>
      <c r="U779" s="27"/>
      <c r="V779" s="27"/>
      <c r="W779" s="27"/>
      <c r="X779" s="27"/>
      <c r="Y779" s="27"/>
      <c r="Z779" s="27"/>
      <c r="AA779" s="27"/>
      <c r="AB779" s="27"/>
      <c r="AC779" s="27"/>
      <c r="AD779" s="27"/>
      <c r="AE779" s="27"/>
      <c r="AF779" s="27"/>
      <c r="AG779" s="27"/>
    </row>
    <row r="780" ht="12.75" customHeight="1">
      <c r="A780" s="27"/>
      <c r="B780" s="27"/>
      <c r="C780" s="27"/>
      <c r="D780" s="27"/>
      <c r="E780" s="27"/>
      <c r="F780" s="78"/>
      <c r="G780" s="27"/>
      <c r="H780" s="27"/>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row>
    <row r="781" ht="12.75" customHeight="1">
      <c r="A781" s="27"/>
      <c r="B781" s="27"/>
      <c r="C781" s="27"/>
      <c r="D781" s="27"/>
      <c r="E781" s="27"/>
      <c r="F781" s="78"/>
      <c r="G781" s="27"/>
      <c r="H781" s="27"/>
      <c r="I781" s="27"/>
      <c r="J781" s="27"/>
      <c r="K781" s="27"/>
      <c r="L781" s="27"/>
      <c r="M781" s="27"/>
      <c r="N781" s="27"/>
      <c r="O781" s="27"/>
      <c r="P781" s="27"/>
      <c r="Q781" s="27"/>
      <c r="R781" s="27"/>
      <c r="S781" s="27"/>
      <c r="T781" s="27"/>
      <c r="U781" s="27"/>
      <c r="V781" s="27"/>
      <c r="W781" s="27"/>
      <c r="X781" s="27"/>
      <c r="Y781" s="27"/>
      <c r="Z781" s="27"/>
      <c r="AA781" s="27"/>
      <c r="AB781" s="27"/>
      <c r="AC781" s="27"/>
      <c r="AD781" s="27"/>
      <c r="AE781" s="27"/>
      <c r="AF781" s="27"/>
      <c r="AG781" s="27"/>
    </row>
    <row r="782" ht="12.75" customHeight="1">
      <c r="A782" s="27"/>
      <c r="B782" s="27"/>
      <c r="C782" s="27"/>
      <c r="D782" s="27"/>
      <c r="E782" s="27"/>
      <c r="F782" s="78"/>
      <c r="G782" s="27"/>
      <c r="H782" s="27"/>
      <c r="I782" s="27"/>
      <c r="J782" s="27"/>
      <c r="K782" s="27"/>
      <c r="L782" s="27"/>
      <c r="M782" s="27"/>
      <c r="N782" s="27"/>
      <c r="O782" s="27"/>
      <c r="P782" s="27"/>
      <c r="Q782" s="27"/>
      <c r="R782" s="27"/>
      <c r="S782" s="27"/>
      <c r="T782" s="27"/>
      <c r="U782" s="27"/>
      <c r="V782" s="27"/>
      <c r="W782" s="27"/>
      <c r="X782" s="27"/>
      <c r="Y782" s="27"/>
      <c r="Z782" s="27"/>
      <c r="AA782" s="27"/>
      <c r="AB782" s="27"/>
      <c r="AC782" s="27"/>
      <c r="AD782" s="27"/>
      <c r="AE782" s="27"/>
      <c r="AF782" s="27"/>
      <c r="AG782" s="27"/>
    </row>
    <row r="783" ht="12.75" customHeight="1">
      <c r="A783" s="27"/>
      <c r="B783" s="27"/>
      <c r="C783" s="27"/>
      <c r="D783" s="27"/>
      <c r="E783" s="27"/>
      <c r="F783" s="78"/>
      <c r="G783" s="27"/>
      <c r="H783" s="27"/>
      <c r="I783" s="27"/>
      <c r="J783" s="27"/>
      <c r="K783" s="27"/>
      <c r="L783" s="27"/>
      <c r="M783" s="27"/>
      <c r="N783" s="27"/>
      <c r="O783" s="27"/>
      <c r="P783" s="27"/>
      <c r="Q783" s="27"/>
      <c r="R783" s="27"/>
      <c r="S783" s="27"/>
      <c r="T783" s="27"/>
      <c r="U783" s="27"/>
      <c r="V783" s="27"/>
      <c r="W783" s="27"/>
      <c r="X783" s="27"/>
      <c r="Y783" s="27"/>
      <c r="Z783" s="27"/>
      <c r="AA783" s="27"/>
      <c r="AB783" s="27"/>
      <c r="AC783" s="27"/>
      <c r="AD783" s="27"/>
      <c r="AE783" s="27"/>
      <c r="AF783" s="27"/>
      <c r="AG783" s="27"/>
    </row>
    <row r="784" ht="12.75" customHeight="1">
      <c r="A784" s="27"/>
      <c r="B784" s="27"/>
      <c r="C784" s="27"/>
      <c r="D784" s="27"/>
      <c r="E784" s="27"/>
      <c r="F784" s="78"/>
      <c r="G784" s="27"/>
      <c r="H784" s="27"/>
      <c r="I784" s="27"/>
      <c r="J784" s="27"/>
      <c r="K784" s="27"/>
      <c r="L784" s="27"/>
      <c r="M784" s="27"/>
      <c r="N784" s="27"/>
      <c r="O784" s="27"/>
      <c r="P784" s="27"/>
      <c r="Q784" s="27"/>
      <c r="R784" s="27"/>
      <c r="S784" s="27"/>
      <c r="T784" s="27"/>
      <c r="U784" s="27"/>
      <c r="V784" s="27"/>
      <c r="W784" s="27"/>
      <c r="X784" s="27"/>
      <c r="Y784" s="27"/>
      <c r="Z784" s="27"/>
      <c r="AA784" s="27"/>
      <c r="AB784" s="27"/>
      <c r="AC784" s="27"/>
      <c r="AD784" s="27"/>
      <c r="AE784" s="27"/>
      <c r="AF784" s="27"/>
      <c r="AG784" s="27"/>
    </row>
    <row r="785" ht="12.75" customHeight="1">
      <c r="A785" s="27"/>
      <c r="B785" s="27"/>
      <c r="C785" s="27"/>
      <c r="D785" s="27"/>
      <c r="E785" s="27"/>
      <c r="F785" s="78"/>
      <c r="G785" s="27"/>
      <c r="H785" s="27"/>
      <c r="I785" s="27"/>
      <c r="J785" s="27"/>
      <c r="K785" s="27"/>
      <c r="L785" s="27"/>
      <c r="M785" s="27"/>
      <c r="N785" s="27"/>
      <c r="O785" s="27"/>
      <c r="P785" s="27"/>
      <c r="Q785" s="27"/>
      <c r="R785" s="27"/>
      <c r="S785" s="27"/>
      <c r="T785" s="27"/>
      <c r="U785" s="27"/>
      <c r="V785" s="27"/>
      <c r="W785" s="27"/>
      <c r="X785" s="27"/>
      <c r="Y785" s="27"/>
      <c r="Z785" s="27"/>
      <c r="AA785" s="27"/>
      <c r="AB785" s="27"/>
      <c r="AC785" s="27"/>
      <c r="AD785" s="27"/>
      <c r="AE785" s="27"/>
      <c r="AF785" s="27"/>
      <c r="AG785" s="27"/>
    </row>
    <row r="786" ht="12.75" customHeight="1">
      <c r="A786" s="27"/>
      <c r="B786" s="27"/>
      <c r="C786" s="27"/>
      <c r="D786" s="27"/>
      <c r="E786" s="27"/>
      <c r="F786" s="78"/>
      <c r="G786" s="27"/>
      <c r="H786" s="27"/>
      <c r="I786" s="27"/>
      <c r="J786" s="27"/>
      <c r="K786" s="27"/>
      <c r="L786" s="27"/>
      <c r="M786" s="27"/>
      <c r="N786" s="27"/>
      <c r="O786" s="27"/>
      <c r="P786" s="27"/>
      <c r="Q786" s="27"/>
      <c r="R786" s="27"/>
      <c r="S786" s="27"/>
      <c r="T786" s="27"/>
      <c r="U786" s="27"/>
      <c r="V786" s="27"/>
      <c r="W786" s="27"/>
      <c r="X786" s="27"/>
      <c r="Y786" s="27"/>
      <c r="Z786" s="27"/>
      <c r="AA786" s="27"/>
      <c r="AB786" s="27"/>
      <c r="AC786" s="27"/>
      <c r="AD786" s="27"/>
      <c r="AE786" s="27"/>
      <c r="AF786" s="27"/>
      <c r="AG786" s="27"/>
    </row>
    <row r="787" ht="12.75" customHeight="1">
      <c r="A787" s="27"/>
      <c r="B787" s="27"/>
      <c r="C787" s="27"/>
      <c r="D787" s="27"/>
      <c r="E787" s="27"/>
      <c r="F787" s="78"/>
      <c r="G787" s="27"/>
      <c r="H787" s="27"/>
      <c r="I787" s="27"/>
      <c r="J787" s="27"/>
      <c r="K787" s="27"/>
      <c r="L787" s="27"/>
      <c r="M787" s="27"/>
      <c r="N787" s="27"/>
      <c r="O787" s="27"/>
      <c r="P787" s="27"/>
      <c r="Q787" s="27"/>
      <c r="R787" s="27"/>
      <c r="S787" s="27"/>
      <c r="T787" s="27"/>
      <c r="U787" s="27"/>
      <c r="V787" s="27"/>
      <c r="W787" s="27"/>
      <c r="X787" s="27"/>
      <c r="Y787" s="27"/>
      <c r="Z787" s="27"/>
      <c r="AA787" s="27"/>
      <c r="AB787" s="27"/>
      <c r="AC787" s="27"/>
      <c r="AD787" s="27"/>
      <c r="AE787" s="27"/>
      <c r="AF787" s="27"/>
      <c r="AG787" s="27"/>
    </row>
    <row r="788" ht="12.75" customHeight="1">
      <c r="A788" s="27"/>
      <c r="B788" s="27"/>
      <c r="C788" s="27"/>
      <c r="D788" s="27"/>
      <c r="E788" s="27"/>
      <c r="F788" s="78"/>
      <c r="G788" s="27"/>
      <c r="H788" s="27"/>
      <c r="I788" s="27"/>
      <c r="J788" s="27"/>
      <c r="K788" s="27"/>
      <c r="L788" s="27"/>
      <c r="M788" s="27"/>
      <c r="N788" s="27"/>
      <c r="O788" s="27"/>
      <c r="P788" s="27"/>
      <c r="Q788" s="27"/>
      <c r="R788" s="27"/>
      <c r="S788" s="27"/>
      <c r="T788" s="27"/>
      <c r="U788" s="27"/>
      <c r="V788" s="27"/>
      <c r="W788" s="27"/>
      <c r="X788" s="27"/>
      <c r="Y788" s="27"/>
      <c r="Z788" s="27"/>
      <c r="AA788" s="27"/>
      <c r="AB788" s="27"/>
      <c r="AC788" s="27"/>
      <c r="AD788" s="27"/>
      <c r="AE788" s="27"/>
      <c r="AF788" s="27"/>
      <c r="AG788" s="27"/>
    </row>
    <row r="789" ht="12.75" customHeight="1">
      <c r="A789" s="27"/>
      <c r="B789" s="27"/>
      <c r="C789" s="27"/>
      <c r="D789" s="27"/>
      <c r="E789" s="27"/>
      <c r="F789" s="78"/>
      <c r="G789" s="27"/>
      <c r="H789" s="27"/>
      <c r="I789" s="27"/>
      <c r="J789" s="27"/>
      <c r="K789" s="27"/>
      <c r="L789" s="27"/>
      <c r="M789" s="27"/>
      <c r="N789" s="27"/>
      <c r="O789" s="27"/>
      <c r="P789" s="27"/>
      <c r="Q789" s="27"/>
      <c r="R789" s="27"/>
      <c r="S789" s="27"/>
      <c r="T789" s="27"/>
      <c r="U789" s="27"/>
      <c r="V789" s="27"/>
      <c r="W789" s="27"/>
      <c r="X789" s="27"/>
      <c r="Y789" s="27"/>
      <c r="Z789" s="27"/>
      <c r="AA789" s="27"/>
      <c r="AB789" s="27"/>
      <c r="AC789" s="27"/>
      <c r="AD789" s="27"/>
      <c r="AE789" s="27"/>
      <c r="AF789" s="27"/>
      <c r="AG789" s="27"/>
    </row>
    <row r="790" ht="12.75" customHeight="1">
      <c r="A790" s="27"/>
      <c r="B790" s="27"/>
      <c r="C790" s="27"/>
      <c r="D790" s="27"/>
      <c r="E790" s="27"/>
      <c r="F790" s="78"/>
      <c r="G790" s="27"/>
      <c r="H790" s="27"/>
      <c r="I790" s="27"/>
      <c r="J790" s="27"/>
      <c r="K790" s="27"/>
      <c r="L790" s="27"/>
      <c r="M790" s="27"/>
      <c r="N790" s="27"/>
      <c r="O790" s="27"/>
      <c r="P790" s="27"/>
      <c r="Q790" s="27"/>
      <c r="R790" s="27"/>
      <c r="S790" s="27"/>
      <c r="T790" s="27"/>
      <c r="U790" s="27"/>
      <c r="V790" s="27"/>
      <c r="W790" s="27"/>
      <c r="X790" s="27"/>
      <c r="Y790" s="27"/>
      <c r="Z790" s="27"/>
      <c r="AA790" s="27"/>
      <c r="AB790" s="27"/>
      <c r="AC790" s="27"/>
      <c r="AD790" s="27"/>
      <c r="AE790" s="27"/>
      <c r="AF790" s="27"/>
      <c r="AG790" s="27"/>
    </row>
    <row r="791" ht="12.75" customHeight="1">
      <c r="A791" s="27"/>
      <c r="B791" s="27"/>
      <c r="C791" s="27"/>
      <c r="D791" s="27"/>
      <c r="E791" s="27"/>
      <c r="F791" s="78"/>
      <c r="G791" s="27"/>
      <c r="H791" s="27"/>
      <c r="I791" s="27"/>
      <c r="J791" s="27"/>
      <c r="K791" s="27"/>
      <c r="L791" s="27"/>
      <c r="M791" s="27"/>
      <c r="N791" s="27"/>
      <c r="O791" s="27"/>
      <c r="P791" s="27"/>
      <c r="Q791" s="27"/>
      <c r="R791" s="27"/>
      <c r="S791" s="27"/>
      <c r="T791" s="27"/>
      <c r="U791" s="27"/>
      <c r="V791" s="27"/>
      <c r="W791" s="27"/>
      <c r="X791" s="27"/>
      <c r="Y791" s="27"/>
      <c r="Z791" s="27"/>
      <c r="AA791" s="27"/>
      <c r="AB791" s="27"/>
      <c r="AC791" s="27"/>
      <c r="AD791" s="27"/>
      <c r="AE791" s="27"/>
      <c r="AF791" s="27"/>
      <c r="AG791" s="27"/>
    </row>
    <row r="792" ht="12.75" customHeight="1">
      <c r="A792" s="27"/>
      <c r="B792" s="27"/>
      <c r="C792" s="27"/>
      <c r="D792" s="27"/>
      <c r="E792" s="27"/>
      <c r="F792" s="78"/>
      <c r="G792" s="27"/>
      <c r="H792" s="27"/>
      <c r="I792" s="27"/>
      <c r="J792" s="27"/>
      <c r="K792" s="27"/>
      <c r="L792" s="27"/>
      <c r="M792" s="27"/>
      <c r="N792" s="27"/>
      <c r="O792" s="27"/>
      <c r="P792" s="27"/>
      <c r="Q792" s="27"/>
      <c r="R792" s="27"/>
      <c r="S792" s="27"/>
      <c r="T792" s="27"/>
      <c r="U792" s="27"/>
      <c r="V792" s="27"/>
      <c r="W792" s="27"/>
      <c r="X792" s="27"/>
      <c r="Y792" s="27"/>
      <c r="Z792" s="27"/>
      <c r="AA792" s="27"/>
      <c r="AB792" s="27"/>
      <c r="AC792" s="27"/>
      <c r="AD792" s="27"/>
      <c r="AE792" s="27"/>
      <c r="AF792" s="27"/>
      <c r="AG792" s="27"/>
    </row>
    <row r="793" ht="12.75" customHeight="1">
      <c r="A793" s="27"/>
      <c r="B793" s="27"/>
      <c r="C793" s="27"/>
      <c r="D793" s="27"/>
      <c r="E793" s="27"/>
      <c r="F793" s="78"/>
      <c r="G793" s="27"/>
      <c r="H793" s="27"/>
      <c r="I793" s="27"/>
      <c r="J793" s="27"/>
      <c r="K793" s="27"/>
      <c r="L793" s="27"/>
      <c r="M793" s="27"/>
      <c r="N793" s="27"/>
      <c r="O793" s="27"/>
      <c r="P793" s="27"/>
      <c r="Q793" s="27"/>
      <c r="R793" s="27"/>
      <c r="S793" s="27"/>
      <c r="T793" s="27"/>
      <c r="U793" s="27"/>
      <c r="V793" s="27"/>
      <c r="W793" s="27"/>
      <c r="X793" s="27"/>
      <c r="Y793" s="27"/>
      <c r="Z793" s="27"/>
      <c r="AA793" s="27"/>
      <c r="AB793" s="27"/>
      <c r="AC793" s="27"/>
      <c r="AD793" s="27"/>
      <c r="AE793" s="27"/>
      <c r="AF793" s="27"/>
      <c r="AG793" s="27"/>
    </row>
    <row r="794" ht="12.75" customHeight="1">
      <c r="A794" s="27"/>
      <c r="B794" s="27"/>
      <c r="C794" s="27"/>
      <c r="D794" s="27"/>
      <c r="E794" s="27"/>
      <c r="F794" s="78"/>
      <c r="G794" s="27"/>
      <c r="H794" s="27"/>
      <c r="I794" s="27"/>
      <c r="J794" s="27"/>
      <c r="K794" s="27"/>
      <c r="L794" s="27"/>
      <c r="M794" s="27"/>
      <c r="N794" s="27"/>
      <c r="O794" s="27"/>
      <c r="P794" s="27"/>
      <c r="Q794" s="27"/>
      <c r="R794" s="27"/>
      <c r="S794" s="27"/>
      <c r="T794" s="27"/>
      <c r="U794" s="27"/>
      <c r="V794" s="27"/>
      <c r="W794" s="27"/>
      <c r="X794" s="27"/>
      <c r="Y794" s="27"/>
      <c r="Z794" s="27"/>
      <c r="AA794" s="27"/>
      <c r="AB794" s="27"/>
      <c r="AC794" s="27"/>
      <c r="AD794" s="27"/>
      <c r="AE794" s="27"/>
      <c r="AF794" s="27"/>
      <c r="AG794" s="27"/>
    </row>
    <row r="795" ht="12.75" customHeight="1">
      <c r="A795" s="27"/>
      <c r="B795" s="27"/>
      <c r="C795" s="27"/>
      <c r="D795" s="27"/>
      <c r="E795" s="27"/>
      <c r="F795" s="78"/>
      <c r="G795" s="27"/>
      <c r="H795" s="27"/>
      <c r="I795" s="27"/>
      <c r="J795" s="27"/>
      <c r="K795" s="27"/>
      <c r="L795" s="27"/>
      <c r="M795" s="27"/>
      <c r="N795" s="27"/>
      <c r="O795" s="27"/>
      <c r="P795" s="27"/>
      <c r="Q795" s="27"/>
      <c r="R795" s="27"/>
      <c r="S795" s="27"/>
      <c r="T795" s="27"/>
      <c r="U795" s="27"/>
      <c r="V795" s="27"/>
      <c r="W795" s="27"/>
      <c r="X795" s="27"/>
      <c r="Y795" s="27"/>
      <c r="Z795" s="27"/>
      <c r="AA795" s="27"/>
      <c r="AB795" s="27"/>
      <c r="AC795" s="27"/>
      <c r="AD795" s="27"/>
      <c r="AE795" s="27"/>
      <c r="AF795" s="27"/>
      <c r="AG795" s="27"/>
    </row>
    <row r="796" ht="12.75" customHeight="1">
      <c r="A796" s="27"/>
      <c r="B796" s="27"/>
      <c r="C796" s="27"/>
      <c r="D796" s="27"/>
      <c r="E796" s="27"/>
      <c r="F796" s="78"/>
      <c r="G796" s="27"/>
      <c r="H796" s="27"/>
      <c r="I796" s="27"/>
      <c r="J796" s="27"/>
      <c r="K796" s="27"/>
      <c r="L796" s="27"/>
      <c r="M796" s="27"/>
      <c r="N796" s="27"/>
      <c r="O796" s="27"/>
      <c r="P796" s="27"/>
      <c r="Q796" s="27"/>
      <c r="R796" s="27"/>
      <c r="S796" s="27"/>
      <c r="T796" s="27"/>
      <c r="U796" s="27"/>
      <c r="V796" s="27"/>
      <c r="W796" s="27"/>
      <c r="X796" s="27"/>
      <c r="Y796" s="27"/>
      <c r="Z796" s="27"/>
      <c r="AA796" s="27"/>
      <c r="AB796" s="27"/>
      <c r="AC796" s="27"/>
      <c r="AD796" s="27"/>
      <c r="AE796" s="27"/>
      <c r="AF796" s="27"/>
      <c r="AG796" s="27"/>
    </row>
    <row r="797" ht="12.75" customHeight="1">
      <c r="A797" s="27"/>
      <c r="B797" s="27"/>
      <c r="C797" s="27"/>
      <c r="D797" s="27"/>
      <c r="E797" s="27"/>
      <c r="F797" s="78"/>
      <c r="G797" s="27"/>
      <c r="H797" s="27"/>
      <c r="I797" s="27"/>
      <c r="J797" s="27"/>
      <c r="K797" s="27"/>
      <c r="L797" s="27"/>
      <c r="M797" s="27"/>
      <c r="N797" s="27"/>
      <c r="O797" s="27"/>
      <c r="P797" s="27"/>
      <c r="Q797" s="27"/>
      <c r="R797" s="27"/>
      <c r="S797" s="27"/>
      <c r="T797" s="27"/>
      <c r="U797" s="27"/>
      <c r="V797" s="27"/>
      <c r="W797" s="27"/>
      <c r="X797" s="27"/>
      <c r="Y797" s="27"/>
      <c r="Z797" s="27"/>
      <c r="AA797" s="27"/>
      <c r="AB797" s="27"/>
      <c r="AC797" s="27"/>
      <c r="AD797" s="27"/>
      <c r="AE797" s="27"/>
      <c r="AF797" s="27"/>
      <c r="AG797" s="27"/>
    </row>
    <row r="798" ht="12.75" customHeight="1">
      <c r="A798" s="27"/>
      <c r="B798" s="27"/>
      <c r="C798" s="27"/>
      <c r="D798" s="27"/>
      <c r="E798" s="27"/>
      <c r="F798" s="78"/>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row>
    <row r="799" ht="12.75" customHeight="1">
      <c r="A799" s="27"/>
      <c r="B799" s="27"/>
      <c r="C799" s="27"/>
      <c r="D799" s="27"/>
      <c r="E799" s="27"/>
      <c r="F799" s="78"/>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row>
    <row r="800" ht="12.75" customHeight="1">
      <c r="A800" s="27"/>
      <c r="B800" s="27"/>
      <c r="C800" s="27"/>
      <c r="D800" s="27"/>
      <c r="E800" s="27"/>
      <c r="F800" s="78"/>
      <c r="G800" s="27"/>
      <c r="H800" s="27"/>
      <c r="I800" s="27"/>
      <c r="J800" s="27"/>
      <c r="K800" s="27"/>
      <c r="L800" s="27"/>
      <c r="M800" s="27"/>
      <c r="N800" s="27"/>
      <c r="O800" s="27"/>
      <c r="P800" s="27"/>
      <c r="Q800" s="27"/>
      <c r="R800" s="27"/>
      <c r="S800" s="27"/>
      <c r="T800" s="27"/>
      <c r="U800" s="27"/>
      <c r="V800" s="27"/>
      <c r="W800" s="27"/>
      <c r="X800" s="27"/>
      <c r="Y800" s="27"/>
      <c r="Z800" s="27"/>
      <c r="AA800" s="27"/>
      <c r="AB800" s="27"/>
      <c r="AC800" s="27"/>
      <c r="AD800" s="27"/>
      <c r="AE800" s="27"/>
      <c r="AF800" s="27"/>
      <c r="AG800" s="27"/>
    </row>
    <row r="801" ht="12.75" customHeight="1">
      <c r="A801" s="27"/>
      <c r="B801" s="27"/>
      <c r="C801" s="27"/>
      <c r="D801" s="27"/>
      <c r="E801" s="27"/>
      <c r="F801" s="78"/>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row>
    <row r="802" ht="12.75" customHeight="1">
      <c r="A802" s="27"/>
      <c r="B802" s="27"/>
      <c r="C802" s="27"/>
      <c r="D802" s="27"/>
      <c r="E802" s="27"/>
      <c r="F802" s="78"/>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row>
    <row r="803" ht="12.75" customHeight="1">
      <c r="A803" s="27"/>
      <c r="B803" s="27"/>
      <c r="C803" s="27"/>
      <c r="D803" s="27"/>
      <c r="E803" s="27"/>
      <c r="F803" s="78"/>
      <c r="G803" s="27"/>
      <c r="H803" s="27"/>
      <c r="I803" s="27"/>
      <c r="J803" s="27"/>
      <c r="K803" s="27"/>
      <c r="L803" s="27"/>
      <c r="M803" s="27"/>
      <c r="N803" s="27"/>
      <c r="O803" s="27"/>
      <c r="P803" s="27"/>
      <c r="Q803" s="27"/>
      <c r="R803" s="27"/>
      <c r="S803" s="27"/>
      <c r="T803" s="27"/>
      <c r="U803" s="27"/>
      <c r="V803" s="27"/>
      <c r="W803" s="27"/>
      <c r="X803" s="27"/>
      <c r="Y803" s="27"/>
      <c r="Z803" s="27"/>
      <c r="AA803" s="27"/>
      <c r="AB803" s="27"/>
      <c r="AC803" s="27"/>
      <c r="AD803" s="27"/>
      <c r="AE803" s="27"/>
      <c r="AF803" s="27"/>
      <c r="AG803" s="27"/>
    </row>
    <row r="804" ht="12.75" customHeight="1">
      <c r="A804" s="27"/>
      <c r="B804" s="27"/>
      <c r="C804" s="27"/>
      <c r="D804" s="27"/>
      <c r="E804" s="27"/>
      <c r="F804" s="78"/>
      <c r="G804" s="27"/>
      <c r="H804" s="27"/>
      <c r="I804" s="27"/>
      <c r="J804" s="27"/>
      <c r="K804" s="27"/>
      <c r="L804" s="27"/>
      <c r="M804" s="27"/>
      <c r="N804" s="27"/>
      <c r="O804" s="27"/>
      <c r="P804" s="27"/>
      <c r="Q804" s="27"/>
      <c r="R804" s="27"/>
      <c r="S804" s="27"/>
      <c r="T804" s="27"/>
      <c r="U804" s="27"/>
      <c r="V804" s="27"/>
      <c r="W804" s="27"/>
      <c r="X804" s="27"/>
      <c r="Y804" s="27"/>
      <c r="Z804" s="27"/>
      <c r="AA804" s="27"/>
      <c r="AB804" s="27"/>
      <c r="AC804" s="27"/>
      <c r="AD804" s="27"/>
      <c r="AE804" s="27"/>
      <c r="AF804" s="27"/>
      <c r="AG804" s="27"/>
    </row>
    <row r="805" ht="12.75" customHeight="1">
      <c r="A805" s="27"/>
      <c r="B805" s="27"/>
      <c r="C805" s="27"/>
      <c r="D805" s="27"/>
      <c r="E805" s="27"/>
      <c r="F805" s="78"/>
      <c r="G805" s="27"/>
      <c r="H805" s="27"/>
      <c r="I805" s="27"/>
      <c r="J805" s="27"/>
      <c r="K805" s="27"/>
      <c r="L805" s="27"/>
      <c r="M805" s="27"/>
      <c r="N805" s="27"/>
      <c r="O805" s="27"/>
      <c r="P805" s="27"/>
      <c r="Q805" s="27"/>
      <c r="R805" s="27"/>
      <c r="S805" s="27"/>
      <c r="T805" s="27"/>
      <c r="U805" s="27"/>
      <c r="V805" s="27"/>
      <c r="W805" s="27"/>
      <c r="X805" s="27"/>
      <c r="Y805" s="27"/>
      <c r="Z805" s="27"/>
      <c r="AA805" s="27"/>
      <c r="AB805" s="27"/>
      <c r="AC805" s="27"/>
      <c r="AD805" s="27"/>
      <c r="AE805" s="27"/>
      <c r="AF805" s="27"/>
      <c r="AG805" s="27"/>
    </row>
    <row r="806" ht="12.75" customHeight="1">
      <c r="A806" s="27"/>
      <c r="B806" s="27"/>
      <c r="C806" s="27"/>
      <c r="D806" s="27"/>
      <c r="E806" s="27"/>
      <c r="F806" s="78"/>
      <c r="G806" s="27"/>
      <c r="H806" s="27"/>
      <c r="I806" s="27"/>
      <c r="J806" s="27"/>
      <c r="K806" s="27"/>
      <c r="L806" s="27"/>
      <c r="M806" s="27"/>
      <c r="N806" s="27"/>
      <c r="O806" s="27"/>
      <c r="P806" s="27"/>
      <c r="Q806" s="27"/>
      <c r="R806" s="27"/>
      <c r="S806" s="27"/>
      <c r="T806" s="27"/>
      <c r="U806" s="27"/>
      <c r="V806" s="27"/>
      <c r="W806" s="27"/>
      <c r="X806" s="27"/>
      <c r="Y806" s="27"/>
      <c r="Z806" s="27"/>
      <c r="AA806" s="27"/>
      <c r="AB806" s="27"/>
      <c r="AC806" s="27"/>
      <c r="AD806" s="27"/>
      <c r="AE806" s="27"/>
      <c r="AF806" s="27"/>
      <c r="AG806" s="27"/>
    </row>
    <row r="807" ht="12.75" customHeight="1">
      <c r="A807" s="27"/>
      <c r="B807" s="27"/>
      <c r="C807" s="27"/>
      <c r="D807" s="27"/>
      <c r="E807" s="27"/>
      <c r="F807" s="78"/>
      <c r="G807" s="27"/>
      <c r="H807" s="27"/>
      <c r="I807" s="27"/>
      <c r="J807" s="27"/>
      <c r="K807" s="27"/>
      <c r="L807" s="27"/>
      <c r="M807" s="27"/>
      <c r="N807" s="27"/>
      <c r="O807" s="27"/>
      <c r="P807" s="27"/>
      <c r="Q807" s="27"/>
      <c r="R807" s="27"/>
      <c r="S807" s="27"/>
      <c r="T807" s="27"/>
      <c r="U807" s="27"/>
      <c r="V807" s="27"/>
      <c r="W807" s="27"/>
      <c r="X807" s="27"/>
      <c r="Y807" s="27"/>
      <c r="Z807" s="27"/>
      <c r="AA807" s="27"/>
      <c r="AB807" s="27"/>
      <c r="AC807" s="27"/>
      <c r="AD807" s="27"/>
      <c r="AE807" s="27"/>
      <c r="AF807" s="27"/>
      <c r="AG807" s="27"/>
    </row>
    <row r="808" ht="12.75" customHeight="1">
      <c r="A808" s="27"/>
      <c r="B808" s="27"/>
      <c r="C808" s="27"/>
      <c r="D808" s="27"/>
      <c r="E808" s="27"/>
      <c r="F808" s="78"/>
      <c r="G808" s="27"/>
      <c r="H808" s="27"/>
      <c r="I808" s="27"/>
      <c r="J808" s="27"/>
      <c r="K808" s="27"/>
      <c r="L808" s="27"/>
      <c r="M808" s="27"/>
      <c r="N808" s="27"/>
      <c r="O808" s="27"/>
      <c r="P808" s="27"/>
      <c r="Q808" s="27"/>
      <c r="R808" s="27"/>
      <c r="S808" s="27"/>
      <c r="T808" s="27"/>
      <c r="U808" s="27"/>
      <c r="V808" s="27"/>
      <c r="W808" s="27"/>
      <c r="X808" s="27"/>
      <c r="Y808" s="27"/>
      <c r="Z808" s="27"/>
      <c r="AA808" s="27"/>
      <c r="AB808" s="27"/>
      <c r="AC808" s="27"/>
      <c r="AD808" s="27"/>
      <c r="AE808" s="27"/>
      <c r="AF808" s="27"/>
      <c r="AG808" s="27"/>
    </row>
    <row r="809" ht="12.75" customHeight="1">
      <c r="A809" s="27"/>
      <c r="B809" s="27"/>
      <c r="C809" s="27"/>
      <c r="D809" s="27"/>
      <c r="E809" s="27"/>
      <c r="F809" s="78"/>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row>
    <row r="810" ht="12.75" customHeight="1">
      <c r="A810" s="27"/>
      <c r="B810" s="27"/>
      <c r="C810" s="27"/>
      <c r="D810" s="27"/>
      <c r="E810" s="27"/>
      <c r="F810" s="78"/>
      <c r="G810" s="27"/>
      <c r="H810" s="27"/>
      <c r="I810" s="27"/>
      <c r="J810" s="27"/>
      <c r="K810" s="27"/>
      <c r="L810" s="27"/>
      <c r="M810" s="27"/>
      <c r="N810" s="27"/>
      <c r="O810" s="27"/>
      <c r="P810" s="27"/>
      <c r="Q810" s="27"/>
      <c r="R810" s="27"/>
      <c r="S810" s="27"/>
      <c r="T810" s="27"/>
      <c r="U810" s="27"/>
      <c r="V810" s="27"/>
      <c r="W810" s="27"/>
      <c r="X810" s="27"/>
      <c r="Y810" s="27"/>
      <c r="Z810" s="27"/>
      <c r="AA810" s="27"/>
      <c r="AB810" s="27"/>
      <c r="AC810" s="27"/>
      <c r="AD810" s="27"/>
      <c r="AE810" s="27"/>
      <c r="AF810" s="27"/>
      <c r="AG810" s="27"/>
    </row>
    <row r="811" ht="12.75" customHeight="1">
      <c r="A811" s="27"/>
      <c r="B811" s="27"/>
      <c r="C811" s="27"/>
      <c r="D811" s="27"/>
      <c r="E811" s="27"/>
      <c r="F811" s="78"/>
      <c r="G811" s="27"/>
      <c r="H811" s="27"/>
      <c r="I811" s="27"/>
      <c r="J811" s="27"/>
      <c r="K811" s="27"/>
      <c r="L811" s="27"/>
      <c r="M811" s="27"/>
      <c r="N811" s="27"/>
      <c r="O811" s="27"/>
      <c r="P811" s="27"/>
      <c r="Q811" s="27"/>
      <c r="R811" s="27"/>
      <c r="S811" s="27"/>
      <c r="T811" s="27"/>
      <c r="U811" s="27"/>
      <c r="V811" s="27"/>
      <c r="W811" s="27"/>
      <c r="X811" s="27"/>
      <c r="Y811" s="27"/>
      <c r="Z811" s="27"/>
      <c r="AA811" s="27"/>
      <c r="AB811" s="27"/>
      <c r="AC811" s="27"/>
      <c r="AD811" s="27"/>
      <c r="AE811" s="27"/>
      <c r="AF811" s="27"/>
      <c r="AG811" s="27"/>
    </row>
    <row r="812" ht="12.75" customHeight="1">
      <c r="A812" s="27"/>
      <c r="B812" s="27"/>
      <c r="C812" s="27"/>
      <c r="D812" s="27"/>
      <c r="E812" s="27"/>
      <c r="F812" s="78"/>
      <c r="G812" s="27"/>
      <c r="H812" s="27"/>
      <c r="I812" s="27"/>
      <c r="J812" s="27"/>
      <c r="K812" s="27"/>
      <c r="L812" s="27"/>
      <c r="M812" s="27"/>
      <c r="N812" s="27"/>
      <c r="O812" s="27"/>
      <c r="P812" s="27"/>
      <c r="Q812" s="27"/>
      <c r="R812" s="27"/>
      <c r="S812" s="27"/>
      <c r="T812" s="27"/>
      <c r="U812" s="27"/>
      <c r="V812" s="27"/>
      <c r="W812" s="27"/>
      <c r="X812" s="27"/>
      <c r="Y812" s="27"/>
      <c r="Z812" s="27"/>
      <c r="AA812" s="27"/>
      <c r="AB812" s="27"/>
      <c r="AC812" s="27"/>
      <c r="AD812" s="27"/>
      <c r="AE812" s="27"/>
      <c r="AF812" s="27"/>
      <c r="AG812" s="27"/>
    </row>
    <row r="813" ht="12.75" customHeight="1">
      <c r="A813" s="27"/>
      <c r="B813" s="27"/>
      <c r="C813" s="27"/>
      <c r="D813" s="27"/>
      <c r="E813" s="27"/>
      <c r="F813" s="78"/>
      <c r="G813" s="27"/>
      <c r="H813" s="27"/>
      <c r="I813" s="27"/>
      <c r="J813" s="27"/>
      <c r="K813" s="27"/>
      <c r="L813" s="27"/>
      <c r="M813" s="27"/>
      <c r="N813" s="27"/>
      <c r="O813" s="27"/>
      <c r="P813" s="27"/>
      <c r="Q813" s="27"/>
      <c r="R813" s="27"/>
      <c r="S813" s="27"/>
      <c r="T813" s="27"/>
      <c r="U813" s="27"/>
      <c r="V813" s="27"/>
      <c r="W813" s="27"/>
      <c r="X813" s="27"/>
      <c r="Y813" s="27"/>
      <c r="Z813" s="27"/>
      <c r="AA813" s="27"/>
      <c r="AB813" s="27"/>
      <c r="AC813" s="27"/>
      <c r="AD813" s="27"/>
      <c r="AE813" s="27"/>
      <c r="AF813" s="27"/>
      <c r="AG813" s="27"/>
    </row>
    <row r="814" ht="12.75" customHeight="1">
      <c r="A814" s="27"/>
      <c r="B814" s="27"/>
      <c r="C814" s="27"/>
      <c r="D814" s="27"/>
      <c r="E814" s="27"/>
      <c r="F814" s="78"/>
      <c r="G814" s="27"/>
      <c r="H814" s="27"/>
      <c r="I814" s="27"/>
      <c r="J814" s="27"/>
      <c r="K814" s="27"/>
      <c r="L814" s="27"/>
      <c r="M814" s="27"/>
      <c r="N814" s="27"/>
      <c r="O814" s="27"/>
      <c r="P814" s="27"/>
      <c r="Q814" s="27"/>
      <c r="R814" s="27"/>
      <c r="S814" s="27"/>
      <c r="T814" s="27"/>
      <c r="U814" s="27"/>
      <c r="V814" s="27"/>
      <c r="W814" s="27"/>
      <c r="X814" s="27"/>
      <c r="Y814" s="27"/>
      <c r="Z814" s="27"/>
      <c r="AA814" s="27"/>
      <c r="AB814" s="27"/>
      <c r="AC814" s="27"/>
      <c r="AD814" s="27"/>
      <c r="AE814" s="27"/>
      <c r="AF814" s="27"/>
      <c r="AG814" s="27"/>
    </row>
    <row r="815" ht="12.75" customHeight="1">
      <c r="A815" s="27"/>
      <c r="B815" s="27"/>
      <c r="C815" s="27"/>
      <c r="D815" s="27"/>
      <c r="E815" s="27"/>
      <c r="F815" s="78"/>
      <c r="G815" s="27"/>
      <c r="H815" s="27"/>
      <c r="I815" s="27"/>
      <c r="J815" s="27"/>
      <c r="K815" s="27"/>
      <c r="L815" s="27"/>
      <c r="M815" s="27"/>
      <c r="N815" s="27"/>
      <c r="O815" s="27"/>
      <c r="P815" s="27"/>
      <c r="Q815" s="27"/>
      <c r="R815" s="27"/>
      <c r="S815" s="27"/>
      <c r="T815" s="27"/>
      <c r="U815" s="27"/>
      <c r="V815" s="27"/>
      <c r="W815" s="27"/>
      <c r="X815" s="27"/>
      <c r="Y815" s="27"/>
      <c r="Z815" s="27"/>
      <c r="AA815" s="27"/>
      <c r="AB815" s="27"/>
      <c r="AC815" s="27"/>
      <c r="AD815" s="27"/>
      <c r="AE815" s="27"/>
      <c r="AF815" s="27"/>
      <c r="AG815" s="27"/>
    </row>
    <row r="816" ht="12.75" customHeight="1">
      <c r="A816" s="27"/>
      <c r="B816" s="27"/>
      <c r="C816" s="27"/>
      <c r="D816" s="27"/>
      <c r="E816" s="27"/>
      <c r="F816" s="78"/>
      <c r="G816" s="27"/>
      <c r="H816" s="27"/>
      <c r="I816" s="27"/>
      <c r="J816" s="27"/>
      <c r="K816" s="27"/>
      <c r="L816" s="27"/>
      <c r="M816" s="27"/>
      <c r="N816" s="27"/>
      <c r="O816" s="27"/>
      <c r="P816" s="27"/>
      <c r="Q816" s="27"/>
      <c r="R816" s="27"/>
      <c r="S816" s="27"/>
      <c r="T816" s="27"/>
      <c r="U816" s="27"/>
      <c r="V816" s="27"/>
      <c r="W816" s="27"/>
      <c r="X816" s="27"/>
      <c r="Y816" s="27"/>
      <c r="Z816" s="27"/>
      <c r="AA816" s="27"/>
      <c r="AB816" s="27"/>
      <c r="AC816" s="27"/>
      <c r="AD816" s="27"/>
      <c r="AE816" s="27"/>
      <c r="AF816" s="27"/>
      <c r="AG816" s="27"/>
    </row>
    <row r="817" ht="12.75" customHeight="1">
      <c r="A817" s="27"/>
      <c r="B817" s="27"/>
      <c r="C817" s="27"/>
      <c r="D817" s="27"/>
      <c r="E817" s="27"/>
      <c r="F817" s="78"/>
      <c r="G817" s="27"/>
      <c r="H817" s="27"/>
      <c r="I817" s="27"/>
      <c r="J817" s="27"/>
      <c r="K817" s="27"/>
      <c r="L817" s="27"/>
      <c r="M817" s="27"/>
      <c r="N817" s="27"/>
      <c r="O817" s="27"/>
      <c r="P817" s="27"/>
      <c r="Q817" s="27"/>
      <c r="R817" s="27"/>
      <c r="S817" s="27"/>
      <c r="T817" s="27"/>
      <c r="U817" s="27"/>
      <c r="V817" s="27"/>
      <c r="W817" s="27"/>
      <c r="X817" s="27"/>
      <c r="Y817" s="27"/>
      <c r="Z817" s="27"/>
      <c r="AA817" s="27"/>
      <c r="AB817" s="27"/>
      <c r="AC817" s="27"/>
      <c r="AD817" s="27"/>
      <c r="AE817" s="27"/>
      <c r="AF817" s="27"/>
      <c r="AG817" s="27"/>
    </row>
    <row r="818" ht="12.75" customHeight="1">
      <c r="A818" s="27"/>
      <c r="B818" s="27"/>
      <c r="C818" s="27"/>
      <c r="D818" s="27"/>
      <c r="E818" s="27"/>
      <c r="F818" s="78"/>
      <c r="G818" s="27"/>
      <c r="H818" s="27"/>
      <c r="I818" s="27"/>
      <c r="J818" s="27"/>
      <c r="K818" s="27"/>
      <c r="L818" s="27"/>
      <c r="M818" s="27"/>
      <c r="N818" s="27"/>
      <c r="O818" s="27"/>
      <c r="P818" s="27"/>
      <c r="Q818" s="27"/>
      <c r="R818" s="27"/>
      <c r="S818" s="27"/>
      <c r="T818" s="27"/>
      <c r="U818" s="27"/>
      <c r="V818" s="27"/>
      <c r="W818" s="27"/>
      <c r="X818" s="27"/>
      <c r="Y818" s="27"/>
      <c r="Z818" s="27"/>
      <c r="AA818" s="27"/>
      <c r="AB818" s="27"/>
      <c r="AC818" s="27"/>
      <c r="AD818" s="27"/>
      <c r="AE818" s="27"/>
      <c r="AF818" s="27"/>
      <c r="AG818" s="27"/>
    </row>
    <row r="819" ht="12.75" customHeight="1">
      <c r="A819" s="27"/>
      <c r="B819" s="27"/>
      <c r="C819" s="27"/>
      <c r="D819" s="27"/>
      <c r="E819" s="27"/>
      <c r="F819" s="78"/>
      <c r="G819" s="27"/>
      <c r="H819" s="27"/>
      <c r="I819" s="27"/>
      <c r="J819" s="27"/>
      <c r="K819" s="27"/>
      <c r="L819" s="27"/>
      <c r="M819" s="27"/>
      <c r="N819" s="27"/>
      <c r="O819" s="27"/>
      <c r="P819" s="27"/>
      <c r="Q819" s="27"/>
      <c r="R819" s="27"/>
      <c r="S819" s="27"/>
      <c r="T819" s="27"/>
      <c r="U819" s="27"/>
      <c r="V819" s="27"/>
      <c r="W819" s="27"/>
      <c r="X819" s="27"/>
      <c r="Y819" s="27"/>
      <c r="Z819" s="27"/>
      <c r="AA819" s="27"/>
      <c r="AB819" s="27"/>
      <c r="AC819" s="27"/>
      <c r="AD819" s="27"/>
      <c r="AE819" s="27"/>
      <c r="AF819" s="27"/>
      <c r="AG819" s="27"/>
    </row>
    <row r="820" ht="12.75" customHeight="1">
      <c r="A820" s="27"/>
      <c r="B820" s="27"/>
      <c r="C820" s="27"/>
      <c r="D820" s="27"/>
      <c r="E820" s="27"/>
      <c r="F820" s="78"/>
      <c r="G820" s="27"/>
      <c r="H820" s="27"/>
      <c r="I820" s="27"/>
      <c r="J820" s="27"/>
      <c r="K820" s="27"/>
      <c r="L820" s="27"/>
      <c r="M820" s="27"/>
      <c r="N820" s="27"/>
      <c r="O820" s="27"/>
      <c r="P820" s="27"/>
      <c r="Q820" s="27"/>
      <c r="R820" s="27"/>
      <c r="S820" s="27"/>
      <c r="T820" s="27"/>
      <c r="U820" s="27"/>
      <c r="V820" s="27"/>
      <c r="W820" s="27"/>
      <c r="X820" s="27"/>
      <c r="Y820" s="27"/>
      <c r="Z820" s="27"/>
      <c r="AA820" s="27"/>
      <c r="AB820" s="27"/>
      <c r="AC820" s="27"/>
      <c r="AD820" s="27"/>
      <c r="AE820" s="27"/>
      <c r="AF820" s="27"/>
      <c r="AG820" s="27"/>
    </row>
    <row r="821" ht="12.75" customHeight="1">
      <c r="A821" s="27"/>
      <c r="B821" s="27"/>
      <c r="C821" s="27"/>
      <c r="D821" s="27"/>
      <c r="E821" s="27"/>
      <c r="F821" s="78"/>
      <c r="G821" s="27"/>
      <c r="H821" s="27"/>
      <c r="I821" s="27"/>
      <c r="J821" s="27"/>
      <c r="K821" s="27"/>
      <c r="L821" s="27"/>
      <c r="M821" s="27"/>
      <c r="N821" s="27"/>
      <c r="O821" s="27"/>
      <c r="P821" s="27"/>
      <c r="Q821" s="27"/>
      <c r="R821" s="27"/>
      <c r="S821" s="27"/>
      <c r="T821" s="27"/>
      <c r="U821" s="27"/>
      <c r="V821" s="27"/>
      <c r="W821" s="27"/>
      <c r="X821" s="27"/>
      <c r="Y821" s="27"/>
      <c r="Z821" s="27"/>
      <c r="AA821" s="27"/>
      <c r="AB821" s="27"/>
      <c r="AC821" s="27"/>
      <c r="AD821" s="27"/>
      <c r="AE821" s="27"/>
      <c r="AF821" s="27"/>
      <c r="AG821" s="27"/>
    </row>
    <row r="822" ht="12.75" customHeight="1">
      <c r="A822" s="27"/>
      <c r="B822" s="27"/>
      <c r="C822" s="27"/>
      <c r="D822" s="27"/>
      <c r="E822" s="27"/>
      <c r="F822" s="78"/>
      <c r="G822" s="27"/>
      <c r="H822" s="27"/>
      <c r="I822" s="27"/>
      <c r="J822" s="27"/>
      <c r="K822" s="27"/>
      <c r="L822" s="27"/>
      <c r="M822" s="27"/>
      <c r="N822" s="27"/>
      <c r="O822" s="27"/>
      <c r="P822" s="27"/>
      <c r="Q822" s="27"/>
      <c r="R822" s="27"/>
      <c r="S822" s="27"/>
      <c r="T822" s="27"/>
      <c r="U822" s="27"/>
      <c r="V822" s="27"/>
      <c r="W822" s="27"/>
      <c r="X822" s="27"/>
      <c r="Y822" s="27"/>
      <c r="Z822" s="27"/>
      <c r="AA822" s="27"/>
      <c r="AB822" s="27"/>
      <c r="AC822" s="27"/>
      <c r="AD822" s="27"/>
      <c r="AE822" s="27"/>
      <c r="AF822" s="27"/>
      <c r="AG822" s="27"/>
    </row>
    <row r="823" ht="12.75" customHeight="1">
      <c r="A823" s="27"/>
      <c r="B823" s="27"/>
      <c r="C823" s="27"/>
      <c r="D823" s="27"/>
      <c r="E823" s="27"/>
      <c r="F823" s="78"/>
      <c r="G823" s="27"/>
      <c r="H823" s="27"/>
      <c r="I823" s="27"/>
      <c r="J823" s="27"/>
      <c r="K823" s="27"/>
      <c r="L823" s="27"/>
      <c r="M823" s="27"/>
      <c r="N823" s="27"/>
      <c r="O823" s="27"/>
      <c r="P823" s="27"/>
      <c r="Q823" s="27"/>
      <c r="R823" s="27"/>
      <c r="S823" s="27"/>
      <c r="T823" s="27"/>
      <c r="U823" s="27"/>
      <c r="V823" s="27"/>
      <c r="W823" s="27"/>
      <c r="X823" s="27"/>
      <c r="Y823" s="27"/>
      <c r="Z823" s="27"/>
      <c r="AA823" s="27"/>
      <c r="AB823" s="27"/>
      <c r="AC823" s="27"/>
      <c r="AD823" s="27"/>
      <c r="AE823" s="27"/>
      <c r="AF823" s="27"/>
      <c r="AG823" s="27"/>
    </row>
    <row r="824" ht="12.75" customHeight="1">
      <c r="A824" s="27"/>
      <c r="B824" s="27"/>
      <c r="C824" s="27"/>
      <c r="D824" s="27"/>
      <c r="E824" s="27"/>
      <c r="F824" s="78"/>
      <c r="G824" s="27"/>
      <c r="H824" s="27"/>
      <c r="I824" s="27"/>
      <c r="J824" s="27"/>
      <c r="K824" s="27"/>
      <c r="L824" s="27"/>
      <c r="M824" s="27"/>
      <c r="N824" s="27"/>
      <c r="O824" s="27"/>
      <c r="P824" s="27"/>
      <c r="Q824" s="27"/>
      <c r="R824" s="27"/>
      <c r="S824" s="27"/>
      <c r="T824" s="27"/>
      <c r="U824" s="27"/>
      <c r="V824" s="27"/>
      <c r="W824" s="27"/>
      <c r="X824" s="27"/>
      <c r="Y824" s="27"/>
      <c r="Z824" s="27"/>
      <c r="AA824" s="27"/>
      <c r="AB824" s="27"/>
      <c r="AC824" s="27"/>
      <c r="AD824" s="27"/>
      <c r="AE824" s="27"/>
      <c r="AF824" s="27"/>
      <c r="AG824" s="27"/>
    </row>
    <row r="825" ht="12.75" customHeight="1">
      <c r="A825" s="27"/>
      <c r="B825" s="27"/>
      <c r="C825" s="27"/>
      <c r="D825" s="27"/>
      <c r="E825" s="27"/>
      <c r="F825" s="78"/>
      <c r="G825" s="27"/>
      <c r="H825" s="27"/>
      <c r="I825" s="27"/>
      <c r="J825" s="27"/>
      <c r="K825" s="27"/>
      <c r="L825" s="27"/>
      <c r="M825" s="27"/>
      <c r="N825" s="27"/>
      <c r="O825" s="27"/>
      <c r="P825" s="27"/>
      <c r="Q825" s="27"/>
      <c r="R825" s="27"/>
      <c r="S825" s="27"/>
      <c r="T825" s="27"/>
      <c r="U825" s="27"/>
      <c r="V825" s="27"/>
      <c r="W825" s="27"/>
      <c r="X825" s="27"/>
      <c r="Y825" s="27"/>
      <c r="Z825" s="27"/>
      <c r="AA825" s="27"/>
      <c r="AB825" s="27"/>
      <c r="AC825" s="27"/>
      <c r="AD825" s="27"/>
      <c r="AE825" s="27"/>
      <c r="AF825" s="27"/>
      <c r="AG825" s="27"/>
    </row>
    <row r="826" ht="12.75" customHeight="1">
      <c r="A826" s="27"/>
      <c r="B826" s="27"/>
      <c r="C826" s="27"/>
      <c r="D826" s="27"/>
      <c r="E826" s="27"/>
      <c r="F826" s="78"/>
      <c r="G826" s="27"/>
      <c r="H826" s="27"/>
      <c r="I826" s="27"/>
      <c r="J826" s="27"/>
      <c r="K826" s="27"/>
      <c r="L826" s="27"/>
      <c r="M826" s="27"/>
      <c r="N826" s="27"/>
      <c r="O826" s="27"/>
      <c r="P826" s="27"/>
      <c r="Q826" s="27"/>
      <c r="R826" s="27"/>
      <c r="S826" s="27"/>
      <c r="T826" s="27"/>
      <c r="U826" s="27"/>
      <c r="V826" s="27"/>
      <c r="W826" s="27"/>
      <c r="X826" s="27"/>
      <c r="Y826" s="27"/>
      <c r="Z826" s="27"/>
      <c r="AA826" s="27"/>
      <c r="AB826" s="27"/>
      <c r="AC826" s="27"/>
      <c r="AD826" s="27"/>
      <c r="AE826" s="27"/>
      <c r="AF826" s="27"/>
      <c r="AG826" s="27"/>
    </row>
    <row r="827" ht="12.75" customHeight="1">
      <c r="A827" s="27"/>
      <c r="B827" s="27"/>
      <c r="C827" s="27"/>
      <c r="D827" s="27"/>
      <c r="E827" s="27"/>
      <c r="F827" s="78"/>
      <c r="G827" s="27"/>
      <c r="H827" s="27"/>
      <c r="I827" s="27"/>
      <c r="J827" s="27"/>
      <c r="K827" s="27"/>
      <c r="L827" s="27"/>
      <c r="M827" s="27"/>
      <c r="N827" s="27"/>
      <c r="O827" s="27"/>
      <c r="P827" s="27"/>
      <c r="Q827" s="27"/>
      <c r="R827" s="27"/>
      <c r="S827" s="27"/>
      <c r="T827" s="27"/>
      <c r="U827" s="27"/>
      <c r="V827" s="27"/>
      <c r="W827" s="27"/>
      <c r="X827" s="27"/>
      <c r="Y827" s="27"/>
      <c r="Z827" s="27"/>
      <c r="AA827" s="27"/>
      <c r="AB827" s="27"/>
      <c r="AC827" s="27"/>
      <c r="AD827" s="27"/>
      <c r="AE827" s="27"/>
      <c r="AF827" s="27"/>
      <c r="AG827" s="27"/>
    </row>
    <row r="828" ht="12.75" customHeight="1">
      <c r="A828" s="27"/>
      <c r="B828" s="27"/>
      <c r="C828" s="27"/>
      <c r="D828" s="27"/>
      <c r="E828" s="27"/>
      <c r="F828" s="78"/>
      <c r="G828" s="27"/>
      <c r="H828" s="27"/>
      <c r="I828" s="27"/>
      <c r="J828" s="27"/>
      <c r="K828" s="27"/>
      <c r="L828" s="27"/>
      <c r="M828" s="27"/>
      <c r="N828" s="27"/>
      <c r="O828" s="27"/>
      <c r="P828" s="27"/>
      <c r="Q828" s="27"/>
      <c r="R828" s="27"/>
      <c r="S828" s="27"/>
      <c r="T828" s="27"/>
      <c r="U828" s="27"/>
      <c r="V828" s="27"/>
      <c r="W828" s="27"/>
      <c r="X828" s="27"/>
      <c r="Y828" s="27"/>
      <c r="Z828" s="27"/>
      <c r="AA828" s="27"/>
      <c r="AB828" s="27"/>
      <c r="AC828" s="27"/>
      <c r="AD828" s="27"/>
      <c r="AE828" s="27"/>
      <c r="AF828" s="27"/>
      <c r="AG828" s="27"/>
    </row>
    <row r="829" ht="12.75" customHeight="1">
      <c r="A829" s="27"/>
      <c r="B829" s="27"/>
      <c r="C829" s="27"/>
      <c r="D829" s="27"/>
      <c r="E829" s="27"/>
      <c r="F829" s="78"/>
      <c r="G829" s="27"/>
      <c r="H829" s="27"/>
      <c r="I829" s="27"/>
      <c r="J829" s="27"/>
      <c r="K829" s="27"/>
      <c r="L829" s="27"/>
      <c r="M829" s="27"/>
      <c r="N829" s="27"/>
      <c r="O829" s="27"/>
      <c r="P829" s="27"/>
      <c r="Q829" s="27"/>
      <c r="R829" s="27"/>
      <c r="S829" s="27"/>
      <c r="T829" s="27"/>
      <c r="U829" s="27"/>
      <c r="V829" s="27"/>
      <c r="W829" s="27"/>
      <c r="X829" s="27"/>
      <c r="Y829" s="27"/>
      <c r="Z829" s="27"/>
      <c r="AA829" s="27"/>
      <c r="AB829" s="27"/>
      <c r="AC829" s="27"/>
      <c r="AD829" s="27"/>
      <c r="AE829" s="27"/>
      <c r="AF829" s="27"/>
      <c r="AG829" s="27"/>
    </row>
    <row r="830" ht="12.75" customHeight="1">
      <c r="A830" s="27"/>
      <c r="B830" s="27"/>
      <c r="C830" s="27"/>
      <c r="D830" s="27"/>
      <c r="E830" s="27"/>
      <c r="F830" s="78"/>
      <c r="G830" s="27"/>
      <c r="H830" s="27"/>
      <c r="I830" s="27"/>
      <c r="J830" s="27"/>
      <c r="K830" s="27"/>
      <c r="L830" s="27"/>
      <c r="M830" s="27"/>
      <c r="N830" s="27"/>
      <c r="O830" s="27"/>
      <c r="P830" s="27"/>
      <c r="Q830" s="27"/>
      <c r="R830" s="27"/>
      <c r="S830" s="27"/>
      <c r="T830" s="27"/>
      <c r="U830" s="27"/>
      <c r="V830" s="27"/>
      <c r="W830" s="27"/>
      <c r="X830" s="27"/>
      <c r="Y830" s="27"/>
      <c r="Z830" s="27"/>
      <c r="AA830" s="27"/>
      <c r="AB830" s="27"/>
      <c r="AC830" s="27"/>
      <c r="AD830" s="27"/>
      <c r="AE830" s="27"/>
      <c r="AF830" s="27"/>
      <c r="AG830" s="27"/>
    </row>
    <row r="831" ht="12.75" customHeight="1">
      <c r="A831" s="27"/>
      <c r="B831" s="27"/>
      <c r="C831" s="27"/>
      <c r="D831" s="27"/>
      <c r="E831" s="27"/>
      <c r="F831" s="78"/>
      <c r="G831" s="27"/>
      <c r="H831" s="27"/>
      <c r="I831" s="27"/>
      <c r="J831" s="27"/>
      <c r="K831" s="27"/>
      <c r="L831" s="27"/>
      <c r="M831" s="27"/>
      <c r="N831" s="27"/>
      <c r="O831" s="27"/>
      <c r="P831" s="27"/>
      <c r="Q831" s="27"/>
      <c r="R831" s="27"/>
      <c r="S831" s="27"/>
      <c r="T831" s="27"/>
      <c r="U831" s="27"/>
      <c r="V831" s="27"/>
      <c r="W831" s="27"/>
      <c r="X831" s="27"/>
      <c r="Y831" s="27"/>
      <c r="Z831" s="27"/>
      <c r="AA831" s="27"/>
      <c r="AB831" s="27"/>
      <c r="AC831" s="27"/>
      <c r="AD831" s="27"/>
      <c r="AE831" s="27"/>
      <c r="AF831" s="27"/>
      <c r="AG831" s="27"/>
    </row>
    <row r="832" ht="12.75" customHeight="1">
      <c r="A832" s="27"/>
      <c r="B832" s="27"/>
      <c r="C832" s="27"/>
      <c r="D832" s="27"/>
      <c r="E832" s="27"/>
      <c r="F832" s="78"/>
      <c r="G832" s="27"/>
      <c r="H832" s="27"/>
      <c r="I832" s="27"/>
      <c r="J832" s="27"/>
      <c r="K832" s="27"/>
      <c r="L832" s="27"/>
      <c r="M832" s="27"/>
      <c r="N832" s="27"/>
      <c r="O832" s="27"/>
      <c r="P832" s="27"/>
      <c r="Q832" s="27"/>
      <c r="R832" s="27"/>
      <c r="S832" s="27"/>
      <c r="T832" s="27"/>
      <c r="U832" s="27"/>
      <c r="V832" s="27"/>
      <c r="W832" s="27"/>
      <c r="X832" s="27"/>
      <c r="Y832" s="27"/>
      <c r="Z832" s="27"/>
      <c r="AA832" s="27"/>
      <c r="AB832" s="27"/>
      <c r="AC832" s="27"/>
      <c r="AD832" s="27"/>
      <c r="AE832" s="27"/>
      <c r="AF832" s="27"/>
      <c r="AG832" s="27"/>
    </row>
    <row r="833" ht="12.75" customHeight="1">
      <c r="A833" s="27"/>
      <c r="B833" s="27"/>
      <c r="C833" s="27"/>
      <c r="D833" s="27"/>
      <c r="E833" s="27"/>
      <c r="F833" s="78"/>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row>
    <row r="834" ht="12.75" customHeight="1">
      <c r="A834" s="27"/>
      <c r="B834" s="27"/>
      <c r="C834" s="27"/>
      <c r="D834" s="27"/>
      <c r="E834" s="27"/>
      <c r="F834" s="78"/>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row>
    <row r="835" ht="12.75" customHeight="1">
      <c r="A835" s="27"/>
      <c r="B835" s="27"/>
      <c r="C835" s="27"/>
      <c r="D835" s="27"/>
      <c r="E835" s="27"/>
      <c r="F835" s="78"/>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row>
    <row r="836" ht="12.75" customHeight="1">
      <c r="A836" s="27"/>
      <c r="B836" s="27"/>
      <c r="C836" s="27"/>
      <c r="D836" s="27"/>
      <c r="E836" s="27"/>
      <c r="F836" s="78"/>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row>
    <row r="837" ht="12.75" customHeight="1">
      <c r="A837" s="27"/>
      <c r="B837" s="27"/>
      <c r="C837" s="27"/>
      <c r="D837" s="27"/>
      <c r="E837" s="27"/>
      <c r="F837" s="78"/>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row>
    <row r="838" ht="12.75" customHeight="1">
      <c r="A838" s="27"/>
      <c r="B838" s="27"/>
      <c r="C838" s="27"/>
      <c r="D838" s="27"/>
      <c r="E838" s="27"/>
      <c r="F838" s="78"/>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row>
    <row r="839" ht="12.75" customHeight="1">
      <c r="A839" s="27"/>
      <c r="B839" s="27"/>
      <c r="C839" s="27"/>
      <c r="D839" s="27"/>
      <c r="E839" s="27"/>
      <c r="F839" s="78"/>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row>
    <row r="840" ht="12.75" customHeight="1">
      <c r="A840" s="27"/>
      <c r="B840" s="27"/>
      <c r="C840" s="27"/>
      <c r="D840" s="27"/>
      <c r="E840" s="27"/>
      <c r="F840" s="78"/>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row>
    <row r="841" ht="12.75" customHeight="1">
      <c r="A841" s="27"/>
      <c r="B841" s="27"/>
      <c r="C841" s="27"/>
      <c r="D841" s="27"/>
      <c r="E841" s="27"/>
      <c r="F841" s="78"/>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row>
    <row r="842" ht="12.75" customHeight="1">
      <c r="A842" s="27"/>
      <c r="B842" s="27"/>
      <c r="C842" s="27"/>
      <c r="D842" s="27"/>
      <c r="E842" s="27"/>
      <c r="F842" s="78"/>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row>
    <row r="843" ht="12.75" customHeight="1">
      <c r="A843" s="27"/>
      <c r="B843" s="27"/>
      <c r="C843" s="27"/>
      <c r="D843" s="27"/>
      <c r="E843" s="27"/>
      <c r="F843" s="78"/>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row>
    <row r="844" ht="12.75" customHeight="1">
      <c r="A844" s="27"/>
      <c r="B844" s="27"/>
      <c r="C844" s="27"/>
      <c r="D844" s="27"/>
      <c r="E844" s="27"/>
      <c r="F844" s="78"/>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row>
    <row r="845" ht="12.75" customHeight="1">
      <c r="A845" s="27"/>
      <c r="B845" s="27"/>
      <c r="C845" s="27"/>
      <c r="D845" s="27"/>
      <c r="E845" s="27"/>
      <c r="F845" s="78"/>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row>
    <row r="846" ht="12.75" customHeight="1">
      <c r="A846" s="27"/>
      <c r="B846" s="27"/>
      <c r="C846" s="27"/>
      <c r="D846" s="27"/>
      <c r="E846" s="27"/>
      <c r="F846" s="78"/>
      <c r="G846" s="27"/>
      <c r="H846" s="27"/>
      <c r="I846" s="27"/>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row>
    <row r="847" ht="12.75" customHeight="1">
      <c r="A847" s="27"/>
      <c r="B847" s="27"/>
      <c r="C847" s="27"/>
      <c r="D847" s="27"/>
      <c r="E847" s="27"/>
      <c r="F847" s="78"/>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row>
    <row r="848" ht="12.75" customHeight="1">
      <c r="A848" s="27"/>
      <c r="B848" s="27"/>
      <c r="C848" s="27"/>
      <c r="D848" s="27"/>
      <c r="E848" s="27"/>
      <c r="F848" s="78"/>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row>
    <row r="849" ht="12.75" customHeight="1">
      <c r="A849" s="27"/>
      <c r="B849" s="27"/>
      <c r="C849" s="27"/>
      <c r="D849" s="27"/>
      <c r="E849" s="27"/>
      <c r="F849" s="78"/>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row>
    <row r="850" ht="12.75" customHeight="1">
      <c r="A850" s="27"/>
      <c r="B850" s="27"/>
      <c r="C850" s="27"/>
      <c r="D850" s="27"/>
      <c r="E850" s="27"/>
      <c r="F850" s="78"/>
      <c r="G850" s="27"/>
      <c r="H850" s="27"/>
      <c r="I850" s="27"/>
      <c r="J850" s="27"/>
      <c r="K850" s="27"/>
      <c r="L850" s="27"/>
      <c r="M850" s="27"/>
      <c r="N850" s="27"/>
      <c r="O850" s="27"/>
      <c r="P850" s="27"/>
      <c r="Q850" s="27"/>
      <c r="R850" s="27"/>
      <c r="S850" s="27"/>
      <c r="T850" s="27"/>
      <c r="U850" s="27"/>
      <c r="V850" s="27"/>
      <c r="W850" s="27"/>
      <c r="X850" s="27"/>
      <c r="Y850" s="27"/>
      <c r="Z850" s="27"/>
      <c r="AA850" s="27"/>
      <c r="AB850" s="27"/>
      <c r="AC850" s="27"/>
      <c r="AD850" s="27"/>
      <c r="AE850" s="27"/>
      <c r="AF850" s="27"/>
      <c r="AG850" s="27"/>
    </row>
    <row r="851" ht="12.75" customHeight="1">
      <c r="A851" s="27"/>
      <c r="B851" s="27"/>
      <c r="C851" s="27"/>
      <c r="D851" s="27"/>
      <c r="E851" s="27"/>
      <c r="F851" s="78"/>
      <c r="G851" s="27"/>
      <c r="H851" s="27"/>
      <c r="I851" s="27"/>
      <c r="J851" s="27"/>
      <c r="K851" s="27"/>
      <c r="L851" s="27"/>
      <c r="M851" s="27"/>
      <c r="N851" s="27"/>
      <c r="O851" s="27"/>
      <c r="P851" s="27"/>
      <c r="Q851" s="27"/>
      <c r="R851" s="27"/>
      <c r="S851" s="27"/>
      <c r="T851" s="27"/>
      <c r="U851" s="27"/>
      <c r="V851" s="27"/>
      <c r="W851" s="27"/>
      <c r="X851" s="27"/>
      <c r="Y851" s="27"/>
      <c r="Z851" s="27"/>
      <c r="AA851" s="27"/>
      <c r="AB851" s="27"/>
      <c r="AC851" s="27"/>
      <c r="AD851" s="27"/>
      <c r="AE851" s="27"/>
      <c r="AF851" s="27"/>
      <c r="AG851" s="27"/>
    </row>
    <row r="852" ht="12.75" customHeight="1">
      <c r="A852" s="27"/>
      <c r="B852" s="27"/>
      <c r="C852" s="27"/>
      <c r="D852" s="27"/>
      <c r="E852" s="27"/>
      <c r="F852" s="78"/>
      <c r="G852" s="27"/>
      <c r="H852" s="27"/>
      <c r="I852" s="27"/>
      <c r="J852" s="27"/>
      <c r="K852" s="27"/>
      <c r="L852" s="27"/>
      <c r="M852" s="27"/>
      <c r="N852" s="27"/>
      <c r="O852" s="27"/>
      <c r="P852" s="27"/>
      <c r="Q852" s="27"/>
      <c r="R852" s="27"/>
      <c r="S852" s="27"/>
      <c r="T852" s="27"/>
      <c r="U852" s="27"/>
      <c r="V852" s="27"/>
      <c r="W852" s="27"/>
      <c r="X852" s="27"/>
      <c r="Y852" s="27"/>
      <c r="Z852" s="27"/>
      <c r="AA852" s="27"/>
      <c r="AB852" s="27"/>
      <c r="AC852" s="27"/>
      <c r="AD852" s="27"/>
      <c r="AE852" s="27"/>
      <c r="AF852" s="27"/>
      <c r="AG852" s="27"/>
    </row>
    <row r="853" ht="12.75" customHeight="1">
      <c r="A853" s="27"/>
      <c r="B853" s="27"/>
      <c r="C853" s="27"/>
      <c r="D853" s="27"/>
      <c r="E853" s="27"/>
      <c r="F853" s="78"/>
      <c r="G853" s="27"/>
      <c r="H853" s="27"/>
      <c r="I853" s="27"/>
      <c r="J853" s="27"/>
      <c r="K853" s="27"/>
      <c r="L853" s="27"/>
      <c r="M853" s="27"/>
      <c r="N853" s="27"/>
      <c r="O853" s="27"/>
      <c r="P853" s="27"/>
      <c r="Q853" s="27"/>
      <c r="R853" s="27"/>
      <c r="S853" s="27"/>
      <c r="T853" s="27"/>
      <c r="U853" s="27"/>
      <c r="V853" s="27"/>
      <c r="W853" s="27"/>
      <c r="X853" s="27"/>
      <c r="Y853" s="27"/>
      <c r="Z853" s="27"/>
      <c r="AA853" s="27"/>
      <c r="AB853" s="27"/>
      <c r="AC853" s="27"/>
      <c r="AD853" s="27"/>
      <c r="AE853" s="27"/>
      <c r="AF853" s="27"/>
      <c r="AG853" s="27"/>
    </row>
    <row r="854" ht="12.75" customHeight="1">
      <c r="A854" s="27"/>
      <c r="B854" s="27"/>
      <c r="C854" s="27"/>
      <c r="D854" s="27"/>
      <c r="E854" s="27"/>
      <c r="F854" s="78"/>
      <c r="G854" s="27"/>
      <c r="H854" s="27"/>
      <c r="I854" s="27"/>
      <c r="J854" s="27"/>
      <c r="K854" s="27"/>
      <c r="L854" s="27"/>
      <c r="M854" s="27"/>
      <c r="N854" s="27"/>
      <c r="O854" s="27"/>
      <c r="P854" s="27"/>
      <c r="Q854" s="27"/>
      <c r="R854" s="27"/>
      <c r="S854" s="27"/>
      <c r="T854" s="27"/>
      <c r="U854" s="27"/>
      <c r="V854" s="27"/>
      <c r="W854" s="27"/>
      <c r="X854" s="27"/>
      <c r="Y854" s="27"/>
      <c r="Z854" s="27"/>
      <c r="AA854" s="27"/>
      <c r="AB854" s="27"/>
      <c r="AC854" s="27"/>
      <c r="AD854" s="27"/>
      <c r="AE854" s="27"/>
      <c r="AF854" s="27"/>
      <c r="AG854" s="27"/>
    </row>
    <row r="855" ht="12.75" customHeight="1">
      <c r="A855" s="27"/>
      <c r="B855" s="27"/>
      <c r="C855" s="27"/>
      <c r="D855" s="27"/>
      <c r="E855" s="27"/>
      <c r="F855" s="78"/>
      <c r="G855" s="27"/>
      <c r="H855" s="27"/>
      <c r="I855" s="27"/>
      <c r="J855" s="27"/>
      <c r="K855" s="27"/>
      <c r="L855" s="27"/>
      <c r="M855" s="27"/>
      <c r="N855" s="27"/>
      <c r="O855" s="27"/>
      <c r="P855" s="27"/>
      <c r="Q855" s="27"/>
      <c r="R855" s="27"/>
      <c r="S855" s="27"/>
      <c r="T855" s="27"/>
      <c r="U855" s="27"/>
      <c r="V855" s="27"/>
      <c r="W855" s="27"/>
      <c r="X855" s="27"/>
      <c r="Y855" s="27"/>
      <c r="Z855" s="27"/>
      <c r="AA855" s="27"/>
      <c r="AB855" s="27"/>
      <c r="AC855" s="27"/>
      <c r="AD855" s="27"/>
      <c r="AE855" s="27"/>
      <c r="AF855" s="27"/>
      <c r="AG855" s="27"/>
    </row>
    <row r="856" ht="12.75" customHeight="1">
      <c r="A856" s="27"/>
      <c r="B856" s="27"/>
      <c r="C856" s="27"/>
      <c r="D856" s="27"/>
      <c r="E856" s="27"/>
      <c r="F856" s="78"/>
      <c r="G856" s="27"/>
      <c r="H856" s="27"/>
      <c r="I856" s="27"/>
      <c r="J856" s="27"/>
      <c r="K856" s="27"/>
      <c r="L856" s="27"/>
      <c r="M856" s="27"/>
      <c r="N856" s="27"/>
      <c r="O856" s="27"/>
      <c r="P856" s="27"/>
      <c r="Q856" s="27"/>
      <c r="R856" s="27"/>
      <c r="S856" s="27"/>
      <c r="T856" s="27"/>
      <c r="U856" s="27"/>
      <c r="V856" s="27"/>
      <c r="W856" s="27"/>
      <c r="X856" s="27"/>
      <c r="Y856" s="27"/>
      <c r="Z856" s="27"/>
      <c r="AA856" s="27"/>
      <c r="AB856" s="27"/>
      <c r="AC856" s="27"/>
      <c r="AD856" s="27"/>
      <c r="AE856" s="27"/>
      <c r="AF856" s="27"/>
      <c r="AG856" s="27"/>
    </row>
    <row r="857" ht="12.75" customHeight="1">
      <c r="A857" s="27"/>
      <c r="B857" s="27"/>
      <c r="C857" s="27"/>
      <c r="D857" s="27"/>
      <c r="E857" s="27"/>
      <c r="F857" s="78"/>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row>
    <row r="858" ht="12.75" customHeight="1">
      <c r="A858" s="27"/>
      <c r="B858" s="27"/>
      <c r="C858" s="27"/>
      <c r="D858" s="27"/>
      <c r="E858" s="27"/>
      <c r="F858" s="78"/>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row>
    <row r="859" ht="12.75" customHeight="1">
      <c r="A859" s="27"/>
      <c r="B859" s="27"/>
      <c r="C859" s="27"/>
      <c r="D859" s="27"/>
      <c r="E859" s="27"/>
      <c r="F859" s="78"/>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row>
    <row r="860" ht="12.75" customHeight="1">
      <c r="A860" s="27"/>
      <c r="B860" s="27"/>
      <c r="C860" s="27"/>
      <c r="D860" s="27"/>
      <c r="E860" s="27"/>
      <c r="F860" s="78"/>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row>
    <row r="861" ht="12.75" customHeight="1">
      <c r="A861" s="27"/>
      <c r="B861" s="27"/>
      <c r="C861" s="27"/>
      <c r="D861" s="27"/>
      <c r="E861" s="27"/>
      <c r="F861" s="78"/>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row>
    <row r="862" ht="12.75" customHeight="1">
      <c r="A862" s="27"/>
      <c r="B862" s="27"/>
      <c r="C862" s="27"/>
      <c r="D862" s="27"/>
      <c r="E862" s="27"/>
      <c r="F862" s="78"/>
      <c r="G862" s="27"/>
      <c r="H862" s="27"/>
      <c r="I862" s="27"/>
      <c r="J862" s="27"/>
      <c r="K862" s="27"/>
      <c r="L862" s="27"/>
      <c r="M862" s="27"/>
      <c r="N862" s="27"/>
      <c r="O862" s="27"/>
      <c r="P862" s="27"/>
      <c r="Q862" s="27"/>
      <c r="R862" s="27"/>
      <c r="S862" s="27"/>
      <c r="T862" s="27"/>
      <c r="U862" s="27"/>
      <c r="V862" s="27"/>
      <c r="W862" s="27"/>
      <c r="X862" s="27"/>
      <c r="Y862" s="27"/>
      <c r="Z862" s="27"/>
      <c r="AA862" s="27"/>
      <c r="AB862" s="27"/>
      <c r="AC862" s="27"/>
      <c r="AD862" s="27"/>
      <c r="AE862" s="27"/>
      <c r="AF862" s="27"/>
      <c r="AG862" s="27"/>
    </row>
    <row r="863" ht="12.75" customHeight="1">
      <c r="A863" s="27"/>
      <c r="B863" s="27"/>
      <c r="C863" s="27"/>
      <c r="D863" s="27"/>
      <c r="E863" s="27"/>
      <c r="F863" s="78"/>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row>
    <row r="864" ht="12.75" customHeight="1">
      <c r="A864" s="27"/>
      <c r="B864" s="27"/>
      <c r="C864" s="27"/>
      <c r="D864" s="27"/>
      <c r="E864" s="27"/>
      <c r="F864" s="78"/>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row>
    <row r="865" ht="12.75" customHeight="1">
      <c r="A865" s="27"/>
      <c r="B865" s="27"/>
      <c r="C865" s="27"/>
      <c r="D865" s="27"/>
      <c r="E865" s="27"/>
      <c r="F865" s="78"/>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row>
    <row r="866" ht="12.75" customHeight="1">
      <c r="A866" s="27"/>
      <c r="B866" s="27"/>
      <c r="C866" s="27"/>
      <c r="D866" s="27"/>
      <c r="E866" s="27"/>
      <c r="F866" s="78"/>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row>
    <row r="867" ht="12.75" customHeight="1">
      <c r="A867" s="27"/>
      <c r="B867" s="27"/>
      <c r="C867" s="27"/>
      <c r="D867" s="27"/>
      <c r="E867" s="27"/>
      <c r="F867" s="78"/>
      <c r="G867" s="27"/>
      <c r="H867" s="27"/>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row>
    <row r="868" ht="12.75" customHeight="1">
      <c r="A868" s="27"/>
      <c r="B868" s="27"/>
      <c r="C868" s="27"/>
      <c r="D868" s="27"/>
      <c r="E868" s="27"/>
      <c r="F868" s="78"/>
      <c r="G868" s="27"/>
      <c r="H868" s="27"/>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row>
    <row r="869" ht="12.75" customHeight="1">
      <c r="A869" s="27"/>
      <c r="B869" s="27"/>
      <c r="C869" s="27"/>
      <c r="D869" s="27"/>
      <c r="E869" s="27"/>
      <c r="F869" s="78"/>
      <c r="G869" s="27"/>
      <c r="H869" s="27"/>
      <c r="I869" s="27"/>
      <c r="J869" s="27"/>
      <c r="K869" s="27"/>
      <c r="L869" s="27"/>
      <c r="M869" s="27"/>
      <c r="N869" s="27"/>
      <c r="O869" s="27"/>
      <c r="P869" s="27"/>
      <c r="Q869" s="27"/>
      <c r="R869" s="27"/>
      <c r="S869" s="27"/>
      <c r="T869" s="27"/>
      <c r="U869" s="27"/>
      <c r="V869" s="27"/>
      <c r="W869" s="27"/>
      <c r="X869" s="27"/>
      <c r="Y869" s="27"/>
      <c r="Z869" s="27"/>
      <c r="AA869" s="27"/>
      <c r="AB869" s="27"/>
      <c r="AC869" s="27"/>
      <c r="AD869" s="27"/>
      <c r="AE869" s="27"/>
      <c r="AF869" s="27"/>
      <c r="AG869" s="27"/>
    </row>
    <row r="870" ht="12.75" customHeight="1">
      <c r="A870" s="27"/>
      <c r="B870" s="27"/>
      <c r="C870" s="27"/>
      <c r="D870" s="27"/>
      <c r="E870" s="27"/>
      <c r="F870" s="78"/>
      <c r="G870" s="27"/>
      <c r="H870" s="27"/>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row>
    <row r="871" ht="12.75" customHeight="1">
      <c r="A871" s="27"/>
      <c r="B871" s="27"/>
      <c r="C871" s="27"/>
      <c r="D871" s="27"/>
      <c r="E871" s="27"/>
      <c r="F871" s="78"/>
      <c r="G871" s="27"/>
      <c r="H871" s="27"/>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row>
    <row r="872" ht="12.75" customHeight="1">
      <c r="A872" s="27"/>
      <c r="B872" s="27"/>
      <c r="C872" s="27"/>
      <c r="D872" s="27"/>
      <c r="E872" s="27"/>
      <c r="F872" s="78"/>
      <c r="G872" s="27"/>
      <c r="H872" s="27"/>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row>
    <row r="873" ht="12.75" customHeight="1">
      <c r="A873" s="27"/>
      <c r="B873" s="27"/>
      <c r="C873" s="27"/>
      <c r="D873" s="27"/>
      <c r="E873" s="27"/>
      <c r="F873" s="78"/>
      <c r="G873" s="27"/>
      <c r="H873" s="27"/>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row>
    <row r="874" ht="12.75" customHeight="1">
      <c r="A874" s="27"/>
      <c r="B874" s="27"/>
      <c r="C874" s="27"/>
      <c r="D874" s="27"/>
      <c r="E874" s="27"/>
      <c r="F874" s="78"/>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row>
    <row r="875" ht="12.75" customHeight="1">
      <c r="A875" s="27"/>
      <c r="B875" s="27"/>
      <c r="C875" s="27"/>
      <c r="D875" s="27"/>
      <c r="E875" s="27"/>
      <c r="F875" s="78"/>
      <c r="G875" s="27"/>
      <c r="H875" s="27"/>
      <c r="I875" s="27"/>
      <c r="J875" s="27"/>
      <c r="K875" s="27"/>
      <c r="L875" s="27"/>
      <c r="M875" s="27"/>
      <c r="N875" s="27"/>
      <c r="O875" s="27"/>
      <c r="P875" s="27"/>
      <c r="Q875" s="27"/>
      <c r="R875" s="27"/>
      <c r="S875" s="27"/>
      <c r="T875" s="27"/>
      <c r="U875" s="27"/>
      <c r="V875" s="27"/>
      <c r="W875" s="27"/>
      <c r="X875" s="27"/>
      <c r="Y875" s="27"/>
      <c r="Z875" s="27"/>
      <c r="AA875" s="27"/>
      <c r="AB875" s="27"/>
      <c r="AC875" s="27"/>
      <c r="AD875" s="27"/>
      <c r="AE875" s="27"/>
      <c r="AF875" s="27"/>
      <c r="AG875" s="27"/>
    </row>
    <row r="876" ht="12.75" customHeight="1">
      <c r="A876" s="27"/>
      <c r="B876" s="27"/>
      <c r="C876" s="27"/>
      <c r="D876" s="27"/>
      <c r="E876" s="27"/>
      <c r="F876" s="78"/>
      <c r="G876" s="27"/>
      <c r="H876" s="27"/>
      <c r="I876" s="27"/>
      <c r="J876" s="27"/>
      <c r="K876" s="27"/>
      <c r="L876" s="27"/>
      <c r="M876" s="27"/>
      <c r="N876" s="27"/>
      <c r="O876" s="27"/>
      <c r="P876" s="27"/>
      <c r="Q876" s="27"/>
      <c r="R876" s="27"/>
      <c r="S876" s="27"/>
      <c r="T876" s="27"/>
      <c r="U876" s="27"/>
      <c r="V876" s="27"/>
      <c r="W876" s="27"/>
      <c r="X876" s="27"/>
      <c r="Y876" s="27"/>
      <c r="Z876" s="27"/>
      <c r="AA876" s="27"/>
      <c r="AB876" s="27"/>
      <c r="AC876" s="27"/>
      <c r="AD876" s="27"/>
      <c r="AE876" s="27"/>
      <c r="AF876" s="27"/>
      <c r="AG876" s="27"/>
    </row>
    <row r="877" ht="12.75" customHeight="1">
      <c r="A877" s="27"/>
      <c r="B877" s="27"/>
      <c r="C877" s="27"/>
      <c r="D877" s="27"/>
      <c r="E877" s="27"/>
      <c r="F877" s="78"/>
      <c r="G877" s="27"/>
      <c r="H877" s="27"/>
      <c r="I877" s="27"/>
      <c r="J877" s="27"/>
      <c r="K877" s="27"/>
      <c r="L877" s="27"/>
      <c r="M877" s="27"/>
      <c r="N877" s="27"/>
      <c r="O877" s="27"/>
      <c r="P877" s="27"/>
      <c r="Q877" s="27"/>
      <c r="R877" s="27"/>
      <c r="S877" s="27"/>
      <c r="T877" s="27"/>
      <c r="U877" s="27"/>
      <c r="V877" s="27"/>
      <c r="W877" s="27"/>
      <c r="X877" s="27"/>
      <c r="Y877" s="27"/>
      <c r="Z877" s="27"/>
      <c r="AA877" s="27"/>
      <c r="AB877" s="27"/>
      <c r="AC877" s="27"/>
      <c r="AD877" s="27"/>
      <c r="AE877" s="27"/>
      <c r="AF877" s="27"/>
      <c r="AG877" s="27"/>
    </row>
    <row r="878" ht="12.75" customHeight="1">
      <c r="A878" s="27"/>
      <c r="B878" s="27"/>
      <c r="C878" s="27"/>
      <c r="D878" s="27"/>
      <c r="E878" s="27"/>
      <c r="F878" s="78"/>
      <c r="G878" s="27"/>
      <c r="H878" s="27"/>
      <c r="I878" s="27"/>
      <c r="J878" s="27"/>
      <c r="K878" s="27"/>
      <c r="L878" s="27"/>
      <c r="M878" s="27"/>
      <c r="N878" s="27"/>
      <c r="O878" s="27"/>
      <c r="P878" s="27"/>
      <c r="Q878" s="27"/>
      <c r="R878" s="27"/>
      <c r="S878" s="27"/>
      <c r="T878" s="27"/>
      <c r="U878" s="27"/>
      <c r="V878" s="27"/>
      <c r="W878" s="27"/>
      <c r="X878" s="27"/>
      <c r="Y878" s="27"/>
      <c r="Z878" s="27"/>
      <c r="AA878" s="27"/>
      <c r="AB878" s="27"/>
      <c r="AC878" s="27"/>
      <c r="AD878" s="27"/>
      <c r="AE878" s="27"/>
      <c r="AF878" s="27"/>
      <c r="AG878" s="27"/>
    </row>
    <row r="879" ht="12.75" customHeight="1">
      <c r="A879" s="27"/>
      <c r="B879" s="27"/>
      <c r="C879" s="27"/>
      <c r="D879" s="27"/>
      <c r="E879" s="27"/>
      <c r="F879" s="78"/>
      <c r="G879" s="27"/>
      <c r="H879" s="27"/>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row>
    <row r="880" ht="12.75" customHeight="1">
      <c r="A880" s="27"/>
      <c r="B880" s="27"/>
      <c r="C880" s="27"/>
      <c r="D880" s="27"/>
      <c r="E880" s="27"/>
      <c r="F880" s="78"/>
      <c r="G880" s="27"/>
      <c r="H880" s="27"/>
      <c r="I880" s="27"/>
      <c r="J880" s="27"/>
      <c r="K880" s="27"/>
      <c r="L880" s="27"/>
      <c r="M880" s="27"/>
      <c r="N880" s="27"/>
      <c r="O880" s="27"/>
      <c r="P880" s="27"/>
      <c r="Q880" s="27"/>
      <c r="R880" s="27"/>
      <c r="S880" s="27"/>
      <c r="T880" s="27"/>
      <c r="U880" s="27"/>
      <c r="V880" s="27"/>
      <c r="W880" s="27"/>
      <c r="X880" s="27"/>
      <c r="Y880" s="27"/>
      <c r="Z880" s="27"/>
      <c r="AA880" s="27"/>
      <c r="AB880" s="27"/>
      <c r="AC880" s="27"/>
      <c r="AD880" s="27"/>
      <c r="AE880" s="27"/>
      <c r="AF880" s="27"/>
      <c r="AG880" s="27"/>
    </row>
    <row r="881" ht="12.75" customHeight="1">
      <c r="A881" s="27"/>
      <c r="B881" s="27"/>
      <c r="C881" s="27"/>
      <c r="D881" s="27"/>
      <c r="E881" s="27"/>
      <c r="F881" s="78"/>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row>
    <row r="882" ht="12.75" customHeight="1">
      <c r="A882" s="27"/>
      <c r="B882" s="27"/>
      <c r="C882" s="27"/>
      <c r="D882" s="27"/>
      <c r="E882" s="27"/>
      <c r="F882" s="78"/>
      <c r="G882" s="27"/>
      <c r="H882" s="27"/>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row>
    <row r="883" ht="12.75" customHeight="1">
      <c r="A883" s="27"/>
      <c r="B883" s="27"/>
      <c r="C883" s="27"/>
      <c r="D883" s="27"/>
      <c r="E883" s="27"/>
      <c r="F883" s="78"/>
      <c r="G883" s="27"/>
      <c r="H883" s="27"/>
      <c r="I883" s="27"/>
      <c r="J883" s="27"/>
      <c r="K883" s="27"/>
      <c r="L883" s="27"/>
      <c r="M883" s="27"/>
      <c r="N883" s="27"/>
      <c r="O883" s="27"/>
      <c r="P883" s="27"/>
      <c r="Q883" s="27"/>
      <c r="R883" s="27"/>
      <c r="S883" s="27"/>
      <c r="T883" s="27"/>
      <c r="U883" s="27"/>
      <c r="V883" s="27"/>
      <c r="W883" s="27"/>
      <c r="X883" s="27"/>
      <c r="Y883" s="27"/>
      <c r="Z883" s="27"/>
      <c r="AA883" s="27"/>
      <c r="AB883" s="27"/>
      <c r="AC883" s="27"/>
      <c r="AD883" s="27"/>
      <c r="AE883" s="27"/>
      <c r="AF883" s="27"/>
      <c r="AG883" s="27"/>
    </row>
    <row r="884" ht="12.75" customHeight="1">
      <c r="A884" s="27"/>
      <c r="B884" s="27"/>
      <c r="C884" s="27"/>
      <c r="D884" s="27"/>
      <c r="E884" s="27"/>
      <c r="F884" s="78"/>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row>
    <row r="885" ht="12.75" customHeight="1">
      <c r="A885" s="27"/>
      <c r="B885" s="27"/>
      <c r="C885" s="27"/>
      <c r="D885" s="27"/>
      <c r="E885" s="27"/>
      <c r="F885" s="78"/>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row>
    <row r="886" ht="12.75" customHeight="1">
      <c r="A886" s="27"/>
      <c r="B886" s="27"/>
      <c r="C886" s="27"/>
      <c r="D886" s="27"/>
      <c r="E886" s="27"/>
      <c r="F886" s="78"/>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row>
    <row r="887" ht="12.75" customHeight="1">
      <c r="A887" s="27"/>
      <c r="B887" s="27"/>
      <c r="C887" s="27"/>
      <c r="D887" s="27"/>
      <c r="E887" s="27"/>
      <c r="F887" s="78"/>
      <c r="G887" s="27"/>
      <c r="H887" s="27"/>
      <c r="I887" s="27"/>
      <c r="J887" s="27"/>
      <c r="K887" s="27"/>
      <c r="L887" s="27"/>
      <c r="M887" s="27"/>
      <c r="N887" s="27"/>
      <c r="O887" s="27"/>
      <c r="P887" s="27"/>
      <c r="Q887" s="27"/>
      <c r="R887" s="27"/>
      <c r="S887" s="27"/>
      <c r="T887" s="27"/>
      <c r="U887" s="27"/>
      <c r="V887" s="27"/>
      <c r="W887" s="27"/>
      <c r="X887" s="27"/>
      <c r="Y887" s="27"/>
      <c r="Z887" s="27"/>
      <c r="AA887" s="27"/>
      <c r="AB887" s="27"/>
      <c r="AC887" s="27"/>
      <c r="AD887" s="27"/>
      <c r="AE887" s="27"/>
      <c r="AF887" s="27"/>
      <c r="AG887" s="27"/>
    </row>
    <row r="888" ht="12.75" customHeight="1">
      <c r="A888" s="27"/>
      <c r="B888" s="27"/>
      <c r="C888" s="27"/>
      <c r="D888" s="27"/>
      <c r="E888" s="27"/>
      <c r="F888" s="78"/>
      <c r="G888" s="27"/>
      <c r="H888" s="27"/>
      <c r="I888" s="27"/>
      <c r="J888" s="27"/>
      <c r="K888" s="27"/>
      <c r="L888" s="27"/>
      <c r="M888" s="27"/>
      <c r="N888" s="27"/>
      <c r="O888" s="27"/>
      <c r="P888" s="27"/>
      <c r="Q888" s="27"/>
      <c r="R888" s="27"/>
      <c r="S888" s="27"/>
      <c r="T888" s="27"/>
      <c r="U888" s="27"/>
      <c r="V888" s="27"/>
      <c r="W888" s="27"/>
      <c r="X888" s="27"/>
      <c r="Y888" s="27"/>
      <c r="Z888" s="27"/>
      <c r="AA888" s="27"/>
      <c r="AB888" s="27"/>
      <c r="AC888" s="27"/>
      <c r="AD888" s="27"/>
      <c r="AE888" s="27"/>
      <c r="AF888" s="27"/>
      <c r="AG888" s="27"/>
    </row>
    <row r="889" ht="12.75" customHeight="1">
      <c r="A889" s="27"/>
      <c r="B889" s="27"/>
      <c r="C889" s="27"/>
      <c r="D889" s="27"/>
      <c r="E889" s="27"/>
      <c r="F889" s="78"/>
      <c r="G889" s="27"/>
      <c r="H889" s="27"/>
      <c r="I889" s="27"/>
      <c r="J889" s="27"/>
      <c r="K889" s="27"/>
      <c r="L889" s="27"/>
      <c r="M889" s="27"/>
      <c r="N889" s="27"/>
      <c r="O889" s="27"/>
      <c r="P889" s="27"/>
      <c r="Q889" s="27"/>
      <c r="R889" s="27"/>
      <c r="S889" s="27"/>
      <c r="T889" s="27"/>
      <c r="U889" s="27"/>
      <c r="V889" s="27"/>
      <c r="W889" s="27"/>
      <c r="X889" s="27"/>
      <c r="Y889" s="27"/>
      <c r="Z889" s="27"/>
      <c r="AA889" s="27"/>
      <c r="AB889" s="27"/>
      <c r="AC889" s="27"/>
      <c r="AD889" s="27"/>
      <c r="AE889" s="27"/>
      <c r="AF889" s="27"/>
      <c r="AG889" s="27"/>
    </row>
    <row r="890" ht="12.75" customHeight="1">
      <c r="A890" s="27"/>
      <c r="B890" s="27"/>
      <c r="C890" s="27"/>
      <c r="D890" s="27"/>
      <c r="E890" s="27"/>
      <c r="F890" s="78"/>
      <c r="G890" s="27"/>
      <c r="H890" s="27"/>
      <c r="I890" s="27"/>
      <c r="J890" s="27"/>
      <c r="K890" s="27"/>
      <c r="L890" s="27"/>
      <c r="M890" s="27"/>
      <c r="N890" s="27"/>
      <c r="O890" s="27"/>
      <c r="P890" s="27"/>
      <c r="Q890" s="27"/>
      <c r="R890" s="27"/>
      <c r="S890" s="27"/>
      <c r="T890" s="27"/>
      <c r="U890" s="27"/>
      <c r="V890" s="27"/>
      <c r="W890" s="27"/>
      <c r="X890" s="27"/>
      <c r="Y890" s="27"/>
      <c r="Z890" s="27"/>
      <c r="AA890" s="27"/>
      <c r="AB890" s="27"/>
      <c r="AC890" s="27"/>
      <c r="AD890" s="27"/>
      <c r="AE890" s="27"/>
      <c r="AF890" s="27"/>
      <c r="AG890" s="27"/>
    </row>
    <row r="891" ht="12.75" customHeight="1">
      <c r="A891" s="27"/>
      <c r="B891" s="27"/>
      <c r="C891" s="27"/>
      <c r="D891" s="27"/>
      <c r="E891" s="27"/>
      <c r="F891" s="78"/>
      <c r="G891" s="27"/>
      <c r="H891" s="27"/>
      <c r="I891" s="27"/>
      <c r="J891" s="27"/>
      <c r="K891" s="27"/>
      <c r="L891" s="27"/>
      <c r="M891" s="27"/>
      <c r="N891" s="27"/>
      <c r="O891" s="27"/>
      <c r="P891" s="27"/>
      <c r="Q891" s="27"/>
      <c r="R891" s="27"/>
      <c r="S891" s="27"/>
      <c r="T891" s="27"/>
      <c r="U891" s="27"/>
      <c r="V891" s="27"/>
      <c r="W891" s="27"/>
      <c r="X891" s="27"/>
      <c r="Y891" s="27"/>
      <c r="Z891" s="27"/>
      <c r="AA891" s="27"/>
      <c r="AB891" s="27"/>
      <c r="AC891" s="27"/>
      <c r="AD891" s="27"/>
      <c r="AE891" s="27"/>
      <c r="AF891" s="27"/>
      <c r="AG891" s="27"/>
    </row>
    <row r="892" ht="12.75" customHeight="1">
      <c r="A892" s="27"/>
      <c r="B892" s="27"/>
      <c r="C892" s="27"/>
      <c r="D892" s="27"/>
      <c r="E892" s="27"/>
      <c r="F892" s="78"/>
      <c r="G892" s="27"/>
      <c r="H892" s="27"/>
      <c r="I892" s="27"/>
      <c r="J892" s="27"/>
      <c r="K892" s="27"/>
      <c r="L892" s="27"/>
      <c r="M892" s="27"/>
      <c r="N892" s="27"/>
      <c r="O892" s="27"/>
      <c r="P892" s="27"/>
      <c r="Q892" s="27"/>
      <c r="R892" s="27"/>
      <c r="S892" s="27"/>
      <c r="T892" s="27"/>
      <c r="U892" s="27"/>
      <c r="V892" s="27"/>
      <c r="W892" s="27"/>
      <c r="X892" s="27"/>
      <c r="Y892" s="27"/>
      <c r="Z892" s="27"/>
      <c r="AA892" s="27"/>
      <c r="AB892" s="27"/>
      <c r="AC892" s="27"/>
      <c r="AD892" s="27"/>
      <c r="AE892" s="27"/>
      <c r="AF892" s="27"/>
      <c r="AG892" s="27"/>
    </row>
    <row r="893" ht="12.75" customHeight="1">
      <c r="A893" s="27"/>
      <c r="B893" s="27"/>
      <c r="C893" s="27"/>
      <c r="D893" s="27"/>
      <c r="E893" s="27"/>
      <c r="F893" s="78"/>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row>
    <row r="894" ht="12.75" customHeight="1">
      <c r="A894" s="27"/>
      <c r="B894" s="27"/>
      <c r="C894" s="27"/>
      <c r="D894" s="27"/>
      <c r="E894" s="27"/>
      <c r="F894" s="78"/>
      <c r="G894" s="27"/>
      <c r="H894" s="27"/>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row>
    <row r="895" ht="12.75" customHeight="1">
      <c r="A895" s="27"/>
      <c r="B895" s="27"/>
      <c r="C895" s="27"/>
      <c r="D895" s="27"/>
      <c r="E895" s="27"/>
      <c r="F895" s="78"/>
      <c r="G895" s="27"/>
      <c r="H895" s="27"/>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row>
    <row r="896" ht="12.75" customHeight="1">
      <c r="A896" s="27"/>
      <c r="B896" s="27"/>
      <c r="C896" s="27"/>
      <c r="D896" s="27"/>
      <c r="E896" s="27"/>
      <c r="F896" s="78"/>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row>
    <row r="897" ht="12.75" customHeight="1">
      <c r="A897" s="27"/>
      <c r="B897" s="27"/>
      <c r="C897" s="27"/>
      <c r="D897" s="27"/>
      <c r="E897" s="27"/>
      <c r="F897" s="78"/>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row>
    <row r="898" ht="12.75" customHeight="1">
      <c r="A898" s="27"/>
      <c r="B898" s="27"/>
      <c r="C898" s="27"/>
      <c r="D898" s="27"/>
      <c r="E898" s="27"/>
      <c r="F898" s="78"/>
      <c r="G898" s="27"/>
      <c r="H898" s="27"/>
      <c r="I898" s="27"/>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row>
    <row r="899" ht="12.75" customHeight="1">
      <c r="A899" s="27"/>
      <c r="B899" s="27"/>
      <c r="C899" s="27"/>
      <c r="D899" s="27"/>
      <c r="E899" s="27"/>
      <c r="F899" s="78"/>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row>
    <row r="900" ht="12.75" customHeight="1">
      <c r="A900" s="27"/>
      <c r="B900" s="27"/>
      <c r="C900" s="27"/>
      <c r="D900" s="27"/>
      <c r="E900" s="27"/>
      <c r="F900" s="78"/>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row>
    <row r="901" ht="12.75" customHeight="1">
      <c r="A901" s="27"/>
      <c r="B901" s="27"/>
      <c r="C901" s="27"/>
      <c r="D901" s="27"/>
      <c r="E901" s="27"/>
      <c r="F901" s="78"/>
      <c r="G901" s="27"/>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row>
    <row r="902" ht="12.75" customHeight="1">
      <c r="A902" s="27"/>
      <c r="B902" s="27"/>
      <c r="C902" s="27"/>
      <c r="D902" s="27"/>
      <c r="E902" s="27"/>
      <c r="F902" s="78"/>
      <c r="G902" s="27"/>
      <c r="H902" s="27"/>
      <c r="I902" s="27"/>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row>
    <row r="903" ht="12.75" customHeight="1">
      <c r="A903" s="27"/>
      <c r="B903" s="27"/>
      <c r="C903" s="27"/>
      <c r="D903" s="27"/>
      <c r="E903" s="27"/>
      <c r="F903" s="78"/>
      <c r="G903" s="27"/>
      <c r="H903" s="27"/>
      <c r="I903" s="27"/>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row>
    <row r="904" ht="12.75" customHeight="1">
      <c r="A904" s="27"/>
      <c r="B904" s="27"/>
      <c r="C904" s="27"/>
      <c r="D904" s="27"/>
      <c r="E904" s="27"/>
      <c r="F904" s="78"/>
      <c r="G904" s="27"/>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row>
    <row r="905" ht="12.75" customHeight="1">
      <c r="A905" s="27"/>
      <c r="B905" s="27"/>
      <c r="C905" s="27"/>
      <c r="D905" s="27"/>
      <c r="E905" s="27"/>
      <c r="F905" s="78"/>
      <c r="G905" s="27"/>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row>
    <row r="906" ht="12.75" customHeight="1">
      <c r="A906" s="27"/>
      <c r="B906" s="27"/>
      <c r="C906" s="27"/>
      <c r="D906" s="27"/>
      <c r="E906" s="27"/>
      <c r="F906" s="78"/>
      <c r="G906" s="27"/>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row>
    <row r="907" ht="12.75" customHeight="1">
      <c r="A907" s="27"/>
      <c r="B907" s="27"/>
      <c r="C907" s="27"/>
      <c r="D907" s="27"/>
      <c r="E907" s="27"/>
      <c r="F907" s="78"/>
      <c r="G907" s="27"/>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row>
    <row r="908" ht="12.75" customHeight="1">
      <c r="A908" s="27"/>
      <c r="B908" s="27"/>
      <c r="C908" s="27"/>
      <c r="D908" s="27"/>
      <c r="E908" s="27"/>
      <c r="F908" s="78"/>
      <c r="G908" s="27"/>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row>
    <row r="909" ht="12.75" customHeight="1">
      <c r="A909" s="27"/>
      <c r="B909" s="27"/>
      <c r="C909" s="27"/>
      <c r="D909" s="27"/>
      <c r="E909" s="27"/>
      <c r="F909" s="78"/>
      <c r="G909" s="27"/>
      <c r="H909" s="27"/>
      <c r="I909" s="27"/>
      <c r="J909" s="27"/>
      <c r="K909" s="27"/>
      <c r="L909" s="27"/>
      <c r="M909" s="27"/>
      <c r="N909" s="27"/>
      <c r="O909" s="27"/>
      <c r="P909" s="27"/>
      <c r="Q909" s="27"/>
      <c r="R909" s="27"/>
      <c r="S909" s="27"/>
      <c r="T909" s="27"/>
      <c r="U909" s="27"/>
      <c r="V909" s="27"/>
      <c r="W909" s="27"/>
      <c r="X909" s="27"/>
      <c r="Y909" s="27"/>
      <c r="Z909" s="27"/>
      <c r="AA909" s="27"/>
      <c r="AB909" s="27"/>
      <c r="AC909" s="27"/>
      <c r="AD909" s="27"/>
      <c r="AE909" s="27"/>
      <c r="AF909" s="27"/>
      <c r="AG909" s="27"/>
    </row>
    <row r="910" ht="12.75" customHeight="1">
      <c r="A910" s="27"/>
      <c r="B910" s="27"/>
      <c r="C910" s="27"/>
      <c r="D910" s="27"/>
      <c r="E910" s="27"/>
      <c r="F910" s="78"/>
      <c r="G910" s="27"/>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row>
    <row r="911" ht="12.75" customHeight="1">
      <c r="A911" s="27"/>
      <c r="B911" s="27"/>
      <c r="C911" s="27"/>
      <c r="D911" s="27"/>
      <c r="E911" s="27"/>
      <c r="F911" s="78"/>
      <c r="G911" s="27"/>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row>
    <row r="912" ht="12.75" customHeight="1">
      <c r="A912" s="27"/>
      <c r="B912" s="27"/>
      <c r="C912" s="27"/>
      <c r="D912" s="27"/>
      <c r="E912" s="27"/>
      <c r="F912" s="78"/>
      <c r="G912" s="27"/>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row>
    <row r="913" ht="12.75" customHeight="1">
      <c r="A913" s="27"/>
      <c r="B913" s="27"/>
      <c r="C913" s="27"/>
      <c r="D913" s="27"/>
      <c r="E913" s="27"/>
      <c r="F913" s="78"/>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row>
    <row r="914" ht="12.75" customHeight="1">
      <c r="A914" s="27"/>
      <c r="B914" s="27"/>
      <c r="C914" s="27"/>
      <c r="D914" s="27"/>
      <c r="E914" s="27"/>
      <c r="F914" s="78"/>
      <c r="G914" s="27"/>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row>
    <row r="915" ht="12.75" customHeight="1">
      <c r="A915" s="27"/>
      <c r="B915" s="27"/>
      <c r="C915" s="27"/>
      <c r="D915" s="27"/>
      <c r="E915" s="27"/>
      <c r="F915" s="78"/>
      <c r="G915" s="27"/>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row>
    <row r="916" ht="12.75" customHeight="1">
      <c r="A916" s="27"/>
      <c r="B916" s="27"/>
      <c r="C916" s="27"/>
      <c r="D916" s="27"/>
      <c r="E916" s="27"/>
      <c r="F916" s="78"/>
      <c r="G916" s="27"/>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row>
    <row r="917" ht="12.75" customHeight="1">
      <c r="A917" s="27"/>
      <c r="B917" s="27"/>
      <c r="C917" s="27"/>
      <c r="D917" s="27"/>
      <c r="E917" s="27"/>
      <c r="F917" s="78"/>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row>
    <row r="918" ht="12.75" customHeight="1">
      <c r="A918" s="27"/>
      <c r="B918" s="27"/>
      <c r="C918" s="27"/>
      <c r="D918" s="27"/>
      <c r="E918" s="27"/>
      <c r="F918" s="78"/>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row>
    <row r="919" ht="12.75" customHeight="1">
      <c r="A919" s="27"/>
      <c r="B919" s="27"/>
      <c r="C919" s="27"/>
      <c r="D919" s="27"/>
      <c r="E919" s="27"/>
      <c r="F919" s="78"/>
      <c r="G919" s="27"/>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row>
    <row r="920" ht="12.75" customHeight="1">
      <c r="A920" s="27"/>
      <c r="B920" s="27"/>
      <c r="C920" s="27"/>
      <c r="D920" s="27"/>
      <c r="E920" s="27"/>
      <c r="F920" s="78"/>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row>
    <row r="921" ht="12.75" customHeight="1">
      <c r="A921" s="27"/>
      <c r="B921" s="27"/>
      <c r="C921" s="27"/>
      <c r="D921" s="27"/>
      <c r="E921" s="27"/>
      <c r="F921" s="78"/>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row>
    <row r="922" ht="12.75" customHeight="1">
      <c r="A922" s="27"/>
      <c r="B922" s="27"/>
      <c r="C922" s="27"/>
      <c r="D922" s="27"/>
      <c r="E922" s="27"/>
      <c r="F922" s="78"/>
      <c r="G922" s="27"/>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row>
    <row r="923" ht="12.75" customHeight="1">
      <c r="A923" s="27"/>
      <c r="B923" s="27"/>
      <c r="C923" s="27"/>
      <c r="D923" s="27"/>
      <c r="E923" s="27"/>
      <c r="F923" s="78"/>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row>
    <row r="924" ht="12.75" customHeight="1">
      <c r="A924" s="27"/>
      <c r="B924" s="27"/>
      <c r="C924" s="27"/>
      <c r="D924" s="27"/>
      <c r="E924" s="27"/>
      <c r="F924" s="78"/>
      <c r="G924" s="27"/>
      <c r="H924" s="27"/>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row>
    <row r="925" ht="12.75" customHeight="1">
      <c r="A925" s="27"/>
      <c r="B925" s="27"/>
      <c r="C925" s="27"/>
      <c r="D925" s="27"/>
      <c r="E925" s="27"/>
      <c r="F925" s="78"/>
      <c r="G925" s="27"/>
      <c r="H925" s="27"/>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row>
    <row r="926" ht="12.75" customHeight="1">
      <c r="A926" s="27"/>
      <c r="B926" s="27"/>
      <c r="C926" s="27"/>
      <c r="D926" s="27"/>
      <c r="E926" s="27"/>
      <c r="F926" s="78"/>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row>
    <row r="927" ht="12.75" customHeight="1">
      <c r="A927" s="27"/>
      <c r="B927" s="27"/>
      <c r="C927" s="27"/>
      <c r="D927" s="27"/>
      <c r="E927" s="27"/>
      <c r="F927" s="78"/>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row>
    <row r="928" ht="12.75" customHeight="1">
      <c r="A928" s="27"/>
      <c r="B928" s="27"/>
      <c r="C928" s="27"/>
      <c r="D928" s="27"/>
      <c r="E928" s="27"/>
      <c r="F928" s="78"/>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row>
    <row r="929" ht="12.75" customHeight="1">
      <c r="A929" s="27"/>
      <c r="B929" s="27"/>
      <c r="C929" s="27"/>
      <c r="D929" s="27"/>
      <c r="E929" s="27"/>
      <c r="F929" s="78"/>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row>
    <row r="930" ht="12.75" customHeight="1">
      <c r="A930" s="27"/>
      <c r="B930" s="27"/>
      <c r="C930" s="27"/>
      <c r="D930" s="27"/>
      <c r="E930" s="27"/>
      <c r="F930" s="78"/>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row>
    <row r="931" ht="12.75" customHeight="1">
      <c r="A931" s="27"/>
      <c r="B931" s="27"/>
      <c r="C931" s="27"/>
      <c r="D931" s="27"/>
      <c r="E931" s="27"/>
      <c r="F931" s="78"/>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row>
    <row r="932" ht="12.75" customHeight="1">
      <c r="A932" s="27"/>
      <c r="B932" s="27"/>
      <c r="C932" s="27"/>
      <c r="D932" s="27"/>
      <c r="E932" s="27"/>
      <c r="F932" s="78"/>
      <c r="G932" s="27"/>
      <c r="H932" s="27"/>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row>
    <row r="933" ht="12.75" customHeight="1">
      <c r="A933" s="27"/>
      <c r="B933" s="27"/>
      <c r="C933" s="27"/>
      <c r="D933" s="27"/>
      <c r="E933" s="27"/>
      <c r="F933" s="78"/>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row>
    <row r="934" ht="12.75" customHeight="1">
      <c r="A934" s="27"/>
      <c r="B934" s="27"/>
      <c r="C934" s="27"/>
      <c r="D934" s="27"/>
      <c r="E934" s="27"/>
      <c r="F934" s="78"/>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row>
    <row r="935" ht="12.75" customHeight="1">
      <c r="A935" s="27"/>
      <c r="B935" s="27"/>
      <c r="C935" s="27"/>
      <c r="D935" s="27"/>
      <c r="E935" s="27"/>
      <c r="F935" s="78"/>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row>
    <row r="936" ht="12.75" customHeight="1">
      <c r="A936" s="27"/>
      <c r="B936" s="27"/>
      <c r="C936" s="27"/>
      <c r="D936" s="27"/>
      <c r="E936" s="27"/>
      <c r="F936" s="78"/>
      <c r="G936" s="27"/>
      <c r="H936" s="27"/>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row>
    <row r="937" ht="12.75" customHeight="1">
      <c r="A937" s="27"/>
      <c r="B937" s="27"/>
      <c r="C937" s="27"/>
      <c r="D937" s="27"/>
      <c r="E937" s="27"/>
      <c r="F937" s="78"/>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row>
    <row r="938" ht="12.75" customHeight="1">
      <c r="A938" s="27"/>
      <c r="B938" s="27"/>
      <c r="C938" s="27"/>
      <c r="D938" s="27"/>
      <c r="E938" s="27"/>
      <c r="F938" s="78"/>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row>
    <row r="939" ht="12.75" customHeight="1">
      <c r="A939" s="27"/>
      <c r="B939" s="27"/>
      <c r="C939" s="27"/>
      <c r="D939" s="27"/>
      <c r="E939" s="27"/>
      <c r="F939" s="78"/>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row>
    <row r="940" ht="12.75" customHeight="1">
      <c r="A940" s="27"/>
      <c r="B940" s="27"/>
      <c r="C940" s="27"/>
      <c r="D940" s="27"/>
      <c r="E940" s="27"/>
      <c r="F940" s="78"/>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row>
    <row r="941" ht="12.75" customHeight="1">
      <c r="A941" s="27"/>
      <c r="B941" s="27"/>
      <c r="C941" s="27"/>
      <c r="D941" s="27"/>
      <c r="E941" s="27"/>
      <c r="F941" s="78"/>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row>
    <row r="942" ht="12.75" customHeight="1">
      <c r="A942" s="27"/>
      <c r="B942" s="27"/>
      <c r="C942" s="27"/>
      <c r="D942" s="27"/>
      <c r="E942" s="27"/>
      <c r="F942" s="78"/>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row>
    <row r="943" ht="12.75" customHeight="1">
      <c r="A943" s="27"/>
      <c r="B943" s="27"/>
      <c r="C943" s="27"/>
      <c r="D943" s="27"/>
      <c r="E943" s="27"/>
      <c r="F943" s="78"/>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row>
    <row r="944" ht="12.75" customHeight="1">
      <c r="A944" s="27"/>
      <c r="B944" s="27"/>
      <c r="C944" s="27"/>
      <c r="D944" s="27"/>
      <c r="E944" s="27"/>
      <c r="F944" s="78"/>
      <c r="G944" s="27"/>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row>
    <row r="945" ht="12.75" customHeight="1">
      <c r="A945" s="27"/>
      <c r="B945" s="27"/>
      <c r="C945" s="27"/>
      <c r="D945" s="27"/>
      <c r="E945" s="27"/>
      <c r="F945" s="78"/>
      <c r="G945" s="27"/>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row>
    <row r="946" ht="12.75" customHeight="1">
      <c r="A946" s="27"/>
      <c r="B946" s="27"/>
      <c r="C946" s="27"/>
      <c r="D946" s="27"/>
      <c r="E946" s="27"/>
      <c r="F946" s="78"/>
      <c r="G946" s="27"/>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row>
    <row r="947" ht="12.75" customHeight="1">
      <c r="A947" s="27"/>
      <c r="B947" s="27"/>
      <c r="C947" s="27"/>
      <c r="D947" s="27"/>
      <c r="E947" s="27"/>
      <c r="F947" s="78"/>
      <c r="G947" s="27"/>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row>
    <row r="948" ht="12.75" customHeight="1">
      <c r="A948" s="27"/>
      <c r="B948" s="27"/>
      <c r="C948" s="27"/>
      <c r="D948" s="27"/>
      <c r="E948" s="27"/>
      <c r="F948" s="78"/>
      <c r="G948" s="27"/>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row>
    <row r="949" ht="12.75" customHeight="1">
      <c r="A949" s="27"/>
      <c r="B949" s="27"/>
      <c r="C949" s="27"/>
      <c r="D949" s="27"/>
      <c r="E949" s="27"/>
      <c r="F949" s="78"/>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row>
    <row r="950" ht="12.75" customHeight="1">
      <c r="A950" s="27"/>
      <c r="B950" s="27"/>
      <c r="C950" s="27"/>
      <c r="D950" s="27"/>
      <c r="E950" s="27"/>
      <c r="F950" s="78"/>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row>
    <row r="951" ht="12.75" customHeight="1">
      <c r="A951" s="27"/>
      <c r="B951" s="27"/>
      <c r="C951" s="27"/>
      <c r="D951" s="27"/>
      <c r="E951" s="27"/>
      <c r="F951" s="78"/>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row>
    <row r="952" ht="12.75" customHeight="1">
      <c r="A952" s="27"/>
      <c r="B952" s="27"/>
      <c r="C952" s="27"/>
      <c r="D952" s="27"/>
      <c r="E952" s="27"/>
      <c r="F952" s="78"/>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row>
    <row r="953" ht="12.75" customHeight="1">
      <c r="A953" s="27"/>
      <c r="B953" s="27"/>
      <c r="C953" s="27"/>
      <c r="D953" s="27"/>
      <c r="E953" s="27"/>
      <c r="F953" s="78"/>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row>
    <row r="954" ht="12.75" customHeight="1">
      <c r="A954" s="27"/>
      <c r="B954" s="27"/>
      <c r="C954" s="27"/>
      <c r="D954" s="27"/>
      <c r="E954" s="27"/>
      <c r="F954" s="78"/>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row>
    <row r="955" ht="12.75" customHeight="1">
      <c r="A955" s="27"/>
      <c r="B955" s="27"/>
      <c r="C955" s="27"/>
      <c r="D955" s="27"/>
      <c r="E955" s="27"/>
      <c r="F955" s="78"/>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row>
    <row r="956" ht="12.75" customHeight="1">
      <c r="A956" s="27"/>
      <c r="B956" s="27"/>
      <c r="C956" s="27"/>
      <c r="D956" s="27"/>
      <c r="E956" s="27"/>
      <c r="F956" s="78"/>
      <c r="G956" s="27"/>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row>
    <row r="957" ht="12.75" customHeight="1">
      <c r="A957" s="27"/>
      <c r="B957" s="27"/>
      <c r="C957" s="27"/>
      <c r="D957" s="27"/>
      <c r="E957" s="27"/>
      <c r="F957" s="78"/>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row>
    <row r="958" ht="12.75" customHeight="1">
      <c r="A958" s="27"/>
      <c r="B958" s="27"/>
      <c r="C958" s="27"/>
      <c r="D958" s="27"/>
      <c r="E958" s="27"/>
      <c r="F958" s="78"/>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row>
    <row r="959" ht="12.75" customHeight="1">
      <c r="A959" s="27"/>
      <c r="B959" s="27"/>
      <c r="C959" s="27"/>
      <c r="D959" s="27"/>
      <c r="E959" s="27"/>
      <c r="F959" s="78"/>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row>
    <row r="960" ht="12.75" customHeight="1">
      <c r="A960" s="27"/>
      <c r="B960" s="27"/>
      <c r="C960" s="27"/>
      <c r="D960" s="27"/>
      <c r="E960" s="27"/>
      <c r="F960" s="78"/>
      <c r="G960" s="27"/>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row>
    <row r="961" ht="12.75" customHeight="1">
      <c r="A961" s="27"/>
      <c r="B961" s="27"/>
      <c r="C961" s="27"/>
      <c r="D961" s="27"/>
      <c r="E961" s="27"/>
      <c r="F961" s="78"/>
      <c r="G961" s="27"/>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row>
    <row r="962" ht="12.75" customHeight="1">
      <c r="A962" s="27"/>
      <c r="B962" s="27"/>
      <c r="C962" s="27"/>
      <c r="D962" s="27"/>
      <c r="E962" s="27"/>
      <c r="F962" s="78"/>
      <c r="G962" s="27"/>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row>
    <row r="963" ht="12.75" customHeight="1">
      <c r="A963" s="27"/>
      <c r="B963" s="27"/>
      <c r="C963" s="27"/>
      <c r="D963" s="27"/>
      <c r="E963" s="27"/>
      <c r="F963" s="78"/>
      <c r="G963" s="27"/>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row>
    <row r="964" ht="12.75" customHeight="1">
      <c r="A964" s="27"/>
      <c r="B964" s="27"/>
      <c r="C964" s="27"/>
      <c r="D964" s="27"/>
      <c r="E964" s="27"/>
      <c r="F964" s="78"/>
      <c r="G964" s="27"/>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row>
    <row r="965" ht="12.75" customHeight="1">
      <c r="A965" s="27"/>
      <c r="B965" s="27"/>
      <c r="C965" s="27"/>
      <c r="D965" s="27"/>
      <c r="E965" s="27"/>
      <c r="F965" s="78"/>
      <c r="G965" s="27"/>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row>
    <row r="966" ht="12.75" customHeight="1">
      <c r="A966" s="27"/>
      <c r="B966" s="27"/>
      <c r="C966" s="27"/>
      <c r="D966" s="27"/>
      <c r="E966" s="27"/>
      <c r="F966" s="78"/>
      <c r="G966" s="27"/>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row>
    <row r="967" ht="12.75" customHeight="1">
      <c r="A967" s="27"/>
      <c r="B967" s="27"/>
      <c r="C967" s="27"/>
      <c r="D967" s="27"/>
      <c r="E967" s="27"/>
      <c r="F967" s="78"/>
      <c r="G967" s="27"/>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row>
    <row r="968" ht="12.75" customHeight="1">
      <c r="A968" s="27"/>
      <c r="B968" s="27"/>
      <c r="C968" s="27"/>
      <c r="D968" s="27"/>
      <c r="E968" s="27"/>
      <c r="F968" s="78"/>
      <c r="G968" s="27"/>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row>
    <row r="969" ht="12.75" customHeight="1">
      <c r="A969" s="27"/>
      <c r="B969" s="27"/>
      <c r="C969" s="27"/>
      <c r="D969" s="27"/>
      <c r="E969" s="27"/>
      <c r="F969" s="78"/>
      <c r="G969" s="27"/>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row>
    <row r="970" ht="12.75" customHeight="1">
      <c r="A970" s="27"/>
      <c r="B970" s="27"/>
      <c r="C970" s="27"/>
      <c r="D970" s="27"/>
      <c r="E970" s="27"/>
      <c r="F970" s="78"/>
      <c r="G970" s="27"/>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row>
    <row r="971" ht="12.75" customHeight="1">
      <c r="A971" s="27"/>
      <c r="B971" s="27"/>
      <c r="C971" s="27"/>
      <c r="D971" s="27"/>
      <c r="E971" s="27"/>
      <c r="F971" s="78"/>
      <c r="G971" s="27"/>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row>
    <row r="972" ht="12.75" customHeight="1">
      <c r="A972" s="27"/>
      <c r="B972" s="27"/>
      <c r="C972" s="27"/>
      <c r="D972" s="27"/>
      <c r="E972" s="27"/>
      <c r="F972" s="78"/>
      <c r="G972" s="27"/>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row>
    <row r="973" ht="12.75" customHeight="1">
      <c r="A973" s="27"/>
      <c r="B973" s="27"/>
      <c r="C973" s="27"/>
      <c r="D973" s="27"/>
      <c r="E973" s="27"/>
      <c r="F973" s="78"/>
      <c r="G973" s="27"/>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row>
    <row r="974" ht="12.75" customHeight="1">
      <c r="A974" s="27"/>
      <c r="B974" s="27"/>
      <c r="C974" s="27"/>
      <c r="D974" s="27"/>
      <c r="E974" s="27"/>
      <c r="F974" s="78"/>
      <c r="G974" s="27"/>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row>
    <row r="975" ht="12.75" customHeight="1">
      <c r="A975" s="27"/>
      <c r="B975" s="27"/>
      <c r="C975" s="27"/>
      <c r="D975" s="27"/>
      <c r="E975" s="27"/>
      <c r="F975" s="78"/>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row>
    <row r="976" ht="12.75" customHeight="1">
      <c r="A976" s="27"/>
      <c r="B976" s="27"/>
      <c r="C976" s="27"/>
      <c r="D976" s="27"/>
      <c r="E976" s="27"/>
      <c r="F976" s="78"/>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row>
    <row r="977" ht="12.75" customHeight="1">
      <c r="A977" s="27"/>
      <c r="B977" s="27"/>
      <c r="C977" s="27"/>
      <c r="D977" s="27"/>
      <c r="E977" s="27"/>
      <c r="F977" s="78"/>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row>
    <row r="978" ht="12.75" customHeight="1">
      <c r="A978" s="27"/>
      <c r="B978" s="27"/>
      <c r="C978" s="27"/>
      <c r="D978" s="27"/>
      <c r="E978" s="27"/>
      <c r="F978" s="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row>
    <row r="979" ht="12.75" customHeight="1">
      <c r="A979" s="27"/>
      <c r="B979" s="27"/>
      <c r="C979" s="27"/>
      <c r="D979" s="27"/>
      <c r="E979" s="27"/>
      <c r="F979" s="78"/>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row>
    <row r="980" ht="12.75" customHeight="1">
      <c r="A980" s="27"/>
      <c r="B980" s="27"/>
      <c r="C980" s="27"/>
      <c r="D980" s="27"/>
      <c r="E980" s="27"/>
      <c r="F980" s="78"/>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row>
    <row r="981" ht="12.75" customHeight="1">
      <c r="A981" s="27"/>
      <c r="B981" s="27"/>
      <c r="C981" s="27"/>
      <c r="D981" s="27"/>
      <c r="E981" s="27"/>
      <c r="F981" s="78"/>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row>
    <row r="982" ht="12.75" customHeight="1">
      <c r="A982" s="27"/>
      <c r="B982" s="27"/>
      <c r="C982" s="27"/>
      <c r="D982" s="27"/>
      <c r="E982" s="27"/>
      <c r="F982" s="78"/>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row>
    <row r="983" ht="12.75" customHeight="1">
      <c r="A983" s="27"/>
      <c r="B983" s="27"/>
      <c r="C983" s="27"/>
      <c r="D983" s="27"/>
      <c r="E983" s="27"/>
      <c r="F983" s="78"/>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row>
    <row r="984" ht="12.75" customHeight="1">
      <c r="A984" s="27"/>
      <c r="B984" s="27"/>
      <c r="C984" s="27"/>
      <c r="D984" s="27"/>
      <c r="E984" s="27"/>
      <c r="F984" s="78"/>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row>
    <row r="985" ht="12.75" customHeight="1">
      <c r="A985" s="27"/>
      <c r="B985" s="27"/>
      <c r="C985" s="27"/>
      <c r="D985" s="27"/>
      <c r="E985" s="27"/>
      <c r="F985" s="78"/>
      <c r="G985" s="27"/>
      <c r="H985" s="27"/>
      <c r="I985" s="27"/>
      <c r="J985" s="27"/>
      <c r="K985" s="27"/>
      <c r="L985" s="27"/>
      <c r="M985" s="27"/>
      <c r="N985" s="27"/>
      <c r="O985" s="27"/>
      <c r="P985" s="27"/>
      <c r="Q985" s="27"/>
      <c r="R985" s="27"/>
      <c r="S985" s="27"/>
      <c r="T985" s="27"/>
      <c r="U985" s="27"/>
      <c r="V985" s="27"/>
      <c r="W985" s="27"/>
      <c r="X985" s="27"/>
      <c r="Y985" s="27"/>
      <c r="Z985" s="27"/>
      <c r="AA985" s="27"/>
      <c r="AB985" s="27"/>
      <c r="AC985" s="27"/>
      <c r="AD985" s="27"/>
      <c r="AE985" s="27"/>
      <c r="AF985" s="27"/>
      <c r="AG985" s="27"/>
    </row>
    <row r="986" ht="12.75" customHeight="1">
      <c r="A986" s="27"/>
      <c r="B986" s="27"/>
      <c r="C986" s="27"/>
      <c r="D986" s="27"/>
      <c r="E986" s="27"/>
      <c r="F986" s="78"/>
      <c r="G986" s="27"/>
      <c r="H986" s="27"/>
      <c r="I986" s="27"/>
      <c r="J986" s="27"/>
      <c r="K986" s="27"/>
      <c r="L986" s="27"/>
      <c r="M986" s="27"/>
      <c r="N986" s="27"/>
      <c r="O986" s="27"/>
      <c r="P986" s="27"/>
      <c r="Q986" s="27"/>
      <c r="R986" s="27"/>
      <c r="S986" s="27"/>
      <c r="T986" s="27"/>
      <c r="U986" s="27"/>
      <c r="V986" s="27"/>
      <c r="W986" s="27"/>
      <c r="X986" s="27"/>
      <c r="Y986" s="27"/>
      <c r="Z986" s="27"/>
      <c r="AA986" s="27"/>
      <c r="AB986" s="27"/>
      <c r="AC986" s="27"/>
      <c r="AD986" s="27"/>
      <c r="AE986" s="27"/>
      <c r="AF986" s="27"/>
      <c r="AG986" s="27"/>
    </row>
    <row r="987" ht="12.75" customHeight="1">
      <c r="A987" s="27"/>
      <c r="B987" s="27"/>
      <c r="C987" s="27"/>
      <c r="D987" s="27"/>
      <c r="E987" s="27"/>
      <c r="F987" s="78"/>
      <c r="G987" s="27"/>
      <c r="H987" s="27"/>
      <c r="I987" s="27"/>
      <c r="J987" s="27"/>
      <c r="K987" s="27"/>
      <c r="L987" s="27"/>
      <c r="M987" s="27"/>
      <c r="N987" s="27"/>
      <c r="O987" s="27"/>
      <c r="P987" s="27"/>
      <c r="Q987" s="27"/>
      <c r="R987" s="27"/>
      <c r="S987" s="27"/>
      <c r="T987" s="27"/>
      <c r="U987" s="27"/>
      <c r="V987" s="27"/>
      <c r="W987" s="27"/>
      <c r="X987" s="27"/>
      <c r="Y987" s="27"/>
      <c r="Z987" s="27"/>
      <c r="AA987" s="27"/>
      <c r="AB987" s="27"/>
      <c r="AC987" s="27"/>
      <c r="AD987" s="27"/>
      <c r="AE987" s="27"/>
      <c r="AF987" s="27"/>
      <c r="AG987" s="27"/>
    </row>
    <row r="988" ht="12.75" customHeight="1">
      <c r="A988" s="27"/>
      <c r="B988" s="27"/>
      <c r="C988" s="27"/>
      <c r="D988" s="27"/>
      <c r="E988" s="27"/>
      <c r="F988" s="78"/>
      <c r="G988" s="27"/>
      <c r="H988" s="27"/>
      <c r="I988" s="27"/>
      <c r="J988" s="27"/>
      <c r="K988" s="27"/>
      <c r="L988" s="27"/>
      <c r="M988" s="27"/>
      <c r="N988" s="27"/>
      <c r="O988" s="27"/>
      <c r="P988" s="27"/>
      <c r="Q988" s="27"/>
      <c r="R988" s="27"/>
      <c r="S988" s="27"/>
      <c r="T988" s="27"/>
      <c r="U988" s="27"/>
      <c r="V988" s="27"/>
      <c r="W988" s="27"/>
      <c r="X988" s="27"/>
      <c r="Y988" s="27"/>
      <c r="Z988" s="27"/>
      <c r="AA988" s="27"/>
      <c r="AB988" s="27"/>
      <c r="AC988" s="27"/>
      <c r="AD988" s="27"/>
      <c r="AE988" s="27"/>
      <c r="AF988" s="27"/>
      <c r="AG988" s="27"/>
    </row>
    <row r="989" ht="12.75" customHeight="1">
      <c r="A989" s="27"/>
      <c r="B989" s="27"/>
      <c r="C989" s="27"/>
      <c r="D989" s="27"/>
      <c r="E989" s="27"/>
      <c r="F989" s="78"/>
      <c r="G989" s="27"/>
      <c r="H989" s="27"/>
      <c r="I989" s="27"/>
      <c r="J989" s="27"/>
      <c r="K989" s="27"/>
      <c r="L989" s="27"/>
      <c r="M989" s="27"/>
      <c r="N989" s="27"/>
      <c r="O989" s="27"/>
      <c r="P989" s="27"/>
      <c r="Q989" s="27"/>
      <c r="R989" s="27"/>
      <c r="S989" s="27"/>
      <c r="T989" s="27"/>
      <c r="U989" s="27"/>
      <c r="V989" s="27"/>
      <c r="W989" s="27"/>
      <c r="X989" s="27"/>
      <c r="Y989" s="27"/>
      <c r="Z989" s="27"/>
      <c r="AA989" s="27"/>
      <c r="AB989" s="27"/>
      <c r="AC989" s="27"/>
      <c r="AD989" s="27"/>
      <c r="AE989" s="27"/>
      <c r="AF989" s="27"/>
      <c r="AG989" s="27"/>
    </row>
    <row r="990" ht="12.75" customHeight="1">
      <c r="A990" s="27"/>
      <c r="B990" s="27"/>
      <c r="C990" s="27"/>
      <c r="D990" s="27"/>
      <c r="E990" s="27"/>
      <c r="F990" s="78"/>
      <c r="G990" s="27"/>
      <c r="H990" s="27"/>
      <c r="I990" s="27"/>
      <c r="J990" s="27"/>
      <c r="K990" s="27"/>
      <c r="L990" s="27"/>
      <c r="M990" s="27"/>
      <c r="N990" s="27"/>
      <c r="O990" s="27"/>
      <c r="P990" s="27"/>
      <c r="Q990" s="27"/>
      <c r="R990" s="27"/>
      <c r="S990" s="27"/>
      <c r="T990" s="27"/>
      <c r="U990" s="27"/>
      <c r="V990" s="27"/>
      <c r="W990" s="27"/>
      <c r="X990" s="27"/>
      <c r="Y990" s="27"/>
      <c r="Z990" s="27"/>
      <c r="AA990" s="27"/>
      <c r="AB990" s="27"/>
      <c r="AC990" s="27"/>
      <c r="AD990" s="27"/>
      <c r="AE990" s="27"/>
      <c r="AF990" s="27"/>
      <c r="AG990" s="27"/>
    </row>
    <row r="991" ht="12.75" customHeight="1">
      <c r="A991" s="27"/>
      <c r="B991" s="27"/>
      <c r="C991" s="27"/>
      <c r="D991" s="27"/>
      <c r="E991" s="27"/>
      <c r="F991" s="78"/>
      <c r="G991" s="27"/>
      <c r="H991" s="27"/>
      <c r="I991" s="27"/>
      <c r="J991" s="27"/>
      <c r="K991" s="27"/>
      <c r="L991" s="27"/>
      <c r="M991" s="27"/>
      <c r="N991" s="27"/>
      <c r="O991" s="27"/>
      <c r="P991" s="27"/>
      <c r="Q991" s="27"/>
      <c r="R991" s="27"/>
      <c r="S991" s="27"/>
      <c r="T991" s="27"/>
      <c r="U991" s="27"/>
      <c r="V991" s="27"/>
      <c r="W991" s="27"/>
      <c r="X991" s="27"/>
      <c r="Y991" s="27"/>
      <c r="Z991" s="27"/>
      <c r="AA991" s="27"/>
      <c r="AB991" s="27"/>
      <c r="AC991" s="27"/>
      <c r="AD991" s="27"/>
      <c r="AE991" s="27"/>
      <c r="AF991" s="27"/>
      <c r="AG991" s="27"/>
    </row>
    <row r="992" ht="12.75" customHeight="1">
      <c r="A992" s="27"/>
      <c r="B992" s="27"/>
      <c r="C992" s="27"/>
      <c r="D992" s="27"/>
      <c r="E992" s="27"/>
      <c r="F992" s="78"/>
      <c r="G992" s="27"/>
      <c r="H992" s="27"/>
      <c r="I992" s="27"/>
      <c r="J992" s="27"/>
      <c r="K992" s="27"/>
      <c r="L992" s="27"/>
      <c r="M992" s="27"/>
      <c r="N992" s="27"/>
      <c r="O992" s="27"/>
      <c r="P992" s="27"/>
      <c r="Q992" s="27"/>
      <c r="R992" s="27"/>
      <c r="S992" s="27"/>
      <c r="T992" s="27"/>
      <c r="U992" s="27"/>
      <c r="V992" s="27"/>
      <c r="W992" s="27"/>
      <c r="X992" s="27"/>
      <c r="Y992" s="27"/>
      <c r="Z992" s="27"/>
      <c r="AA992" s="27"/>
      <c r="AB992" s="27"/>
      <c r="AC992" s="27"/>
      <c r="AD992" s="27"/>
      <c r="AE992" s="27"/>
      <c r="AF992" s="27"/>
      <c r="AG992" s="27"/>
    </row>
    <row r="993" ht="12.75" customHeight="1">
      <c r="A993" s="27"/>
      <c r="B993" s="27"/>
      <c r="C993" s="27"/>
      <c r="D993" s="27"/>
      <c r="E993" s="27"/>
      <c r="F993" s="78"/>
      <c r="G993" s="27"/>
      <c r="H993" s="27"/>
      <c r="I993" s="27"/>
      <c r="J993" s="27"/>
      <c r="K993" s="27"/>
      <c r="L993" s="27"/>
      <c r="M993" s="27"/>
      <c r="N993" s="27"/>
      <c r="O993" s="27"/>
      <c r="P993" s="27"/>
      <c r="Q993" s="27"/>
      <c r="R993" s="27"/>
      <c r="S993" s="27"/>
      <c r="T993" s="27"/>
      <c r="U993" s="27"/>
      <c r="V993" s="27"/>
      <c r="W993" s="27"/>
      <c r="X993" s="27"/>
      <c r="Y993" s="27"/>
      <c r="Z993" s="27"/>
      <c r="AA993" s="27"/>
      <c r="AB993" s="27"/>
      <c r="AC993" s="27"/>
      <c r="AD993" s="27"/>
      <c r="AE993" s="27"/>
      <c r="AF993" s="27"/>
      <c r="AG993" s="27"/>
    </row>
    <row r="994" ht="12.75" customHeight="1">
      <c r="A994" s="27"/>
      <c r="B994" s="27"/>
      <c r="C994" s="27"/>
      <c r="D994" s="27"/>
      <c r="E994" s="27"/>
      <c r="F994" s="78"/>
      <c r="G994" s="27"/>
      <c r="H994" s="27"/>
      <c r="I994" s="27"/>
      <c r="J994" s="27"/>
      <c r="K994" s="27"/>
      <c r="L994" s="27"/>
      <c r="M994" s="27"/>
      <c r="N994" s="27"/>
      <c r="O994" s="27"/>
      <c r="P994" s="27"/>
      <c r="Q994" s="27"/>
      <c r="R994" s="27"/>
      <c r="S994" s="27"/>
      <c r="T994" s="27"/>
      <c r="U994" s="27"/>
      <c r="V994" s="27"/>
      <c r="W994" s="27"/>
      <c r="X994" s="27"/>
      <c r="Y994" s="27"/>
      <c r="Z994" s="27"/>
      <c r="AA994" s="27"/>
      <c r="AB994" s="27"/>
      <c r="AC994" s="27"/>
      <c r="AD994" s="27"/>
      <c r="AE994" s="27"/>
      <c r="AF994" s="27"/>
      <c r="AG994" s="27"/>
    </row>
    <row r="995" ht="12.75" customHeight="1">
      <c r="A995" s="27"/>
      <c r="B995" s="27"/>
      <c r="C995" s="27"/>
      <c r="D995" s="27"/>
      <c r="E995" s="27"/>
      <c r="F995" s="78"/>
      <c r="G995" s="27"/>
      <c r="H995" s="27"/>
      <c r="I995" s="27"/>
      <c r="J995" s="27"/>
      <c r="K995" s="27"/>
      <c r="L995" s="27"/>
      <c r="M995" s="27"/>
      <c r="N995" s="27"/>
      <c r="O995" s="27"/>
      <c r="P995" s="27"/>
      <c r="Q995" s="27"/>
      <c r="R995" s="27"/>
      <c r="S995" s="27"/>
      <c r="T995" s="27"/>
      <c r="U995" s="27"/>
      <c r="V995" s="27"/>
      <c r="W995" s="27"/>
      <c r="X995" s="27"/>
      <c r="Y995" s="27"/>
      <c r="Z995" s="27"/>
      <c r="AA995" s="27"/>
      <c r="AB995" s="27"/>
      <c r="AC995" s="27"/>
      <c r="AD995" s="27"/>
      <c r="AE995" s="27"/>
      <c r="AF995" s="27"/>
      <c r="AG995" s="27"/>
    </row>
    <row r="996" ht="12.75" customHeight="1">
      <c r="A996" s="27"/>
      <c r="B996" s="27"/>
      <c r="C996" s="27"/>
      <c r="D996" s="27"/>
      <c r="E996" s="27"/>
      <c r="F996" s="78"/>
      <c r="G996" s="27"/>
      <c r="H996" s="27"/>
      <c r="I996" s="27"/>
      <c r="J996" s="27"/>
      <c r="K996" s="27"/>
      <c r="L996" s="27"/>
      <c r="M996" s="27"/>
      <c r="N996" s="27"/>
      <c r="O996" s="27"/>
      <c r="P996" s="27"/>
      <c r="Q996" s="27"/>
      <c r="R996" s="27"/>
      <c r="S996" s="27"/>
      <c r="T996" s="27"/>
      <c r="U996" s="27"/>
      <c r="V996" s="27"/>
      <c r="W996" s="27"/>
      <c r="X996" s="27"/>
      <c r="Y996" s="27"/>
      <c r="Z996" s="27"/>
      <c r="AA996" s="27"/>
      <c r="AB996" s="27"/>
      <c r="AC996" s="27"/>
      <c r="AD996" s="27"/>
      <c r="AE996" s="27"/>
      <c r="AF996" s="27"/>
      <c r="AG996" s="27"/>
    </row>
    <row r="997" ht="12.75" customHeight="1">
      <c r="A997" s="27"/>
      <c r="B997" s="27"/>
      <c r="C997" s="27"/>
      <c r="D997" s="27"/>
      <c r="E997" s="27"/>
      <c r="F997" s="78"/>
      <c r="G997" s="27"/>
      <c r="H997" s="27"/>
      <c r="I997" s="27"/>
      <c r="J997" s="27"/>
      <c r="K997" s="27"/>
      <c r="L997" s="27"/>
      <c r="M997" s="27"/>
      <c r="N997" s="27"/>
      <c r="O997" s="27"/>
      <c r="P997" s="27"/>
      <c r="Q997" s="27"/>
      <c r="R997" s="27"/>
      <c r="S997" s="27"/>
      <c r="T997" s="27"/>
      <c r="U997" s="27"/>
      <c r="V997" s="27"/>
      <c r="W997" s="27"/>
      <c r="X997" s="27"/>
      <c r="Y997" s="27"/>
      <c r="Z997" s="27"/>
      <c r="AA997" s="27"/>
      <c r="AB997" s="27"/>
      <c r="AC997" s="27"/>
      <c r="AD997" s="27"/>
      <c r="AE997" s="27"/>
      <c r="AF997" s="27"/>
      <c r="AG997" s="27"/>
    </row>
    <row r="998" ht="12.75" customHeight="1">
      <c r="A998" s="27"/>
      <c r="B998" s="27"/>
      <c r="C998" s="27"/>
      <c r="D998" s="27"/>
      <c r="E998" s="27"/>
      <c r="F998" s="78"/>
      <c r="G998" s="27"/>
      <c r="H998" s="27"/>
      <c r="I998" s="27"/>
      <c r="J998" s="27"/>
      <c r="K998" s="27"/>
      <c r="L998" s="27"/>
      <c r="M998" s="27"/>
      <c r="N998" s="27"/>
      <c r="O998" s="27"/>
      <c r="P998" s="27"/>
      <c r="Q998" s="27"/>
      <c r="R998" s="27"/>
      <c r="S998" s="27"/>
      <c r="T998" s="27"/>
      <c r="U998" s="27"/>
      <c r="V998" s="27"/>
      <c r="W998" s="27"/>
      <c r="X998" s="27"/>
      <c r="Y998" s="27"/>
      <c r="Z998" s="27"/>
      <c r="AA998" s="27"/>
      <c r="AB998" s="27"/>
      <c r="AC998" s="27"/>
      <c r="AD998" s="27"/>
      <c r="AE998" s="27"/>
      <c r="AF998" s="27"/>
      <c r="AG998" s="27"/>
    </row>
    <row r="999" ht="15.0" customHeight="1">
      <c r="F999" s="78"/>
    </row>
    <row r="1000" ht="15.0" customHeight="1">
      <c r="F1000" s="78"/>
    </row>
    <row r="1001" ht="15.0" customHeight="1">
      <c r="F1001" s="78"/>
    </row>
    <row r="1002" ht="15.0" customHeight="1">
      <c r="F1002" s="78"/>
    </row>
    <row r="1003" ht="15.0" customHeight="1">
      <c r="F1003" s="78"/>
    </row>
    <row r="1004" ht="15.0" customHeight="1">
      <c r="F1004" s="78"/>
    </row>
    <row r="1005" ht="15.0" customHeight="1">
      <c r="F1005" s="78"/>
    </row>
    <row r="1006" ht="15.0" customHeight="1">
      <c r="F1006" s="78"/>
    </row>
    <row r="1007" ht="15.0" customHeight="1">
      <c r="F1007" s="78"/>
    </row>
    <row r="1008" ht="15.0" customHeight="1">
      <c r="F1008" s="78"/>
    </row>
    <row r="1009" ht="15.0" customHeight="1">
      <c r="F1009" s="78"/>
    </row>
    <row r="1010" ht="15.0" customHeight="1">
      <c r="F1010" s="78"/>
    </row>
    <row r="1011" ht="15.0" customHeight="1">
      <c r="F1011" s="78"/>
    </row>
    <row r="1012" ht="15.0" customHeight="1">
      <c r="F1012" s="78"/>
    </row>
    <row r="1013" ht="15.0" customHeight="1">
      <c r="F1013" s="78"/>
    </row>
    <row r="1014" ht="15.0" customHeight="1">
      <c r="F1014" s="78"/>
    </row>
    <row r="1015" ht="15.0" customHeight="1">
      <c r="F1015" s="78"/>
    </row>
    <row r="1016" ht="15.0" customHeight="1">
      <c r="F1016" s="78"/>
    </row>
    <row r="1017" ht="15.0" customHeight="1">
      <c r="F1017" s="78"/>
    </row>
    <row r="1018" ht="15.0" customHeight="1">
      <c r="F1018" s="78"/>
    </row>
    <row r="1019" ht="15.0" customHeight="1">
      <c r="F1019" s="78"/>
    </row>
    <row r="1020" ht="15.0" customHeight="1">
      <c r="F1020" s="78"/>
    </row>
    <row r="1021" ht="15.0" customHeight="1">
      <c r="F1021" s="78"/>
    </row>
    <row r="1022" ht="15.0" customHeight="1">
      <c r="F1022" s="78"/>
    </row>
    <row r="1023" ht="15.0" customHeight="1">
      <c r="F1023" s="78"/>
    </row>
    <row r="1024" ht="15.0" customHeight="1">
      <c r="F1024" s="78"/>
    </row>
    <row r="1025" ht="15.0" customHeight="1">
      <c r="F1025" s="78"/>
    </row>
    <row r="1026" ht="15.0" customHeight="1">
      <c r="F1026" s="78"/>
    </row>
    <row r="1027" ht="15.0" customHeight="1">
      <c r="F1027" s="78"/>
    </row>
    <row r="1028" ht="15.0" customHeight="1">
      <c r="F1028" s="78"/>
    </row>
    <row r="1029" ht="15.0" customHeight="1">
      <c r="F1029" s="78"/>
    </row>
    <row r="1030" ht="15.0" customHeight="1">
      <c r="F1030" s="78"/>
    </row>
    <row r="1031" ht="15.0" customHeight="1">
      <c r="F1031" s="78"/>
    </row>
    <row r="1032" ht="15.0" customHeight="1">
      <c r="F1032" s="78"/>
    </row>
    <row r="1033" ht="15.0" customHeight="1">
      <c r="F1033" s="78"/>
    </row>
    <row r="1034" ht="15.0" customHeight="1">
      <c r="F1034" s="78"/>
    </row>
    <row r="1035" ht="15.0" customHeight="1">
      <c r="F1035" s="78"/>
    </row>
    <row r="1036" ht="15.0" customHeight="1">
      <c r="F1036" s="78"/>
    </row>
    <row r="1037" ht="15.0" customHeight="1">
      <c r="F1037" s="78"/>
    </row>
    <row r="1038" ht="15.0" customHeight="1">
      <c r="F1038" s="78"/>
    </row>
    <row r="1039" ht="15.0" customHeight="1">
      <c r="F1039" s="78"/>
    </row>
    <row r="1040" ht="15.0" customHeight="1">
      <c r="F1040" s="78"/>
    </row>
    <row r="1041" ht="15.0" customHeight="1">
      <c r="F1041" s="78"/>
    </row>
    <row r="1042" ht="15.0" customHeight="1">
      <c r="F1042" s="78"/>
    </row>
    <row r="1043" ht="15.0" customHeight="1">
      <c r="F1043" s="78"/>
    </row>
    <row r="1044" ht="15.0" customHeight="1">
      <c r="F1044" s="78"/>
    </row>
  </sheetData>
  <mergeCells count="47">
    <mergeCell ref="H11:Z14"/>
    <mergeCell ref="L16:M16"/>
    <mergeCell ref="O16:Y17"/>
    <mergeCell ref="L20:M20"/>
    <mergeCell ref="J24:W24"/>
    <mergeCell ref="H25:J25"/>
    <mergeCell ref="H26:I26"/>
    <mergeCell ref="K25:M25"/>
    <mergeCell ref="K26:M26"/>
    <mergeCell ref="H27:I27"/>
    <mergeCell ref="K27:M27"/>
    <mergeCell ref="H28:I28"/>
    <mergeCell ref="K28:M28"/>
    <mergeCell ref="H29:I29"/>
    <mergeCell ref="K29:M29"/>
    <mergeCell ref="H31:R31"/>
    <mergeCell ref="AE33:AF33"/>
    <mergeCell ref="I44:Y45"/>
    <mergeCell ref="I47:Y48"/>
    <mergeCell ref="I50:Y51"/>
    <mergeCell ref="I53:Y54"/>
    <mergeCell ref="I56:Y57"/>
    <mergeCell ref="A60:Y60"/>
    <mergeCell ref="K63:L63"/>
    <mergeCell ref="K65:L65"/>
    <mergeCell ref="P67:Q67"/>
    <mergeCell ref="L69:M69"/>
    <mergeCell ref="M71:N71"/>
    <mergeCell ref="H77:Z79"/>
    <mergeCell ref="O81:P81"/>
    <mergeCell ref="I85:L85"/>
    <mergeCell ref="M85:N85"/>
    <mergeCell ref="I87:L87"/>
    <mergeCell ref="M87:N87"/>
    <mergeCell ref="M89:N89"/>
    <mergeCell ref="H113:M113"/>
    <mergeCell ref="I114:K114"/>
    <mergeCell ref="I115:S115"/>
    <mergeCell ref="I117:K117"/>
    <mergeCell ref="L117:M117"/>
    <mergeCell ref="M91:N91"/>
    <mergeCell ref="M93:N93"/>
    <mergeCell ref="M95:N95"/>
    <mergeCell ref="L97:M97"/>
    <mergeCell ref="K104:L104"/>
    <mergeCell ref="K106:L106"/>
    <mergeCell ref="P108:Q108"/>
  </mergeCells>
  <printOptions/>
  <pageMargins bottom="0.75" footer="0.0" header="0.0" left="0.25" right="0.25" top="0.75"/>
  <pageSetup orientation="portrait"/>
  <colBreaks count="1" manualBreakCount="1">
    <brk id="23" man="1"/>
  </colBreaks>
  <drawing r:id="rId2"/>
  <legacyDrawing r:id="rId3"/>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5" width="4.71"/>
    <col customWidth="1" min="6" max="6" width="8.57"/>
    <col customWidth="1" min="7" max="24" width="4.71"/>
    <col customWidth="1" min="25" max="25" width="6.43"/>
    <col customWidth="1" min="26" max="37" width="4.71"/>
    <col customWidth="1" min="38" max="38" width="15.43"/>
    <col customWidth="1" min="39" max="40" width="14.86"/>
    <col customWidth="1" min="41" max="41" width="15.29"/>
  </cols>
  <sheetData>
    <row r="1">
      <c r="A1" s="539" t="s">
        <v>2936</v>
      </c>
      <c r="B1" s="1014" t="s">
        <v>2937</v>
      </c>
      <c r="C1" s="1015" t="s">
        <v>2938</v>
      </c>
      <c r="D1" s="1016" t="s">
        <v>2939</v>
      </c>
      <c r="E1" s="1017" t="s">
        <v>189</v>
      </c>
      <c r="F1" s="72" t="s">
        <v>2971</v>
      </c>
      <c r="G1" s="98" t="s">
        <v>4061</v>
      </c>
      <c r="Y1" s="1018"/>
      <c r="Z1" s="8"/>
      <c r="AA1" s="8"/>
      <c r="AB1" s="8"/>
      <c r="AC1" s="8"/>
      <c r="AD1" s="8"/>
      <c r="AE1" s="8"/>
      <c r="AF1" s="8"/>
      <c r="AG1" s="8"/>
      <c r="AH1" s="8"/>
      <c r="AI1" s="8"/>
      <c r="AJ1" s="8"/>
      <c r="AK1" s="8"/>
      <c r="AL1" s="975"/>
      <c r="AM1" s="975"/>
      <c r="AN1" s="975"/>
      <c r="AO1" s="975"/>
    </row>
    <row r="2">
      <c r="A2" s="27"/>
      <c r="B2" s="347"/>
      <c r="C2" s="347"/>
      <c r="D2" s="347"/>
      <c r="E2" s="347"/>
      <c r="F2" s="78"/>
      <c r="G2" s="98"/>
      <c r="H2" s="98"/>
      <c r="I2" s="98"/>
      <c r="J2" s="98"/>
      <c r="K2" s="98"/>
      <c r="L2" s="98"/>
      <c r="M2" s="98"/>
      <c r="N2" s="98"/>
      <c r="O2" s="98"/>
      <c r="P2" s="98"/>
      <c r="Q2" s="98"/>
      <c r="R2" s="98"/>
      <c r="S2" s="98"/>
      <c r="T2" s="98"/>
      <c r="U2" s="98"/>
      <c r="V2" s="98"/>
      <c r="W2" s="98"/>
      <c r="X2" s="98"/>
      <c r="Y2" s="1018"/>
      <c r="Z2" s="8"/>
      <c r="AA2" s="8"/>
      <c r="AB2" s="8"/>
      <c r="AC2" s="8"/>
      <c r="AD2" s="8"/>
      <c r="AE2" s="8"/>
      <c r="AF2" s="8"/>
      <c r="AG2" s="8"/>
      <c r="AH2" s="8"/>
      <c r="AI2" s="8"/>
      <c r="AJ2" s="8"/>
      <c r="AK2" s="8"/>
      <c r="AL2" s="975"/>
      <c r="AM2" s="975"/>
      <c r="AN2" s="975"/>
      <c r="AO2" s="975"/>
    </row>
    <row r="3" ht="43.5" customHeight="1">
      <c r="A3" s="27"/>
      <c r="B3" s="347"/>
      <c r="C3" s="347"/>
      <c r="D3" s="347"/>
      <c r="E3" s="347"/>
      <c r="F3" s="78"/>
      <c r="G3" s="1019" t="s">
        <v>4062</v>
      </c>
      <c r="H3" s="58"/>
      <c r="I3" s="58"/>
      <c r="J3" s="58"/>
      <c r="K3" s="58"/>
      <c r="L3" s="58"/>
      <c r="M3" s="58"/>
      <c r="N3" s="58"/>
      <c r="O3" s="59"/>
      <c r="P3" s="1020" t="s">
        <v>4063</v>
      </c>
      <c r="Q3" s="58"/>
      <c r="R3" s="58"/>
      <c r="S3" s="58"/>
      <c r="T3" s="58"/>
      <c r="U3" s="58"/>
      <c r="V3" s="58"/>
      <c r="W3" s="58"/>
      <c r="X3" s="59"/>
      <c r="Y3" s="1021" t="s">
        <v>4064</v>
      </c>
      <c r="Z3" s="1022" t="s">
        <v>4065</v>
      </c>
      <c r="AA3" s="58"/>
      <c r="AB3" s="58"/>
      <c r="AC3" s="58"/>
      <c r="AD3" s="58"/>
      <c r="AE3" s="58"/>
      <c r="AF3" s="58"/>
      <c r="AG3" s="58"/>
      <c r="AH3" s="58"/>
      <c r="AI3" s="58"/>
      <c r="AJ3" s="58"/>
      <c r="AK3" s="59"/>
      <c r="AL3" s="1023"/>
      <c r="AM3" s="1023"/>
      <c r="AN3" s="975"/>
      <c r="AO3" s="975"/>
    </row>
    <row r="4" ht="43.5" customHeight="1">
      <c r="A4" s="27"/>
      <c r="B4" s="347"/>
      <c r="C4" s="347"/>
      <c r="D4" s="347"/>
      <c r="E4" s="347"/>
      <c r="F4" s="78"/>
      <c r="G4" s="1024" t="s">
        <v>4066</v>
      </c>
      <c r="H4" s="202"/>
      <c r="I4" s="202"/>
      <c r="J4" s="202"/>
      <c r="K4" s="202"/>
      <c r="L4" s="202"/>
      <c r="M4" s="202"/>
      <c r="N4" s="202"/>
      <c r="O4" s="203"/>
      <c r="P4" s="1025" t="s">
        <v>4067</v>
      </c>
      <c r="Q4" s="1026"/>
      <c r="R4" s="1026"/>
      <c r="S4" s="1026"/>
      <c r="T4" s="1026"/>
      <c r="U4" s="1026"/>
      <c r="V4" s="1026"/>
      <c r="W4" s="1026"/>
      <c r="X4" s="1027"/>
      <c r="Y4" s="1028">
        <v>1.0</v>
      </c>
      <c r="Z4" s="1029" t="s">
        <v>4068</v>
      </c>
      <c r="AA4" s="1026"/>
      <c r="AB4" s="1026"/>
      <c r="AC4" s="1026"/>
      <c r="AD4" s="1026"/>
      <c r="AE4" s="1026"/>
      <c r="AF4" s="1026"/>
      <c r="AG4" s="1026"/>
      <c r="AH4" s="1026"/>
      <c r="AI4" s="1026"/>
      <c r="AJ4" s="1026"/>
      <c r="AK4" s="1027"/>
      <c r="AL4" s="546"/>
      <c r="AM4" s="546"/>
      <c r="AN4" s="975"/>
      <c r="AO4" s="975"/>
    </row>
    <row r="5" ht="72.75" customHeight="1">
      <c r="A5" s="27"/>
      <c r="B5" s="347"/>
      <c r="C5" s="347"/>
      <c r="D5" s="347"/>
      <c r="E5" s="347"/>
      <c r="F5" s="78"/>
      <c r="G5" s="1030" t="s">
        <v>4069</v>
      </c>
      <c r="H5" s="58"/>
      <c r="I5" s="58"/>
      <c r="J5" s="58"/>
      <c r="K5" s="58"/>
      <c r="L5" s="58"/>
      <c r="M5" s="58"/>
      <c r="N5" s="58"/>
      <c r="O5" s="59"/>
      <c r="P5" s="1031" t="s">
        <v>4070</v>
      </c>
      <c r="Q5" s="58"/>
      <c r="R5" s="58"/>
      <c r="S5" s="58"/>
      <c r="T5" s="58"/>
      <c r="U5" s="58"/>
      <c r="V5" s="58"/>
      <c r="W5" s="58"/>
      <c r="X5" s="59"/>
      <c r="Y5" s="1021">
        <v>1.0</v>
      </c>
      <c r="Z5" s="1032" t="s">
        <v>4071</v>
      </c>
      <c r="AA5" s="58"/>
      <c r="AB5" s="58"/>
      <c r="AC5" s="58"/>
      <c r="AD5" s="58"/>
      <c r="AE5" s="58"/>
      <c r="AF5" s="58"/>
      <c r="AG5" s="58"/>
      <c r="AH5" s="58"/>
      <c r="AI5" s="58"/>
      <c r="AJ5" s="58"/>
      <c r="AK5" s="59"/>
      <c r="AL5" s="546"/>
      <c r="AM5" s="546"/>
      <c r="AN5" s="975"/>
      <c r="AO5" s="975"/>
    </row>
    <row r="6" ht="54.0" customHeight="1">
      <c r="A6" s="27"/>
      <c r="B6" s="347"/>
      <c r="C6" s="347"/>
      <c r="D6" s="347"/>
      <c r="E6" s="347"/>
      <c r="F6" s="78"/>
      <c r="G6" s="1033" t="s">
        <v>4072</v>
      </c>
      <c r="H6" s="58"/>
      <c r="I6" s="58"/>
      <c r="J6" s="58"/>
      <c r="K6" s="58"/>
      <c r="L6" s="58"/>
      <c r="M6" s="58"/>
      <c r="N6" s="58"/>
      <c r="O6" s="59"/>
      <c r="P6" s="1034" t="s">
        <v>4073</v>
      </c>
      <c r="Q6" s="58"/>
      <c r="R6" s="58"/>
      <c r="S6" s="58"/>
      <c r="T6" s="58"/>
      <c r="U6" s="58"/>
      <c r="V6" s="58"/>
      <c r="W6" s="58"/>
      <c r="X6" s="59"/>
      <c r="Y6" s="1035">
        <v>2.0</v>
      </c>
      <c r="Z6" s="1032" t="s">
        <v>4074</v>
      </c>
      <c r="AA6" s="58"/>
      <c r="AB6" s="58"/>
      <c r="AC6" s="58"/>
      <c r="AD6" s="58"/>
      <c r="AE6" s="58"/>
      <c r="AF6" s="58"/>
      <c r="AG6" s="58"/>
      <c r="AH6" s="58"/>
      <c r="AI6" s="58"/>
      <c r="AJ6" s="58"/>
      <c r="AK6" s="59"/>
      <c r="AL6" s="546"/>
      <c r="AM6" s="546"/>
      <c r="AN6" s="975"/>
      <c r="AO6" s="1036"/>
    </row>
    <row r="7" ht="43.5" customHeight="1">
      <c r="A7" s="27"/>
      <c r="B7" s="347"/>
      <c r="C7" s="347"/>
      <c r="D7" s="347"/>
      <c r="E7" s="347"/>
      <c r="F7" s="78"/>
      <c r="G7" s="1030" t="s">
        <v>4075</v>
      </c>
      <c r="H7" s="58"/>
      <c r="I7" s="58"/>
      <c r="J7" s="58"/>
      <c r="K7" s="58"/>
      <c r="L7" s="58"/>
      <c r="M7" s="58"/>
      <c r="N7" s="58"/>
      <c r="O7" s="59"/>
      <c r="P7" s="1037" t="s">
        <v>4076</v>
      </c>
      <c r="Q7" s="58"/>
      <c r="R7" s="58"/>
      <c r="S7" s="58"/>
      <c r="T7" s="58"/>
      <c r="U7" s="58"/>
      <c r="V7" s="58"/>
      <c r="W7" s="58"/>
      <c r="X7" s="59"/>
      <c r="Y7" s="1021">
        <v>1.0</v>
      </c>
      <c r="Z7" s="1032" t="s">
        <v>4077</v>
      </c>
      <c r="AA7" s="58"/>
      <c r="AB7" s="58"/>
      <c r="AC7" s="58"/>
      <c r="AD7" s="58"/>
      <c r="AE7" s="58"/>
      <c r="AF7" s="58"/>
      <c r="AG7" s="58"/>
      <c r="AH7" s="58"/>
      <c r="AI7" s="58"/>
      <c r="AJ7" s="58"/>
      <c r="AK7" s="59"/>
      <c r="AL7" s="546"/>
      <c r="AM7" s="546"/>
      <c r="AN7" s="975"/>
      <c r="AO7" s="975"/>
    </row>
    <row r="8" ht="43.5" customHeight="1">
      <c r="A8" s="27"/>
      <c r="B8" s="347"/>
      <c r="C8" s="347"/>
      <c r="D8" s="347"/>
      <c r="E8" s="347"/>
      <c r="F8" s="78"/>
      <c r="G8" s="1030" t="s">
        <v>4078</v>
      </c>
      <c r="H8" s="58"/>
      <c r="I8" s="58"/>
      <c r="J8" s="58"/>
      <c r="K8" s="58"/>
      <c r="L8" s="58"/>
      <c r="M8" s="58"/>
      <c r="N8" s="58"/>
      <c r="O8" s="59"/>
      <c r="P8" s="1037" t="s">
        <v>4079</v>
      </c>
      <c r="Q8" s="58"/>
      <c r="R8" s="58"/>
      <c r="S8" s="58"/>
      <c r="T8" s="58"/>
      <c r="U8" s="58"/>
      <c r="V8" s="58"/>
      <c r="W8" s="58"/>
      <c r="X8" s="59"/>
      <c r="Y8" s="1021">
        <v>1.0</v>
      </c>
      <c r="Z8" s="1032" t="s">
        <v>4080</v>
      </c>
      <c r="AA8" s="58"/>
      <c r="AB8" s="58"/>
      <c r="AC8" s="58"/>
      <c r="AD8" s="58"/>
      <c r="AE8" s="58"/>
      <c r="AF8" s="58"/>
      <c r="AG8" s="58"/>
      <c r="AH8" s="58"/>
      <c r="AI8" s="58"/>
      <c r="AJ8" s="58"/>
      <c r="AK8" s="59"/>
      <c r="AL8" s="546"/>
      <c r="AM8" s="546"/>
      <c r="AN8" s="975"/>
      <c r="AO8" s="975"/>
    </row>
    <row r="9" ht="43.5" customHeight="1">
      <c r="A9" s="27"/>
      <c r="B9" s="347"/>
      <c r="C9" s="347"/>
      <c r="D9" s="347"/>
      <c r="E9" s="347"/>
      <c r="F9" s="78"/>
      <c r="G9" s="1038" t="s">
        <v>4081</v>
      </c>
      <c r="H9" s="58"/>
      <c r="I9" s="58"/>
      <c r="J9" s="58"/>
      <c r="K9" s="58"/>
      <c r="L9" s="58"/>
      <c r="M9" s="58"/>
      <c r="N9" s="58"/>
      <c r="O9" s="59"/>
      <c r="P9" s="1037" t="s">
        <v>4079</v>
      </c>
      <c r="Q9" s="58"/>
      <c r="R9" s="58"/>
      <c r="S9" s="58"/>
      <c r="T9" s="58"/>
      <c r="U9" s="58"/>
      <c r="V9" s="58"/>
      <c r="W9" s="58"/>
      <c r="X9" s="59"/>
      <c r="Y9" s="1021">
        <v>7.0</v>
      </c>
      <c r="Z9" s="1032" t="s">
        <v>4082</v>
      </c>
      <c r="AA9" s="58"/>
      <c r="AB9" s="58"/>
      <c r="AC9" s="58"/>
      <c r="AD9" s="58"/>
      <c r="AE9" s="58"/>
      <c r="AF9" s="58"/>
      <c r="AG9" s="58"/>
      <c r="AH9" s="58"/>
      <c r="AI9" s="58"/>
      <c r="AJ9" s="58"/>
      <c r="AK9" s="59"/>
      <c r="AL9" s="546"/>
      <c r="AM9" s="546"/>
      <c r="AN9" s="975"/>
      <c r="AO9" s="975"/>
    </row>
    <row r="10" ht="43.5" customHeight="1">
      <c r="A10" s="27"/>
      <c r="B10" s="347"/>
      <c r="C10" s="347"/>
      <c r="D10" s="347"/>
      <c r="E10" s="347"/>
      <c r="F10" s="78"/>
      <c r="G10" s="1030" t="s">
        <v>4083</v>
      </c>
      <c r="H10" s="58"/>
      <c r="I10" s="58"/>
      <c r="J10" s="58"/>
      <c r="K10" s="58"/>
      <c r="L10" s="58"/>
      <c r="M10" s="58"/>
      <c r="N10" s="58"/>
      <c r="O10" s="59"/>
      <c r="P10" s="1034" t="s">
        <v>4084</v>
      </c>
      <c r="Q10" s="58"/>
      <c r="R10" s="58"/>
      <c r="S10" s="58"/>
      <c r="T10" s="58"/>
      <c r="U10" s="58"/>
      <c r="V10" s="58"/>
      <c r="W10" s="58"/>
      <c r="X10" s="59"/>
      <c r="Y10" s="1021">
        <v>7.0</v>
      </c>
      <c r="Z10" s="1032" t="s">
        <v>4085</v>
      </c>
      <c r="AA10" s="58"/>
      <c r="AB10" s="58"/>
      <c r="AC10" s="58"/>
      <c r="AD10" s="58"/>
      <c r="AE10" s="58"/>
      <c r="AF10" s="58"/>
      <c r="AG10" s="58"/>
      <c r="AH10" s="58"/>
      <c r="AI10" s="58"/>
      <c r="AJ10" s="58"/>
      <c r="AK10" s="59"/>
      <c r="AL10" s="546"/>
      <c r="AM10" s="546"/>
      <c r="AN10" s="975"/>
      <c r="AO10" s="975"/>
    </row>
    <row r="11" ht="43.5" customHeight="1">
      <c r="A11" s="27"/>
      <c r="B11" s="347"/>
      <c r="C11" s="347"/>
      <c r="D11" s="347"/>
      <c r="E11" s="347"/>
      <c r="F11" s="78"/>
      <c r="G11" s="1030" t="s">
        <v>4086</v>
      </c>
      <c r="H11" s="58"/>
      <c r="I11" s="58"/>
      <c r="J11" s="58"/>
      <c r="K11" s="58"/>
      <c r="L11" s="58"/>
      <c r="M11" s="58"/>
      <c r="N11" s="58"/>
      <c r="O11" s="59"/>
      <c r="P11" s="1037" t="s">
        <v>4087</v>
      </c>
      <c r="Q11" s="58"/>
      <c r="R11" s="58"/>
      <c r="S11" s="58"/>
      <c r="T11" s="58"/>
      <c r="U11" s="58"/>
      <c r="V11" s="58"/>
      <c r="W11" s="58"/>
      <c r="X11" s="59"/>
      <c r="Y11" s="1021">
        <v>7.0</v>
      </c>
      <c r="Z11" s="1032" t="s">
        <v>4088</v>
      </c>
      <c r="AA11" s="58"/>
      <c r="AB11" s="58"/>
      <c r="AC11" s="58"/>
      <c r="AD11" s="58"/>
      <c r="AE11" s="58"/>
      <c r="AF11" s="58"/>
      <c r="AG11" s="58"/>
      <c r="AH11" s="58"/>
      <c r="AI11" s="58"/>
      <c r="AJ11" s="58"/>
      <c r="AK11" s="59"/>
      <c r="AL11" s="546"/>
      <c r="AM11" s="546"/>
      <c r="AN11" s="975"/>
      <c r="AO11" s="975"/>
    </row>
    <row r="12" ht="59.25" customHeight="1">
      <c r="A12" s="27"/>
      <c r="B12" s="347"/>
      <c r="C12" s="347"/>
      <c r="D12" s="347"/>
      <c r="E12" s="347"/>
      <c r="F12" s="78"/>
      <c r="G12" s="1030" t="s">
        <v>4089</v>
      </c>
      <c r="H12" s="58"/>
      <c r="I12" s="58"/>
      <c r="J12" s="58"/>
      <c r="K12" s="58"/>
      <c r="L12" s="58"/>
      <c r="M12" s="58"/>
      <c r="N12" s="58"/>
      <c r="O12" s="59"/>
      <c r="P12" s="1037" t="s">
        <v>4087</v>
      </c>
      <c r="Q12" s="58"/>
      <c r="R12" s="58"/>
      <c r="S12" s="58"/>
      <c r="T12" s="58"/>
      <c r="U12" s="58"/>
      <c r="V12" s="58"/>
      <c r="W12" s="58"/>
      <c r="X12" s="59"/>
      <c r="Y12" s="1021">
        <v>1.0</v>
      </c>
      <c r="Z12" s="1032" t="s">
        <v>4090</v>
      </c>
      <c r="AA12" s="58"/>
      <c r="AB12" s="58"/>
      <c r="AC12" s="58"/>
      <c r="AD12" s="58"/>
      <c r="AE12" s="58"/>
      <c r="AF12" s="58"/>
      <c r="AG12" s="58"/>
      <c r="AH12" s="58"/>
      <c r="AI12" s="58"/>
      <c r="AJ12" s="58"/>
      <c r="AK12" s="59"/>
      <c r="AL12" s="546"/>
      <c r="AM12" s="546"/>
      <c r="AN12" s="975"/>
      <c r="AO12" s="975"/>
    </row>
    <row r="13" ht="43.5" customHeight="1">
      <c r="A13" s="27"/>
      <c r="B13" s="347"/>
      <c r="C13" s="347"/>
      <c r="D13" s="347"/>
      <c r="E13" s="347"/>
      <c r="F13" s="78"/>
      <c r="G13" s="1030" t="s">
        <v>4091</v>
      </c>
      <c r="H13" s="58"/>
      <c r="I13" s="58"/>
      <c r="J13" s="58"/>
      <c r="K13" s="58"/>
      <c r="L13" s="58"/>
      <c r="M13" s="58"/>
      <c r="N13" s="58"/>
      <c r="O13" s="59"/>
      <c r="P13" s="1037" t="s">
        <v>4087</v>
      </c>
      <c r="Q13" s="58"/>
      <c r="R13" s="58"/>
      <c r="S13" s="58"/>
      <c r="T13" s="58"/>
      <c r="U13" s="58"/>
      <c r="V13" s="58"/>
      <c r="W13" s="58"/>
      <c r="X13" s="59"/>
      <c r="Y13" s="1021">
        <v>7.0</v>
      </c>
      <c r="Z13" s="1032" t="s">
        <v>4092</v>
      </c>
      <c r="AA13" s="58"/>
      <c r="AB13" s="58"/>
      <c r="AC13" s="58"/>
      <c r="AD13" s="58"/>
      <c r="AE13" s="58"/>
      <c r="AF13" s="58"/>
      <c r="AG13" s="58"/>
      <c r="AH13" s="58"/>
      <c r="AI13" s="58"/>
      <c r="AJ13" s="58"/>
      <c r="AK13" s="59"/>
      <c r="AL13" s="546"/>
      <c r="AM13" s="546"/>
      <c r="AN13" s="975"/>
      <c r="AO13" s="975"/>
    </row>
    <row r="14" ht="43.5" customHeight="1">
      <c r="A14" s="27"/>
      <c r="B14" s="347"/>
      <c r="C14" s="347"/>
      <c r="D14" s="347"/>
      <c r="E14" s="347"/>
      <c r="F14" s="78"/>
      <c r="G14" s="1039" t="s">
        <v>4093</v>
      </c>
      <c r="H14" s="58"/>
      <c r="I14" s="58"/>
      <c r="J14" s="58"/>
      <c r="K14" s="58"/>
      <c r="L14" s="58"/>
      <c r="M14" s="58"/>
      <c r="N14" s="58"/>
      <c r="O14" s="59"/>
      <c r="P14" s="1037" t="s">
        <v>4094</v>
      </c>
      <c r="Q14" s="58"/>
      <c r="R14" s="58"/>
      <c r="S14" s="58"/>
      <c r="T14" s="58"/>
      <c r="U14" s="58"/>
      <c r="V14" s="58"/>
      <c r="W14" s="58"/>
      <c r="X14" s="59"/>
      <c r="Y14" s="1021">
        <v>7.0</v>
      </c>
      <c r="Z14" s="1032" t="s">
        <v>4095</v>
      </c>
      <c r="AA14" s="58"/>
      <c r="AB14" s="58"/>
      <c r="AC14" s="58"/>
      <c r="AD14" s="58"/>
      <c r="AE14" s="58"/>
      <c r="AF14" s="58"/>
      <c r="AG14" s="58"/>
      <c r="AH14" s="58"/>
      <c r="AI14" s="58"/>
      <c r="AJ14" s="58"/>
      <c r="AK14" s="59"/>
      <c r="AL14" s="546"/>
      <c r="AM14" s="546"/>
      <c r="AN14" s="975"/>
      <c r="AO14" s="975"/>
    </row>
    <row r="15" ht="43.5" customHeight="1">
      <c r="A15" s="27"/>
      <c r="B15" s="347"/>
      <c r="C15" s="347"/>
      <c r="D15" s="347"/>
      <c r="E15" s="347"/>
      <c r="F15" s="78"/>
      <c r="G15" s="1040" t="s">
        <v>4096</v>
      </c>
      <c r="H15" s="58"/>
      <c r="I15" s="58"/>
      <c r="J15" s="58"/>
      <c r="K15" s="58"/>
      <c r="L15" s="58"/>
      <c r="M15" s="58"/>
      <c r="N15" s="58"/>
      <c r="O15" s="59"/>
      <c r="P15" s="1037" t="s">
        <v>4087</v>
      </c>
      <c r="Q15" s="58"/>
      <c r="R15" s="58"/>
      <c r="S15" s="58"/>
      <c r="T15" s="58"/>
      <c r="U15" s="58"/>
      <c r="V15" s="58"/>
      <c r="W15" s="58"/>
      <c r="X15" s="59"/>
      <c r="Y15" s="1021">
        <v>7.0</v>
      </c>
      <c r="Z15" s="1032" t="s">
        <v>4097</v>
      </c>
      <c r="AA15" s="58"/>
      <c r="AB15" s="58"/>
      <c r="AC15" s="58"/>
      <c r="AD15" s="58"/>
      <c r="AE15" s="58"/>
      <c r="AF15" s="58"/>
      <c r="AG15" s="58"/>
      <c r="AH15" s="58"/>
      <c r="AI15" s="58"/>
      <c r="AJ15" s="58"/>
      <c r="AK15" s="59"/>
      <c r="AL15" s="546"/>
      <c r="AM15" s="546"/>
      <c r="AN15" s="975"/>
      <c r="AO15" s="975"/>
    </row>
    <row r="16" ht="43.5" customHeight="1">
      <c r="A16" s="27"/>
      <c r="B16" s="347"/>
      <c r="C16" s="347"/>
      <c r="D16" s="347"/>
      <c r="E16" s="347"/>
      <c r="F16" s="78"/>
      <c r="G16" s="1041" t="s">
        <v>4098</v>
      </c>
      <c r="H16" s="58"/>
      <c r="I16" s="58"/>
      <c r="J16" s="58"/>
      <c r="K16" s="58"/>
      <c r="L16" s="58"/>
      <c r="M16" s="58"/>
      <c r="N16" s="58"/>
      <c r="O16" s="59"/>
      <c r="P16" s="1034" t="s">
        <v>4099</v>
      </c>
      <c r="Q16" s="58"/>
      <c r="R16" s="58"/>
      <c r="S16" s="58"/>
      <c r="T16" s="58"/>
      <c r="U16" s="58"/>
      <c r="V16" s="58"/>
      <c r="W16" s="58"/>
      <c r="X16" s="59"/>
      <c r="Y16" s="1021">
        <v>1.0</v>
      </c>
      <c r="Z16" s="1032" t="s">
        <v>4100</v>
      </c>
      <c r="AA16" s="58"/>
      <c r="AB16" s="58"/>
      <c r="AC16" s="58"/>
      <c r="AD16" s="58"/>
      <c r="AE16" s="58"/>
      <c r="AF16" s="58"/>
      <c r="AG16" s="58"/>
      <c r="AH16" s="58"/>
      <c r="AI16" s="58"/>
      <c r="AJ16" s="58"/>
      <c r="AK16" s="59"/>
      <c r="AL16" s="546"/>
      <c r="AM16" s="546"/>
      <c r="AN16" s="975"/>
      <c r="AO16" s="975"/>
    </row>
    <row r="17" ht="60.0" customHeight="1">
      <c r="A17" s="27"/>
      <c r="B17" s="347"/>
      <c r="C17" s="347"/>
      <c r="D17" s="347"/>
      <c r="E17" s="347"/>
      <c r="F17" s="78"/>
      <c r="G17" s="1042" t="s">
        <v>4101</v>
      </c>
      <c r="H17" s="202"/>
      <c r="I17" s="202"/>
      <c r="J17" s="202"/>
      <c r="K17" s="202"/>
      <c r="L17" s="202"/>
      <c r="M17" s="202"/>
      <c r="N17" s="202"/>
      <c r="O17" s="203"/>
      <c r="P17" s="1043" t="s">
        <v>4102</v>
      </c>
      <c r="Q17" s="1026"/>
      <c r="R17" s="1026"/>
      <c r="S17" s="1026"/>
      <c r="T17" s="1026"/>
      <c r="U17" s="1026"/>
      <c r="V17" s="1026"/>
      <c r="W17" s="1026"/>
      <c r="X17" s="1027"/>
      <c r="Y17" s="1028">
        <v>1.0</v>
      </c>
      <c r="Z17" s="1029" t="s">
        <v>4103</v>
      </c>
      <c r="AA17" s="1026"/>
      <c r="AB17" s="1026"/>
      <c r="AC17" s="1026"/>
      <c r="AD17" s="1026"/>
      <c r="AE17" s="1026"/>
      <c r="AF17" s="1026"/>
      <c r="AG17" s="1026"/>
      <c r="AH17" s="1026"/>
      <c r="AI17" s="1026"/>
      <c r="AJ17" s="1026"/>
      <c r="AK17" s="1027"/>
      <c r="AL17" s="546"/>
      <c r="AM17" s="546"/>
      <c r="AN17" s="975"/>
      <c r="AO17" s="975"/>
    </row>
    <row r="18" ht="60.0" customHeight="1">
      <c r="A18" s="27"/>
      <c r="B18" s="347"/>
      <c r="C18" s="347"/>
      <c r="D18" s="347"/>
      <c r="E18" s="347"/>
      <c r="F18" s="78"/>
      <c r="G18" s="1042" t="s">
        <v>4104</v>
      </c>
      <c r="H18" s="202"/>
      <c r="I18" s="202"/>
      <c r="J18" s="202"/>
      <c r="K18" s="202"/>
      <c r="L18" s="202"/>
      <c r="M18" s="202"/>
      <c r="N18" s="202"/>
      <c r="O18" s="203"/>
      <c r="P18" s="1043"/>
      <c r="Q18" s="1026"/>
      <c r="R18" s="1026"/>
      <c r="S18" s="1026"/>
      <c r="T18" s="1026"/>
      <c r="U18" s="1026"/>
      <c r="V18" s="1026"/>
      <c r="W18" s="1026"/>
      <c r="X18" s="1027"/>
      <c r="Y18" s="1028">
        <v>1.0</v>
      </c>
      <c r="Z18" s="1029" t="s">
        <v>4105</v>
      </c>
      <c r="AA18" s="1026"/>
      <c r="AB18" s="1026"/>
      <c r="AC18" s="1026"/>
      <c r="AD18" s="1026"/>
      <c r="AE18" s="1026"/>
      <c r="AF18" s="1026"/>
      <c r="AG18" s="1026"/>
      <c r="AH18" s="1026"/>
      <c r="AI18" s="1026"/>
      <c r="AJ18" s="1026"/>
      <c r="AK18" s="1027"/>
      <c r="AL18" s="546"/>
      <c r="AM18" s="546"/>
      <c r="AN18" s="975"/>
      <c r="AO18" s="975"/>
    </row>
    <row r="19" ht="43.5" customHeight="1">
      <c r="A19" s="27"/>
      <c r="B19" s="347"/>
      <c r="C19" s="347"/>
      <c r="D19" s="347"/>
      <c r="E19" s="347"/>
      <c r="F19" s="78"/>
      <c r="G19" s="1041" t="s">
        <v>4106</v>
      </c>
      <c r="H19" s="58"/>
      <c r="I19" s="58"/>
      <c r="J19" s="58"/>
      <c r="K19" s="58"/>
      <c r="L19" s="58"/>
      <c r="M19" s="58"/>
      <c r="N19" s="58"/>
      <c r="O19" s="59"/>
      <c r="P19" s="1034" t="s">
        <v>4107</v>
      </c>
      <c r="Q19" s="58"/>
      <c r="R19" s="58"/>
      <c r="S19" s="58"/>
      <c r="T19" s="58"/>
      <c r="U19" s="58"/>
      <c r="V19" s="58"/>
      <c r="W19" s="58"/>
      <c r="X19" s="59"/>
      <c r="Y19" s="1021"/>
      <c r="Z19" s="1032" t="s">
        <v>4108</v>
      </c>
      <c r="AA19" s="58"/>
      <c r="AB19" s="58"/>
      <c r="AC19" s="58"/>
      <c r="AD19" s="58"/>
      <c r="AE19" s="58"/>
      <c r="AF19" s="58"/>
      <c r="AG19" s="58"/>
      <c r="AH19" s="58"/>
      <c r="AI19" s="58"/>
      <c r="AJ19" s="58"/>
      <c r="AK19" s="59"/>
      <c r="AL19" s="546"/>
      <c r="AM19" s="546"/>
      <c r="AN19" s="975"/>
      <c r="AO19" s="975"/>
    </row>
    <row r="20" ht="43.5" customHeight="1">
      <c r="A20" s="27"/>
      <c r="B20" s="347"/>
      <c r="C20" s="347"/>
      <c r="D20" s="347"/>
      <c r="E20" s="347"/>
      <c r="F20" s="78"/>
      <c r="G20" s="1044" t="s">
        <v>4109</v>
      </c>
      <c r="H20" s="58"/>
      <c r="I20" s="58"/>
      <c r="J20" s="58"/>
      <c r="K20" s="58"/>
      <c r="L20" s="58"/>
      <c r="M20" s="58"/>
      <c r="N20" s="58"/>
      <c r="O20" s="59"/>
      <c r="P20" s="8"/>
      <c r="Q20" s="8"/>
      <c r="R20" s="8"/>
      <c r="S20" s="8"/>
      <c r="T20" s="8"/>
      <c r="U20" s="8"/>
      <c r="V20" s="8"/>
      <c r="W20" s="8"/>
      <c r="X20" s="8"/>
      <c r="Y20" s="1018"/>
      <c r="Z20" s="8"/>
      <c r="AA20" s="8"/>
      <c r="AB20" s="8"/>
      <c r="AC20" s="8"/>
      <c r="AD20" s="8"/>
      <c r="AE20" s="8"/>
      <c r="AF20" s="8"/>
      <c r="AG20" s="8"/>
      <c r="AH20" s="8"/>
      <c r="AI20" s="8"/>
      <c r="AJ20" s="8"/>
      <c r="AK20" s="8"/>
      <c r="AL20" s="546"/>
      <c r="AM20" s="546"/>
      <c r="AN20" s="975"/>
      <c r="AO20" s="975"/>
    </row>
    <row r="21" ht="43.5" customHeight="1">
      <c r="A21" s="27"/>
      <c r="B21" s="347"/>
      <c r="C21" s="347"/>
      <c r="D21" s="347"/>
      <c r="E21" s="347"/>
      <c r="F21" s="78"/>
      <c r="G21" s="27"/>
      <c r="H21" s="975"/>
      <c r="I21" s="975"/>
      <c r="J21" s="975"/>
      <c r="K21" s="975"/>
      <c r="L21" s="975"/>
      <c r="M21" s="975"/>
      <c r="N21" s="975"/>
      <c r="O21" s="975"/>
      <c r="P21" s="8"/>
      <c r="Q21" s="8"/>
      <c r="R21" s="8"/>
      <c r="S21" s="8"/>
      <c r="T21" s="8"/>
      <c r="U21" s="8"/>
      <c r="V21" s="8"/>
      <c r="W21" s="8"/>
      <c r="X21" s="8"/>
      <c r="Y21" s="1018"/>
      <c r="Z21" s="8"/>
      <c r="AA21" s="8"/>
      <c r="AB21" s="8"/>
      <c r="AC21" s="8"/>
      <c r="AD21" s="8"/>
      <c r="AE21" s="8"/>
      <c r="AF21" s="8"/>
      <c r="AG21" s="8"/>
      <c r="AH21" s="8"/>
      <c r="AI21" s="8"/>
      <c r="AJ21" s="8"/>
      <c r="AK21" s="8"/>
      <c r="AL21" s="975"/>
      <c r="AM21" s="975"/>
      <c r="AN21" s="975"/>
      <c r="AO21" s="975"/>
    </row>
    <row r="22" ht="43.5" customHeight="1">
      <c r="A22" s="27"/>
      <c r="B22" s="347"/>
      <c r="C22" s="347"/>
      <c r="D22" s="347"/>
      <c r="E22" s="347"/>
      <c r="F22" s="78"/>
      <c r="G22" s="27"/>
      <c r="H22" s="975"/>
      <c r="I22" s="975"/>
      <c r="J22" s="975"/>
      <c r="K22" s="975"/>
      <c r="L22" s="975"/>
      <c r="M22" s="975"/>
      <c r="N22" s="975"/>
      <c r="O22" s="975"/>
      <c r="P22" s="8"/>
      <c r="Q22" s="8"/>
      <c r="R22" s="8"/>
      <c r="S22" s="8"/>
      <c r="T22" s="8"/>
      <c r="U22" s="8"/>
      <c r="V22" s="8"/>
      <c r="W22" s="8"/>
      <c r="X22" s="8"/>
      <c r="Y22" s="1018"/>
      <c r="Z22" s="8"/>
      <c r="AA22" s="8"/>
      <c r="AB22" s="8"/>
      <c r="AC22" s="8"/>
      <c r="AD22" s="8"/>
      <c r="AE22" s="8"/>
      <c r="AF22" s="8"/>
      <c r="AG22" s="8"/>
      <c r="AH22" s="8"/>
      <c r="AI22" s="8"/>
      <c r="AJ22" s="8"/>
      <c r="AK22" s="8"/>
      <c r="AL22" s="975"/>
      <c r="AM22" s="975"/>
      <c r="AN22" s="975"/>
      <c r="AO22" s="975"/>
    </row>
    <row r="23" ht="43.5" customHeight="1">
      <c r="A23" s="27"/>
      <c r="B23" s="347"/>
      <c r="C23" s="347"/>
      <c r="D23" s="347"/>
      <c r="E23" s="347"/>
      <c r="F23" s="78"/>
      <c r="G23" s="27"/>
      <c r="H23" s="975"/>
      <c r="I23" s="975"/>
      <c r="J23" s="975"/>
      <c r="K23" s="975"/>
      <c r="L23" s="975"/>
      <c r="M23" s="975"/>
      <c r="N23" s="975"/>
      <c r="O23" s="975"/>
      <c r="P23" s="975"/>
      <c r="Q23" s="975"/>
      <c r="R23" s="975"/>
      <c r="S23" s="975"/>
      <c r="T23" s="975"/>
      <c r="U23" s="975"/>
      <c r="V23" s="975"/>
      <c r="W23" s="975"/>
      <c r="X23" s="975"/>
      <c r="Y23" s="975"/>
      <c r="Z23" s="975"/>
      <c r="AA23" s="975"/>
      <c r="AB23" s="975"/>
      <c r="AC23" s="975"/>
      <c r="AD23" s="975"/>
      <c r="AE23" s="975"/>
      <c r="AF23" s="975"/>
      <c r="AG23" s="975"/>
      <c r="AH23" s="975"/>
      <c r="AI23" s="975"/>
      <c r="AJ23" s="975"/>
      <c r="AK23" s="975"/>
      <c r="AL23" s="975"/>
      <c r="AM23" s="975"/>
      <c r="AN23" s="975"/>
      <c r="AO23" s="975"/>
    </row>
    <row r="24" ht="43.5" customHeight="1">
      <c r="A24" s="27"/>
      <c r="B24" s="27"/>
      <c r="C24" s="27"/>
      <c r="D24" s="27"/>
      <c r="E24" s="27"/>
      <c r="F24" s="78"/>
      <c r="G24" s="27"/>
      <c r="H24" s="975"/>
      <c r="I24" s="975"/>
      <c r="J24" s="975"/>
      <c r="K24" s="975"/>
      <c r="L24" s="975"/>
      <c r="M24" s="975"/>
      <c r="N24" s="975"/>
      <c r="O24" s="975"/>
      <c r="P24" s="975"/>
      <c r="Q24" s="975"/>
      <c r="R24" s="975"/>
      <c r="S24" s="975"/>
      <c r="T24" s="975"/>
      <c r="U24" s="975"/>
      <c r="V24" s="975"/>
      <c r="W24" s="975"/>
      <c r="X24" s="975"/>
      <c r="Y24" s="975"/>
      <c r="Z24" s="975"/>
      <c r="AA24" s="975"/>
      <c r="AB24" s="975"/>
      <c r="AC24" s="975"/>
      <c r="AD24" s="975"/>
      <c r="AE24" s="975"/>
      <c r="AF24" s="975"/>
      <c r="AG24" s="975"/>
      <c r="AH24" s="975"/>
      <c r="AI24" s="975"/>
      <c r="AJ24" s="975"/>
      <c r="AK24" s="975"/>
      <c r="AL24" s="975"/>
      <c r="AM24" s="975"/>
      <c r="AN24" s="975"/>
      <c r="AO24" s="975"/>
    </row>
    <row r="25" ht="43.5" customHeight="1">
      <c r="A25" s="27"/>
      <c r="B25" s="27"/>
      <c r="C25" s="27"/>
      <c r="D25" s="27"/>
      <c r="E25" s="27"/>
      <c r="F25" s="78"/>
      <c r="G25" s="27"/>
      <c r="H25" s="975"/>
      <c r="I25" s="975"/>
      <c r="J25" s="975"/>
      <c r="K25" s="975"/>
      <c r="L25" s="975"/>
      <c r="M25" s="975"/>
      <c r="N25" s="975"/>
      <c r="O25" s="975"/>
      <c r="P25" s="975"/>
      <c r="Q25" s="975"/>
      <c r="R25" s="975"/>
      <c r="S25" s="975"/>
      <c r="T25" s="975"/>
      <c r="U25" s="975"/>
      <c r="V25" s="975"/>
      <c r="W25" s="975"/>
      <c r="X25" s="975"/>
      <c r="Y25" s="975"/>
      <c r="Z25" s="975"/>
      <c r="AA25" s="975"/>
      <c r="AB25" s="975"/>
      <c r="AC25" s="975"/>
      <c r="AD25" s="975"/>
      <c r="AE25" s="975"/>
      <c r="AF25" s="975"/>
      <c r="AG25" s="975"/>
      <c r="AH25" s="975"/>
      <c r="AI25" s="975"/>
      <c r="AJ25" s="975"/>
      <c r="AK25" s="975"/>
      <c r="AL25" s="975"/>
      <c r="AM25" s="975"/>
      <c r="AN25" s="975"/>
      <c r="AO25" s="975"/>
    </row>
    <row r="26" ht="43.5" customHeight="1">
      <c r="A26" s="27"/>
      <c r="B26" s="27"/>
      <c r="C26" s="27"/>
      <c r="D26" s="27"/>
      <c r="E26" s="27"/>
      <c r="F26" s="78"/>
      <c r="G26" s="27"/>
      <c r="H26" s="975"/>
      <c r="I26" s="975"/>
      <c r="J26" s="975"/>
      <c r="K26" s="975"/>
      <c r="L26" s="975"/>
      <c r="M26" s="975"/>
      <c r="N26" s="975"/>
      <c r="O26" s="975"/>
      <c r="P26" s="975"/>
      <c r="Q26" s="975"/>
      <c r="R26" s="975"/>
      <c r="S26" s="975"/>
      <c r="T26" s="975"/>
      <c r="U26" s="975"/>
      <c r="V26" s="975"/>
      <c r="W26" s="975"/>
      <c r="X26" s="975"/>
      <c r="Y26" s="975"/>
      <c r="Z26" s="975"/>
      <c r="AA26" s="975"/>
      <c r="AB26" s="975"/>
      <c r="AC26" s="975"/>
      <c r="AD26" s="975"/>
      <c r="AE26" s="975"/>
      <c r="AF26" s="975"/>
      <c r="AG26" s="975"/>
      <c r="AH26" s="975"/>
      <c r="AI26" s="975"/>
      <c r="AJ26" s="975"/>
      <c r="AK26" s="975"/>
      <c r="AL26" s="975"/>
      <c r="AM26" s="975"/>
      <c r="AN26" s="975"/>
      <c r="AO26" s="975"/>
    </row>
    <row r="27" ht="43.5" customHeight="1">
      <c r="A27" s="27"/>
      <c r="B27" s="27"/>
      <c r="C27" s="27"/>
      <c r="D27" s="27"/>
      <c r="E27" s="27"/>
      <c r="F27" s="78"/>
      <c r="G27" s="27"/>
      <c r="H27" s="975"/>
      <c r="I27" s="975"/>
      <c r="J27" s="975"/>
      <c r="K27" s="975"/>
      <c r="L27" s="975"/>
      <c r="M27" s="975"/>
      <c r="N27" s="975"/>
      <c r="O27" s="975"/>
      <c r="P27" s="975"/>
      <c r="Q27" s="975"/>
      <c r="R27" s="975"/>
      <c r="S27" s="975"/>
      <c r="T27" s="975"/>
      <c r="U27" s="975"/>
      <c r="V27" s="975"/>
      <c r="W27" s="975"/>
      <c r="X27" s="975"/>
      <c r="Y27" s="975"/>
      <c r="Z27" s="975"/>
      <c r="AA27" s="975"/>
      <c r="AB27" s="975"/>
      <c r="AC27" s="975"/>
      <c r="AD27" s="975"/>
      <c r="AE27" s="975"/>
      <c r="AF27" s="975"/>
      <c r="AG27" s="975"/>
      <c r="AH27" s="975"/>
      <c r="AI27" s="975"/>
      <c r="AJ27" s="975"/>
      <c r="AK27" s="975"/>
      <c r="AL27" s="975"/>
      <c r="AM27" s="975"/>
      <c r="AN27" s="975"/>
      <c r="AO27" s="975"/>
    </row>
    <row r="28" ht="43.5" customHeight="1">
      <c r="A28" s="27"/>
      <c r="B28" s="27"/>
      <c r="C28" s="27"/>
      <c r="D28" s="27"/>
      <c r="E28" s="27"/>
      <c r="F28" s="78"/>
      <c r="G28" s="27"/>
      <c r="H28" s="975"/>
      <c r="I28" s="975"/>
      <c r="J28" s="975"/>
      <c r="K28" s="975"/>
      <c r="L28" s="975"/>
      <c r="M28" s="975"/>
      <c r="N28" s="975"/>
      <c r="O28" s="975"/>
      <c r="P28" s="975"/>
      <c r="Q28" s="975"/>
      <c r="R28" s="975"/>
      <c r="S28" s="975"/>
      <c r="T28" s="975"/>
      <c r="U28" s="975"/>
      <c r="V28" s="975"/>
      <c r="W28" s="975"/>
      <c r="X28" s="975"/>
      <c r="Y28" s="975"/>
      <c r="Z28" s="975"/>
      <c r="AA28" s="975"/>
      <c r="AB28" s="975"/>
      <c r="AC28" s="975"/>
      <c r="AD28" s="975"/>
      <c r="AE28" s="975"/>
      <c r="AF28" s="975"/>
      <c r="AG28" s="975"/>
      <c r="AH28" s="975"/>
      <c r="AI28" s="975"/>
      <c r="AJ28" s="975"/>
      <c r="AK28" s="975"/>
      <c r="AL28" s="975"/>
      <c r="AM28" s="975"/>
      <c r="AN28" s="975"/>
      <c r="AO28" s="975"/>
    </row>
    <row r="29" ht="43.5" customHeight="1">
      <c r="A29" s="27"/>
      <c r="B29" s="27"/>
      <c r="C29" s="27"/>
      <c r="D29" s="27"/>
      <c r="E29" s="27"/>
      <c r="F29" s="78"/>
      <c r="G29" s="27"/>
      <c r="H29" s="975"/>
      <c r="I29" s="975"/>
      <c r="J29" s="975"/>
      <c r="K29" s="975"/>
      <c r="L29" s="975"/>
      <c r="M29" s="975"/>
      <c r="N29" s="975"/>
      <c r="O29" s="975"/>
      <c r="P29" s="975"/>
      <c r="Q29" s="975"/>
      <c r="R29" s="975"/>
      <c r="S29" s="975"/>
      <c r="T29" s="975"/>
      <c r="U29" s="975"/>
      <c r="V29" s="975"/>
      <c r="W29" s="975"/>
      <c r="X29" s="975"/>
      <c r="Y29" s="975"/>
      <c r="Z29" s="975"/>
      <c r="AA29" s="975"/>
      <c r="AB29" s="975"/>
      <c r="AC29" s="975"/>
      <c r="AD29" s="975"/>
      <c r="AE29" s="975"/>
      <c r="AF29" s="975"/>
      <c r="AG29" s="975"/>
      <c r="AH29" s="975"/>
      <c r="AI29" s="975"/>
      <c r="AJ29" s="975"/>
      <c r="AK29" s="975"/>
      <c r="AL29" s="975"/>
      <c r="AM29" s="975"/>
      <c r="AN29" s="975"/>
      <c r="AO29" s="975"/>
    </row>
    <row r="30" ht="43.5" customHeight="1">
      <c r="A30" s="27"/>
      <c r="B30" s="27"/>
      <c r="C30" s="27"/>
      <c r="D30" s="27"/>
      <c r="E30" s="27"/>
      <c r="F30" s="78"/>
      <c r="G30" s="27"/>
      <c r="H30" s="975"/>
      <c r="I30" s="975"/>
      <c r="J30" s="975"/>
      <c r="K30" s="975"/>
      <c r="L30" s="975"/>
      <c r="M30" s="975"/>
      <c r="N30" s="975"/>
      <c r="O30" s="975"/>
      <c r="P30" s="975"/>
      <c r="Q30" s="975"/>
      <c r="R30" s="975"/>
      <c r="S30" s="975"/>
      <c r="T30" s="975"/>
      <c r="U30" s="975"/>
      <c r="V30" s="975"/>
      <c r="W30" s="975"/>
      <c r="X30" s="975"/>
      <c r="Y30" s="975"/>
      <c r="Z30" s="975"/>
      <c r="AA30" s="975"/>
      <c r="AB30" s="975"/>
      <c r="AC30" s="975"/>
      <c r="AD30" s="975"/>
      <c r="AE30" s="975"/>
      <c r="AF30" s="975"/>
      <c r="AG30" s="975"/>
      <c r="AH30" s="975"/>
      <c r="AI30" s="975"/>
      <c r="AJ30" s="975"/>
      <c r="AK30" s="975"/>
      <c r="AL30" s="975"/>
      <c r="AM30" s="975"/>
      <c r="AN30" s="975"/>
      <c r="AO30" s="975"/>
    </row>
    <row r="31" ht="43.5" customHeight="1">
      <c r="A31" s="27"/>
      <c r="B31" s="27"/>
      <c r="C31" s="27"/>
      <c r="D31" s="27"/>
      <c r="E31" s="27"/>
      <c r="F31" s="78"/>
      <c r="G31" s="27"/>
      <c r="H31" s="975"/>
      <c r="I31" s="975"/>
      <c r="J31" s="975"/>
      <c r="K31" s="975"/>
      <c r="L31" s="975"/>
      <c r="M31" s="975"/>
      <c r="N31" s="975"/>
      <c r="O31" s="975"/>
      <c r="P31" s="975"/>
      <c r="Q31" s="975"/>
      <c r="R31" s="975"/>
      <c r="S31" s="975"/>
      <c r="T31" s="975"/>
      <c r="U31" s="975"/>
      <c r="V31" s="975"/>
      <c r="W31" s="975"/>
      <c r="X31" s="975"/>
      <c r="Y31" s="975"/>
      <c r="Z31" s="975"/>
      <c r="AA31" s="975"/>
      <c r="AB31" s="975"/>
      <c r="AC31" s="975"/>
      <c r="AD31" s="975"/>
      <c r="AE31" s="975"/>
      <c r="AF31" s="975"/>
      <c r="AG31" s="975"/>
      <c r="AH31" s="975"/>
      <c r="AI31" s="975"/>
      <c r="AJ31" s="975"/>
      <c r="AK31" s="975"/>
      <c r="AL31" s="975"/>
      <c r="AM31" s="975"/>
      <c r="AN31" s="975"/>
      <c r="AO31" s="975"/>
    </row>
    <row r="32" ht="43.5" customHeight="1">
      <c r="A32" s="27"/>
      <c r="B32" s="27"/>
      <c r="C32" s="27"/>
      <c r="D32" s="27"/>
      <c r="E32" s="27"/>
      <c r="F32" s="78"/>
      <c r="G32" s="27"/>
      <c r="H32" s="975"/>
      <c r="I32" s="975"/>
      <c r="J32" s="975"/>
      <c r="K32" s="975"/>
      <c r="L32" s="975"/>
      <c r="M32" s="975"/>
      <c r="N32" s="975"/>
      <c r="O32" s="975"/>
      <c r="P32" s="975"/>
      <c r="Q32" s="975"/>
      <c r="R32" s="975"/>
      <c r="S32" s="975"/>
      <c r="T32" s="975"/>
      <c r="U32" s="975"/>
      <c r="V32" s="975"/>
      <c r="W32" s="975"/>
      <c r="X32" s="975"/>
      <c r="Y32" s="975"/>
      <c r="Z32" s="975"/>
      <c r="AA32" s="975"/>
      <c r="AB32" s="975"/>
      <c r="AC32" s="975"/>
      <c r="AD32" s="975"/>
      <c r="AE32" s="975"/>
      <c r="AF32" s="975"/>
      <c r="AG32" s="975"/>
      <c r="AH32" s="975"/>
      <c r="AI32" s="975"/>
      <c r="AJ32" s="975"/>
      <c r="AK32" s="975"/>
      <c r="AL32" s="975"/>
      <c r="AM32" s="975"/>
      <c r="AN32" s="975"/>
      <c r="AO32" s="975"/>
    </row>
    <row r="33" ht="43.5" customHeight="1">
      <c r="A33" s="27"/>
      <c r="B33" s="27"/>
      <c r="C33" s="27"/>
      <c r="D33" s="27"/>
      <c r="E33" s="27"/>
      <c r="F33" s="78"/>
      <c r="G33" s="27"/>
      <c r="H33" s="975"/>
      <c r="I33" s="975"/>
      <c r="J33" s="975"/>
      <c r="K33" s="975"/>
      <c r="L33" s="975"/>
      <c r="M33" s="975"/>
      <c r="N33" s="975"/>
      <c r="O33" s="975"/>
      <c r="P33" s="975"/>
      <c r="Q33" s="975"/>
      <c r="R33" s="975"/>
      <c r="S33" s="975"/>
      <c r="T33" s="975"/>
      <c r="U33" s="975"/>
      <c r="V33" s="975"/>
      <c r="W33" s="975"/>
      <c r="X33" s="975"/>
      <c r="Y33" s="975"/>
      <c r="Z33" s="975"/>
      <c r="AA33" s="975"/>
      <c r="AB33" s="975"/>
      <c r="AC33" s="975"/>
      <c r="AD33" s="975"/>
      <c r="AE33" s="975"/>
      <c r="AF33" s="975"/>
      <c r="AG33" s="975"/>
      <c r="AH33" s="975"/>
      <c r="AI33" s="975"/>
      <c r="AJ33" s="975"/>
      <c r="AK33" s="975"/>
      <c r="AL33" s="975"/>
      <c r="AM33" s="975"/>
      <c r="AN33" s="975"/>
      <c r="AO33" s="975"/>
    </row>
    <row r="34" ht="43.5" customHeight="1">
      <c r="A34" s="27"/>
      <c r="B34" s="27"/>
      <c r="C34" s="27"/>
      <c r="D34" s="27"/>
      <c r="E34" s="27"/>
      <c r="F34" s="78"/>
      <c r="G34" s="27"/>
      <c r="H34" s="975"/>
      <c r="I34" s="975"/>
      <c r="J34" s="975"/>
      <c r="K34" s="975"/>
      <c r="L34" s="975"/>
      <c r="M34" s="975"/>
      <c r="N34" s="975"/>
      <c r="O34" s="975"/>
      <c r="P34" s="975"/>
      <c r="Q34" s="975"/>
      <c r="R34" s="975"/>
      <c r="S34" s="975"/>
      <c r="T34" s="975"/>
      <c r="U34" s="975"/>
      <c r="V34" s="975"/>
      <c r="W34" s="975"/>
      <c r="X34" s="975"/>
      <c r="Y34" s="975"/>
      <c r="Z34" s="975"/>
      <c r="AA34" s="975"/>
      <c r="AB34" s="975"/>
      <c r="AC34" s="975"/>
      <c r="AD34" s="975"/>
      <c r="AE34" s="975"/>
      <c r="AF34" s="975"/>
      <c r="AG34" s="975"/>
      <c r="AH34" s="975"/>
      <c r="AI34" s="975"/>
      <c r="AJ34" s="975"/>
      <c r="AK34" s="975"/>
      <c r="AL34" s="975"/>
      <c r="AM34" s="975"/>
      <c r="AN34" s="975"/>
      <c r="AO34" s="975"/>
    </row>
    <row r="35" ht="43.5" customHeight="1">
      <c r="A35" s="27"/>
      <c r="B35" s="27"/>
      <c r="C35" s="27"/>
      <c r="D35" s="27"/>
      <c r="E35" s="27"/>
      <c r="F35" s="78"/>
      <c r="G35" s="27"/>
      <c r="H35" s="975"/>
      <c r="I35" s="975"/>
      <c r="J35" s="975"/>
      <c r="K35" s="975"/>
      <c r="L35" s="975"/>
      <c r="M35" s="975"/>
      <c r="N35" s="975"/>
      <c r="O35" s="975"/>
      <c r="P35" s="975"/>
      <c r="Q35" s="975"/>
      <c r="R35" s="975"/>
      <c r="S35" s="975"/>
      <c r="T35" s="975"/>
      <c r="U35" s="975"/>
      <c r="V35" s="975"/>
      <c r="W35" s="975"/>
      <c r="X35" s="975"/>
      <c r="Y35" s="975"/>
      <c r="Z35" s="975"/>
      <c r="AA35" s="975"/>
      <c r="AB35" s="975"/>
      <c r="AC35" s="975"/>
      <c r="AD35" s="975"/>
      <c r="AE35" s="975"/>
      <c r="AF35" s="975"/>
      <c r="AG35" s="975"/>
      <c r="AH35" s="975"/>
      <c r="AI35" s="975"/>
      <c r="AJ35" s="975"/>
      <c r="AK35" s="975"/>
      <c r="AL35" s="975"/>
      <c r="AM35" s="975"/>
      <c r="AN35" s="975"/>
      <c r="AO35" s="975"/>
    </row>
    <row r="36" ht="43.5" customHeight="1">
      <c r="A36" s="27"/>
      <c r="B36" s="27"/>
      <c r="C36" s="27"/>
      <c r="D36" s="27"/>
      <c r="E36" s="27"/>
      <c r="F36" s="78"/>
      <c r="G36" s="27"/>
      <c r="H36" s="975"/>
      <c r="I36" s="975"/>
      <c r="J36" s="975"/>
      <c r="K36" s="975"/>
      <c r="L36" s="975"/>
      <c r="M36" s="975"/>
      <c r="N36" s="975"/>
      <c r="O36" s="975"/>
      <c r="P36" s="975"/>
      <c r="Q36" s="975"/>
      <c r="R36" s="975"/>
      <c r="S36" s="975"/>
      <c r="T36" s="975"/>
      <c r="U36" s="975"/>
      <c r="V36" s="975"/>
      <c r="W36" s="975"/>
      <c r="X36" s="975"/>
      <c r="Y36" s="975"/>
      <c r="Z36" s="975"/>
      <c r="AA36" s="975"/>
      <c r="AB36" s="975"/>
      <c r="AC36" s="975"/>
      <c r="AD36" s="975"/>
      <c r="AE36" s="975"/>
      <c r="AF36" s="975"/>
      <c r="AG36" s="975"/>
      <c r="AH36" s="975"/>
      <c r="AI36" s="975"/>
      <c r="AJ36" s="975"/>
      <c r="AK36" s="975"/>
      <c r="AL36" s="975"/>
      <c r="AM36" s="975"/>
      <c r="AN36" s="975"/>
      <c r="AO36" s="975"/>
    </row>
    <row r="37" ht="43.5" customHeight="1">
      <c r="A37" s="27"/>
      <c r="B37" s="27"/>
      <c r="C37" s="27"/>
      <c r="D37" s="27"/>
      <c r="E37" s="27"/>
      <c r="F37" s="78"/>
      <c r="G37" s="27"/>
      <c r="H37" s="975"/>
      <c r="I37" s="975"/>
      <c r="J37" s="975"/>
      <c r="K37" s="975"/>
      <c r="L37" s="975"/>
      <c r="M37" s="975"/>
      <c r="N37" s="975"/>
      <c r="O37" s="975"/>
      <c r="P37" s="975"/>
      <c r="Q37" s="975"/>
      <c r="R37" s="975"/>
      <c r="S37" s="975"/>
      <c r="T37" s="975"/>
      <c r="U37" s="975"/>
      <c r="V37" s="975"/>
      <c r="W37" s="975"/>
      <c r="X37" s="975"/>
      <c r="Y37" s="975"/>
      <c r="Z37" s="975"/>
      <c r="AA37" s="975"/>
      <c r="AB37" s="975"/>
      <c r="AC37" s="975"/>
      <c r="AD37" s="975"/>
      <c r="AE37" s="975"/>
      <c r="AF37" s="975"/>
      <c r="AG37" s="975"/>
      <c r="AH37" s="975"/>
      <c r="AI37" s="975"/>
      <c r="AJ37" s="975"/>
      <c r="AK37" s="975"/>
      <c r="AL37" s="975"/>
      <c r="AM37" s="975"/>
      <c r="AN37" s="975"/>
      <c r="AO37" s="975"/>
    </row>
    <row r="38" ht="43.5" customHeight="1">
      <c r="A38" s="27"/>
      <c r="B38" s="27"/>
      <c r="C38" s="27"/>
      <c r="D38" s="27"/>
      <c r="E38" s="27"/>
      <c r="F38" s="78"/>
      <c r="G38" s="27"/>
      <c r="H38" s="975"/>
      <c r="I38" s="975"/>
      <c r="J38" s="975"/>
      <c r="K38" s="975"/>
      <c r="L38" s="975"/>
      <c r="M38" s="975"/>
      <c r="N38" s="975"/>
      <c r="O38" s="975"/>
      <c r="P38" s="975"/>
      <c r="Q38" s="975"/>
      <c r="R38" s="975"/>
      <c r="S38" s="975"/>
      <c r="T38" s="975"/>
      <c r="U38" s="975"/>
      <c r="V38" s="975"/>
      <c r="W38" s="975"/>
      <c r="X38" s="975"/>
      <c r="Y38" s="975"/>
      <c r="Z38" s="975"/>
      <c r="AA38" s="975"/>
      <c r="AB38" s="975"/>
      <c r="AC38" s="975"/>
      <c r="AD38" s="975"/>
      <c r="AE38" s="975"/>
      <c r="AF38" s="975"/>
      <c r="AG38" s="975"/>
      <c r="AH38" s="975"/>
      <c r="AI38" s="975"/>
      <c r="AJ38" s="975"/>
      <c r="AK38" s="975"/>
      <c r="AL38" s="975"/>
      <c r="AM38" s="975"/>
      <c r="AN38" s="975"/>
      <c r="AO38" s="975"/>
    </row>
    <row r="39" ht="43.5" customHeight="1">
      <c r="A39" s="27"/>
      <c r="B39" s="27"/>
      <c r="C39" s="27"/>
      <c r="D39" s="27"/>
      <c r="E39" s="27"/>
      <c r="F39" s="78"/>
      <c r="G39" s="27"/>
      <c r="H39" s="975"/>
      <c r="I39" s="975"/>
      <c r="J39" s="975"/>
      <c r="K39" s="975"/>
      <c r="L39" s="975"/>
      <c r="M39" s="975"/>
      <c r="N39" s="975"/>
      <c r="O39" s="975"/>
      <c r="P39" s="975"/>
      <c r="Q39" s="975"/>
      <c r="R39" s="975"/>
      <c r="S39" s="975"/>
      <c r="T39" s="975"/>
      <c r="U39" s="975"/>
      <c r="V39" s="975"/>
      <c r="W39" s="975"/>
      <c r="X39" s="975"/>
      <c r="Y39" s="975"/>
      <c r="Z39" s="975"/>
      <c r="AA39" s="975"/>
      <c r="AB39" s="975"/>
      <c r="AC39" s="975"/>
      <c r="AD39" s="975"/>
      <c r="AE39" s="975"/>
      <c r="AF39" s="975"/>
      <c r="AG39" s="975"/>
      <c r="AH39" s="975"/>
      <c r="AI39" s="975"/>
      <c r="AJ39" s="975"/>
      <c r="AK39" s="975"/>
      <c r="AL39" s="975"/>
      <c r="AM39" s="975"/>
      <c r="AN39" s="975"/>
      <c r="AO39" s="975"/>
    </row>
    <row r="40" ht="43.5" customHeight="1">
      <c r="A40" s="27"/>
      <c r="B40" s="27"/>
      <c r="C40" s="27"/>
      <c r="D40" s="27"/>
      <c r="E40" s="27"/>
      <c r="F40" s="78"/>
      <c r="G40" s="27"/>
      <c r="H40" s="975"/>
      <c r="I40" s="975"/>
      <c r="J40" s="975"/>
      <c r="K40" s="975"/>
      <c r="L40" s="975"/>
      <c r="M40" s="975"/>
      <c r="N40" s="975"/>
      <c r="O40" s="975"/>
      <c r="P40" s="975"/>
      <c r="Q40" s="975"/>
      <c r="R40" s="975"/>
      <c r="S40" s="975"/>
      <c r="T40" s="975"/>
      <c r="U40" s="975"/>
      <c r="V40" s="975"/>
      <c r="W40" s="975"/>
      <c r="X40" s="975"/>
      <c r="Y40" s="975"/>
      <c r="Z40" s="975"/>
      <c r="AA40" s="975"/>
      <c r="AB40" s="975"/>
      <c r="AC40" s="975"/>
      <c r="AD40" s="975"/>
      <c r="AE40" s="975"/>
      <c r="AF40" s="975"/>
      <c r="AG40" s="975"/>
      <c r="AH40" s="975"/>
      <c r="AI40" s="975"/>
      <c r="AJ40" s="975"/>
      <c r="AK40" s="975"/>
      <c r="AL40" s="975"/>
      <c r="AM40" s="975"/>
      <c r="AN40" s="975"/>
      <c r="AO40" s="975"/>
    </row>
    <row r="41" ht="43.5" customHeight="1">
      <c r="A41" s="27"/>
      <c r="B41" s="27"/>
      <c r="C41" s="27"/>
      <c r="D41" s="27"/>
      <c r="E41" s="27"/>
      <c r="F41" s="78"/>
      <c r="G41" s="27"/>
      <c r="H41" s="975"/>
      <c r="I41" s="975"/>
      <c r="J41" s="975"/>
      <c r="K41" s="975"/>
      <c r="L41" s="975"/>
      <c r="M41" s="975"/>
      <c r="N41" s="975"/>
      <c r="O41" s="975"/>
      <c r="P41" s="975"/>
      <c r="Q41" s="975"/>
      <c r="R41" s="975"/>
      <c r="S41" s="975"/>
      <c r="T41" s="975"/>
      <c r="U41" s="975"/>
      <c r="V41" s="975"/>
      <c r="W41" s="975"/>
      <c r="X41" s="975"/>
      <c r="Y41" s="975"/>
      <c r="Z41" s="975"/>
      <c r="AA41" s="975"/>
      <c r="AB41" s="975"/>
      <c r="AC41" s="975"/>
      <c r="AD41" s="975"/>
      <c r="AE41" s="975"/>
      <c r="AF41" s="975"/>
      <c r="AG41" s="975"/>
      <c r="AH41" s="975"/>
      <c r="AI41" s="975"/>
      <c r="AJ41" s="975"/>
      <c r="AK41" s="975"/>
      <c r="AL41" s="975"/>
      <c r="AM41" s="975"/>
      <c r="AN41" s="975"/>
      <c r="AO41" s="975"/>
    </row>
    <row r="42" ht="43.5" customHeight="1">
      <c r="A42" s="27"/>
      <c r="B42" s="27"/>
      <c r="C42" s="27"/>
      <c r="D42" s="27"/>
      <c r="E42" s="27"/>
      <c r="F42" s="78"/>
      <c r="G42" s="27"/>
      <c r="H42" s="975"/>
      <c r="I42" s="975"/>
      <c r="J42" s="975"/>
      <c r="K42" s="975"/>
      <c r="L42" s="975"/>
      <c r="M42" s="975"/>
      <c r="N42" s="975"/>
      <c r="O42" s="975"/>
      <c r="P42" s="975"/>
      <c r="Q42" s="975"/>
      <c r="R42" s="975"/>
      <c r="S42" s="975"/>
      <c r="T42" s="975"/>
      <c r="U42" s="975"/>
      <c r="V42" s="975"/>
      <c r="W42" s="975"/>
      <c r="X42" s="975"/>
      <c r="Y42" s="975"/>
      <c r="Z42" s="975"/>
      <c r="AA42" s="975"/>
      <c r="AB42" s="975"/>
      <c r="AC42" s="975"/>
      <c r="AD42" s="975"/>
      <c r="AE42" s="975"/>
      <c r="AF42" s="975"/>
      <c r="AG42" s="975"/>
      <c r="AH42" s="975"/>
      <c r="AI42" s="975"/>
      <c r="AJ42" s="975"/>
      <c r="AK42" s="975"/>
      <c r="AL42" s="975"/>
      <c r="AM42" s="975"/>
      <c r="AN42" s="975"/>
      <c r="AO42" s="975"/>
    </row>
    <row r="43" ht="43.5" customHeight="1">
      <c r="A43" s="27"/>
      <c r="B43" s="27"/>
      <c r="C43" s="27"/>
      <c r="D43" s="27"/>
      <c r="E43" s="27"/>
      <c r="F43" s="78"/>
      <c r="G43" s="27"/>
      <c r="H43" s="975"/>
      <c r="I43" s="975"/>
      <c r="J43" s="975"/>
      <c r="K43" s="975"/>
      <c r="L43" s="975"/>
      <c r="M43" s="975"/>
      <c r="N43" s="975"/>
      <c r="O43" s="975"/>
      <c r="P43" s="975"/>
      <c r="Q43" s="975"/>
      <c r="R43" s="975"/>
      <c r="S43" s="975"/>
      <c r="T43" s="975"/>
      <c r="U43" s="975"/>
      <c r="V43" s="975"/>
      <c r="W43" s="975"/>
      <c r="X43" s="975"/>
      <c r="Y43" s="975"/>
      <c r="Z43" s="975"/>
      <c r="AA43" s="975"/>
      <c r="AB43" s="975"/>
      <c r="AC43" s="975"/>
      <c r="AD43" s="975"/>
      <c r="AE43" s="975"/>
      <c r="AF43" s="975"/>
      <c r="AG43" s="975"/>
      <c r="AH43" s="975"/>
      <c r="AI43" s="975"/>
      <c r="AJ43" s="975"/>
      <c r="AK43" s="975"/>
      <c r="AL43" s="975"/>
      <c r="AM43" s="975"/>
      <c r="AN43" s="975"/>
      <c r="AO43" s="975"/>
    </row>
    <row r="44" ht="43.5" customHeight="1">
      <c r="A44" s="27"/>
      <c r="B44" s="27"/>
      <c r="C44" s="27"/>
      <c r="D44" s="27"/>
      <c r="E44" s="27"/>
      <c r="F44" s="78"/>
      <c r="G44" s="27"/>
      <c r="H44" s="975"/>
      <c r="I44" s="975"/>
      <c r="J44" s="975"/>
      <c r="K44" s="975"/>
      <c r="L44" s="975"/>
      <c r="M44" s="975"/>
      <c r="N44" s="975"/>
      <c r="O44" s="975"/>
      <c r="P44" s="975"/>
      <c r="Q44" s="975"/>
      <c r="R44" s="975"/>
      <c r="S44" s="975"/>
      <c r="T44" s="975"/>
      <c r="U44" s="975"/>
      <c r="V44" s="975"/>
      <c r="W44" s="975"/>
      <c r="X44" s="975"/>
      <c r="Y44" s="975"/>
      <c r="Z44" s="975"/>
      <c r="AA44" s="975"/>
      <c r="AB44" s="975"/>
      <c r="AC44" s="975"/>
      <c r="AD44" s="975"/>
      <c r="AE44" s="975"/>
      <c r="AF44" s="975"/>
      <c r="AG44" s="975"/>
      <c r="AH44" s="975"/>
      <c r="AI44" s="975"/>
      <c r="AJ44" s="975"/>
      <c r="AK44" s="975"/>
      <c r="AL44" s="975"/>
      <c r="AM44" s="975"/>
      <c r="AN44" s="975"/>
      <c r="AO44" s="975"/>
    </row>
    <row r="45" ht="43.5" customHeight="1">
      <c r="A45" s="27"/>
      <c r="B45" s="27"/>
      <c r="C45" s="27"/>
      <c r="D45" s="27"/>
      <c r="E45" s="27"/>
      <c r="F45" s="78"/>
      <c r="G45" s="27"/>
      <c r="H45" s="975"/>
      <c r="I45" s="975"/>
      <c r="J45" s="975"/>
      <c r="K45" s="975"/>
      <c r="L45" s="975"/>
      <c r="M45" s="975"/>
      <c r="N45" s="975"/>
      <c r="O45" s="975"/>
      <c r="P45" s="975"/>
      <c r="Q45" s="975"/>
      <c r="R45" s="975"/>
      <c r="S45" s="975"/>
      <c r="T45" s="975"/>
      <c r="U45" s="975"/>
      <c r="V45" s="975"/>
      <c r="W45" s="975"/>
      <c r="X45" s="975"/>
      <c r="Y45" s="975"/>
      <c r="Z45" s="975"/>
      <c r="AA45" s="975"/>
      <c r="AB45" s="975"/>
      <c r="AC45" s="975"/>
      <c r="AD45" s="975"/>
      <c r="AE45" s="975"/>
      <c r="AF45" s="975"/>
      <c r="AG45" s="975"/>
      <c r="AH45" s="975"/>
      <c r="AI45" s="975"/>
      <c r="AJ45" s="975"/>
      <c r="AK45" s="975"/>
      <c r="AL45" s="975"/>
      <c r="AM45" s="975"/>
      <c r="AN45" s="975"/>
      <c r="AO45" s="975"/>
    </row>
    <row r="46" ht="43.5" customHeight="1">
      <c r="A46" s="27"/>
      <c r="B46" s="27"/>
      <c r="C46" s="27"/>
      <c r="D46" s="27"/>
      <c r="E46" s="27"/>
      <c r="F46" s="78"/>
      <c r="G46" s="27"/>
      <c r="H46" s="975"/>
      <c r="I46" s="975"/>
      <c r="J46" s="975"/>
      <c r="K46" s="975"/>
      <c r="L46" s="975"/>
      <c r="M46" s="975"/>
      <c r="N46" s="975"/>
      <c r="O46" s="975"/>
      <c r="P46" s="975"/>
      <c r="Q46" s="975"/>
      <c r="R46" s="975"/>
      <c r="S46" s="975"/>
      <c r="T46" s="975"/>
      <c r="U46" s="975"/>
      <c r="V46" s="975"/>
      <c r="W46" s="975"/>
      <c r="X46" s="975"/>
      <c r="Y46" s="975"/>
      <c r="Z46" s="975"/>
      <c r="AA46" s="975"/>
      <c r="AB46" s="975"/>
      <c r="AC46" s="975"/>
      <c r="AD46" s="975"/>
      <c r="AE46" s="975"/>
      <c r="AF46" s="975"/>
      <c r="AG46" s="975"/>
      <c r="AH46" s="975"/>
      <c r="AI46" s="975"/>
      <c r="AJ46" s="975"/>
      <c r="AK46" s="975"/>
      <c r="AL46" s="975"/>
      <c r="AM46" s="975"/>
      <c r="AN46" s="975"/>
      <c r="AO46" s="975"/>
    </row>
    <row r="47" ht="43.5" customHeight="1">
      <c r="A47" s="27"/>
      <c r="B47" s="27"/>
      <c r="C47" s="27"/>
      <c r="D47" s="27"/>
      <c r="E47" s="27"/>
      <c r="F47" s="78"/>
      <c r="G47" s="27"/>
      <c r="H47" s="975"/>
      <c r="I47" s="975"/>
      <c r="J47" s="975"/>
      <c r="K47" s="975"/>
      <c r="L47" s="975"/>
      <c r="M47" s="975"/>
      <c r="N47" s="975"/>
      <c r="O47" s="975"/>
      <c r="P47" s="975"/>
      <c r="Q47" s="975"/>
      <c r="R47" s="975"/>
      <c r="S47" s="975"/>
      <c r="T47" s="975"/>
      <c r="U47" s="975"/>
      <c r="V47" s="975"/>
      <c r="W47" s="975"/>
      <c r="X47" s="975"/>
      <c r="Y47" s="975"/>
      <c r="Z47" s="975"/>
      <c r="AA47" s="975"/>
      <c r="AB47" s="975"/>
      <c r="AC47" s="975"/>
      <c r="AD47" s="975"/>
      <c r="AE47" s="975"/>
      <c r="AF47" s="975"/>
      <c r="AG47" s="975"/>
      <c r="AH47" s="975"/>
      <c r="AI47" s="975"/>
      <c r="AJ47" s="975"/>
      <c r="AK47" s="975"/>
      <c r="AL47" s="975"/>
      <c r="AM47" s="975"/>
      <c r="AN47" s="975"/>
      <c r="AO47" s="975"/>
    </row>
    <row r="48" ht="43.5" customHeight="1">
      <c r="A48" s="27"/>
      <c r="B48" s="27"/>
      <c r="C48" s="27"/>
      <c r="D48" s="27"/>
      <c r="E48" s="27"/>
      <c r="F48" s="78"/>
      <c r="G48" s="27"/>
      <c r="H48" s="975"/>
      <c r="I48" s="975"/>
      <c r="J48" s="975"/>
      <c r="K48" s="975"/>
      <c r="L48" s="975"/>
      <c r="M48" s="975"/>
      <c r="N48" s="975"/>
      <c r="O48" s="975"/>
      <c r="P48" s="975"/>
      <c r="Q48" s="975"/>
      <c r="R48" s="975"/>
      <c r="S48" s="975"/>
      <c r="T48" s="975"/>
      <c r="U48" s="975"/>
      <c r="V48" s="975"/>
      <c r="W48" s="975"/>
      <c r="X48" s="975"/>
      <c r="Y48" s="975"/>
      <c r="Z48" s="975"/>
      <c r="AA48" s="975"/>
      <c r="AB48" s="975"/>
      <c r="AC48" s="975"/>
      <c r="AD48" s="975"/>
      <c r="AE48" s="975"/>
      <c r="AF48" s="975"/>
      <c r="AG48" s="975"/>
      <c r="AH48" s="975"/>
      <c r="AI48" s="975"/>
      <c r="AJ48" s="975"/>
      <c r="AK48" s="975"/>
      <c r="AL48" s="975"/>
      <c r="AM48" s="975"/>
      <c r="AN48" s="975"/>
      <c r="AO48" s="975"/>
    </row>
    <row r="49" ht="43.5" customHeight="1">
      <c r="A49" s="27"/>
      <c r="B49" s="27"/>
      <c r="C49" s="27"/>
      <c r="D49" s="27"/>
      <c r="E49" s="27"/>
      <c r="F49" s="78"/>
      <c r="G49" s="27"/>
      <c r="H49" s="975"/>
      <c r="I49" s="975"/>
      <c r="J49" s="975"/>
      <c r="K49" s="975"/>
      <c r="L49" s="975"/>
      <c r="M49" s="975"/>
      <c r="N49" s="975"/>
      <c r="O49" s="975"/>
      <c r="P49" s="975"/>
      <c r="Q49" s="975"/>
      <c r="R49" s="975"/>
      <c r="S49" s="975"/>
      <c r="T49" s="975"/>
      <c r="U49" s="975"/>
      <c r="V49" s="975"/>
      <c r="W49" s="975"/>
      <c r="X49" s="975"/>
      <c r="Y49" s="975"/>
      <c r="Z49" s="975"/>
      <c r="AA49" s="975"/>
      <c r="AB49" s="975"/>
      <c r="AC49" s="975"/>
      <c r="AD49" s="975"/>
      <c r="AE49" s="975"/>
      <c r="AF49" s="975"/>
      <c r="AG49" s="975"/>
      <c r="AH49" s="975"/>
      <c r="AI49" s="975"/>
      <c r="AJ49" s="975"/>
      <c r="AK49" s="975"/>
      <c r="AL49" s="975"/>
      <c r="AM49" s="975"/>
      <c r="AN49" s="975"/>
      <c r="AO49" s="975"/>
    </row>
    <row r="50" ht="43.5" customHeight="1">
      <c r="A50" s="27"/>
      <c r="B50" s="27"/>
      <c r="C50" s="27"/>
      <c r="D50" s="27"/>
      <c r="E50" s="27"/>
      <c r="F50" s="78"/>
      <c r="G50" s="27"/>
      <c r="H50" s="975"/>
      <c r="I50" s="975"/>
      <c r="J50" s="975"/>
      <c r="K50" s="975"/>
      <c r="L50" s="975"/>
      <c r="M50" s="975"/>
      <c r="N50" s="975"/>
      <c r="O50" s="975"/>
      <c r="P50" s="975"/>
      <c r="Q50" s="975"/>
      <c r="R50" s="975"/>
      <c r="S50" s="975"/>
      <c r="T50" s="975"/>
      <c r="U50" s="975"/>
      <c r="V50" s="975"/>
      <c r="W50" s="975"/>
      <c r="X50" s="975"/>
      <c r="Y50" s="975"/>
      <c r="Z50" s="975"/>
      <c r="AA50" s="975"/>
      <c r="AB50" s="975"/>
      <c r="AC50" s="975"/>
      <c r="AD50" s="975"/>
      <c r="AE50" s="975"/>
      <c r="AF50" s="975"/>
      <c r="AG50" s="975"/>
      <c r="AH50" s="975"/>
      <c r="AI50" s="975"/>
      <c r="AJ50" s="975"/>
      <c r="AK50" s="975"/>
      <c r="AL50" s="975"/>
      <c r="AM50" s="975"/>
      <c r="AN50" s="975"/>
      <c r="AO50" s="975"/>
    </row>
    <row r="51" ht="43.5" customHeight="1">
      <c r="A51" s="27"/>
      <c r="B51" s="27"/>
      <c r="C51" s="27"/>
      <c r="D51" s="27"/>
      <c r="E51" s="27"/>
      <c r="F51" s="78"/>
      <c r="G51" s="27"/>
      <c r="H51" s="975"/>
      <c r="I51" s="975"/>
      <c r="J51" s="975"/>
      <c r="K51" s="975"/>
      <c r="L51" s="975"/>
      <c r="M51" s="975"/>
      <c r="N51" s="975"/>
      <c r="O51" s="975"/>
      <c r="P51" s="975"/>
      <c r="Q51" s="975"/>
      <c r="R51" s="975"/>
      <c r="S51" s="975"/>
      <c r="T51" s="975"/>
      <c r="U51" s="975"/>
      <c r="V51" s="975"/>
      <c r="W51" s="975"/>
      <c r="X51" s="975"/>
      <c r="Y51" s="975"/>
      <c r="Z51" s="975"/>
      <c r="AA51" s="975"/>
      <c r="AB51" s="975"/>
      <c r="AC51" s="975"/>
      <c r="AD51" s="975"/>
      <c r="AE51" s="975"/>
      <c r="AF51" s="975"/>
      <c r="AG51" s="975"/>
      <c r="AH51" s="975"/>
      <c r="AI51" s="975"/>
      <c r="AJ51" s="975"/>
      <c r="AK51" s="975"/>
      <c r="AL51" s="975"/>
      <c r="AM51" s="975"/>
      <c r="AN51" s="975"/>
      <c r="AO51" s="975"/>
    </row>
    <row r="52" ht="43.5" customHeight="1">
      <c r="A52" s="27"/>
      <c r="B52" s="27"/>
      <c r="C52" s="27"/>
      <c r="D52" s="27"/>
      <c r="E52" s="27"/>
      <c r="F52" s="78"/>
      <c r="G52" s="27"/>
      <c r="H52" s="975"/>
      <c r="I52" s="975"/>
      <c r="J52" s="975"/>
      <c r="K52" s="975"/>
      <c r="L52" s="975"/>
      <c r="M52" s="975"/>
      <c r="N52" s="975"/>
      <c r="O52" s="975"/>
      <c r="P52" s="975"/>
      <c r="Q52" s="975"/>
      <c r="R52" s="975"/>
      <c r="S52" s="975"/>
      <c r="T52" s="975"/>
      <c r="U52" s="975"/>
      <c r="V52" s="975"/>
      <c r="W52" s="975"/>
      <c r="X52" s="975"/>
      <c r="Y52" s="975"/>
      <c r="Z52" s="975"/>
      <c r="AA52" s="975"/>
      <c r="AB52" s="975"/>
      <c r="AC52" s="975"/>
      <c r="AD52" s="975"/>
      <c r="AE52" s="975"/>
      <c r="AF52" s="975"/>
      <c r="AG52" s="975"/>
      <c r="AH52" s="975"/>
      <c r="AI52" s="975"/>
      <c r="AJ52" s="975"/>
      <c r="AK52" s="975"/>
      <c r="AL52" s="975"/>
      <c r="AM52" s="975"/>
      <c r="AN52" s="975"/>
      <c r="AO52" s="975"/>
    </row>
    <row r="53" ht="43.5" customHeight="1">
      <c r="A53" s="27"/>
      <c r="B53" s="27"/>
      <c r="C53" s="27"/>
      <c r="D53" s="27"/>
      <c r="E53" s="27"/>
      <c r="F53" s="78"/>
      <c r="G53" s="27"/>
      <c r="H53" s="975"/>
      <c r="I53" s="975"/>
      <c r="J53" s="975"/>
      <c r="K53" s="975"/>
      <c r="L53" s="975"/>
      <c r="M53" s="975"/>
      <c r="N53" s="975"/>
      <c r="O53" s="975"/>
      <c r="P53" s="975"/>
      <c r="Q53" s="975"/>
      <c r="R53" s="975"/>
      <c r="S53" s="975"/>
      <c r="T53" s="975"/>
      <c r="U53" s="975"/>
      <c r="V53" s="975"/>
      <c r="W53" s="975"/>
      <c r="X53" s="975"/>
      <c r="Y53" s="975"/>
      <c r="Z53" s="975"/>
      <c r="AA53" s="975"/>
      <c r="AB53" s="975"/>
      <c r="AC53" s="975"/>
      <c r="AD53" s="975"/>
      <c r="AE53" s="975"/>
      <c r="AF53" s="975"/>
      <c r="AG53" s="975"/>
      <c r="AH53" s="975"/>
      <c r="AI53" s="975"/>
      <c r="AJ53" s="975"/>
      <c r="AK53" s="975"/>
      <c r="AL53" s="975"/>
      <c r="AM53" s="975"/>
      <c r="AN53" s="975"/>
      <c r="AO53" s="975"/>
    </row>
    <row r="54" ht="43.5" customHeight="1">
      <c r="A54" s="27"/>
      <c r="B54" s="27"/>
      <c r="C54" s="27"/>
      <c r="D54" s="27"/>
      <c r="E54" s="27"/>
      <c r="F54" s="78"/>
      <c r="G54" s="27"/>
      <c r="H54" s="975"/>
      <c r="I54" s="975"/>
      <c r="J54" s="975"/>
      <c r="K54" s="975"/>
      <c r="L54" s="975"/>
      <c r="M54" s="975"/>
      <c r="N54" s="975"/>
      <c r="O54" s="975"/>
      <c r="P54" s="975"/>
      <c r="Q54" s="975"/>
      <c r="R54" s="975"/>
      <c r="S54" s="975"/>
      <c r="T54" s="975"/>
      <c r="U54" s="975"/>
      <c r="V54" s="975"/>
      <c r="W54" s="975"/>
      <c r="X54" s="975"/>
      <c r="Y54" s="975"/>
      <c r="Z54" s="975"/>
      <c r="AA54" s="975"/>
      <c r="AB54" s="975"/>
      <c r="AC54" s="975"/>
      <c r="AD54" s="975"/>
      <c r="AE54" s="975"/>
      <c r="AF54" s="975"/>
      <c r="AG54" s="975"/>
      <c r="AH54" s="975"/>
      <c r="AI54" s="975"/>
      <c r="AJ54" s="975"/>
      <c r="AK54" s="975"/>
      <c r="AL54" s="975"/>
      <c r="AM54" s="975"/>
      <c r="AN54" s="975"/>
      <c r="AO54" s="975"/>
    </row>
    <row r="55" ht="43.5" customHeight="1">
      <c r="A55" s="27"/>
      <c r="B55" s="27"/>
      <c r="C55" s="27"/>
      <c r="D55" s="27"/>
      <c r="E55" s="27"/>
      <c r="F55" s="78"/>
      <c r="G55" s="27"/>
      <c r="H55" s="975"/>
      <c r="I55" s="975"/>
      <c r="J55" s="975"/>
      <c r="K55" s="975"/>
      <c r="L55" s="975"/>
      <c r="M55" s="975"/>
      <c r="N55" s="975"/>
      <c r="O55" s="975"/>
      <c r="P55" s="975"/>
      <c r="Q55" s="975"/>
      <c r="R55" s="975"/>
      <c r="S55" s="975"/>
      <c r="T55" s="975"/>
      <c r="U55" s="975"/>
      <c r="V55" s="975"/>
      <c r="W55" s="975"/>
      <c r="X55" s="975"/>
      <c r="Y55" s="975"/>
      <c r="Z55" s="975"/>
      <c r="AA55" s="975"/>
      <c r="AB55" s="975"/>
      <c r="AC55" s="975"/>
      <c r="AD55" s="975"/>
      <c r="AE55" s="975"/>
      <c r="AF55" s="975"/>
      <c r="AG55" s="975"/>
      <c r="AH55" s="975"/>
      <c r="AI55" s="975"/>
      <c r="AJ55" s="975"/>
      <c r="AK55" s="975"/>
      <c r="AL55" s="975"/>
      <c r="AM55" s="975"/>
      <c r="AN55" s="975"/>
      <c r="AO55" s="975"/>
    </row>
    <row r="56" ht="43.5" customHeight="1">
      <c r="A56" s="27"/>
      <c r="B56" s="27"/>
      <c r="C56" s="27"/>
      <c r="D56" s="27"/>
      <c r="E56" s="27"/>
      <c r="F56" s="78"/>
      <c r="G56" s="27"/>
      <c r="H56" s="975"/>
      <c r="I56" s="975"/>
      <c r="J56" s="975"/>
      <c r="K56" s="975"/>
      <c r="L56" s="975"/>
      <c r="M56" s="975"/>
      <c r="N56" s="975"/>
      <c r="O56" s="975"/>
      <c r="P56" s="975"/>
      <c r="Q56" s="975"/>
      <c r="R56" s="975"/>
      <c r="S56" s="975"/>
      <c r="T56" s="975"/>
      <c r="U56" s="975"/>
      <c r="V56" s="975"/>
      <c r="W56" s="975"/>
      <c r="X56" s="975"/>
      <c r="Y56" s="975"/>
      <c r="Z56" s="975"/>
      <c r="AA56" s="975"/>
      <c r="AB56" s="975"/>
      <c r="AC56" s="975"/>
      <c r="AD56" s="975"/>
      <c r="AE56" s="975"/>
      <c r="AF56" s="975"/>
      <c r="AG56" s="975"/>
      <c r="AH56" s="975"/>
      <c r="AI56" s="975"/>
      <c r="AJ56" s="975"/>
      <c r="AK56" s="975"/>
      <c r="AL56" s="975"/>
      <c r="AM56" s="975"/>
      <c r="AN56" s="975"/>
      <c r="AO56" s="975"/>
    </row>
    <row r="57" ht="43.5" customHeight="1">
      <c r="A57" s="27"/>
      <c r="B57" s="27"/>
      <c r="C57" s="27"/>
      <c r="D57" s="27"/>
      <c r="E57" s="27"/>
      <c r="F57" s="78"/>
      <c r="G57" s="27"/>
      <c r="H57" s="975"/>
      <c r="I57" s="975"/>
      <c r="J57" s="975"/>
      <c r="K57" s="975"/>
      <c r="L57" s="975"/>
      <c r="M57" s="975"/>
      <c r="N57" s="975"/>
      <c r="O57" s="975"/>
      <c r="P57" s="975"/>
      <c r="Q57" s="975"/>
      <c r="R57" s="975"/>
      <c r="S57" s="975"/>
      <c r="T57" s="975"/>
      <c r="U57" s="975"/>
      <c r="V57" s="975"/>
      <c r="W57" s="975"/>
      <c r="X57" s="975"/>
      <c r="Y57" s="975"/>
      <c r="Z57" s="975"/>
      <c r="AA57" s="975"/>
      <c r="AB57" s="975"/>
      <c r="AC57" s="975"/>
      <c r="AD57" s="975"/>
      <c r="AE57" s="975"/>
      <c r="AF57" s="975"/>
      <c r="AG57" s="975"/>
      <c r="AH57" s="975"/>
      <c r="AI57" s="975"/>
      <c r="AJ57" s="975"/>
      <c r="AK57" s="975"/>
      <c r="AL57" s="975"/>
      <c r="AM57" s="975"/>
      <c r="AN57" s="975"/>
      <c r="AO57" s="975"/>
    </row>
    <row r="58" ht="43.5" customHeight="1">
      <c r="A58" s="27"/>
      <c r="B58" s="27"/>
      <c r="C58" s="27"/>
      <c r="D58" s="27"/>
      <c r="E58" s="27"/>
      <c r="F58" s="78"/>
      <c r="G58" s="27"/>
      <c r="H58" s="975"/>
      <c r="I58" s="975"/>
      <c r="J58" s="975"/>
      <c r="K58" s="975"/>
      <c r="L58" s="975"/>
      <c r="M58" s="975"/>
      <c r="N58" s="975"/>
      <c r="O58" s="975"/>
      <c r="P58" s="975"/>
      <c r="Q58" s="975"/>
      <c r="R58" s="975"/>
      <c r="S58" s="975"/>
      <c r="T58" s="975"/>
      <c r="U58" s="975"/>
      <c r="V58" s="975"/>
      <c r="W58" s="975"/>
      <c r="X58" s="975"/>
      <c r="Y58" s="975"/>
      <c r="Z58" s="975"/>
      <c r="AA58" s="975"/>
      <c r="AB58" s="975"/>
      <c r="AC58" s="975"/>
      <c r="AD58" s="975"/>
      <c r="AE58" s="975"/>
      <c r="AF58" s="975"/>
      <c r="AG58" s="975"/>
      <c r="AH58" s="975"/>
      <c r="AI58" s="975"/>
      <c r="AJ58" s="975"/>
      <c r="AK58" s="975"/>
      <c r="AL58" s="975"/>
      <c r="AM58" s="975"/>
      <c r="AN58" s="975"/>
      <c r="AO58" s="975"/>
    </row>
    <row r="59" ht="43.5" customHeight="1">
      <c r="A59" s="27"/>
      <c r="B59" s="27"/>
      <c r="C59" s="27"/>
      <c r="D59" s="27"/>
      <c r="E59" s="27"/>
      <c r="F59" s="78"/>
      <c r="G59" s="27"/>
      <c r="H59" s="975"/>
      <c r="I59" s="975"/>
      <c r="J59" s="975"/>
      <c r="K59" s="975"/>
      <c r="L59" s="975"/>
      <c r="M59" s="975"/>
      <c r="N59" s="975"/>
      <c r="O59" s="975"/>
      <c r="P59" s="975"/>
      <c r="Q59" s="975"/>
      <c r="R59" s="975"/>
      <c r="S59" s="975"/>
      <c r="T59" s="975"/>
      <c r="U59" s="975"/>
      <c r="V59" s="975"/>
      <c r="W59" s="975"/>
      <c r="X59" s="975"/>
      <c r="Y59" s="975"/>
      <c r="Z59" s="975"/>
      <c r="AA59" s="975"/>
      <c r="AB59" s="975"/>
      <c r="AC59" s="975"/>
      <c r="AD59" s="975"/>
      <c r="AE59" s="975"/>
      <c r="AF59" s="975"/>
      <c r="AG59" s="975"/>
      <c r="AH59" s="975"/>
      <c r="AI59" s="975"/>
      <c r="AJ59" s="975"/>
      <c r="AK59" s="975"/>
      <c r="AL59" s="975"/>
      <c r="AM59" s="975"/>
      <c r="AN59" s="975"/>
      <c r="AO59" s="975"/>
    </row>
    <row r="60" ht="43.5" customHeight="1">
      <c r="A60" s="27"/>
      <c r="B60" s="27"/>
      <c r="C60" s="27"/>
      <c r="D60" s="27"/>
      <c r="E60" s="27"/>
      <c r="F60" s="78"/>
      <c r="G60" s="27"/>
      <c r="H60" s="975"/>
      <c r="I60" s="975"/>
      <c r="J60" s="975"/>
      <c r="K60" s="975"/>
      <c r="L60" s="975"/>
      <c r="M60" s="975"/>
      <c r="N60" s="975"/>
      <c r="O60" s="975"/>
      <c r="P60" s="975"/>
      <c r="Q60" s="975"/>
      <c r="R60" s="975"/>
      <c r="S60" s="975"/>
      <c r="T60" s="975"/>
      <c r="U60" s="975"/>
      <c r="V60" s="975"/>
      <c r="W60" s="975"/>
      <c r="X60" s="975"/>
      <c r="Y60" s="975"/>
      <c r="Z60" s="975"/>
      <c r="AA60" s="975"/>
      <c r="AB60" s="975"/>
      <c r="AC60" s="975"/>
      <c r="AD60" s="975"/>
      <c r="AE60" s="975"/>
      <c r="AF60" s="975"/>
      <c r="AG60" s="975"/>
      <c r="AH60" s="975"/>
      <c r="AI60" s="975"/>
      <c r="AJ60" s="975"/>
      <c r="AK60" s="975"/>
      <c r="AL60" s="975"/>
      <c r="AM60" s="975"/>
      <c r="AN60" s="975"/>
      <c r="AO60" s="975"/>
    </row>
    <row r="61" ht="43.5" customHeight="1">
      <c r="A61" s="27"/>
      <c r="B61" s="27"/>
      <c r="C61" s="27"/>
      <c r="D61" s="27"/>
      <c r="E61" s="27"/>
      <c r="F61" s="78"/>
      <c r="G61" s="27"/>
      <c r="H61" s="975"/>
      <c r="I61" s="975"/>
      <c r="J61" s="975"/>
      <c r="K61" s="975"/>
      <c r="L61" s="975"/>
      <c r="M61" s="975"/>
      <c r="N61" s="975"/>
      <c r="O61" s="975"/>
      <c r="P61" s="975"/>
      <c r="Q61" s="975"/>
      <c r="R61" s="975"/>
      <c r="S61" s="975"/>
      <c r="T61" s="975"/>
      <c r="U61" s="975"/>
      <c r="V61" s="975"/>
      <c r="W61" s="975"/>
      <c r="X61" s="975"/>
      <c r="Y61" s="975"/>
      <c r="Z61" s="975"/>
      <c r="AA61" s="975"/>
      <c r="AB61" s="975"/>
      <c r="AC61" s="975"/>
      <c r="AD61" s="975"/>
      <c r="AE61" s="975"/>
      <c r="AF61" s="975"/>
      <c r="AG61" s="975"/>
      <c r="AH61" s="975"/>
      <c r="AI61" s="975"/>
      <c r="AJ61" s="975"/>
      <c r="AK61" s="975"/>
      <c r="AL61" s="975"/>
      <c r="AM61" s="975"/>
      <c r="AN61" s="975"/>
      <c r="AO61" s="975"/>
    </row>
    <row r="62" ht="43.5" customHeight="1">
      <c r="A62" s="27"/>
      <c r="B62" s="27"/>
      <c r="C62" s="27"/>
      <c r="D62" s="27"/>
      <c r="E62" s="27"/>
      <c r="F62" s="78"/>
      <c r="G62" s="27"/>
      <c r="H62" s="975"/>
      <c r="I62" s="975"/>
      <c r="J62" s="975"/>
      <c r="K62" s="975"/>
      <c r="L62" s="975"/>
      <c r="M62" s="975"/>
      <c r="N62" s="975"/>
      <c r="O62" s="975"/>
      <c r="P62" s="975"/>
      <c r="Q62" s="975"/>
      <c r="R62" s="975"/>
      <c r="S62" s="975"/>
      <c r="T62" s="975"/>
      <c r="U62" s="975"/>
      <c r="V62" s="975"/>
      <c r="W62" s="975"/>
      <c r="X62" s="975"/>
      <c r="Y62" s="975"/>
      <c r="Z62" s="975"/>
      <c r="AA62" s="975"/>
      <c r="AB62" s="975"/>
      <c r="AC62" s="975"/>
      <c r="AD62" s="975"/>
      <c r="AE62" s="975"/>
      <c r="AF62" s="975"/>
      <c r="AG62" s="975"/>
      <c r="AH62" s="975"/>
      <c r="AI62" s="975"/>
      <c r="AJ62" s="975"/>
      <c r="AK62" s="975"/>
      <c r="AL62" s="975"/>
      <c r="AM62" s="975"/>
      <c r="AN62" s="975"/>
      <c r="AO62" s="975"/>
    </row>
    <row r="63" ht="43.5" customHeight="1">
      <c r="A63" s="27"/>
      <c r="B63" s="27"/>
      <c r="C63" s="27"/>
      <c r="D63" s="27"/>
      <c r="E63" s="27"/>
      <c r="F63" s="78"/>
      <c r="G63" s="27"/>
      <c r="H63" s="975"/>
      <c r="I63" s="975"/>
      <c r="J63" s="975"/>
      <c r="K63" s="975"/>
      <c r="L63" s="975"/>
      <c r="M63" s="975"/>
      <c r="N63" s="975"/>
      <c r="O63" s="975"/>
      <c r="P63" s="975"/>
      <c r="Q63" s="975"/>
      <c r="R63" s="975"/>
      <c r="S63" s="975"/>
      <c r="T63" s="975"/>
      <c r="U63" s="975"/>
      <c r="V63" s="975"/>
      <c r="W63" s="975"/>
      <c r="X63" s="975"/>
      <c r="Y63" s="975"/>
      <c r="Z63" s="975"/>
      <c r="AA63" s="975"/>
      <c r="AB63" s="975"/>
      <c r="AC63" s="975"/>
      <c r="AD63" s="975"/>
      <c r="AE63" s="975"/>
      <c r="AF63" s="975"/>
      <c r="AG63" s="975"/>
      <c r="AH63" s="975"/>
      <c r="AI63" s="975"/>
      <c r="AJ63" s="975"/>
      <c r="AK63" s="975"/>
      <c r="AL63" s="975"/>
      <c r="AM63" s="975"/>
      <c r="AN63" s="975"/>
      <c r="AO63" s="975"/>
    </row>
    <row r="64" ht="43.5" customHeight="1">
      <c r="A64" s="27"/>
      <c r="B64" s="27"/>
      <c r="C64" s="27"/>
      <c r="D64" s="27"/>
      <c r="E64" s="27"/>
      <c r="F64" s="78"/>
      <c r="G64" s="27"/>
      <c r="H64" s="975"/>
      <c r="I64" s="975"/>
      <c r="J64" s="975"/>
      <c r="K64" s="975"/>
      <c r="L64" s="975"/>
      <c r="M64" s="975"/>
      <c r="N64" s="975"/>
      <c r="O64" s="975"/>
      <c r="P64" s="975"/>
      <c r="Q64" s="975"/>
      <c r="R64" s="975"/>
      <c r="S64" s="975"/>
      <c r="T64" s="975"/>
      <c r="U64" s="975"/>
      <c r="V64" s="975"/>
      <c r="W64" s="975"/>
      <c r="X64" s="975"/>
      <c r="Y64" s="975"/>
      <c r="Z64" s="975"/>
      <c r="AA64" s="975"/>
      <c r="AB64" s="975"/>
      <c r="AC64" s="975"/>
      <c r="AD64" s="975"/>
      <c r="AE64" s="975"/>
      <c r="AF64" s="975"/>
      <c r="AG64" s="975"/>
      <c r="AH64" s="975"/>
      <c r="AI64" s="975"/>
      <c r="AJ64" s="975"/>
      <c r="AK64" s="975"/>
      <c r="AL64" s="975"/>
      <c r="AM64" s="975"/>
      <c r="AN64" s="975"/>
      <c r="AO64" s="975"/>
    </row>
    <row r="65" ht="43.5" customHeight="1">
      <c r="A65" s="27"/>
      <c r="B65" s="27"/>
      <c r="C65" s="27"/>
      <c r="D65" s="27"/>
      <c r="E65" s="27"/>
      <c r="F65" s="78"/>
      <c r="G65" s="27"/>
      <c r="H65" s="975"/>
      <c r="I65" s="975"/>
      <c r="J65" s="975"/>
      <c r="K65" s="975"/>
      <c r="L65" s="975"/>
      <c r="M65" s="975"/>
      <c r="N65" s="975"/>
      <c r="O65" s="975"/>
      <c r="P65" s="975"/>
      <c r="Q65" s="975"/>
      <c r="R65" s="975"/>
      <c r="S65" s="975"/>
      <c r="T65" s="975"/>
      <c r="U65" s="975"/>
      <c r="V65" s="975"/>
      <c r="W65" s="975"/>
      <c r="X65" s="975"/>
      <c r="Y65" s="975"/>
      <c r="Z65" s="975"/>
      <c r="AA65" s="975"/>
      <c r="AB65" s="975"/>
      <c r="AC65" s="975"/>
      <c r="AD65" s="975"/>
      <c r="AE65" s="975"/>
      <c r="AF65" s="975"/>
      <c r="AG65" s="975"/>
      <c r="AH65" s="975"/>
      <c r="AI65" s="975"/>
      <c r="AJ65" s="975"/>
      <c r="AK65" s="975"/>
      <c r="AL65" s="975"/>
      <c r="AM65" s="975"/>
      <c r="AN65" s="975"/>
      <c r="AO65" s="975"/>
    </row>
    <row r="66" ht="43.5" customHeight="1">
      <c r="A66" s="27"/>
      <c r="B66" s="27"/>
      <c r="C66" s="27"/>
      <c r="D66" s="27"/>
      <c r="E66" s="27"/>
      <c r="F66" s="78"/>
      <c r="G66" s="27"/>
      <c r="H66" s="975"/>
      <c r="I66" s="975"/>
      <c r="J66" s="975"/>
      <c r="K66" s="975"/>
      <c r="L66" s="975"/>
      <c r="M66" s="975"/>
      <c r="N66" s="975"/>
      <c r="O66" s="975"/>
      <c r="P66" s="975"/>
      <c r="Q66" s="975"/>
      <c r="R66" s="975"/>
      <c r="S66" s="975"/>
      <c r="T66" s="975"/>
      <c r="U66" s="975"/>
      <c r="V66" s="975"/>
      <c r="W66" s="975"/>
      <c r="X66" s="975"/>
      <c r="Y66" s="975"/>
      <c r="Z66" s="975"/>
      <c r="AA66" s="975"/>
      <c r="AB66" s="975"/>
      <c r="AC66" s="975"/>
      <c r="AD66" s="975"/>
      <c r="AE66" s="975"/>
      <c r="AF66" s="975"/>
      <c r="AG66" s="975"/>
      <c r="AH66" s="975"/>
      <c r="AI66" s="975"/>
      <c r="AJ66" s="975"/>
      <c r="AK66" s="975"/>
      <c r="AL66" s="975"/>
      <c r="AM66" s="975"/>
      <c r="AN66" s="975"/>
      <c r="AO66" s="975"/>
    </row>
    <row r="67" ht="43.5" customHeight="1">
      <c r="A67" s="27"/>
      <c r="B67" s="27"/>
      <c r="C67" s="27"/>
      <c r="D67" s="27"/>
      <c r="E67" s="27"/>
      <c r="F67" s="78"/>
      <c r="G67" s="27"/>
      <c r="H67" s="975"/>
      <c r="I67" s="975"/>
      <c r="J67" s="975"/>
      <c r="K67" s="975"/>
      <c r="L67" s="975"/>
      <c r="M67" s="975"/>
      <c r="N67" s="975"/>
      <c r="O67" s="975"/>
      <c r="P67" s="975"/>
      <c r="Q67" s="975"/>
      <c r="R67" s="975"/>
      <c r="S67" s="975"/>
      <c r="T67" s="975"/>
      <c r="U67" s="975"/>
      <c r="V67" s="975"/>
      <c r="W67" s="975"/>
      <c r="X67" s="975"/>
      <c r="Y67" s="975"/>
      <c r="Z67" s="975"/>
      <c r="AA67" s="975"/>
      <c r="AB67" s="975"/>
      <c r="AC67" s="975"/>
      <c r="AD67" s="975"/>
      <c r="AE67" s="975"/>
      <c r="AF67" s="975"/>
      <c r="AG67" s="975"/>
      <c r="AH67" s="975"/>
      <c r="AI67" s="975"/>
      <c r="AJ67" s="975"/>
      <c r="AK67" s="975"/>
      <c r="AL67" s="975"/>
      <c r="AM67" s="975"/>
      <c r="AN67" s="975"/>
      <c r="AO67" s="975"/>
    </row>
    <row r="68" ht="43.5" customHeight="1">
      <c r="A68" s="27"/>
      <c r="B68" s="27"/>
      <c r="C68" s="27"/>
      <c r="D68" s="27"/>
      <c r="E68" s="27"/>
      <c r="F68" s="78"/>
      <c r="G68" s="27"/>
      <c r="H68" s="975"/>
      <c r="I68" s="975"/>
      <c r="J68" s="975"/>
      <c r="K68" s="975"/>
      <c r="L68" s="975"/>
      <c r="M68" s="975"/>
      <c r="N68" s="975"/>
      <c r="O68" s="975"/>
      <c r="P68" s="975"/>
      <c r="Q68" s="975"/>
      <c r="R68" s="975"/>
      <c r="S68" s="975"/>
      <c r="T68" s="975"/>
      <c r="U68" s="975"/>
      <c r="V68" s="975"/>
      <c r="W68" s="975"/>
      <c r="X68" s="975"/>
      <c r="Y68" s="975"/>
      <c r="Z68" s="975"/>
      <c r="AA68" s="975"/>
      <c r="AB68" s="975"/>
      <c r="AC68" s="975"/>
      <c r="AD68" s="975"/>
      <c r="AE68" s="975"/>
      <c r="AF68" s="975"/>
      <c r="AG68" s="975"/>
      <c r="AH68" s="975"/>
      <c r="AI68" s="975"/>
      <c r="AJ68" s="975"/>
      <c r="AK68" s="975"/>
      <c r="AL68" s="975"/>
      <c r="AM68" s="975"/>
      <c r="AN68" s="975"/>
      <c r="AO68" s="975"/>
    </row>
    <row r="69" ht="43.5" customHeight="1">
      <c r="A69" s="27"/>
      <c r="B69" s="27"/>
      <c r="C69" s="27"/>
      <c r="D69" s="27"/>
      <c r="E69" s="27"/>
      <c r="F69" s="78"/>
      <c r="G69" s="27"/>
      <c r="H69" s="975"/>
      <c r="I69" s="975"/>
      <c r="J69" s="975"/>
      <c r="K69" s="975"/>
      <c r="L69" s="975"/>
      <c r="M69" s="975"/>
      <c r="N69" s="975"/>
      <c r="O69" s="975"/>
      <c r="P69" s="975"/>
      <c r="Q69" s="975"/>
      <c r="R69" s="975"/>
      <c r="S69" s="975"/>
      <c r="T69" s="975"/>
      <c r="U69" s="975"/>
      <c r="V69" s="975"/>
      <c r="W69" s="975"/>
      <c r="X69" s="975"/>
      <c r="Y69" s="975"/>
      <c r="Z69" s="975"/>
      <c r="AA69" s="975"/>
      <c r="AB69" s="975"/>
      <c r="AC69" s="975"/>
      <c r="AD69" s="975"/>
      <c r="AE69" s="975"/>
      <c r="AF69" s="975"/>
      <c r="AG69" s="975"/>
      <c r="AH69" s="975"/>
      <c r="AI69" s="975"/>
      <c r="AJ69" s="975"/>
      <c r="AK69" s="975"/>
      <c r="AL69" s="975"/>
      <c r="AM69" s="975"/>
      <c r="AN69" s="975"/>
      <c r="AO69" s="975"/>
    </row>
    <row r="70" ht="43.5" customHeight="1">
      <c r="A70" s="27"/>
      <c r="B70" s="27"/>
      <c r="C70" s="27"/>
      <c r="D70" s="27"/>
      <c r="E70" s="27"/>
      <c r="F70" s="78"/>
      <c r="G70" s="27"/>
      <c r="H70" s="975"/>
      <c r="I70" s="975"/>
      <c r="J70" s="975"/>
      <c r="K70" s="975"/>
      <c r="L70" s="975"/>
      <c r="M70" s="975"/>
      <c r="N70" s="975"/>
      <c r="O70" s="975"/>
      <c r="P70" s="975"/>
      <c r="Q70" s="975"/>
      <c r="R70" s="975"/>
      <c r="S70" s="975"/>
      <c r="T70" s="975"/>
      <c r="U70" s="975"/>
      <c r="V70" s="975"/>
      <c r="W70" s="975"/>
      <c r="X70" s="975"/>
      <c r="Y70" s="975"/>
      <c r="Z70" s="975"/>
      <c r="AA70" s="975"/>
      <c r="AB70" s="975"/>
      <c r="AC70" s="975"/>
      <c r="AD70" s="975"/>
      <c r="AE70" s="975"/>
      <c r="AF70" s="975"/>
      <c r="AG70" s="975"/>
      <c r="AH70" s="975"/>
      <c r="AI70" s="975"/>
      <c r="AJ70" s="975"/>
      <c r="AK70" s="975"/>
      <c r="AL70" s="975"/>
      <c r="AM70" s="975"/>
      <c r="AN70" s="975"/>
      <c r="AO70" s="975"/>
    </row>
    <row r="71" ht="43.5" customHeight="1">
      <c r="A71" s="27"/>
      <c r="B71" s="27"/>
      <c r="C71" s="27"/>
      <c r="D71" s="27"/>
      <c r="E71" s="27"/>
      <c r="F71" s="78"/>
      <c r="G71" s="27"/>
      <c r="H71" s="975"/>
      <c r="I71" s="975"/>
      <c r="J71" s="975"/>
      <c r="K71" s="975"/>
      <c r="L71" s="975"/>
      <c r="M71" s="975"/>
      <c r="N71" s="975"/>
      <c r="O71" s="975"/>
      <c r="P71" s="975"/>
      <c r="Q71" s="975"/>
      <c r="R71" s="975"/>
      <c r="S71" s="975"/>
      <c r="T71" s="975"/>
      <c r="U71" s="975"/>
      <c r="V71" s="975"/>
      <c r="W71" s="975"/>
      <c r="X71" s="975"/>
      <c r="Y71" s="975"/>
      <c r="Z71" s="975"/>
      <c r="AA71" s="975"/>
      <c r="AB71" s="975"/>
      <c r="AC71" s="975"/>
      <c r="AD71" s="975"/>
      <c r="AE71" s="975"/>
      <c r="AF71" s="975"/>
      <c r="AG71" s="975"/>
      <c r="AH71" s="975"/>
      <c r="AI71" s="975"/>
      <c r="AJ71" s="975"/>
      <c r="AK71" s="975"/>
      <c r="AL71" s="975"/>
      <c r="AM71" s="975"/>
      <c r="AN71" s="975"/>
      <c r="AO71" s="975"/>
    </row>
    <row r="72" ht="43.5" customHeight="1">
      <c r="A72" s="27"/>
      <c r="B72" s="27"/>
      <c r="C72" s="27"/>
      <c r="D72" s="27"/>
      <c r="E72" s="27"/>
      <c r="F72" s="78"/>
      <c r="G72" s="27"/>
      <c r="H72" s="975"/>
      <c r="I72" s="975"/>
      <c r="J72" s="975"/>
      <c r="K72" s="975"/>
      <c r="L72" s="975"/>
      <c r="M72" s="975"/>
      <c r="N72" s="975"/>
      <c r="O72" s="975"/>
      <c r="P72" s="975"/>
      <c r="Q72" s="975"/>
      <c r="R72" s="975"/>
      <c r="S72" s="975"/>
      <c r="T72" s="975"/>
      <c r="U72" s="975"/>
      <c r="V72" s="975"/>
      <c r="W72" s="975"/>
      <c r="X72" s="975"/>
      <c r="Y72" s="975"/>
      <c r="Z72" s="975"/>
      <c r="AA72" s="975"/>
      <c r="AB72" s="975"/>
      <c r="AC72" s="975"/>
      <c r="AD72" s="975"/>
      <c r="AE72" s="975"/>
      <c r="AF72" s="975"/>
      <c r="AG72" s="975"/>
      <c r="AH72" s="975"/>
      <c r="AI72" s="975"/>
      <c r="AJ72" s="975"/>
      <c r="AK72" s="975"/>
      <c r="AL72" s="975"/>
      <c r="AM72" s="975"/>
      <c r="AN72" s="975"/>
      <c r="AO72" s="975"/>
    </row>
    <row r="73" ht="43.5" customHeight="1">
      <c r="A73" s="27"/>
      <c r="B73" s="27"/>
      <c r="C73" s="27"/>
      <c r="D73" s="27"/>
      <c r="E73" s="27"/>
      <c r="F73" s="78"/>
      <c r="G73" s="27"/>
      <c r="H73" s="975"/>
      <c r="I73" s="975"/>
      <c r="J73" s="975"/>
      <c r="K73" s="975"/>
      <c r="L73" s="975"/>
      <c r="M73" s="975"/>
      <c r="N73" s="975"/>
      <c r="O73" s="975"/>
      <c r="P73" s="975"/>
      <c r="Q73" s="975"/>
      <c r="R73" s="975"/>
      <c r="S73" s="975"/>
      <c r="T73" s="975"/>
      <c r="U73" s="975"/>
      <c r="V73" s="975"/>
      <c r="W73" s="975"/>
      <c r="X73" s="975"/>
      <c r="Y73" s="975"/>
      <c r="Z73" s="975"/>
      <c r="AA73" s="975"/>
      <c r="AB73" s="975"/>
      <c r="AC73" s="975"/>
      <c r="AD73" s="975"/>
      <c r="AE73" s="975"/>
      <c r="AF73" s="975"/>
      <c r="AG73" s="975"/>
      <c r="AH73" s="975"/>
      <c r="AI73" s="975"/>
      <c r="AJ73" s="975"/>
      <c r="AK73" s="975"/>
      <c r="AL73" s="975"/>
      <c r="AM73" s="975"/>
      <c r="AN73" s="975"/>
      <c r="AO73" s="975"/>
    </row>
    <row r="74" ht="43.5" customHeight="1">
      <c r="A74" s="27"/>
      <c r="B74" s="27"/>
      <c r="C74" s="27"/>
      <c r="D74" s="27"/>
      <c r="E74" s="27"/>
      <c r="F74" s="78"/>
      <c r="G74" s="27"/>
      <c r="H74" s="975"/>
      <c r="I74" s="975"/>
      <c r="J74" s="975"/>
      <c r="K74" s="975"/>
      <c r="L74" s="975"/>
      <c r="M74" s="975"/>
      <c r="N74" s="975"/>
      <c r="O74" s="975"/>
      <c r="P74" s="975"/>
      <c r="Q74" s="975"/>
      <c r="R74" s="975"/>
      <c r="S74" s="975"/>
      <c r="T74" s="975"/>
      <c r="U74" s="975"/>
      <c r="V74" s="975"/>
      <c r="W74" s="975"/>
      <c r="X74" s="975"/>
      <c r="Y74" s="975"/>
      <c r="Z74" s="975"/>
      <c r="AA74" s="975"/>
      <c r="AB74" s="975"/>
      <c r="AC74" s="975"/>
      <c r="AD74" s="975"/>
      <c r="AE74" s="975"/>
      <c r="AF74" s="975"/>
      <c r="AG74" s="975"/>
      <c r="AH74" s="975"/>
      <c r="AI74" s="975"/>
      <c r="AJ74" s="975"/>
      <c r="AK74" s="975"/>
      <c r="AL74" s="975"/>
      <c r="AM74" s="975"/>
      <c r="AN74" s="975"/>
      <c r="AO74" s="975"/>
    </row>
    <row r="75" ht="43.5" customHeight="1">
      <c r="A75" s="27"/>
      <c r="B75" s="27"/>
      <c r="C75" s="27"/>
      <c r="D75" s="27"/>
      <c r="E75" s="27"/>
      <c r="F75" s="78"/>
      <c r="G75" s="27"/>
      <c r="H75" s="975"/>
      <c r="I75" s="975"/>
      <c r="J75" s="975"/>
      <c r="K75" s="975"/>
      <c r="L75" s="975"/>
      <c r="M75" s="975"/>
      <c r="N75" s="975"/>
      <c r="O75" s="975"/>
      <c r="P75" s="975"/>
      <c r="Q75" s="975"/>
      <c r="R75" s="975"/>
      <c r="S75" s="975"/>
      <c r="T75" s="975"/>
      <c r="U75" s="975"/>
      <c r="V75" s="975"/>
      <c r="W75" s="975"/>
      <c r="X75" s="975"/>
      <c r="Y75" s="975"/>
      <c r="Z75" s="975"/>
      <c r="AA75" s="975"/>
      <c r="AB75" s="975"/>
      <c r="AC75" s="975"/>
      <c r="AD75" s="975"/>
      <c r="AE75" s="975"/>
      <c r="AF75" s="975"/>
      <c r="AG75" s="975"/>
      <c r="AH75" s="975"/>
      <c r="AI75" s="975"/>
      <c r="AJ75" s="975"/>
      <c r="AK75" s="975"/>
      <c r="AL75" s="975"/>
      <c r="AM75" s="975"/>
      <c r="AN75" s="975"/>
      <c r="AO75" s="975"/>
    </row>
    <row r="76" ht="43.5" customHeight="1">
      <c r="A76" s="27"/>
      <c r="B76" s="27"/>
      <c r="C76" s="27"/>
      <c r="D76" s="27"/>
      <c r="E76" s="27"/>
      <c r="F76" s="78"/>
      <c r="G76" s="27"/>
      <c r="H76" s="975"/>
      <c r="I76" s="975"/>
      <c r="J76" s="975"/>
      <c r="K76" s="975"/>
      <c r="L76" s="975"/>
      <c r="M76" s="975"/>
      <c r="N76" s="975"/>
      <c r="O76" s="975"/>
      <c r="P76" s="975"/>
      <c r="Q76" s="975"/>
      <c r="R76" s="975"/>
      <c r="S76" s="975"/>
      <c r="T76" s="975"/>
      <c r="U76" s="975"/>
      <c r="V76" s="975"/>
      <c r="W76" s="975"/>
      <c r="X76" s="975"/>
      <c r="Y76" s="975"/>
      <c r="Z76" s="975"/>
      <c r="AA76" s="975"/>
      <c r="AB76" s="975"/>
      <c r="AC76" s="975"/>
      <c r="AD76" s="975"/>
      <c r="AE76" s="975"/>
      <c r="AF76" s="975"/>
      <c r="AG76" s="975"/>
      <c r="AH76" s="975"/>
      <c r="AI76" s="975"/>
      <c r="AJ76" s="975"/>
      <c r="AK76" s="975"/>
      <c r="AL76" s="975"/>
      <c r="AM76" s="975"/>
      <c r="AN76" s="975"/>
      <c r="AO76" s="975"/>
    </row>
    <row r="77" ht="43.5" customHeight="1">
      <c r="A77" s="27"/>
      <c r="B77" s="27"/>
      <c r="C77" s="27"/>
      <c r="D77" s="27"/>
      <c r="E77" s="27"/>
      <c r="F77" s="78"/>
      <c r="G77" s="27"/>
      <c r="H77" s="975"/>
      <c r="I77" s="975"/>
      <c r="J77" s="975"/>
      <c r="K77" s="975"/>
      <c r="L77" s="975"/>
      <c r="M77" s="975"/>
      <c r="N77" s="975"/>
      <c r="O77" s="975"/>
      <c r="P77" s="975"/>
      <c r="Q77" s="975"/>
      <c r="R77" s="975"/>
      <c r="S77" s="975"/>
      <c r="T77" s="975"/>
      <c r="U77" s="975"/>
      <c r="V77" s="975"/>
      <c r="W77" s="975"/>
      <c r="X77" s="975"/>
      <c r="Y77" s="975"/>
      <c r="Z77" s="975"/>
      <c r="AA77" s="975"/>
      <c r="AB77" s="975"/>
      <c r="AC77" s="975"/>
      <c r="AD77" s="975"/>
      <c r="AE77" s="975"/>
      <c r="AF77" s="975"/>
      <c r="AG77" s="975"/>
      <c r="AH77" s="975"/>
      <c r="AI77" s="975"/>
      <c r="AJ77" s="975"/>
      <c r="AK77" s="975"/>
      <c r="AL77" s="975"/>
      <c r="AM77" s="975"/>
      <c r="AN77" s="975"/>
      <c r="AO77" s="975"/>
    </row>
    <row r="78" ht="43.5" customHeight="1">
      <c r="A78" s="27"/>
      <c r="B78" s="27"/>
      <c r="C78" s="27"/>
      <c r="D78" s="27"/>
      <c r="E78" s="27"/>
      <c r="F78" s="78"/>
      <c r="G78" s="27"/>
      <c r="H78" s="975"/>
      <c r="I78" s="975"/>
      <c r="J78" s="975"/>
      <c r="K78" s="975"/>
      <c r="L78" s="975"/>
      <c r="M78" s="975"/>
      <c r="N78" s="975"/>
      <c r="O78" s="975"/>
      <c r="P78" s="975"/>
      <c r="Q78" s="975"/>
      <c r="R78" s="975"/>
      <c r="S78" s="975"/>
      <c r="T78" s="975"/>
      <c r="U78" s="975"/>
      <c r="V78" s="975"/>
      <c r="W78" s="975"/>
      <c r="X78" s="975"/>
      <c r="Y78" s="975"/>
      <c r="Z78" s="975"/>
      <c r="AA78" s="975"/>
      <c r="AB78" s="975"/>
      <c r="AC78" s="975"/>
      <c r="AD78" s="975"/>
      <c r="AE78" s="975"/>
      <c r="AF78" s="975"/>
      <c r="AG78" s="975"/>
      <c r="AH78" s="975"/>
      <c r="AI78" s="975"/>
      <c r="AJ78" s="975"/>
      <c r="AK78" s="975"/>
      <c r="AL78" s="975"/>
      <c r="AM78" s="975"/>
      <c r="AN78" s="975"/>
      <c r="AO78" s="975"/>
    </row>
    <row r="79" ht="43.5" customHeight="1">
      <c r="A79" s="27"/>
      <c r="B79" s="27"/>
      <c r="C79" s="27"/>
      <c r="D79" s="27"/>
      <c r="E79" s="27"/>
      <c r="F79" s="78"/>
      <c r="G79" s="27"/>
      <c r="H79" s="975"/>
      <c r="I79" s="975"/>
      <c r="J79" s="975"/>
      <c r="K79" s="975"/>
      <c r="L79" s="975"/>
      <c r="M79" s="975"/>
      <c r="N79" s="975"/>
      <c r="O79" s="975"/>
      <c r="P79" s="975"/>
      <c r="Q79" s="975"/>
      <c r="R79" s="975"/>
      <c r="S79" s="975"/>
      <c r="T79" s="975"/>
      <c r="U79" s="975"/>
      <c r="V79" s="975"/>
      <c r="W79" s="975"/>
      <c r="X79" s="975"/>
      <c r="Y79" s="975"/>
      <c r="Z79" s="975"/>
      <c r="AA79" s="975"/>
      <c r="AB79" s="975"/>
      <c r="AC79" s="975"/>
      <c r="AD79" s="975"/>
      <c r="AE79" s="975"/>
      <c r="AF79" s="975"/>
      <c r="AG79" s="975"/>
      <c r="AH79" s="975"/>
      <c r="AI79" s="975"/>
      <c r="AJ79" s="975"/>
      <c r="AK79" s="975"/>
      <c r="AL79" s="975"/>
      <c r="AM79" s="975"/>
      <c r="AN79" s="975"/>
      <c r="AO79" s="975"/>
    </row>
    <row r="80" ht="43.5" customHeight="1">
      <c r="A80" s="27"/>
      <c r="B80" s="27"/>
      <c r="C80" s="27"/>
      <c r="D80" s="27"/>
      <c r="E80" s="27"/>
      <c r="F80" s="78"/>
      <c r="G80" s="27"/>
      <c r="H80" s="975"/>
      <c r="I80" s="975"/>
      <c r="J80" s="975"/>
      <c r="K80" s="975"/>
      <c r="L80" s="975"/>
      <c r="M80" s="975"/>
      <c r="N80" s="975"/>
      <c r="O80" s="975"/>
      <c r="P80" s="975"/>
      <c r="Q80" s="975"/>
      <c r="R80" s="975"/>
      <c r="S80" s="975"/>
      <c r="T80" s="975"/>
      <c r="U80" s="975"/>
      <c r="V80" s="975"/>
      <c r="W80" s="975"/>
      <c r="X80" s="975"/>
      <c r="Y80" s="975"/>
      <c r="Z80" s="975"/>
      <c r="AA80" s="975"/>
      <c r="AB80" s="975"/>
      <c r="AC80" s="975"/>
      <c r="AD80" s="975"/>
      <c r="AE80" s="975"/>
      <c r="AF80" s="975"/>
      <c r="AG80" s="975"/>
      <c r="AH80" s="975"/>
      <c r="AI80" s="975"/>
      <c r="AJ80" s="975"/>
      <c r="AK80" s="975"/>
      <c r="AL80" s="975"/>
      <c r="AM80" s="975"/>
      <c r="AN80" s="975"/>
      <c r="AO80" s="975"/>
    </row>
    <row r="81" ht="43.5" customHeight="1">
      <c r="A81" s="27"/>
      <c r="B81" s="27"/>
      <c r="C81" s="27"/>
      <c r="D81" s="27"/>
      <c r="E81" s="27"/>
      <c r="F81" s="78"/>
      <c r="G81" s="27"/>
      <c r="H81" s="975"/>
      <c r="I81" s="975"/>
      <c r="J81" s="975"/>
      <c r="K81" s="975"/>
      <c r="L81" s="975"/>
      <c r="M81" s="975"/>
      <c r="N81" s="975"/>
      <c r="O81" s="975"/>
      <c r="P81" s="975"/>
      <c r="Q81" s="975"/>
      <c r="R81" s="975"/>
      <c r="S81" s="975"/>
      <c r="T81" s="975"/>
      <c r="U81" s="975"/>
      <c r="V81" s="975"/>
      <c r="W81" s="975"/>
      <c r="X81" s="975"/>
      <c r="Y81" s="975"/>
      <c r="Z81" s="975"/>
      <c r="AA81" s="975"/>
      <c r="AB81" s="975"/>
      <c r="AC81" s="975"/>
      <c r="AD81" s="975"/>
      <c r="AE81" s="975"/>
      <c r="AF81" s="975"/>
      <c r="AG81" s="975"/>
      <c r="AH81" s="975"/>
      <c r="AI81" s="975"/>
      <c r="AJ81" s="975"/>
      <c r="AK81" s="975"/>
      <c r="AL81" s="975"/>
      <c r="AM81" s="975"/>
      <c r="AN81" s="975"/>
      <c r="AO81" s="975"/>
    </row>
    <row r="82" ht="43.5" customHeight="1">
      <c r="A82" s="27"/>
      <c r="B82" s="27"/>
      <c r="C82" s="27"/>
      <c r="D82" s="27"/>
      <c r="E82" s="27"/>
      <c r="F82" s="78"/>
      <c r="G82" s="27"/>
      <c r="H82" s="975"/>
      <c r="I82" s="975"/>
      <c r="J82" s="975"/>
      <c r="K82" s="975"/>
      <c r="L82" s="975"/>
      <c r="M82" s="975"/>
      <c r="N82" s="975"/>
      <c r="O82" s="975"/>
      <c r="P82" s="975"/>
      <c r="Q82" s="975"/>
      <c r="R82" s="975"/>
      <c r="S82" s="975"/>
      <c r="T82" s="975"/>
      <c r="U82" s="975"/>
      <c r="V82" s="975"/>
      <c r="W82" s="975"/>
      <c r="X82" s="975"/>
      <c r="Y82" s="975"/>
      <c r="Z82" s="975"/>
      <c r="AA82" s="975"/>
      <c r="AB82" s="975"/>
      <c r="AC82" s="975"/>
      <c r="AD82" s="975"/>
      <c r="AE82" s="975"/>
      <c r="AF82" s="975"/>
      <c r="AG82" s="975"/>
      <c r="AH82" s="975"/>
      <c r="AI82" s="975"/>
      <c r="AJ82" s="975"/>
      <c r="AK82" s="975"/>
      <c r="AL82" s="975"/>
      <c r="AM82" s="975"/>
      <c r="AN82" s="975"/>
      <c r="AO82" s="975"/>
    </row>
    <row r="83" ht="43.5" customHeight="1">
      <c r="A83" s="27"/>
      <c r="B83" s="27"/>
      <c r="C83" s="27"/>
      <c r="D83" s="27"/>
      <c r="E83" s="27"/>
      <c r="F83" s="78"/>
      <c r="G83" s="27"/>
      <c r="H83" s="975"/>
      <c r="I83" s="975"/>
      <c r="J83" s="975"/>
      <c r="K83" s="975"/>
      <c r="L83" s="975"/>
      <c r="M83" s="975"/>
      <c r="N83" s="975"/>
      <c r="O83" s="975"/>
      <c r="P83" s="975"/>
      <c r="Q83" s="975"/>
      <c r="R83" s="975"/>
      <c r="S83" s="975"/>
      <c r="T83" s="975"/>
      <c r="U83" s="975"/>
      <c r="V83" s="975"/>
      <c r="W83" s="975"/>
      <c r="X83" s="975"/>
      <c r="Y83" s="975"/>
      <c r="Z83" s="975"/>
      <c r="AA83" s="975"/>
      <c r="AB83" s="975"/>
      <c r="AC83" s="975"/>
      <c r="AD83" s="975"/>
      <c r="AE83" s="975"/>
      <c r="AF83" s="975"/>
      <c r="AG83" s="975"/>
      <c r="AH83" s="975"/>
      <c r="AI83" s="975"/>
      <c r="AJ83" s="975"/>
      <c r="AK83" s="975"/>
      <c r="AL83" s="975"/>
      <c r="AM83" s="975"/>
      <c r="AN83" s="975"/>
      <c r="AO83" s="975"/>
    </row>
    <row r="84" ht="43.5" customHeight="1">
      <c r="A84" s="27"/>
      <c r="B84" s="27"/>
      <c r="C84" s="27"/>
      <c r="D84" s="27"/>
      <c r="E84" s="27"/>
      <c r="F84" s="78"/>
      <c r="G84" s="27"/>
      <c r="H84" s="975"/>
      <c r="I84" s="975"/>
      <c r="J84" s="975"/>
      <c r="K84" s="975"/>
      <c r="L84" s="975"/>
      <c r="M84" s="975"/>
      <c r="N84" s="975"/>
      <c r="O84" s="975"/>
      <c r="P84" s="975"/>
      <c r="Q84" s="975"/>
      <c r="R84" s="975"/>
      <c r="S84" s="975"/>
      <c r="T84" s="975"/>
      <c r="U84" s="975"/>
      <c r="V84" s="975"/>
      <c r="W84" s="975"/>
      <c r="X84" s="975"/>
      <c r="Y84" s="975"/>
      <c r="Z84" s="975"/>
      <c r="AA84" s="975"/>
      <c r="AB84" s="975"/>
      <c r="AC84" s="975"/>
      <c r="AD84" s="975"/>
      <c r="AE84" s="975"/>
      <c r="AF84" s="975"/>
      <c r="AG84" s="975"/>
      <c r="AH84" s="975"/>
      <c r="AI84" s="975"/>
      <c r="AJ84" s="975"/>
      <c r="AK84" s="975"/>
      <c r="AL84" s="975"/>
      <c r="AM84" s="975"/>
      <c r="AN84" s="975"/>
      <c r="AO84" s="975"/>
    </row>
    <row r="85" ht="43.5" customHeight="1">
      <c r="A85" s="27"/>
      <c r="B85" s="27"/>
      <c r="C85" s="27"/>
      <c r="D85" s="27"/>
      <c r="E85" s="27"/>
      <c r="F85" s="78"/>
      <c r="G85" s="27"/>
      <c r="H85" s="975"/>
      <c r="I85" s="975"/>
      <c r="J85" s="975"/>
      <c r="K85" s="975"/>
      <c r="L85" s="975"/>
      <c r="M85" s="975"/>
      <c r="N85" s="975"/>
      <c r="O85" s="975"/>
      <c r="P85" s="975"/>
      <c r="Q85" s="975"/>
      <c r="R85" s="975"/>
      <c r="S85" s="975"/>
      <c r="T85" s="975"/>
      <c r="U85" s="975"/>
      <c r="V85" s="975"/>
      <c r="W85" s="975"/>
      <c r="X85" s="975"/>
      <c r="Y85" s="975"/>
      <c r="Z85" s="975"/>
      <c r="AA85" s="975"/>
      <c r="AB85" s="975"/>
      <c r="AC85" s="975"/>
      <c r="AD85" s="975"/>
      <c r="AE85" s="975"/>
      <c r="AF85" s="975"/>
      <c r="AG85" s="975"/>
      <c r="AH85" s="975"/>
      <c r="AI85" s="975"/>
      <c r="AJ85" s="975"/>
      <c r="AK85" s="975"/>
      <c r="AL85" s="975"/>
      <c r="AM85" s="975"/>
      <c r="AN85" s="975"/>
      <c r="AO85" s="975"/>
    </row>
    <row r="86" ht="43.5" customHeight="1">
      <c r="A86" s="27"/>
      <c r="B86" s="27"/>
      <c r="C86" s="27"/>
      <c r="D86" s="27"/>
      <c r="E86" s="27"/>
      <c r="F86" s="78"/>
      <c r="G86" s="27"/>
      <c r="H86" s="975"/>
      <c r="I86" s="975"/>
      <c r="J86" s="975"/>
      <c r="K86" s="975"/>
      <c r="L86" s="975"/>
      <c r="M86" s="975"/>
      <c r="N86" s="975"/>
      <c r="O86" s="975"/>
      <c r="P86" s="975"/>
      <c r="Q86" s="975"/>
      <c r="R86" s="975"/>
      <c r="S86" s="975"/>
      <c r="T86" s="975"/>
      <c r="U86" s="975"/>
      <c r="V86" s="975"/>
      <c r="W86" s="975"/>
      <c r="X86" s="975"/>
      <c r="Y86" s="975"/>
      <c r="Z86" s="975"/>
      <c r="AA86" s="975"/>
      <c r="AB86" s="975"/>
      <c r="AC86" s="975"/>
      <c r="AD86" s="975"/>
      <c r="AE86" s="975"/>
      <c r="AF86" s="975"/>
      <c r="AG86" s="975"/>
      <c r="AH86" s="975"/>
      <c r="AI86" s="975"/>
      <c r="AJ86" s="975"/>
      <c r="AK86" s="975"/>
      <c r="AL86" s="975"/>
      <c r="AM86" s="975"/>
      <c r="AN86" s="975"/>
      <c r="AO86" s="975"/>
    </row>
    <row r="87" ht="43.5" customHeight="1">
      <c r="A87" s="27"/>
      <c r="B87" s="27"/>
      <c r="C87" s="27"/>
      <c r="D87" s="27"/>
      <c r="E87" s="27"/>
      <c r="F87" s="78"/>
      <c r="G87" s="27"/>
      <c r="H87" s="975"/>
      <c r="I87" s="975"/>
      <c r="J87" s="975"/>
      <c r="K87" s="975"/>
      <c r="L87" s="975"/>
      <c r="M87" s="975"/>
      <c r="N87" s="975"/>
      <c r="O87" s="975"/>
      <c r="P87" s="975"/>
      <c r="Q87" s="975"/>
      <c r="R87" s="975"/>
      <c r="S87" s="975"/>
      <c r="T87" s="975"/>
      <c r="U87" s="975"/>
      <c r="V87" s="975"/>
      <c r="W87" s="975"/>
      <c r="X87" s="975"/>
      <c r="Y87" s="975"/>
      <c r="Z87" s="975"/>
      <c r="AA87" s="975"/>
      <c r="AB87" s="975"/>
      <c r="AC87" s="975"/>
      <c r="AD87" s="975"/>
      <c r="AE87" s="975"/>
      <c r="AF87" s="975"/>
      <c r="AG87" s="975"/>
      <c r="AH87" s="975"/>
      <c r="AI87" s="975"/>
      <c r="AJ87" s="975"/>
      <c r="AK87" s="975"/>
      <c r="AL87" s="975"/>
      <c r="AM87" s="975"/>
      <c r="AN87" s="975"/>
      <c r="AO87" s="975"/>
    </row>
    <row r="88" ht="43.5" customHeight="1">
      <c r="A88" s="27"/>
      <c r="B88" s="27"/>
      <c r="C88" s="27"/>
      <c r="D88" s="27"/>
      <c r="E88" s="27"/>
      <c r="F88" s="78"/>
      <c r="G88" s="27"/>
      <c r="H88" s="975"/>
      <c r="I88" s="975"/>
      <c r="J88" s="975"/>
      <c r="K88" s="975"/>
      <c r="L88" s="975"/>
      <c r="M88" s="975"/>
      <c r="N88" s="975"/>
      <c r="O88" s="975"/>
      <c r="P88" s="975"/>
      <c r="Q88" s="975"/>
      <c r="R88" s="975"/>
      <c r="S88" s="975"/>
      <c r="T88" s="975"/>
      <c r="U88" s="975"/>
      <c r="V88" s="975"/>
      <c r="W88" s="975"/>
      <c r="X88" s="975"/>
      <c r="Y88" s="975"/>
      <c r="Z88" s="975"/>
      <c r="AA88" s="975"/>
      <c r="AB88" s="975"/>
      <c r="AC88" s="975"/>
      <c r="AD88" s="975"/>
      <c r="AE88" s="975"/>
      <c r="AF88" s="975"/>
      <c r="AG88" s="975"/>
      <c r="AH88" s="975"/>
      <c r="AI88" s="975"/>
      <c r="AJ88" s="975"/>
      <c r="AK88" s="975"/>
      <c r="AL88" s="975"/>
      <c r="AM88" s="975"/>
      <c r="AN88" s="975"/>
      <c r="AO88" s="975"/>
    </row>
    <row r="89" ht="43.5" customHeight="1">
      <c r="A89" s="27"/>
      <c r="B89" s="27"/>
      <c r="C89" s="27"/>
      <c r="D89" s="27"/>
      <c r="E89" s="27"/>
      <c r="F89" s="78"/>
      <c r="G89" s="27"/>
      <c r="H89" s="975"/>
      <c r="I89" s="975"/>
      <c r="J89" s="975"/>
      <c r="K89" s="975"/>
      <c r="L89" s="975"/>
      <c r="M89" s="975"/>
      <c r="N89" s="975"/>
      <c r="O89" s="975"/>
      <c r="P89" s="975"/>
      <c r="Q89" s="975"/>
      <c r="R89" s="975"/>
      <c r="S89" s="975"/>
      <c r="T89" s="975"/>
      <c r="U89" s="975"/>
      <c r="V89" s="975"/>
      <c r="W89" s="975"/>
      <c r="X89" s="975"/>
      <c r="Y89" s="975"/>
      <c r="Z89" s="975"/>
      <c r="AA89" s="975"/>
      <c r="AB89" s="975"/>
      <c r="AC89" s="975"/>
      <c r="AD89" s="975"/>
      <c r="AE89" s="975"/>
      <c r="AF89" s="975"/>
      <c r="AG89" s="975"/>
      <c r="AH89" s="975"/>
      <c r="AI89" s="975"/>
      <c r="AJ89" s="975"/>
      <c r="AK89" s="975"/>
      <c r="AL89" s="975"/>
      <c r="AM89" s="975"/>
      <c r="AN89" s="975"/>
      <c r="AO89" s="975"/>
    </row>
    <row r="90" ht="43.5" customHeight="1">
      <c r="A90" s="27"/>
      <c r="B90" s="27"/>
      <c r="C90" s="27"/>
      <c r="D90" s="27"/>
      <c r="E90" s="27"/>
      <c r="F90" s="78"/>
      <c r="G90" s="27"/>
      <c r="H90" s="975"/>
      <c r="I90" s="975"/>
      <c r="J90" s="975"/>
      <c r="K90" s="975"/>
      <c r="L90" s="975"/>
      <c r="M90" s="975"/>
      <c r="N90" s="975"/>
      <c r="O90" s="975"/>
      <c r="P90" s="975"/>
      <c r="Q90" s="975"/>
      <c r="R90" s="975"/>
      <c r="S90" s="975"/>
      <c r="T90" s="975"/>
      <c r="U90" s="975"/>
      <c r="V90" s="975"/>
      <c r="W90" s="975"/>
      <c r="X90" s="975"/>
      <c r="Y90" s="975"/>
      <c r="Z90" s="975"/>
      <c r="AA90" s="975"/>
      <c r="AB90" s="975"/>
      <c r="AC90" s="975"/>
      <c r="AD90" s="975"/>
      <c r="AE90" s="975"/>
      <c r="AF90" s="975"/>
      <c r="AG90" s="975"/>
      <c r="AH90" s="975"/>
      <c r="AI90" s="975"/>
      <c r="AJ90" s="975"/>
      <c r="AK90" s="975"/>
      <c r="AL90" s="975"/>
      <c r="AM90" s="975"/>
      <c r="AN90" s="975"/>
      <c r="AO90" s="975"/>
    </row>
    <row r="91" ht="43.5" customHeight="1">
      <c r="A91" s="27"/>
      <c r="B91" s="27"/>
      <c r="C91" s="27"/>
      <c r="D91" s="27"/>
      <c r="E91" s="27"/>
      <c r="F91" s="78"/>
      <c r="G91" s="27"/>
      <c r="H91" s="975"/>
      <c r="I91" s="975"/>
      <c r="J91" s="975"/>
      <c r="K91" s="975"/>
      <c r="L91" s="975"/>
      <c r="M91" s="975"/>
      <c r="N91" s="975"/>
      <c r="O91" s="975"/>
      <c r="P91" s="975"/>
      <c r="Q91" s="975"/>
      <c r="R91" s="975"/>
      <c r="S91" s="975"/>
      <c r="T91" s="975"/>
      <c r="U91" s="975"/>
      <c r="V91" s="975"/>
      <c r="W91" s="975"/>
      <c r="X91" s="975"/>
      <c r="Y91" s="975"/>
      <c r="Z91" s="975"/>
      <c r="AA91" s="975"/>
      <c r="AB91" s="975"/>
      <c r="AC91" s="975"/>
      <c r="AD91" s="975"/>
      <c r="AE91" s="975"/>
      <c r="AF91" s="975"/>
      <c r="AG91" s="975"/>
      <c r="AH91" s="975"/>
      <c r="AI91" s="975"/>
      <c r="AJ91" s="975"/>
      <c r="AK91" s="975"/>
      <c r="AL91" s="975"/>
      <c r="AM91" s="975"/>
      <c r="AN91" s="975"/>
      <c r="AO91" s="975"/>
    </row>
    <row r="92" ht="43.5" customHeight="1">
      <c r="A92" s="27"/>
      <c r="B92" s="27"/>
      <c r="C92" s="27"/>
      <c r="D92" s="27"/>
      <c r="E92" s="27"/>
      <c r="F92" s="476"/>
      <c r="G92" s="27"/>
      <c r="H92" s="975"/>
      <c r="I92" s="975"/>
      <c r="J92" s="975"/>
      <c r="K92" s="975"/>
      <c r="L92" s="975"/>
      <c r="M92" s="975"/>
      <c r="N92" s="975"/>
      <c r="O92" s="975"/>
      <c r="P92" s="975"/>
      <c r="Q92" s="975"/>
      <c r="R92" s="975"/>
      <c r="S92" s="975"/>
      <c r="T92" s="975"/>
      <c r="U92" s="975"/>
      <c r="V92" s="975"/>
      <c r="W92" s="975"/>
      <c r="X92" s="975"/>
      <c r="Y92" s="975"/>
      <c r="Z92" s="975"/>
      <c r="AA92" s="975"/>
      <c r="AB92" s="975"/>
      <c r="AC92" s="975"/>
      <c r="AD92" s="975"/>
      <c r="AE92" s="975"/>
      <c r="AF92" s="975"/>
      <c r="AG92" s="975"/>
      <c r="AH92" s="975"/>
      <c r="AI92" s="975"/>
      <c r="AJ92" s="975"/>
      <c r="AK92" s="975"/>
      <c r="AL92" s="975"/>
      <c r="AM92" s="975"/>
      <c r="AN92" s="975"/>
      <c r="AO92" s="975"/>
    </row>
    <row r="93" ht="43.5" customHeight="1">
      <c r="A93" s="27"/>
      <c r="B93" s="27"/>
      <c r="C93" s="27"/>
      <c r="D93" s="27"/>
      <c r="E93" s="27"/>
      <c r="F93" s="78"/>
      <c r="G93" s="27"/>
      <c r="H93" s="975"/>
      <c r="I93" s="975"/>
      <c r="J93" s="975"/>
      <c r="K93" s="975"/>
      <c r="L93" s="975"/>
      <c r="M93" s="975"/>
      <c r="N93" s="975"/>
      <c r="O93" s="975"/>
      <c r="P93" s="975"/>
      <c r="Q93" s="975"/>
      <c r="R93" s="975"/>
      <c r="S93" s="975"/>
      <c r="T93" s="975"/>
      <c r="U93" s="975"/>
      <c r="V93" s="975"/>
      <c r="W93" s="975"/>
      <c r="X93" s="975"/>
      <c r="Y93" s="975"/>
      <c r="Z93" s="975"/>
      <c r="AA93" s="975"/>
      <c r="AB93" s="975"/>
      <c r="AC93" s="975"/>
      <c r="AD93" s="975"/>
      <c r="AE93" s="975"/>
      <c r="AF93" s="975"/>
      <c r="AG93" s="975"/>
      <c r="AH93" s="975"/>
      <c r="AI93" s="975"/>
      <c r="AJ93" s="975"/>
      <c r="AK93" s="975"/>
      <c r="AL93" s="975"/>
      <c r="AM93" s="975"/>
      <c r="AN93" s="975"/>
      <c r="AO93" s="975"/>
    </row>
    <row r="94" ht="43.5" customHeight="1">
      <c r="A94" s="27"/>
      <c r="B94" s="27"/>
      <c r="C94" s="27"/>
      <c r="D94" s="27"/>
      <c r="E94" s="27"/>
      <c r="F94" s="78"/>
      <c r="G94" s="27"/>
      <c r="H94" s="975"/>
      <c r="I94" s="975"/>
      <c r="J94" s="975"/>
      <c r="K94" s="975"/>
      <c r="L94" s="975"/>
      <c r="M94" s="975"/>
      <c r="N94" s="975"/>
      <c r="O94" s="975"/>
      <c r="P94" s="975"/>
      <c r="Q94" s="975"/>
      <c r="R94" s="975"/>
      <c r="S94" s="975"/>
      <c r="T94" s="975"/>
      <c r="U94" s="975"/>
      <c r="V94" s="975"/>
      <c r="W94" s="975"/>
      <c r="X94" s="975"/>
      <c r="Y94" s="975"/>
      <c r="Z94" s="975"/>
      <c r="AA94" s="975"/>
      <c r="AB94" s="975"/>
      <c r="AC94" s="975"/>
      <c r="AD94" s="975"/>
      <c r="AE94" s="975"/>
      <c r="AF94" s="975"/>
      <c r="AG94" s="975"/>
      <c r="AH94" s="975"/>
      <c r="AI94" s="975"/>
      <c r="AJ94" s="975"/>
      <c r="AK94" s="975"/>
      <c r="AL94" s="975"/>
      <c r="AM94" s="975"/>
      <c r="AN94" s="975"/>
      <c r="AO94" s="975"/>
    </row>
    <row r="95" ht="43.5" customHeight="1">
      <c r="A95" s="27"/>
      <c r="B95" s="27"/>
      <c r="C95" s="27"/>
      <c r="D95" s="27"/>
      <c r="E95" s="27"/>
      <c r="F95" s="78"/>
      <c r="G95" s="27"/>
      <c r="H95" s="975"/>
      <c r="I95" s="975"/>
      <c r="J95" s="975"/>
      <c r="K95" s="975"/>
      <c r="L95" s="975"/>
      <c r="M95" s="975"/>
      <c r="N95" s="975"/>
      <c r="O95" s="975"/>
      <c r="P95" s="975"/>
      <c r="Q95" s="975"/>
      <c r="R95" s="975"/>
      <c r="S95" s="975"/>
      <c r="T95" s="975"/>
      <c r="U95" s="975"/>
      <c r="V95" s="975"/>
      <c r="W95" s="975"/>
      <c r="X95" s="975"/>
      <c r="Y95" s="975"/>
      <c r="Z95" s="975"/>
      <c r="AA95" s="975"/>
      <c r="AB95" s="975"/>
      <c r="AC95" s="975"/>
      <c r="AD95" s="975"/>
      <c r="AE95" s="975"/>
      <c r="AF95" s="975"/>
      <c r="AG95" s="975"/>
      <c r="AH95" s="975"/>
      <c r="AI95" s="975"/>
      <c r="AJ95" s="975"/>
      <c r="AK95" s="975"/>
      <c r="AL95" s="975"/>
      <c r="AM95" s="975"/>
      <c r="AN95" s="975"/>
      <c r="AO95" s="975"/>
    </row>
    <row r="96" ht="43.5" customHeight="1">
      <c r="A96" s="27"/>
      <c r="B96" s="27"/>
      <c r="C96" s="27"/>
      <c r="D96" s="27"/>
      <c r="E96" s="27"/>
      <c r="F96" s="78"/>
      <c r="G96" s="27"/>
      <c r="H96" s="975"/>
      <c r="I96" s="975"/>
      <c r="J96" s="975"/>
      <c r="K96" s="975"/>
      <c r="L96" s="975"/>
      <c r="M96" s="975"/>
      <c r="N96" s="975"/>
      <c r="O96" s="975"/>
      <c r="P96" s="975"/>
      <c r="Q96" s="975"/>
      <c r="R96" s="975"/>
      <c r="S96" s="975"/>
      <c r="T96" s="975"/>
      <c r="U96" s="975"/>
      <c r="V96" s="975"/>
      <c r="W96" s="975"/>
      <c r="X96" s="975"/>
      <c r="Y96" s="975"/>
      <c r="Z96" s="975"/>
      <c r="AA96" s="975"/>
      <c r="AB96" s="975"/>
      <c r="AC96" s="975"/>
      <c r="AD96" s="975"/>
      <c r="AE96" s="975"/>
      <c r="AF96" s="975"/>
      <c r="AG96" s="975"/>
      <c r="AH96" s="975"/>
      <c r="AI96" s="975"/>
      <c r="AJ96" s="975"/>
      <c r="AK96" s="975"/>
      <c r="AL96" s="975"/>
      <c r="AM96" s="975"/>
      <c r="AN96" s="975"/>
      <c r="AO96" s="975"/>
    </row>
    <row r="97" ht="43.5" customHeight="1">
      <c r="A97" s="27"/>
      <c r="B97" s="27"/>
      <c r="C97" s="27"/>
      <c r="D97" s="27"/>
      <c r="E97" s="27"/>
      <c r="F97" s="78"/>
      <c r="G97" s="27"/>
      <c r="H97" s="975"/>
      <c r="I97" s="975"/>
      <c r="J97" s="975"/>
      <c r="K97" s="975"/>
      <c r="L97" s="975"/>
      <c r="M97" s="975"/>
      <c r="N97" s="975"/>
      <c r="O97" s="975"/>
      <c r="P97" s="975"/>
      <c r="Q97" s="975"/>
      <c r="R97" s="975"/>
      <c r="S97" s="975"/>
      <c r="T97" s="975"/>
      <c r="U97" s="975"/>
      <c r="V97" s="975"/>
      <c r="W97" s="975"/>
      <c r="X97" s="975"/>
      <c r="Y97" s="975"/>
      <c r="Z97" s="975"/>
      <c r="AA97" s="975"/>
      <c r="AB97" s="975"/>
      <c r="AC97" s="975"/>
      <c r="AD97" s="975"/>
      <c r="AE97" s="975"/>
      <c r="AF97" s="975"/>
      <c r="AG97" s="975"/>
      <c r="AH97" s="975"/>
      <c r="AI97" s="975"/>
      <c r="AJ97" s="975"/>
      <c r="AK97" s="975"/>
      <c r="AL97" s="975"/>
      <c r="AM97" s="975"/>
      <c r="AN97" s="975"/>
      <c r="AO97" s="975"/>
    </row>
    <row r="98" ht="43.5" customHeight="1">
      <c r="A98" s="27"/>
      <c r="B98" s="27"/>
      <c r="C98" s="27"/>
      <c r="D98" s="27"/>
      <c r="E98" s="27"/>
      <c r="F98" s="78"/>
      <c r="G98" s="27"/>
      <c r="H98" s="975"/>
      <c r="I98" s="975"/>
      <c r="J98" s="975"/>
      <c r="K98" s="975"/>
      <c r="L98" s="975"/>
      <c r="M98" s="975"/>
      <c r="N98" s="975"/>
      <c r="O98" s="975"/>
      <c r="P98" s="975"/>
      <c r="Q98" s="975"/>
      <c r="R98" s="975"/>
      <c r="S98" s="975"/>
      <c r="T98" s="975"/>
      <c r="U98" s="975"/>
      <c r="V98" s="975"/>
      <c r="W98" s="975"/>
      <c r="X98" s="975"/>
      <c r="Y98" s="975"/>
      <c r="Z98" s="975"/>
      <c r="AA98" s="975"/>
      <c r="AB98" s="975"/>
      <c r="AC98" s="975"/>
      <c r="AD98" s="975"/>
      <c r="AE98" s="975"/>
      <c r="AF98" s="975"/>
      <c r="AG98" s="975"/>
      <c r="AH98" s="975"/>
      <c r="AI98" s="975"/>
      <c r="AJ98" s="975"/>
      <c r="AK98" s="975"/>
      <c r="AL98" s="975"/>
      <c r="AM98" s="975"/>
      <c r="AN98" s="975"/>
      <c r="AO98" s="975"/>
    </row>
    <row r="99" ht="43.5" customHeight="1">
      <c r="A99" s="27"/>
      <c r="B99" s="27"/>
      <c r="C99" s="27"/>
      <c r="D99" s="27"/>
      <c r="E99" s="27"/>
      <c r="F99" s="78"/>
      <c r="G99" s="27"/>
      <c r="H99" s="975"/>
      <c r="I99" s="975"/>
      <c r="J99" s="975"/>
      <c r="K99" s="975"/>
      <c r="L99" s="975"/>
      <c r="M99" s="975"/>
      <c r="N99" s="975"/>
      <c r="O99" s="975"/>
      <c r="P99" s="975"/>
      <c r="Q99" s="975"/>
      <c r="R99" s="975"/>
      <c r="S99" s="975"/>
      <c r="T99" s="975"/>
      <c r="U99" s="975"/>
      <c r="V99" s="975"/>
      <c r="W99" s="975"/>
      <c r="X99" s="975"/>
      <c r="Y99" s="975"/>
      <c r="Z99" s="975"/>
      <c r="AA99" s="975"/>
      <c r="AB99" s="975"/>
      <c r="AC99" s="975"/>
      <c r="AD99" s="975"/>
      <c r="AE99" s="975"/>
      <c r="AF99" s="975"/>
      <c r="AG99" s="975"/>
      <c r="AH99" s="975"/>
      <c r="AI99" s="975"/>
      <c r="AJ99" s="975"/>
      <c r="AK99" s="975"/>
      <c r="AL99" s="975"/>
      <c r="AM99" s="975"/>
      <c r="AN99" s="975"/>
      <c r="AO99" s="975"/>
    </row>
    <row r="100" ht="43.5" customHeight="1">
      <c r="A100" s="27"/>
      <c r="B100" s="27"/>
      <c r="C100" s="27"/>
      <c r="D100" s="27"/>
      <c r="E100" s="27"/>
      <c r="F100" s="78"/>
      <c r="G100" s="27"/>
      <c r="H100" s="975"/>
      <c r="I100" s="975"/>
      <c r="J100" s="975"/>
      <c r="K100" s="975"/>
      <c r="L100" s="975"/>
      <c r="M100" s="975"/>
      <c r="N100" s="975"/>
      <c r="O100" s="975"/>
      <c r="P100" s="975"/>
      <c r="Q100" s="975"/>
      <c r="R100" s="975"/>
      <c r="S100" s="975"/>
      <c r="T100" s="975"/>
      <c r="U100" s="975"/>
      <c r="V100" s="975"/>
      <c r="W100" s="975"/>
      <c r="X100" s="975"/>
      <c r="Y100" s="975"/>
      <c r="Z100" s="975"/>
      <c r="AA100" s="975"/>
      <c r="AB100" s="975"/>
      <c r="AC100" s="975"/>
      <c r="AD100" s="975"/>
      <c r="AE100" s="975"/>
      <c r="AF100" s="975"/>
      <c r="AG100" s="975"/>
      <c r="AH100" s="975"/>
      <c r="AI100" s="975"/>
      <c r="AJ100" s="975"/>
      <c r="AK100" s="975"/>
      <c r="AL100" s="975"/>
      <c r="AM100" s="975"/>
      <c r="AN100" s="975"/>
      <c r="AO100" s="975"/>
    </row>
    <row r="101" ht="43.5" customHeight="1">
      <c r="A101" s="27"/>
      <c r="B101" s="27"/>
      <c r="C101" s="27"/>
      <c r="D101" s="27"/>
      <c r="E101" s="27"/>
      <c r="F101" s="78"/>
      <c r="G101" s="27"/>
      <c r="H101" s="975"/>
      <c r="I101" s="975"/>
      <c r="J101" s="975"/>
      <c r="K101" s="975"/>
      <c r="L101" s="975"/>
      <c r="M101" s="975"/>
      <c r="N101" s="975"/>
      <c r="O101" s="975"/>
      <c r="P101" s="975"/>
      <c r="Q101" s="975"/>
      <c r="R101" s="975"/>
      <c r="S101" s="975"/>
      <c r="T101" s="975"/>
      <c r="U101" s="975"/>
      <c r="V101" s="975"/>
      <c r="W101" s="975"/>
      <c r="X101" s="975"/>
      <c r="Y101" s="975"/>
      <c r="Z101" s="975"/>
      <c r="AA101" s="975"/>
      <c r="AB101" s="975"/>
      <c r="AC101" s="975"/>
      <c r="AD101" s="975"/>
      <c r="AE101" s="975"/>
      <c r="AF101" s="975"/>
      <c r="AG101" s="975"/>
      <c r="AH101" s="975"/>
      <c r="AI101" s="975"/>
      <c r="AJ101" s="975"/>
      <c r="AK101" s="975"/>
      <c r="AL101" s="975"/>
      <c r="AM101" s="975"/>
      <c r="AN101" s="975"/>
      <c r="AO101" s="975"/>
    </row>
    <row r="102" ht="43.5" customHeight="1">
      <c r="A102" s="27"/>
      <c r="B102" s="27"/>
      <c r="C102" s="27"/>
      <c r="D102" s="27"/>
      <c r="E102" s="27"/>
      <c r="F102" s="78"/>
      <c r="G102" s="27"/>
      <c r="H102" s="975"/>
      <c r="I102" s="975"/>
      <c r="J102" s="975"/>
      <c r="K102" s="975"/>
      <c r="L102" s="975"/>
      <c r="M102" s="975"/>
      <c r="N102" s="975"/>
      <c r="O102" s="975"/>
      <c r="P102" s="975"/>
      <c r="Q102" s="975"/>
      <c r="R102" s="975"/>
      <c r="S102" s="975"/>
      <c r="T102" s="975"/>
      <c r="U102" s="975"/>
      <c r="V102" s="975"/>
      <c r="W102" s="975"/>
      <c r="X102" s="975"/>
      <c r="Y102" s="975"/>
      <c r="Z102" s="975"/>
      <c r="AA102" s="975"/>
      <c r="AB102" s="975"/>
      <c r="AC102" s="975"/>
      <c r="AD102" s="975"/>
      <c r="AE102" s="975"/>
      <c r="AF102" s="975"/>
      <c r="AG102" s="975"/>
      <c r="AH102" s="975"/>
      <c r="AI102" s="975"/>
      <c r="AJ102" s="975"/>
      <c r="AK102" s="975"/>
      <c r="AL102" s="975"/>
      <c r="AM102" s="975"/>
      <c r="AN102" s="975"/>
      <c r="AO102" s="975"/>
    </row>
    <row r="103" ht="43.5" customHeight="1">
      <c r="A103" s="27"/>
      <c r="B103" s="27"/>
      <c r="C103" s="27"/>
      <c r="D103" s="27"/>
      <c r="E103" s="27"/>
      <c r="F103" s="78"/>
      <c r="G103" s="27"/>
      <c r="H103" s="975"/>
      <c r="I103" s="975"/>
      <c r="J103" s="975"/>
      <c r="K103" s="975"/>
      <c r="L103" s="975"/>
      <c r="M103" s="975"/>
      <c r="N103" s="975"/>
      <c r="O103" s="975"/>
      <c r="P103" s="975"/>
      <c r="Q103" s="975"/>
      <c r="R103" s="975"/>
      <c r="S103" s="975"/>
      <c r="T103" s="975"/>
      <c r="U103" s="975"/>
      <c r="V103" s="975"/>
      <c r="W103" s="975"/>
      <c r="X103" s="975"/>
      <c r="Y103" s="975"/>
      <c r="Z103" s="975"/>
      <c r="AA103" s="975"/>
      <c r="AB103" s="975"/>
      <c r="AC103" s="975"/>
      <c r="AD103" s="975"/>
      <c r="AE103" s="975"/>
      <c r="AF103" s="975"/>
      <c r="AG103" s="975"/>
      <c r="AH103" s="975"/>
      <c r="AI103" s="975"/>
      <c r="AJ103" s="975"/>
      <c r="AK103" s="975"/>
      <c r="AL103" s="975"/>
      <c r="AM103" s="975"/>
      <c r="AN103" s="975"/>
      <c r="AO103" s="975"/>
    </row>
    <row r="104" ht="43.5" customHeight="1">
      <c r="A104" s="27"/>
      <c r="B104" s="27"/>
      <c r="C104" s="27"/>
      <c r="D104" s="27"/>
      <c r="E104" s="27"/>
      <c r="F104" s="78"/>
      <c r="G104" s="27"/>
      <c r="H104" s="975"/>
      <c r="I104" s="975"/>
      <c r="J104" s="975"/>
      <c r="K104" s="975"/>
      <c r="L104" s="975"/>
      <c r="M104" s="975"/>
      <c r="N104" s="975"/>
      <c r="O104" s="975"/>
      <c r="P104" s="975"/>
      <c r="Q104" s="975"/>
      <c r="R104" s="975"/>
      <c r="S104" s="975"/>
      <c r="T104" s="975"/>
      <c r="U104" s="975"/>
      <c r="V104" s="975"/>
      <c r="W104" s="975"/>
      <c r="X104" s="975"/>
      <c r="Y104" s="975"/>
      <c r="Z104" s="975"/>
      <c r="AA104" s="975"/>
      <c r="AB104" s="975"/>
      <c r="AC104" s="975"/>
      <c r="AD104" s="975"/>
      <c r="AE104" s="975"/>
      <c r="AF104" s="975"/>
      <c r="AG104" s="975"/>
      <c r="AH104" s="975"/>
      <c r="AI104" s="975"/>
      <c r="AJ104" s="975"/>
      <c r="AK104" s="975"/>
      <c r="AL104" s="975"/>
      <c r="AM104" s="975"/>
      <c r="AN104" s="975"/>
      <c r="AO104" s="975"/>
    </row>
    <row r="105" ht="43.5" customHeight="1">
      <c r="A105" s="27"/>
      <c r="B105" s="27"/>
      <c r="C105" s="27"/>
      <c r="D105" s="27"/>
      <c r="E105" s="27"/>
      <c r="F105" s="78"/>
      <c r="G105" s="27"/>
      <c r="H105" s="975"/>
      <c r="I105" s="975"/>
      <c r="J105" s="975"/>
      <c r="K105" s="975"/>
      <c r="L105" s="975"/>
      <c r="M105" s="975"/>
      <c r="N105" s="975"/>
      <c r="O105" s="975"/>
      <c r="P105" s="975"/>
      <c r="Q105" s="975"/>
      <c r="R105" s="975"/>
      <c r="S105" s="975"/>
      <c r="T105" s="975"/>
      <c r="U105" s="975"/>
      <c r="V105" s="975"/>
      <c r="W105" s="975"/>
      <c r="X105" s="975"/>
      <c r="Y105" s="975"/>
      <c r="Z105" s="975"/>
      <c r="AA105" s="975"/>
      <c r="AB105" s="975"/>
      <c r="AC105" s="975"/>
      <c r="AD105" s="975"/>
      <c r="AE105" s="975"/>
      <c r="AF105" s="975"/>
      <c r="AG105" s="975"/>
      <c r="AH105" s="975"/>
      <c r="AI105" s="975"/>
      <c r="AJ105" s="975"/>
      <c r="AK105" s="975"/>
      <c r="AL105" s="975"/>
      <c r="AM105" s="975"/>
      <c r="AN105" s="975"/>
      <c r="AO105" s="975"/>
    </row>
    <row r="106" ht="43.5" customHeight="1">
      <c r="A106" s="27"/>
      <c r="B106" s="27"/>
      <c r="C106" s="27"/>
      <c r="D106" s="27"/>
      <c r="E106" s="27"/>
      <c r="F106" s="78"/>
      <c r="G106" s="27"/>
      <c r="H106" s="975"/>
      <c r="I106" s="975"/>
      <c r="J106" s="975"/>
      <c r="K106" s="975"/>
      <c r="L106" s="975"/>
      <c r="M106" s="975"/>
      <c r="N106" s="975"/>
      <c r="O106" s="975"/>
      <c r="P106" s="975"/>
      <c r="Q106" s="975"/>
      <c r="R106" s="975"/>
      <c r="S106" s="975"/>
      <c r="T106" s="975"/>
      <c r="U106" s="975"/>
      <c r="V106" s="975"/>
      <c r="W106" s="975"/>
      <c r="X106" s="975"/>
      <c r="Y106" s="975"/>
      <c r="Z106" s="975"/>
      <c r="AA106" s="975"/>
      <c r="AB106" s="975"/>
      <c r="AC106" s="975"/>
      <c r="AD106" s="975"/>
      <c r="AE106" s="975"/>
      <c r="AF106" s="975"/>
      <c r="AG106" s="975"/>
      <c r="AH106" s="975"/>
      <c r="AI106" s="975"/>
      <c r="AJ106" s="975"/>
      <c r="AK106" s="975"/>
      <c r="AL106" s="975"/>
      <c r="AM106" s="975"/>
      <c r="AN106" s="975"/>
      <c r="AO106" s="975"/>
    </row>
    <row r="107" ht="43.5" customHeight="1">
      <c r="A107" s="27"/>
      <c r="B107" s="27"/>
      <c r="C107" s="27"/>
      <c r="D107" s="27"/>
      <c r="E107" s="27"/>
      <c r="F107" s="78"/>
      <c r="G107" s="27"/>
      <c r="H107" s="975"/>
      <c r="I107" s="975"/>
      <c r="J107" s="975"/>
      <c r="K107" s="975"/>
      <c r="L107" s="975"/>
      <c r="M107" s="975"/>
      <c r="N107" s="975"/>
      <c r="O107" s="975"/>
      <c r="P107" s="975"/>
      <c r="Q107" s="975"/>
      <c r="R107" s="975"/>
      <c r="S107" s="975"/>
      <c r="T107" s="975"/>
      <c r="U107" s="975"/>
      <c r="V107" s="975"/>
      <c r="W107" s="975"/>
      <c r="X107" s="975"/>
      <c r="Y107" s="975"/>
      <c r="Z107" s="975"/>
      <c r="AA107" s="975"/>
      <c r="AB107" s="975"/>
      <c r="AC107" s="975"/>
      <c r="AD107" s="975"/>
      <c r="AE107" s="975"/>
      <c r="AF107" s="975"/>
      <c r="AG107" s="975"/>
      <c r="AH107" s="975"/>
      <c r="AI107" s="975"/>
      <c r="AJ107" s="975"/>
      <c r="AK107" s="975"/>
      <c r="AL107" s="975"/>
      <c r="AM107" s="975"/>
      <c r="AN107" s="975"/>
      <c r="AO107" s="975"/>
    </row>
    <row r="108" ht="43.5" customHeight="1">
      <c r="A108" s="27"/>
      <c r="B108" s="27"/>
      <c r="C108" s="27"/>
      <c r="D108" s="27"/>
      <c r="E108" s="27"/>
      <c r="F108" s="78"/>
      <c r="G108" s="27"/>
      <c r="H108" s="975"/>
      <c r="I108" s="975"/>
      <c r="J108" s="975"/>
      <c r="K108" s="975"/>
      <c r="L108" s="975"/>
      <c r="M108" s="975"/>
      <c r="N108" s="975"/>
      <c r="O108" s="975"/>
      <c r="P108" s="975"/>
      <c r="Q108" s="975"/>
      <c r="R108" s="975"/>
      <c r="S108" s="975"/>
      <c r="T108" s="975"/>
      <c r="U108" s="975"/>
      <c r="V108" s="975"/>
      <c r="W108" s="975"/>
      <c r="X108" s="975"/>
      <c r="Y108" s="975"/>
      <c r="Z108" s="975"/>
      <c r="AA108" s="975"/>
      <c r="AB108" s="975"/>
      <c r="AC108" s="975"/>
      <c r="AD108" s="975"/>
      <c r="AE108" s="975"/>
      <c r="AF108" s="975"/>
      <c r="AG108" s="975"/>
      <c r="AH108" s="975"/>
      <c r="AI108" s="975"/>
      <c r="AJ108" s="975"/>
      <c r="AK108" s="975"/>
      <c r="AL108" s="975"/>
      <c r="AM108" s="975"/>
      <c r="AN108" s="975"/>
      <c r="AO108" s="975"/>
    </row>
    <row r="109" ht="43.5" customHeight="1">
      <c r="A109" s="27"/>
      <c r="B109" s="27"/>
      <c r="C109" s="27"/>
      <c r="D109" s="27"/>
      <c r="E109" s="27"/>
      <c r="F109" s="78"/>
      <c r="G109" s="27"/>
      <c r="H109" s="975"/>
      <c r="I109" s="975"/>
      <c r="J109" s="975"/>
      <c r="K109" s="975"/>
      <c r="L109" s="975"/>
      <c r="M109" s="975"/>
      <c r="N109" s="975"/>
      <c r="O109" s="975"/>
      <c r="P109" s="975"/>
      <c r="Q109" s="975"/>
      <c r="R109" s="975"/>
      <c r="S109" s="975"/>
      <c r="T109" s="975"/>
      <c r="U109" s="975"/>
      <c r="V109" s="975"/>
      <c r="W109" s="975"/>
      <c r="X109" s="975"/>
      <c r="Y109" s="975"/>
      <c r="Z109" s="975"/>
      <c r="AA109" s="975"/>
      <c r="AB109" s="975"/>
      <c r="AC109" s="975"/>
      <c r="AD109" s="975"/>
      <c r="AE109" s="975"/>
      <c r="AF109" s="975"/>
      <c r="AG109" s="975"/>
      <c r="AH109" s="975"/>
      <c r="AI109" s="975"/>
      <c r="AJ109" s="975"/>
      <c r="AK109" s="975"/>
      <c r="AL109" s="975"/>
      <c r="AM109" s="975"/>
      <c r="AN109" s="975"/>
      <c r="AO109" s="975"/>
    </row>
    <row r="110" ht="43.5" customHeight="1">
      <c r="A110" s="27"/>
      <c r="B110" s="27"/>
      <c r="C110" s="27"/>
      <c r="D110" s="27"/>
      <c r="E110" s="27"/>
      <c r="F110" s="78"/>
      <c r="G110" s="27"/>
      <c r="H110" s="975"/>
      <c r="I110" s="975"/>
      <c r="J110" s="975"/>
      <c r="K110" s="975"/>
      <c r="L110" s="975"/>
      <c r="M110" s="975"/>
      <c r="N110" s="975"/>
      <c r="O110" s="975"/>
      <c r="P110" s="975"/>
      <c r="Q110" s="975"/>
      <c r="R110" s="975"/>
      <c r="S110" s="975"/>
      <c r="T110" s="975"/>
      <c r="U110" s="975"/>
      <c r="V110" s="975"/>
      <c r="W110" s="975"/>
      <c r="X110" s="975"/>
      <c r="Y110" s="975"/>
      <c r="Z110" s="975"/>
      <c r="AA110" s="975"/>
      <c r="AB110" s="975"/>
      <c r="AC110" s="975"/>
      <c r="AD110" s="975"/>
      <c r="AE110" s="975"/>
      <c r="AF110" s="975"/>
      <c r="AG110" s="975"/>
      <c r="AH110" s="975"/>
      <c r="AI110" s="975"/>
      <c r="AJ110" s="975"/>
      <c r="AK110" s="975"/>
      <c r="AL110" s="975"/>
      <c r="AM110" s="975"/>
      <c r="AN110" s="975"/>
      <c r="AO110" s="975"/>
    </row>
    <row r="111" ht="43.5" customHeight="1">
      <c r="A111" s="27"/>
      <c r="B111" s="27"/>
      <c r="C111" s="27"/>
      <c r="D111" s="27"/>
      <c r="E111" s="27"/>
      <c r="F111" s="78"/>
      <c r="G111" s="27"/>
      <c r="H111" s="975"/>
      <c r="I111" s="975"/>
      <c r="J111" s="975"/>
      <c r="K111" s="975"/>
      <c r="L111" s="975"/>
      <c r="M111" s="975"/>
      <c r="N111" s="975"/>
      <c r="O111" s="975"/>
      <c r="P111" s="975"/>
      <c r="Q111" s="975"/>
      <c r="R111" s="975"/>
      <c r="S111" s="975"/>
      <c r="T111" s="975"/>
      <c r="U111" s="975"/>
      <c r="V111" s="975"/>
      <c r="W111" s="975"/>
      <c r="X111" s="975"/>
      <c r="Y111" s="975"/>
      <c r="Z111" s="975"/>
      <c r="AA111" s="975"/>
      <c r="AB111" s="975"/>
      <c r="AC111" s="975"/>
      <c r="AD111" s="975"/>
      <c r="AE111" s="975"/>
      <c r="AF111" s="975"/>
      <c r="AG111" s="975"/>
      <c r="AH111" s="975"/>
      <c r="AI111" s="975"/>
      <c r="AJ111" s="975"/>
      <c r="AK111" s="975"/>
      <c r="AL111" s="975"/>
      <c r="AM111" s="975"/>
      <c r="AN111" s="975"/>
      <c r="AO111" s="975"/>
    </row>
    <row r="112" ht="43.5" customHeight="1">
      <c r="A112" s="27"/>
      <c r="B112" s="27"/>
      <c r="C112" s="27"/>
      <c r="D112" s="27"/>
      <c r="E112" s="27"/>
      <c r="F112" s="78"/>
      <c r="G112" s="27"/>
      <c r="H112" s="975"/>
      <c r="I112" s="975"/>
      <c r="J112" s="975"/>
      <c r="K112" s="975"/>
      <c r="L112" s="975"/>
      <c r="M112" s="975"/>
      <c r="N112" s="975"/>
      <c r="O112" s="975"/>
      <c r="P112" s="975"/>
      <c r="Q112" s="975"/>
      <c r="R112" s="975"/>
      <c r="S112" s="975"/>
      <c r="T112" s="975"/>
      <c r="U112" s="975"/>
      <c r="V112" s="975"/>
      <c r="W112" s="975"/>
      <c r="X112" s="975"/>
      <c r="Y112" s="975"/>
      <c r="Z112" s="975"/>
      <c r="AA112" s="975"/>
      <c r="AB112" s="975"/>
      <c r="AC112" s="975"/>
      <c r="AD112" s="975"/>
      <c r="AE112" s="975"/>
      <c r="AF112" s="975"/>
      <c r="AG112" s="975"/>
      <c r="AH112" s="975"/>
      <c r="AI112" s="975"/>
      <c r="AJ112" s="975"/>
      <c r="AK112" s="975"/>
      <c r="AL112" s="975"/>
      <c r="AM112" s="975"/>
      <c r="AN112" s="975"/>
      <c r="AO112" s="975"/>
    </row>
    <row r="113" ht="43.5" customHeight="1">
      <c r="A113" s="27"/>
      <c r="B113" s="27"/>
      <c r="C113" s="27"/>
      <c r="D113" s="27"/>
      <c r="E113" s="27"/>
      <c r="F113" s="78"/>
      <c r="G113" s="27"/>
      <c r="H113" s="975"/>
      <c r="I113" s="975"/>
      <c r="J113" s="975"/>
      <c r="K113" s="975"/>
      <c r="L113" s="975"/>
      <c r="M113" s="975"/>
      <c r="N113" s="975"/>
      <c r="O113" s="975"/>
      <c r="P113" s="975"/>
      <c r="Q113" s="975"/>
      <c r="R113" s="975"/>
      <c r="S113" s="975"/>
      <c r="T113" s="975"/>
      <c r="U113" s="975"/>
      <c r="V113" s="975"/>
      <c r="W113" s="975"/>
      <c r="X113" s="975"/>
      <c r="Y113" s="975"/>
      <c r="Z113" s="975"/>
      <c r="AA113" s="975"/>
      <c r="AB113" s="975"/>
      <c r="AC113" s="975"/>
      <c r="AD113" s="975"/>
      <c r="AE113" s="975"/>
      <c r="AF113" s="975"/>
      <c r="AG113" s="975"/>
      <c r="AH113" s="975"/>
      <c r="AI113" s="975"/>
      <c r="AJ113" s="975"/>
      <c r="AK113" s="975"/>
      <c r="AL113" s="975"/>
      <c r="AM113" s="975"/>
      <c r="AN113" s="975"/>
      <c r="AO113" s="975"/>
    </row>
    <row r="114" ht="43.5" customHeight="1">
      <c r="A114" s="27"/>
      <c r="B114" s="27"/>
      <c r="C114" s="27"/>
      <c r="D114" s="27"/>
      <c r="E114" s="27"/>
      <c r="F114" s="78"/>
      <c r="G114" s="27"/>
      <c r="H114" s="975"/>
      <c r="I114" s="975"/>
      <c r="J114" s="975"/>
      <c r="K114" s="975"/>
      <c r="L114" s="975"/>
      <c r="M114" s="975"/>
      <c r="N114" s="975"/>
      <c r="O114" s="975"/>
      <c r="P114" s="975"/>
      <c r="Q114" s="975"/>
      <c r="R114" s="975"/>
      <c r="S114" s="975"/>
      <c r="T114" s="975"/>
      <c r="U114" s="975"/>
      <c r="V114" s="975"/>
      <c r="W114" s="975"/>
      <c r="X114" s="975"/>
      <c r="Y114" s="975"/>
      <c r="Z114" s="975"/>
      <c r="AA114" s="975"/>
      <c r="AB114" s="975"/>
      <c r="AC114" s="975"/>
      <c r="AD114" s="975"/>
      <c r="AE114" s="975"/>
      <c r="AF114" s="975"/>
      <c r="AG114" s="975"/>
      <c r="AH114" s="975"/>
      <c r="AI114" s="975"/>
      <c r="AJ114" s="975"/>
      <c r="AK114" s="975"/>
      <c r="AL114" s="975"/>
      <c r="AM114" s="975"/>
      <c r="AN114" s="975"/>
      <c r="AO114" s="975"/>
    </row>
    <row r="115" ht="43.5" customHeight="1">
      <c r="A115" s="27"/>
      <c r="B115" s="27"/>
      <c r="C115" s="27"/>
      <c r="D115" s="27"/>
      <c r="E115" s="27"/>
      <c r="F115" s="78"/>
      <c r="G115" s="27"/>
      <c r="H115" s="975"/>
      <c r="I115" s="975"/>
      <c r="J115" s="975"/>
      <c r="K115" s="975"/>
      <c r="L115" s="975"/>
      <c r="M115" s="975"/>
      <c r="N115" s="975"/>
      <c r="O115" s="975"/>
      <c r="P115" s="975"/>
      <c r="Q115" s="975"/>
      <c r="R115" s="975"/>
      <c r="S115" s="975"/>
      <c r="T115" s="975"/>
      <c r="U115" s="975"/>
      <c r="V115" s="975"/>
      <c r="W115" s="975"/>
      <c r="X115" s="975"/>
      <c r="Y115" s="975"/>
      <c r="Z115" s="975"/>
      <c r="AA115" s="975"/>
      <c r="AB115" s="975"/>
      <c r="AC115" s="975"/>
      <c r="AD115" s="975"/>
      <c r="AE115" s="975"/>
      <c r="AF115" s="975"/>
      <c r="AG115" s="975"/>
      <c r="AH115" s="975"/>
      <c r="AI115" s="975"/>
      <c r="AJ115" s="975"/>
      <c r="AK115" s="975"/>
      <c r="AL115" s="975"/>
      <c r="AM115" s="975"/>
      <c r="AN115" s="975"/>
      <c r="AO115" s="975"/>
    </row>
    <row r="116" ht="43.5" customHeight="1">
      <c r="A116" s="27"/>
      <c r="B116" s="27"/>
      <c r="C116" s="27"/>
      <c r="D116" s="27"/>
      <c r="E116" s="27"/>
      <c r="F116" s="78"/>
      <c r="G116" s="27"/>
      <c r="H116" s="975"/>
      <c r="I116" s="975"/>
      <c r="J116" s="975"/>
      <c r="K116" s="975"/>
      <c r="L116" s="975"/>
      <c r="M116" s="975"/>
      <c r="N116" s="975"/>
      <c r="O116" s="975"/>
      <c r="P116" s="975"/>
      <c r="Q116" s="975"/>
      <c r="R116" s="975"/>
      <c r="S116" s="975"/>
      <c r="T116" s="975"/>
      <c r="U116" s="975"/>
      <c r="V116" s="975"/>
      <c r="W116" s="975"/>
      <c r="X116" s="975"/>
      <c r="Y116" s="975"/>
      <c r="Z116" s="975"/>
      <c r="AA116" s="975"/>
      <c r="AB116" s="975"/>
      <c r="AC116" s="975"/>
      <c r="AD116" s="975"/>
      <c r="AE116" s="975"/>
      <c r="AF116" s="975"/>
      <c r="AG116" s="975"/>
      <c r="AH116" s="975"/>
      <c r="AI116" s="975"/>
      <c r="AJ116" s="975"/>
      <c r="AK116" s="975"/>
      <c r="AL116" s="975"/>
      <c r="AM116" s="975"/>
      <c r="AN116" s="975"/>
      <c r="AO116" s="975"/>
    </row>
    <row r="117" ht="43.5" customHeight="1">
      <c r="A117" s="27"/>
      <c r="B117" s="27"/>
      <c r="C117" s="27"/>
      <c r="D117" s="27"/>
      <c r="E117" s="27"/>
      <c r="F117" s="78"/>
      <c r="G117" s="27"/>
      <c r="H117" s="975"/>
      <c r="I117" s="975"/>
      <c r="J117" s="975"/>
      <c r="K117" s="975"/>
      <c r="L117" s="975"/>
      <c r="M117" s="975"/>
      <c r="N117" s="975"/>
      <c r="O117" s="975"/>
      <c r="P117" s="975"/>
      <c r="Q117" s="975"/>
      <c r="R117" s="975"/>
      <c r="S117" s="975"/>
      <c r="T117" s="975"/>
      <c r="U117" s="975"/>
      <c r="V117" s="975"/>
      <c r="W117" s="975"/>
      <c r="X117" s="975"/>
      <c r="Y117" s="975"/>
      <c r="Z117" s="975"/>
      <c r="AA117" s="975"/>
      <c r="AB117" s="975"/>
      <c r="AC117" s="975"/>
      <c r="AD117" s="975"/>
      <c r="AE117" s="975"/>
      <c r="AF117" s="975"/>
      <c r="AG117" s="975"/>
      <c r="AH117" s="975"/>
      <c r="AI117" s="975"/>
      <c r="AJ117" s="975"/>
      <c r="AK117" s="975"/>
      <c r="AL117" s="975"/>
      <c r="AM117" s="975"/>
      <c r="AN117" s="975"/>
      <c r="AO117" s="975"/>
    </row>
    <row r="118" ht="43.5" customHeight="1">
      <c r="A118" s="27"/>
      <c r="B118" s="27"/>
      <c r="C118" s="27"/>
      <c r="D118" s="27"/>
      <c r="E118" s="27"/>
      <c r="F118" s="78"/>
      <c r="G118" s="27"/>
      <c r="H118" s="975"/>
      <c r="I118" s="975"/>
      <c r="J118" s="975"/>
      <c r="K118" s="975"/>
      <c r="L118" s="975"/>
      <c r="M118" s="975"/>
      <c r="N118" s="975"/>
      <c r="O118" s="975"/>
      <c r="P118" s="975"/>
      <c r="Q118" s="975"/>
      <c r="R118" s="975"/>
      <c r="S118" s="975"/>
      <c r="T118" s="975"/>
      <c r="U118" s="975"/>
      <c r="V118" s="975"/>
      <c r="W118" s="975"/>
      <c r="X118" s="975"/>
      <c r="Y118" s="975"/>
      <c r="Z118" s="975"/>
      <c r="AA118" s="975"/>
      <c r="AB118" s="975"/>
      <c r="AC118" s="975"/>
      <c r="AD118" s="975"/>
      <c r="AE118" s="975"/>
      <c r="AF118" s="975"/>
      <c r="AG118" s="975"/>
      <c r="AH118" s="975"/>
      <c r="AI118" s="975"/>
      <c r="AJ118" s="975"/>
      <c r="AK118" s="975"/>
      <c r="AL118" s="975"/>
      <c r="AM118" s="975"/>
      <c r="AN118" s="975"/>
      <c r="AO118" s="975"/>
    </row>
    <row r="119" ht="43.5" customHeight="1">
      <c r="A119" s="27"/>
      <c r="B119" s="27"/>
      <c r="C119" s="27"/>
      <c r="D119" s="27"/>
      <c r="E119" s="27"/>
      <c r="F119" s="78"/>
      <c r="G119" s="27"/>
      <c r="H119" s="975"/>
      <c r="I119" s="975"/>
      <c r="J119" s="975"/>
      <c r="K119" s="975"/>
      <c r="L119" s="975"/>
      <c r="M119" s="975"/>
      <c r="N119" s="975"/>
      <c r="O119" s="975"/>
      <c r="P119" s="975"/>
      <c r="Q119" s="975"/>
      <c r="R119" s="975"/>
      <c r="S119" s="975"/>
      <c r="T119" s="975"/>
      <c r="U119" s="975"/>
      <c r="V119" s="975"/>
      <c r="W119" s="975"/>
      <c r="X119" s="975"/>
      <c r="Y119" s="975"/>
      <c r="Z119" s="975"/>
      <c r="AA119" s="975"/>
      <c r="AB119" s="975"/>
      <c r="AC119" s="975"/>
      <c r="AD119" s="975"/>
      <c r="AE119" s="975"/>
      <c r="AF119" s="975"/>
      <c r="AG119" s="975"/>
      <c r="AH119" s="975"/>
      <c r="AI119" s="975"/>
      <c r="AJ119" s="975"/>
      <c r="AK119" s="975"/>
      <c r="AL119" s="975"/>
      <c r="AM119" s="975"/>
      <c r="AN119" s="975"/>
      <c r="AO119" s="975"/>
    </row>
    <row r="120" ht="43.5" customHeight="1">
      <c r="A120" s="27"/>
      <c r="B120" s="27"/>
      <c r="C120" s="27"/>
      <c r="D120" s="27"/>
      <c r="E120" s="27"/>
      <c r="F120" s="78"/>
      <c r="G120" s="27"/>
      <c r="H120" s="975"/>
      <c r="I120" s="975"/>
      <c r="J120" s="975"/>
      <c r="K120" s="975"/>
      <c r="L120" s="975"/>
      <c r="M120" s="975"/>
      <c r="N120" s="975"/>
      <c r="O120" s="975"/>
      <c r="P120" s="975"/>
      <c r="Q120" s="975"/>
      <c r="R120" s="975"/>
      <c r="S120" s="975"/>
      <c r="T120" s="975"/>
      <c r="U120" s="975"/>
      <c r="V120" s="975"/>
      <c r="W120" s="975"/>
      <c r="X120" s="975"/>
      <c r="Y120" s="975"/>
      <c r="Z120" s="975"/>
      <c r="AA120" s="975"/>
      <c r="AB120" s="975"/>
      <c r="AC120" s="975"/>
      <c r="AD120" s="975"/>
      <c r="AE120" s="975"/>
      <c r="AF120" s="975"/>
      <c r="AG120" s="975"/>
      <c r="AH120" s="975"/>
      <c r="AI120" s="975"/>
      <c r="AJ120" s="975"/>
      <c r="AK120" s="975"/>
      <c r="AL120" s="975"/>
      <c r="AM120" s="975"/>
      <c r="AN120" s="975"/>
      <c r="AO120" s="975"/>
    </row>
    <row r="121" ht="43.5" customHeight="1">
      <c r="A121" s="27"/>
      <c r="B121" s="27"/>
      <c r="C121" s="27"/>
      <c r="D121" s="27"/>
      <c r="E121" s="27"/>
      <c r="F121" s="78"/>
      <c r="G121" s="27"/>
      <c r="H121" s="975"/>
      <c r="I121" s="975"/>
      <c r="J121" s="975"/>
      <c r="K121" s="975"/>
      <c r="L121" s="975"/>
      <c r="M121" s="975"/>
      <c r="N121" s="975"/>
      <c r="O121" s="975"/>
      <c r="P121" s="975"/>
      <c r="Q121" s="975"/>
      <c r="R121" s="975"/>
      <c r="S121" s="975"/>
      <c r="T121" s="975"/>
      <c r="U121" s="975"/>
      <c r="V121" s="975"/>
      <c r="W121" s="975"/>
      <c r="X121" s="975"/>
      <c r="Y121" s="975"/>
      <c r="Z121" s="975"/>
      <c r="AA121" s="975"/>
      <c r="AB121" s="975"/>
      <c r="AC121" s="975"/>
      <c r="AD121" s="975"/>
      <c r="AE121" s="975"/>
      <c r="AF121" s="975"/>
      <c r="AG121" s="975"/>
      <c r="AH121" s="975"/>
      <c r="AI121" s="975"/>
      <c r="AJ121" s="975"/>
      <c r="AK121" s="975"/>
      <c r="AL121" s="975"/>
      <c r="AM121" s="975"/>
      <c r="AN121" s="975"/>
      <c r="AO121" s="975"/>
    </row>
    <row r="122" ht="43.5" customHeight="1">
      <c r="A122" s="27"/>
      <c r="B122" s="27"/>
      <c r="C122" s="27"/>
      <c r="D122" s="27"/>
      <c r="E122" s="27"/>
      <c r="F122" s="78"/>
      <c r="G122" s="27"/>
      <c r="H122" s="975"/>
      <c r="I122" s="975"/>
      <c r="J122" s="975"/>
      <c r="K122" s="975"/>
      <c r="L122" s="975"/>
      <c r="M122" s="975"/>
      <c r="N122" s="975"/>
      <c r="O122" s="975"/>
      <c r="P122" s="975"/>
      <c r="Q122" s="975"/>
      <c r="R122" s="975"/>
      <c r="S122" s="975"/>
      <c r="T122" s="975"/>
      <c r="U122" s="975"/>
      <c r="V122" s="975"/>
      <c r="W122" s="975"/>
      <c r="X122" s="975"/>
      <c r="Y122" s="975"/>
      <c r="Z122" s="975"/>
      <c r="AA122" s="975"/>
      <c r="AB122" s="975"/>
      <c r="AC122" s="975"/>
      <c r="AD122" s="975"/>
      <c r="AE122" s="975"/>
      <c r="AF122" s="975"/>
      <c r="AG122" s="975"/>
      <c r="AH122" s="975"/>
      <c r="AI122" s="975"/>
      <c r="AJ122" s="975"/>
      <c r="AK122" s="975"/>
      <c r="AL122" s="975"/>
      <c r="AM122" s="975"/>
      <c r="AN122" s="975"/>
      <c r="AO122" s="975"/>
    </row>
    <row r="123" ht="43.5" customHeight="1">
      <c r="A123" s="27"/>
      <c r="B123" s="27"/>
      <c r="C123" s="27"/>
      <c r="D123" s="27"/>
      <c r="E123" s="27"/>
      <c r="F123" s="78"/>
      <c r="G123" s="27"/>
      <c r="H123" s="975"/>
      <c r="I123" s="975"/>
      <c r="J123" s="975"/>
      <c r="K123" s="975"/>
      <c r="L123" s="975"/>
      <c r="M123" s="975"/>
      <c r="N123" s="975"/>
      <c r="O123" s="975"/>
      <c r="P123" s="975"/>
      <c r="Q123" s="975"/>
      <c r="R123" s="975"/>
      <c r="S123" s="975"/>
      <c r="T123" s="975"/>
      <c r="U123" s="975"/>
      <c r="V123" s="975"/>
      <c r="W123" s="975"/>
      <c r="X123" s="975"/>
      <c r="Y123" s="975"/>
      <c r="Z123" s="975"/>
      <c r="AA123" s="975"/>
      <c r="AB123" s="975"/>
      <c r="AC123" s="975"/>
      <c r="AD123" s="975"/>
      <c r="AE123" s="975"/>
      <c r="AF123" s="975"/>
      <c r="AG123" s="975"/>
      <c r="AH123" s="975"/>
      <c r="AI123" s="975"/>
      <c r="AJ123" s="975"/>
      <c r="AK123" s="975"/>
      <c r="AL123" s="975"/>
      <c r="AM123" s="975"/>
      <c r="AN123" s="975"/>
      <c r="AO123" s="975"/>
    </row>
    <row r="124" ht="43.5" customHeight="1">
      <c r="A124" s="27"/>
      <c r="B124" s="27"/>
      <c r="C124" s="27"/>
      <c r="D124" s="27"/>
      <c r="E124" s="27"/>
      <c r="F124" s="78"/>
      <c r="G124" s="27"/>
      <c r="H124" s="975"/>
      <c r="I124" s="975"/>
      <c r="J124" s="975"/>
      <c r="K124" s="975"/>
      <c r="L124" s="975"/>
      <c r="M124" s="975"/>
      <c r="N124" s="975"/>
      <c r="O124" s="975"/>
      <c r="P124" s="975"/>
      <c r="Q124" s="975"/>
      <c r="R124" s="975"/>
      <c r="S124" s="975"/>
      <c r="T124" s="975"/>
      <c r="U124" s="975"/>
      <c r="V124" s="975"/>
      <c r="W124" s="975"/>
      <c r="X124" s="975"/>
      <c r="Y124" s="975"/>
      <c r="Z124" s="975"/>
      <c r="AA124" s="975"/>
      <c r="AB124" s="975"/>
      <c r="AC124" s="975"/>
      <c r="AD124" s="975"/>
      <c r="AE124" s="975"/>
      <c r="AF124" s="975"/>
      <c r="AG124" s="975"/>
      <c r="AH124" s="975"/>
      <c r="AI124" s="975"/>
      <c r="AJ124" s="975"/>
      <c r="AK124" s="975"/>
      <c r="AL124" s="975"/>
      <c r="AM124" s="975"/>
      <c r="AN124" s="975"/>
      <c r="AO124" s="975"/>
    </row>
    <row r="125" ht="43.5" customHeight="1">
      <c r="A125" s="27"/>
      <c r="B125" s="27"/>
      <c r="C125" s="27"/>
      <c r="D125" s="27"/>
      <c r="E125" s="27"/>
      <c r="F125" s="78"/>
      <c r="G125" s="27"/>
      <c r="H125" s="975"/>
      <c r="I125" s="975"/>
      <c r="J125" s="975"/>
      <c r="K125" s="975"/>
      <c r="L125" s="975"/>
      <c r="M125" s="975"/>
      <c r="N125" s="975"/>
      <c r="O125" s="975"/>
      <c r="P125" s="975"/>
      <c r="Q125" s="975"/>
      <c r="R125" s="975"/>
      <c r="S125" s="975"/>
      <c r="T125" s="975"/>
      <c r="U125" s="975"/>
      <c r="V125" s="975"/>
      <c r="W125" s="975"/>
      <c r="X125" s="975"/>
      <c r="Y125" s="975"/>
      <c r="Z125" s="975"/>
      <c r="AA125" s="975"/>
      <c r="AB125" s="975"/>
      <c r="AC125" s="975"/>
      <c r="AD125" s="975"/>
      <c r="AE125" s="975"/>
      <c r="AF125" s="975"/>
      <c r="AG125" s="975"/>
      <c r="AH125" s="975"/>
      <c r="AI125" s="975"/>
      <c r="AJ125" s="975"/>
      <c r="AK125" s="975"/>
      <c r="AL125" s="975"/>
      <c r="AM125" s="975"/>
      <c r="AN125" s="975"/>
      <c r="AO125" s="975"/>
    </row>
    <row r="126" ht="43.5" customHeight="1">
      <c r="A126" s="27"/>
      <c r="B126" s="27"/>
      <c r="C126" s="27"/>
      <c r="D126" s="27"/>
      <c r="E126" s="27"/>
      <c r="F126" s="78"/>
      <c r="G126" s="27"/>
      <c r="H126" s="975"/>
      <c r="I126" s="975"/>
      <c r="J126" s="975"/>
      <c r="K126" s="975"/>
      <c r="L126" s="975"/>
      <c r="M126" s="975"/>
      <c r="N126" s="975"/>
      <c r="O126" s="975"/>
      <c r="P126" s="975"/>
      <c r="Q126" s="975"/>
      <c r="R126" s="975"/>
      <c r="S126" s="975"/>
      <c r="T126" s="975"/>
      <c r="U126" s="975"/>
      <c r="V126" s="975"/>
      <c r="W126" s="975"/>
      <c r="X126" s="975"/>
      <c r="Y126" s="975"/>
      <c r="Z126" s="975"/>
      <c r="AA126" s="975"/>
      <c r="AB126" s="975"/>
      <c r="AC126" s="975"/>
      <c r="AD126" s="975"/>
      <c r="AE126" s="975"/>
      <c r="AF126" s="975"/>
      <c r="AG126" s="975"/>
      <c r="AH126" s="975"/>
      <c r="AI126" s="975"/>
      <c r="AJ126" s="975"/>
      <c r="AK126" s="975"/>
      <c r="AL126" s="975"/>
      <c r="AM126" s="975"/>
      <c r="AN126" s="975"/>
      <c r="AO126" s="975"/>
    </row>
    <row r="127" ht="43.5" customHeight="1">
      <c r="A127" s="27"/>
      <c r="B127" s="27"/>
      <c r="C127" s="27"/>
      <c r="D127" s="27"/>
      <c r="E127" s="27"/>
      <c r="F127" s="78"/>
      <c r="G127" s="27"/>
      <c r="H127" s="975"/>
      <c r="I127" s="975"/>
      <c r="J127" s="975"/>
      <c r="K127" s="975"/>
      <c r="L127" s="975"/>
      <c r="M127" s="975"/>
      <c r="N127" s="975"/>
      <c r="O127" s="975"/>
      <c r="P127" s="975"/>
      <c r="Q127" s="975"/>
      <c r="R127" s="975"/>
      <c r="S127" s="975"/>
      <c r="T127" s="975"/>
      <c r="U127" s="975"/>
      <c r="V127" s="975"/>
      <c r="W127" s="975"/>
      <c r="X127" s="975"/>
      <c r="Y127" s="975"/>
      <c r="Z127" s="975"/>
      <c r="AA127" s="975"/>
      <c r="AB127" s="975"/>
      <c r="AC127" s="975"/>
      <c r="AD127" s="975"/>
      <c r="AE127" s="975"/>
      <c r="AF127" s="975"/>
      <c r="AG127" s="975"/>
      <c r="AH127" s="975"/>
      <c r="AI127" s="975"/>
      <c r="AJ127" s="975"/>
      <c r="AK127" s="975"/>
      <c r="AL127" s="975"/>
      <c r="AM127" s="975"/>
      <c r="AN127" s="975"/>
      <c r="AO127" s="975"/>
    </row>
    <row r="128" ht="43.5" customHeight="1">
      <c r="A128" s="27"/>
      <c r="B128" s="27"/>
      <c r="C128" s="27"/>
      <c r="D128" s="27"/>
      <c r="E128" s="27"/>
      <c r="F128" s="78"/>
      <c r="G128" s="27"/>
      <c r="H128" s="975"/>
      <c r="I128" s="975"/>
      <c r="J128" s="975"/>
      <c r="K128" s="975"/>
      <c r="L128" s="975"/>
      <c r="M128" s="975"/>
      <c r="N128" s="975"/>
      <c r="O128" s="975"/>
      <c r="P128" s="975"/>
      <c r="Q128" s="975"/>
      <c r="R128" s="975"/>
      <c r="S128" s="975"/>
      <c r="T128" s="975"/>
      <c r="U128" s="975"/>
      <c r="V128" s="975"/>
      <c r="W128" s="975"/>
      <c r="X128" s="975"/>
      <c r="Y128" s="975"/>
      <c r="Z128" s="975"/>
      <c r="AA128" s="975"/>
      <c r="AB128" s="975"/>
      <c r="AC128" s="975"/>
      <c r="AD128" s="975"/>
      <c r="AE128" s="975"/>
      <c r="AF128" s="975"/>
      <c r="AG128" s="975"/>
      <c r="AH128" s="975"/>
      <c r="AI128" s="975"/>
      <c r="AJ128" s="975"/>
      <c r="AK128" s="975"/>
      <c r="AL128" s="975"/>
      <c r="AM128" s="975"/>
      <c r="AN128" s="975"/>
      <c r="AO128" s="975"/>
    </row>
    <row r="129" ht="43.5" customHeight="1">
      <c r="A129" s="27"/>
      <c r="B129" s="27"/>
      <c r="C129" s="27"/>
      <c r="D129" s="27"/>
      <c r="E129" s="27"/>
      <c r="F129" s="78"/>
      <c r="G129" s="27"/>
      <c r="H129" s="975"/>
      <c r="I129" s="975"/>
      <c r="J129" s="975"/>
      <c r="K129" s="975"/>
      <c r="L129" s="975"/>
      <c r="M129" s="975"/>
      <c r="N129" s="975"/>
      <c r="O129" s="975"/>
      <c r="P129" s="975"/>
      <c r="Q129" s="975"/>
      <c r="R129" s="975"/>
      <c r="S129" s="975"/>
      <c r="T129" s="975"/>
      <c r="U129" s="975"/>
      <c r="V129" s="975"/>
      <c r="W129" s="975"/>
      <c r="X129" s="975"/>
      <c r="Y129" s="975"/>
      <c r="Z129" s="975"/>
      <c r="AA129" s="975"/>
      <c r="AB129" s="975"/>
      <c r="AC129" s="975"/>
      <c r="AD129" s="975"/>
      <c r="AE129" s="975"/>
      <c r="AF129" s="975"/>
      <c r="AG129" s="975"/>
      <c r="AH129" s="975"/>
      <c r="AI129" s="975"/>
      <c r="AJ129" s="975"/>
      <c r="AK129" s="975"/>
      <c r="AL129" s="975"/>
      <c r="AM129" s="975"/>
      <c r="AN129" s="975"/>
      <c r="AO129" s="975"/>
    </row>
    <row r="130" ht="43.5" customHeight="1">
      <c r="A130" s="27"/>
      <c r="B130" s="27"/>
      <c r="C130" s="27"/>
      <c r="D130" s="27"/>
      <c r="E130" s="27"/>
      <c r="F130" s="78"/>
      <c r="G130" s="27"/>
      <c r="H130" s="975"/>
      <c r="I130" s="975"/>
      <c r="J130" s="975"/>
      <c r="K130" s="975"/>
      <c r="L130" s="975"/>
      <c r="M130" s="975"/>
      <c r="N130" s="975"/>
      <c r="O130" s="975"/>
      <c r="P130" s="975"/>
      <c r="Q130" s="975"/>
      <c r="R130" s="975"/>
      <c r="S130" s="975"/>
      <c r="T130" s="975"/>
      <c r="U130" s="975"/>
      <c r="V130" s="975"/>
      <c r="W130" s="975"/>
      <c r="X130" s="975"/>
      <c r="Y130" s="975"/>
      <c r="Z130" s="975"/>
      <c r="AA130" s="975"/>
      <c r="AB130" s="975"/>
      <c r="AC130" s="975"/>
      <c r="AD130" s="975"/>
      <c r="AE130" s="975"/>
      <c r="AF130" s="975"/>
      <c r="AG130" s="975"/>
      <c r="AH130" s="975"/>
      <c r="AI130" s="975"/>
      <c r="AJ130" s="975"/>
      <c r="AK130" s="975"/>
      <c r="AL130" s="975"/>
      <c r="AM130" s="975"/>
      <c r="AN130" s="975"/>
      <c r="AO130" s="975"/>
    </row>
    <row r="131" ht="43.5" customHeight="1">
      <c r="A131" s="27"/>
      <c r="B131" s="27"/>
      <c r="C131" s="27"/>
      <c r="D131" s="27"/>
      <c r="E131" s="27"/>
      <c r="F131" s="78"/>
      <c r="G131" s="27"/>
      <c r="H131" s="975"/>
      <c r="I131" s="975"/>
      <c r="J131" s="975"/>
      <c r="K131" s="975"/>
      <c r="L131" s="975"/>
      <c r="M131" s="975"/>
      <c r="N131" s="975"/>
      <c r="O131" s="975"/>
      <c r="P131" s="975"/>
      <c r="Q131" s="975"/>
      <c r="R131" s="975"/>
      <c r="S131" s="975"/>
      <c r="T131" s="975"/>
      <c r="U131" s="975"/>
      <c r="V131" s="975"/>
      <c r="W131" s="975"/>
      <c r="X131" s="975"/>
      <c r="Y131" s="975"/>
      <c r="Z131" s="975"/>
      <c r="AA131" s="975"/>
      <c r="AB131" s="975"/>
      <c r="AC131" s="975"/>
      <c r="AD131" s="975"/>
      <c r="AE131" s="975"/>
      <c r="AF131" s="975"/>
      <c r="AG131" s="975"/>
      <c r="AH131" s="975"/>
      <c r="AI131" s="975"/>
      <c r="AJ131" s="975"/>
      <c r="AK131" s="975"/>
      <c r="AL131" s="975"/>
      <c r="AM131" s="975"/>
      <c r="AN131" s="975"/>
      <c r="AO131" s="975"/>
    </row>
    <row r="132" ht="43.5" customHeight="1">
      <c r="A132" s="27"/>
      <c r="B132" s="27"/>
      <c r="C132" s="27"/>
      <c r="D132" s="27"/>
      <c r="E132" s="27"/>
      <c r="F132" s="78"/>
      <c r="G132" s="27"/>
      <c r="H132" s="975"/>
      <c r="I132" s="975"/>
      <c r="J132" s="975"/>
      <c r="K132" s="975"/>
      <c r="L132" s="975"/>
      <c r="M132" s="975"/>
      <c r="N132" s="975"/>
      <c r="O132" s="975"/>
      <c r="P132" s="975"/>
      <c r="Q132" s="975"/>
      <c r="R132" s="975"/>
      <c r="S132" s="975"/>
      <c r="T132" s="975"/>
      <c r="U132" s="975"/>
      <c r="V132" s="975"/>
      <c r="W132" s="975"/>
      <c r="X132" s="975"/>
      <c r="Y132" s="975"/>
      <c r="Z132" s="975"/>
      <c r="AA132" s="975"/>
      <c r="AB132" s="975"/>
      <c r="AC132" s="975"/>
      <c r="AD132" s="975"/>
      <c r="AE132" s="975"/>
      <c r="AF132" s="975"/>
      <c r="AG132" s="975"/>
      <c r="AH132" s="975"/>
      <c r="AI132" s="975"/>
      <c r="AJ132" s="975"/>
      <c r="AK132" s="975"/>
      <c r="AL132" s="975"/>
      <c r="AM132" s="975"/>
      <c r="AN132" s="975"/>
      <c r="AO132" s="975"/>
    </row>
    <row r="133" ht="43.5" customHeight="1">
      <c r="A133" s="27"/>
      <c r="B133" s="27"/>
      <c r="C133" s="27"/>
      <c r="D133" s="27"/>
      <c r="E133" s="27"/>
      <c r="F133" s="78"/>
      <c r="G133" s="27"/>
      <c r="H133" s="975"/>
      <c r="I133" s="975"/>
      <c r="J133" s="975"/>
      <c r="K133" s="975"/>
      <c r="L133" s="975"/>
      <c r="M133" s="975"/>
      <c r="N133" s="975"/>
      <c r="O133" s="975"/>
      <c r="P133" s="975"/>
      <c r="Q133" s="975"/>
      <c r="R133" s="975"/>
      <c r="S133" s="975"/>
      <c r="T133" s="975"/>
      <c r="U133" s="975"/>
      <c r="V133" s="975"/>
      <c r="W133" s="975"/>
      <c r="X133" s="975"/>
      <c r="Y133" s="975"/>
      <c r="Z133" s="975"/>
      <c r="AA133" s="975"/>
      <c r="AB133" s="975"/>
      <c r="AC133" s="975"/>
      <c r="AD133" s="975"/>
      <c r="AE133" s="975"/>
      <c r="AF133" s="975"/>
      <c r="AG133" s="975"/>
      <c r="AH133" s="975"/>
      <c r="AI133" s="975"/>
      <c r="AJ133" s="975"/>
      <c r="AK133" s="975"/>
      <c r="AL133" s="975"/>
      <c r="AM133" s="975"/>
      <c r="AN133" s="975"/>
      <c r="AO133" s="975"/>
    </row>
    <row r="134" ht="43.5" customHeight="1">
      <c r="A134" s="27"/>
      <c r="B134" s="27"/>
      <c r="C134" s="27"/>
      <c r="D134" s="27"/>
      <c r="E134" s="27"/>
      <c r="F134" s="78"/>
      <c r="G134" s="27"/>
      <c r="H134" s="975"/>
      <c r="I134" s="975"/>
      <c r="J134" s="975"/>
      <c r="K134" s="975"/>
      <c r="L134" s="975"/>
      <c r="M134" s="975"/>
      <c r="N134" s="975"/>
      <c r="O134" s="975"/>
      <c r="P134" s="975"/>
      <c r="Q134" s="975"/>
      <c r="R134" s="975"/>
      <c r="S134" s="975"/>
      <c r="T134" s="975"/>
      <c r="U134" s="975"/>
      <c r="V134" s="975"/>
      <c r="W134" s="975"/>
      <c r="X134" s="975"/>
      <c r="Y134" s="975"/>
      <c r="Z134" s="975"/>
      <c r="AA134" s="975"/>
      <c r="AB134" s="975"/>
      <c r="AC134" s="975"/>
      <c r="AD134" s="975"/>
      <c r="AE134" s="975"/>
      <c r="AF134" s="975"/>
      <c r="AG134" s="975"/>
      <c r="AH134" s="975"/>
      <c r="AI134" s="975"/>
      <c r="AJ134" s="975"/>
      <c r="AK134" s="975"/>
      <c r="AL134" s="975"/>
      <c r="AM134" s="975"/>
      <c r="AN134" s="975"/>
      <c r="AO134" s="975"/>
    </row>
    <row r="135" ht="43.5" customHeight="1">
      <c r="A135" s="27"/>
      <c r="B135" s="27"/>
      <c r="C135" s="27"/>
      <c r="D135" s="27"/>
      <c r="E135" s="27"/>
      <c r="F135" s="78"/>
      <c r="G135" s="27"/>
      <c r="H135" s="975"/>
      <c r="I135" s="975"/>
      <c r="J135" s="975"/>
      <c r="K135" s="975"/>
      <c r="L135" s="975"/>
      <c r="M135" s="975"/>
      <c r="N135" s="975"/>
      <c r="O135" s="975"/>
      <c r="P135" s="975"/>
      <c r="Q135" s="975"/>
      <c r="R135" s="975"/>
      <c r="S135" s="975"/>
      <c r="T135" s="975"/>
      <c r="U135" s="975"/>
      <c r="V135" s="975"/>
      <c r="W135" s="975"/>
      <c r="X135" s="975"/>
      <c r="Y135" s="975"/>
      <c r="Z135" s="975"/>
      <c r="AA135" s="975"/>
      <c r="AB135" s="975"/>
      <c r="AC135" s="975"/>
      <c r="AD135" s="975"/>
      <c r="AE135" s="975"/>
      <c r="AF135" s="975"/>
      <c r="AG135" s="975"/>
      <c r="AH135" s="975"/>
      <c r="AI135" s="975"/>
      <c r="AJ135" s="975"/>
      <c r="AK135" s="975"/>
      <c r="AL135" s="975"/>
      <c r="AM135" s="975"/>
      <c r="AN135" s="975"/>
      <c r="AO135" s="975"/>
    </row>
    <row r="136" ht="43.5" customHeight="1">
      <c r="A136" s="27"/>
      <c r="B136" s="27"/>
      <c r="C136" s="27"/>
      <c r="D136" s="27"/>
      <c r="E136" s="27"/>
      <c r="F136" s="78"/>
      <c r="G136" s="27"/>
      <c r="H136" s="975"/>
      <c r="I136" s="975"/>
      <c r="J136" s="975"/>
      <c r="K136" s="975"/>
      <c r="L136" s="975"/>
      <c r="M136" s="975"/>
      <c r="N136" s="975"/>
      <c r="O136" s="975"/>
      <c r="P136" s="975"/>
      <c r="Q136" s="975"/>
      <c r="R136" s="975"/>
      <c r="S136" s="975"/>
      <c r="T136" s="975"/>
      <c r="U136" s="975"/>
      <c r="V136" s="975"/>
      <c r="W136" s="975"/>
      <c r="X136" s="975"/>
      <c r="Y136" s="975"/>
      <c r="Z136" s="975"/>
      <c r="AA136" s="975"/>
      <c r="AB136" s="975"/>
      <c r="AC136" s="975"/>
      <c r="AD136" s="975"/>
      <c r="AE136" s="975"/>
      <c r="AF136" s="975"/>
      <c r="AG136" s="975"/>
      <c r="AH136" s="975"/>
      <c r="AI136" s="975"/>
      <c r="AJ136" s="975"/>
      <c r="AK136" s="975"/>
      <c r="AL136" s="975"/>
      <c r="AM136" s="975"/>
      <c r="AN136" s="975"/>
      <c r="AO136" s="975"/>
    </row>
    <row r="137" ht="43.5" customHeight="1">
      <c r="A137" s="27"/>
      <c r="B137" s="27"/>
      <c r="C137" s="27"/>
      <c r="D137" s="27"/>
      <c r="E137" s="27"/>
      <c r="F137" s="78"/>
      <c r="G137" s="27"/>
      <c r="H137" s="975"/>
      <c r="I137" s="975"/>
      <c r="J137" s="975"/>
      <c r="K137" s="975"/>
      <c r="L137" s="975"/>
      <c r="M137" s="975"/>
      <c r="N137" s="975"/>
      <c r="O137" s="975"/>
      <c r="P137" s="975"/>
      <c r="Q137" s="975"/>
      <c r="R137" s="975"/>
      <c r="S137" s="975"/>
      <c r="T137" s="975"/>
      <c r="U137" s="975"/>
      <c r="V137" s="975"/>
      <c r="W137" s="975"/>
      <c r="X137" s="975"/>
      <c r="Y137" s="975"/>
      <c r="Z137" s="975"/>
      <c r="AA137" s="975"/>
      <c r="AB137" s="975"/>
      <c r="AC137" s="975"/>
      <c r="AD137" s="975"/>
      <c r="AE137" s="975"/>
      <c r="AF137" s="975"/>
      <c r="AG137" s="975"/>
      <c r="AH137" s="975"/>
      <c r="AI137" s="975"/>
      <c r="AJ137" s="975"/>
      <c r="AK137" s="975"/>
      <c r="AL137" s="975"/>
      <c r="AM137" s="975"/>
      <c r="AN137" s="975"/>
      <c r="AO137" s="975"/>
    </row>
    <row r="138" ht="43.5" customHeight="1">
      <c r="A138" s="27"/>
      <c r="B138" s="27"/>
      <c r="C138" s="27"/>
      <c r="D138" s="27"/>
      <c r="E138" s="27"/>
      <c r="F138" s="78"/>
      <c r="G138" s="27"/>
      <c r="H138" s="975"/>
      <c r="I138" s="975"/>
      <c r="J138" s="975"/>
      <c r="K138" s="975"/>
      <c r="L138" s="975"/>
      <c r="M138" s="975"/>
      <c r="N138" s="975"/>
      <c r="O138" s="975"/>
      <c r="P138" s="975"/>
      <c r="Q138" s="975"/>
      <c r="R138" s="975"/>
      <c r="S138" s="975"/>
      <c r="T138" s="975"/>
      <c r="U138" s="975"/>
      <c r="V138" s="975"/>
      <c r="W138" s="975"/>
      <c r="X138" s="975"/>
      <c r="Y138" s="975"/>
      <c r="Z138" s="975"/>
      <c r="AA138" s="975"/>
      <c r="AB138" s="975"/>
      <c r="AC138" s="975"/>
      <c r="AD138" s="975"/>
      <c r="AE138" s="975"/>
      <c r="AF138" s="975"/>
      <c r="AG138" s="975"/>
      <c r="AH138" s="975"/>
      <c r="AI138" s="975"/>
      <c r="AJ138" s="975"/>
      <c r="AK138" s="975"/>
      <c r="AL138" s="975"/>
      <c r="AM138" s="975"/>
      <c r="AN138" s="975"/>
      <c r="AO138" s="975"/>
    </row>
    <row r="139" ht="43.5" customHeight="1">
      <c r="A139" s="27"/>
      <c r="B139" s="27"/>
      <c r="C139" s="27"/>
      <c r="D139" s="27"/>
      <c r="E139" s="27"/>
      <c r="F139" s="78"/>
      <c r="G139" s="27"/>
      <c r="H139" s="975"/>
      <c r="I139" s="975"/>
      <c r="J139" s="975"/>
      <c r="K139" s="975"/>
      <c r="L139" s="975"/>
      <c r="M139" s="975"/>
      <c r="N139" s="975"/>
      <c r="O139" s="975"/>
      <c r="P139" s="975"/>
      <c r="Q139" s="975"/>
      <c r="R139" s="975"/>
      <c r="S139" s="975"/>
      <c r="T139" s="975"/>
      <c r="U139" s="975"/>
      <c r="V139" s="975"/>
      <c r="W139" s="975"/>
      <c r="X139" s="975"/>
      <c r="Y139" s="975"/>
      <c r="Z139" s="975"/>
      <c r="AA139" s="975"/>
      <c r="AB139" s="975"/>
      <c r="AC139" s="975"/>
      <c r="AD139" s="975"/>
      <c r="AE139" s="975"/>
      <c r="AF139" s="975"/>
      <c r="AG139" s="975"/>
      <c r="AH139" s="975"/>
      <c r="AI139" s="975"/>
      <c r="AJ139" s="975"/>
      <c r="AK139" s="975"/>
      <c r="AL139" s="975"/>
      <c r="AM139" s="975"/>
      <c r="AN139" s="975"/>
      <c r="AO139" s="975"/>
    </row>
    <row r="140" ht="43.5" customHeight="1">
      <c r="A140" s="27"/>
      <c r="B140" s="27"/>
      <c r="C140" s="27"/>
      <c r="D140" s="27"/>
      <c r="E140" s="27"/>
      <c r="F140" s="78"/>
      <c r="G140" s="27"/>
      <c r="H140" s="975"/>
      <c r="I140" s="975"/>
      <c r="J140" s="975"/>
      <c r="K140" s="975"/>
      <c r="L140" s="975"/>
      <c r="M140" s="975"/>
      <c r="N140" s="975"/>
      <c r="O140" s="975"/>
      <c r="P140" s="975"/>
      <c r="Q140" s="975"/>
      <c r="R140" s="975"/>
      <c r="S140" s="975"/>
      <c r="T140" s="975"/>
      <c r="U140" s="975"/>
      <c r="V140" s="975"/>
      <c r="W140" s="975"/>
      <c r="X140" s="975"/>
      <c r="Y140" s="975"/>
      <c r="Z140" s="975"/>
      <c r="AA140" s="975"/>
      <c r="AB140" s="975"/>
      <c r="AC140" s="975"/>
      <c r="AD140" s="975"/>
      <c r="AE140" s="975"/>
      <c r="AF140" s="975"/>
      <c r="AG140" s="975"/>
      <c r="AH140" s="975"/>
      <c r="AI140" s="975"/>
      <c r="AJ140" s="975"/>
      <c r="AK140" s="975"/>
      <c r="AL140" s="975"/>
      <c r="AM140" s="975"/>
      <c r="AN140" s="975"/>
      <c r="AO140" s="975"/>
    </row>
    <row r="141" ht="43.5" customHeight="1">
      <c r="A141" s="27"/>
      <c r="B141" s="27"/>
      <c r="C141" s="27"/>
      <c r="D141" s="27"/>
      <c r="E141" s="27"/>
      <c r="F141" s="78"/>
      <c r="G141" s="27"/>
      <c r="H141" s="975"/>
      <c r="I141" s="975"/>
      <c r="J141" s="975"/>
      <c r="K141" s="975"/>
      <c r="L141" s="975"/>
      <c r="M141" s="975"/>
      <c r="N141" s="975"/>
      <c r="O141" s="975"/>
      <c r="P141" s="975"/>
      <c r="Q141" s="975"/>
      <c r="R141" s="975"/>
      <c r="S141" s="975"/>
      <c r="T141" s="975"/>
      <c r="U141" s="975"/>
      <c r="V141" s="975"/>
      <c r="W141" s="975"/>
      <c r="X141" s="975"/>
      <c r="Y141" s="975"/>
      <c r="Z141" s="975"/>
      <c r="AA141" s="975"/>
      <c r="AB141" s="975"/>
      <c r="AC141" s="975"/>
      <c r="AD141" s="975"/>
      <c r="AE141" s="975"/>
      <c r="AF141" s="975"/>
      <c r="AG141" s="975"/>
      <c r="AH141" s="975"/>
      <c r="AI141" s="975"/>
      <c r="AJ141" s="975"/>
      <c r="AK141" s="975"/>
      <c r="AL141" s="975"/>
      <c r="AM141" s="975"/>
      <c r="AN141" s="975"/>
      <c r="AO141" s="975"/>
    </row>
    <row r="142" ht="43.5" customHeight="1">
      <c r="A142" s="27"/>
      <c r="B142" s="27"/>
      <c r="C142" s="27"/>
      <c r="D142" s="27"/>
      <c r="E142" s="27"/>
      <c r="F142" s="78"/>
      <c r="G142" s="27"/>
      <c r="H142" s="975"/>
      <c r="I142" s="975"/>
      <c r="J142" s="975"/>
      <c r="K142" s="975"/>
      <c r="L142" s="975"/>
      <c r="M142" s="975"/>
      <c r="N142" s="975"/>
      <c r="O142" s="975"/>
      <c r="P142" s="975"/>
      <c r="Q142" s="975"/>
      <c r="R142" s="975"/>
      <c r="S142" s="975"/>
      <c r="T142" s="975"/>
      <c r="U142" s="975"/>
      <c r="V142" s="975"/>
      <c r="W142" s="975"/>
      <c r="X142" s="975"/>
      <c r="Y142" s="975"/>
      <c r="Z142" s="975"/>
      <c r="AA142" s="975"/>
      <c r="AB142" s="975"/>
      <c r="AC142" s="975"/>
      <c r="AD142" s="975"/>
      <c r="AE142" s="975"/>
      <c r="AF142" s="975"/>
      <c r="AG142" s="975"/>
      <c r="AH142" s="975"/>
      <c r="AI142" s="975"/>
      <c r="AJ142" s="975"/>
      <c r="AK142" s="975"/>
      <c r="AL142" s="975"/>
      <c r="AM142" s="975"/>
      <c r="AN142" s="975"/>
      <c r="AO142" s="975"/>
    </row>
    <row r="143" ht="43.5" customHeight="1">
      <c r="A143" s="27"/>
      <c r="B143" s="27"/>
      <c r="C143" s="27"/>
      <c r="D143" s="27"/>
      <c r="E143" s="27"/>
      <c r="F143" s="78"/>
      <c r="G143" s="27"/>
      <c r="H143" s="975"/>
      <c r="I143" s="975"/>
      <c r="J143" s="975"/>
      <c r="K143" s="975"/>
      <c r="L143" s="975"/>
      <c r="M143" s="975"/>
      <c r="N143" s="975"/>
      <c r="O143" s="975"/>
      <c r="P143" s="975"/>
      <c r="Q143" s="975"/>
      <c r="R143" s="975"/>
      <c r="S143" s="975"/>
      <c r="T143" s="975"/>
      <c r="U143" s="975"/>
      <c r="V143" s="975"/>
      <c r="W143" s="975"/>
      <c r="X143" s="975"/>
      <c r="Y143" s="975"/>
      <c r="Z143" s="975"/>
      <c r="AA143" s="975"/>
      <c r="AB143" s="975"/>
      <c r="AC143" s="975"/>
      <c r="AD143" s="975"/>
      <c r="AE143" s="975"/>
      <c r="AF143" s="975"/>
      <c r="AG143" s="975"/>
      <c r="AH143" s="975"/>
      <c r="AI143" s="975"/>
      <c r="AJ143" s="975"/>
      <c r="AK143" s="975"/>
      <c r="AL143" s="975"/>
      <c r="AM143" s="975"/>
      <c r="AN143" s="975"/>
      <c r="AO143" s="975"/>
    </row>
    <row r="144" ht="43.5" customHeight="1">
      <c r="A144" s="27"/>
      <c r="B144" s="27"/>
      <c r="C144" s="27"/>
      <c r="D144" s="27"/>
      <c r="E144" s="27"/>
      <c r="F144" s="78"/>
      <c r="G144" s="27"/>
      <c r="H144" s="975"/>
      <c r="I144" s="975"/>
      <c r="J144" s="975"/>
      <c r="K144" s="975"/>
      <c r="L144" s="975"/>
      <c r="M144" s="975"/>
      <c r="N144" s="975"/>
      <c r="O144" s="975"/>
      <c r="P144" s="975"/>
      <c r="Q144" s="975"/>
      <c r="R144" s="975"/>
      <c r="S144" s="975"/>
      <c r="T144" s="975"/>
      <c r="U144" s="975"/>
      <c r="V144" s="975"/>
      <c r="W144" s="975"/>
      <c r="X144" s="975"/>
      <c r="Y144" s="975"/>
      <c r="Z144" s="975"/>
      <c r="AA144" s="975"/>
      <c r="AB144" s="975"/>
      <c r="AC144" s="975"/>
      <c r="AD144" s="975"/>
      <c r="AE144" s="975"/>
      <c r="AF144" s="975"/>
      <c r="AG144" s="975"/>
      <c r="AH144" s="975"/>
      <c r="AI144" s="975"/>
      <c r="AJ144" s="975"/>
      <c r="AK144" s="975"/>
      <c r="AL144" s="975"/>
      <c r="AM144" s="975"/>
      <c r="AN144" s="975"/>
      <c r="AO144" s="975"/>
    </row>
    <row r="145" ht="43.5" customHeight="1">
      <c r="A145" s="27"/>
      <c r="B145" s="27"/>
      <c r="C145" s="27"/>
      <c r="D145" s="27"/>
      <c r="E145" s="27"/>
      <c r="F145" s="78"/>
      <c r="G145" s="27"/>
      <c r="H145" s="975"/>
      <c r="I145" s="975"/>
      <c r="J145" s="975"/>
      <c r="K145" s="975"/>
      <c r="L145" s="975"/>
      <c r="M145" s="975"/>
      <c r="N145" s="975"/>
      <c r="O145" s="975"/>
      <c r="P145" s="975"/>
      <c r="Q145" s="975"/>
      <c r="R145" s="975"/>
      <c r="S145" s="975"/>
      <c r="T145" s="975"/>
      <c r="U145" s="975"/>
      <c r="V145" s="975"/>
      <c r="W145" s="975"/>
      <c r="X145" s="975"/>
      <c r="Y145" s="975"/>
      <c r="Z145" s="975"/>
      <c r="AA145" s="975"/>
      <c r="AB145" s="975"/>
      <c r="AC145" s="975"/>
      <c r="AD145" s="975"/>
      <c r="AE145" s="975"/>
      <c r="AF145" s="975"/>
      <c r="AG145" s="975"/>
      <c r="AH145" s="975"/>
      <c r="AI145" s="975"/>
      <c r="AJ145" s="975"/>
      <c r="AK145" s="975"/>
      <c r="AL145" s="975"/>
      <c r="AM145" s="975"/>
      <c r="AN145" s="975"/>
      <c r="AO145" s="975"/>
    </row>
    <row r="146" ht="43.5" customHeight="1">
      <c r="A146" s="27"/>
      <c r="B146" s="27"/>
      <c r="C146" s="27"/>
      <c r="D146" s="27"/>
      <c r="E146" s="27"/>
      <c r="F146" s="78"/>
      <c r="G146" s="27"/>
      <c r="H146" s="975"/>
      <c r="I146" s="975"/>
      <c r="J146" s="975"/>
      <c r="K146" s="975"/>
      <c r="L146" s="975"/>
      <c r="M146" s="975"/>
      <c r="N146" s="975"/>
      <c r="O146" s="975"/>
      <c r="P146" s="975"/>
      <c r="Q146" s="975"/>
      <c r="R146" s="975"/>
      <c r="S146" s="975"/>
      <c r="T146" s="975"/>
      <c r="U146" s="975"/>
      <c r="V146" s="975"/>
      <c r="W146" s="975"/>
      <c r="X146" s="975"/>
      <c r="Y146" s="975"/>
      <c r="Z146" s="975"/>
      <c r="AA146" s="975"/>
      <c r="AB146" s="975"/>
      <c r="AC146" s="975"/>
      <c r="AD146" s="975"/>
      <c r="AE146" s="975"/>
      <c r="AF146" s="975"/>
      <c r="AG146" s="975"/>
      <c r="AH146" s="975"/>
      <c r="AI146" s="975"/>
      <c r="AJ146" s="975"/>
      <c r="AK146" s="975"/>
      <c r="AL146" s="975"/>
      <c r="AM146" s="975"/>
      <c r="AN146" s="975"/>
      <c r="AO146" s="975"/>
    </row>
    <row r="147" ht="43.5" customHeight="1">
      <c r="A147" s="27"/>
      <c r="B147" s="27"/>
      <c r="C147" s="27"/>
      <c r="D147" s="27"/>
      <c r="E147" s="27"/>
      <c r="F147" s="78"/>
      <c r="G147" s="27"/>
      <c r="H147" s="975"/>
      <c r="I147" s="975"/>
      <c r="J147" s="975"/>
      <c r="K147" s="975"/>
      <c r="L147" s="975"/>
      <c r="M147" s="975"/>
      <c r="N147" s="975"/>
      <c r="O147" s="975"/>
      <c r="P147" s="975"/>
      <c r="Q147" s="975"/>
      <c r="R147" s="975"/>
      <c r="S147" s="975"/>
      <c r="T147" s="975"/>
      <c r="U147" s="975"/>
      <c r="V147" s="975"/>
      <c r="W147" s="975"/>
      <c r="X147" s="975"/>
      <c r="Y147" s="975"/>
      <c r="Z147" s="975"/>
      <c r="AA147" s="975"/>
      <c r="AB147" s="975"/>
      <c r="AC147" s="975"/>
      <c r="AD147" s="975"/>
      <c r="AE147" s="975"/>
      <c r="AF147" s="975"/>
      <c r="AG147" s="975"/>
      <c r="AH147" s="975"/>
      <c r="AI147" s="975"/>
      <c r="AJ147" s="975"/>
      <c r="AK147" s="975"/>
      <c r="AL147" s="975"/>
      <c r="AM147" s="975"/>
      <c r="AN147" s="975"/>
      <c r="AO147" s="975"/>
    </row>
    <row r="148" ht="43.5" customHeight="1">
      <c r="A148" s="27"/>
      <c r="B148" s="27"/>
      <c r="C148" s="27"/>
      <c r="D148" s="27"/>
      <c r="E148" s="27"/>
      <c r="F148" s="78"/>
      <c r="G148" s="27"/>
      <c r="H148" s="975"/>
      <c r="I148" s="975"/>
      <c r="J148" s="975"/>
      <c r="K148" s="975"/>
      <c r="L148" s="975"/>
      <c r="M148" s="975"/>
      <c r="N148" s="975"/>
      <c r="O148" s="975"/>
      <c r="P148" s="975"/>
      <c r="Q148" s="975"/>
      <c r="R148" s="975"/>
      <c r="S148" s="975"/>
      <c r="T148" s="975"/>
      <c r="U148" s="975"/>
      <c r="V148" s="975"/>
      <c r="W148" s="975"/>
      <c r="X148" s="975"/>
      <c r="Y148" s="975"/>
      <c r="Z148" s="975"/>
      <c r="AA148" s="975"/>
      <c r="AB148" s="975"/>
      <c r="AC148" s="975"/>
      <c r="AD148" s="975"/>
      <c r="AE148" s="975"/>
      <c r="AF148" s="975"/>
      <c r="AG148" s="975"/>
      <c r="AH148" s="975"/>
      <c r="AI148" s="975"/>
      <c r="AJ148" s="975"/>
      <c r="AK148" s="975"/>
      <c r="AL148" s="975"/>
      <c r="AM148" s="975"/>
      <c r="AN148" s="975"/>
      <c r="AO148" s="975"/>
    </row>
    <row r="149" ht="43.5" customHeight="1">
      <c r="A149" s="27"/>
      <c r="B149" s="27"/>
      <c r="C149" s="27"/>
      <c r="D149" s="27"/>
      <c r="E149" s="27"/>
      <c r="F149" s="78"/>
      <c r="G149" s="27"/>
      <c r="H149" s="975"/>
      <c r="I149" s="975"/>
      <c r="J149" s="975"/>
      <c r="K149" s="975"/>
      <c r="L149" s="975"/>
      <c r="M149" s="975"/>
      <c r="N149" s="975"/>
      <c r="O149" s="975"/>
      <c r="P149" s="975"/>
      <c r="Q149" s="975"/>
      <c r="R149" s="975"/>
      <c r="S149" s="975"/>
      <c r="T149" s="975"/>
      <c r="U149" s="975"/>
      <c r="V149" s="975"/>
      <c r="W149" s="975"/>
      <c r="X149" s="975"/>
      <c r="Y149" s="975"/>
      <c r="Z149" s="975"/>
      <c r="AA149" s="975"/>
      <c r="AB149" s="975"/>
      <c r="AC149" s="975"/>
      <c r="AD149" s="975"/>
      <c r="AE149" s="975"/>
      <c r="AF149" s="975"/>
      <c r="AG149" s="975"/>
      <c r="AH149" s="975"/>
      <c r="AI149" s="975"/>
      <c r="AJ149" s="975"/>
      <c r="AK149" s="975"/>
      <c r="AL149" s="975"/>
      <c r="AM149" s="975"/>
      <c r="AN149" s="975"/>
      <c r="AO149" s="975"/>
    </row>
    <row r="150" ht="43.5" customHeight="1">
      <c r="A150" s="27"/>
      <c r="B150" s="27"/>
      <c r="C150" s="27"/>
      <c r="D150" s="27"/>
      <c r="E150" s="27"/>
      <c r="F150" s="78"/>
      <c r="G150" s="27"/>
      <c r="H150" s="975"/>
      <c r="I150" s="975"/>
      <c r="J150" s="975"/>
      <c r="K150" s="975"/>
      <c r="L150" s="975"/>
      <c r="M150" s="975"/>
      <c r="N150" s="975"/>
      <c r="O150" s="975"/>
      <c r="P150" s="975"/>
      <c r="Q150" s="975"/>
      <c r="R150" s="975"/>
      <c r="S150" s="975"/>
      <c r="T150" s="975"/>
      <c r="U150" s="975"/>
      <c r="V150" s="975"/>
      <c r="W150" s="975"/>
      <c r="X150" s="975"/>
      <c r="Y150" s="975"/>
      <c r="Z150" s="975"/>
      <c r="AA150" s="975"/>
      <c r="AB150" s="975"/>
      <c r="AC150" s="975"/>
      <c r="AD150" s="975"/>
      <c r="AE150" s="975"/>
      <c r="AF150" s="975"/>
      <c r="AG150" s="975"/>
      <c r="AH150" s="975"/>
      <c r="AI150" s="975"/>
      <c r="AJ150" s="975"/>
      <c r="AK150" s="975"/>
      <c r="AL150" s="975"/>
      <c r="AM150" s="975"/>
      <c r="AN150" s="975"/>
      <c r="AO150" s="975"/>
    </row>
    <row r="151" ht="43.5" customHeight="1">
      <c r="A151" s="27"/>
      <c r="B151" s="27"/>
      <c r="C151" s="27"/>
      <c r="D151" s="27"/>
      <c r="E151" s="27"/>
      <c r="F151" s="78"/>
      <c r="G151" s="27"/>
      <c r="H151" s="975"/>
      <c r="I151" s="975"/>
      <c r="J151" s="975"/>
      <c r="K151" s="975"/>
      <c r="L151" s="975"/>
      <c r="M151" s="975"/>
      <c r="N151" s="975"/>
      <c r="O151" s="975"/>
      <c r="P151" s="975"/>
      <c r="Q151" s="975"/>
      <c r="R151" s="975"/>
      <c r="S151" s="975"/>
      <c r="T151" s="975"/>
      <c r="U151" s="975"/>
      <c r="V151" s="975"/>
      <c r="W151" s="975"/>
      <c r="X151" s="975"/>
      <c r="Y151" s="975"/>
      <c r="Z151" s="975"/>
      <c r="AA151" s="975"/>
      <c r="AB151" s="975"/>
      <c r="AC151" s="975"/>
      <c r="AD151" s="975"/>
      <c r="AE151" s="975"/>
      <c r="AF151" s="975"/>
      <c r="AG151" s="975"/>
      <c r="AH151" s="975"/>
      <c r="AI151" s="975"/>
      <c r="AJ151" s="975"/>
      <c r="AK151" s="975"/>
      <c r="AL151" s="975"/>
      <c r="AM151" s="975"/>
      <c r="AN151" s="975"/>
      <c r="AO151" s="975"/>
    </row>
    <row r="152" ht="43.5" customHeight="1">
      <c r="A152" s="27"/>
      <c r="B152" s="27"/>
      <c r="C152" s="27"/>
      <c r="D152" s="27"/>
      <c r="E152" s="27"/>
      <c r="F152" s="78"/>
      <c r="G152" s="27"/>
      <c r="H152" s="975"/>
      <c r="I152" s="975"/>
      <c r="J152" s="975"/>
      <c r="K152" s="975"/>
      <c r="L152" s="975"/>
      <c r="M152" s="975"/>
      <c r="N152" s="975"/>
      <c r="O152" s="975"/>
      <c r="P152" s="975"/>
      <c r="Q152" s="975"/>
      <c r="R152" s="975"/>
      <c r="S152" s="975"/>
      <c r="T152" s="975"/>
      <c r="U152" s="975"/>
      <c r="V152" s="975"/>
      <c r="W152" s="975"/>
      <c r="X152" s="975"/>
      <c r="Y152" s="975"/>
      <c r="Z152" s="975"/>
      <c r="AA152" s="975"/>
      <c r="AB152" s="975"/>
      <c r="AC152" s="975"/>
      <c r="AD152" s="975"/>
      <c r="AE152" s="975"/>
      <c r="AF152" s="975"/>
      <c r="AG152" s="975"/>
      <c r="AH152" s="975"/>
      <c r="AI152" s="975"/>
      <c r="AJ152" s="975"/>
      <c r="AK152" s="975"/>
      <c r="AL152" s="975"/>
      <c r="AM152" s="975"/>
      <c r="AN152" s="975"/>
      <c r="AO152" s="975"/>
    </row>
    <row r="153" ht="43.5" customHeight="1">
      <c r="A153" s="27"/>
      <c r="B153" s="27"/>
      <c r="C153" s="27"/>
      <c r="D153" s="27"/>
      <c r="E153" s="27"/>
      <c r="F153" s="78"/>
      <c r="G153" s="27"/>
      <c r="H153" s="975"/>
      <c r="I153" s="975"/>
      <c r="J153" s="975"/>
      <c r="K153" s="975"/>
      <c r="L153" s="975"/>
      <c r="M153" s="975"/>
      <c r="N153" s="975"/>
      <c r="O153" s="975"/>
      <c r="P153" s="975"/>
      <c r="Q153" s="975"/>
      <c r="R153" s="975"/>
      <c r="S153" s="975"/>
      <c r="T153" s="975"/>
      <c r="U153" s="975"/>
      <c r="V153" s="975"/>
      <c r="W153" s="975"/>
      <c r="X153" s="975"/>
      <c r="Y153" s="975"/>
      <c r="Z153" s="975"/>
      <c r="AA153" s="975"/>
      <c r="AB153" s="975"/>
      <c r="AC153" s="975"/>
      <c r="AD153" s="975"/>
      <c r="AE153" s="975"/>
      <c r="AF153" s="975"/>
      <c r="AG153" s="975"/>
      <c r="AH153" s="975"/>
      <c r="AI153" s="975"/>
      <c r="AJ153" s="975"/>
      <c r="AK153" s="975"/>
      <c r="AL153" s="975"/>
      <c r="AM153" s="975"/>
      <c r="AN153" s="975"/>
      <c r="AO153" s="975"/>
    </row>
    <row r="154" ht="43.5" customHeight="1">
      <c r="A154" s="27"/>
      <c r="B154" s="27"/>
      <c r="C154" s="27"/>
      <c r="D154" s="27"/>
      <c r="E154" s="27"/>
      <c r="F154" s="78"/>
      <c r="G154" s="27"/>
      <c r="H154" s="975"/>
      <c r="I154" s="975"/>
      <c r="J154" s="975"/>
      <c r="K154" s="975"/>
      <c r="L154" s="975"/>
      <c r="M154" s="975"/>
      <c r="N154" s="975"/>
      <c r="O154" s="975"/>
      <c r="P154" s="975"/>
      <c r="Q154" s="975"/>
      <c r="R154" s="975"/>
      <c r="S154" s="975"/>
      <c r="T154" s="975"/>
      <c r="U154" s="975"/>
      <c r="V154" s="975"/>
      <c r="W154" s="975"/>
      <c r="X154" s="975"/>
      <c r="Y154" s="975"/>
      <c r="Z154" s="975"/>
      <c r="AA154" s="975"/>
      <c r="AB154" s="975"/>
      <c r="AC154" s="975"/>
      <c r="AD154" s="975"/>
      <c r="AE154" s="975"/>
      <c r="AF154" s="975"/>
      <c r="AG154" s="975"/>
      <c r="AH154" s="975"/>
      <c r="AI154" s="975"/>
      <c r="AJ154" s="975"/>
      <c r="AK154" s="975"/>
      <c r="AL154" s="975"/>
      <c r="AM154" s="975"/>
      <c r="AN154" s="975"/>
      <c r="AO154" s="975"/>
    </row>
    <row r="155" ht="43.5" customHeight="1">
      <c r="A155" s="27"/>
      <c r="B155" s="27"/>
      <c r="C155" s="27"/>
      <c r="D155" s="27"/>
      <c r="E155" s="27"/>
      <c r="F155" s="78"/>
      <c r="G155" s="27"/>
      <c r="H155" s="975"/>
      <c r="I155" s="975"/>
      <c r="J155" s="975"/>
      <c r="K155" s="975"/>
      <c r="L155" s="975"/>
      <c r="M155" s="975"/>
      <c r="N155" s="975"/>
      <c r="O155" s="975"/>
      <c r="P155" s="975"/>
      <c r="Q155" s="975"/>
      <c r="R155" s="975"/>
      <c r="S155" s="975"/>
      <c r="T155" s="975"/>
      <c r="U155" s="975"/>
      <c r="V155" s="975"/>
      <c r="W155" s="975"/>
      <c r="X155" s="975"/>
      <c r="Y155" s="975"/>
      <c r="Z155" s="975"/>
      <c r="AA155" s="975"/>
      <c r="AB155" s="975"/>
      <c r="AC155" s="975"/>
      <c r="AD155" s="975"/>
      <c r="AE155" s="975"/>
      <c r="AF155" s="975"/>
      <c r="AG155" s="975"/>
      <c r="AH155" s="975"/>
      <c r="AI155" s="975"/>
      <c r="AJ155" s="975"/>
      <c r="AK155" s="975"/>
      <c r="AL155" s="975"/>
      <c r="AM155" s="975"/>
      <c r="AN155" s="975"/>
      <c r="AO155" s="975"/>
    </row>
    <row r="156" ht="43.5" customHeight="1">
      <c r="A156" s="27"/>
      <c r="B156" s="27"/>
      <c r="C156" s="27"/>
      <c r="D156" s="27"/>
      <c r="E156" s="27"/>
      <c r="F156" s="78"/>
      <c r="G156" s="27"/>
      <c r="H156" s="975"/>
      <c r="I156" s="975"/>
      <c r="J156" s="975"/>
      <c r="K156" s="975"/>
      <c r="L156" s="975"/>
      <c r="M156" s="975"/>
      <c r="N156" s="975"/>
      <c r="O156" s="975"/>
      <c r="P156" s="975"/>
      <c r="Q156" s="975"/>
      <c r="R156" s="975"/>
      <c r="S156" s="975"/>
      <c r="T156" s="975"/>
      <c r="U156" s="975"/>
      <c r="V156" s="975"/>
      <c r="W156" s="975"/>
      <c r="X156" s="975"/>
      <c r="Y156" s="975"/>
      <c r="Z156" s="975"/>
      <c r="AA156" s="975"/>
      <c r="AB156" s="975"/>
      <c r="AC156" s="975"/>
      <c r="AD156" s="975"/>
      <c r="AE156" s="975"/>
      <c r="AF156" s="975"/>
      <c r="AG156" s="975"/>
      <c r="AH156" s="975"/>
      <c r="AI156" s="975"/>
      <c r="AJ156" s="975"/>
      <c r="AK156" s="975"/>
      <c r="AL156" s="975"/>
      <c r="AM156" s="975"/>
      <c r="AN156" s="975"/>
      <c r="AO156" s="975"/>
    </row>
    <row r="157" ht="43.5" customHeight="1">
      <c r="A157" s="27"/>
      <c r="B157" s="27"/>
      <c r="C157" s="27"/>
      <c r="D157" s="27"/>
      <c r="E157" s="27"/>
      <c r="F157" s="78"/>
      <c r="G157" s="27"/>
      <c r="H157" s="975"/>
      <c r="I157" s="975"/>
      <c r="J157" s="975"/>
      <c r="K157" s="975"/>
      <c r="L157" s="975"/>
      <c r="M157" s="975"/>
      <c r="N157" s="975"/>
      <c r="O157" s="975"/>
      <c r="P157" s="975"/>
      <c r="Q157" s="975"/>
      <c r="R157" s="975"/>
      <c r="S157" s="975"/>
      <c r="T157" s="975"/>
      <c r="U157" s="975"/>
      <c r="V157" s="975"/>
      <c r="W157" s="975"/>
      <c r="X157" s="975"/>
      <c r="Y157" s="975"/>
      <c r="Z157" s="975"/>
      <c r="AA157" s="975"/>
      <c r="AB157" s="975"/>
      <c r="AC157" s="975"/>
      <c r="AD157" s="975"/>
      <c r="AE157" s="975"/>
      <c r="AF157" s="975"/>
      <c r="AG157" s="975"/>
      <c r="AH157" s="975"/>
      <c r="AI157" s="975"/>
      <c r="AJ157" s="975"/>
      <c r="AK157" s="975"/>
      <c r="AL157" s="975"/>
      <c r="AM157" s="975"/>
      <c r="AN157" s="975"/>
      <c r="AO157" s="975"/>
    </row>
    <row r="158" ht="43.5" customHeight="1">
      <c r="A158" s="27"/>
      <c r="B158" s="27"/>
      <c r="C158" s="27"/>
      <c r="D158" s="27"/>
      <c r="E158" s="27"/>
      <c r="F158" s="78"/>
      <c r="G158" s="27"/>
      <c r="H158" s="975"/>
      <c r="I158" s="975"/>
      <c r="J158" s="975"/>
      <c r="K158" s="975"/>
      <c r="L158" s="975"/>
      <c r="M158" s="975"/>
      <c r="N158" s="975"/>
      <c r="O158" s="975"/>
      <c r="P158" s="975"/>
      <c r="Q158" s="975"/>
      <c r="R158" s="975"/>
      <c r="S158" s="975"/>
      <c r="T158" s="975"/>
      <c r="U158" s="975"/>
      <c r="V158" s="975"/>
      <c r="W158" s="975"/>
      <c r="X158" s="975"/>
      <c r="Y158" s="975"/>
      <c r="Z158" s="975"/>
      <c r="AA158" s="975"/>
      <c r="AB158" s="975"/>
      <c r="AC158" s="975"/>
      <c r="AD158" s="975"/>
      <c r="AE158" s="975"/>
      <c r="AF158" s="975"/>
      <c r="AG158" s="975"/>
      <c r="AH158" s="975"/>
      <c r="AI158" s="975"/>
      <c r="AJ158" s="975"/>
      <c r="AK158" s="975"/>
      <c r="AL158" s="975"/>
      <c r="AM158" s="975"/>
      <c r="AN158" s="975"/>
      <c r="AO158" s="975"/>
    </row>
    <row r="159" ht="43.5" customHeight="1">
      <c r="A159" s="27"/>
      <c r="B159" s="27"/>
      <c r="C159" s="27"/>
      <c r="D159" s="27"/>
      <c r="E159" s="27"/>
      <c r="F159" s="78"/>
      <c r="G159" s="27"/>
      <c r="H159" s="975"/>
      <c r="I159" s="975"/>
      <c r="J159" s="975"/>
      <c r="K159" s="975"/>
      <c r="L159" s="975"/>
      <c r="M159" s="975"/>
      <c r="N159" s="975"/>
      <c r="O159" s="975"/>
      <c r="P159" s="975"/>
      <c r="Q159" s="975"/>
      <c r="R159" s="975"/>
      <c r="S159" s="975"/>
      <c r="T159" s="975"/>
      <c r="U159" s="975"/>
      <c r="V159" s="975"/>
      <c r="W159" s="975"/>
      <c r="X159" s="975"/>
      <c r="Y159" s="975"/>
      <c r="Z159" s="975"/>
      <c r="AA159" s="975"/>
      <c r="AB159" s="975"/>
      <c r="AC159" s="975"/>
      <c r="AD159" s="975"/>
      <c r="AE159" s="975"/>
      <c r="AF159" s="975"/>
      <c r="AG159" s="975"/>
      <c r="AH159" s="975"/>
      <c r="AI159" s="975"/>
      <c r="AJ159" s="975"/>
      <c r="AK159" s="975"/>
      <c r="AL159" s="975"/>
      <c r="AM159" s="975"/>
      <c r="AN159" s="975"/>
      <c r="AO159" s="975"/>
    </row>
    <row r="160" ht="43.5" customHeight="1">
      <c r="A160" s="27"/>
      <c r="B160" s="27"/>
      <c r="C160" s="27"/>
      <c r="D160" s="27"/>
      <c r="E160" s="27"/>
      <c r="F160" s="78"/>
      <c r="G160" s="27"/>
      <c r="H160" s="975"/>
      <c r="I160" s="975"/>
      <c r="J160" s="975"/>
      <c r="K160" s="975"/>
      <c r="L160" s="975"/>
      <c r="M160" s="975"/>
      <c r="N160" s="975"/>
      <c r="O160" s="975"/>
      <c r="P160" s="975"/>
      <c r="Q160" s="975"/>
      <c r="R160" s="975"/>
      <c r="S160" s="975"/>
      <c r="T160" s="975"/>
      <c r="U160" s="975"/>
      <c r="V160" s="975"/>
      <c r="W160" s="975"/>
      <c r="X160" s="975"/>
      <c r="Y160" s="975"/>
      <c r="Z160" s="975"/>
      <c r="AA160" s="975"/>
      <c r="AB160" s="975"/>
      <c r="AC160" s="975"/>
      <c r="AD160" s="975"/>
      <c r="AE160" s="975"/>
      <c r="AF160" s="975"/>
      <c r="AG160" s="975"/>
      <c r="AH160" s="975"/>
      <c r="AI160" s="975"/>
      <c r="AJ160" s="975"/>
      <c r="AK160" s="975"/>
      <c r="AL160" s="975"/>
      <c r="AM160" s="975"/>
      <c r="AN160" s="975"/>
      <c r="AO160" s="975"/>
    </row>
    <row r="161" ht="43.5" customHeight="1">
      <c r="A161" s="27"/>
      <c r="B161" s="27"/>
      <c r="C161" s="27"/>
      <c r="D161" s="27"/>
      <c r="E161" s="27"/>
      <c r="F161" s="78"/>
      <c r="G161" s="27"/>
      <c r="H161" s="975"/>
      <c r="I161" s="975"/>
      <c r="J161" s="975"/>
      <c r="K161" s="975"/>
      <c r="L161" s="975"/>
      <c r="M161" s="975"/>
      <c r="N161" s="975"/>
      <c r="O161" s="975"/>
      <c r="P161" s="975"/>
      <c r="Q161" s="975"/>
      <c r="R161" s="975"/>
      <c r="S161" s="975"/>
      <c r="T161" s="975"/>
      <c r="U161" s="975"/>
      <c r="V161" s="975"/>
      <c r="W161" s="975"/>
      <c r="X161" s="975"/>
      <c r="Y161" s="975"/>
      <c r="Z161" s="975"/>
      <c r="AA161" s="975"/>
      <c r="AB161" s="975"/>
      <c r="AC161" s="975"/>
      <c r="AD161" s="975"/>
      <c r="AE161" s="975"/>
      <c r="AF161" s="975"/>
      <c r="AG161" s="975"/>
      <c r="AH161" s="975"/>
      <c r="AI161" s="975"/>
      <c r="AJ161" s="975"/>
      <c r="AK161" s="975"/>
      <c r="AL161" s="975"/>
      <c r="AM161" s="975"/>
      <c r="AN161" s="975"/>
      <c r="AO161" s="975"/>
    </row>
    <row r="162" ht="43.5" customHeight="1">
      <c r="A162" s="27"/>
      <c r="B162" s="27"/>
      <c r="C162" s="27"/>
      <c r="D162" s="27"/>
      <c r="E162" s="27"/>
      <c r="F162" s="78"/>
      <c r="G162" s="27"/>
      <c r="H162" s="975"/>
      <c r="I162" s="975"/>
      <c r="J162" s="975"/>
      <c r="K162" s="975"/>
      <c r="L162" s="975"/>
      <c r="M162" s="975"/>
      <c r="N162" s="975"/>
      <c r="O162" s="975"/>
      <c r="P162" s="975"/>
      <c r="Q162" s="975"/>
      <c r="R162" s="975"/>
      <c r="S162" s="975"/>
      <c r="T162" s="975"/>
      <c r="U162" s="975"/>
      <c r="V162" s="975"/>
      <c r="W162" s="975"/>
      <c r="X162" s="975"/>
      <c r="Y162" s="975"/>
      <c r="Z162" s="975"/>
      <c r="AA162" s="975"/>
      <c r="AB162" s="975"/>
      <c r="AC162" s="975"/>
      <c r="AD162" s="975"/>
      <c r="AE162" s="975"/>
      <c r="AF162" s="975"/>
      <c r="AG162" s="975"/>
      <c r="AH162" s="975"/>
      <c r="AI162" s="975"/>
      <c r="AJ162" s="975"/>
      <c r="AK162" s="975"/>
      <c r="AL162" s="975"/>
      <c r="AM162" s="975"/>
      <c r="AN162" s="975"/>
      <c r="AO162" s="975"/>
    </row>
    <row r="163" ht="43.5" customHeight="1">
      <c r="A163" s="27"/>
      <c r="B163" s="27"/>
      <c r="C163" s="27"/>
      <c r="D163" s="27"/>
      <c r="E163" s="27"/>
      <c r="F163" s="78"/>
      <c r="G163" s="27"/>
      <c r="H163" s="975"/>
      <c r="I163" s="975"/>
      <c r="J163" s="975"/>
      <c r="K163" s="975"/>
      <c r="L163" s="975"/>
      <c r="M163" s="975"/>
      <c r="N163" s="975"/>
      <c r="O163" s="975"/>
      <c r="P163" s="975"/>
      <c r="Q163" s="975"/>
      <c r="R163" s="975"/>
      <c r="S163" s="975"/>
      <c r="T163" s="975"/>
      <c r="U163" s="975"/>
      <c r="V163" s="975"/>
      <c r="W163" s="975"/>
      <c r="X163" s="975"/>
      <c r="Y163" s="975"/>
      <c r="Z163" s="975"/>
      <c r="AA163" s="975"/>
      <c r="AB163" s="975"/>
      <c r="AC163" s="975"/>
      <c r="AD163" s="975"/>
      <c r="AE163" s="975"/>
      <c r="AF163" s="975"/>
      <c r="AG163" s="975"/>
      <c r="AH163" s="975"/>
      <c r="AI163" s="975"/>
      <c r="AJ163" s="975"/>
      <c r="AK163" s="975"/>
      <c r="AL163" s="975"/>
      <c r="AM163" s="975"/>
      <c r="AN163" s="975"/>
      <c r="AO163" s="975"/>
    </row>
    <row r="164" ht="43.5" customHeight="1">
      <c r="A164" s="27"/>
      <c r="B164" s="27"/>
      <c r="C164" s="27"/>
      <c r="D164" s="27"/>
      <c r="E164" s="27"/>
      <c r="F164" s="78"/>
      <c r="G164" s="27"/>
      <c r="H164" s="975"/>
      <c r="I164" s="975"/>
      <c r="J164" s="975"/>
      <c r="K164" s="975"/>
      <c r="L164" s="975"/>
      <c r="M164" s="975"/>
      <c r="N164" s="975"/>
      <c r="O164" s="975"/>
      <c r="P164" s="975"/>
      <c r="Q164" s="975"/>
      <c r="R164" s="975"/>
      <c r="S164" s="975"/>
      <c r="T164" s="975"/>
      <c r="U164" s="975"/>
      <c r="V164" s="975"/>
      <c r="W164" s="975"/>
      <c r="X164" s="975"/>
      <c r="Y164" s="975"/>
      <c r="Z164" s="975"/>
      <c r="AA164" s="975"/>
      <c r="AB164" s="975"/>
      <c r="AC164" s="975"/>
      <c r="AD164" s="975"/>
      <c r="AE164" s="975"/>
      <c r="AF164" s="975"/>
      <c r="AG164" s="975"/>
      <c r="AH164" s="975"/>
      <c r="AI164" s="975"/>
      <c r="AJ164" s="975"/>
      <c r="AK164" s="975"/>
      <c r="AL164" s="975"/>
      <c r="AM164" s="975"/>
      <c r="AN164" s="975"/>
      <c r="AO164" s="975"/>
    </row>
    <row r="165" ht="43.5" customHeight="1">
      <c r="A165" s="27"/>
      <c r="B165" s="27"/>
      <c r="C165" s="27"/>
      <c r="D165" s="27"/>
      <c r="E165" s="27"/>
      <c r="F165" s="78"/>
      <c r="G165" s="27"/>
      <c r="H165" s="975"/>
      <c r="I165" s="975"/>
      <c r="J165" s="975"/>
      <c r="K165" s="975"/>
      <c r="L165" s="975"/>
      <c r="M165" s="975"/>
      <c r="N165" s="975"/>
      <c r="O165" s="975"/>
      <c r="P165" s="975"/>
      <c r="Q165" s="975"/>
      <c r="R165" s="975"/>
      <c r="S165" s="975"/>
      <c r="T165" s="975"/>
      <c r="U165" s="975"/>
      <c r="V165" s="975"/>
      <c r="W165" s="975"/>
      <c r="X165" s="975"/>
      <c r="Y165" s="975"/>
      <c r="Z165" s="975"/>
      <c r="AA165" s="975"/>
      <c r="AB165" s="975"/>
      <c r="AC165" s="975"/>
      <c r="AD165" s="975"/>
      <c r="AE165" s="975"/>
      <c r="AF165" s="975"/>
      <c r="AG165" s="975"/>
      <c r="AH165" s="975"/>
      <c r="AI165" s="975"/>
      <c r="AJ165" s="975"/>
      <c r="AK165" s="975"/>
      <c r="AL165" s="975"/>
      <c r="AM165" s="975"/>
      <c r="AN165" s="975"/>
      <c r="AO165" s="975"/>
    </row>
    <row r="166" ht="43.5" customHeight="1">
      <c r="A166" s="27"/>
      <c r="B166" s="27"/>
      <c r="C166" s="27"/>
      <c r="D166" s="27"/>
      <c r="E166" s="27"/>
      <c r="F166" s="78"/>
      <c r="G166" s="27"/>
      <c r="H166" s="975"/>
      <c r="I166" s="975"/>
      <c r="J166" s="975"/>
      <c r="K166" s="975"/>
      <c r="L166" s="975"/>
      <c r="M166" s="975"/>
      <c r="N166" s="975"/>
      <c r="O166" s="975"/>
      <c r="P166" s="975"/>
      <c r="Q166" s="975"/>
      <c r="R166" s="975"/>
      <c r="S166" s="975"/>
      <c r="T166" s="975"/>
      <c r="U166" s="975"/>
      <c r="V166" s="975"/>
      <c r="W166" s="975"/>
      <c r="X166" s="975"/>
      <c r="Y166" s="975"/>
      <c r="Z166" s="975"/>
      <c r="AA166" s="975"/>
      <c r="AB166" s="975"/>
      <c r="AC166" s="975"/>
      <c r="AD166" s="975"/>
      <c r="AE166" s="975"/>
      <c r="AF166" s="975"/>
      <c r="AG166" s="975"/>
      <c r="AH166" s="975"/>
      <c r="AI166" s="975"/>
      <c r="AJ166" s="975"/>
      <c r="AK166" s="975"/>
      <c r="AL166" s="975"/>
      <c r="AM166" s="975"/>
      <c r="AN166" s="975"/>
      <c r="AO166" s="975"/>
    </row>
    <row r="167" ht="43.5" customHeight="1">
      <c r="A167" s="27"/>
      <c r="B167" s="27"/>
      <c r="C167" s="27"/>
      <c r="D167" s="27"/>
      <c r="E167" s="27"/>
      <c r="F167" s="78"/>
      <c r="G167" s="27"/>
      <c r="H167" s="975"/>
      <c r="I167" s="975"/>
      <c r="J167" s="975"/>
      <c r="K167" s="975"/>
      <c r="L167" s="975"/>
      <c r="M167" s="975"/>
      <c r="N167" s="975"/>
      <c r="O167" s="975"/>
      <c r="P167" s="975"/>
      <c r="Q167" s="975"/>
      <c r="R167" s="975"/>
      <c r="S167" s="975"/>
      <c r="T167" s="975"/>
      <c r="U167" s="975"/>
      <c r="V167" s="975"/>
      <c r="W167" s="975"/>
      <c r="X167" s="975"/>
      <c r="Y167" s="975"/>
      <c r="Z167" s="975"/>
      <c r="AA167" s="975"/>
      <c r="AB167" s="975"/>
      <c r="AC167" s="975"/>
      <c r="AD167" s="975"/>
      <c r="AE167" s="975"/>
      <c r="AF167" s="975"/>
      <c r="AG167" s="975"/>
      <c r="AH167" s="975"/>
      <c r="AI167" s="975"/>
      <c r="AJ167" s="975"/>
      <c r="AK167" s="975"/>
      <c r="AL167" s="975"/>
      <c r="AM167" s="975"/>
      <c r="AN167" s="975"/>
      <c r="AO167" s="975"/>
    </row>
    <row r="168" ht="43.5" customHeight="1">
      <c r="A168" s="27"/>
      <c r="B168" s="27"/>
      <c r="C168" s="27"/>
      <c r="D168" s="27"/>
      <c r="E168" s="27"/>
      <c r="F168" s="78"/>
      <c r="G168" s="27"/>
      <c r="H168" s="975"/>
      <c r="I168" s="975"/>
      <c r="J168" s="975"/>
      <c r="K168" s="975"/>
      <c r="L168" s="975"/>
      <c r="M168" s="975"/>
      <c r="N168" s="975"/>
      <c r="O168" s="975"/>
      <c r="P168" s="975"/>
      <c r="Q168" s="975"/>
      <c r="R168" s="975"/>
      <c r="S168" s="975"/>
      <c r="T168" s="975"/>
      <c r="U168" s="975"/>
      <c r="V168" s="975"/>
      <c r="W168" s="975"/>
      <c r="X168" s="975"/>
      <c r="Y168" s="975"/>
      <c r="Z168" s="975"/>
      <c r="AA168" s="975"/>
      <c r="AB168" s="975"/>
      <c r="AC168" s="975"/>
      <c r="AD168" s="975"/>
      <c r="AE168" s="975"/>
      <c r="AF168" s="975"/>
      <c r="AG168" s="975"/>
      <c r="AH168" s="975"/>
      <c r="AI168" s="975"/>
      <c r="AJ168" s="975"/>
      <c r="AK168" s="975"/>
      <c r="AL168" s="975"/>
      <c r="AM168" s="975"/>
      <c r="AN168" s="975"/>
      <c r="AO168" s="975"/>
    </row>
    <row r="169" ht="43.5" customHeight="1">
      <c r="A169" s="27"/>
      <c r="B169" s="27"/>
      <c r="C169" s="27"/>
      <c r="D169" s="27"/>
      <c r="E169" s="27"/>
      <c r="F169" s="78"/>
      <c r="G169" s="27"/>
      <c r="H169" s="975"/>
      <c r="I169" s="975"/>
      <c r="J169" s="975"/>
      <c r="K169" s="975"/>
      <c r="L169" s="975"/>
      <c r="M169" s="975"/>
      <c r="N169" s="975"/>
      <c r="O169" s="975"/>
      <c r="P169" s="975"/>
      <c r="Q169" s="975"/>
      <c r="R169" s="975"/>
      <c r="S169" s="975"/>
      <c r="T169" s="975"/>
      <c r="U169" s="975"/>
      <c r="V169" s="975"/>
      <c r="W169" s="975"/>
      <c r="X169" s="975"/>
      <c r="Y169" s="975"/>
      <c r="Z169" s="975"/>
      <c r="AA169" s="975"/>
      <c r="AB169" s="975"/>
      <c r="AC169" s="975"/>
      <c r="AD169" s="975"/>
      <c r="AE169" s="975"/>
      <c r="AF169" s="975"/>
      <c r="AG169" s="975"/>
      <c r="AH169" s="975"/>
      <c r="AI169" s="975"/>
      <c r="AJ169" s="975"/>
      <c r="AK169" s="975"/>
      <c r="AL169" s="975"/>
      <c r="AM169" s="975"/>
      <c r="AN169" s="975"/>
      <c r="AO169" s="975"/>
    </row>
    <row r="170" ht="43.5" customHeight="1">
      <c r="A170" s="27"/>
      <c r="B170" s="27"/>
      <c r="C170" s="27"/>
      <c r="D170" s="27"/>
      <c r="E170" s="27"/>
      <c r="F170" s="78"/>
      <c r="G170" s="27"/>
      <c r="H170" s="975"/>
      <c r="I170" s="975"/>
      <c r="J170" s="975"/>
      <c r="K170" s="975"/>
      <c r="L170" s="975"/>
      <c r="M170" s="975"/>
      <c r="N170" s="975"/>
      <c r="O170" s="975"/>
      <c r="P170" s="975"/>
      <c r="Q170" s="975"/>
      <c r="R170" s="975"/>
      <c r="S170" s="975"/>
      <c r="T170" s="975"/>
      <c r="U170" s="975"/>
      <c r="V170" s="975"/>
      <c r="W170" s="975"/>
      <c r="X170" s="975"/>
      <c r="Y170" s="975"/>
      <c r="Z170" s="975"/>
      <c r="AA170" s="975"/>
      <c r="AB170" s="975"/>
      <c r="AC170" s="975"/>
      <c r="AD170" s="975"/>
      <c r="AE170" s="975"/>
      <c r="AF170" s="975"/>
      <c r="AG170" s="975"/>
      <c r="AH170" s="975"/>
      <c r="AI170" s="975"/>
      <c r="AJ170" s="975"/>
      <c r="AK170" s="975"/>
      <c r="AL170" s="975"/>
      <c r="AM170" s="975"/>
      <c r="AN170" s="975"/>
      <c r="AO170" s="975"/>
    </row>
    <row r="171" ht="43.5" customHeight="1">
      <c r="A171" s="27"/>
      <c r="B171" s="27"/>
      <c r="C171" s="27"/>
      <c r="D171" s="27"/>
      <c r="E171" s="27"/>
      <c r="F171" s="78"/>
      <c r="G171" s="27"/>
      <c r="H171" s="975"/>
      <c r="I171" s="975"/>
      <c r="J171" s="975"/>
      <c r="K171" s="975"/>
      <c r="L171" s="975"/>
      <c r="M171" s="975"/>
      <c r="N171" s="975"/>
      <c r="O171" s="975"/>
      <c r="P171" s="975"/>
      <c r="Q171" s="975"/>
      <c r="R171" s="975"/>
      <c r="S171" s="975"/>
      <c r="T171" s="975"/>
      <c r="U171" s="975"/>
      <c r="V171" s="975"/>
      <c r="W171" s="975"/>
      <c r="X171" s="975"/>
      <c r="Y171" s="975"/>
      <c r="Z171" s="975"/>
      <c r="AA171" s="975"/>
      <c r="AB171" s="975"/>
      <c r="AC171" s="975"/>
      <c r="AD171" s="975"/>
      <c r="AE171" s="975"/>
      <c r="AF171" s="975"/>
      <c r="AG171" s="975"/>
      <c r="AH171" s="975"/>
      <c r="AI171" s="975"/>
      <c r="AJ171" s="975"/>
      <c r="AK171" s="975"/>
      <c r="AL171" s="975"/>
      <c r="AM171" s="975"/>
      <c r="AN171" s="975"/>
      <c r="AO171" s="975"/>
    </row>
    <row r="172" ht="43.5" customHeight="1">
      <c r="A172" s="27"/>
      <c r="B172" s="27"/>
      <c r="C172" s="27"/>
      <c r="D172" s="27"/>
      <c r="E172" s="27"/>
      <c r="F172" s="78"/>
      <c r="G172" s="27"/>
      <c r="H172" s="975"/>
      <c r="I172" s="975"/>
      <c r="J172" s="975"/>
      <c r="K172" s="975"/>
      <c r="L172" s="975"/>
      <c r="M172" s="975"/>
      <c r="N172" s="975"/>
      <c r="O172" s="975"/>
      <c r="P172" s="975"/>
      <c r="Q172" s="975"/>
      <c r="R172" s="975"/>
      <c r="S172" s="975"/>
      <c r="T172" s="975"/>
      <c r="U172" s="975"/>
      <c r="V172" s="975"/>
      <c r="W172" s="975"/>
      <c r="X172" s="975"/>
      <c r="Y172" s="975"/>
      <c r="Z172" s="975"/>
      <c r="AA172" s="975"/>
      <c r="AB172" s="975"/>
      <c r="AC172" s="975"/>
      <c r="AD172" s="975"/>
      <c r="AE172" s="975"/>
      <c r="AF172" s="975"/>
      <c r="AG172" s="975"/>
      <c r="AH172" s="975"/>
      <c r="AI172" s="975"/>
      <c r="AJ172" s="975"/>
      <c r="AK172" s="975"/>
      <c r="AL172" s="975"/>
      <c r="AM172" s="975"/>
      <c r="AN172" s="975"/>
      <c r="AO172" s="975"/>
    </row>
    <row r="173" ht="43.5" customHeight="1">
      <c r="A173" s="27"/>
      <c r="B173" s="27"/>
      <c r="C173" s="27"/>
      <c r="D173" s="27"/>
      <c r="E173" s="27"/>
      <c r="F173" s="78"/>
      <c r="G173" s="27"/>
      <c r="H173" s="975"/>
      <c r="I173" s="975"/>
      <c r="J173" s="975"/>
      <c r="K173" s="975"/>
      <c r="L173" s="975"/>
      <c r="M173" s="975"/>
      <c r="N173" s="975"/>
      <c r="O173" s="975"/>
      <c r="P173" s="975"/>
      <c r="Q173" s="975"/>
      <c r="R173" s="975"/>
      <c r="S173" s="975"/>
      <c r="T173" s="975"/>
      <c r="U173" s="975"/>
      <c r="V173" s="975"/>
      <c r="W173" s="975"/>
      <c r="X173" s="975"/>
      <c r="Y173" s="975"/>
      <c r="Z173" s="975"/>
      <c r="AA173" s="975"/>
      <c r="AB173" s="975"/>
      <c r="AC173" s="975"/>
      <c r="AD173" s="975"/>
      <c r="AE173" s="975"/>
      <c r="AF173" s="975"/>
      <c r="AG173" s="975"/>
      <c r="AH173" s="975"/>
      <c r="AI173" s="975"/>
      <c r="AJ173" s="975"/>
      <c r="AK173" s="975"/>
      <c r="AL173" s="975"/>
      <c r="AM173" s="975"/>
      <c r="AN173" s="975"/>
      <c r="AO173" s="975"/>
    </row>
    <row r="174" ht="43.5" customHeight="1">
      <c r="A174" s="27"/>
      <c r="B174" s="27"/>
      <c r="C174" s="27"/>
      <c r="D174" s="27"/>
      <c r="E174" s="27"/>
      <c r="F174" s="78"/>
      <c r="G174" s="27"/>
      <c r="H174" s="975"/>
      <c r="I174" s="975"/>
      <c r="J174" s="975"/>
      <c r="K174" s="975"/>
      <c r="L174" s="975"/>
      <c r="M174" s="975"/>
      <c r="N174" s="975"/>
      <c r="O174" s="975"/>
      <c r="P174" s="975"/>
      <c r="Q174" s="975"/>
      <c r="R174" s="975"/>
      <c r="S174" s="975"/>
      <c r="T174" s="975"/>
      <c r="U174" s="975"/>
      <c r="V174" s="975"/>
      <c r="W174" s="975"/>
      <c r="X174" s="975"/>
      <c r="Y174" s="975"/>
      <c r="Z174" s="975"/>
      <c r="AA174" s="975"/>
      <c r="AB174" s="975"/>
      <c r="AC174" s="975"/>
      <c r="AD174" s="975"/>
      <c r="AE174" s="975"/>
      <c r="AF174" s="975"/>
      <c r="AG174" s="975"/>
      <c r="AH174" s="975"/>
      <c r="AI174" s="975"/>
      <c r="AJ174" s="975"/>
      <c r="AK174" s="975"/>
      <c r="AL174" s="975"/>
      <c r="AM174" s="975"/>
      <c r="AN174" s="975"/>
      <c r="AO174" s="975"/>
    </row>
    <row r="175" ht="43.5" customHeight="1">
      <c r="A175" s="27"/>
      <c r="B175" s="27"/>
      <c r="C175" s="27"/>
      <c r="D175" s="27"/>
      <c r="E175" s="27"/>
      <c r="F175" s="78"/>
      <c r="G175" s="27"/>
      <c r="H175" s="975"/>
      <c r="I175" s="975"/>
      <c r="J175" s="975"/>
      <c r="K175" s="975"/>
      <c r="L175" s="975"/>
      <c r="M175" s="975"/>
      <c r="N175" s="975"/>
      <c r="O175" s="975"/>
      <c r="P175" s="975"/>
      <c r="Q175" s="975"/>
      <c r="R175" s="975"/>
      <c r="S175" s="975"/>
      <c r="T175" s="975"/>
      <c r="U175" s="975"/>
      <c r="V175" s="975"/>
      <c r="W175" s="975"/>
      <c r="X175" s="975"/>
      <c r="Y175" s="975"/>
      <c r="Z175" s="975"/>
      <c r="AA175" s="975"/>
      <c r="AB175" s="975"/>
      <c r="AC175" s="975"/>
      <c r="AD175" s="975"/>
      <c r="AE175" s="975"/>
      <c r="AF175" s="975"/>
      <c r="AG175" s="975"/>
      <c r="AH175" s="975"/>
      <c r="AI175" s="975"/>
      <c r="AJ175" s="975"/>
      <c r="AK175" s="975"/>
      <c r="AL175" s="975"/>
      <c r="AM175" s="975"/>
      <c r="AN175" s="975"/>
      <c r="AO175" s="975"/>
    </row>
    <row r="176" ht="43.5" customHeight="1">
      <c r="A176" s="27"/>
      <c r="B176" s="27"/>
      <c r="C176" s="27"/>
      <c r="D176" s="27"/>
      <c r="E176" s="27"/>
      <c r="F176" s="78"/>
      <c r="G176" s="27"/>
      <c r="H176" s="975"/>
      <c r="I176" s="975"/>
      <c r="J176" s="975"/>
      <c r="K176" s="975"/>
      <c r="L176" s="975"/>
      <c r="M176" s="975"/>
      <c r="N176" s="975"/>
      <c r="O176" s="975"/>
      <c r="P176" s="975"/>
      <c r="Q176" s="975"/>
      <c r="R176" s="975"/>
      <c r="S176" s="975"/>
      <c r="T176" s="975"/>
      <c r="U176" s="975"/>
      <c r="V176" s="975"/>
      <c r="W176" s="975"/>
      <c r="X176" s="975"/>
      <c r="Y176" s="975"/>
      <c r="Z176" s="975"/>
      <c r="AA176" s="975"/>
      <c r="AB176" s="975"/>
      <c r="AC176" s="975"/>
      <c r="AD176" s="975"/>
      <c r="AE176" s="975"/>
      <c r="AF176" s="975"/>
      <c r="AG176" s="975"/>
      <c r="AH176" s="975"/>
      <c r="AI176" s="975"/>
      <c r="AJ176" s="975"/>
      <c r="AK176" s="975"/>
      <c r="AL176" s="975"/>
      <c r="AM176" s="975"/>
      <c r="AN176" s="975"/>
      <c r="AO176" s="975"/>
    </row>
    <row r="177" ht="43.5" customHeight="1">
      <c r="A177" s="27"/>
      <c r="B177" s="27"/>
      <c r="C177" s="27"/>
      <c r="D177" s="27"/>
      <c r="E177" s="27"/>
      <c r="F177" s="78"/>
      <c r="G177" s="27"/>
      <c r="H177" s="975"/>
      <c r="I177" s="975"/>
      <c r="J177" s="975"/>
      <c r="K177" s="975"/>
      <c r="L177" s="975"/>
      <c r="M177" s="975"/>
      <c r="N177" s="975"/>
      <c r="O177" s="975"/>
      <c r="P177" s="975"/>
      <c r="Q177" s="975"/>
      <c r="R177" s="975"/>
      <c r="S177" s="975"/>
      <c r="T177" s="975"/>
      <c r="U177" s="975"/>
      <c r="V177" s="975"/>
      <c r="W177" s="975"/>
      <c r="X177" s="975"/>
      <c r="Y177" s="975"/>
      <c r="Z177" s="975"/>
      <c r="AA177" s="975"/>
      <c r="AB177" s="975"/>
      <c r="AC177" s="975"/>
      <c r="AD177" s="975"/>
      <c r="AE177" s="975"/>
      <c r="AF177" s="975"/>
      <c r="AG177" s="975"/>
      <c r="AH177" s="975"/>
      <c r="AI177" s="975"/>
      <c r="AJ177" s="975"/>
      <c r="AK177" s="975"/>
      <c r="AL177" s="975"/>
      <c r="AM177" s="975"/>
      <c r="AN177" s="975"/>
      <c r="AO177" s="975"/>
    </row>
    <row r="178" ht="43.5" customHeight="1">
      <c r="A178" s="27"/>
      <c r="B178" s="27"/>
      <c r="C178" s="27"/>
      <c r="D178" s="27"/>
      <c r="E178" s="27"/>
      <c r="F178" s="78"/>
      <c r="G178" s="27"/>
      <c r="H178" s="975"/>
      <c r="I178" s="975"/>
      <c r="J178" s="975"/>
      <c r="K178" s="975"/>
      <c r="L178" s="975"/>
      <c r="M178" s="975"/>
      <c r="N178" s="975"/>
      <c r="O178" s="975"/>
      <c r="P178" s="975"/>
      <c r="Q178" s="975"/>
      <c r="R178" s="975"/>
      <c r="S178" s="975"/>
      <c r="T178" s="975"/>
      <c r="U178" s="975"/>
      <c r="V178" s="975"/>
      <c r="W178" s="975"/>
      <c r="X178" s="975"/>
      <c r="Y178" s="975"/>
      <c r="Z178" s="975"/>
      <c r="AA178" s="975"/>
      <c r="AB178" s="975"/>
      <c r="AC178" s="975"/>
      <c r="AD178" s="975"/>
      <c r="AE178" s="975"/>
      <c r="AF178" s="975"/>
      <c r="AG178" s="975"/>
      <c r="AH178" s="975"/>
      <c r="AI178" s="975"/>
      <c r="AJ178" s="975"/>
      <c r="AK178" s="975"/>
      <c r="AL178" s="975"/>
      <c r="AM178" s="975"/>
      <c r="AN178" s="975"/>
      <c r="AO178" s="975"/>
    </row>
    <row r="179" ht="43.5" customHeight="1">
      <c r="A179" s="27"/>
      <c r="B179" s="27"/>
      <c r="C179" s="27"/>
      <c r="D179" s="27"/>
      <c r="E179" s="27"/>
      <c r="F179" s="78"/>
      <c r="G179" s="27"/>
      <c r="H179" s="975"/>
      <c r="I179" s="975"/>
      <c r="J179" s="975"/>
      <c r="K179" s="975"/>
      <c r="L179" s="975"/>
      <c r="M179" s="975"/>
      <c r="N179" s="975"/>
      <c r="O179" s="975"/>
      <c r="P179" s="975"/>
      <c r="Q179" s="975"/>
      <c r="R179" s="975"/>
      <c r="S179" s="975"/>
      <c r="T179" s="975"/>
      <c r="U179" s="975"/>
      <c r="V179" s="975"/>
      <c r="W179" s="975"/>
      <c r="X179" s="975"/>
      <c r="Y179" s="975"/>
      <c r="Z179" s="975"/>
      <c r="AA179" s="975"/>
      <c r="AB179" s="975"/>
      <c r="AC179" s="975"/>
      <c r="AD179" s="975"/>
      <c r="AE179" s="975"/>
      <c r="AF179" s="975"/>
      <c r="AG179" s="975"/>
      <c r="AH179" s="975"/>
      <c r="AI179" s="975"/>
      <c r="AJ179" s="975"/>
      <c r="AK179" s="975"/>
      <c r="AL179" s="975"/>
      <c r="AM179" s="975"/>
      <c r="AN179" s="975"/>
      <c r="AO179" s="975"/>
    </row>
    <row r="180" ht="43.5" customHeight="1">
      <c r="A180" s="27"/>
      <c r="B180" s="27"/>
      <c r="C180" s="27"/>
      <c r="D180" s="27"/>
      <c r="E180" s="27"/>
      <c r="F180" s="78"/>
      <c r="G180" s="27"/>
      <c r="H180" s="975"/>
      <c r="I180" s="975"/>
      <c r="J180" s="975"/>
      <c r="K180" s="975"/>
      <c r="L180" s="975"/>
      <c r="M180" s="975"/>
      <c r="N180" s="975"/>
      <c r="O180" s="975"/>
      <c r="P180" s="975"/>
      <c r="Q180" s="975"/>
      <c r="R180" s="975"/>
      <c r="S180" s="975"/>
      <c r="T180" s="975"/>
      <c r="U180" s="975"/>
      <c r="V180" s="975"/>
      <c r="W180" s="975"/>
      <c r="X180" s="975"/>
      <c r="Y180" s="975"/>
      <c r="Z180" s="975"/>
      <c r="AA180" s="975"/>
      <c r="AB180" s="975"/>
      <c r="AC180" s="975"/>
      <c r="AD180" s="975"/>
      <c r="AE180" s="975"/>
      <c r="AF180" s="975"/>
      <c r="AG180" s="975"/>
      <c r="AH180" s="975"/>
      <c r="AI180" s="975"/>
      <c r="AJ180" s="975"/>
      <c r="AK180" s="975"/>
      <c r="AL180" s="975"/>
      <c r="AM180" s="975"/>
      <c r="AN180" s="975"/>
      <c r="AO180" s="975"/>
    </row>
    <row r="181" ht="43.5" customHeight="1">
      <c r="A181" s="27"/>
      <c r="B181" s="27"/>
      <c r="C181" s="27"/>
      <c r="D181" s="27"/>
      <c r="E181" s="27"/>
      <c r="F181" s="78"/>
      <c r="G181" s="27"/>
      <c r="H181" s="975"/>
      <c r="I181" s="975"/>
      <c r="J181" s="975"/>
      <c r="K181" s="975"/>
      <c r="L181" s="975"/>
      <c r="M181" s="975"/>
      <c r="N181" s="975"/>
      <c r="O181" s="975"/>
      <c r="P181" s="975"/>
      <c r="Q181" s="975"/>
      <c r="R181" s="975"/>
      <c r="S181" s="975"/>
      <c r="T181" s="975"/>
      <c r="U181" s="975"/>
      <c r="V181" s="975"/>
      <c r="W181" s="975"/>
      <c r="X181" s="975"/>
      <c r="Y181" s="975"/>
      <c r="Z181" s="975"/>
      <c r="AA181" s="975"/>
      <c r="AB181" s="975"/>
      <c r="AC181" s="975"/>
      <c r="AD181" s="975"/>
      <c r="AE181" s="975"/>
      <c r="AF181" s="975"/>
      <c r="AG181" s="975"/>
      <c r="AH181" s="975"/>
      <c r="AI181" s="975"/>
      <c r="AJ181" s="975"/>
      <c r="AK181" s="975"/>
      <c r="AL181" s="975"/>
      <c r="AM181" s="975"/>
      <c r="AN181" s="975"/>
      <c r="AO181" s="975"/>
    </row>
    <row r="182" ht="43.5" customHeight="1">
      <c r="A182" s="27"/>
      <c r="B182" s="27"/>
      <c r="C182" s="27"/>
      <c r="D182" s="27"/>
      <c r="E182" s="27"/>
      <c r="F182" s="78"/>
      <c r="G182" s="27"/>
      <c r="H182" s="975"/>
      <c r="I182" s="975"/>
      <c r="J182" s="975"/>
      <c r="K182" s="975"/>
      <c r="L182" s="975"/>
      <c r="M182" s="975"/>
      <c r="N182" s="975"/>
      <c r="O182" s="975"/>
      <c r="P182" s="975"/>
      <c r="Q182" s="975"/>
      <c r="R182" s="975"/>
      <c r="S182" s="975"/>
      <c r="T182" s="975"/>
      <c r="U182" s="975"/>
      <c r="V182" s="975"/>
      <c r="W182" s="975"/>
      <c r="X182" s="975"/>
      <c r="Y182" s="975"/>
      <c r="Z182" s="975"/>
      <c r="AA182" s="975"/>
      <c r="AB182" s="975"/>
      <c r="AC182" s="975"/>
      <c r="AD182" s="975"/>
      <c r="AE182" s="975"/>
      <c r="AF182" s="975"/>
      <c r="AG182" s="975"/>
      <c r="AH182" s="975"/>
      <c r="AI182" s="975"/>
      <c r="AJ182" s="975"/>
      <c r="AK182" s="975"/>
      <c r="AL182" s="975"/>
      <c r="AM182" s="975"/>
      <c r="AN182" s="975"/>
      <c r="AO182" s="975"/>
    </row>
    <row r="183" ht="43.5" customHeight="1">
      <c r="A183" s="27"/>
      <c r="B183" s="27"/>
      <c r="C183" s="27"/>
      <c r="D183" s="27"/>
      <c r="E183" s="27"/>
      <c r="F183" s="78"/>
      <c r="G183" s="27"/>
      <c r="H183" s="975"/>
      <c r="I183" s="975"/>
      <c r="J183" s="975"/>
      <c r="K183" s="975"/>
      <c r="L183" s="975"/>
      <c r="M183" s="975"/>
      <c r="N183" s="975"/>
      <c r="O183" s="975"/>
      <c r="P183" s="975"/>
      <c r="Q183" s="975"/>
      <c r="R183" s="975"/>
      <c r="S183" s="975"/>
      <c r="T183" s="975"/>
      <c r="U183" s="975"/>
      <c r="V183" s="975"/>
      <c r="W183" s="975"/>
      <c r="X183" s="975"/>
      <c r="Y183" s="975"/>
      <c r="Z183" s="975"/>
      <c r="AA183" s="975"/>
      <c r="AB183" s="975"/>
      <c r="AC183" s="975"/>
      <c r="AD183" s="975"/>
      <c r="AE183" s="975"/>
      <c r="AF183" s="975"/>
      <c r="AG183" s="975"/>
      <c r="AH183" s="975"/>
      <c r="AI183" s="975"/>
      <c r="AJ183" s="975"/>
      <c r="AK183" s="975"/>
      <c r="AL183" s="975"/>
      <c r="AM183" s="975"/>
      <c r="AN183" s="975"/>
      <c r="AO183" s="975"/>
    </row>
    <row r="184" ht="43.5" customHeight="1">
      <c r="A184" s="27"/>
      <c r="B184" s="27"/>
      <c r="C184" s="27"/>
      <c r="D184" s="27"/>
      <c r="E184" s="27"/>
      <c r="F184" s="78"/>
      <c r="G184" s="27"/>
      <c r="H184" s="975"/>
      <c r="I184" s="975"/>
      <c r="J184" s="975"/>
      <c r="K184" s="975"/>
      <c r="L184" s="975"/>
      <c r="M184" s="975"/>
      <c r="N184" s="975"/>
      <c r="O184" s="975"/>
      <c r="P184" s="975"/>
      <c r="Q184" s="975"/>
      <c r="R184" s="975"/>
      <c r="S184" s="975"/>
      <c r="T184" s="975"/>
      <c r="U184" s="975"/>
      <c r="V184" s="975"/>
      <c r="W184" s="975"/>
      <c r="X184" s="975"/>
      <c r="Y184" s="975"/>
      <c r="Z184" s="975"/>
      <c r="AA184" s="975"/>
      <c r="AB184" s="975"/>
      <c r="AC184" s="975"/>
      <c r="AD184" s="975"/>
      <c r="AE184" s="975"/>
      <c r="AF184" s="975"/>
      <c r="AG184" s="975"/>
      <c r="AH184" s="975"/>
      <c r="AI184" s="975"/>
      <c r="AJ184" s="975"/>
      <c r="AK184" s="975"/>
      <c r="AL184" s="975"/>
      <c r="AM184" s="975"/>
      <c r="AN184" s="975"/>
      <c r="AO184" s="975"/>
    </row>
    <row r="185" ht="43.5" customHeight="1">
      <c r="A185" s="27"/>
      <c r="B185" s="27"/>
      <c r="C185" s="27"/>
      <c r="D185" s="27"/>
      <c r="E185" s="27"/>
      <c r="F185" s="78"/>
      <c r="G185" s="27"/>
      <c r="H185" s="975"/>
      <c r="I185" s="975"/>
      <c r="J185" s="975"/>
      <c r="K185" s="975"/>
      <c r="L185" s="975"/>
      <c r="M185" s="975"/>
      <c r="N185" s="975"/>
      <c r="O185" s="975"/>
      <c r="P185" s="975"/>
      <c r="Q185" s="975"/>
      <c r="R185" s="975"/>
      <c r="S185" s="975"/>
      <c r="T185" s="975"/>
      <c r="U185" s="975"/>
      <c r="V185" s="975"/>
      <c r="W185" s="975"/>
      <c r="X185" s="975"/>
      <c r="Y185" s="975"/>
      <c r="Z185" s="975"/>
      <c r="AA185" s="975"/>
      <c r="AB185" s="975"/>
      <c r="AC185" s="975"/>
      <c r="AD185" s="975"/>
      <c r="AE185" s="975"/>
      <c r="AF185" s="975"/>
      <c r="AG185" s="975"/>
      <c r="AH185" s="975"/>
      <c r="AI185" s="975"/>
      <c r="AJ185" s="975"/>
      <c r="AK185" s="975"/>
      <c r="AL185" s="975"/>
      <c r="AM185" s="975"/>
      <c r="AN185" s="975"/>
      <c r="AO185" s="975"/>
    </row>
    <row r="186" ht="43.5" customHeight="1">
      <c r="A186" s="27"/>
      <c r="B186" s="27"/>
      <c r="C186" s="27"/>
      <c r="D186" s="27"/>
      <c r="E186" s="27"/>
      <c r="F186" s="78"/>
      <c r="G186" s="27"/>
      <c r="H186" s="975"/>
      <c r="I186" s="975"/>
      <c r="J186" s="975"/>
      <c r="K186" s="975"/>
      <c r="L186" s="975"/>
      <c r="M186" s="975"/>
      <c r="N186" s="975"/>
      <c r="O186" s="975"/>
      <c r="P186" s="975"/>
      <c r="Q186" s="975"/>
      <c r="R186" s="975"/>
      <c r="S186" s="975"/>
      <c r="T186" s="975"/>
      <c r="U186" s="975"/>
      <c r="V186" s="975"/>
      <c r="W186" s="975"/>
      <c r="X186" s="975"/>
      <c r="Y186" s="975"/>
      <c r="Z186" s="975"/>
      <c r="AA186" s="975"/>
      <c r="AB186" s="975"/>
      <c r="AC186" s="975"/>
      <c r="AD186" s="975"/>
      <c r="AE186" s="975"/>
      <c r="AF186" s="975"/>
      <c r="AG186" s="975"/>
      <c r="AH186" s="975"/>
      <c r="AI186" s="975"/>
      <c r="AJ186" s="975"/>
      <c r="AK186" s="975"/>
      <c r="AL186" s="975"/>
      <c r="AM186" s="975"/>
      <c r="AN186" s="975"/>
      <c r="AO186" s="975"/>
    </row>
    <row r="187" ht="43.5" customHeight="1">
      <c r="A187" s="27"/>
      <c r="B187" s="27"/>
      <c r="C187" s="27"/>
      <c r="D187" s="27"/>
      <c r="E187" s="27"/>
      <c r="F187" s="78"/>
      <c r="G187" s="27"/>
      <c r="H187" s="975"/>
      <c r="I187" s="975"/>
      <c r="J187" s="975"/>
      <c r="K187" s="975"/>
      <c r="L187" s="975"/>
      <c r="M187" s="975"/>
      <c r="N187" s="975"/>
      <c r="O187" s="975"/>
      <c r="P187" s="975"/>
      <c r="Q187" s="975"/>
      <c r="R187" s="975"/>
      <c r="S187" s="975"/>
      <c r="T187" s="975"/>
      <c r="U187" s="975"/>
      <c r="V187" s="975"/>
      <c r="W187" s="975"/>
      <c r="X187" s="975"/>
      <c r="Y187" s="975"/>
      <c r="Z187" s="975"/>
      <c r="AA187" s="975"/>
      <c r="AB187" s="975"/>
      <c r="AC187" s="975"/>
      <c r="AD187" s="975"/>
      <c r="AE187" s="975"/>
      <c r="AF187" s="975"/>
      <c r="AG187" s="975"/>
      <c r="AH187" s="975"/>
      <c r="AI187" s="975"/>
      <c r="AJ187" s="975"/>
      <c r="AK187" s="975"/>
      <c r="AL187" s="975"/>
      <c r="AM187" s="975"/>
      <c r="AN187" s="975"/>
      <c r="AO187" s="975"/>
    </row>
    <row r="188" ht="43.5" customHeight="1">
      <c r="A188" s="27"/>
      <c r="B188" s="27"/>
      <c r="C188" s="27"/>
      <c r="D188" s="27"/>
      <c r="E188" s="27"/>
      <c r="F188" s="78"/>
      <c r="G188" s="27"/>
      <c r="H188" s="975"/>
      <c r="I188" s="975"/>
      <c r="J188" s="975"/>
      <c r="K188" s="975"/>
      <c r="L188" s="975"/>
      <c r="M188" s="975"/>
      <c r="N188" s="975"/>
      <c r="O188" s="975"/>
      <c r="P188" s="975"/>
      <c r="Q188" s="975"/>
      <c r="R188" s="975"/>
      <c r="S188" s="975"/>
      <c r="T188" s="975"/>
      <c r="U188" s="975"/>
      <c r="V188" s="975"/>
      <c r="W188" s="975"/>
      <c r="X188" s="975"/>
      <c r="Y188" s="975"/>
      <c r="Z188" s="975"/>
      <c r="AA188" s="975"/>
      <c r="AB188" s="975"/>
      <c r="AC188" s="975"/>
      <c r="AD188" s="975"/>
      <c r="AE188" s="975"/>
      <c r="AF188" s="975"/>
      <c r="AG188" s="975"/>
      <c r="AH188" s="975"/>
      <c r="AI188" s="975"/>
      <c r="AJ188" s="975"/>
      <c r="AK188" s="975"/>
      <c r="AL188" s="975"/>
      <c r="AM188" s="975"/>
      <c r="AN188" s="975"/>
      <c r="AO188" s="975"/>
    </row>
    <row r="189" ht="43.5" customHeight="1">
      <c r="A189" s="27"/>
      <c r="B189" s="27"/>
      <c r="C189" s="27"/>
      <c r="D189" s="27"/>
      <c r="E189" s="27"/>
      <c r="F189" s="78"/>
      <c r="G189" s="27"/>
      <c r="H189" s="975"/>
      <c r="I189" s="975"/>
      <c r="J189" s="975"/>
      <c r="K189" s="975"/>
      <c r="L189" s="975"/>
      <c r="M189" s="975"/>
      <c r="N189" s="975"/>
      <c r="O189" s="975"/>
      <c r="P189" s="975"/>
      <c r="Q189" s="975"/>
      <c r="R189" s="975"/>
      <c r="S189" s="975"/>
      <c r="T189" s="975"/>
      <c r="U189" s="975"/>
      <c r="V189" s="975"/>
      <c r="W189" s="975"/>
      <c r="X189" s="975"/>
      <c r="Y189" s="975"/>
      <c r="Z189" s="975"/>
      <c r="AA189" s="975"/>
      <c r="AB189" s="975"/>
      <c r="AC189" s="975"/>
      <c r="AD189" s="975"/>
      <c r="AE189" s="975"/>
      <c r="AF189" s="975"/>
      <c r="AG189" s="975"/>
      <c r="AH189" s="975"/>
      <c r="AI189" s="975"/>
      <c r="AJ189" s="975"/>
      <c r="AK189" s="975"/>
      <c r="AL189" s="975"/>
      <c r="AM189" s="975"/>
      <c r="AN189" s="975"/>
      <c r="AO189" s="975"/>
    </row>
    <row r="190" ht="43.5" customHeight="1">
      <c r="A190" s="27"/>
      <c r="B190" s="27"/>
      <c r="C190" s="27"/>
      <c r="D190" s="27"/>
      <c r="E190" s="27"/>
      <c r="F190" s="78"/>
      <c r="G190" s="27"/>
      <c r="H190" s="975"/>
      <c r="I190" s="975"/>
      <c r="J190" s="975"/>
      <c r="K190" s="975"/>
      <c r="L190" s="975"/>
      <c r="M190" s="975"/>
      <c r="N190" s="975"/>
      <c r="O190" s="975"/>
      <c r="P190" s="975"/>
      <c r="Q190" s="975"/>
      <c r="R190" s="975"/>
      <c r="S190" s="975"/>
      <c r="T190" s="975"/>
      <c r="U190" s="975"/>
      <c r="V190" s="975"/>
      <c r="W190" s="975"/>
      <c r="X190" s="975"/>
      <c r="Y190" s="975"/>
      <c r="Z190" s="975"/>
      <c r="AA190" s="975"/>
      <c r="AB190" s="975"/>
      <c r="AC190" s="975"/>
      <c r="AD190" s="975"/>
      <c r="AE190" s="975"/>
      <c r="AF190" s="975"/>
      <c r="AG190" s="975"/>
      <c r="AH190" s="975"/>
      <c r="AI190" s="975"/>
      <c r="AJ190" s="975"/>
      <c r="AK190" s="975"/>
      <c r="AL190" s="975"/>
      <c r="AM190" s="975"/>
      <c r="AN190" s="975"/>
      <c r="AO190" s="975"/>
    </row>
    <row r="191" ht="43.5" customHeight="1">
      <c r="A191" s="27"/>
      <c r="B191" s="27"/>
      <c r="C191" s="27"/>
      <c r="D191" s="27"/>
      <c r="E191" s="27"/>
      <c r="F191" s="78"/>
      <c r="G191" s="27"/>
      <c r="H191" s="975"/>
      <c r="I191" s="975"/>
      <c r="J191" s="975"/>
      <c r="K191" s="975"/>
      <c r="L191" s="975"/>
      <c r="M191" s="975"/>
      <c r="N191" s="975"/>
      <c r="O191" s="975"/>
      <c r="P191" s="975"/>
      <c r="Q191" s="975"/>
      <c r="R191" s="975"/>
      <c r="S191" s="975"/>
      <c r="T191" s="975"/>
      <c r="U191" s="975"/>
      <c r="V191" s="975"/>
      <c r="W191" s="975"/>
      <c r="X191" s="975"/>
      <c r="Y191" s="975"/>
      <c r="Z191" s="975"/>
      <c r="AA191" s="975"/>
      <c r="AB191" s="975"/>
      <c r="AC191" s="975"/>
      <c r="AD191" s="975"/>
      <c r="AE191" s="975"/>
      <c r="AF191" s="975"/>
      <c r="AG191" s="975"/>
      <c r="AH191" s="975"/>
      <c r="AI191" s="975"/>
      <c r="AJ191" s="975"/>
      <c r="AK191" s="975"/>
      <c r="AL191" s="975"/>
      <c r="AM191" s="975"/>
      <c r="AN191" s="975"/>
      <c r="AO191" s="975"/>
    </row>
    <row r="192" ht="43.5" customHeight="1">
      <c r="A192" s="27"/>
      <c r="B192" s="27"/>
      <c r="C192" s="27"/>
      <c r="D192" s="27"/>
      <c r="E192" s="27"/>
      <c r="F192" s="78"/>
      <c r="G192" s="27"/>
      <c r="H192" s="975"/>
      <c r="I192" s="975"/>
      <c r="J192" s="975"/>
      <c r="K192" s="975"/>
      <c r="L192" s="975"/>
      <c r="M192" s="975"/>
      <c r="N192" s="975"/>
      <c r="O192" s="975"/>
      <c r="P192" s="975"/>
      <c r="Q192" s="975"/>
      <c r="R192" s="975"/>
      <c r="S192" s="975"/>
      <c r="T192" s="975"/>
      <c r="U192" s="975"/>
      <c r="V192" s="975"/>
      <c r="W192" s="975"/>
      <c r="X192" s="975"/>
      <c r="Y192" s="975"/>
      <c r="Z192" s="975"/>
      <c r="AA192" s="975"/>
      <c r="AB192" s="975"/>
      <c r="AC192" s="975"/>
      <c r="AD192" s="975"/>
      <c r="AE192" s="975"/>
      <c r="AF192" s="975"/>
      <c r="AG192" s="975"/>
      <c r="AH192" s="975"/>
      <c r="AI192" s="975"/>
      <c r="AJ192" s="975"/>
      <c r="AK192" s="975"/>
      <c r="AL192" s="975"/>
      <c r="AM192" s="975"/>
      <c r="AN192" s="975"/>
      <c r="AO192" s="975"/>
    </row>
    <row r="193" ht="43.5" customHeight="1">
      <c r="A193" s="27"/>
      <c r="B193" s="27"/>
      <c r="C193" s="27"/>
      <c r="D193" s="27"/>
      <c r="E193" s="27"/>
      <c r="F193" s="78"/>
      <c r="G193" s="27"/>
      <c r="H193" s="975"/>
      <c r="I193" s="975"/>
      <c r="J193" s="975"/>
      <c r="K193" s="975"/>
      <c r="L193" s="975"/>
      <c r="M193" s="975"/>
      <c r="N193" s="975"/>
      <c r="O193" s="975"/>
      <c r="P193" s="975"/>
      <c r="Q193" s="975"/>
      <c r="R193" s="975"/>
      <c r="S193" s="975"/>
      <c r="T193" s="975"/>
      <c r="U193" s="975"/>
      <c r="V193" s="975"/>
      <c r="W193" s="975"/>
      <c r="X193" s="975"/>
      <c r="Y193" s="975"/>
      <c r="Z193" s="975"/>
      <c r="AA193" s="975"/>
      <c r="AB193" s="975"/>
      <c r="AC193" s="975"/>
      <c r="AD193" s="975"/>
      <c r="AE193" s="975"/>
      <c r="AF193" s="975"/>
      <c r="AG193" s="975"/>
      <c r="AH193" s="975"/>
      <c r="AI193" s="975"/>
      <c r="AJ193" s="975"/>
      <c r="AK193" s="975"/>
      <c r="AL193" s="975"/>
      <c r="AM193" s="975"/>
      <c r="AN193" s="975"/>
      <c r="AO193" s="975"/>
    </row>
    <row r="194" ht="43.5" customHeight="1">
      <c r="A194" s="27"/>
      <c r="B194" s="27"/>
      <c r="C194" s="27"/>
      <c r="D194" s="27"/>
      <c r="E194" s="27"/>
      <c r="F194" s="78"/>
      <c r="G194" s="27"/>
      <c r="H194" s="975"/>
      <c r="I194" s="975"/>
      <c r="J194" s="975"/>
      <c r="K194" s="975"/>
      <c r="L194" s="975"/>
      <c r="M194" s="975"/>
      <c r="N194" s="975"/>
      <c r="O194" s="975"/>
      <c r="P194" s="975"/>
      <c r="Q194" s="975"/>
      <c r="R194" s="975"/>
      <c r="S194" s="975"/>
      <c r="T194" s="975"/>
      <c r="U194" s="975"/>
      <c r="V194" s="975"/>
      <c r="W194" s="975"/>
      <c r="X194" s="975"/>
      <c r="Y194" s="975"/>
      <c r="Z194" s="975"/>
      <c r="AA194" s="975"/>
      <c r="AB194" s="975"/>
      <c r="AC194" s="975"/>
      <c r="AD194" s="975"/>
      <c r="AE194" s="975"/>
      <c r="AF194" s="975"/>
      <c r="AG194" s="975"/>
      <c r="AH194" s="975"/>
      <c r="AI194" s="975"/>
      <c r="AJ194" s="975"/>
      <c r="AK194" s="975"/>
      <c r="AL194" s="975"/>
      <c r="AM194" s="975"/>
      <c r="AN194" s="975"/>
      <c r="AO194" s="975"/>
    </row>
    <row r="195" ht="43.5" customHeight="1">
      <c r="A195" s="27"/>
      <c r="B195" s="27"/>
      <c r="C195" s="27"/>
      <c r="D195" s="27"/>
      <c r="E195" s="27"/>
      <c r="F195" s="78"/>
      <c r="G195" s="27"/>
      <c r="H195" s="975"/>
      <c r="I195" s="975"/>
      <c r="J195" s="975"/>
      <c r="K195" s="975"/>
      <c r="L195" s="975"/>
      <c r="M195" s="975"/>
      <c r="N195" s="975"/>
      <c r="O195" s="975"/>
      <c r="P195" s="975"/>
      <c r="Q195" s="975"/>
      <c r="R195" s="975"/>
      <c r="S195" s="975"/>
      <c r="T195" s="975"/>
      <c r="U195" s="975"/>
      <c r="V195" s="975"/>
      <c r="W195" s="975"/>
      <c r="X195" s="975"/>
      <c r="Y195" s="975"/>
      <c r="Z195" s="975"/>
      <c r="AA195" s="975"/>
      <c r="AB195" s="975"/>
      <c r="AC195" s="975"/>
      <c r="AD195" s="975"/>
      <c r="AE195" s="975"/>
      <c r="AF195" s="975"/>
      <c r="AG195" s="975"/>
      <c r="AH195" s="975"/>
      <c r="AI195" s="975"/>
      <c r="AJ195" s="975"/>
      <c r="AK195" s="975"/>
      <c r="AL195" s="975"/>
      <c r="AM195" s="975"/>
      <c r="AN195" s="975"/>
      <c r="AO195" s="975"/>
    </row>
    <row r="196" ht="43.5" customHeight="1">
      <c r="A196" s="27"/>
      <c r="B196" s="27"/>
      <c r="C196" s="27"/>
      <c r="D196" s="27"/>
      <c r="E196" s="27"/>
      <c r="F196" s="78"/>
      <c r="G196" s="27"/>
      <c r="H196" s="975"/>
      <c r="I196" s="975"/>
      <c r="J196" s="975"/>
      <c r="K196" s="975"/>
      <c r="L196" s="975"/>
      <c r="M196" s="975"/>
      <c r="N196" s="975"/>
      <c r="O196" s="975"/>
      <c r="P196" s="975"/>
      <c r="Q196" s="975"/>
      <c r="R196" s="975"/>
      <c r="S196" s="975"/>
      <c r="T196" s="975"/>
      <c r="U196" s="975"/>
      <c r="V196" s="975"/>
      <c r="W196" s="975"/>
      <c r="X196" s="975"/>
      <c r="Y196" s="975"/>
      <c r="Z196" s="975"/>
      <c r="AA196" s="975"/>
      <c r="AB196" s="975"/>
      <c r="AC196" s="975"/>
      <c r="AD196" s="975"/>
      <c r="AE196" s="975"/>
      <c r="AF196" s="975"/>
      <c r="AG196" s="975"/>
      <c r="AH196" s="975"/>
      <c r="AI196" s="975"/>
      <c r="AJ196" s="975"/>
      <c r="AK196" s="975"/>
      <c r="AL196" s="975"/>
      <c r="AM196" s="975"/>
      <c r="AN196" s="975"/>
      <c r="AO196" s="975"/>
    </row>
    <row r="197" ht="43.5" customHeight="1">
      <c r="A197" s="27"/>
      <c r="B197" s="27"/>
      <c r="C197" s="27"/>
      <c r="D197" s="27"/>
      <c r="E197" s="27"/>
      <c r="F197" s="78"/>
      <c r="G197" s="27"/>
      <c r="H197" s="975"/>
      <c r="I197" s="975"/>
      <c r="J197" s="975"/>
      <c r="K197" s="975"/>
      <c r="L197" s="975"/>
      <c r="M197" s="975"/>
      <c r="N197" s="975"/>
      <c r="O197" s="975"/>
      <c r="P197" s="975"/>
      <c r="Q197" s="975"/>
      <c r="R197" s="975"/>
      <c r="S197" s="975"/>
      <c r="T197" s="975"/>
      <c r="U197" s="975"/>
      <c r="V197" s="975"/>
      <c r="W197" s="975"/>
      <c r="X197" s="975"/>
      <c r="Y197" s="975"/>
      <c r="Z197" s="975"/>
      <c r="AA197" s="975"/>
      <c r="AB197" s="975"/>
      <c r="AC197" s="975"/>
      <c r="AD197" s="975"/>
      <c r="AE197" s="975"/>
      <c r="AF197" s="975"/>
      <c r="AG197" s="975"/>
      <c r="AH197" s="975"/>
      <c r="AI197" s="975"/>
      <c r="AJ197" s="975"/>
      <c r="AK197" s="975"/>
      <c r="AL197" s="975"/>
      <c r="AM197" s="975"/>
      <c r="AN197" s="975"/>
      <c r="AO197" s="975"/>
    </row>
    <row r="198" ht="43.5" customHeight="1">
      <c r="A198" s="27"/>
      <c r="B198" s="27"/>
      <c r="C198" s="27"/>
      <c r="D198" s="27"/>
      <c r="E198" s="27"/>
      <c r="F198" s="78"/>
      <c r="G198" s="27"/>
      <c r="H198" s="975"/>
      <c r="I198" s="975"/>
      <c r="J198" s="975"/>
      <c r="K198" s="975"/>
      <c r="L198" s="975"/>
      <c r="M198" s="975"/>
      <c r="N198" s="975"/>
      <c r="O198" s="975"/>
      <c r="P198" s="975"/>
      <c r="Q198" s="975"/>
      <c r="R198" s="975"/>
      <c r="S198" s="975"/>
      <c r="T198" s="975"/>
      <c r="U198" s="975"/>
      <c r="V198" s="975"/>
      <c r="W198" s="975"/>
      <c r="X198" s="975"/>
      <c r="Y198" s="975"/>
      <c r="Z198" s="975"/>
      <c r="AA198" s="975"/>
      <c r="AB198" s="975"/>
      <c r="AC198" s="975"/>
      <c r="AD198" s="975"/>
      <c r="AE198" s="975"/>
      <c r="AF198" s="975"/>
      <c r="AG198" s="975"/>
      <c r="AH198" s="975"/>
      <c r="AI198" s="975"/>
      <c r="AJ198" s="975"/>
      <c r="AK198" s="975"/>
      <c r="AL198" s="975"/>
      <c r="AM198" s="975"/>
      <c r="AN198" s="975"/>
      <c r="AO198" s="975"/>
    </row>
    <row r="199" ht="43.5" customHeight="1">
      <c r="A199" s="27"/>
      <c r="B199" s="27"/>
      <c r="C199" s="27"/>
      <c r="D199" s="27"/>
      <c r="E199" s="27"/>
      <c r="F199" s="78"/>
      <c r="G199" s="27"/>
      <c r="H199" s="975"/>
      <c r="I199" s="975"/>
      <c r="J199" s="975"/>
      <c r="K199" s="975"/>
      <c r="L199" s="975"/>
      <c r="M199" s="975"/>
      <c r="N199" s="975"/>
      <c r="O199" s="975"/>
      <c r="P199" s="975"/>
      <c r="Q199" s="975"/>
      <c r="R199" s="975"/>
      <c r="S199" s="975"/>
      <c r="T199" s="975"/>
      <c r="U199" s="975"/>
      <c r="V199" s="975"/>
      <c r="W199" s="975"/>
      <c r="X199" s="975"/>
      <c r="Y199" s="975"/>
      <c r="Z199" s="975"/>
      <c r="AA199" s="975"/>
      <c r="AB199" s="975"/>
      <c r="AC199" s="975"/>
      <c r="AD199" s="975"/>
      <c r="AE199" s="975"/>
      <c r="AF199" s="975"/>
      <c r="AG199" s="975"/>
      <c r="AH199" s="975"/>
      <c r="AI199" s="975"/>
      <c r="AJ199" s="975"/>
      <c r="AK199" s="975"/>
      <c r="AL199" s="975"/>
      <c r="AM199" s="975"/>
      <c r="AN199" s="975"/>
      <c r="AO199" s="975"/>
    </row>
    <row r="200" ht="43.5" customHeight="1">
      <c r="A200" s="27"/>
      <c r="B200" s="27"/>
      <c r="C200" s="27"/>
      <c r="D200" s="27"/>
      <c r="E200" s="27"/>
      <c r="F200" s="78"/>
      <c r="G200" s="27"/>
      <c r="H200" s="975"/>
      <c r="I200" s="975"/>
      <c r="J200" s="975"/>
      <c r="K200" s="975"/>
      <c r="L200" s="975"/>
      <c r="M200" s="975"/>
      <c r="N200" s="975"/>
      <c r="O200" s="975"/>
      <c r="P200" s="975"/>
      <c r="Q200" s="975"/>
      <c r="R200" s="975"/>
      <c r="S200" s="975"/>
      <c r="T200" s="975"/>
      <c r="U200" s="975"/>
      <c r="V200" s="975"/>
      <c r="W200" s="975"/>
      <c r="X200" s="975"/>
      <c r="Y200" s="975"/>
      <c r="Z200" s="975"/>
      <c r="AA200" s="975"/>
      <c r="AB200" s="975"/>
      <c r="AC200" s="975"/>
      <c r="AD200" s="975"/>
      <c r="AE200" s="975"/>
      <c r="AF200" s="975"/>
      <c r="AG200" s="975"/>
      <c r="AH200" s="975"/>
      <c r="AI200" s="975"/>
      <c r="AJ200" s="975"/>
      <c r="AK200" s="975"/>
      <c r="AL200" s="975"/>
      <c r="AM200" s="975"/>
      <c r="AN200" s="975"/>
      <c r="AO200" s="975"/>
    </row>
    <row r="201" ht="43.5" customHeight="1">
      <c r="A201" s="27"/>
      <c r="B201" s="27"/>
      <c r="C201" s="27"/>
      <c r="D201" s="27"/>
      <c r="E201" s="27"/>
      <c r="F201" s="78"/>
      <c r="G201" s="27"/>
      <c r="H201" s="975"/>
      <c r="I201" s="975"/>
      <c r="J201" s="975"/>
      <c r="K201" s="975"/>
      <c r="L201" s="975"/>
      <c r="M201" s="975"/>
      <c r="N201" s="975"/>
      <c r="O201" s="975"/>
      <c r="P201" s="975"/>
      <c r="Q201" s="975"/>
      <c r="R201" s="975"/>
      <c r="S201" s="975"/>
      <c r="T201" s="975"/>
      <c r="U201" s="975"/>
      <c r="V201" s="975"/>
      <c r="W201" s="975"/>
      <c r="X201" s="975"/>
      <c r="Y201" s="975"/>
      <c r="Z201" s="975"/>
      <c r="AA201" s="975"/>
      <c r="AB201" s="975"/>
      <c r="AC201" s="975"/>
      <c r="AD201" s="975"/>
      <c r="AE201" s="975"/>
      <c r="AF201" s="975"/>
      <c r="AG201" s="975"/>
      <c r="AH201" s="975"/>
      <c r="AI201" s="975"/>
      <c r="AJ201" s="975"/>
      <c r="AK201" s="975"/>
      <c r="AL201" s="975"/>
      <c r="AM201" s="975"/>
      <c r="AN201" s="975"/>
      <c r="AO201" s="975"/>
    </row>
    <row r="202" ht="43.5" customHeight="1">
      <c r="A202" s="27"/>
      <c r="B202" s="27"/>
      <c r="C202" s="27"/>
      <c r="D202" s="27"/>
      <c r="E202" s="27"/>
      <c r="F202" s="78"/>
      <c r="G202" s="27"/>
      <c r="H202" s="975"/>
      <c r="I202" s="975"/>
      <c r="J202" s="975"/>
      <c r="K202" s="975"/>
      <c r="L202" s="975"/>
      <c r="M202" s="975"/>
      <c r="N202" s="975"/>
      <c r="O202" s="975"/>
      <c r="P202" s="975"/>
      <c r="Q202" s="975"/>
      <c r="R202" s="975"/>
      <c r="S202" s="975"/>
      <c r="T202" s="975"/>
      <c r="U202" s="975"/>
      <c r="V202" s="975"/>
      <c r="W202" s="975"/>
      <c r="X202" s="975"/>
      <c r="Y202" s="975"/>
      <c r="Z202" s="975"/>
      <c r="AA202" s="975"/>
      <c r="AB202" s="975"/>
      <c r="AC202" s="975"/>
      <c r="AD202" s="975"/>
      <c r="AE202" s="975"/>
      <c r="AF202" s="975"/>
      <c r="AG202" s="975"/>
      <c r="AH202" s="975"/>
      <c r="AI202" s="975"/>
      <c r="AJ202" s="975"/>
      <c r="AK202" s="975"/>
      <c r="AL202" s="975"/>
      <c r="AM202" s="975"/>
      <c r="AN202" s="975"/>
      <c r="AO202" s="975"/>
    </row>
    <row r="203" ht="43.5" customHeight="1">
      <c r="A203" s="27"/>
      <c r="B203" s="27"/>
      <c r="C203" s="27"/>
      <c r="D203" s="27"/>
      <c r="E203" s="27"/>
      <c r="F203" s="78"/>
      <c r="G203" s="27"/>
      <c r="H203" s="975"/>
      <c r="I203" s="975"/>
      <c r="J203" s="975"/>
      <c r="K203" s="975"/>
      <c r="L203" s="975"/>
      <c r="M203" s="975"/>
      <c r="N203" s="975"/>
      <c r="O203" s="975"/>
      <c r="P203" s="975"/>
      <c r="Q203" s="975"/>
      <c r="R203" s="975"/>
      <c r="S203" s="975"/>
      <c r="T203" s="975"/>
      <c r="U203" s="975"/>
      <c r="V203" s="975"/>
      <c r="W203" s="975"/>
      <c r="X203" s="975"/>
      <c r="Y203" s="975"/>
      <c r="Z203" s="975"/>
      <c r="AA203" s="975"/>
      <c r="AB203" s="975"/>
      <c r="AC203" s="975"/>
      <c r="AD203" s="975"/>
      <c r="AE203" s="975"/>
      <c r="AF203" s="975"/>
      <c r="AG203" s="975"/>
      <c r="AH203" s="975"/>
      <c r="AI203" s="975"/>
      <c r="AJ203" s="975"/>
      <c r="AK203" s="975"/>
      <c r="AL203" s="975"/>
      <c r="AM203" s="975"/>
      <c r="AN203" s="975"/>
      <c r="AO203" s="975"/>
    </row>
    <row r="204" ht="43.5" customHeight="1">
      <c r="A204" s="27"/>
      <c r="B204" s="27"/>
      <c r="C204" s="27"/>
      <c r="D204" s="27"/>
      <c r="E204" s="27"/>
      <c r="F204" s="78"/>
      <c r="G204" s="27"/>
      <c r="H204" s="975"/>
      <c r="I204" s="975"/>
      <c r="J204" s="975"/>
      <c r="K204" s="975"/>
      <c r="L204" s="975"/>
      <c r="M204" s="975"/>
      <c r="N204" s="975"/>
      <c r="O204" s="975"/>
      <c r="P204" s="975"/>
      <c r="Q204" s="975"/>
      <c r="R204" s="975"/>
      <c r="S204" s="975"/>
      <c r="T204" s="975"/>
      <c r="U204" s="975"/>
      <c r="V204" s="975"/>
      <c r="W204" s="975"/>
      <c r="X204" s="975"/>
      <c r="Y204" s="975"/>
      <c r="Z204" s="975"/>
      <c r="AA204" s="975"/>
      <c r="AB204" s="975"/>
      <c r="AC204" s="975"/>
      <c r="AD204" s="975"/>
      <c r="AE204" s="975"/>
      <c r="AF204" s="975"/>
      <c r="AG204" s="975"/>
      <c r="AH204" s="975"/>
      <c r="AI204" s="975"/>
      <c r="AJ204" s="975"/>
      <c r="AK204" s="975"/>
      <c r="AL204" s="975"/>
      <c r="AM204" s="975"/>
      <c r="AN204" s="975"/>
      <c r="AO204" s="975"/>
    </row>
    <row r="205" ht="43.5" customHeight="1">
      <c r="A205" s="27"/>
      <c r="B205" s="27"/>
      <c r="C205" s="27"/>
      <c r="D205" s="27"/>
      <c r="E205" s="27"/>
      <c r="F205" s="78"/>
      <c r="G205" s="27"/>
      <c r="H205" s="975"/>
      <c r="I205" s="975"/>
      <c r="J205" s="975"/>
      <c r="K205" s="975"/>
      <c r="L205" s="975"/>
      <c r="M205" s="975"/>
      <c r="N205" s="975"/>
      <c r="O205" s="975"/>
      <c r="P205" s="975"/>
      <c r="Q205" s="975"/>
      <c r="R205" s="975"/>
      <c r="S205" s="975"/>
      <c r="T205" s="975"/>
      <c r="U205" s="975"/>
      <c r="V205" s="975"/>
      <c r="W205" s="975"/>
      <c r="X205" s="975"/>
      <c r="Y205" s="975"/>
      <c r="Z205" s="975"/>
      <c r="AA205" s="975"/>
      <c r="AB205" s="975"/>
      <c r="AC205" s="975"/>
      <c r="AD205" s="975"/>
      <c r="AE205" s="975"/>
      <c r="AF205" s="975"/>
      <c r="AG205" s="975"/>
      <c r="AH205" s="975"/>
      <c r="AI205" s="975"/>
      <c r="AJ205" s="975"/>
      <c r="AK205" s="975"/>
      <c r="AL205" s="975"/>
      <c r="AM205" s="975"/>
      <c r="AN205" s="975"/>
      <c r="AO205" s="975"/>
    </row>
    <row r="206" ht="43.5" customHeight="1">
      <c r="A206" s="27"/>
      <c r="B206" s="27"/>
      <c r="C206" s="27"/>
      <c r="D206" s="27"/>
      <c r="E206" s="27"/>
      <c r="F206" s="78"/>
      <c r="G206" s="27"/>
      <c r="H206" s="975"/>
      <c r="I206" s="975"/>
      <c r="J206" s="975"/>
      <c r="K206" s="975"/>
      <c r="L206" s="975"/>
      <c r="M206" s="975"/>
      <c r="N206" s="975"/>
      <c r="O206" s="975"/>
      <c r="P206" s="975"/>
      <c r="Q206" s="975"/>
      <c r="R206" s="975"/>
      <c r="S206" s="975"/>
      <c r="T206" s="975"/>
      <c r="U206" s="975"/>
      <c r="V206" s="975"/>
      <c r="W206" s="975"/>
      <c r="X206" s="975"/>
      <c r="Y206" s="975"/>
      <c r="Z206" s="975"/>
      <c r="AA206" s="975"/>
      <c r="AB206" s="975"/>
      <c r="AC206" s="975"/>
      <c r="AD206" s="975"/>
      <c r="AE206" s="975"/>
      <c r="AF206" s="975"/>
      <c r="AG206" s="975"/>
      <c r="AH206" s="975"/>
      <c r="AI206" s="975"/>
      <c r="AJ206" s="975"/>
      <c r="AK206" s="975"/>
      <c r="AL206" s="975"/>
      <c r="AM206" s="975"/>
      <c r="AN206" s="975"/>
      <c r="AO206" s="975"/>
    </row>
    <row r="207" ht="43.5" customHeight="1">
      <c r="A207" s="27"/>
      <c r="B207" s="27"/>
      <c r="C207" s="27"/>
      <c r="D207" s="27"/>
      <c r="E207" s="27"/>
      <c r="F207" s="78"/>
      <c r="G207" s="27"/>
      <c r="H207" s="975"/>
      <c r="I207" s="975"/>
      <c r="J207" s="975"/>
      <c r="K207" s="975"/>
      <c r="L207" s="975"/>
      <c r="M207" s="975"/>
      <c r="N207" s="975"/>
      <c r="O207" s="975"/>
      <c r="P207" s="975"/>
      <c r="Q207" s="975"/>
      <c r="R207" s="975"/>
      <c r="S207" s="975"/>
      <c r="T207" s="975"/>
      <c r="U207" s="975"/>
      <c r="V207" s="975"/>
      <c r="W207" s="975"/>
      <c r="X207" s="975"/>
      <c r="Y207" s="975"/>
      <c r="Z207" s="975"/>
      <c r="AA207" s="975"/>
      <c r="AB207" s="975"/>
      <c r="AC207" s="975"/>
      <c r="AD207" s="975"/>
      <c r="AE207" s="975"/>
      <c r="AF207" s="975"/>
      <c r="AG207" s="975"/>
      <c r="AH207" s="975"/>
      <c r="AI207" s="975"/>
      <c r="AJ207" s="975"/>
      <c r="AK207" s="975"/>
      <c r="AL207" s="975"/>
      <c r="AM207" s="975"/>
      <c r="AN207" s="975"/>
      <c r="AO207" s="975"/>
    </row>
    <row r="208" ht="43.5" customHeight="1">
      <c r="A208" s="27"/>
      <c r="B208" s="27"/>
      <c r="C208" s="27"/>
      <c r="D208" s="27"/>
      <c r="E208" s="27"/>
      <c r="F208" s="78"/>
      <c r="G208" s="27"/>
      <c r="H208" s="975"/>
      <c r="I208" s="975"/>
      <c r="J208" s="975"/>
      <c r="K208" s="975"/>
      <c r="L208" s="975"/>
      <c r="M208" s="975"/>
      <c r="N208" s="975"/>
      <c r="O208" s="975"/>
      <c r="P208" s="975"/>
      <c r="Q208" s="975"/>
      <c r="R208" s="975"/>
      <c r="S208" s="975"/>
      <c r="T208" s="975"/>
      <c r="U208" s="975"/>
      <c r="V208" s="975"/>
      <c r="W208" s="975"/>
      <c r="X208" s="975"/>
      <c r="Y208" s="975"/>
      <c r="Z208" s="975"/>
      <c r="AA208" s="975"/>
      <c r="AB208" s="975"/>
      <c r="AC208" s="975"/>
      <c r="AD208" s="975"/>
      <c r="AE208" s="975"/>
      <c r="AF208" s="975"/>
      <c r="AG208" s="975"/>
      <c r="AH208" s="975"/>
      <c r="AI208" s="975"/>
      <c r="AJ208" s="975"/>
      <c r="AK208" s="975"/>
      <c r="AL208" s="975"/>
      <c r="AM208" s="975"/>
      <c r="AN208" s="975"/>
      <c r="AO208" s="975"/>
    </row>
    <row r="209" ht="43.5" customHeight="1">
      <c r="A209" s="27"/>
      <c r="B209" s="27"/>
      <c r="C209" s="27"/>
      <c r="D209" s="27"/>
      <c r="E209" s="27"/>
      <c r="F209" s="78"/>
      <c r="G209" s="27"/>
      <c r="H209" s="975"/>
      <c r="I209" s="975"/>
      <c r="J209" s="975"/>
      <c r="K209" s="975"/>
      <c r="L209" s="975"/>
      <c r="M209" s="975"/>
      <c r="N209" s="975"/>
      <c r="O209" s="975"/>
      <c r="P209" s="975"/>
      <c r="Q209" s="975"/>
      <c r="R209" s="975"/>
      <c r="S209" s="975"/>
      <c r="T209" s="975"/>
      <c r="U209" s="975"/>
      <c r="V209" s="975"/>
      <c r="W209" s="975"/>
      <c r="X209" s="975"/>
      <c r="Y209" s="975"/>
      <c r="Z209" s="975"/>
      <c r="AA209" s="975"/>
      <c r="AB209" s="975"/>
      <c r="AC209" s="975"/>
      <c r="AD209" s="975"/>
      <c r="AE209" s="975"/>
      <c r="AF209" s="975"/>
      <c r="AG209" s="975"/>
      <c r="AH209" s="975"/>
      <c r="AI209" s="975"/>
      <c r="AJ209" s="975"/>
      <c r="AK209" s="975"/>
      <c r="AL209" s="975"/>
      <c r="AM209" s="975"/>
      <c r="AN209" s="975"/>
      <c r="AO209" s="975"/>
    </row>
    <row r="210" ht="43.5" customHeight="1">
      <c r="A210" s="27"/>
      <c r="B210" s="27"/>
      <c r="C210" s="27"/>
      <c r="D210" s="27"/>
      <c r="E210" s="27"/>
      <c r="F210" s="78"/>
      <c r="G210" s="27"/>
      <c r="H210" s="975"/>
      <c r="I210" s="975"/>
      <c r="J210" s="975"/>
      <c r="K210" s="975"/>
      <c r="L210" s="975"/>
      <c r="M210" s="975"/>
      <c r="N210" s="975"/>
      <c r="O210" s="975"/>
      <c r="P210" s="975"/>
      <c r="Q210" s="975"/>
      <c r="R210" s="975"/>
      <c r="S210" s="975"/>
      <c r="T210" s="975"/>
      <c r="U210" s="975"/>
      <c r="V210" s="975"/>
      <c r="W210" s="975"/>
      <c r="X210" s="975"/>
      <c r="Y210" s="975"/>
      <c r="Z210" s="975"/>
      <c r="AA210" s="975"/>
      <c r="AB210" s="975"/>
      <c r="AC210" s="975"/>
      <c r="AD210" s="975"/>
      <c r="AE210" s="975"/>
      <c r="AF210" s="975"/>
      <c r="AG210" s="975"/>
      <c r="AH210" s="975"/>
      <c r="AI210" s="975"/>
      <c r="AJ210" s="975"/>
      <c r="AK210" s="975"/>
      <c r="AL210" s="975"/>
      <c r="AM210" s="975"/>
      <c r="AN210" s="975"/>
      <c r="AO210" s="975"/>
    </row>
    <row r="211" ht="43.5" customHeight="1">
      <c r="A211" s="27"/>
      <c r="B211" s="27"/>
      <c r="C211" s="27"/>
      <c r="D211" s="27"/>
      <c r="E211" s="27"/>
      <c r="F211" s="78"/>
      <c r="G211" s="27"/>
      <c r="H211" s="975"/>
      <c r="I211" s="975"/>
      <c r="J211" s="975"/>
      <c r="K211" s="975"/>
      <c r="L211" s="975"/>
      <c r="M211" s="975"/>
      <c r="N211" s="975"/>
      <c r="O211" s="975"/>
      <c r="P211" s="975"/>
      <c r="Q211" s="975"/>
      <c r="R211" s="975"/>
      <c r="S211" s="975"/>
      <c r="T211" s="975"/>
      <c r="U211" s="975"/>
      <c r="V211" s="975"/>
      <c r="W211" s="975"/>
      <c r="X211" s="975"/>
      <c r="Y211" s="975"/>
      <c r="Z211" s="975"/>
      <c r="AA211" s="975"/>
      <c r="AB211" s="975"/>
      <c r="AC211" s="975"/>
      <c r="AD211" s="975"/>
      <c r="AE211" s="975"/>
      <c r="AF211" s="975"/>
      <c r="AG211" s="975"/>
      <c r="AH211" s="975"/>
      <c r="AI211" s="975"/>
      <c r="AJ211" s="975"/>
      <c r="AK211" s="975"/>
      <c r="AL211" s="975"/>
      <c r="AM211" s="975"/>
      <c r="AN211" s="975"/>
      <c r="AO211" s="975"/>
    </row>
    <row r="212" ht="43.5" customHeight="1">
      <c r="A212" s="27"/>
      <c r="B212" s="27"/>
      <c r="C212" s="27"/>
      <c r="D212" s="27"/>
      <c r="E212" s="27"/>
      <c r="F212" s="78"/>
      <c r="G212" s="27"/>
      <c r="H212" s="975"/>
      <c r="I212" s="975"/>
      <c r="J212" s="975"/>
      <c r="K212" s="975"/>
      <c r="L212" s="975"/>
      <c r="M212" s="975"/>
      <c r="N212" s="975"/>
      <c r="O212" s="975"/>
      <c r="P212" s="975"/>
      <c r="Q212" s="975"/>
      <c r="R212" s="975"/>
      <c r="S212" s="975"/>
      <c r="T212" s="975"/>
      <c r="U212" s="975"/>
      <c r="V212" s="975"/>
      <c r="W212" s="975"/>
      <c r="X212" s="975"/>
      <c r="Y212" s="975"/>
      <c r="Z212" s="975"/>
      <c r="AA212" s="975"/>
      <c r="AB212" s="975"/>
      <c r="AC212" s="975"/>
      <c r="AD212" s="975"/>
      <c r="AE212" s="975"/>
      <c r="AF212" s="975"/>
      <c r="AG212" s="975"/>
      <c r="AH212" s="975"/>
      <c r="AI212" s="975"/>
      <c r="AJ212" s="975"/>
      <c r="AK212" s="975"/>
      <c r="AL212" s="975"/>
      <c r="AM212" s="975"/>
      <c r="AN212" s="975"/>
      <c r="AO212" s="975"/>
    </row>
    <row r="213" ht="43.5" customHeight="1">
      <c r="A213" s="27"/>
      <c r="B213" s="27"/>
      <c r="C213" s="27"/>
      <c r="D213" s="27"/>
      <c r="E213" s="27"/>
      <c r="F213" s="78"/>
      <c r="G213" s="27"/>
      <c r="H213" s="975"/>
      <c r="I213" s="975"/>
      <c r="J213" s="975"/>
      <c r="K213" s="975"/>
      <c r="L213" s="975"/>
      <c r="M213" s="975"/>
      <c r="N213" s="975"/>
      <c r="O213" s="975"/>
      <c r="P213" s="975"/>
      <c r="Q213" s="975"/>
      <c r="R213" s="975"/>
      <c r="S213" s="975"/>
      <c r="T213" s="975"/>
      <c r="U213" s="975"/>
      <c r="V213" s="975"/>
      <c r="W213" s="975"/>
      <c r="X213" s="975"/>
      <c r="Y213" s="975"/>
      <c r="Z213" s="975"/>
      <c r="AA213" s="975"/>
      <c r="AB213" s="975"/>
      <c r="AC213" s="975"/>
      <c r="AD213" s="975"/>
      <c r="AE213" s="975"/>
      <c r="AF213" s="975"/>
      <c r="AG213" s="975"/>
      <c r="AH213" s="975"/>
      <c r="AI213" s="975"/>
      <c r="AJ213" s="975"/>
      <c r="AK213" s="975"/>
      <c r="AL213" s="975"/>
      <c r="AM213" s="975"/>
      <c r="AN213" s="975"/>
      <c r="AO213" s="975"/>
    </row>
    <row r="214" ht="43.5" customHeight="1">
      <c r="A214" s="27"/>
      <c r="B214" s="27"/>
      <c r="C214" s="27"/>
      <c r="D214" s="27"/>
      <c r="E214" s="27"/>
      <c r="F214" s="78"/>
      <c r="G214" s="27"/>
      <c r="H214" s="975"/>
      <c r="I214" s="975"/>
      <c r="J214" s="975"/>
      <c r="K214" s="975"/>
      <c r="L214" s="975"/>
      <c r="M214" s="975"/>
      <c r="N214" s="975"/>
      <c r="O214" s="975"/>
      <c r="P214" s="975"/>
      <c r="Q214" s="975"/>
      <c r="R214" s="975"/>
      <c r="S214" s="975"/>
      <c r="T214" s="975"/>
      <c r="U214" s="975"/>
      <c r="V214" s="975"/>
      <c r="W214" s="975"/>
      <c r="X214" s="975"/>
      <c r="Y214" s="975"/>
      <c r="Z214" s="975"/>
      <c r="AA214" s="975"/>
      <c r="AB214" s="975"/>
      <c r="AC214" s="975"/>
      <c r="AD214" s="975"/>
      <c r="AE214" s="975"/>
      <c r="AF214" s="975"/>
      <c r="AG214" s="975"/>
      <c r="AH214" s="975"/>
      <c r="AI214" s="975"/>
      <c r="AJ214" s="975"/>
      <c r="AK214" s="975"/>
      <c r="AL214" s="975"/>
      <c r="AM214" s="975"/>
      <c r="AN214" s="975"/>
      <c r="AO214" s="975"/>
    </row>
    <row r="215" ht="43.5" customHeight="1">
      <c r="A215" s="27"/>
      <c r="B215" s="27"/>
      <c r="C215" s="27"/>
      <c r="D215" s="27"/>
      <c r="E215" s="27"/>
      <c r="F215" s="78"/>
      <c r="G215" s="27"/>
      <c r="H215" s="975"/>
      <c r="I215" s="975"/>
      <c r="J215" s="975"/>
      <c r="K215" s="975"/>
      <c r="L215" s="975"/>
      <c r="M215" s="975"/>
      <c r="N215" s="975"/>
      <c r="O215" s="975"/>
      <c r="P215" s="975"/>
      <c r="Q215" s="975"/>
      <c r="R215" s="975"/>
      <c r="S215" s="975"/>
      <c r="T215" s="975"/>
      <c r="U215" s="975"/>
      <c r="V215" s="975"/>
      <c r="W215" s="975"/>
      <c r="X215" s="975"/>
      <c r="Y215" s="975"/>
      <c r="Z215" s="975"/>
      <c r="AA215" s="975"/>
      <c r="AB215" s="975"/>
      <c r="AC215" s="975"/>
      <c r="AD215" s="975"/>
      <c r="AE215" s="975"/>
      <c r="AF215" s="975"/>
      <c r="AG215" s="975"/>
      <c r="AH215" s="975"/>
      <c r="AI215" s="975"/>
      <c r="AJ215" s="975"/>
      <c r="AK215" s="975"/>
      <c r="AL215" s="975"/>
      <c r="AM215" s="975"/>
      <c r="AN215" s="975"/>
      <c r="AO215" s="975"/>
    </row>
    <row r="216" ht="43.5" customHeight="1">
      <c r="A216" s="27"/>
      <c r="B216" s="27"/>
      <c r="C216" s="27"/>
      <c r="D216" s="27"/>
      <c r="E216" s="27"/>
      <c r="F216" s="78"/>
      <c r="G216" s="27"/>
      <c r="H216" s="975"/>
      <c r="I216" s="975"/>
      <c r="J216" s="975"/>
      <c r="K216" s="975"/>
      <c r="L216" s="975"/>
      <c r="M216" s="975"/>
      <c r="N216" s="975"/>
      <c r="O216" s="975"/>
      <c r="P216" s="975"/>
      <c r="Q216" s="975"/>
      <c r="R216" s="975"/>
      <c r="S216" s="975"/>
      <c r="T216" s="975"/>
      <c r="U216" s="975"/>
      <c r="V216" s="975"/>
      <c r="W216" s="975"/>
      <c r="X216" s="975"/>
      <c r="Y216" s="975"/>
      <c r="Z216" s="975"/>
      <c r="AA216" s="975"/>
      <c r="AB216" s="975"/>
      <c r="AC216" s="975"/>
      <c r="AD216" s="975"/>
      <c r="AE216" s="975"/>
      <c r="AF216" s="975"/>
      <c r="AG216" s="975"/>
      <c r="AH216" s="975"/>
      <c r="AI216" s="975"/>
      <c r="AJ216" s="975"/>
      <c r="AK216" s="975"/>
      <c r="AL216" s="975"/>
      <c r="AM216" s="975"/>
      <c r="AN216" s="975"/>
      <c r="AO216" s="975"/>
    </row>
    <row r="217" ht="43.5" customHeight="1">
      <c r="A217" s="27"/>
      <c r="B217" s="27"/>
      <c r="C217" s="27"/>
      <c r="D217" s="27"/>
      <c r="E217" s="27"/>
      <c r="F217" s="78"/>
      <c r="G217" s="27"/>
      <c r="H217" s="975"/>
      <c r="I217" s="975"/>
      <c r="J217" s="975"/>
      <c r="K217" s="975"/>
      <c r="L217" s="975"/>
      <c r="M217" s="975"/>
      <c r="N217" s="975"/>
      <c r="O217" s="975"/>
      <c r="P217" s="975"/>
      <c r="Q217" s="975"/>
      <c r="R217" s="975"/>
      <c r="S217" s="975"/>
      <c r="T217" s="975"/>
      <c r="U217" s="975"/>
      <c r="V217" s="975"/>
      <c r="W217" s="975"/>
      <c r="X217" s="975"/>
      <c r="Y217" s="975"/>
      <c r="Z217" s="975"/>
      <c r="AA217" s="975"/>
      <c r="AB217" s="975"/>
      <c r="AC217" s="975"/>
      <c r="AD217" s="975"/>
      <c r="AE217" s="975"/>
      <c r="AF217" s="975"/>
      <c r="AG217" s="975"/>
      <c r="AH217" s="975"/>
      <c r="AI217" s="975"/>
      <c r="AJ217" s="975"/>
      <c r="AK217" s="975"/>
      <c r="AL217" s="975"/>
      <c r="AM217" s="975"/>
      <c r="AN217" s="975"/>
      <c r="AO217" s="975"/>
    </row>
    <row r="218" ht="43.5" customHeight="1">
      <c r="A218" s="27"/>
      <c r="B218" s="27"/>
      <c r="C218" s="27"/>
      <c r="D218" s="27"/>
      <c r="E218" s="27"/>
      <c r="F218" s="78"/>
      <c r="G218" s="27"/>
      <c r="H218" s="975"/>
      <c r="I218" s="975"/>
      <c r="J218" s="975"/>
      <c r="K218" s="975"/>
      <c r="L218" s="975"/>
      <c r="M218" s="975"/>
      <c r="N218" s="975"/>
      <c r="O218" s="975"/>
      <c r="P218" s="975"/>
      <c r="Q218" s="975"/>
      <c r="R218" s="975"/>
      <c r="S218" s="975"/>
      <c r="T218" s="975"/>
      <c r="U218" s="975"/>
      <c r="V218" s="975"/>
      <c r="W218" s="975"/>
      <c r="X218" s="975"/>
      <c r="Y218" s="975"/>
      <c r="Z218" s="975"/>
      <c r="AA218" s="975"/>
      <c r="AB218" s="975"/>
      <c r="AC218" s="975"/>
      <c r="AD218" s="975"/>
      <c r="AE218" s="975"/>
      <c r="AF218" s="975"/>
      <c r="AG218" s="975"/>
      <c r="AH218" s="975"/>
      <c r="AI218" s="975"/>
      <c r="AJ218" s="975"/>
      <c r="AK218" s="975"/>
      <c r="AL218" s="975"/>
      <c r="AM218" s="975"/>
      <c r="AN218" s="975"/>
      <c r="AO218" s="975"/>
    </row>
    <row r="219" ht="43.5" customHeight="1">
      <c r="A219" s="27"/>
      <c r="B219" s="27"/>
      <c r="C219" s="27"/>
      <c r="D219" s="27"/>
      <c r="E219" s="27"/>
      <c r="F219" s="78"/>
      <c r="G219" s="27"/>
      <c r="H219" s="975"/>
      <c r="I219" s="975"/>
      <c r="J219" s="975"/>
      <c r="K219" s="975"/>
      <c r="L219" s="975"/>
      <c r="M219" s="975"/>
      <c r="N219" s="975"/>
      <c r="O219" s="975"/>
      <c r="P219" s="975"/>
      <c r="Q219" s="975"/>
      <c r="R219" s="975"/>
      <c r="S219" s="975"/>
      <c r="T219" s="975"/>
      <c r="U219" s="975"/>
      <c r="V219" s="975"/>
      <c r="W219" s="975"/>
      <c r="X219" s="975"/>
      <c r="Y219" s="975"/>
      <c r="Z219" s="975"/>
      <c r="AA219" s="975"/>
      <c r="AB219" s="975"/>
      <c r="AC219" s="975"/>
      <c r="AD219" s="975"/>
      <c r="AE219" s="975"/>
      <c r="AF219" s="975"/>
      <c r="AG219" s="975"/>
      <c r="AH219" s="975"/>
      <c r="AI219" s="975"/>
      <c r="AJ219" s="975"/>
      <c r="AK219" s="975"/>
      <c r="AL219" s="975"/>
      <c r="AM219" s="975"/>
      <c r="AN219" s="975"/>
      <c r="AO219" s="975"/>
    </row>
    <row r="220" ht="43.5" customHeight="1">
      <c r="A220" s="27"/>
      <c r="B220" s="27"/>
      <c r="C220" s="27"/>
      <c r="D220" s="27"/>
      <c r="E220" s="27"/>
      <c r="F220" s="78"/>
      <c r="G220" s="27"/>
      <c r="H220" s="975"/>
      <c r="I220" s="975"/>
      <c r="J220" s="975"/>
      <c r="K220" s="975"/>
      <c r="L220" s="975"/>
      <c r="M220" s="975"/>
      <c r="N220" s="975"/>
      <c r="O220" s="975"/>
      <c r="P220" s="975"/>
      <c r="Q220" s="975"/>
      <c r="R220" s="975"/>
      <c r="S220" s="975"/>
      <c r="T220" s="975"/>
      <c r="U220" s="975"/>
      <c r="V220" s="975"/>
      <c r="W220" s="975"/>
      <c r="X220" s="975"/>
      <c r="Y220" s="975"/>
      <c r="Z220" s="975"/>
      <c r="AA220" s="975"/>
      <c r="AB220" s="975"/>
      <c r="AC220" s="975"/>
      <c r="AD220" s="975"/>
      <c r="AE220" s="975"/>
      <c r="AF220" s="975"/>
      <c r="AG220" s="975"/>
      <c r="AH220" s="975"/>
      <c r="AI220" s="975"/>
      <c r="AJ220" s="975"/>
      <c r="AK220" s="975"/>
      <c r="AL220" s="975"/>
      <c r="AM220" s="975"/>
      <c r="AN220" s="975"/>
      <c r="AO220" s="975"/>
    </row>
    <row r="221" ht="43.5" customHeight="1">
      <c r="A221" s="27"/>
      <c r="B221" s="27"/>
      <c r="C221" s="27"/>
      <c r="D221" s="27"/>
      <c r="E221" s="27"/>
      <c r="F221" s="78"/>
      <c r="G221" s="2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row>
    <row r="222" ht="43.5" customHeight="1">
      <c r="A222" s="27"/>
      <c r="B222" s="27"/>
      <c r="C222" s="27"/>
      <c r="D222" s="27"/>
      <c r="E222" s="27"/>
      <c r="F222" s="78"/>
      <c r="G222" s="2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row>
    <row r="223" ht="43.5" customHeight="1">
      <c r="A223" s="27"/>
      <c r="B223" s="27"/>
      <c r="C223" s="27"/>
      <c r="D223" s="27"/>
      <c r="E223" s="27"/>
      <c r="F223" s="78"/>
      <c r="G223" s="2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row>
    <row r="224" ht="43.5" customHeight="1">
      <c r="A224" s="27"/>
      <c r="B224" s="27"/>
      <c r="C224" s="27"/>
      <c r="D224" s="27"/>
      <c r="E224" s="27"/>
      <c r="F224" s="78"/>
      <c r="G224" s="2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row>
    <row r="225" ht="43.5" customHeight="1">
      <c r="A225" s="27"/>
      <c r="B225" s="27"/>
      <c r="C225" s="27"/>
      <c r="D225" s="27"/>
      <c r="E225" s="27"/>
      <c r="F225" s="78"/>
      <c r="G225" s="2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row>
    <row r="226" ht="43.5" customHeight="1">
      <c r="A226" s="27"/>
      <c r="B226" s="27"/>
      <c r="C226" s="27"/>
      <c r="D226" s="27"/>
      <c r="E226" s="27"/>
      <c r="F226" s="78"/>
      <c r="G226" s="2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c r="AL226" s="98"/>
      <c r="AM226" s="98"/>
      <c r="AN226" s="98"/>
      <c r="AO226" s="98"/>
    </row>
    <row r="227" ht="43.5" customHeight="1">
      <c r="A227" s="27"/>
      <c r="B227" s="27"/>
      <c r="C227" s="27"/>
      <c r="D227" s="27"/>
      <c r="E227" s="27"/>
      <c r="F227" s="78"/>
      <c r="G227" s="2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c r="AL227" s="98"/>
      <c r="AM227" s="98"/>
      <c r="AN227" s="98"/>
      <c r="AO227" s="98"/>
    </row>
    <row r="228" ht="43.5" customHeight="1">
      <c r="A228" s="27"/>
      <c r="B228" s="27"/>
      <c r="C228" s="27"/>
      <c r="D228" s="27"/>
      <c r="E228" s="27"/>
      <c r="F228" s="78"/>
      <c r="G228" s="2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c r="AL228" s="98"/>
      <c r="AM228" s="98"/>
      <c r="AN228" s="98"/>
      <c r="AO228" s="98"/>
    </row>
    <row r="229" ht="43.5" customHeight="1">
      <c r="A229" s="27"/>
      <c r="B229" s="27"/>
      <c r="C229" s="27"/>
      <c r="D229" s="27"/>
      <c r="E229" s="27"/>
      <c r="F229" s="78"/>
      <c r="G229" s="2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c r="AL229" s="98"/>
      <c r="AM229" s="98"/>
      <c r="AN229" s="98"/>
      <c r="AO229" s="98"/>
    </row>
    <row r="230" ht="43.5" customHeight="1">
      <c r="A230" s="27"/>
      <c r="B230" s="27"/>
      <c r="C230" s="27"/>
      <c r="D230" s="27"/>
      <c r="E230" s="27"/>
      <c r="F230" s="78"/>
      <c r="G230" s="2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c r="AL230" s="98"/>
      <c r="AM230" s="98"/>
      <c r="AN230" s="98"/>
      <c r="AO230" s="98"/>
    </row>
    <row r="231" ht="43.5" customHeight="1">
      <c r="A231" s="27"/>
      <c r="B231" s="27"/>
      <c r="C231" s="27"/>
      <c r="D231" s="27"/>
      <c r="E231" s="27"/>
      <c r="F231" s="78"/>
      <c r="G231" s="2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c r="AL231" s="98"/>
      <c r="AM231" s="98"/>
      <c r="AN231" s="98"/>
      <c r="AO231" s="98"/>
    </row>
    <row r="232" ht="43.5" customHeight="1">
      <c r="A232" s="27"/>
      <c r="B232" s="27"/>
      <c r="C232" s="27"/>
      <c r="D232" s="27"/>
      <c r="E232" s="27"/>
      <c r="F232" s="78"/>
      <c r="G232" s="2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c r="AL232" s="98"/>
      <c r="AM232" s="98"/>
      <c r="AN232" s="98"/>
      <c r="AO232" s="98"/>
    </row>
    <row r="233" ht="43.5" customHeight="1">
      <c r="A233" s="27"/>
      <c r="B233" s="27"/>
      <c r="C233" s="27"/>
      <c r="D233" s="27"/>
      <c r="E233" s="27"/>
      <c r="F233" s="78"/>
      <c r="G233" s="2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c r="AL233" s="98"/>
      <c r="AM233" s="98"/>
      <c r="AN233" s="98"/>
      <c r="AO233" s="98"/>
    </row>
    <row r="234" ht="43.5" customHeight="1">
      <c r="A234" s="27"/>
      <c r="B234" s="27"/>
      <c r="C234" s="27"/>
      <c r="D234" s="27"/>
      <c r="E234" s="27"/>
      <c r="F234" s="78"/>
      <c r="G234" s="2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c r="AL234" s="98"/>
      <c r="AM234" s="98"/>
      <c r="AN234" s="98"/>
      <c r="AO234" s="98"/>
    </row>
    <row r="235" ht="43.5" customHeight="1">
      <c r="A235" s="27"/>
      <c r="B235" s="27"/>
      <c r="C235" s="27"/>
      <c r="D235" s="27"/>
      <c r="E235" s="27"/>
      <c r="F235" s="78"/>
      <c r="G235" s="2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c r="AL235" s="98"/>
      <c r="AM235" s="98"/>
      <c r="AN235" s="98"/>
      <c r="AO235" s="98"/>
    </row>
    <row r="236" ht="43.5" customHeight="1">
      <c r="A236" s="27"/>
      <c r="B236" s="27"/>
      <c r="C236" s="27"/>
      <c r="D236" s="27"/>
      <c r="E236" s="27"/>
      <c r="F236" s="78"/>
      <c r="G236" s="2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c r="AL236" s="98"/>
      <c r="AM236" s="98"/>
      <c r="AN236" s="98"/>
      <c r="AO236" s="98"/>
    </row>
    <row r="237" ht="43.5" customHeight="1">
      <c r="A237" s="27"/>
      <c r="B237" s="27"/>
      <c r="C237" s="27"/>
      <c r="D237" s="27"/>
      <c r="E237" s="27"/>
      <c r="F237" s="78"/>
      <c r="G237" s="2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c r="AL237" s="98"/>
      <c r="AM237" s="98"/>
      <c r="AN237" s="98"/>
      <c r="AO237" s="98"/>
    </row>
    <row r="238" ht="43.5" customHeight="1">
      <c r="A238" s="27"/>
      <c r="B238" s="27"/>
      <c r="C238" s="27"/>
      <c r="D238" s="27"/>
      <c r="E238" s="27"/>
      <c r="F238" s="78"/>
      <c r="G238" s="2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c r="AL238" s="98"/>
      <c r="AM238" s="98"/>
      <c r="AN238" s="98"/>
      <c r="AO238" s="98"/>
    </row>
    <row r="239" ht="43.5" customHeight="1">
      <c r="A239" s="27"/>
      <c r="B239" s="27"/>
      <c r="C239" s="27"/>
      <c r="D239" s="27"/>
      <c r="E239" s="27"/>
      <c r="F239" s="78"/>
      <c r="G239" s="2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c r="AL239" s="98"/>
      <c r="AM239" s="98"/>
      <c r="AN239" s="98"/>
      <c r="AO239" s="98"/>
    </row>
    <row r="240" ht="43.5" customHeight="1">
      <c r="A240" s="27"/>
      <c r="B240" s="27"/>
      <c r="C240" s="27"/>
      <c r="D240" s="27"/>
      <c r="E240" s="27"/>
      <c r="F240" s="78"/>
      <c r="G240" s="2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c r="AL240" s="98"/>
      <c r="AM240" s="98"/>
      <c r="AN240" s="98"/>
      <c r="AO240" s="98"/>
    </row>
    <row r="241" ht="43.5" customHeight="1">
      <c r="A241" s="27"/>
      <c r="B241" s="27"/>
      <c r="C241" s="27"/>
      <c r="D241" s="27"/>
      <c r="E241" s="27"/>
      <c r="F241" s="78"/>
      <c r="G241" s="2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c r="AL241" s="98"/>
      <c r="AM241" s="98"/>
      <c r="AN241" s="98"/>
      <c r="AO241" s="98"/>
    </row>
    <row r="242" ht="43.5" customHeight="1">
      <c r="A242" s="27"/>
      <c r="B242" s="27"/>
      <c r="C242" s="27"/>
      <c r="D242" s="27"/>
      <c r="E242" s="27"/>
      <c r="F242" s="78"/>
      <c r="G242" s="2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c r="AL242" s="98"/>
      <c r="AM242" s="98"/>
      <c r="AN242" s="98"/>
      <c r="AO242" s="98"/>
    </row>
    <row r="243" ht="43.5" customHeight="1">
      <c r="A243" s="27"/>
      <c r="B243" s="27"/>
      <c r="C243" s="27"/>
      <c r="D243" s="27"/>
      <c r="E243" s="27"/>
      <c r="F243" s="78"/>
      <c r="G243" s="2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c r="AL243" s="98"/>
      <c r="AM243" s="98"/>
      <c r="AN243" s="98"/>
      <c r="AO243" s="98"/>
    </row>
    <row r="244" ht="43.5" customHeight="1">
      <c r="A244" s="27"/>
      <c r="B244" s="27"/>
      <c r="C244" s="27"/>
      <c r="D244" s="27"/>
      <c r="E244" s="27"/>
      <c r="F244" s="78"/>
      <c r="G244" s="2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c r="AL244" s="98"/>
      <c r="AM244" s="98"/>
      <c r="AN244" s="98"/>
      <c r="AO244" s="98"/>
    </row>
    <row r="245" ht="43.5" customHeight="1">
      <c r="A245" s="27"/>
      <c r="B245" s="27"/>
      <c r="C245" s="27"/>
      <c r="D245" s="27"/>
      <c r="E245" s="27"/>
      <c r="F245" s="78"/>
      <c r="G245" s="2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c r="AL245" s="98"/>
      <c r="AM245" s="98"/>
      <c r="AN245" s="98"/>
      <c r="AO245" s="98"/>
    </row>
    <row r="246" ht="43.5" customHeight="1">
      <c r="A246" s="27"/>
      <c r="B246" s="27"/>
      <c r="C246" s="27"/>
      <c r="D246" s="27"/>
      <c r="E246" s="27"/>
      <c r="F246" s="78"/>
      <c r="G246" s="2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c r="AL246" s="98"/>
      <c r="AM246" s="98"/>
      <c r="AN246" s="98"/>
      <c r="AO246" s="98"/>
    </row>
    <row r="247" ht="43.5" customHeight="1">
      <c r="A247" s="27"/>
      <c r="B247" s="27"/>
      <c r="C247" s="27"/>
      <c r="D247" s="27"/>
      <c r="E247" s="27"/>
      <c r="F247" s="78"/>
      <c r="G247" s="2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c r="AL247" s="98"/>
      <c r="AM247" s="98"/>
      <c r="AN247" s="98"/>
      <c r="AO247" s="98"/>
    </row>
    <row r="248" ht="43.5" customHeight="1">
      <c r="A248" s="27"/>
      <c r="B248" s="27"/>
      <c r="C248" s="27"/>
      <c r="D248" s="27"/>
      <c r="E248" s="27"/>
      <c r="F248" s="78"/>
      <c r="G248" s="2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c r="AL248" s="98"/>
      <c r="AM248" s="98"/>
      <c r="AN248" s="98"/>
      <c r="AO248" s="98"/>
    </row>
    <row r="249" ht="43.5" customHeight="1">
      <c r="A249" s="27"/>
      <c r="B249" s="27"/>
      <c r="C249" s="27"/>
      <c r="D249" s="27"/>
      <c r="E249" s="27"/>
      <c r="F249" s="78"/>
      <c r="G249" s="2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c r="AL249" s="98"/>
      <c r="AM249" s="98"/>
      <c r="AN249" s="98"/>
      <c r="AO249" s="98"/>
    </row>
    <row r="250" ht="43.5" customHeight="1">
      <c r="A250" s="27"/>
      <c r="B250" s="27"/>
      <c r="C250" s="27"/>
      <c r="D250" s="27"/>
      <c r="E250" s="27"/>
      <c r="F250" s="78"/>
      <c r="G250" s="2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c r="AL250" s="98"/>
      <c r="AM250" s="98"/>
      <c r="AN250" s="98"/>
      <c r="AO250" s="98"/>
    </row>
    <row r="251" ht="43.5" customHeight="1">
      <c r="A251" s="27"/>
      <c r="B251" s="27"/>
      <c r="C251" s="27"/>
      <c r="D251" s="27"/>
      <c r="E251" s="27"/>
      <c r="F251" s="78"/>
      <c r="G251" s="2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c r="AL251" s="98"/>
      <c r="AM251" s="98"/>
      <c r="AN251" s="98"/>
      <c r="AO251" s="98"/>
    </row>
    <row r="252" ht="43.5" customHeight="1">
      <c r="A252" s="27"/>
      <c r="B252" s="27"/>
      <c r="C252" s="27"/>
      <c r="D252" s="27"/>
      <c r="E252" s="27"/>
      <c r="F252" s="78"/>
      <c r="G252" s="2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c r="AL252" s="98"/>
      <c r="AM252" s="98"/>
      <c r="AN252" s="98"/>
      <c r="AO252" s="98"/>
    </row>
    <row r="253" ht="43.5" customHeight="1">
      <c r="A253" s="27"/>
      <c r="B253" s="27"/>
      <c r="C253" s="27"/>
      <c r="D253" s="27"/>
      <c r="E253" s="27"/>
      <c r="F253" s="78"/>
      <c r="G253" s="2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c r="AL253" s="98"/>
      <c r="AM253" s="98"/>
      <c r="AN253" s="98"/>
      <c r="AO253" s="98"/>
    </row>
    <row r="254" ht="43.5" customHeight="1">
      <c r="A254" s="27"/>
      <c r="B254" s="27"/>
      <c r="C254" s="27"/>
      <c r="D254" s="27"/>
      <c r="E254" s="27"/>
      <c r="F254" s="78"/>
      <c r="G254" s="2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c r="AL254" s="98"/>
      <c r="AM254" s="98"/>
      <c r="AN254" s="98"/>
      <c r="AO254" s="98"/>
    </row>
    <row r="255" ht="43.5" customHeight="1">
      <c r="A255" s="27"/>
      <c r="B255" s="27"/>
      <c r="C255" s="27"/>
      <c r="D255" s="27"/>
      <c r="E255" s="27"/>
      <c r="F255" s="78"/>
      <c r="G255" s="2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c r="AL255" s="98"/>
      <c r="AM255" s="98"/>
      <c r="AN255" s="98"/>
      <c r="AO255" s="98"/>
    </row>
    <row r="256" ht="43.5" customHeight="1">
      <c r="A256" s="27"/>
      <c r="B256" s="27"/>
      <c r="C256" s="27"/>
      <c r="D256" s="27"/>
      <c r="E256" s="27"/>
      <c r="F256" s="78"/>
      <c r="G256" s="2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c r="AL256" s="98"/>
      <c r="AM256" s="98"/>
      <c r="AN256" s="98"/>
      <c r="AO256" s="98"/>
    </row>
    <row r="257" ht="43.5" customHeight="1">
      <c r="A257" s="27"/>
      <c r="B257" s="27"/>
      <c r="C257" s="27"/>
      <c r="D257" s="27"/>
      <c r="E257" s="27"/>
      <c r="F257" s="78"/>
      <c r="G257" s="2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c r="AL257" s="98"/>
      <c r="AM257" s="98"/>
      <c r="AN257" s="98"/>
      <c r="AO257" s="98"/>
    </row>
    <row r="258" ht="43.5" customHeight="1">
      <c r="A258" s="27"/>
      <c r="B258" s="27"/>
      <c r="C258" s="27"/>
      <c r="D258" s="27"/>
      <c r="E258" s="27"/>
      <c r="F258" s="78"/>
      <c r="G258" s="2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c r="AL258" s="98"/>
      <c r="AM258" s="98"/>
      <c r="AN258" s="98"/>
      <c r="AO258" s="98"/>
    </row>
    <row r="259" ht="43.5" customHeight="1">
      <c r="A259" s="27"/>
      <c r="B259" s="27"/>
      <c r="C259" s="27"/>
      <c r="D259" s="27"/>
      <c r="E259" s="27"/>
      <c r="F259" s="78"/>
      <c r="G259" s="2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c r="AL259" s="98"/>
      <c r="AM259" s="98"/>
      <c r="AN259" s="98"/>
      <c r="AO259" s="98"/>
    </row>
    <row r="260" ht="43.5" customHeight="1">
      <c r="A260" s="27"/>
      <c r="B260" s="27"/>
      <c r="C260" s="27"/>
      <c r="D260" s="27"/>
      <c r="E260" s="27"/>
      <c r="F260" s="78"/>
      <c r="G260" s="2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c r="AL260" s="98"/>
      <c r="AM260" s="98"/>
      <c r="AN260" s="98"/>
      <c r="AO260" s="98"/>
    </row>
    <row r="261" ht="43.5" customHeight="1">
      <c r="A261" s="27"/>
      <c r="B261" s="27"/>
      <c r="C261" s="27"/>
      <c r="D261" s="27"/>
      <c r="E261" s="27"/>
      <c r="F261" s="78"/>
      <c r="G261" s="2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c r="AL261" s="98"/>
      <c r="AM261" s="98"/>
      <c r="AN261" s="98"/>
      <c r="AO261" s="98"/>
    </row>
    <row r="262" ht="43.5" customHeight="1">
      <c r="A262" s="27"/>
      <c r="B262" s="27"/>
      <c r="C262" s="27"/>
      <c r="D262" s="27"/>
      <c r="E262" s="27"/>
      <c r="F262" s="78"/>
      <c r="G262" s="2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c r="AL262" s="98"/>
      <c r="AM262" s="98"/>
      <c r="AN262" s="98"/>
      <c r="AO262" s="98"/>
    </row>
    <row r="263" ht="43.5" customHeight="1">
      <c r="A263" s="27"/>
      <c r="B263" s="27"/>
      <c r="C263" s="27"/>
      <c r="D263" s="27"/>
      <c r="E263" s="27"/>
      <c r="F263" s="78"/>
      <c r="G263" s="2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c r="AL263" s="98"/>
      <c r="AM263" s="98"/>
      <c r="AN263" s="98"/>
      <c r="AO263" s="98"/>
    </row>
    <row r="264" ht="43.5" customHeight="1">
      <c r="A264" s="27"/>
      <c r="B264" s="27"/>
      <c r="C264" s="27"/>
      <c r="D264" s="27"/>
      <c r="E264" s="27"/>
      <c r="F264" s="78"/>
      <c r="G264" s="2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c r="AL264" s="98"/>
      <c r="AM264" s="98"/>
      <c r="AN264" s="98"/>
      <c r="AO264" s="98"/>
    </row>
    <row r="265" ht="43.5" customHeight="1">
      <c r="A265" s="27"/>
      <c r="B265" s="27"/>
      <c r="C265" s="27"/>
      <c r="D265" s="27"/>
      <c r="E265" s="27"/>
      <c r="F265" s="78"/>
      <c r="G265" s="2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c r="AL265" s="98"/>
      <c r="AM265" s="98"/>
      <c r="AN265" s="98"/>
      <c r="AO265" s="98"/>
    </row>
    <row r="266" ht="43.5" customHeight="1">
      <c r="A266" s="27"/>
      <c r="B266" s="27"/>
      <c r="C266" s="27"/>
      <c r="D266" s="27"/>
      <c r="E266" s="27"/>
      <c r="F266" s="78"/>
      <c r="G266" s="2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c r="AL266" s="98"/>
      <c r="AM266" s="98"/>
      <c r="AN266" s="98"/>
      <c r="AO266" s="98"/>
    </row>
    <row r="267" ht="43.5" customHeight="1">
      <c r="A267" s="27"/>
      <c r="B267" s="27"/>
      <c r="C267" s="27"/>
      <c r="D267" s="27"/>
      <c r="E267" s="27"/>
      <c r="F267" s="78"/>
      <c r="G267" s="2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c r="AL267" s="98"/>
      <c r="AM267" s="98"/>
      <c r="AN267" s="98"/>
      <c r="AO267" s="98"/>
    </row>
    <row r="268" ht="43.5" customHeight="1">
      <c r="A268" s="27"/>
      <c r="B268" s="27"/>
      <c r="C268" s="27"/>
      <c r="D268" s="27"/>
      <c r="E268" s="27"/>
      <c r="F268" s="78"/>
      <c r="G268" s="2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c r="AL268" s="98"/>
      <c r="AM268" s="98"/>
      <c r="AN268" s="98"/>
      <c r="AO268" s="98"/>
    </row>
    <row r="269" ht="43.5" customHeight="1">
      <c r="A269" s="27"/>
      <c r="B269" s="27"/>
      <c r="C269" s="27"/>
      <c r="D269" s="27"/>
      <c r="E269" s="27"/>
      <c r="F269" s="78"/>
      <c r="G269" s="2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c r="AL269" s="98"/>
      <c r="AM269" s="98"/>
      <c r="AN269" s="98"/>
      <c r="AO269" s="98"/>
    </row>
    <row r="270" ht="43.5" customHeight="1">
      <c r="A270" s="27"/>
      <c r="B270" s="27"/>
      <c r="C270" s="27"/>
      <c r="D270" s="27"/>
      <c r="E270" s="27"/>
      <c r="F270" s="78"/>
      <c r="G270" s="2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c r="AL270" s="98"/>
      <c r="AM270" s="98"/>
      <c r="AN270" s="98"/>
      <c r="AO270" s="98"/>
    </row>
    <row r="271" ht="43.5" customHeight="1">
      <c r="A271" s="27"/>
      <c r="B271" s="27"/>
      <c r="C271" s="27"/>
      <c r="D271" s="27"/>
      <c r="E271" s="27"/>
      <c r="F271" s="78"/>
      <c r="G271" s="2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c r="AL271" s="98"/>
      <c r="AM271" s="98"/>
      <c r="AN271" s="98"/>
      <c r="AO271" s="98"/>
    </row>
    <row r="272" ht="43.5" customHeight="1">
      <c r="A272" s="27"/>
      <c r="B272" s="27"/>
      <c r="C272" s="27"/>
      <c r="D272" s="27"/>
      <c r="E272" s="27"/>
      <c r="F272" s="78"/>
      <c r="G272" s="2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c r="AL272" s="98"/>
      <c r="AM272" s="98"/>
      <c r="AN272" s="98"/>
      <c r="AO272" s="98"/>
    </row>
    <row r="273" ht="43.5" customHeight="1">
      <c r="A273" s="27"/>
      <c r="B273" s="27"/>
      <c r="C273" s="27"/>
      <c r="D273" s="27"/>
      <c r="E273" s="27"/>
      <c r="F273" s="78"/>
      <c r="G273" s="2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c r="AL273" s="98"/>
      <c r="AM273" s="98"/>
      <c r="AN273" s="98"/>
      <c r="AO273" s="98"/>
    </row>
    <row r="274" ht="43.5" customHeight="1">
      <c r="A274" s="27"/>
      <c r="B274" s="27"/>
      <c r="C274" s="27"/>
      <c r="D274" s="27"/>
      <c r="E274" s="27"/>
      <c r="F274" s="78"/>
      <c r="G274" s="2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c r="AL274" s="98"/>
      <c r="AM274" s="98"/>
      <c r="AN274" s="98"/>
      <c r="AO274" s="98"/>
    </row>
    <row r="275" ht="43.5" customHeight="1">
      <c r="A275" s="27"/>
      <c r="B275" s="27"/>
      <c r="C275" s="27"/>
      <c r="D275" s="27"/>
      <c r="E275" s="27"/>
      <c r="F275" s="78"/>
      <c r="G275" s="2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c r="AL275" s="98"/>
      <c r="AM275" s="98"/>
      <c r="AN275" s="98"/>
      <c r="AO275" s="98"/>
    </row>
    <row r="276" ht="43.5" customHeight="1">
      <c r="A276" s="27"/>
      <c r="B276" s="27"/>
      <c r="C276" s="27"/>
      <c r="D276" s="27"/>
      <c r="E276" s="27"/>
      <c r="F276" s="78"/>
      <c r="G276" s="2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c r="AL276" s="98"/>
      <c r="AM276" s="98"/>
      <c r="AN276" s="98"/>
      <c r="AO276" s="98"/>
    </row>
    <row r="277" ht="43.5" customHeight="1">
      <c r="A277" s="27"/>
      <c r="B277" s="27"/>
      <c r="C277" s="27"/>
      <c r="D277" s="27"/>
      <c r="E277" s="27"/>
      <c r="F277" s="78"/>
      <c r="G277" s="2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c r="AL277" s="98"/>
      <c r="AM277" s="98"/>
      <c r="AN277" s="98"/>
      <c r="AO277" s="98"/>
    </row>
    <row r="278" ht="43.5" customHeight="1">
      <c r="A278" s="27"/>
      <c r="B278" s="27"/>
      <c r="C278" s="27"/>
      <c r="D278" s="27"/>
      <c r="E278" s="27"/>
      <c r="F278" s="78"/>
      <c r="G278" s="2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c r="AL278" s="98"/>
      <c r="AM278" s="98"/>
      <c r="AN278" s="98"/>
      <c r="AO278" s="98"/>
    </row>
    <row r="279" ht="43.5" customHeight="1">
      <c r="A279" s="27"/>
      <c r="B279" s="27"/>
      <c r="C279" s="27"/>
      <c r="D279" s="27"/>
      <c r="E279" s="27"/>
      <c r="F279" s="78"/>
      <c r="G279" s="2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c r="AL279" s="98"/>
      <c r="AM279" s="98"/>
      <c r="AN279" s="98"/>
      <c r="AO279" s="98"/>
    </row>
    <row r="280" ht="43.5" customHeight="1">
      <c r="A280" s="27"/>
      <c r="B280" s="27"/>
      <c r="C280" s="27"/>
      <c r="D280" s="27"/>
      <c r="E280" s="27"/>
      <c r="F280" s="78"/>
      <c r="G280" s="2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c r="AL280" s="98"/>
      <c r="AM280" s="98"/>
      <c r="AN280" s="98"/>
      <c r="AO280" s="98"/>
    </row>
    <row r="281" ht="43.5" customHeight="1">
      <c r="A281" s="27"/>
      <c r="B281" s="27"/>
      <c r="C281" s="27"/>
      <c r="D281" s="27"/>
      <c r="E281" s="27"/>
      <c r="F281" s="78"/>
      <c r="G281" s="2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c r="AL281" s="98"/>
      <c r="AM281" s="98"/>
      <c r="AN281" s="98"/>
      <c r="AO281" s="98"/>
    </row>
    <row r="282" ht="43.5" customHeight="1">
      <c r="A282" s="27"/>
      <c r="B282" s="27"/>
      <c r="C282" s="27"/>
      <c r="D282" s="27"/>
      <c r="E282" s="27"/>
      <c r="F282" s="78"/>
      <c r="G282" s="2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c r="AL282" s="98"/>
      <c r="AM282" s="98"/>
      <c r="AN282" s="98"/>
      <c r="AO282" s="98"/>
    </row>
    <row r="283" ht="43.5" customHeight="1">
      <c r="A283" s="27"/>
      <c r="B283" s="27"/>
      <c r="C283" s="27"/>
      <c r="D283" s="27"/>
      <c r="E283" s="27"/>
      <c r="F283" s="78"/>
      <c r="G283" s="2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c r="AL283" s="98"/>
      <c r="AM283" s="98"/>
      <c r="AN283" s="98"/>
      <c r="AO283" s="98"/>
    </row>
    <row r="284" ht="43.5" customHeight="1">
      <c r="A284" s="27"/>
      <c r="B284" s="27"/>
      <c r="C284" s="27"/>
      <c r="D284" s="27"/>
      <c r="E284" s="27"/>
      <c r="F284" s="78"/>
      <c r="G284" s="2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c r="AL284" s="98"/>
      <c r="AM284" s="98"/>
      <c r="AN284" s="98"/>
      <c r="AO284" s="98"/>
    </row>
    <row r="285" ht="43.5" customHeight="1">
      <c r="A285" s="27"/>
      <c r="B285" s="27"/>
      <c r="C285" s="27"/>
      <c r="D285" s="27"/>
      <c r="E285" s="27"/>
      <c r="F285" s="78"/>
      <c r="G285" s="2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c r="AL285" s="98"/>
      <c r="AM285" s="98"/>
      <c r="AN285" s="98"/>
      <c r="AO285" s="98"/>
    </row>
    <row r="286" ht="43.5" customHeight="1">
      <c r="A286" s="27"/>
      <c r="B286" s="27"/>
      <c r="C286" s="27"/>
      <c r="D286" s="27"/>
      <c r="E286" s="27"/>
      <c r="F286" s="78"/>
      <c r="G286" s="2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c r="AL286" s="98"/>
      <c r="AM286" s="98"/>
      <c r="AN286" s="98"/>
      <c r="AO286" s="98"/>
    </row>
    <row r="287" ht="43.5" customHeight="1">
      <c r="A287" s="27"/>
      <c r="B287" s="27"/>
      <c r="C287" s="27"/>
      <c r="D287" s="27"/>
      <c r="E287" s="27"/>
      <c r="F287" s="78"/>
      <c r="G287" s="2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c r="AL287" s="98"/>
      <c r="AM287" s="98"/>
      <c r="AN287" s="98"/>
      <c r="AO287" s="98"/>
    </row>
    <row r="288" ht="43.5" customHeight="1">
      <c r="A288" s="27"/>
      <c r="B288" s="27"/>
      <c r="C288" s="27"/>
      <c r="D288" s="27"/>
      <c r="E288" s="27"/>
      <c r="F288" s="78"/>
      <c r="G288" s="2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c r="AL288" s="98"/>
      <c r="AM288" s="98"/>
      <c r="AN288" s="98"/>
      <c r="AO288" s="98"/>
    </row>
    <row r="289" ht="43.5" customHeight="1">
      <c r="A289" s="27"/>
      <c r="B289" s="27"/>
      <c r="C289" s="27"/>
      <c r="D289" s="27"/>
      <c r="E289" s="27"/>
      <c r="F289" s="78"/>
      <c r="G289" s="2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c r="AL289" s="98"/>
      <c r="AM289" s="98"/>
      <c r="AN289" s="98"/>
      <c r="AO289" s="98"/>
    </row>
    <row r="290" ht="43.5" customHeight="1">
      <c r="A290" s="27"/>
      <c r="B290" s="27"/>
      <c r="C290" s="27"/>
      <c r="D290" s="27"/>
      <c r="E290" s="27"/>
      <c r="F290" s="78"/>
      <c r="G290" s="2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c r="AL290" s="98"/>
      <c r="AM290" s="98"/>
      <c r="AN290" s="98"/>
      <c r="AO290" s="98"/>
    </row>
    <row r="291" ht="43.5" customHeight="1">
      <c r="A291" s="27"/>
      <c r="B291" s="27"/>
      <c r="C291" s="27"/>
      <c r="D291" s="27"/>
      <c r="E291" s="27"/>
      <c r="F291" s="78"/>
      <c r="G291" s="2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c r="AL291" s="98"/>
      <c r="AM291" s="98"/>
      <c r="AN291" s="98"/>
      <c r="AO291" s="98"/>
    </row>
    <row r="292" ht="43.5" customHeight="1">
      <c r="A292" s="27"/>
      <c r="B292" s="27"/>
      <c r="C292" s="27"/>
      <c r="D292" s="27"/>
      <c r="E292" s="27"/>
      <c r="F292" s="78"/>
      <c r="G292" s="2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c r="AL292" s="98"/>
      <c r="AM292" s="98"/>
      <c r="AN292" s="98"/>
      <c r="AO292" s="98"/>
    </row>
    <row r="293" ht="43.5" customHeight="1">
      <c r="A293" s="27"/>
      <c r="B293" s="27"/>
      <c r="C293" s="27"/>
      <c r="D293" s="27"/>
      <c r="E293" s="27"/>
      <c r="F293" s="78"/>
      <c r="G293" s="2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c r="AL293" s="98"/>
      <c r="AM293" s="98"/>
      <c r="AN293" s="98"/>
      <c r="AO293" s="98"/>
    </row>
    <row r="294" ht="43.5" customHeight="1">
      <c r="A294" s="27"/>
      <c r="B294" s="27"/>
      <c r="C294" s="27"/>
      <c r="D294" s="27"/>
      <c r="E294" s="27"/>
      <c r="F294" s="78"/>
      <c r="G294" s="2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c r="AL294" s="98"/>
      <c r="AM294" s="98"/>
      <c r="AN294" s="98"/>
      <c r="AO294" s="98"/>
    </row>
    <row r="295" ht="43.5" customHeight="1">
      <c r="A295" s="27"/>
      <c r="B295" s="27"/>
      <c r="C295" s="27"/>
      <c r="D295" s="27"/>
      <c r="E295" s="27"/>
      <c r="F295" s="78"/>
      <c r="G295" s="2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c r="AL295" s="98"/>
      <c r="AM295" s="98"/>
      <c r="AN295" s="98"/>
      <c r="AO295" s="98"/>
    </row>
    <row r="296" ht="43.5" customHeight="1">
      <c r="A296" s="27"/>
      <c r="B296" s="27"/>
      <c r="C296" s="27"/>
      <c r="D296" s="27"/>
      <c r="E296" s="27"/>
      <c r="F296" s="78"/>
      <c r="G296" s="2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c r="AL296" s="98"/>
      <c r="AM296" s="98"/>
      <c r="AN296" s="98"/>
      <c r="AO296" s="98"/>
    </row>
    <row r="297" ht="43.5" customHeight="1">
      <c r="A297" s="27"/>
      <c r="B297" s="27"/>
      <c r="C297" s="27"/>
      <c r="D297" s="27"/>
      <c r="E297" s="27"/>
      <c r="F297" s="78"/>
      <c r="G297" s="2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c r="AL297" s="98"/>
      <c r="AM297" s="98"/>
      <c r="AN297" s="98"/>
      <c r="AO297" s="98"/>
    </row>
    <row r="298" ht="43.5" customHeight="1">
      <c r="A298" s="27"/>
      <c r="B298" s="27"/>
      <c r="C298" s="27"/>
      <c r="D298" s="27"/>
      <c r="E298" s="27"/>
      <c r="F298" s="78"/>
      <c r="G298" s="2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c r="AL298" s="98"/>
      <c r="AM298" s="98"/>
      <c r="AN298" s="98"/>
      <c r="AO298" s="98"/>
    </row>
    <row r="299" ht="43.5" customHeight="1">
      <c r="A299" s="27"/>
      <c r="B299" s="27"/>
      <c r="C299" s="27"/>
      <c r="D299" s="27"/>
      <c r="E299" s="27"/>
      <c r="F299" s="78"/>
      <c r="G299" s="2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c r="AL299" s="98"/>
      <c r="AM299" s="98"/>
      <c r="AN299" s="98"/>
      <c r="AO299" s="98"/>
    </row>
    <row r="300" ht="43.5" customHeight="1">
      <c r="A300" s="27"/>
      <c r="B300" s="27"/>
      <c r="C300" s="27"/>
      <c r="D300" s="27"/>
      <c r="E300" s="27"/>
      <c r="F300" s="78"/>
      <c r="G300" s="2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c r="AL300" s="98"/>
      <c r="AM300" s="98"/>
      <c r="AN300" s="98"/>
      <c r="AO300" s="98"/>
    </row>
    <row r="301" ht="43.5" customHeight="1">
      <c r="A301" s="27"/>
      <c r="B301" s="27"/>
      <c r="C301" s="27"/>
      <c r="D301" s="27"/>
      <c r="E301" s="27"/>
      <c r="F301" s="78"/>
      <c r="G301" s="2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c r="AL301" s="98"/>
      <c r="AM301" s="98"/>
      <c r="AN301" s="98"/>
      <c r="AO301" s="98"/>
    </row>
    <row r="302" ht="43.5" customHeight="1">
      <c r="A302" s="27"/>
      <c r="B302" s="27"/>
      <c r="C302" s="27"/>
      <c r="D302" s="27"/>
      <c r="E302" s="27"/>
      <c r="F302" s="78"/>
      <c r="G302" s="2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c r="AL302" s="98"/>
      <c r="AM302" s="98"/>
      <c r="AN302" s="98"/>
      <c r="AO302" s="98"/>
    </row>
    <row r="303" ht="43.5" customHeight="1">
      <c r="A303" s="27"/>
      <c r="B303" s="27"/>
      <c r="C303" s="27"/>
      <c r="D303" s="27"/>
      <c r="E303" s="27"/>
      <c r="F303" s="78"/>
      <c r="G303" s="2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c r="AL303" s="98"/>
      <c r="AM303" s="98"/>
      <c r="AN303" s="98"/>
      <c r="AO303" s="98"/>
    </row>
    <row r="304" ht="43.5" customHeight="1">
      <c r="A304" s="27"/>
      <c r="B304" s="27"/>
      <c r="C304" s="27"/>
      <c r="D304" s="27"/>
      <c r="E304" s="27"/>
      <c r="F304" s="78"/>
      <c r="G304" s="2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c r="AL304" s="98"/>
      <c r="AM304" s="98"/>
      <c r="AN304" s="98"/>
      <c r="AO304" s="98"/>
    </row>
    <row r="305" ht="43.5" customHeight="1">
      <c r="A305" s="27"/>
      <c r="B305" s="27"/>
      <c r="C305" s="27"/>
      <c r="D305" s="27"/>
      <c r="E305" s="27"/>
      <c r="F305" s="78"/>
      <c r="G305" s="2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c r="AL305" s="98"/>
      <c r="AM305" s="98"/>
      <c r="AN305" s="98"/>
      <c r="AO305" s="98"/>
    </row>
    <row r="306" ht="43.5" customHeight="1">
      <c r="A306" s="27"/>
      <c r="B306" s="27"/>
      <c r="C306" s="27"/>
      <c r="D306" s="27"/>
      <c r="E306" s="27"/>
      <c r="F306" s="78"/>
      <c r="G306" s="2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c r="AL306" s="98"/>
      <c r="AM306" s="98"/>
      <c r="AN306" s="98"/>
      <c r="AO306" s="98"/>
    </row>
    <row r="307" ht="43.5" customHeight="1">
      <c r="A307" s="27"/>
      <c r="B307" s="27"/>
      <c r="C307" s="27"/>
      <c r="D307" s="27"/>
      <c r="E307" s="27"/>
      <c r="F307" s="78"/>
      <c r="G307" s="2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c r="AL307" s="98"/>
      <c r="AM307" s="98"/>
      <c r="AN307" s="98"/>
      <c r="AO307" s="98"/>
    </row>
    <row r="308" ht="43.5" customHeight="1">
      <c r="A308" s="27"/>
      <c r="B308" s="27"/>
      <c r="C308" s="27"/>
      <c r="D308" s="27"/>
      <c r="E308" s="27"/>
      <c r="F308" s="78"/>
      <c r="G308" s="2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c r="AL308" s="98"/>
      <c r="AM308" s="98"/>
      <c r="AN308" s="98"/>
      <c r="AO308" s="98"/>
    </row>
    <row r="309" ht="43.5" customHeight="1">
      <c r="A309" s="27"/>
      <c r="B309" s="27"/>
      <c r="C309" s="27"/>
      <c r="D309" s="27"/>
      <c r="E309" s="27"/>
      <c r="F309" s="78"/>
      <c r="G309" s="2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c r="AL309" s="98"/>
      <c r="AM309" s="98"/>
      <c r="AN309" s="98"/>
      <c r="AO309" s="98"/>
    </row>
    <row r="310" ht="43.5" customHeight="1">
      <c r="A310" s="27"/>
      <c r="B310" s="27"/>
      <c r="C310" s="27"/>
      <c r="D310" s="27"/>
      <c r="E310" s="27"/>
      <c r="F310" s="78"/>
      <c r="G310" s="2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c r="AL310" s="98"/>
      <c r="AM310" s="98"/>
      <c r="AN310" s="98"/>
      <c r="AO310" s="98"/>
    </row>
    <row r="311" ht="43.5" customHeight="1">
      <c r="A311" s="27"/>
      <c r="B311" s="27"/>
      <c r="C311" s="27"/>
      <c r="D311" s="27"/>
      <c r="E311" s="27"/>
      <c r="F311" s="78"/>
      <c r="G311" s="2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c r="AL311" s="98"/>
      <c r="AM311" s="98"/>
      <c r="AN311" s="98"/>
      <c r="AO311" s="98"/>
    </row>
    <row r="312" ht="43.5" customHeight="1">
      <c r="A312" s="27"/>
      <c r="B312" s="27"/>
      <c r="C312" s="27"/>
      <c r="D312" s="27"/>
      <c r="E312" s="27"/>
      <c r="F312" s="78"/>
      <c r="G312" s="2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c r="AL312" s="98"/>
      <c r="AM312" s="98"/>
      <c r="AN312" s="98"/>
      <c r="AO312" s="98"/>
    </row>
    <row r="313" ht="43.5" customHeight="1">
      <c r="A313" s="27"/>
      <c r="B313" s="27"/>
      <c r="C313" s="27"/>
      <c r="D313" s="27"/>
      <c r="E313" s="27"/>
      <c r="F313" s="78"/>
      <c r="G313" s="2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c r="AL313" s="98"/>
      <c r="AM313" s="98"/>
      <c r="AN313" s="98"/>
      <c r="AO313" s="98"/>
    </row>
    <row r="314" ht="43.5" customHeight="1">
      <c r="A314" s="27"/>
      <c r="B314" s="27"/>
      <c r="C314" s="27"/>
      <c r="D314" s="27"/>
      <c r="E314" s="27"/>
      <c r="F314" s="78"/>
      <c r="G314" s="2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c r="AL314" s="98"/>
      <c r="AM314" s="98"/>
      <c r="AN314" s="98"/>
      <c r="AO314" s="98"/>
    </row>
    <row r="315" ht="43.5" customHeight="1">
      <c r="A315" s="27"/>
      <c r="B315" s="27"/>
      <c r="C315" s="27"/>
      <c r="D315" s="27"/>
      <c r="E315" s="27"/>
      <c r="F315" s="78"/>
      <c r="G315" s="2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c r="AL315" s="98"/>
      <c r="AM315" s="98"/>
      <c r="AN315" s="98"/>
      <c r="AO315" s="98"/>
    </row>
    <row r="316" ht="43.5" customHeight="1">
      <c r="A316" s="27"/>
      <c r="B316" s="27"/>
      <c r="C316" s="27"/>
      <c r="D316" s="27"/>
      <c r="E316" s="27"/>
      <c r="F316" s="78"/>
      <c r="G316" s="2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c r="AL316" s="98"/>
      <c r="AM316" s="98"/>
      <c r="AN316" s="98"/>
      <c r="AO316" s="98"/>
    </row>
    <row r="317" ht="43.5" customHeight="1">
      <c r="A317" s="27"/>
      <c r="B317" s="27"/>
      <c r="C317" s="27"/>
      <c r="D317" s="27"/>
      <c r="E317" s="27"/>
      <c r="F317" s="78"/>
      <c r="G317" s="2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c r="AL317" s="98"/>
      <c r="AM317" s="98"/>
      <c r="AN317" s="98"/>
      <c r="AO317" s="98"/>
    </row>
    <row r="318" ht="43.5" customHeight="1">
      <c r="A318" s="27"/>
      <c r="B318" s="27"/>
      <c r="C318" s="27"/>
      <c r="D318" s="27"/>
      <c r="E318" s="27"/>
      <c r="F318" s="78"/>
      <c r="G318" s="2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c r="AL318" s="98"/>
      <c r="AM318" s="98"/>
      <c r="AN318" s="98"/>
      <c r="AO318" s="98"/>
    </row>
    <row r="319" ht="43.5" customHeight="1">
      <c r="A319" s="27"/>
      <c r="B319" s="27"/>
      <c r="C319" s="27"/>
      <c r="D319" s="27"/>
      <c r="E319" s="27"/>
      <c r="F319" s="78"/>
      <c r="G319" s="2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c r="AL319" s="98"/>
      <c r="AM319" s="98"/>
      <c r="AN319" s="98"/>
      <c r="AO319" s="98"/>
    </row>
    <row r="320" ht="43.5" customHeight="1">
      <c r="A320" s="27"/>
      <c r="B320" s="27"/>
      <c r="C320" s="27"/>
      <c r="D320" s="27"/>
      <c r="E320" s="27"/>
      <c r="F320" s="78"/>
      <c r="G320" s="2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c r="AL320" s="98"/>
      <c r="AM320" s="98"/>
      <c r="AN320" s="98"/>
      <c r="AO320" s="98"/>
    </row>
    <row r="321" ht="43.5" customHeight="1">
      <c r="A321" s="27"/>
      <c r="B321" s="27"/>
      <c r="C321" s="27"/>
      <c r="D321" s="27"/>
      <c r="E321" s="27"/>
      <c r="F321" s="78"/>
      <c r="G321" s="2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c r="AL321" s="98"/>
      <c r="AM321" s="98"/>
      <c r="AN321" s="98"/>
      <c r="AO321" s="98"/>
    </row>
    <row r="322" ht="43.5" customHeight="1">
      <c r="A322" s="27"/>
      <c r="B322" s="27"/>
      <c r="C322" s="27"/>
      <c r="D322" s="27"/>
      <c r="E322" s="27"/>
      <c r="F322" s="78"/>
      <c r="G322" s="2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c r="AL322" s="98"/>
      <c r="AM322" s="98"/>
      <c r="AN322" s="98"/>
      <c r="AO322" s="98"/>
    </row>
    <row r="323" ht="43.5" customHeight="1">
      <c r="A323" s="27"/>
      <c r="B323" s="27"/>
      <c r="C323" s="27"/>
      <c r="D323" s="27"/>
      <c r="E323" s="27"/>
      <c r="F323" s="78"/>
      <c r="G323" s="2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c r="AL323" s="98"/>
      <c r="AM323" s="98"/>
      <c r="AN323" s="98"/>
      <c r="AO323" s="98"/>
    </row>
    <row r="324" ht="43.5" customHeight="1">
      <c r="A324" s="27"/>
      <c r="B324" s="27"/>
      <c r="C324" s="27"/>
      <c r="D324" s="27"/>
      <c r="E324" s="27"/>
      <c r="F324" s="78"/>
      <c r="G324" s="2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c r="AL324" s="98"/>
      <c r="AM324" s="98"/>
      <c r="AN324" s="98"/>
      <c r="AO324" s="98"/>
    </row>
    <row r="325" ht="43.5" customHeight="1">
      <c r="A325" s="27"/>
      <c r="B325" s="27"/>
      <c r="C325" s="27"/>
      <c r="D325" s="27"/>
      <c r="E325" s="27"/>
      <c r="F325" s="78"/>
      <c r="G325" s="2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c r="AL325" s="98"/>
      <c r="AM325" s="98"/>
      <c r="AN325" s="98"/>
      <c r="AO325" s="98"/>
    </row>
    <row r="326" ht="43.5" customHeight="1">
      <c r="A326" s="27"/>
      <c r="B326" s="27"/>
      <c r="C326" s="27"/>
      <c r="D326" s="27"/>
      <c r="E326" s="27"/>
      <c r="F326" s="78"/>
      <c r="G326" s="2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c r="AL326" s="98"/>
      <c r="AM326" s="98"/>
      <c r="AN326" s="98"/>
      <c r="AO326" s="98"/>
    </row>
    <row r="327" ht="43.5" customHeight="1">
      <c r="A327" s="27"/>
      <c r="B327" s="27"/>
      <c r="C327" s="27"/>
      <c r="D327" s="27"/>
      <c r="E327" s="27"/>
      <c r="F327" s="78"/>
      <c r="G327" s="2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c r="AL327" s="98"/>
      <c r="AM327" s="98"/>
      <c r="AN327" s="98"/>
      <c r="AO327" s="98"/>
    </row>
    <row r="328" ht="43.5" customHeight="1">
      <c r="A328" s="27"/>
      <c r="B328" s="27"/>
      <c r="C328" s="27"/>
      <c r="D328" s="27"/>
      <c r="E328" s="27"/>
      <c r="F328" s="78"/>
      <c r="G328" s="2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c r="AL328" s="98"/>
      <c r="AM328" s="98"/>
      <c r="AN328" s="98"/>
      <c r="AO328" s="98"/>
    </row>
    <row r="329" ht="43.5" customHeight="1">
      <c r="A329" s="27"/>
      <c r="B329" s="27"/>
      <c r="C329" s="27"/>
      <c r="D329" s="27"/>
      <c r="E329" s="27"/>
      <c r="F329" s="78"/>
      <c r="G329" s="2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c r="AL329" s="98"/>
      <c r="AM329" s="98"/>
      <c r="AN329" s="98"/>
      <c r="AO329" s="98"/>
    </row>
    <row r="330" ht="43.5" customHeight="1">
      <c r="A330" s="27"/>
      <c r="B330" s="27"/>
      <c r="C330" s="27"/>
      <c r="D330" s="27"/>
      <c r="E330" s="27"/>
      <c r="F330" s="78"/>
      <c r="G330" s="2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c r="AL330" s="98"/>
      <c r="AM330" s="98"/>
      <c r="AN330" s="98"/>
      <c r="AO330" s="98"/>
    </row>
    <row r="331" ht="43.5" customHeight="1">
      <c r="A331" s="27"/>
      <c r="B331" s="27"/>
      <c r="C331" s="27"/>
      <c r="D331" s="27"/>
      <c r="E331" s="27"/>
      <c r="F331" s="78"/>
      <c r="G331" s="2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c r="AL331" s="98"/>
      <c r="AM331" s="98"/>
      <c r="AN331" s="98"/>
      <c r="AO331" s="98"/>
    </row>
    <row r="332" ht="43.5" customHeight="1">
      <c r="A332" s="27"/>
      <c r="B332" s="27"/>
      <c r="C332" s="27"/>
      <c r="D332" s="27"/>
      <c r="E332" s="27"/>
      <c r="F332" s="78"/>
      <c r="G332" s="2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c r="AL332" s="98"/>
      <c r="AM332" s="98"/>
      <c r="AN332" s="98"/>
      <c r="AO332" s="98"/>
    </row>
    <row r="333" ht="43.5" customHeight="1">
      <c r="A333" s="27"/>
      <c r="B333" s="27"/>
      <c r="C333" s="27"/>
      <c r="D333" s="27"/>
      <c r="E333" s="27"/>
      <c r="F333" s="78"/>
      <c r="G333" s="2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c r="AL333" s="98"/>
      <c r="AM333" s="98"/>
      <c r="AN333" s="98"/>
      <c r="AO333" s="98"/>
    </row>
    <row r="334" ht="43.5" customHeight="1">
      <c r="A334" s="27"/>
      <c r="B334" s="27"/>
      <c r="C334" s="27"/>
      <c r="D334" s="27"/>
      <c r="E334" s="27"/>
      <c r="F334" s="78"/>
      <c r="G334" s="2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c r="AL334" s="98"/>
      <c r="AM334" s="98"/>
      <c r="AN334" s="98"/>
      <c r="AO334" s="98"/>
    </row>
    <row r="335" ht="43.5" customHeight="1">
      <c r="A335" s="27"/>
      <c r="B335" s="27"/>
      <c r="C335" s="27"/>
      <c r="D335" s="27"/>
      <c r="E335" s="27"/>
      <c r="F335" s="78"/>
      <c r="G335" s="2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c r="AL335" s="98"/>
      <c r="AM335" s="98"/>
      <c r="AN335" s="98"/>
      <c r="AO335" s="98"/>
    </row>
    <row r="336" ht="43.5" customHeight="1">
      <c r="A336" s="27"/>
      <c r="B336" s="27"/>
      <c r="C336" s="27"/>
      <c r="D336" s="27"/>
      <c r="E336" s="27"/>
      <c r="F336" s="78"/>
      <c r="G336" s="2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c r="AL336" s="98"/>
      <c r="AM336" s="98"/>
      <c r="AN336" s="98"/>
      <c r="AO336" s="98"/>
    </row>
    <row r="337" ht="43.5" customHeight="1">
      <c r="A337" s="27"/>
      <c r="B337" s="27"/>
      <c r="C337" s="27"/>
      <c r="D337" s="27"/>
      <c r="E337" s="27"/>
      <c r="F337" s="78"/>
      <c r="G337" s="2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c r="AL337" s="98"/>
      <c r="AM337" s="98"/>
      <c r="AN337" s="98"/>
      <c r="AO337" s="98"/>
    </row>
    <row r="338" ht="43.5" customHeight="1">
      <c r="A338" s="27"/>
      <c r="B338" s="27"/>
      <c r="C338" s="27"/>
      <c r="D338" s="27"/>
      <c r="E338" s="27"/>
      <c r="F338" s="78"/>
      <c r="G338" s="2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c r="AL338" s="98"/>
      <c r="AM338" s="98"/>
      <c r="AN338" s="98"/>
      <c r="AO338" s="98"/>
    </row>
    <row r="339" ht="43.5" customHeight="1">
      <c r="A339" s="27"/>
      <c r="B339" s="27"/>
      <c r="C339" s="27"/>
      <c r="D339" s="27"/>
      <c r="E339" s="27"/>
      <c r="F339" s="78"/>
      <c r="G339" s="2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c r="AL339" s="98"/>
      <c r="AM339" s="98"/>
      <c r="AN339" s="98"/>
      <c r="AO339" s="98"/>
    </row>
    <row r="340" ht="43.5" customHeight="1">
      <c r="A340" s="27"/>
      <c r="B340" s="27"/>
      <c r="C340" s="27"/>
      <c r="D340" s="27"/>
      <c r="E340" s="27"/>
      <c r="F340" s="78"/>
      <c r="G340" s="2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c r="AL340" s="98"/>
      <c r="AM340" s="98"/>
      <c r="AN340" s="98"/>
      <c r="AO340" s="98"/>
    </row>
    <row r="341" ht="43.5" customHeight="1">
      <c r="A341" s="27"/>
      <c r="B341" s="27"/>
      <c r="C341" s="27"/>
      <c r="D341" s="27"/>
      <c r="E341" s="27"/>
      <c r="F341" s="78"/>
      <c r="G341" s="2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c r="AL341" s="98"/>
      <c r="AM341" s="98"/>
      <c r="AN341" s="98"/>
      <c r="AO341" s="98"/>
    </row>
    <row r="342" ht="43.5" customHeight="1">
      <c r="A342" s="27"/>
      <c r="B342" s="27"/>
      <c r="C342" s="27"/>
      <c r="D342" s="27"/>
      <c r="E342" s="27"/>
      <c r="F342" s="78"/>
      <c r="G342" s="2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c r="AL342" s="98"/>
      <c r="AM342" s="98"/>
      <c r="AN342" s="98"/>
      <c r="AO342" s="98"/>
    </row>
    <row r="343" ht="43.5" customHeight="1">
      <c r="A343" s="27"/>
      <c r="B343" s="27"/>
      <c r="C343" s="27"/>
      <c r="D343" s="27"/>
      <c r="E343" s="27"/>
      <c r="F343" s="78"/>
      <c r="G343" s="2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c r="AL343" s="98"/>
      <c r="AM343" s="98"/>
      <c r="AN343" s="98"/>
      <c r="AO343" s="98"/>
    </row>
    <row r="344" ht="43.5" customHeight="1">
      <c r="A344" s="27"/>
      <c r="B344" s="27"/>
      <c r="C344" s="27"/>
      <c r="D344" s="27"/>
      <c r="E344" s="27"/>
      <c r="F344" s="78"/>
      <c r="G344" s="2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c r="AL344" s="98"/>
      <c r="AM344" s="98"/>
      <c r="AN344" s="98"/>
      <c r="AO344" s="98"/>
    </row>
    <row r="345" ht="43.5" customHeight="1">
      <c r="A345" s="27"/>
      <c r="B345" s="27"/>
      <c r="C345" s="27"/>
      <c r="D345" s="27"/>
      <c r="E345" s="27"/>
      <c r="F345" s="78"/>
      <c r="G345" s="2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c r="AL345" s="98"/>
      <c r="AM345" s="98"/>
      <c r="AN345" s="98"/>
      <c r="AO345" s="98"/>
    </row>
    <row r="346" ht="43.5" customHeight="1">
      <c r="A346" s="27"/>
      <c r="B346" s="27"/>
      <c r="C346" s="27"/>
      <c r="D346" s="27"/>
      <c r="E346" s="27"/>
      <c r="F346" s="78"/>
      <c r="G346" s="2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c r="AL346" s="98"/>
      <c r="AM346" s="98"/>
      <c r="AN346" s="98"/>
      <c r="AO346" s="98"/>
    </row>
    <row r="347" ht="43.5" customHeight="1">
      <c r="A347" s="27"/>
      <c r="B347" s="27"/>
      <c r="C347" s="27"/>
      <c r="D347" s="27"/>
      <c r="E347" s="27"/>
      <c r="F347" s="78"/>
      <c r="G347" s="2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c r="AL347" s="98"/>
      <c r="AM347" s="98"/>
      <c r="AN347" s="98"/>
      <c r="AO347" s="98"/>
    </row>
    <row r="348" ht="43.5" customHeight="1">
      <c r="A348" s="27"/>
      <c r="B348" s="27"/>
      <c r="C348" s="27"/>
      <c r="D348" s="27"/>
      <c r="E348" s="27"/>
      <c r="F348" s="78"/>
      <c r="G348" s="2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c r="AL348" s="98"/>
      <c r="AM348" s="98"/>
      <c r="AN348" s="98"/>
      <c r="AO348" s="98"/>
    </row>
    <row r="349" ht="43.5" customHeight="1">
      <c r="A349" s="27"/>
      <c r="B349" s="27"/>
      <c r="C349" s="27"/>
      <c r="D349" s="27"/>
      <c r="E349" s="27"/>
      <c r="F349" s="78"/>
      <c r="G349" s="2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c r="AL349" s="98"/>
      <c r="AM349" s="98"/>
      <c r="AN349" s="98"/>
      <c r="AO349" s="98"/>
    </row>
    <row r="350" ht="43.5" customHeight="1">
      <c r="A350" s="27"/>
      <c r="B350" s="27"/>
      <c r="C350" s="27"/>
      <c r="D350" s="27"/>
      <c r="E350" s="27"/>
      <c r="F350" s="78"/>
      <c r="G350" s="2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c r="AL350" s="98"/>
      <c r="AM350" s="98"/>
      <c r="AN350" s="98"/>
      <c r="AO350" s="98"/>
    </row>
    <row r="351" ht="43.5" customHeight="1">
      <c r="A351" s="27"/>
      <c r="B351" s="27"/>
      <c r="C351" s="27"/>
      <c r="D351" s="27"/>
      <c r="E351" s="27"/>
      <c r="F351" s="78"/>
      <c r="G351" s="2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c r="AL351" s="98"/>
      <c r="AM351" s="98"/>
      <c r="AN351" s="98"/>
      <c r="AO351" s="98"/>
    </row>
    <row r="352" ht="43.5" customHeight="1">
      <c r="A352" s="27"/>
      <c r="B352" s="27"/>
      <c r="C352" s="27"/>
      <c r="D352" s="27"/>
      <c r="E352" s="27"/>
      <c r="F352" s="78"/>
      <c r="G352" s="2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c r="AL352" s="98"/>
      <c r="AM352" s="98"/>
      <c r="AN352" s="98"/>
      <c r="AO352" s="98"/>
    </row>
    <row r="353" ht="43.5" customHeight="1">
      <c r="A353" s="27"/>
      <c r="B353" s="27"/>
      <c r="C353" s="27"/>
      <c r="D353" s="27"/>
      <c r="E353" s="27"/>
      <c r="F353" s="78"/>
      <c r="G353" s="2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c r="AL353" s="98"/>
      <c r="AM353" s="98"/>
      <c r="AN353" s="98"/>
      <c r="AO353" s="98"/>
    </row>
    <row r="354" ht="43.5" customHeight="1">
      <c r="A354" s="27"/>
      <c r="B354" s="27"/>
      <c r="C354" s="27"/>
      <c r="D354" s="27"/>
      <c r="E354" s="27"/>
      <c r="F354" s="78"/>
      <c r="G354" s="2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c r="AL354" s="98"/>
      <c r="AM354" s="98"/>
      <c r="AN354" s="98"/>
      <c r="AO354" s="98"/>
    </row>
    <row r="355" ht="43.5" customHeight="1">
      <c r="A355" s="27"/>
      <c r="B355" s="27"/>
      <c r="C355" s="27"/>
      <c r="D355" s="27"/>
      <c r="E355" s="27"/>
      <c r="F355" s="78"/>
      <c r="G355" s="2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c r="AL355" s="98"/>
      <c r="AM355" s="98"/>
      <c r="AN355" s="98"/>
      <c r="AO355" s="98"/>
    </row>
    <row r="356" ht="43.5" customHeight="1">
      <c r="A356" s="27"/>
      <c r="B356" s="27"/>
      <c r="C356" s="27"/>
      <c r="D356" s="27"/>
      <c r="E356" s="27"/>
      <c r="F356" s="78"/>
      <c r="G356" s="2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c r="AL356" s="98"/>
      <c r="AM356" s="98"/>
      <c r="AN356" s="98"/>
      <c r="AO356" s="98"/>
    </row>
    <row r="357" ht="43.5" customHeight="1">
      <c r="A357" s="27"/>
      <c r="B357" s="27"/>
      <c r="C357" s="27"/>
      <c r="D357" s="27"/>
      <c r="E357" s="27"/>
      <c r="F357" s="78"/>
      <c r="G357" s="2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c r="AL357" s="98"/>
      <c r="AM357" s="98"/>
      <c r="AN357" s="98"/>
      <c r="AO357" s="98"/>
    </row>
    <row r="358" ht="43.5" customHeight="1">
      <c r="A358" s="27"/>
      <c r="B358" s="27"/>
      <c r="C358" s="27"/>
      <c r="D358" s="27"/>
      <c r="E358" s="27"/>
      <c r="F358" s="78"/>
      <c r="G358" s="2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c r="AL358" s="98"/>
      <c r="AM358" s="98"/>
      <c r="AN358" s="98"/>
      <c r="AO358" s="98"/>
    </row>
    <row r="359" ht="43.5" customHeight="1">
      <c r="A359" s="27"/>
      <c r="B359" s="27"/>
      <c r="C359" s="27"/>
      <c r="D359" s="27"/>
      <c r="E359" s="27"/>
      <c r="F359" s="78"/>
      <c r="G359" s="2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c r="AL359" s="98"/>
      <c r="AM359" s="98"/>
      <c r="AN359" s="98"/>
      <c r="AO359" s="98"/>
    </row>
    <row r="360" ht="43.5" customHeight="1">
      <c r="A360" s="27"/>
      <c r="B360" s="27"/>
      <c r="C360" s="27"/>
      <c r="D360" s="27"/>
      <c r="E360" s="27"/>
      <c r="F360" s="78"/>
      <c r="G360" s="2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c r="AL360" s="98"/>
      <c r="AM360" s="98"/>
      <c r="AN360" s="98"/>
      <c r="AO360" s="98"/>
    </row>
    <row r="361" ht="43.5" customHeight="1">
      <c r="A361" s="27"/>
      <c r="B361" s="27"/>
      <c r="C361" s="27"/>
      <c r="D361" s="27"/>
      <c r="E361" s="27"/>
      <c r="F361" s="78"/>
      <c r="G361" s="2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c r="AL361" s="98"/>
      <c r="AM361" s="98"/>
      <c r="AN361" s="98"/>
      <c r="AO361" s="98"/>
    </row>
    <row r="362" ht="43.5" customHeight="1">
      <c r="A362" s="27"/>
      <c r="B362" s="27"/>
      <c r="C362" s="27"/>
      <c r="D362" s="27"/>
      <c r="E362" s="27"/>
      <c r="F362" s="78"/>
      <c r="G362" s="2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c r="AL362" s="98"/>
      <c r="AM362" s="98"/>
      <c r="AN362" s="98"/>
      <c r="AO362" s="98"/>
    </row>
    <row r="363" ht="43.5" customHeight="1">
      <c r="A363" s="27"/>
      <c r="B363" s="27"/>
      <c r="C363" s="27"/>
      <c r="D363" s="27"/>
      <c r="E363" s="27"/>
      <c r="F363" s="78"/>
      <c r="G363" s="2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c r="AL363" s="98"/>
      <c r="AM363" s="98"/>
      <c r="AN363" s="98"/>
      <c r="AO363" s="98"/>
    </row>
    <row r="364" ht="43.5" customHeight="1">
      <c r="A364" s="27"/>
      <c r="B364" s="27"/>
      <c r="C364" s="27"/>
      <c r="D364" s="27"/>
      <c r="E364" s="27"/>
      <c r="F364" s="78"/>
      <c r="G364" s="2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c r="AL364" s="98"/>
      <c r="AM364" s="98"/>
      <c r="AN364" s="98"/>
      <c r="AO364" s="98"/>
    </row>
    <row r="365" ht="43.5" customHeight="1">
      <c r="A365" s="27"/>
      <c r="B365" s="27"/>
      <c r="C365" s="27"/>
      <c r="D365" s="27"/>
      <c r="E365" s="27"/>
      <c r="F365" s="78"/>
      <c r="G365" s="2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c r="AL365" s="98"/>
      <c r="AM365" s="98"/>
      <c r="AN365" s="98"/>
      <c r="AO365" s="98"/>
    </row>
    <row r="366" ht="43.5" customHeight="1">
      <c r="A366" s="27"/>
      <c r="B366" s="27"/>
      <c r="C366" s="27"/>
      <c r="D366" s="27"/>
      <c r="E366" s="27"/>
      <c r="F366" s="78"/>
      <c r="G366" s="2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c r="AL366" s="98"/>
      <c r="AM366" s="98"/>
      <c r="AN366" s="98"/>
      <c r="AO366" s="98"/>
    </row>
    <row r="367" ht="43.5" customHeight="1">
      <c r="A367" s="27"/>
      <c r="B367" s="27"/>
      <c r="C367" s="27"/>
      <c r="D367" s="27"/>
      <c r="E367" s="27"/>
      <c r="F367" s="78"/>
      <c r="G367" s="2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c r="AL367" s="98"/>
      <c r="AM367" s="98"/>
      <c r="AN367" s="98"/>
      <c r="AO367" s="98"/>
    </row>
    <row r="368" ht="43.5" customHeight="1">
      <c r="A368" s="27"/>
      <c r="B368" s="27"/>
      <c r="C368" s="27"/>
      <c r="D368" s="27"/>
      <c r="E368" s="27"/>
      <c r="F368" s="78"/>
      <c r="G368" s="2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c r="AL368" s="98"/>
      <c r="AM368" s="98"/>
      <c r="AN368" s="98"/>
      <c r="AO368" s="98"/>
    </row>
    <row r="369" ht="43.5" customHeight="1">
      <c r="A369" s="27"/>
      <c r="B369" s="27"/>
      <c r="C369" s="27"/>
      <c r="D369" s="27"/>
      <c r="E369" s="27"/>
      <c r="F369" s="78"/>
      <c r="G369" s="2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c r="AL369" s="98"/>
      <c r="AM369" s="98"/>
      <c r="AN369" s="98"/>
      <c r="AO369" s="98"/>
    </row>
    <row r="370" ht="43.5" customHeight="1">
      <c r="A370" s="27"/>
      <c r="B370" s="27"/>
      <c r="C370" s="27"/>
      <c r="D370" s="27"/>
      <c r="E370" s="27"/>
      <c r="F370" s="78"/>
      <c r="G370" s="2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c r="AL370" s="98"/>
      <c r="AM370" s="98"/>
      <c r="AN370" s="98"/>
      <c r="AO370" s="98"/>
    </row>
    <row r="371" ht="43.5" customHeight="1">
      <c r="A371" s="27"/>
      <c r="B371" s="27"/>
      <c r="C371" s="27"/>
      <c r="D371" s="27"/>
      <c r="E371" s="27"/>
      <c r="F371" s="78"/>
      <c r="G371" s="2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c r="AL371" s="98"/>
      <c r="AM371" s="98"/>
      <c r="AN371" s="98"/>
      <c r="AO371" s="98"/>
    </row>
    <row r="372" ht="43.5" customHeight="1">
      <c r="A372" s="27"/>
      <c r="B372" s="27"/>
      <c r="C372" s="27"/>
      <c r="D372" s="27"/>
      <c r="E372" s="27"/>
      <c r="F372" s="78"/>
      <c r="G372" s="2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c r="AL372" s="98"/>
      <c r="AM372" s="98"/>
      <c r="AN372" s="98"/>
      <c r="AO372" s="98"/>
    </row>
    <row r="373" ht="43.5" customHeight="1">
      <c r="A373" s="27"/>
      <c r="B373" s="27"/>
      <c r="C373" s="27"/>
      <c r="D373" s="27"/>
      <c r="E373" s="27"/>
      <c r="F373" s="78"/>
      <c r="G373" s="2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c r="AL373" s="98"/>
      <c r="AM373" s="98"/>
      <c r="AN373" s="98"/>
      <c r="AO373" s="98"/>
    </row>
    <row r="374" ht="43.5" customHeight="1">
      <c r="A374" s="27"/>
      <c r="B374" s="27"/>
      <c r="C374" s="27"/>
      <c r="D374" s="27"/>
      <c r="E374" s="27"/>
      <c r="F374" s="78"/>
      <c r="G374" s="2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c r="AL374" s="98"/>
      <c r="AM374" s="98"/>
      <c r="AN374" s="98"/>
      <c r="AO374" s="98"/>
    </row>
    <row r="375" ht="43.5" customHeight="1">
      <c r="A375" s="27"/>
      <c r="B375" s="27"/>
      <c r="C375" s="27"/>
      <c r="D375" s="27"/>
      <c r="E375" s="27"/>
      <c r="F375" s="78"/>
      <c r="G375" s="2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c r="AL375" s="98"/>
      <c r="AM375" s="98"/>
      <c r="AN375" s="98"/>
      <c r="AO375" s="98"/>
    </row>
    <row r="376" ht="43.5" customHeight="1">
      <c r="A376" s="27"/>
      <c r="B376" s="27"/>
      <c r="C376" s="27"/>
      <c r="D376" s="27"/>
      <c r="E376" s="27"/>
      <c r="F376" s="78"/>
      <c r="G376" s="2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c r="AL376" s="98"/>
      <c r="AM376" s="98"/>
      <c r="AN376" s="98"/>
      <c r="AO376" s="98"/>
    </row>
    <row r="377" ht="43.5" customHeight="1">
      <c r="A377" s="27"/>
      <c r="B377" s="27"/>
      <c r="C377" s="27"/>
      <c r="D377" s="27"/>
      <c r="E377" s="27"/>
      <c r="F377" s="78"/>
      <c r="G377" s="2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c r="AL377" s="98"/>
      <c r="AM377" s="98"/>
      <c r="AN377" s="98"/>
      <c r="AO377" s="98"/>
    </row>
    <row r="378" ht="43.5" customHeight="1">
      <c r="A378" s="27"/>
      <c r="B378" s="27"/>
      <c r="C378" s="27"/>
      <c r="D378" s="27"/>
      <c r="E378" s="27"/>
      <c r="F378" s="78"/>
      <c r="G378" s="2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c r="AL378" s="98"/>
      <c r="AM378" s="98"/>
      <c r="AN378" s="98"/>
      <c r="AO378" s="98"/>
    </row>
    <row r="379" ht="43.5" customHeight="1">
      <c r="A379" s="27"/>
      <c r="B379" s="27"/>
      <c r="C379" s="27"/>
      <c r="D379" s="27"/>
      <c r="E379" s="27"/>
      <c r="F379" s="78"/>
      <c r="G379" s="2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c r="AL379" s="98"/>
      <c r="AM379" s="98"/>
      <c r="AN379" s="98"/>
      <c r="AO379" s="98"/>
    </row>
    <row r="380" ht="43.5" customHeight="1">
      <c r="A380" s="27"/>
      <c r="B380" s="27"/>
      <c r="C380" s="27"/>
      <c r="D380" s="27"/>
      <c r="E380" s="27"/>
      <c r="F380" s="78"/>
      <c r="G380" s="2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c r="AL380" s="98"/>
      <c r="AM380" s="98"/>
      <c r="AN380" s="98"/>
      <c r="AO380" s="98"/>
    </row>
    <row r="381" ht="43.5" customHeight="1">
      <c r="A381" s="27"/>
      <c r="B381" s="27"/>
      <c r="C381" s="27"/>
      <c r="D381" s="27"/>
      <c r="E381" s="27"/>
      <c r="F381" s="78"/>
      <c r="G381" s="2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c r="AL381" s="98"/>
      <c r="AM381" s="98"/>
      <c r="AN381" s="98"/>
      <c r="AO381" s="98"/>
    </row>
    <row r="382" ht="43.5" customHeight="1">
      <c r="A382" s="27"/>
      <c r="B382" s="27"/>
      <c r="C382" s="27"/>
      <c r="D382" s="27"/>
      <c r="E382" s="27"/>
      <c r="F382" s="78"/>
      <c r="G382" s="2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c r="AL382" s="98"/>
      <c r="AM382" s="98"/>
      <c r="AN382" s="98"/>
      <c r="AO382" s="98"/>
    </row>
    <row r="383" ht="43.5" customHeight="1">
      <c r="A383" s="27"/>
      <c r="B383" s="27"/>
      <c r="C383" s="27"/>
      <c r="D383" s="27"/>
      <c r="E383" s="27"/>
      <c r="F383" s="78"/>
      <c r="G383" s="2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c r="AL383" s="98"/>
      <c r="AM383" s="98"/>
      <c r="AN383" s="98"/>
      <c r="AO383" s="98"/>
    </row>
    <row r="384" ht="43.5" customHeight="1">
      <c r="A384" s="27"/>
      <c r="B384" s="27"/>
      <c r="C384" s="27"/>
      <c r="D384" s="27"/>
      <c r="E384" s="27"/>
      <c r="F384" s="78"/>
      <c r="G384" s="2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c r="AL384" s="98"/>
      <c r="AM384" s="98"/>
      <c r="AN384" s="98"/>
      <c r="AO384" s="98"/>
    </row>
    <row r="385" ht="43.5" customHeight="1">
      <c r="A385" s="27"/>
      <c r="B385" s="27"/>
      <c r="C385" s="27"/>
      <c r="D385" s="27"/>
      <c r="E385" s="27"/>
      <c r="F385" s="78"/>
      <c r="G385" s="2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c r="AL385" s="98"/>
      <c r="AM385" s="98"/>
      <c r="AN385" s="98"/>
      <c r="AO385" s="98"/>
    </row>
    <row r="386" ht="43.5" customHeight="1">
      <c r="A386" s="27"/>
      <c r="B386" s="27"/>
      <c r="C386" s="27"/>
      <c r="D386" s="27"/>
      <c r="E386" s="27"/>
      <c r="F386" s="78"/>
      <c r="G386" s="2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c r="AL386" s="98"/>
      <c r="AM386" s="98"/>
      <c r="AN386" s="98"/>
      <c r="AO386" s="98"/>
    </row>
    <row r="387" ht="43.5" customHeight="1">
      <c r="A387" s="27"/>
      <c r="B387" s="27"/>
      <c r="C387" s="27"/>
      <c r="D387" s="27"/>
      <c r="E387" s="27"/>
      <c r="F387" s="78"/>
      <c r="G387" s="2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c r="AL387" s="98"/>
      <c r="AM387" s="98"/>
      <c r="AN387" s="98"/>
      <c r="AO387" s="98"/>
    </row>
    <row r="388" ht="43.5" customHeight="1">
      <c r="A388" s="27"/>
      <c r="B388" s="27"/>
      <c r="C388" s="27"/>
      <c r="D388" s="27"/>
      <c r="E388" s="27"/>
      <c r="F388" s="78"/>
      <c r="G388" s="2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c r="AL388" s="98"/>
      <c r="AM388" s="98"/>
      <c r="AN388" s="98"/>
      <c r="AO388" s="98"/>
    </row>
    <row r="389" ht="43.5" customHeight="1">
      <c r="A389" s="27"/>
      <c r="B389" s="27"/>
      <c r="C389" s="27"/>
      <c r="D389" s="27"/>
      <c r="E389" s="27"/>
      <c r="F389" s="78"/>
      <c r="G389" s="2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c r="AL389" s="98"/>
      <c r="AM389" s="98"/>
      <c r="AN389" s="98"/>
      <c r="AO389" s="98"/>
    </row>
    <row r="390" ht="43.5" customHeight="1">
      <c r="A390" s="27"/>
      <c r="B390" s="27"/>
      <c r="C390" s="27"/>
      <c r="D390" s="27"/>
      <c r="E390" s="27"/>
      <c r="F390" s="78"/>
      <c r="G390" s="2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c r="AL390" s="98"/>
      <c r="AM390" s="98"/>
      <c r="AN390" s="98"/>
      <c r="AO390" s="98"/>
    </row>
    <row r="391" ht="43.5" customHeight="1">
      <c r="A391" s="27"/>
      <c r="B391" s="27"/>
      <c r="C391" s="27"/>
      <c r="D391" s="27"/>
      <c r="E391" s="27"/>
      <c r="F391" s="78"/>
      <c r="G391" s="2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c r="AL391" s="98"/>
      <c r="AM391" s="98"/>
      <c r="AN391" s="98"/>
      <c r="AO391" s="98"/>
    </row>
    <row r="392" ht="43.5" customHeight="1">
      <c r="A392" s="27"/>
      <c r="B392" s="27"/>
      <c r="C392" s="27"/>
      <c r="D392" s="27"/>
      <c r="E392" s="27"/>
      <c r="F392" s="78"/>
      <c r="G392" s="2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c r="AL392" s="98"/>
      <c r="AM392" s="98"/>
      <c r="AN392" s="98"/>
      <c r="AO392" s="98"/>
    </row>
    <row r="393" ht="43.5" customHeight="1">
      <c r="A393" s="27"/>
      <c r="B393" s="27"/>
      <c r="C393" s="27"/>
      <c r="D393" s="27"/>
      <c r="E393" s="27"/>
      <c r="F393" s="78"/>
      <c r="G393" s="2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c r="AL393" s="98"/>
      <c r="AM393" s="98"/>
      <c r="AN393" s="98"/>
      <c r="AO393" s="98"/>
    </row>
    <row r="394" ht="43.5" customHeight="1">
      <c r="A394" s="27"/>
      <c r="B394" s="27"/>
      <c r="C394" s="27"/>
      <c r="D394" s="27"/>
      <c r="E394" s="27"/>
      <c r="F394" s="78"/>
      <c r="G394" s="2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c r="AL394" s="98"/>
      <c r="AM394" s="98"/>
      <c r="AN394" s="98"/>
      <c r="AO394" s="98"/>
    </row>
    <row r="395" ht="43.5" customHeight="1">
      <c r="A395" s="27"/>
      <c r="B395" s="27"/>
      <c r="C395" s="27"/>
      <c r="D395" s="27"/>
      <c r="E395" s="27"/>
      <c r="F395" s="78"/>
      <c r="G395" s="2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c r="AL395" s="98"/>
      <c r="AM395" s="98"/>
      <c r="AN395" s="98"/>
      <c r="AO395" s="98"/>
    </row>
    <row r="396" ht="43.5" customHeight="1">
      <c r="A396" s="27"/>
      <c r="B396" s="27"/>
      <c r="C396" s="27"/>
      <c r="D396" s="27"/>
      <c r="E396" s="27"/>
      <c r="F396" s="78"/>
      <c r="G396" s="2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c r="AL396" s="98"/>
      <c r="AM396" s="98"/>
      <c r="AN396" s="98"/>
      <c r="AO396" s="98"/>
    </row>
    <row r="397" ht="43.5" customHeight="1">
      <c r="A397" s="27"/>
      <c r="B397" s="27"/>
      <c r="C397" s="27"/>
      <c r="D397" s="27"/>
      <c r="E397" s="27"/>
      <c r="F397" s="78"/>
      <c r="G397" s="2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c r="AL397" s="98"/>
      <c r="AM397" s="98"/>
      <c r="AN397" s="98"/>
      <c r="AO397" s="98"/>
    </row>
    <row r="398" ht="43.5" customHeight="1">
      <c r="A398" s="27"/>
      <c r="B398" s="27"/>
      <c r="C398" s="27"/>
      <c r="D398" s="27"/>
      <c r="E398" s="27"/>
      <c r="F398" s="78"/>
      <c r="G398" s="2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c r="AL398" s="98"/>
      <c r="AM398" s="98"/>
      <c r="AN398" s="98"/>
      <c r="AO398" s="98"/>
    </row>
    <row r="399" ht="43.5" customHeight="1">
      <c r="A399" s="27"/>
      <c r="B399" s="27"/>
      <c r="C399" s="27"/>
      <c r="D399" s="27"/>
      <c r="E399" s="27"/>
      <c r="F399" s="78"/>
      <c r="G399" s="2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c r="AL399" s="98"/>
      <c r="AM399" s="98"/>
      <c r="AN399" s="98"/>
      <c r="AO399" s="98"/>
    </row>
    <row r="400" ht="43.5" customHeight="1">
      <c r="A400" s="27"/>
      <c r="B400" s="27"/>
      <c r="C400" s="27"/>
      <c r="D400" s="27"/>
      <c r="E400" s="27"/>
      <c r="F400" s="78"/>
      <c r="G400" s="2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c r="AL400" s="98"/>
      <c r="AM400" s="98"/>
      <c r="AN400" s="98"/>
      <c r="AO400" s="98"/>
    </row>
    <row r="401" ht="43.5" customHeight="1">
      <c r="A401" s="27"/>
      <c r="B401" s="27"/>
      <c r="C401" s="27"/>
      <c r="D401" s="27"/>
      <c r="E401" s="27"/>
      <c r="F401" s="78"/>
      <c r="G401" s="2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c r="AL401" s="98"/>
      <c r="AM401" s="98"/>
      <c r="AN401" s="98"/>
      <c r="AO401" s="98"/>
    </row>
    <row r="402" ht="43.5" customHeight="1">
      <c r="A402" s="27"/>
      <c r="B402" s="27"/>
      <c r="C402" s="27"/>
      <c r="D402" s="27"/>
      <c r="E402" s="27"/>
      <c r="F402" s="78"/>
      <c r="G402" s="2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c r="AL402" s="98"/>
      <c r="AM402" s="98"/>
      <c r="AN402" s="98"/>
      <c r="AO402" s="98"/>
    </row>
    <row r="403" ht="43.5" customHeight="1">
      <c r="A403" s="27"/>
      <c r="B403" s="27"/>
      <c r="C403" s="27"/>
      <c r="D403" s="27"/>
      <c r="E403" s="27"/>
      <c r="F403" s="78"/>
      <c r="G403" s="2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c r="AL403" s="98"/>
      <c r="AM403" s="98"/>
      <c r="AN403" s="98"/>
      <c r="AO403" s="98"/>
    </row>
    <row r="404" ht="43.5" customHeight="1">
      <c r="A404" s="27"/>
      <c r="B404" s="27"/>
      <c r="C404" s="27"/>
      <c r="D404" s="27"/>
      <c r="E404" s="27"/>
      <c r="F404" s="78"/>
      <c r="G404" s="2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c r="AL404" s="98"/>
      <c r="AM404" s="98"/>
      <c r="AN404" s="98"/>
      <c r="AO404" s="98"/>
    </row>
    <row r="405" ht="43.5" customHeight="1">
      <c r="A405" s="27"/>
      <c r="B405" s="27"/>
      <c r="C405" s="27"/>
      <c r="D405" s="27"/>
      <c r="E405" s="27"/>
      <c r="F405" s="78"/>
      <c r="G405" s="2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c r="AL405" s="98"/>
      <c r="AM405" s="98"/>
      <c r="AN405" s="98"/>
      <c r="AO405" s="98"/>
    </row>
    <row r="406" ht="43.5" customHeight="1">
      <c r="A406" s="27"/>
      <c r="B406" s="27"/>
      <c r="C406" s="27"/>
      <c r="D406" s="27"/>
      <c r="E406" s="27"/>
      <c r="F406" s="78"/>
      <c r="G406" s="2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c r="AL406" s="98"/>
      <c r="AM406" s="98"/>
      <c r="AN406" s="98"/>
      <c r="AO406" s="98"/>
    </row>
    <row r="407" ht="43.5" customHeight="1">
      <c r="A407" s="27"/>
      <c r="B407" s="27"/>
      <c r="C407" s="27"/>
      <c r="D407" s="27"/>
      <c r="E407" s="27"/>
      <c r="F407" s="78"/>
      <c r="G407" s="2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c r="AL407" s="98"/>
      <c r="AM407" s="98"/>
      <c r="AN407" s="98"/>
      <c r="AO407" s="98"/>
    </row>
    <row r="408" ht="43.5" customHeight="1">
      <c r="A408" s="27"/>
      <c r="B408" s="27"/>
      <c r="C408" s="27"/>
      <c r="D408" s="27"/>
      <c r="E408" s="27"/>
      <c r="F408" s="78"/>
      <c r="G408" s="2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c r="AL408" s="98"/>
      <c r="AM408" s="98"/>
      <c r="AN408" s="98"/>
      <c r="AO408" s="98"/>
    </row>
    <row r="409" ht="43.5" customHeight="1">
      <c r="A409" s="27"/>
      <c r="B409" s="27"/>
      <c r="C409" s="27"/>
      <c r="D409" s="27"/>
      <c r="E409" s="27"/>
      <c r="F409" s="78"/>
      <c r="G409" s="2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c r="AL409" s="98"/>
      <c r="AM409" s="98"/>
      <c r="AN409" s="98"/>
      <c r="AO409" s="98"/>
    </row>
    <row r="410" ht="43.5" customHeight="1">
      <c r="A410" s="27"/>
      <c r="B410" s="27"/>
      <c r="C410" s="27"/>
      <c r="D410" s="27"/>
      <c r="E410" s="27"/>
      <c r="F410" s="78"/>
      <c r="G410" s="2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c r="AL410" s="98"/>
      <c r="AM410" s="98"/>
      <c r="AN410" s="98"/>
      <c r="AO410" s="98"/>
    </row>
    <row r="411" ht="43.5" customHeight="1">
      <c r="A411" s="27"/>
      <c r="B411" s="27"/>
      <c r="C411" s="27"/>
      <c r="D411" s="27"/>
      <c r="E411" s="27"/>
      <c r="F411" s="78"/>
      <c r="G411" s="2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c r="AL411" s="98"/>
      <c r="AM411" s="98"/>
      <c r="AN411" s="98"/>
      <c r="AO411" s="98"/>
    </row>
    <row r="412" ht="43.5" customHeight="1">
      <c r="A412" s="27"/>
      <c r="B412" s="27"/>
      <c r="C412" s="27"/>
      <c r="D412" s="27"/>
      <c r="E412" s="27"/>
      <c r="F412" s="78"/>
      <c r="G412" s="2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c r="AL412" s="98"/>
      <c r="AM412" s="98"/>
      <c r="AN412" s="98"/>
      <c r="AO412" s="98"/>
    </row>
    <row r="413" ht="43.5" customHeight="1">
      <c r="A413" s="27"/>
      <c r="B413" s="27"/>
      <c r="C413" s="27"/>
      <c r="D413" s="27"/>
      <c r="E413" s="27"/>
      <c r="F413" s="78"/>
      <c r="G413" s="2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c r="AL413" s="98"/>
      <c r="AM413" s="98"/>
      <c r="AN413" s="98"/>
      <c r="AO413" s="98"/>
    </row>
    <row r="414" ht="43.5" customHeight="1">
      <c r="A414" s="27"/>
      <c r="B414" s="27"/>
      <c r="C414" s="27"/>
      <c r="D414" s="27"/>
      <c r="E414" s="27"/>
      <c r="F414" s="78"/>
      <c r="G414" s="2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c r="AL414" s="98"/>
      <c r="AM414" s="98"/>
      <c r="AN414" s="98"/>
      <c r="AO414" s="98"/>
    </row>
    <row r="415" ht="43.5" customHeight="1">
      <c r="A415" s="27"/>
      <c r="B415" s="27"/>
      <c r="C415" s="27"/>
      <c r="D415" s="27"/>
      <c r="E415" s="27"/>
      <c r="F415" s="78"/>
      <c r="G415" s="2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c r="AL415" s="98"/>
      <c r="AM415" s="98"/>
      <c r="AN415" s="98"/>
      <c r="AO415" s="98"/>
    </row>
    <row r="416" ht="43.5" customHeight="1">
      <c r="A416" s="27"/>
      <c r="B416" s="27"/>
      <c r="C416" s="27"/>
      <c r="D416" s="27"/>
      <c r="E416" s="27"/>
      <c r="F416" s="78"/>
      <c r="G416" s="2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c r="AL416" s="98"/>
      <c r="AM416" s="98"/>
      <c r="AN416" s="98"/>
      <c r="AO416" s="98"/>
    </row>
    <row r="417" ht="43.5" customHeight="1">
      <c r="A417" s="27"/>
      <c r="B417" s="27"/>
      <c r="C417" s="27"/>
      <c r="D417" s="27"/>
      <c r="E417" s="27"/>
      <c r="F417" s="78"/>
      <c r="G417" s="2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c r="AL417" s="98"/>
      <c r="AM417" s="98"/>
      <c r="AN417" s="98"/>
      <c r="AO417" s="98"/>
    </row>
    <row r="418" ht="43.5" customHeight="1">
      <c r="A418" s="27"/>
      <c r="B418" s="27"/>
      <c r="C418" s="27"/>
      <c r="D418" s="27"/>
      <c r="E418" s="27"/>
      <c r="F418" s="78"/>
      <c r="G418" s="2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c r="AL418" s="98"/>
      <c r="AM418" s="98"/>
      <c r="AN418" s="98"/>
      <c r="AO418" s="98"/>
    </row>
    <row r="419" ht="43.5" customHeight="1">
      <c r="A419" s="27"/>
      <c r="B419" s="27"/>
      <c r="C419" s="27"/>
      <c r="D419" s="27"/>
      <c r="E419" s="27"/>
      <c r="F419" s="78"/>
      <c r="G419" s="2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c r="AL419" s="98"/>
      <c r="AM419" s="98"/>
      <c r="AN419" s="98"/>
      <c r="AO419" s="98"/>
    </row>
    <row r="420" ht="43.5" customHeight="1">
      <c r="A420" s="27"/>
      <c r="B420" s="27"/>
      <c r="C420" s="27"/>
      <c r="D420" s="27"/>
      <c r="E420" s="27"/>
      <c r="F420" s="78"/>
      <c r="G420" s="2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c r="AL420" s="98"/>
      <c r="AM420" s="98"/>
      <c r="AN420" s="98"/>
      <c r="AO420" s="98"/>
    </row>
    <row r="421" ht="43.5" customHeight="1">
      <c r="A421" s="27"/>
      <c r="B421" s="27"/>
      <c r="C421" s="27"/>
      <c r="D421" s="27"/>
      <c r="E421" s="27"/>
      <c r="F421" s="78"/>
      <c r="G421" s="2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c r="AL421" s="98"/>
      <c r="AM421" s="98"/>
      <c r="AN421" s="98"/>
      <c r="AO421" s="98"/>
    </row>
    <row r="422" ht="43.5" customHeight="1">
      <c r="A422" s="27"/>
      <c r="B422" s="27"/>
      <c r="C422" s="27"/>
      <c r="D422" s="27"/>
      <c r="E422" s="27"/>
      <c r="F422" s="78"/>
      <c r="G422" s="2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c r="AL422" s="98"/>
      <c r="AM422" s="98"/>
      <c r="AN422" s="98"/>
      <c r="AO422" s="98"/>
    </row>
    <row r="423" ht="43.5" customHeight="1">
      <c r="A423" s="27"/>
      <c r="B423" s="27"/>
      <c r="C423" s="27"/>
      <c r="D423" s="27"/>
      <c r="E423" s="27"/>
      <c r="F423" s="78"/>
      <c r="G423" s="2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c r="AL423" s="98"/>
      <c r="AM423" s="98"/>
      <c r="AN423" s="98"/>
      <c r="AO423" s="98"/>
    </row>
    <row r="424" ht="43.5" customHeight="1">
      <c r="A424" s="27"/>
      <c r="B424" s="27"/>
      <c r="C424" s="27"/>
      <c r="D424" s="27"/>
      <c r="E424" s="27"/>
      <c r="F424" s="78"/>
      <c r="G424" s="2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c r="AL424" s="98"/>
      <c r="AM424" s="98"/>
      <c r="AN424" s="98"/>
      <c r="AO424" s="98"/>
    </row>
    <row r="425" ht="43.5" customHeight="1">
      <c r="A425" s="27"/>
      <c r="B425" s="27"/>
      <c r="C425" s="27"/>
      <c r="D425" s="27"/>
      <c r="E425" s="27"/>
      <c r="F425" s="78"/>
      <c r="G425" s="2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c r="AL425" s="98"/>
      <c r="AM425" s="98"/>
      <c r="AN425" s="98"/>
      <c r="AO425" s="98"/>
    </row>
    <row r="426" ht="43.5" customHeight="1">
      <c r="A426" s="27"/>
      <c r="B426" s="27"/>
      <c r="C426" s="27"/>
      <c r="D426" s="27"/>
      <c r="E426" s="27"/>
      <c r="F426" s="78"/>
      <c r="G426" s="2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c r="AL426" s="98"/>
      <c r="AM426" s="98"/>
      <c r="AN426" s="98"/>
      <c r="AO426" s="98"/>
    </row>
    <row r="427" ht="43.5" customHeight="1">
      <c r="A427" s="27"/>
      <c r="B427" s="27"/>
      <c r="C427" s="27"/>
      <c r="D427" s="27"/>
      <c r="E427" s="27"/>
      <c r="F427" s="78"/>
      <c r="G427" s="2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c r="AL427" s="98"/>
      <c r="AM427" s="98"/>
      <c r="AN427" s="98"/>
      <c r="AO427" s="98"/>
    </row>
    <row r="428" ht="43.5" customHeight="1">
      <c r="A428" s="27"/>
      <c r="B428" s="27"/>
      <c r="C428" s="27"/>
      <c r="D428" s="27"/>
      <c r="E428" s="27"/>
      <c r="F428" s="78"/>
      <c r="G428" s="2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c r="AL428" s="98"/>
      <c r="AM428" s="98"/>
      <c r="AN428" s="98"/>
      <c r="AO428" s="98"/>
    </row>
    <row r="429" ht="43.5" customHeight="1">
      <c r="A429" s="27"/>
      <c r="B429" s="27"/>
      <c r="C429" s="27"/>
      <c r="D429" s="27"/>
      <c r="E429" s="27"/>
      <c r="F429" s="78"/>
      <c r="G429" s="2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c r="AL429" s="98"/>
      <c r="AM429" s="98"/>
      <c r="AN429" s="98"/>
      <c r="AO429" s="98"/>
    </row>
    <row r="430" ht="43.5" customHeight="1">
      <c r="A430" s="27"/>
      <c r="B430" s="27"/>
      <c r="C430" s="27"/>
      <c r="D430" s="27"/>
      <c r="E430" s="27"/>
      <c r="F430" s="78"/>
      <c r="G430" s="2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c r="AL430" s="98"/>
      <c r="AM430" s="98"/>
      <c r="AN430" s="98"/>
      <c r="AO430" s="98"/>
    </row>
    <row r="431" ht="43.5" customHeight="1">
      <c r="A431" s="27"/>
      <c r="B431" s="27"/>
      <c r="C431" s="27"/>
      <c r="D431" s="27"/>
      <c r="E431" s="27"/>
      <c r="F431" s="78"/>
      <c r="G431" s="2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c r="AL431" s="98"/>
      <c r="AM431" s="98"/>
      <c r="AN431" s="98"/>
      <c r="AO431" s="98"/>
    </row>
    <row r="432" ht="43.5" customHeight="1">
      <c r="A432" s="27"/>
      <c r="B432" s="27"/>
      <c r="C432" s="27"/>
      <c r="D432" s="27"/>
      <c r="E432" s="27"/>
      <c r="F432" s="78"/>
      <c r="G432" s="2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c r="AL432" s="98"/>
      <c r="AM432" s="98"/>
      <c r="AN432" s="98"/>
      <c r="AO432" s="98"/>
    </row>
    <row r="433" ht="43.5" customHeight="1">
      <c r="A433" s="27"/>
      <c r="B433" s="27"/>
      <c r="C433" s="27"/>
      <c r="D433" s="27"/>
      <c r="E433" s="27"/>
      <c r="F433" s="78"/>
      <c r="G433" s="2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c r="AL433" s="98"/>
      <c r="AM433" s="98"/>
      <c r="AN433" s="98"/>
      <c r="AO433" s="98"/>
    </row>
    <row r="434" ht="43.5" customHeight="1">
      <c r="A434" s="27"/>
      <c r="B434" s="27"/>
      <c r="C434" s="27"/>
      <c r="D434" s="27"/>
      <c r="E434" s="27"/>
      <c r="F434" s="78"/>
      <c r="G434" s="2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c r="AL434" s="98"/>
      <c r="AM434" s="98"/>
      <c r="AN434" s="98"/>
      <c r="AO434" s="98"/>
    </row>
    <row r="435" ht="43.5" customHeight="1">
      <c r="A435" s="27"/>
      <c r="B435" s="27"/>
      <c r="C435" s="27"/>
      <c r="D435" s="27"/>
      <c r="E435" s="27"/>
      <c r="F435" s="78"/>
      <c r="G435" s="2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c r="AL435" s="98"/>
      <c r="AM435" s="98"/>
      <c r="AN435" s="98"/>
      <c r="AO435" s="98"/>
    </row>
    <row r="436" ht="43.5" customHeight="1">
      <c r="A436" s="27"/>
      <c r="B436" s="27"/>
      <c r="C436" s="27"/>
      <c r="D436" s="27"/>
      <c r="E436" s="27"/>
      <c r="F436" s="78"/>
      <c r="G436" s="2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c r="AL436" s="98"/>
      <c r="AM436" s="98"/>
      <c r="AN436" s="98"/>
      <c r="AO436" s="98"/>
    </row>
    <row r="437" ht="43.5" customHeight="1">
      <c r="A437" s="27"/>
      <c r="B437" s="27"/>
      <c r="C437" s="27"/>
      <c r="D437" s="27"/>
      <c r="E437" s="27"/>
      <c r="F437" s="78"/>
      <c r="G437" s="2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c r="AL437" s="98"/>
      <c r="AM437" s="98"/>
      <c r="AN437" s="98"/>
      <c r="AO437" s="98"/>
    </row>
    <row r="438" ht="43.5" customHeight="1">
      <c r="A438" s="27"/>
      <c r="B438" s="27"/>
      <c r="C438" s="27"/>
      <c r="D438" s="27"/>
      <c r="E438" s="27"/>
      <c r="F438" s="78"/>
      <c r="G438" s="2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c r="AL438" s="98"/>
      <c r="AM438" s="98"/>
      <c r="AN438" s="98"/>
      <c r="AO438" s="98"/>
    </row>
    <row r="439" ht="43.5" customHeight="1">
      <c r="A439" s="27"/>
      <c r="B439" s="27"/>
      <c r="C439" s="27"/>
      <c r="D439" s="27"/>
      <c r="E439" s="27"/>
      <c r="F439" s="78"/>
      <c r="G439" s="2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c r="AL439" s="98"/>
      <c r="AM439" s="98"/>
      <c r="AN439" s="98"/>
      <c r="AO439" s="98"/>
    </row>
    <row r="440" ht="43.5" customHeight="1">
      <c r="A440" s="27"/>
      <c r="B440" s="27"/>
      <c r="C440" s="27"/>
      <c r="D440" s="27"/>
      <c r="E440" s="27"/>
      <c r="F440" s="78"/>
      <c r="G440" s="2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c r="AL440" s="98"/>
      <c r="AM440" s="98"/>
      <c r="AN440" s="98"/>
      <c r="AO440" s="98"/>
    </row>
    <row r="441" ht="43.5" customHeight="1">
      <c r="A441" s="27"/>
      <c r="B441" s="27"/>
      <c r="C441" s="27"/>
      <c r="D441" s="27"/>
      <c r="E441" s="27"/>
      <c r="F441" s="78"/>
      <c r="G441" s="2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c r="AL441" s="98"/>
      <c r="AM441" s="98"/>
      <c r="AN441" s="98"/>
      <c r="AO441" s="98"/>
    </row>
    <row r="442" ht="43.5" customHeight="1">
      <c r="A442" s="27"/>
      <c r="B442" s="27"/>
      <c r="C442" s="27"/>
      <c r="D442" s="27"/>
      <c r="E442" s="27"/>
      <c r="F442" s="78"/>
      <c r="G442" s="2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c r="AL442" s="98"/>
      <c r="AM442" s="98"/>
      <c r="AN442" s="98"/>
      <c r="AO442" s="98"/>
    </row>
    <row r="443" ht="43.5" customHeight="1">
      <c r="A443" s="27"/>
      <c r="B443" s="27"/>
      <c r="C443" s="27"/>
      <c r="D443" s="27"/>
      <c r="E443" s="27"/>
      <c r="F443" s="78"/>
      <c r="G443" s="2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c r="AL443" s="98"/>
      <c r="AM443" s="98"/>
      <c r="AN443" s="98"/>
      <c r="AO443" s="98"/>
    </row>
    <row r="444" ht="43.5" customHeight="1">
      <c r="A444" s="27"/>
      <c r="B444" s="27"/>
      <c r="C444" s="27"/>
      <c r="D444" s="27"/>
      <c r="E444" s="27"/>
      <c r="F444" s="78"/>
      <c r="G444" s="2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c r="AL444" s="98"/>
      <c r="AM444" s="98"/>
      <c r="AN444" s="98"/>
      <c r="AO444" s="98"/>
    </row>
    <row r="445" ht="43.5" customHeight="1">
      <c r="A445" s="27"/>
      <c r="B445" s="27"/>
      <c r="C445" s="27"/>
      <c r="D445" s="27"/>
      <c r="E445" s="27"/>
      <c r="F445" s="78"/>
      <c r="G445" s="2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c r="AL445" s="98"/>
      <c r="AM445" s="98"/>
      <c r="AN445" s="98"/>
      <c r="AO445" s="98"/>
    </row>
    <row r="446" ht="43.5" customHeight="1">
      <c r="A446" s="27"/>
      <c r="B446" s="27"/>
      <c r="C446" s="27"/>
      <c r="D446" s="27"/>
      <c r="E446" s="27"/>
      <c r="F446" s="78"/>
      <c r="G446" s="2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c r="AL446" s="98"/>
      <c r="AM446" s="98"/>
      <c r="AN446" s="98"/>
      <c r="AO446" s="98"/>
    </row>
    <row r="447" ht="43.5" customHeight="1">
      <c r="A447" s="27"/>
      <c r="B447" s="27"/>
      <c r="C447" s="27"/>
      <c r="D447" s="27"/>
      <c r="E447" s="27"/>
      <c r="F447" s="78"/>
      <c r="G447" s="2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c r="AL447" s="98"/>
      <c r="AM447" s="98"/>
      <c r="AN447" s="98"/>
      <c r="AO447" s="98"/>
    </row>
    <row r="448" ht="43.5" customHeight="1">
      <c r="A448" s="27"/>
      <c r="B448" s="27"/>
      <c r="C448" s="27"/>
      <c r="D448" s="27"/>
      <c r="E448" s="27"/>
      <c r="F448" s="78"/>
      <c r="G448" s="2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c r="AL448" s="98"/>
      <c r="AM448" s="98"/>
      <c r="AN448" s="98"/>
      <c r="AO448" s="98"/>
    </row>
    <row r="449" ht="43.5" customHeight="1">
      <c r="A449" s="27"/>
      <c r="B449" s="27"/>
      <c r="C449" s="27"/>
      <c r="D449" s="27"/>
      <c r="E449" s="27"/>
      <c r="F449" s="78"/>
      <c r="G449" s="2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c r="AL449" s="98"/>
      <c r="AM449" s="98"/>
      <c r="AN449" s="98"/>
      <c r="AO449" s="98"/>
    </row>
    <row r="450" ht="43.5" customHeight="1">
      <c r="A450" s="27"/>
      <c r="B450" s="27"/>
      <c r="C450" s="27"/>
      <c r="D450" s="27"/>
      <c r="E450" s="27"/>
      <c r="F450" s="78"/>
      <c r="G450" s="2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c r="AL450" s="98"/>
      <c r="AM450" s="98"/>
      <c r="AN450" s="98"/>
      <c r="AO450" s="98"/>
    </row>
    <row r="451" ht="43.5" customHeight="1">
      <c r="A451" s="27"/>
      <c r="B451" s="27"/>
      <c r="C451" s="27"/>
      <c r="D451" s="27"/>
      <c r="E451" s="27"/>
      <c r="F451" s="78"/>
      <c r="G451" s="2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c r="AL451" s="98"/>
      <c r="AM451" s="98"/>
      <c r="AN451" s="98"/>
      <c r="AO451" s="98"/>
    </row>
    <row r="452" ht="43.5" customHeight="1">
      <c r="A452" s="27"/>
      <c r="B452" s="27"/>
      <c r="C452" s="27"/>
      <c r="D452" s="27"/>
      <c r="E452" s="27"/>
      <c r="F452" s="78"/>
      <c r="G452" s="2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c r="AL452" s="98"/>
      <c r="AM452" s="98"/>
      <c r="AN452" s="98"/>
      <c r="AO452" s="98"/>
    </row>
    <row r="453" ht="43.5" customHeight="1">
      <c r="A453" s="27"/>
      <c r="B453" s="27"/>
      <c r="C453" s="27"/>
      <c r="D453" s="27"/>
      <c r="E453" s="27"/>
      <c r="F453" s="78"/>
      <c r="G453" s="2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c r="AL453" s="98"/>
      <c r="AM453" s="98"/>
      <c r="AN453" s="98"/>
      <c r="AO453" s="98"/>
    </row>
    <row r="454" ht="43.5" customHeight="1">
      <c r="A454" s="27"/>
      <c r="B454" s="27"/>
      <c r="C454" s="27"/>
      <c r="D454" s="27"/>
      <c r="E454" s="27"/>
      <c r="F454" s="78"/>
      <c r="G454" s="2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c r="AL454" s="98"/>
      <c r="AM454" s="98"/>
      <c r="AN454" s="98"/>
      <c r="AO454" s="98"/>
    </row>
    <row r="455" ht="43.5" customHeight="1">
      <c r="A455" s="27"/>
      <c r="B455" s="27"/>
      <c r="C455" s="27"/>
      <c r="D455" s="27"/>
      <c r="E455" s="27"/>
      <c r="F455" s="78"/>
      <c r="G455" s="2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c r="AL455" s="98"/>
      <c r="AM455" s="98"/>
      <c r="AN455" s="98"/>
      <c r="AO455" s="98"/>
    </row>
    <row r="456" ht="43.5" customHeight="1">
      <c r="A456" s="27"/>
      <c r="B456" s="27"/>
      <c r="C456" s="27"/>
      <c r="D456" s="27"/>
      <c r="E456" s="27"/>
      <c r="F456" s="78"/>
      <c r="G456" s="2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c r="AL456" s="98"/>
      <c r="AM456" s="98"/>
      <c r="AN456" s="98"/>
      <c r="AO456" s="98"/>
    </row>
    <row r="457" ht="43.5" customHeight="1">
      <c r="A457" s="27"/>
      <c r="B457" s="27"/>
      <c r="C457" s="27"/>
      <c r="D457" s="27"/>
      <c r="E457" s="27"/>
      <c r="F457" s="78"/>
      <c r="G457" s="2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c r="AL457" s="98"/>
      <c r="AM457" s="98"/>
      <c r="AN457" s="98"/>
      <c r="AO457" s="98"/>
    </row>
    <row r="458" ht="43.5" customHeight="1">
      <c r="A458" s="27"/>
      <c r="B458" s="27"/>
      <c r="C458" s="27"/>
      <c r="D458" s="27"/>
      <c r="E458" s="27"/>
      <c r="F458" s="78"/>
      <c r="G458" s="2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c r="AL458" s="98"/>
      <c r="AM458" s="98"/>
      <c r="AN458" s="98"/>
      <c r="AO458" s="98"/>
    </row>
    <row r="459" ht="43.5" customHeight="1">
      <c r="A459" s="27"/>
      <c r="B459" s="27"/>
      <c r="C459" s="27"/>
      <c r="D459" s="27"/>
      <c r="E459" s="27"/>
      <c r="F459" s="78"/>
      <c r="G459" s="2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c r="AL459" s="98"/>
      <c r="AM459" s="98"/>
      <c r="AN459" s="98"/>
      <c r="AO459" s="98"/>
    </row>
    <row r="460" ht="43.5" customHeight="1">
      <c r="A460" s="27"/>
      <c r="B460" s="27"/>
      <c r="C460" s="27"/>
      <c r="D460" s="27"/>
      <c r="E460" s="27"/>
      <c r="F460" s="78"/>
      <c r="G460" s="2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c r="AL460" s="98"/>
      <c r="AM460" s="98"/>
      <c r="AN460" s="98"/>
      <c r="AO460" s="98"/>
    </row>
    <row r="461" ht="43.5" customHeight="1">
      <c r="A461" s="27"/>
      <c r="B461" s="27"/>
      <c r="C461" s="27"/>
      <c r="D461" s="27"/>
      <c r="E461" s="27"/>
      <c r="F461" s="78"/>
      <c r="G461" s="2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c r="AL461" s="98"/>
      <c r="AM461" s="98"/>
      <c r="AN461" s="98"/>
      <c r="AO461" s="98"/>
    </row>
    <row r="462" ht="43.5" customHeight="1">
      <c r="A462" s="27"/>
      <c r="B462" s="27"/>
      <c r="C462" s="27"/>
      <c r="D462" s="27"/>
      <c r="E462" s="27"/>
      <c r="F462" s="78"/>
      <c r="G462" s="2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c r="AL462" s="98"/>
      <c r="AM462" s="98"/>
      <c r="AN462" s="98"/>
      <c r="AO462" s="98"/>
    </row>
    <row r="463" ht="43.5" customHeight="1">
      <c r="A463" s="27"/>
      <c r="B463" s="27"/>
      <c r="C463" s="27"/>
      <c r="D463" s="27"/>
      <c r="E463" s="27"/>
      <c r="F463" s="78"/>
      <c r="G463" s="2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c r="AL463" s="98"/>
      <c r="AM463" s="98"/>
      <c r="AN463" s="98"/>
      <c r="AO463" s="98"/>
    </row>
    <row r="464" ht="43.5" customHeight="1">
      <c r="A464" s="27"/>
      <c r="B464" s="27"/>
      <c r="C464" s="27"/>
      <c r="D464" s="27"/>
      <c r="E464" s="27"/>
      <c r="F464" s="78"/>
      <c r="G464" s="2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c r="AL464" s="98"/>
      <c r="AM464" s="98"/>
      <c r="AN464" s="98"/>
      <c r="AO464" s="98"/>
    </row>
    <row r="465" ht="43.5" customHeight="1">
      <c r="A465" s="27"/>
      <c r="B465" s="27"/>
      <c r="C465" s="27"/>
      <c r="D465" s="27"/>
      <c r="E465" s="27"/>
      <c r="F465" s="78"/>
      <c r="G465" s="2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c r="AL465" s="98"/>
      <c r="AM465" s="98"/>
      <c r="AN465" s="98"/>
      <c r="AO465" s="98"/>
    </row>
    <row r="466" ht="43.5" customHeight="1">
      <c r="A466" s="27"/>
      <c r="B466" s="27"/>
      <c r="C466" s="27"/>
      <c r="D466" s="27"/>
      <c r="E466" s="27"/>
      <c r="F466" s="78"/>
      <c r="G466" s="2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c r="AL466" s="98"/>
      <c r="AM466" s="98"/>
      <c r="AN466" s="98"/>
      <c r="AO466" s="98"/>
    </row>
    <row r="467" ht="43.5" customHeight="1">
      <c r="A467" s="27"/>
      <c r="B467" s="27"/>
      <c r="C467" s="27"/>
      <c r="D467" s="27"/>
      <c r="E467" s="27"/>
      <c r="F467" s="78"/>
      <c r="G467" s="2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c r="AL467" s="98"/>
      <c r="AM467" s="98"/>
      <c r="AN467" s="98"/>
      <c r="AO467" s="98"/>
    </row>
    <row r="468" ht="43.5" customHeight="1">
      <c r="A468" s="27"/>
      <c r="B468" s="27"/>
      <c r="C468" s="27"/>
      <c r="D468" s="27"/>
      <c r="E468" s="27"/>
      <c r="F468" s="78"/>
      <c r="G468" s="2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c r="AL468" s="98"/>
      <c r="AM468" s="98"/>
      <c r="AN468" s="98"/>
      <c r="AO468" s="98"/>
    </row>
    <row r="469" ht="43.5" customHeight="1">
      <c r="A469" s="27"/>
      <c r="B469" s="27"/>
      <c r="C469" s="27"/>
      <c r="D469" s="27"/>
      <c r="E469" s="27"/>
      <c r="F469" s="78"/>
      <c r="G469" s="2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c r="AL469" s="98"/>
      <c r="AM469" s="98"/>
      <c r="AN469" s="98"/>
      <c r="AO469" s="98"/>
    </row>
    <row r="470" ht="43.5" customHeight="1">
      <c r="A470" s="27"/>
      <c r="B470" s="27"/>
      <c r="C470" s="27"/>
      <c r="D470" s="27"/>
      <c r="E470" s="27"/>
      <c r="F470" s="78"/>
      <c r="G470" s="2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c r="AL470" s="98"/>
      <c r="AM470" s="98"/>
      <c r="AN470" s="98"/>
      <c r="AO470" s="98"/>
    </row>
    <row r="471" ht="43.5" customHeight="1">
      <c r="A471" s="27"/>
      <c r="B471" s="27"/>
      <c r="C471" s="27"/>
      <c r="D471" s="27"/>
      <c r="E471" s="27"/>
      <c r="F471" s="78"/>
      <c r="G471" s="2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c r="AL471" s="98"/>
      <c r="AM471" s="98"/>
      <c r="AN471" s="98"/>
      <c r="AO471" s="98"/>
    </row>
    <row r="472" ht="43.5" customHeight="1">
      <c r="A472" s="27"/>
      <c r="B472" s="27"/>
      <c r="C472" s="27"/>
      <c r="D472" s="27"/>
      <c r="E472" s="27"/>
      <c r="F472" s="78"/>
      <c r="G472" s="2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c r="AL472" s="98"/>
      <c r="AM472" s="98"/>
      <c r="AN472" s="98"/>
      <c r="AO472" s="98"/>
    </row>
    <row r="473" ht="43.5" customHeight="1">
      <c r="A473" s="27"/>
      <c r="B473" s="27"/>
      <c r="C473" s="27"/>
      <c r="D473" s="27"/>
      <c r="E473" s="27"/>
      <c r="F473" s="78"/>
      <c r="G473" s="2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c r="AL473" s="98"/>
      <c r="AM473" s="98"/>
      <c r="AN473" s="98"/>
      <c r="AO473" s="98"/>
    </row>
    <row r="474" ht="43.5" customHeight="1">
      <c r="A474" s="27"/>
      <c r="B474" s="27"/>
      <c r="C474" s="27"/>
      <c r="D474" s="27"/>
      <c r="E474" s="27"/>
      <c r="F474" s="78"/>
      <c r="G474" s="2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c r="AL474" s="98"/>
      <c r="AM474" s="98"/>
      <c r="AN474" s="98"/>
      <c r="AO474" s="98"/>
    </row>
    <row r="475" ht="43.5" customHeight="1">
      <c r="A475" s="27"/>
      <c r="B475" s="27"/>
      <c r="C475" s="27"/>
      <c r="D475" s="27"/>
      <c r="E475" s="27"/>
      <c r="F475" s="78"/>
      <c r="G475" s="2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c r="AL475" s="98"/>
      <c r="AM475" s="98"/>
      <c r="AN475" s="98"/>
      <c r="AO475" s="98"/>
    </row>
    <row r="476" ht="43.5" customHeight="1">
      <c r="A476" s="27"/>
      <c r="B476" s="27"/>
      <c r="C476" s="27"/>
      <c r="D476" s="27"/>
      <c r="E476" s="27"/>
      <c r="F476" s="78"/>
      <c r="G476" s="2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c r="AL476" s="98"/>
      <c r="AM476" s="98"/>
      <c r="AN476" s="98"/>
      <c r="AO476" s="98"/>
    </row>
    <row r="477" ht="43.5" customHeight="1">
      <c r="A477" s="27"/>
      <c r="B477" s="27"/>
      <c r="C477" s="27"/>
      <c r="D477" s="27"/>
      <c r="E477" s="27"/>
      <c r="F477" s="78"/>
      <c r="G477" s="2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c r="AL477" s="98"/>
      <c r="AM477" s="98"/>
      <c r="AN477" s="98"/>
      <c r="AO477" s="98"/>
    </row>
    <row r="478" ht="43.5" customHeight="1">
      <c r="A478" s="27"/>
      <c r="B478" s="27"/>
      <c r="C478" s="27"/>
      <c r="D478" s="27"/>
      <c r="E478" s="27"/>
      <c r="F478" s="78"/>
      <c r="G478" s="2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c r="AL478" s="98"/>
      <c r="AM478" s="98"/>
      <c r="AN478" s="98"/>
      <c r="AO478" s="98"/>
    </row>
    <row r="479" ht="43.5" customHeight="1">
      <c r="A479" s="27"/>
      <c r="B479" s="27"/>
      <c r="C479" s="27"/>
      <c r="D479" s="27"/>
      <c r="E479" s="27"/>
      <c r="F479" s="78"/>
      <c r="G479" s="2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c r="AL479" s="98"/>
      <c r="AM479" s="98"/>
      <c r="AN479" s="98"/>
      <c r="AO479" s="98"/>
    </row>
    <row r="480" ht="43.5" customHeight="1">
      <c r="A480" s="27"/>
      <c r="B480" s="27"/>
      <c r="C480" s="27"/>
      <c r="D480" s="27"/>
      <c r="E480" s="27"/>
      <c r="F480" s="78"/>
      <c r="G480" s="2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c r="AL480" s="98"/>
      <c r="AM480" s="98"/>
      <c r="AN480" s="98"/>
      <c r="AO480" s="98"/>
    </row>
    <row r="481" ht="43.5" customHeight="1">
      <c r="A481" s="27"/>
      <c r="B481" s="27"/>
      <c r="C481" s="27"/>
      <c r="D481" s="27"/>
      <c r="E481" s="27"/>
      <c r="F481" s="78"/>
      <c r="G481" s="2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c r="AL481" s="98"/>
      <c r="AM481" s="98"/>
      <c r="AN481" s="98"/>
      <c r="AO481" s="98"/>
    </row>
    <row r="482" ht="43.5" customHeight="1">
      <c r="A482" s="27"/>
      <c r="B482" s="27"/>
      <c r="C482" s="27"/>
      <c r="D482" s="27"/>
      <c r="E482" s="27"/>
      <c r="F482" s="78"/>
      <c r="G482" s="2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c r="AL482" s="98"/>
      <c r="AM482" s="98"/>
      <c r="AN482" s="98"/>
      <c r="AO482" s="98"/>
    </row>
    <row r="483" ht="43.5" customHeight="1">
      <c r="A483" s="27"/>
      <c r="B483" s="27"/>
      <c r="C483" s="27"/>
      <c r="D483" s="27"/>
      <c r="E483" s="27"/>
      <c r="F483" s="78"/>
      <c r="G483" s="2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c r="AL483" s="98"/>
      <c r="AM483" s="98"/>
      <c r="AN483" s="98"/>
      <c r="AO483" s="98"/>
    </row>
    <row r="484" ht="43.5" customHeight="1">
      <c r="A484" s="27"/>
      <c r="B484" s="27"/>
      <c r="C484" s="27"/>
      <c r="D484" s="27"/>
      <c r="E484" s="27"/>
      <c r="F484" s="78"/>
      <c r="G484" s="2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c r="AL484" s="98"/>
      <c r="AM484" s="98"/>
      <c r="AN484" s="98"/>
      <c r="AO484" s="98"/>
    </row>
    <row r="485" ht="43.5" customHeight="1">
      <c r="A485" s="27"/>
      <c r="B485" s="27"/>
      <c r="C485" s="27"/>
      <c r="D485" s="27"/>
      <c r="E485" s="27"/>
      <c r="F485" s="78"/>
      <c r="G485" s="2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c r="AL485" s="98"/>
      <c r="AM485" s="98"/>
      <c r="AN485" s="98"/>
      <c r="AO485" s="98"/>
    </row>
    <row r="486" ht="43.5" customHeight="1">
      <c r="A486" s="27"/>
      <c r="B486" s="27"/>
      <c r="C486" s="27"/>
      <c r="D486" s="27"/>
      <c r="E486" s="27"/>
      <c r="F486" s="78"/>
      <c r="G486" s="2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c r="AL486" s="98"/>
      <c r="AM486" s="98"/>
      <c r="AN486" s="98"/>
      <c r="AO486" s="98"/>
    </row>
    <row r="487" ht="43.5" customHeight="1">
      <c r="A487" s="27"/>
      <c r="B487" s="27"/>
      <c r="C487" s="27"/>
      <c r="D487" s="27"/>
      <c r="E487" s="27"/>
      <c r="F487" s="78"/>
      <c r="G487" s="2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c r="AL487" s="98"/>
      <c r="AM487" s="98"/>
      <c r="AN487" s="98"/>
      <c r="AO487" s="98"/>
    </row>
    <row r="488" ht="43.5" customHeight="1">
      <c r="A488" s="27"/>
      <c r="B488" s="27"/>
      <c r="C488" s="27"/>
      <c r="D488" s="27"/>
      <c r="E488" s="27"/>
      <c r="F488" s="78"/>
      <c r="G488" s="2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c r="AL488" s="98"/>
      <c r="AM488" s="98"/>
      <c r="AN488" s="98"/>
      <c r="AO488" s="98"/>
    </row>
    <row r="489" ht="43.5" customHeight="1">
      <c r="A489" s="27"/>
      <c r="B489" s="27"/>
      <c r="C489" s="27"/>
      <c r="D489" s="27"/>
      <c r="E489" s="27"/>
      <c r="F489" s="78"/>
      <c r="G489" s="2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c r="AL489" s="98"/>
      <c r="AM489" s="98"/>
      <c r="AN489" s="98"/>
      <c r="AO489" s="98"/>
    </row>
    <row r="490" ht="43.5" customHeight="1">
      <c r="A490" s="27"/>
      <c r="B490" s="27"/>
      <c r="C490" s="27"/>
      <c r="D490" s="27"/>
      <c r="E490" s="27"/>
      <c r="F490" s="78"/>
      <c r="G490" s="2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c r="AL490" s="98"/>
      <c r="AM490" s="98"/>
      <c r="AN490" s="98"/>
      <c r="AO490" s="98"/>
    </row>
    <row r="491" ht="43.5" customHeight="1">
      <c r="A491" s="27"/>
      <c r="B491" s="27"/>
      <c r="C491" s="27"/>
      <c r="D491" s="27"/>
      <c r="E491" s="27"/>
      <c r="F491" s="78"/>
      <c r="G491" s="2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c r="AL491" s="98"/>
      <c r="AM491" s="98"/>
      <c r="AN491" s="98"/>
      <c r="AO491" s="98"/>
    </row>
    <row r="492" ht="43.5" customHeight="1">
      <c r="A492" s="27"/>
      <c r="B492" s="27"/>
      <c r="C492" s="27"/>
      <c r="D492" s="27"/>
      <c r="E492" s="27"/>
      <c r="F492" s="78"/>
      <c r="G492" s="2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c r="AL492" s="98"/>
      <c r="AM492" s="98"/>
      <c r="AN492" s="98"/>
      <c r="AO492" s="98"/>
    </row>
    <row r="493" ht="43.5" customHeight="1">
      <c r="A493" s="27"/>
      <c r="B493" s="27"/>
      <c r="C493" s="27"/>
      <c r="D493" s="27"/>
      <c r="E493" s="27"/>
      <c r="F493" s="78"/>
      <c r="G493" s="2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c r="AL493" s="98"/>
      <c r="AM493" s="98"/>
      <c r="AN493" s="98"/>
      <c r="AO493" s="98"/>
    </row>
    <row r="494" ht="43.5" customHeight="1">
      <c r="A494" s="27"/>
      <c r="B494" s="27"/>
      <c r="C494" s="27"/>
      <c r="D494" s="27"/>
      <c r="E494" s="27"/>
      <c r="F494" s="78"/>
      <c r="G494" s="2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c r="AL494" s="98"/>
      <c r="AM494" s="98"/>
      <c r="AN494" s="98"/>
      <c r="AO494" s="98"/>
    </row>
    <row r="495" ht="43.5" customHeight="1">
      <c r="A495" s="27"/>
      <c r="B495" s="27"/>
      <c r="C495" s="27"/>
      <c r="D495" s="27"/>
      <c r="E495" s="27"/>
      <c r="F495" s="78"/>
      <c r="G495" s="2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c r="AL495" s="98"/>
      <c r="AM495" s="98"/>
      <c r="AN495" s="98"/>
      <c r="AO495" s="98"/>
    </row>
    <row r="496" ht="43.5" customHeight="1">
      <c r="A496" s="27"/>
      <c r="B496" s="27"/>
      <c r="C496" s="27"/>
      <c r="D496" s="27"/>
      <c r="E496" s="27"/>
      <c r="F496" s="78"/>
      <c r="G496" s="2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c r="AL496" s="98"/>
      <c r="AM496" s="98"/>
      <c r="AN496" s="98"/>
      <c r="AO496" s="98"/>
    </row>
    <row r="497" ht="43.5" customHeight="1">
      <c r="A497" s="27"/>
      <c r="B497" s="27"/>
      <c r="C497" s="27"/>
      <c r="D497" s="27"/>
      <c r="E497" s="27"/>
      <c r="F497" s="78"/>
      <c r="G497" s="2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c r="AL497" s="98"/>
      <c r="AM497" s="98"/>
      <c r="AN497" s="98"/>
      <c r="AO497" s="98"/>
    </row>
    <row r="498" ht="43.5" customHeight="1">
      <c r="A498" s="27"/>
      <c r="B498" s="27"/>
      <c r="C498" s="27"/>
      <c r="D498" s="27"/>
      <c r="E498" s="27"/>
      <c r="F498" s="78"/>
      <c r="G498" s="2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c r="AL498" s="98"/>
      <c r="AM498" s="98"/>
      <c r="AN498" s="98"/>
      <c r="AO498" s="98"/>
    </row>
    <row r="499" ht="43.5" customHeight="1">
      <c r="A499" s="27"/>
      <c r="B499" s="27"/>
      <c r="C499" s="27"/>
      <c r="D499" s="27"/>
      <c r="E499" s="27"/>
      <c r="F499" s="78"/>
      <c r="G499" s="2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c r="AL499" s="98"/>
      <c r="AM499" s="98"/>
      <c r="AN499" s="98"/>
      <c r="AO499" s="98"/>
    </row>
    <row r="500" ht="43.5" customHeight="1">
      <c r="A500" s="27"/>
      <c r="B500" s="27"/>
      <c r="C500" s="27"/>
      <c r="D500" s="27"/>
      <c r="E500" s="27"/>
      <c r="F500" s="78"/>
      <c r="G500" s="2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c r="AL500" s="98"/>
      <c r="AM500" s="98"/>
      <c r="AN500" s="98"/>
      <c r="AO500" s="98"/>
    </row>
    <row r="501" ht="43.5" customHeight="1">
      <c r="A501" s="27"/>
      <c r="B501" s="27"/>
      <c r="C501" s="27"/>
      <c r="D501" s="27"/>
      <c r="E501" s="27"/>
      <c r="F501" s="78"/>
      <c r="G501" s="2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c r="AL501" s="98"/>
      <c r="AM501" s="98"/>
      <c r="AN501" s="98"/>
      <c r="AO501" s="98"/>
    </row>
    <row r="502" ht="43.5" customHeight="1">
      <c r="A502" s="27"/>
      <c r="B502" s="27"/>
      <c r="C502" s="27"/>
      <c r="D502" s="27"/>
      <c r="E502" s="27"/>
      <c r="F502" s="78"/>
      <c r="G502" s="2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c r="AL502" s="98"/>
      <c r="AM502" s="98"/>
      <c r="AN502" s="98"/>
      <c r="AO502" s="98"/>
    </row>
    <row r="503" ht="43.5" customHeight="1">
      <c r="A503" s="27"/>
      <c r="B503" s="27"/>
      <c r="C503" s="27"/>
      <c r="D503" s="27"/>
      <c r="E503" s="27"/>
      <c r="F503" s="78"/>
      <c r="G503" s="2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c r="AL503" s="98"/>
      <c r="AM503" s="98"/>
      <c r="AN503" s="98"/>
      <c r="AO503" s="98"/>
    </row>
    <row r="504" ht="43.5" customHeight="1">
      <c r="A504" s="27"/>
      <c r="B504" s="27"/>
      <c r="C504" s="27"/>
      <c r="D504" s="27"/>
      <c r="E504" s="27"/>
      <c r="F504" s="78"/>
      <c r="G504" s="2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c r="AL504" s="98"/>
      <c r="AM504" s="98"/>
      <c r="AN504" s="98"/>
      <c r="AO504" s="98"/>
    </row>
    <row r="505" ht="43.5" customHeight="1">
      <c r="A505" s="27"/>
      <c r="B505" s="27"/>
      <c r="C505" s="27"/>
      <c r="D505" s="27"/>
      <c r="E505" s="27"/>
      <c r="F505" s="78"/>
      <c r="G505" s="2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c r="AL505" s="98"/>
      <c r="AM505" s="98"/>
      <c r="AN505" s="98"/>
      <c r="AO505" s="98"/>
    </row>
    <row r="506" ht="43.5" customHeight="1">
      <c r="A506" s="27"/>
      <c r="B506" s="27"/>
      <c r="C506" s="27"/>
      <c r="D506" s="27"/>
      <c r="E506" s="27"/>
      <c r="F506" s="78"/>
      <c r="G506" s="2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c r="AL506" s="98"/>
      <c r="AM506" s="98"/>
      <c r="AN506" s="98"/>
      <c r="AO506" s="98"/>
    </row>
    <row r="507" ht="43.5" customHeight="1">
      <c r="A507" s="27"/>
      <c r="B507" s="27"/>
      <c r="C507" s="27"/>
      <c r="D507" s="27"/>
      <c r="E507" s="27"/>
      <c r="F507" s="78"/>
      <c r="G507" s="2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c r="AL507" s="98"/>
      <c r="AM507" s="98"/>
      <c r="AN507" s="98"/>
      <c r="AO507" s="98"/>
    </row>
    <row r="508" ht="43.5" customHeight="1">
      <c r="A508" s="27"/>
      <c r="B508" s="27"/>
      <c r="C508" s="27"/>
      <c r="D508" s="27"/>
      <c r="E508" s="27"/>
      <c r="F508" s="78"/>
      <c r="G508" s="2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c r="AL508" s="98"/>
      <c r="AM508" s="98"/>
      <c r="AN508" s="98"/>
      <c r="AO508" s="98"/>
    </row>
    <row r="509" ht="43.5" customHeight="1">
      <c r="A509" s="27"/>
      <c r="B509" s="27"/>
      <c r="C509" s="27"/>
      <c r="D509" s="27"/>
      <c r="E509" s="27"/>
      <c r="F509" s="78"/>
      <c r="G509" s="2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c r="AL509" s="98"/>
      <c r="AM509" s="98"/>
      <c r="AN509" s="98"/>
      <c r="AO509" s="98"/>
    </row>
    <row r="510" ht="43.5" customHeight="1">
      <c r="A510" s="27"/>
      <c r="B510" s="27"/>
      <c r="C510" s="27"/>
      <c r="D510" s="27"/>
      <c r="E510" s="27"/>
      <c r="F510" s="78"/>
      <c r="G510" s="2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c r="AL510" s="98"/>
      <c r="AM510" s="98"/>
      <c r="AN510" s="98"/>
      <c r="AO510" s="98"/>
    </row>
    <row r="511" ht="43.5" customHeight="1">
      <c r="A511" s="27"/>
      <c r="B511" s="27"/>
      <c r="C511" s="27"/>
      <c r="D511" s="27"/>
      <c r="E511" s="27"/>
      <c r="F511" s="78"/>
      <c r="G511" s="2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c r="AL511" s="98"/>
      <c r="AM511" s="98"/>
      <c r="AN511" s="98"/>
      <c r="AO511" s="98"/>
    </row>
    <row r="512" ht="43.5" customHeight="1">
      <c r="A512" s="27"/>
      <c r="B512" s="27"/>
      <c r="C512" s="27"/>
      <c r="D512" s="27"/>
      <c r="E512" s="27"/>
      <c r="F512" s="78"/>
      <c r="G512" s="2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c r="AL512" s="98"/>
      <c r="AM512" s="98"/>
      <c r="AN512" s="98"/>
      <c r="AO512" s="98"/>
    </row>
    <row r="513" ht="43.5" customHeight="1">
      <c r="A513" s="27"/>
      <c r="B513" s="27"/>
      <c r="C513" s="27"/>
      <c r="D513" s="27"/>
      <c r="E513" s="27"/>
      <c r="F513" s="78"/>
      <c r="G513" s="2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c r="AL513" s="98"/>
      <c r="AM513" s="98"/>
      <c r="AN513" s="98"/>
      <c r="AO513" s="98"/>
    </row>
    <row r="514" ht="43.5" customHeight="1">
      <c r="A514" s="27"/>
      <c r="B514" s="27"/>
      <c r="C514" s="27"/>
      <c r="D514" s="27"/>
      <c r="E514" s="27"/>
      <c r="F514" s="78"/>
      <c r="G514" s="2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c r="AL514" s="98"/>
      <c r="AM514" s="98"/>
      <c r="AN514" s="98"/>
      <c r="AO514" s="98"/>
    </row>
    <row r="515" ht="43.5" customHeight="1">
      <c r="A515" s="27"/>
      <c r="B515" s="27"/>
      <c r="C515" s="27"/>
      <c r="D515" s="27"/>
      <c r="E515" s="27"/>
      <c r="F515" s="78"/>
      <c r="G515" s="2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c r="AL515" s="98"/>
      <c r="AM515" s="98"/>
      <c r="AN515" s="98"/>
      <c r="AO515" s="98"/>
    </row>
    <row r="516" ht="43.5" customHeight="1">
      <c r="A516" s="27"/>
      <c r="B516" s="27"/>
      <c r="C516" s="27"/>
      <c r="D516" s="27"/>
      <c r="E516" s="27"/>
      <c r="F516" s="78"/>
      <c r="G516" s="2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c r="AL516" s="98"/>
      <c r="AM516" s="98"/>
      <c r="AN516" s="98"/>
      <c r="AO516" s="98"/>
    </row>
    <row r="517" ht="43.5" customHeight="1">
      <c r="A517" s="27"/>
      <c r="B517" s="27"/>
      <c r="C517" s="27"/>
      <c r="D517" s="27"/>
      <c r="E517" s="27"/>
      <c r="F517" s="78"/>
      <c r="G517" s="2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c r="AL517" s="98"/>
      <c r="AM517" s="98"/>
      <c r="AN517" s="98"/>
      <c r="AO517" s="98"/>
    </row>
    <row r="518" ht="43.5" customHeight="1">
      <c r="A518" s="27"/>
      <c r="B518" s="27"/>
      <c r="C518" s="27"/>
      <c r="D518" s="27"/>
      <c r="E518" s="27"/>
      <c r="F518" s="78"/>
      <c r="G518" s="2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c r="AL518" s="98"/>
      <c r="AM518" s="98"/>
      <c r="AN518" s="98"/>
      <c r="AO518" s="98"/>
    </row>
    <row r="519" ht="43.5" customHeight="1">
      <c r="A519" s="27"/>
      <c r="B519" s="27"/>
      <c r="C519" s="27"/>
      <c r="D519" s="27"/>
      <c r="E519" s="27"/>
      <c r="F519" s="78"/>
      <c r="G519" s="2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c r="AL519" s="98"/>
      <c r="AM519" s="98"/>
      <c r="AN519" s="98"/>
      <c r="AO519" s="98"/>
    </row>
    <row r="520" ht="43.5" customHeight="1">
      <c r="A520" s="27"/>
      <c r="B520" s="27"/>
      <c r="C520" s="27"/>
      <c r="D520" s="27"/>
      <c r="E520" s="27"/>
      <c r="F520" s="78"/>
      <c r="G520" s="2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c r="AL520" s="98"/>
      <c r="AM520" s="98"/>
      <c r="AN520" s="98"/>
      <c r="AO520" s="98"/>
    </row>
    <row r="521" ht="43.5" customHeight="1">
      <c r="A521" s="27"/>
      <c r="B521" s="27"/>
      <c r="C521" s="27"/>
      <c r="D521" s="27"/>
      <c r="E521" s="27"/>
      <c r="F521" s="78"/>
      <c r="G521" s="2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c r="AL521" s="98"/>
      <c r="AM521" s="98"/>
      <c r="AN521" s="98"/>
      <c r="AO521" s="98"/>
    </row>
    <row r="522" ht="43.5" customHeight="1">
      <c r="A522" s="27"/>
      <c r="B522" s="27"/>
      <c r="C522" s="27"/>
      <c r="D522" s="27"/>
      <c r="E522" s="27"/>
      <c r="F522" s="78"/>
      <c r="G522" s="2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c r="AL522" s="98"/>
      <c r="AM522" s="98"/>
      <c r="AN522" s="98"/>
      <c r="AO522" s="98"/>
    </row>
    <row r="523" ht="43.5" customHeight="1">
      <c r="A523" s="27"/>
      <c r="B523" s="27"/>
      <c r="C523" s="27"/>
      <c r="D523" s="27"/>
      <c r="E523" s="27"/>
      <c r="F523" s="78"/>
      <c r="G523" s="2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c r="AL523" s="98"/>
      <c r="AM523" s="98"/>
      <c r="AN523" s="98"/>
      <c r="AO523" s="98"/>
    </row>
    <row r="524" ht="43.5" customHeight="1">
      <c r="A524" s="27"/>
      <c r="B524" s="27"/>
      <c r="C524" s="27"/>
      <c r="D524" s="27"/>
      <c r="E524" s="27"/>
      <c r="F524" s="78"/>
      <c r="G524" s="2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c r="AL524" s="98"/>
      <c r="AM524" s="98"/>
      <c r="AN524" s="98"/>
      <c r="AO524" s="98"/>
    </row>
    <row r="525" ht="43.5" customHeight="1">
      <c r="A525" s="27"/>
      <c r="B525" s="27"/>
      <c r="C525" s="27"/>
      <c r="D525" s="27"/>
      <c r="E525" s="27"/>
      <c r="F525" s="78"/>
      <c r="G525" s="2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c r="AL525" s="98"/>
      <c r="AM525" s="98"/>
      <c r="AN525" s="98"/>
      <c r="AO525" s="98"/>
    </row>
    <row r="526" ht="43.5" customHeight="1">
      <c r="A526" s="27"/>
      <c r="B526" s="27"/>
      <c r="C526" s="27"/>
      <c r="D526" s="27"/>
      <c r="E526" s="27"/>
      <c r="F526" s="78"/>
      <c r="G526" s="2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c r="AL526" s="98"/>
      <c r="AM526" s="98"/>
      <c r="AN526" s="98"/>
      <c r="AO526" s="98"/>
    </row>
    <row r="527" ht="43.5" customHeight="1">
      <c r="A527" s="27"/>
      <c r="B527" s="27"/>
      <c r="C527" s="27"/>
      <c r="D527" s="27"/>
      <c r="E527" s="27"/>
      <c r="F527" s="78"/>
      <c r="G527" s="2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c r="AL527" s="98"/>
      <c r="AM527" s="98"/>
      <c r="AN527" s="98"/>
      <c r="AO527" s="98"/>
    </row>
    <row r="528" ht="43.5" customHeight="1">
      <c r="A528" s="27"/>
      <c r="B528" s="27"/>
      <c r="C528" s="27"/>
      <c r="D528" s="27"/>
      <c r="E528" s="27"/>
      <c r="F528" s="78"/>
      <c r="G528" s="2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c r="AL528" s="98"/>
      <c r="AM528" s="98"/>
      <c r="AN528" s="98"/>
      <c r="AO528" s="98"/>
    </row>
    <row r="529" ht="43.5" customHeight="1">
      <c r="A529" s="27"/>
      <c r="B529" s="27"/>
      <c r="C529" s="27"/>
      <c r="D529" s="27"/>
      <c r="E529" s="27"/>
      <c r="F529" s="78"/>
      <c r="G529" s="2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c r="AL529" s="98"/>
      <c r="AM529" s="98"/>
      <c r="AN529" s="98"/>
      <c r="AO529" s="98"/>
    </row>
    <row r="530" ht="43.5" customHeight="1">
      <c r="A530" s="27"/>
      <c r="B530" s="27"/>
      <c r="C530" s="27"/>
      <c r="D530" s="27"/>
      <c r="E530" s="27"/>
      <c r="F530" s="78"/>
      <c r="G530" s="2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c r="AL530" s="98"/>
      <c r="AM530" s="98"/>
      <c r="AN530" s="98"/>
      <c r="AO530" s="98"/>
    </row>
    <row r="531" ht="43.5" customHeight="1">
      <c r="A531" s="27"/>
      <c r="B531" s="27"/>
      <c r="C531" s="27"/>
      <c r="D531" s="27"/>
      <c r="E531" s="27"/>
      <c r="F531" s="78"/>
      <c r="G531" s="2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c r="AL531" s="98"/>
      <c r="AM531" s="98"/>
      <c r="AN531" s="98"/>
      <c r="AO531" s="98"/>
    </row>
    <row r="532" ht="43.5" customHeight="1">
      <c r="A532" s="27"/>
      <c r="B532" s="27"/>
      <c r="C532" s="27"/>
      <c r="D532" s="27"/>
      <c r="E532" s="27"/>
      <c r="F532" s="78"/>
      <c r="G532" s="2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c r="AL532" s="98"/>
      <c r="AM532" s="98"/>
      <c r="AN532" s="98"/>
      <c r="AO532" s="98"/>
    </row>
    <row r="533" ht="43.5" customHeight="1">
      <c r="A533" s="27"/>
      <c r="B533" s="27"/>
      <c r="C533" s="27"/>
      <c r="D533" s="27"/>
      <c r="E533" s="27"/>
      <c r="F533" s="78"/>
      <c r="G533" s="2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c r="AL533" s="98"/>
      <c r="AM533" s="98"/>
      <c r="AN533" s="98"/>
      <c r="AO533" s="98"/>
    </row>
    <row r="534" ht="43.5" customHeight="1">
      <c r="A534" s="27"/>
      <c r="B534" s="27"/>
      <c r="C534" s="27"/>
      <c r="D534" s="27"/>
      <c r="E534" s="27"/>
      <c r="F534" s="78"/>
      <c r="G534" s="2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c r="AL534" s="98"/>
      <c r="AM534" s="98"/>
      <c r="AN534" s="98"/>
      <c r="AO534" s="98"/>
    </row>
    <row r="535" ht="43.5" customHeight="1">
      <c r="A535" s="27"/>
      <c r="B535" s="27"/>
      <c r="C535" s="27"/>
      <c r="D535" s="27"/>
      <c r="E535" s="27"/>
      <c r="F535" s="78"/>
      <c r="G535" s="2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c r="AL535" s="98"/>
      <c r="AM535" s="98"/>
      <c r="AN535" s="98"/>
      <c r="AO535" s="98"/>
    </row>
    <row r="536" ht="43.5" customHeight="1">
      <c r="A536" s="27"/>
      <c r="B536" s="27"/>
      <c r="C536" s="27"/>
      <c r="D536" s="27"/>
      <c r="E536" s="27"/>
      <c r="F536" s="78"/>
      <c r="G536" s="2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c r="AL536" s="98"/>
      <c r="AM536" s="98"/>
      <c r="AN536" s="98"/>
      <c r="AO536" s="98"/>
    </row>
    <row r="537" ht="43.5" customHeight="1">
      <c r="A537" s="27"/>
      <c r="B537" s="27"/>
      <c r="C537" s="27"/>
      <c r="D537" s="27"/>
      <c r="E537" s="27"/>
      <c r="F537" s="78"/>
      <c r="G537" s="2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c r="AL537" s="98"/>
      <c r="AM537" s="98"/>
      <c r="AN537" s="98"/>
      <c r="AO537" s="98"/>
    </row>
    <row r="538" ht="43.5" customHeight="1">
      <c r="A538" s="27"/>
      <c r="B538" s="27"/>
      <c r="C538" s="27"/>
      <c r="D538" s="27"/>
      <c r="E538" s="27"/>
      <c r="F538" s="78"/>
      <c r="G538" s="2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c r="AL538" s="98"/>
      <c r="AM538" s="98"/>
      <c r="AN538" s="98"/>
      <c r="AO538" s="98"/>
    </row>
    <row r="539" ht="43.5" customHeight="1">
      <c r="A539" s="27"/>
      <c r="B539" s="27"/>
      <c r="C539" s="27"/>
      <c r="D539" s="27"/>
      <c r="E539" s="27"/>
      <c r="F539" s="78"/>
      <c r="G539" s="2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c r="AL539" s="98"/>
      <c r="AM539" s="98"/>
      <c r="AN539" s="98"/>
      <c r="AO539" s="98"/>
    </row>
    <row r="540" ht="43.5" customHeight="1">
      <c r="A540" s="27"/>
      <c r="B540" s="27"/>
      <c r="C540" s="27"/>
      <c r="D540" s="27"/>
      <c r="E540" s="27"/>
      <c r="F540" s="78"/>
      <c r="G540" s="2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c r="AL540" s="98"/>
      <c r="AM540" s="98"/>
      <c r="AN540" s="98"/>
      <c r="AO540" s="98"/>
    </row>
    <row r="541" ht="43.5" customHeight="1">
      <c r="A541" s="27"/>
      <c r="B541" s="27"/>
      <c r="C541" s="27"/>
      <c r="D541" s="27"/>
      <c r="E541" s="27"/>
      <c r="F541" s="78"/>
      <c r="G541" s="2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c r="AL541" s="98"/>
      <c r="AM541" s="98"/>
      <c r="AN541" s="98"/>
      <c r="AO541" s="98"/>
    </row>
    <row r="542" ht="43.5" customHeight="1">
      <c r="A542" s="27"/>
      <c r="B542" s="27"/>
      <c r="C542" s="27"/>
      <c r="D542" s="27"/>
      <c r="E542" s="27"/>
      <c r="F542" s="78"/>
      <c r="G542" s="2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c r="AL542" s="98"/>
      <c r="AM542" s="98"/>
      <c r="AN542" s="98"/>
      <c r="AO542" s="98"/>
    </row>
    <row r="543" ht="43.5" customHeight="1">
      <c r="A543" s="27"/>
      <c r="B543" s="27"/>
      <c r="C543" s="27"/>
      <c r="D543" s="27"/>
      <c r="E543" s="27"/>
      <c r="F543" s="78"/>
      <c r="G543" s="2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c r="AL543" s="98"/>
      <c r="AM543" s="98"/>
      <c r="AN543" s="98"/>
      <c r="AO543" s="98"/>
    </row>
    <row r="544" ht="43.5" customHeight="1">
      <c r="A544" s="27"/>
      <c r="B544" s="27"/>
      <c r="C544" s="27"/>
      <c r="D544" s="27"/>
      <c r="E544" s="27"/>
      <c r="F544" s="78"/>
      <c r="G544" s="2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c r="AL544" s="98"/>
      <c r="AM544" s="98"/>
      <c r="AN544" s="98"/>
      <c r="AO544" s="98"/>
    </row>
    <row r="545" ht="43.5" customHeight="1">
      <c r="A545" s="27"/>
      <c r="B545" s="27"/>
      <c r="C545" s="27"/>
      <c r="D545" s="27"/>
      <c r="E545" s="27"/>
      <c r="F545" s="78"/>
      <c r="G545" s="2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c r="AL545" s="98"/>
      <c r="AM545" s="98"/>
      <c r="AN545" s="98"/>
      <c r="AO545" s="98"/>
    </row>
    <row r="546" ht="43.5" customHeight="1">
      <c r="A546" s="27"/>
      <c r="B546" s="27"/>
      <c r="C546" s="27"/>
      <c r="D546" s="27"/>
      <c r="E546" s="27"/>
      <c r="F546" s="78"/>
      <c r="G546" s="2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c r="AL546" s="98"/>
      <c r="AM546" s="98"/>
      <c r="AN546" s="98"/>
      <c r="AO546" s="98"/>
    </row>
    <row r="547" ht="43.5" customHeight="1">
      <c r="A547" s="27"/>
      <c r="B547" s="27"/>
      <c r="C547" s="27"/>
      <c r="D547" s="27"/>
      <c r="E547" s="27"/>
      <c r="F547" s="78"/>
      <c r="G547" s="2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c r="AL547" s="98"/>
      <c r="AM547" s="98"/>
      <c r="AN547" s="98"/>
      <c r="AO547" s="98"/>
    </row>
    <row r="548" ht="43.5" customHeight="1">
      <c r="A548" s="27"/>
      <c r="B548" s="27"/>
      <c r="C548" s="27"/>
      <c r="D548" s="27"/>
      <c r="E548" s="27"/>
      <c r="F548" s="78"/>
      <c r="G548" s="2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c r="AL548" s="98"/>
      <c r="AM548" s="98"/>
      <c r="AN548" s="98"/>
      <c r="AO548" s="98"/>
    </row>
    <row r="549" ht="43.5" customHeight="1">
      <c r="A549" s="27"/>
      <c r="B549" s="27"/>
      <c r="C549" s="27"/>
      <c r="D549" s="27"/>
      <c r="E549" s="27"/>
      <c r="F549" s="78"/>
      <c r="G549" s="2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c r="AL549" s="98"/>
      <c r="AM549" s="98"/>
      <c r="AN549" s="98"/>
      <c r="AO549" s="98"/>
    </row>
    <row r="550" ht="43.5" customHeight="1">
      <c r="A550" s="27"/>
      <c r="B550" s="27"/>
      <c r="C550" s="27"/>
      <c r="D550" s="27"/>
      <c r="E550" s="27"/>
      <c r="F550" s="78"/>
      <c r="G550" s="2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c r="AL550" s="98"/>
      <c r="AM550" s="98"/>
      <c r="AN550" s="98"/>
      <c r="AO550" s="98"/>
    </row>
    <row r="551" ht="43.5" customHeight="1">
      <c r="A551" s="27"/>
      <c r="B551" s="27"/>
      <c r="C551" s="27"/>
      <c r="D551" s="27"/>
      <c r="E551" s="27"/>
      <c r="F551" s="78"/>
      <c r="G551" s="2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c r="AL551" s="98"/>
      <c r="AM551" s="98"/>
      <c r="AN551" s="98"/>
      <c r="AO551" s="98"/>
    </row>
    <row r="552" ht="43.5" customHeight="1">
      <c r="A552" s="27"/>
      <c r="B552" s="27"/>
      <c r="C552" s="27"/>
      <c r="D552" s="27"/>
      <c r="E552" s="27"/>
      <c r="F552" s="78"/>
      <c r="G552" s="2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c r="AL552" s="98"/>
      <c r="AM552" s="98"/>
      <c r="AN552" s="98"/>
      <c r="AO552" s="98"/>
    </row>
    <row r="553" ht="43.5" customHeight="1">
      <c r="A553" s="27"/>
      <c r="B553" s="27"/>
      <c r="C553" s="27"/>
      <c r="D553" s="27"/>
      <c r="E553" s="27"/>
      <c r="F553" s="78"/>
      <c r="G553" s="2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c r="AL553" s="98"/>
      <c r="AM553" s="98"/>
      <c r="AN553" s="98"/>
      <c r="AO553" s="98"/>
    </row>
    <row r="554" ht="43.5" customHeight="1">
      <c r="A554" s="27"/>
      <c r="B554" s="27"/>
      <c r="C554" s="27"/>
      <c r="D554" s="27"/>
      <c r="E554" s="27"/>
      <c r="F554" s="78"/>
      <c r="G554" s="2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c r="AL554" s="98"/>
      <c r="AM554" s="98"/>
      <c r="AN554" s="98"/>
      <c r="AO554" s="98"/>
    </row>
    <row r="555" ht="43.5" customHeight="1">
      <c r="A555" s="27"/>
      <c r="B555" s="27"/>
      <c r="C555" s="27"/>
      <c r="D555" s="27"/>
      <c r="E555" s="27"/>
      <c r="F555" s="78"/>
      <c r="G555" s="2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c r="AL555" s="98"/>
      <c r="AM555" s="98"/>
      <c r="AN555" s="98"/>
      <c r="AO555" s="98"/>
    </row>
    <row r="556" ht="43.5" customHeight="1">
      <c r="A556" s="27"/>
      <c r="B556" s="27"/>
      <c r="C556" s="27"/>
      <c r="D556" s="27"/>
      <c r="E556" s="27"/>
      <c r="F556" s="78"/>
      <c r="G556" s="2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c r="AL556" s="98"/>
      <c r="AM556" s="98"/>
      <c r="AN556" s="98"/>
      <c r="AO556" s="98"/>
    </row>
    <row r="557" ht="43.5" customHeight="1">
      <c r="A557" s="27"/>
      <c r="B557" s="27"/>
      <c r="C557" s="27"/>
      <c r="D557" s="27"/>
      <c r="E557" s="27"/>
      <c r="F557" s="78"/>
      <c r="G557" s="2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c r="AL557" s="98"/>
      <c r="AM557" s="98"/>
      <c r="AN557" s="98"/>
      <c r="AO557" s="98"/>
    </row>
    <row r="558" ht="43.5" customHeight="1">
      <c r="A558" s="27"/>
      <c r="B558" s="27"/>
      <c r="C558" s="27"/>
      <c r="D558" s="27"/>
      <c r="E558" s="27"/>
      <c r="F558" s="78"/>
      <c r="G558" s="2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c r="AL558" s="98"/>
      <c r="AM558" s="98"/>
      <c r="AN558" s="98"/>
      <c r="AO558" s="98"/>
    </row>
    <row r="559" ht="43.5" customHeight="1">
      <c r="A559" s="27"/>
      <c r="B559" s="27"/>
      <c r="C559" s="27"/>
      <c r="D559" s="27"/>
      <c r="E559" s="27"/>
      <c r="F559" s="78"/>
      <c r="G559" s="2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c r="AL559" s="98"/>
      <c r="AM559" s="98"/>
      <c r="AN559" s="98"/>
      <c r="AO559" s="98"/>
    </row>
    <row r="560" ht="43.5" customHeight="1">
      <c r="A560" s="27"/>
      <c r="B560" s="27"/>
      <c r="C560" s="27"/>
      <c r="D560" s="27"/>
      <c r="E560" s="27"/>
      <c r="F560" s="78"/>
      <c r="G560" s="2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c r="AL560" s="98"/>
      <c r="AM560" s="98"/>
      <c r="AN560" s="98"/>
      <c r="AO560" s="98"/>
    </row>
    <row r="561" ht="43.5" customHeight="1">
      <c r="A561" s="27"/>
      <c r="B561" s="27"/>
      <c r="C561" s="27"/>
      <c r="D561" s="27"/>
      <c r="E561" s="27"/>
      <c r="F561" s="78"/>
      <c r="G561" s="2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c r="AL561" s="98"/>
      <c r="AM561" s="98"/>
      <c r="AN561" s="98"/>
      <c r="AO561" s="98"/>
    </row>
    <row r="562" ht="43.5" customHeight="1">
      <c r="A562" s="27"/>
      <c r="B562" s="27"/>
      <c r="C562" s="27"/>
      <c r="D562" s="27"/>
      <c r="E562" s="27"/>
      <c r="F562" s="78"/>
      <c r="G562" s="2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c r="AL562" s="98"/>
      <c r="AM562" s="98"/>
      <c r="AN562" s="98"/>
      <c r="AO562" s="98"/>
    </row>
    <row r="563" ht="43.5" customHeight="1">
      <c r="A563" s="27"/>
      <c r="B563" s="27"/>
      <c r="C563" s="27"/>
      <c r="D563" s="27"/>
      <c r="E563" s="27"/>
      <c r="F563" s="78"/>
      <c r="G563" s="2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c r="AL563" s="98"/>
      <c r="AM563" s="98"/>
      <c r="AN563" s="98"/>
      <c r="AO563" s="98"/>
    </row>
    <row r="564" ht="43.5" customHeight="1">
      <c r="A564" s="27"/>
      <c r="B564" s="27"/>
      <c r="C564" s="27"/>
      <c r="D564" s="27"/>
      <c r="E564" s="27"/>
      <c r="F564" s="78"/>
      <c r="G564" s="2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c r="AL564" s="98"/>
      <c r="AM564" s="98"/>
      <c r="AN564" s="98"/>
      <c r="AO564" s="98"/>
    </row>
    <row r="565" ht="43.5" customHeight="1">
      <c r="A565" s="27"/>
      <c r="B565" s="27"/>
      <c r="C565" s="27"/>
      <c r="D565" s="27"/>
      <c r="E565" s="27"/>
      <c r="F565" s="78"/>
      <c r="G565" s="2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c r="AL565" s="98"/>
      <c r="AM565" s="98"/>
      <c r="AN565" s="98"/>
      <c r="AO565" s="98"/>
    </row>
    <row r="566" ht="43.5" customHeight="1">
      <c r="A566" s="27"/>
      <c r="B566" s="27"/>
      <c r="C566" s="27"/>
      <c r="D566" s="27"/>
      <c r="E566" s="27"/>
      <c r="F566" s="78"/>
      <c r="G566" s="2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c r="AL566" s="98"/>
      <c r="AM566" s="98"/>
      <c r="AN566" s="98"/>
      <c r="AO566" s="98"/>
    </row>
    <row r="567" ht="43.5" customHeight="1">
      <c r="A567" s="27"/>
      <c r="B567" s="27"/>
      <c r="C567" s="27"/>
      <c r="D567" s="27"/>
      <c r="E567" s="27"/>
      <c r="F567" s="78"/>
      <c r="G567" s="2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c r="AL567" s="98"/>
      <c r="AM567" s="98"/>
      <c r="AN567" s="98"/>
      <c r="AO567" s="98"/>
    </row>
    <row r="568" ht="43.5" customHeight="1">
      <c r="A568" s="27"/>
      <c r="B568" s="27"/>
      <c r="C568" s="27"/>
      <c r="D568" s="27"/>
      <c r="E568" s="27"/>
      <c r="F568" s="78"/>
      <c r="G568" s="2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c r="AL568" s="98"/>
      <c r="AM568" s="98"/>
      <c r="AN568" s="98"/>
      <c r="AO568" s="98"/>
    </row>
    <row r="569" ht="43.5" customHeight="1">
      <c r="A569" s="27"/>
      <c r="B569" s="27"/>
      <c r="C569" s="27"/>
      <c r="D569" s="27"/>
      <c r="E569" s="27"/>
      <c r="F569" s="78"/>
      <c r="G569" s="2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c r="AL569" s="98"/>
      <c r="AM569" s="98"/>
      <c r="AN569" s="98"/>
      <c r="AO569" s="98"/>
    </row>
    <row r="570" ht="43.5" customHeight="1">
      <c r="A570" s="27"/>
      <c r="B570" s="27"/>
      <c r="C570" s="27"/>
      <c r="D570" s="27"/>
      <c r="E570" s="27"/>
      <c r="F570" s="78"/>
      <c r="G570" s="2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c r="AL570" s="98"/>
      <c r="AM570" s="98"/>
      <c r="AN570" s="98"/>
      <c r="AO570" s="98"/>
    </row>
    <row r="571" ht="43.5" customHeight="1">
      <c r="A571" s="27"/>
      <c r="B571" s="27"/>
      <c r="C571" s="27"/>
      <c r="D571" s="27"/>
      <c r="E571" s="27"/>
      <c r="F571" s="78"/>
      <c r="G571" s="2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c r="AL571" s="98"/>
      <c r="AM571" s="98"/>
      <c r="AN571" s="98"/>
      <c r="AO571" s="98"/>
    </row>
    <row r="572" ht="43.5" customHeight="1">
      <c r="A572" s="27"/>
      <c r="B572" s="27"/>
      <c r="C572" s="27"/>
      <c r="D572" s="27"/>
      <c r="E572" s="27"/>
      <c r="F572" s="78"/>
      <c r="G572" s="2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c r="AL572" s="98"/>
      <c r="AM572" s="98"/>
      <c r="AN572" s="98"/>
      <c r="AO572" s="98"/>
    </row>
    <row r="573" ht="43.5" customHeight="1">
      <c r="A573" s="27"/>
      <c r="B573" s="27"/>
      <c r="C573" s="27"/>
      <c r="D573" s="27"/>
      <c r="E573" s="27"/>
      <c r="F573" s="78"/>
      <c r="G573" s="2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c r="AL573" s="98"/>
      <c r="AM573" s="98"/>
      <c r="AN573" s="98"/>
      <c r="AO573" s="98"/>
    </row>
    <row r="574" ht="43.5" customHeight="1">
      <c r="A574" s="27"/>
      <c r="B574" s="27"/>
      <c r="C574" s="27"/>
      <c r="D574" s="27"/>
      <c r="E574" s="27"/>
      <c r="F574" s="78"/>
      <c r="G574" s="2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c r="AL574" s="98"/>
      <c r="AM574" s="98"/>
      <c r="AN574" s="98"/>
      <c r="AO574" s="98"/>
    </row>
    <row r="575" ht="43.5" customHeight="1">
      <c r="A575" s="27"/>
      <c r="B575" s="27"/>
      <c r="C575" s="27"/>
      <c r="D575" s="27"/>
      <c r="E575" s="27"/>
      <c r="F575" s="78"/>
      <c r="G575" s="2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c r="AL575" s="98"/>
      <c r="AM575" s="98"/>
      <c r="AN575" s="98"/>
      <c r="AO575" s="98"/>
    </row>
    <row r="576" ht="43.5" customHeight="1">
      <c r="A576" s="27"/>
      <c r="B576" s="27"/>
      <c r="C576" s="27"/>
      <c r="D576" s="27"/>
      <c r="E576" s="27"/>
      <c r="F576" s="78"/>
      <c r="G576" s="2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c r="AL576" s="98"/>
      <c r="AM576" s="98"/>
      <c r="AN576" s="98"/>
      <c r="AO576" s="98"/>
    </row>
    <row r="577" ht="43.5" customHeight="1">
      <c r="A577" s="27"/>
      <c r="B577" s="27"/>
      <c r="C577" s="27"/>
      <c r="D577" s="27"/>
      <c r="E577" s="27"/>
      <c r="F577" s="78"/>
      <c r="G577" s="2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c r="AL577" s="98"/>
      <c r="AM577" s="98"/>
      <c r="AN577" s="98"/>
      <c r="AO577" s="98"/>
    </row>
    <row r="578" ht="43.5" customHeight="1">
      <c r="A578" s="27"/>
      <c r="B578" s="27"/>
      <c r="C578" s="27"/>
      <c r="D578" s="27"/>
      <c r="E578" s="27"/>
      <c r="F578" s="78"/>
      <c r="G578" s="2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c r="AL578" s="98"/>
      <c r="AM578" s="98"/>
      <c r="AN578" s="98"/>
      <c r="AO578" s="98"/>
    </row>
    <row r="579" ht="43.5" customHeight="1">
      <c r="A579" s="27"/>
      <c r="B579" s="27"/>
      <c r="C579" s="27"/>
      <c r="D579" s="27"/>
      <c r="E579" s="27"/>
      <c r="F579" s="78"/>
      <c r="G579" s="2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c r="AL579" s="98"/>
      <c r="AM579" s="98"/>
      <c r="AN579" s="98"/>
      <c r="AO579" s="98"/>
    </row>
    <row r="580" ht="43.5" customHeight="1">
      <c r="A580" s="27"/>
      <c r="B580" s="27"/>
      <c r="C580" s="27"/>
      <c r="D580" s="27"/>
      <c r="E580" s="27"/>
      <c r="F580" s="78"/>
      <c r="G580" s="2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c r="AL580" s="98"/>
      <c r="AM580" s="98"/>
      <c r="AN580" s="98"/>
      <c r="AO580" s="98"/>
    </row>
    <row r="581" ht="43.5" customHeight="1">
      <c r="A581" s="27"/>
      <c r="B581" s="27"/>
      <c r="C581" s="27"/>
      <c r="D581" s="27"/>
      <c r="E581" s="27"/>
      <c r="F581" s="78"/>
      <c r="G581" s="2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c r="AL581" s="98"/>
      <c r="AM581" s="98"/>
      <c r="AN581" s="98"/>
      <c r="AO581" s="98"/>
    </row>
    <row r="582" ht="43.5" customHeight="1">
      <c r="A582" s="27"/>
      <c r="B582" s="27"/>
      <c r="C582" s="27"/>
      <c r="D582" s="27"/>
      <c r="E582" s="27"/>
      <c r="F582" s="78"/>
      <c r="G582" s="2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c r="AL582" s="98"/>
      <c r="AM582" s="98"/>
      <c r="AN582" s="98"/>
      <c r="AO582" s="98"/>
    </row>
    <row r="583" ht="43.5" customHeight="1">
      <c r="A583" s="27"/>
      <c r="B583" s="27"/>
      <c r="C583" s="27"/>
      <c r="D583" s="27"/>
      <c r="E583" s="27"/>
      <c r="F583" s="78"/>
      <c r="G583" s="2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c r="AL583" s="98"/>
      <c r="AM583" s="98"/>
      <c r="AN583" s="98"/>
      <c r="AO583" s="98"/>
    </row>
    <row r="584" ht="43.5" customHeight="1">
      <c r="A584" s="27"/>
      <c r="B584" s="27"/>
      <c r="C584" s="27"/>
      <c r="D584" s="27"/>
      <c r="E584" s="27"/>
      <c r="F584" s="78"/>
      <c r="G584" s="2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c r="AL584" s="98"/>
      <c r="AM584" s="98"/>
      <c r="AN584" s="98"/>
      <c r="AO584" s="98"/>
    </row>
    <row r="585" ht="43.5" customHeight="1">
      <c r="A585" s="27"/>
      <c r="B585" s="27"/>
      <c r="C585" s="27"/>
      <c r="D585" s="27"/>
      <c r="E585" s="27"/>
      <c r="F585" s="78"/>
      <c r="G585" s="2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c r="AL585" s="98"/>
      <c r="AM585" s="98"/>
      <c r="AN585" s="98"/>
      <c r="AO585" s="98"/>
    </row>
    <row r="586" ht="43.5" customHeight="1">
      <c r="A586" s="27"/>
      <c r="B586" s="27"/>
      <c r="C586" s="27"/>
      <c r="D586" s="27"/>
      <c r="E586" s="27"/>
      <c r="F586" s="78"/>
      <c r="G586" s="2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c r="AL586" s="98"/>
      <c r="AM586" s="98"/>
      <c r="AN586" s="98"/>
      <c r="AO586" s="98"/>
    </row>
    <row r="587" ht="43.5" customHeight="1">
      <c r="A587" s="27"/>
      <c r="B587" s="27"/>
      <c r="C587" s="27"/>
      <c r="D587" s="27"/>
      <c r="E587" s="27"/>
      <c r="F587" s="78"/>
      <c r="G587" s="2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c r="AL587" s="98"/>
      <c r="AM587" s="98"/>
      <c r="AN587" s="98"/>
      <c r="AO587" s="98"/>
    </row>
    <row r="588" ht="43.5" customHeight="1">
      <c r="A588" s="27"/>
      <c r="B588" s="27"/>
      <c r="C588" s="27"/>
      <c r="D588" s="27"/>
      <c r="E588" s="27"/>
      <c r="F588" s="78"/>
      <c r="G588" s="2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c r="AL588" s="98"/>
      <c r="AM588" s="98"/>
      <c r="AN588" s="98"/>
      <c r="AO588" s="98"/>
    </row>
    <row r="589" ht="43.5" customHeight="1">
      <c r="A589" s="27"/>
      <c r="B589" s="27"/>
      <c r="C589" s="27"/>
      <c r="D589" s="27"/>
      <c r="E589" s="27"/>
      <c r="F589" s="78"/>
      <c r="G589" s="2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c r="AL589" s="98"/>
      <c r="AM589" s="98"/>
      <c r="AN589" s="98"/>
      <c r="AO589" s="98"/>
    </row>
    <row r="590" ht="43.5" customHeight="1">
      <c r="A590" s="27"/>
      <c r="B590" s="27"/>
      <c r="C590" s="27"/>
      <c r="D590" s="27"/>
      <c r="E590" s="27"/>
      <c r="F590" s="78"/>
      <c r="G590" s="2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c r="AL590" s="98"/>
      <c r="AM590" s="98"/>
      <c r="AN590" s="98"/>
      <c r="AO590" s="98"/>
    </row>
    <row r="591" ht="43.5" customHeight="1">
      <c r="A591" s="27"/>
      <c r="B591" s="27"/>
      <c r="C591" s="27"/>
      <c r="D591" s="27"/>
      <c r="E591" s="27"/>
      <c r="F591" s="78"/>
      <c r="G591" s="2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c r="AL591" s="98"/>
      <c r="AM591" s="98"/>
      <c r="AN591" s="98"/>
      <c r="AO591" s="98"/>
    </row>
    <row r="592" ht="43.5" customHeight="1">
      <c r="A592" s="27"/>
      <c r="B592" s="27"/>
      <c r="C592" s="27"/>
      <c r="D592" s="27"/>
      <c r="E592" s="27"/>
      <c r="F592" s="78"/>
      <c r="G592" s="2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c r="AL592" s="98"/>
      <c r="AM592" s="98"/>
      <c r="AN592" s="98"/>
      <c r="AO592" s="98"/>
    </row>
    <row r="593" ht="43.5" customHeight="1">
      <c r="A593" s="27"/>
      <c r="B593" s="27"/>
      <c r="C593" s="27"/>
      <c r="D593" s="27"/>
      <c r="E593" s="27"/>
      <c r="F593" s="78"/>
      <c r="G593" s="2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c r="AL593" s="98"/>
      <c r="AM593" s="98"/>
      <c r="AN593" s="98"/>
      <c r="AO593" s="98"/>
    </row>
    <row r="594" ht="43.5" customHeight="1">
      <c r="A594" s="27"/>
      <c r="B594" s="27"/>
      <c r="C594" s="27"/>
      <c r="D594" s="27"/>
      <c r="E594" s="27"/>
      <c r="F594" s="78"/>
      <c r="G594" s="2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c r="AL594" s="98"/>
      <c r="AM594" s="98"/>
      <c r="AN594" s="98"/>
      <c r="AO594" s="98"/>
    </row>
    <row r="595" ht="43.5" customHeight="1">
      <c r="A595" s="27"/>
      <c r="B595" s="27"/>
      <c r="C595" s="27"/>
      <c r="D595" s="27"/>
      <c r="E595" s="27"/>
      <c r="F595" s="78"/>
      <c r="G595" s="2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c r="AL595" s="98"/>
      <c r="AM595" s="98"/>
      <c r="AN595" s="98"/>
      <c r="AO595" s="98"/>
    </row>
    <row r="596" ht="43.5" customHeight="1">
      <c r="A596" s="27"/>
      <c r="B596" s="27"/>
      <c r="C596" s="27"/>
      <c r="D596" s="27"/>
      <c r="E596" s="27"/>
      <c r="F596" s="78"/>
      <c r="G596" s="2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c r="AL596" s="98"/>
      <c r="AM596" s="98"/>
      <c r="AN596" s="98"/>
      <c r="AO596" s="98"/>
    </row>
    <row r="597" ht="43.5" customHeight="1">
      <c r="A597" s="27"/>
      <c r="B597" s="27"/>
      <c r="C597" s="27"/>
      <c r="D597" s="27"/>
      <c r="E597" s="27"/>
      <c r="F597" s="78"/>
      <c r="G597" s="2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c r="AL597" s="98"/>
      <c r="AM597" s="98"/>
      <c r="AN597" s="98"/>
      <c r="AO597" s="98"/>
    </row>
    <row r="598" ht="43.5" customHeight="1">
      <c r="A598" s="27"/>
      <c r="B598" s="27"/>
      <c r="C598" s="27"/>
      <c r="D598" s="27"/>
      <c r="E598" s="27"/>
      <c r="F598" s="78"/>
      <c r="G598" s="2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c r="AL598" s="98"/>
      <c r="AM598" s="98"/>
      <c r="AN598" s="98"/>
      <c r="AO598" s="98"/>
    </row>
    <row r="599" ht="43.5" customHeight="1">
      <c r="A599" s="27"/>
      <c r="B599" s="27"/>
      <c r="C599" s="27"/>
      <c r="D599" s="27"/>
      <c r="E599" s="27"/>
      <c r="F599" s="78"/>
      <c r="G599" s="2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c r="AL599" s="98"/>
      <c r="AM599" s="98"/>
      <c r="AN599" s="98"/>
      <c r="AO599" s="98"/>
    </row>
    <row r="600" ht="43.5" customHeight="1">
      <c r="A600" s="27"/>
      <c r="B600" s="27"/>
      <c r="C600" s="27"/>
      <c r="D600" s="27"/>
      <c r="E600" s="27"/>
      <c r="F600" s="78"/>
      <c r="G600" s="2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c r="AL600" s="98"/>
      <c r="AM600" s="98"/>
      <c r="AN600" s="98"/>
      <c r="AO600" s="98"/>
    </row>
    <row r="601" ht="43.5" customHeight="1">
      <c r="A601" s="27"/>
      <c r="B601" s="27"/>
      <c r="C601" s="27"/>
      <c r="D601" s="27"/>
      <c r="E601" s="27"/>
      <c r="F601" s="78"/>
      <c r="G601" s="2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c r="AL601" s="98"/>
      <c r="AM601" s="98"/>
      <c r="AN601" s="98"/>
      <c r="AO601" s="98"/>
    </row>
    <row r="602" ht="43.5" customHeight="1">
      <c r="A602" s="27"/>
      <c r="B602" s="27"/>
      <c r="C602" s="27"/>
      <c r="D602" s="27"/>
      <c r="E602" s="27"/>
      <c r="F602" s="78"/>
      <c r="G602" s="2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c r="AL602" s="98"/>
      <c r="AM602" s="98"/>
      <c r="AN602" s="98"/>
      <c r="AO602" s="98"/>
    </row>
    <row r="603" ht="43.5" customHeight="1">
      <c r="A603" s="27"/>
      <c r="B603" s="27"/>
      <c r="C603" s="27"/>
      <c r="D603" s="27"/>
      <c r="E603" s="27"/>
      <c r="F603" s="78"/>
      <c r="G603" s="2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c r="AL603" s="98"/>
      <c r="AM603" s="98"/>
      <c r="AN603" s="98"/>
      <c r="AO603" s="98"/>
    </row>
    <row r="604" ht="43.5" customHeight="1">
      <c r="A604" s="27"/>
      <c r="B604" s="27"/>
      <c r="C604" s="27"/>
      <c r="D604" s="27"/>
      <c r="E604" s="27"/>
      <c r="F604" s="78"/>
      <c r="G604" s="2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c r="AL604" s="98"/>
      <c r="AM604" s="98"/>
      <c r="AN604" s="98"/>
      <c r="AO604" s="98"/>
    </row>
    <row r="605" ht="43.5" customHeight="1">
      <c r="A605" s="27"/>
      <c r="B605" s="27"/>
      <c r="C605" s="27"/>
      <c r="D605" s="27"/>
      <c r="E605" s="27"/>
      <c r="F605" s="78"/>
      <c r="G605" s="2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c r="AL605" s="98"/>
      <c r="AM605" s="98"/>
      <c r="AN605" s="98"/>
      <c r="AO605" s="98"/>
    </row>
    <row r="606" ht="43.5" customHeight="1">
      <c r="A606" s="27"/>
      <c r="B606" s="27"/>
      <c r="C606" s="27"/>
      <c r="D606" s="27"/>
      <c r="E606" s="27"/>
      <c r="F606" s="78"/>
      <c r="G606" s="2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c r="AL606" s="98"/>
      <c r="AM606" s="98"/>
      <c r="AN606" s="98"/>
      <c r="AO606" s="98"/>
    </row>
    <row r="607" ht="43.5" customHeight="1">
      <c r="A607" s="27"/>
      <c r="B607" s="27"/>
      <c r="C607" s="27"/>
      <c r="D607" s="27"/>
      <c r="E607" s="27"/>
      <c r="F607" s="78"/>
      <c r="G607" s="2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c r="AL607" s="98"/>
      <c r="AM607" s="98"/>
      <c r="AN607" s="98"/>
      <c r="AO607" s="98"/>
    </row>
    <row r="608" ht="43.5" customHeight="1">
      <c r="A608" s="27"/>
      <c r="B608" s="27"/>
      <c r="C608" s="27"/>
      <c r="D608" s="27"/>
      <c r="E608" s="27"/>
      <c r="F608" s="78"/>
      <c r="G608" s="2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c r="AL608" s="98"/>
      <c r="AM608" s="98"/>
      <c r="AN608" s="98"/>
      <c r="AO608" s="98"/>
    </row>
    <row r="609" ht="43.5" customHeight="1">
      <c r="A609" s="27"/>
      <c r="B609" s="27"/>
      <c r="C609" s="27"/>
      <c r="D609" s="27"/>
      <c r="E609" s="27"/>
      <c r="F609" s="78"/>
      <c r="G609" s="2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c r="AL609" s="98"/>
      <c r="AM609" s="98"/>
      <c r="AN609" s="98"/>
      <c r="AO609" s="98"/>
    </row>
    <row r="610" ht="43.5" customHeight="1">
      <c r="A610" s="27"/>
      <c r="B610" s="27"/>
      <c r="C610" s="27"/>
      <c r="D610" s="27"/>
      <c r="E610" s="27"/>
      <c r="F610" s="78"/>
      <c r="G610" s="2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c r="AL610" s="98"/>
      <c r="AM610" s="98"/>
      <c r="AN610" s="98"/>
      <c r="AO610" s="98"/>
    </row>
    <row r="611" ht="43.5" customHeight="1">
      <c r="A611" s="27"/>
      <c r="B611" s="27"/>
      <c r="C611" s="27"/>
      <c r="D611" s="27"/>
      <c r="E611" s="27"/>
      <c r="F611" s="78"/>
      <c r="G611" s="2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c r="AL611" s="98"/>
      <c r="AM611" s="98"/>
      <c r="AN611" s="98"/>
      <c r="AO611" s="98"/>
    </row>
    <row r="612" ht="43.5" customHeight="1">
      <c r="A612" s="27"/>
      <c r="B612" s="27"/>
      <c r="C612" s="27"/>
      <c r="D612" s="27"/>
      <c r="E612" s="27"/>
      <c r="F612" s="78"/>
      <c r="G612" s="2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c r="AL612" s="98"/>
      <c r="AM612" s="98"/>
      <c r="AN612" s="98"/>
      <c r="AO612" s="98"/>
    </row>
    <row r="613" ht="43.5" customHeight="1">
      <c r="A613" s="27"/>
      <c r="B613" s="27"/>
      <c r="C613" s="27"/>
      <c r="D613" s="27"/>
      <c r="E613" s="27"/>
      <c r="F613" s="78"/>
      <c r="G613" s="2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c r="AL613" s="98"/>
      <c r="AM613" s="98"/>
      <c r="AN613" s="98"/>
      <c r="AO613" s="98"/>
    </row>
    <row r="614" ht="43.5" customHeight="1">
      <c r="A614" s="27"/>
      <c r="B614" s="27"/>
      <c r="C614" s="27"/>
      <c r="D614" s="27"/>
      <c r="E614" s="27"/>
      <c r="F614" s="78"/>
      <c r="G614" s="2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c r="AL614" s="98"/>
      <c r="AM614" s="98"/>
      <c r="AN614" s="98"/>
      <c r="AO614" s="98"/>
    </row>
    <row r="615" ht="43.5" customHeight="1">
      <c r="A615" s="27"/>
      <c r="B615" s="27"/>
      <c r="C615" s="27"/>
      <c r="D615" s="27"/>
      <c r="E615" s="27"/>
      <c r="F615" s="78"/>
      <c r="G615" s="2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c r="AL615" s="98"/>
      <c r="AM615" s="98"/>
      <c r="AN615" s="98"/>
      <c r="AO615" s="98"/>
    </row>
    <row r="616" ht="43.5" customHeight="1">
      <c r="A616" s="27"/>
      <c r="B616" s="27"/>
      <c r="C616" s="27"/>
      <c r="D616" s="27"/>
      <c r="E616" s="27"/>
      <c r="F616" s="78"/>
      <c r="G616" s="2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c r="AL616" s="98"/>
      <c r="AM616" s="98"/>
      <c r="AN616" s="98"/>
      <c r="AO616" s="98"/>
    </row>
    <row r="617" ht="43.5" customHeight="1">
      <c r="A617" s="27"/>
      <c r="B617" s="27"/>
      <c r="C617" s="27"/>
      <c r="D617" s="27"/>
      <c r="E617" s="27"/>
      <c r="F617" s="78"/>
      <c r="G617" s="2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c r="AL617" s="98"/>
      <c r="AM617" s="98"/>
      <c r="AN617" s="98"/>
      <c r="AO617" s="98"/>
    </row>
    <row r="618" ht="43.5" customHeight="1">
      <c r="A618" s="27"/>
      <c r="B618" s="27"/>
      <c r="C618" s="27"/>
      <c r="D618" s="27"/>
      <c r="E618" s="27"/>
      <c r="F618" s="78"/>
      <c r="G618" s="2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c r="AL618" s="98"/>
      <c r="AM618" s="98"/>
      <c r="AN618" s="98"/>
      <c r="AO618" s="98"/>
    </row>
    <row r="619" ht="43.5" customHeight="1">
      <c r="A619" s="27"/>
      <c r="B619" s="27"/>
      <c r="C619" s="27"/>
      <c r="D619" s="27"/>
      <c r="E619" s="27"/>
      <c r="F619" s="78"/>
      <c r="G619" s="2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c r="AL619" s="98"/>
      <c r="AM619" s="98"/>
      <c r="AN619" s="98"/>
      <c r="AO619" s="98"/>
    </row>
    <row r="620" ht="43.5" customHeight="1">
      <c r="A620" s="27"/>
      <c r="B620" s="27"/>
      <c r="C620" s="27"/>
      <c r="D620" s="27"/>
      <c r="E620" s="27"/>
      <c r="F620" s="78"/>
      <c r="G620" s="2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c r="AL620" s="98"/>
      <c r="AM620" s="98"/>
      <c r="AN620" s="98"/>
      <c r="AO620" s="98"/>
    </row>
    <row r="621" ht="43.5" customHeight="1">
      <c r="A621" s="27"/>
      <c r="B621" s="27"/>
      <c r="C621" s="27"/>
      <c r="D621" s="27"/>
      <c r="E621" s="27"/>
      <c r="F621" s="78"/>
      <c r="G621" s="2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c r="AL621" s="98"/>
      <c r="AM621" s="98"/>
      <c r="AN621" s="98"/>
      <c r="AO621" s="98"/>
    </row>
    <row r="622" ht="43.5" customHeight="1">
      <c r="A622" s="27"/>
      <c r="B622" s="27"/>
      <c r="C622" s="27"/>
      <c r="D622" s="27"/>
      <c r="E622" s="27"/>
      <c r="F622" s="78"/>
      <c r="G622" s="2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c r="AL622" s="98"/>
      <c r="AM622" s="98"/>
      <c r="AN622" s="98"/>
      <c r="AO622" s="98"/>
    </row>
    <row r="623" ht="43.5" customHeight="1">
      <c r="A623" s="27"/>
      <c r="B623" s="27"/>
      <c r="C623" s="27"/>
      <c r="D623" s="27"/>
      <c r="E623" s="27"/>
      <c r="F623" s="78"/>
      <c r="G623" s="2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c r="AL623" s="98"/>
      <c r="AM623" s="98"/>
      <c r="AN623" s="98"/>
      <c r="AO623" s="98"/>
    </row>
    <row r="624" ht="43.5" customHeight="1">
      <c r="A624" s="27"/>
      <c r="B624" s="27"/>
      <c r="C624" s="27"/>
      <c r="D624" s="27"/>
      <c r="E624" s="27"/>
      <c r="F624" s="78"/>
      <c r="G624" s="2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c r="AL624" s="98"/>
      <c r="AM624" s="98"/>
      <c r="AN624" s="98"/>
      <c r="AO624" s="98"/>
    </row>
    <row r="625" ht="43.5" customHeight="1">
      <c r="A625" s="27"/>
      <c r="B625" s="27"/>
      <c r="C625" s="27"/>
      <c r="D625" s="27"/>
      <c r="E625" s="27"/>
      <c r="F625" s="78"/>
      <c r="G625" s="2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c r="AL625" s="98"/>
      <c r="AM625" s="98"/>
      <c r="AN625" s="98"/>
      <c r="AO625" s="98"/>
    </row>
    <row r="626" ht="43.5" customHeight="1">
      <c r="A626" s="27"/>
      <c r="B626" s="27"/>
      <c r="C626" s="27"/>
      <c r="D626" s="27"/>
      <c r="E626" s="27"/>
      <c r="F626" s="78"/>
      <c r="G626" s="2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c r="AL626" s="98"/>
      <c r="AM626" s="98"/>
      <c r="AN626" s="98"/>
      <c r="AO626" s="98"/>
    </row>
    <row r="627" ht="43.5" customHeight="1">
      <c r="A627" s="27"/>
      <c r="B627" s="27"/>
      <c r="C627" s="27"/>
      <c r="D627" s="27"/>
      <c r="E627" s="27"/>
      <c r="F627" s="78"/>
      <c r="G627" s="2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c r="AL627" s="98"/>
      <c r="AM627" s="98"/>
      <c r="AN627" s="98"/>
      <c r="AO627" s="98"/>
    </row>
    <row r="628" ht="43.5" customHeight="1">
      <c r="A628" s="27"/>
      <c r="B628" s="27"/>
      <c r="C628" s="27"/>
      <c r="D628" s="27"/>
      <c r="E628" s="27"/>
      <c r="F628" s="78"/>
      <c r="G628" s="2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c r="AL628" s="98"/>
      <c r="AM628" s="98"/>
      <c r="AN628" s="98"/>
      <c r="AO628" s="98"/>
    </row>
    <row r="629" ht="43.5" customHeight="1">
      <c r="A629" s="27"/>
      <c r="B629" s="27"/>
      <c r="C629" s="27"/>
      <c r="D629" s="27"/>
      <c r="E629" s="27"/>
      <c r="F629" s="78"/>
      <c r="G629" s="2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c r="AL629" s="98"/>
      <c r="AM629" s="98"/>
      <c r="AN629" s="98"/>
      <c r="AO629" s="98"/>
    </row>
    <row r="630" ht="43.5" customHeight="1">
      <c r="A630" s="27"/>
      <c r="B630" s="27"/>
      <c r="C630" s="27"/>
      <c r="D630" s="27"/>
      <c r="E630" s="27"/>
      <c r="F630" s="78"/>
      <c r="G630" s="2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c r="AL630" s="98"/>
      <c r="AM630" s="98"/>
      <c r="AN630" s="98"/>
      <c r="AO630" s="98"/>
    </row>
    <row r="631" ht="43.5" customHeight="1">
      <c r="A631" s="27"/>
      <c r="B631" s="27"/>
      <c r="C631" s="27"/>
      <c r="D631" s="27"/>
      <c r="E631" s="27"/>
      <c r="F631" s="78"/>
      <c r="G631" s="2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c r="AL631" s="98"/>
      <c r="AM631" s="98"/>
      <c r="AN631" s="98"/>
      <c r="AO631" s="98"/>
    </row>
    <row r="632" ht="43.5" customHeight="1">
      <c r="A632" s="27"/>
      <c r="B632" s="27"/>
      <c r="C632" s="27"/>
      <c r="D632" s="27"/>
      <c r="E632" s="27"/>
      <c r="F632" s="78"/>
      <c r="G632" s="2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c r="AL632" s="98"/>
      <c r="AM632" s="98"/>
      <c r="AN632" s="98"/>
      <c r="AO632" s="98"/>
    </row>
    <row r="633" ht="43.5" customHeight="1">
      <c r="A633" s="27"/>
      <c r="B633" s="27"/>
      <c r="C633" s="27"/>
      <c r="D633" s="27"/>
      <c r="E633" s="27"/>
      <c r="F633" s="78"/>
      <c r="G633" s="2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c r="AL633" s="98"/>
      <c r="AM633" s="98"/>
      <c r="AN633" s="98"/>
      <c r="AO633" s="98"/>
    </row>
    <row r="634" ht="43.5" customHeight="1">
      <c r="A634" s="27"/>
      <c r="B634" s="27"/>
      <c r="C634" s="27"/>
      <c r="D634" s="27"/>
      <c r="E634" s="27"/>
      <c r="F634" s="78"/>
      <c r="G634" s="2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c r="AL634" s="98"/>
      <c r="AM634" s="98"/>
      <c r="AN634" s="98"/>
      <c r="AO634" s="98"/>
    </row>
    <row r="635" ht="43.5" customHeight="1">
      <c r="A635" s="27"/>
      <c r="B635" s="27"/>
      <c r="C635" s="27"/>
      <c r="D635" s="27"/>
      <c r="E635" s="27"/>
      <c r="F635" s="78"/>
      <c r="G635" s="2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c r="AL635" s="98"/>
      <c r="AM635" s="98"/>
      <c r="AN635" s="98"/>
      <c r="AO635" s="98"/>
    </row>
    <row r="636" ht="43.5" customHeight="1">
      <c r="A636" s="27"/>
      <c r="B636" s="27"/>
      <c r="C636" s="27"/>
      <c r="D636" s="27"/>
      <c r="E636" s="27"/>
      <c r="F636" s="78"/>
      <c r="G636" s="2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c r="AL636" s="98"/>
      <c r="AM636" s="98"/>
      <c r="AN636" s="98"/>
      <c r="AO636" s="98"/>
    </row>
    <row r="637" ht="43.5" customHeight="1">
      <c r="A637" s="27"/>
      <c r="B637" s="27"/>
      <c r="C637" s="27"/>
      <c r="D637" s="27"/>
      <c r="E637" s="27"/>
      <c r="F637" s="78"/>
      <c r="G637" s="2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c r="AL637" s="98"/>
      <c r="AM637" s="98"/>
      <c r="AN637" s="98"/>
      <c r="AO637" s="98"/>
    </row>
    <row r="638" ht="43.5" customHeight="1">
      <c r="A638" s="27"/>
      <c r="B638" s="27"/>
      <c r="C638" s="27"/>
      <c r="D638" s="27"/>
      <c r="E638" s="27"/>
      <c r="F638" s="78"/>
      <c r="G638" s="2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c r="AL638" s="98"/>
      <c r="AM638" s="98"/>
      <c r="AN638" s="98"/>
      <c r="AO638" s="98"/>
    </row>
    <row r="639" ht="43.5" customHeight="1">
      <c r="A639" s="27"/>
      <c r="B639" s="27"/>
      <c r="C639" s="27"/>
      <c r="D639" s="27"/>
      <c r="E639" s="27"/>
      <c r="F639" s="78"/>
      <c r="G639" s="2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c r="AL639" s="98"/>
      <c r="AM639" s="98"/>
      <c r="AN639" s="98"/>
      <c r="AO639" s="98"/>
    </row>
    <row r="640" ht="43.5" customHeight="1">
      <c r="A640" s="27"/>
      <c r="B640" s="27"/>
      <c r="C640" s="27"/>
      <c r="D640" s="27"/>
      <c r="E640" s="27"/>
      <c r="F640" s="78"/>
      <c r="G640" s="2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c r="AL640" s="98"/>
      <c r="AM640" s="98"/>
      <c r="AN640" s="98"/>
      <c r="AO640" s="98"/>
    </row>
    <row r="641" ht="43.5" customHeight="1">
      <c r="A641" s="27"/>
      <c r="B641" s="27"/>
      <c r="C641" s="27"/>
      <c r="D641" s="27"/>
      <c r="E641" s="27"/>
      <c r="F641" s="78"/>
      <c r="G641" s="2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c r="AL641" s="98"/>
      <c r="AM641" s="98"/>
      <c r="AN641" s="98"/>
      <c r="AO641" s="98"/>
    </row>
    <row r="642" ht="43.5" customHeight="1">
      <c r="A642" s="27"/>
      <c r="B642" s="27"/>
      <c r="C642" s="27"/>
      <c r="D642" s="27"/>
      <c r="E642" s="27"/>
      <c r="F642" s="78"/>
      <c r="G642" s="2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c r="AL642" s="98"/>
      <c r="AM642" s="98"/>
      <c r="AN642" s="98"/>
      <c r="AO642" s="98"/>
    </row>
    <row r="643" ht="43.5" customHeight="1">
      <c r="A643" s="27"/>
      <c r="B643" s="27"/>
      <c r="C643" s="27"/>
      <c r="D643" s="27"/>
      <c r="E643" s="27"/>
      <c r="F643" s="78"/>
      <c r="G643" s="2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c r="AL643" s="98"/>
      <c r="AM643" s="98"/>
      <c r="AN643" s="98"/>
      <c r="AO643" s="98"/>
    </row>
    <row r="644" ht="43.5" customHeight="1">
      <c r="A644" s="27"/>
      <c r="B644" s="27"/>
      <c r="C644" s="27"/>
      <c r="D644" s="27"/>
      <c r="E644" s="27"/>
      <c r="F644" s="78"/>
      <c r="G644" s="2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c r="AL644" s="98"/>
      <c r="AM644" s="98"/>
      <c r="AN644" s="98"/>
      <c r="AO644" s="98"/>
    </row>
    <row r="645" ht="43.5" customHeight="1">
      <c r="A645" s="27"/>
      <c r="B645" s="27"/>
      <c r="C645" s="27"/>
      <c r="D645" s="27"/>
      <c r="E645" s="27"/>
      <c r="F645" s="78"/>
      <c r="G645" s="2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c r="AL645" s="98"/>
      <c r="AM645" s="98"/>
      <c r="AN645" s="98"/>
      <c r="AO645" s="98"/>
    </row>
    <row r="646" ht="43.5" customHeight="1">
      <c r="A646" s="27"/>
      <c r="B646" s="27"/>
      <c r="C646" s="27"/>
      <c r="D646" s="27"/>
      <c r="E646" s="27"/>
      <c r="F646" s="78"/>
      <c r="G646" s="2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c r="AL646" s="98"/>
      <c r="AM646" s="98"/>
      <c r="AN646" s="98"/>
      <c r="AO646" s="98"/>
    </row>
    <row r="647" ht="43.5" customHeight="1">
      <c r="A647" s="27"/>
      <c r="B647" s="27"/>
      <c r="C647" s="27"/>
      <c r="D647" s="27"/>
      <c r="E647" s="27"/>
      <c r="F647" s="78"/>
      <c r="G647" s="2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c r="AL647" s="98"/>
      <c r="AM647" s="98"/>
      <c r="AN647" s="98"/>
      <c r="AO647" s="98"/>
    </row>
    <row r="648" ht="43.5" customHeight="1">
      <c r="A648" s="27"/>
      <c r="B648" s="27"/>
      <c r="C648" s="27"/>
      <c r="D648" s="27"/>
      <c r="E648" s="27"/>
      <c r="F648" s="78"/>
      <c r="G648" s="2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c r="AL648" s="98"/>
      <c r="AM648" s="98"/>
      <c r="AN648" s="98"/>
      <c r="AO648" s="98"/>
    </row>
    <row r="649" ht="43.5" customHeight="1">
      <c r="A649" s="27"/>
      <c r="B649" s="27"/>
      <c r="C649" s="27"/>
      <c r="D649" s="27"/>
      <c r="E649" s="27"/>
      <c r="F649" s="78"/>
      <c r="G649" s="2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c r="AL649" s="98"/>
      <c r="AM649" s="98"/>
      <c r="AN649" s="98"/>
      <c r="AO649" s="98"/>
    </row>
    <row r="650" ht="43.5" customHeight="1">
      <c r="A650" s="27"/>
      <c r="B650" s="27"/>
      <c r="C650" s="27"/>
      <c r="D650" s="27"/>
      <c r="E650" s="27"/>
      <c r="F650" s="78"/>
      <c r="G650" s="2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c r="AL650" s="98"/>
      <c r="AM650" s="98"/>
      <c r="AN650" s="98"/>
      <c r="AO650" s="98"/>
    </row>
    <row r="651" ht="43.5" customHeight="1">
      <c r="A651" s="27"/>
      <c r="B651" s="27"/>
      <c r="C651" s="27"/>
      <c r="D651" s="27"/>
      <c r="E651" s="27"/>
      <c r="F651" s="78"/>
      <c r="G651" s="2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c r="AL651" s="98"/>
      <c r="AM651" s="98"/>
      <c r="AN651" s="98"/>
      <c r="AO651" s="98"/>
    </row>
    <row r="652" ht="43.5" customHeight="1">
      <c r="A652" s="27"/>
      <c r="B652" s="27"/>
      <c r="C652" s="27"/>
      <c r="D652" s="27"/>
      <c r="E652" s="27"/>
      <c r="F652" s="78"/>
      <c r="G652" s="2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c r="AL652" s="98"/>
      <c r="AM652" s="98"/>
      <c r="AN652" s="98"/>
      <c r="AO652" s="98"/>
    </row>
    <row r="653" ht="43.5" customHeight="1">
      <c r="A653" s="27"/>
      <c r="B653" s="27"/>
      <c r="C653" s="27"/>
      <c r="D653" s="27"/>
      <c r="E653" s="27"/>
      <c r="F653" s="78"/>
      <c r="G653" s="2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c r="AL653" s="98"/>
      <c r="AM653" s="98"/>
      <c r="AN653" s="98"/>
      <c r="AO653" s="98"/>
    </row>
    <row r="654" ht="43.5" customHeight="1">
      <c r="A654" s="27"/>
      <c r="B654" s="27"/>
      <c r="C654" s="27"/>
      <c r="D654" s="27"/>
      <c r="E654" s="27"/>
      <c r="F654" s="78"/>
      <c r="G654" s="2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c r="AL654" s="98"/>
      <c r="AM654" s="98"/>
      <c r="AN654" s="98"/>
      <c r="AO654" s="98"/>
    </row>
    <row r="655" ht="43.5" customHeight="1">
      <c r="A655" s="27"/>
      <c r="B655" s="27"/>
      <c r="C655" s="27"/>
      <c r="D655" s="27"/>
      <c r="E655" s="27"/>
      <c r="F655" s="78"/>
      <c r="G655" s="2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c r="AL655" s="98"/>
      <c r="AM655" s="98"/>
      <c r="AN655" s="98"/>
      <c r="AO655" s="98"/>
    </row>
    <row r="656" ht="43.5" customHeight="1">
      <c r="A656" s="27"/>
      <c r="B656" s="27"/>
      <c r="C656" s="27"/>
      <c r="D656" s="27"/>
      <c r="E656" s="27"/>
      <c r="F656" s="78"/>
      <c r="G656" s="2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c r="AL656" s="98"/>
      <c r="AM656" s="98"/>
      <c r="AN656" s="98"/>
      <c r="AO656" s="98"/>
    </row>
    <row r="657" ht="43.5" customHeight="1">
      <c r="A657" s="27"/>
      <c r="B657" s="27"/>
      <c r="C657" s="27"/>
      <c r="D657" s="27"/>
      <c r="E657" s="27"/>
      <c r="F657" s="78"/>
      <c r="G657" s="2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c r="AL657" s="98"/>
      <c r="AM657" s="98"/>
      <c r="AN657" s="98"/>
      <c r="AO657" s="98"/>
    </row>
    <row r="658" ht="43.5" customHeight="1">
      <c r="A658" s="27"/>
      <c r="B658" s="27"/>
      <c r="C658" s="27"/>
      <c r="D658" s="27"/>
      <c r="E658" s="27"/>
      <c r="F658" s="78"/>
      <c r="G658" s="2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c r="AL658" s="98"/>
      <c r="AM658" s="98"/>
      <c r="AN658" s="98"/>
      <c r="AO658" s="98"/>
    </row>
    <row r="659" ht="43.5" customHeight="1">
      <c r="A659" s="27"/>
      <c r="B659" s="27"/>
      <c r="C659" s="27"/>
      <c r="D659" s="27"/>
      <c r="E659" s="27"/>
      <c r="F659" s="78"/>
      <c r="G659" s="2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c r="AL659" s="98"/>
      <c r="AM659" s="98"/>
      <c r="AN659" s="98"/>
      <c r="AO659" s="98"/>
    </row>
    <row r="660" ht="43.5" customHeight="1">
      <c r="A660" s="27"/>
      <c r="B660" s="27"/>
      <c r="C660" s="27"/>
      <c r="D660" s="27"/>
      <c r="E660" s="27"/>
      <c r="F660" s="78"/>
      <c r="G660" s="2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c r="AL660" s="98"/>
      <c r="AM660" s="98"/>
      <c r="AN660" s="98"/>
      <c r="AO660" s="98"/>
    </row>
    <row r="661" ht="43.5" customHeight="1">
      <c r="A661" s="27"/>
      <c r="B661" s="27"/>
      <c r="C661" s="27"/>
      <c r="D661" s="27"/>
      <c r="E661" s="27"/>
      <c r="F661" s="78"/>
      <c r="G661" s="2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c r="AL661" s="98"/>
      <c r="AM661" s="98"/>
      <c r="AN661" s="98"/>
      <c r="AO661" s="98"/>
    </row>
    <row r="662" ht="43.5" customHeight="1">
      <c r="A662" s="27"/>
      <c r="B662" s="27"/>
      <c r="C662" s="27"/>
      <c r="D662" s="27"/>
      <c r="E662" s="27"/>
      <c r="F662" s="78"/>
      <c r="G662" s="2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c r="AL662" s="98"/>
      <c r="AM662" s="98"/>
      <c r="AN662" s="98"/>
      <c r="AO662" s="98"/>
    </row>
    <row r="663" ht="43.5" customHeight="1">
      <c r="A663" s="27"/>
      <c r="B663" s="27"/>
      <c r="C663" s="27"/>
      <c r="D663" s="27"/>
      <c r="E663" s="27"/>
      <c r="F663" s="78"/>
      <c r="G663" s="2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c r="AL663" s="98"/>
      <c r="AM663" s="98"/>
      <c r="AN663" s="98"/>
      <c r="AO663" s="98"/>
    </row>
    <row r="664" ht="43.5" customHeight="1">
      <c r="A664" s="27"/>
      <c r="B664" s="27"/>
      <c r="C664" s="27"/>
      <c r="D664" s="27"/>
      <c r="E664" s="27"/>
      <c r="F664" s="78"/>
      <c r="G664" s="2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c r="AL664" s="98"/>
      <c r="AM664" s="98"/>
      <c r="AN664" s="98"/>
      <c r="AO664" s="98"/>
    </row>
    <row r="665" ht="43.5" customHeight="1">
      <c r="A665" s="27"/>
      <c r="B665" s="27"/>
      <c r="C665" s="27"/>
      <c r="D665" s="27"/>
      <c r="E665" s="27"/>
      <c r="F665" s="78"/>
      <c r="G665" s="2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c r="AL665" s="98"/>
      <c r="AM665" s="98"/>
      <c r="AN665" s="98"/>
      <c r="AO665" s="98"/>
    </row>
    <row r="666" ht="43.5" customHeight="1">
      <c r="A666" s="27"/>
      <c r="B666" s="27"/>
      <c r="C666" s="27"/>
      <c r="D666" s="27"/>
      <c r="E666" s="27"/>
      <c r="F666" s="78"/>
      <c r="G666" s="2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c r="AL666" s="98"/>
      <c r="AM666" s="98"/>
      <c r="AN666" s="98"/>
      <c r="AO666" s="98"/>
    </row>
    <row r="667" ht="43.5" customHeight="1">
      <c r="A667" s="27"/>
      <c r="B667" s="27"/>
      <c r="C667" s="27"/>
      <c r="D667" s="27"/>
      <c r="E667" s="27"/>
      <c r="F667" s="78"/>
      <c r="G667" s="2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c r="AL667" s="98"/>
      <c r="AM667" s="98"/>
      <c r="AN667" s="98"/>
      <c r="AO667" s="98"/>
    </row>
    <row r="668" ht="43.5" customHeight="1">
      <c r="A668" s="27"/>
      <c r="B668" s="27"/>
      <c r="C668" s="27"/>
      <c r="D668" s="27"/>
      <c r="E668" s="27"/>
      <c r="F668" s="78"/>
      <c r="G668" s="2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c r="AL668" s="98"/>
      <c r="AM668" s="98"/>
      <c r="AN668" s="98"/>
      <c r="AO668" s="98"/>
    </row>
    <row r="669" ht="43.5" customHeight="1">
      <c r="A669" s="27"/>
      <c r="B669" s="27"/>
      <c r="C669" s="27"/>
      <c r="D669" s="27"/>
      <c r="E669" s="27"/>
      <c r="F669" s="78"/>
      <c r="G669" s="2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c r="AL669" s="98"/>
      <c r="AM669" s="98"/>
      <c r="AN669" s="98"/>
      <c r="AO669" s="98"/>
    </row>
    <row r="670" ht="43.5" customHeight="1">
      <c r="A670" s="27"/>
      <c r="B670" s="27"/>
      <c r="C670" s="27"/>
      <c r="D670" s="27"/>
      <c r="E670" s="27"/>
      <c r="F670" s="78"/>
      <c r="G670" s="2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c r="AL670" s="98"/>
      <c r="AM670" s="98"/>
      <c r="AN670" s="98"/>
      <c r="AO670" s="98"/>
    </row>
    <row r="671" ht="43.5" customHeight="1">
      <c r="A671" s="27"/>
      <c r="B671" s="27"/>
      <c r="C671" s="27"/>
      <c r="D671" s="27"/>
      <c r="E671" s="27"/>
      <c r="F671" s="78"/>
      <c r="G671" s="2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c r="AL671" s="98"/>
      <c r="AM671" s="98"/>
      <c r="AN671" s="98"/>
      <c r="AO671" s="98"/>
    </row>
    <row r="672" ht="43.5" customHeight="1">
      <c r="A672" s="27"/>
      <c r="B672" s="27"/>
      <c r="C672" s="27"/>
      <c r="D672" s="27"/>
      <c r="E672" s="27"/>
      <c r="F672" s="78"/>
      <c r="G672" s="2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c r="AL672" s="98"/>
      <c r="AM672" s="98"/>
      <c r="AN672" s="98"/>
      <c r="AO672" s="98"/>
    </row>
    <row r="673" ht="43.5" customHeight="1">
      <c r="A673" s="27"/>
      <c r="B673" s="27"/>
      <c r="C673" s="27"/>
      <c r="D673" s="27"/>
      <c r="E673" s="27"/>
      <c r="F673" s="78"/>
      <c r="G673" s="2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c r="AL673" s="98"/>
      <c r="AM673" s="98"/>
      <c r="AN673" s="98"/>
      <c r="AO673" s="98"/>
    </row>
    <row r="674" ht="43.5" customHeight="1">
      <c r="A674" s="27"/>
      <c r="B674" s="27"/>
      <c r="C674" s="27"/>
      <c r="D674" s="27"/>
      <c r="E674" s="27"/>
      <c r="F674" s="78"/>
      <c r="G674" s="2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c r="AL674" s="98"/>
      <c r="AM674" s="98"/>
      <c r="AN674" s="98"/>
      <c r="AO674" s="98"/>
    </row>
    <row r="675" ht="43.5" customHeight="1">
      <c r="A675" s="27"/>
      <c r="B675" s="27"/>
      <c r="C675" s="27"/>
      <c r="D675" s="27"/>
      <c r="E675" s="27"/>
      <c r="F675" s="78"/>
      <c r="G675" s="2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c r="AL675" s="98"/>
      <c r="AM675" s="98"/>
      <c r="AN675" s="98"/>
      <c r="AO675" s="98"/>
    </row>
    <row r="676" ht="43.5" customHeight="1">
      <c r="A676" s="27"/>
      <c r="B676" s="27"/>
      <c r="C676" s="27"/>
      <c r="D676" s="27"/>
      <c r="E676" s="27"/>
      <c r="F676" s="78"/>
      <c r="G676" s="2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c r="AL676" s="98"/>
      <c r="AM676" s="98"/>
      <c r="AN676" s="98"/>
      <c r="AO676" s="98"/>
    </row>
    <row r="677" ht="43.5" customHeight="1">
      <c r="A677" s="27"/>
      <c r="B677" s="27"/>
      <c r="C677" s="27"/>
      <c r="D677" s="27"/>
      <c r="E677" s="27"/>
      <c r="F677" s="78"/>
      <c r="G677" s="2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c r="AL677" s="98"/>
      <c r="AM677" s="98"/>
      <c r="AN677" s="98"/>
      <c r="AO677" s="98"/>
    </row>
    <row r="678" ht="43.5" customHeight="1">
      <c r="A678" s="27"/>
      <c r="B678" s="27"/>
      <c r="C678" s="27"/>
      <c r="D678" s="27"/>
      <c r="E678" s="27"/>
      <c r="F678" s="78"/>
      <c r="G678" s="2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c r="AL678" s="98"/>
      <c r="AM678" s="98"/>
      <c r="AN678" s="98"/>
      <c r="AO678" s="98"/>
    </row>
    <row r="679" ht="43.5" customHeight="1">
      <c r="A679" s="27"/>
      <c r="B679" s="27"/>
      <c r="C679" s="27"/>
      <c r="D679" s="27"/>
      <c r="E679" s="27"/>
      <c r="F679" s="78"/>
      <c r="G679" s="2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c r="AL679" s="98"/>
      <c r="AM679" s="98"/>
      <c r="AN679" s="98"/>
      <c r="AO679" s="98"/>
    </row>
    <row r="680" ht="43.5" customHeight="1">
      <c r="A680" s="27"/>
      <c r="B680" s="27"/>
      <c r="C680" s="27"/>
      <c r="D680" s="27"/>
      <c r="E680" s="27"/>
      <c r="F680" s="78"/>
      <c r="G680" s="2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c r="AL680" s="98"/>
      <c r="AM680" s="98"/>
      <c r="AN680" s="98"/>
      <c r="AO680" s="98"/>
    </row>
    <row r="681" ht="43.5" customHeight="1">
      <c r="A681" s="27"/>
      <c r="B681" s="27"/>
      <c r="C681" s="27"/>
      <c r="D681" s="27"/>
      <c r="E681" s="27"/>
      <c r="F681" s="78"/>
      <c r="G681" s="2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c r="AL681" s="98"/>
      <c r="AM681" s="98"/>
      <c r="AN681" s="98"/>
      <c r="AO681" s="98"/>
    </row>
    <row r="682" ht="43.5" customHeight="1">
      <c r="A682" s="27"/>
      <c r="B682" s="27"/>
      <c r="C682" s="27"/>
      <c r="D682" s="27"/>
      <c r="E682" s="27"/>
      <c r="F682" s="78"/>
      <c r="G682" s="2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c r="AL682" s="98"/>
      <c r="AM682" s="98"/>
      <c r="AN682" s="98"/>
      <c r="AO682" s="98"/>
    </row>
    <row r="683" ht="43.5" customHeight="1">
      <c r="A683" s="27"/>
      <c r="B683" s="27"/>
      <c r="C683" s="27"/>
      <c r="D683" s="27"/>
      <c r="E683" s="27"/>
      <c r="F683" s="78"/>
      <c r="G683" s="2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c r="AL683" s="98"/>
      <c r="AM683" s="98"/>
      <c r="AN683" s="98"/>
      <c r="AO683" s="98"/>
    </row>
    <row r="684" ht="43.5" customHeight="1">
      <c r="A684" s="27"/>
      <c r="B684" s="27"/>
      <c r="C684" s="27"/>
      <c r="D684" s="27"/>
      <c r="E684" s="27"/>
      <c r="F684" s="78"/>
      <c r="G684" s="2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c r="AL684" s="98"/>
      <c r="AM684" s="98"/>
      <c r="AN684" s="98"/>
      <c r="AO684" s="98"/>
    </row>
    <row r="685" ht="43.5" customHeight="1">
      <c r="A685" s="27"/>
      <c r="B685" s="27"/>
      <c r="C685" s="27"/>
      <c r="D685" s="27"/>
      <c r="E685" s="27"/>
      <c r="F685" s="78"/>
      <c r="G685" s="2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c r="AL685" s="98"/>
      <c r="AM685" s="98"/>
      <c r="AN685" s="98"/>
      <c r="AO685" s="98"/>
    </row>
    <row r="686" ht="43.5" customHeight="1">
      <c r="A686" s="27"/>
      <c r="B686" s="27"/>
      <c r="C686" s="27"/>
      <c r="D686" s="27"/>
      <c r="E686" s="27"/>
      <c r="F686" s="78"/>
      <c r="G686" s="2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c r="AL686" s="98"/>
      <c r="AM686" s="98"/>
      <c r="AN686" s="98"/>
      <c r="AO686" s="98"/>
    </row>
    <row r="687" ht="43.5" customHeight="1">
      <c r="A687" s="27"/>
      <c r="B687" s="27"/>
      <c r="C687" s="27"/>
      <c r="D687" s="27"/>
      <c r="E687" s="27"/>
      <c r="F687" s="78"/>
      <c r="G687" s="2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c r="AL687" s="98"/>
      <c r="AM687" s="98"/>
      <c r="AN687" s="98"/>
      <c r="AO687" s="98"/>
    </row>
    <row r="688" ht="43.5" customHeight="1">
      <c r="A688" s="27"/>
      <c r="B688" s="27"/>
      <c r="C688" s="27"/>
      <c r="D688" s="27"/>
      <c r="E688" s="27"/>
      <c r="F688" s="78"/>
      <c r="G688" s="2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c r="AL688" s="98"/>
      <c r="AM688" s="98"/>
      <c r="AN688" s="98"/>
      <c r="AO688" s="98"/>
    </row>
    <row r="689" ht="43.5" customHeight="1">
      <c r="A689" s="27"/>
      <c r="B689" s="27"/>
      <c r="C689" s="27"/>
      <c r="D689" s="27"/>
      <c r="E689" s="27"/>
      <c r="F689" s="78"/>
      <c r="G689" s="2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c r="AL689" s="98"/>
      <c r="AM689" s="98"/>
      <c r="AN689" s="98"/>
      <c r="AO689" s="98"/>
    </row>
    <row r="690" ht="43.5" customHeight="1">
      <c r="A690" s="27"/>
      <c r="B690" s="27"/>
      <c r="C690" s="27"/>
      <c r="D690" s="27"/>
      <c r="E690" s="27"/>
      <c r="F690" s="78"/>
      <c r="G690" s="2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c r="AL690" s="98"/>
      <c r="AM690" s="98"/>
      <c r="AN690" s="98"/>
      <c r="AO690" s="98"/>
    </row>
    <row r="691" ht="43.5" customHeight="1">
      <c r="A691" s="27"/>
      <c r="B691" s="27"/>
      <c r="C691" s="27"/>
      <c r="D691" s="27"/>
      <c r="E691" s="27"/>
      <c r="F691" s="78"/>
      <c r="G691" s="2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c r="AL691" s="98"/>
      <c r="AM691" s="98"/>
      <c r="AN691" s="98"/>
      <c r="AO691" s="98"/>
    </row>
    <row r="692" ht="43.5" customHeight="1">
      <c r="A692" s="27"/>
      <c r="B692" s="27"/>
      <c r="C692" s="27"/>
      <c r="D692" s="27"/>
      <c r="E692" s="27"/>
      <c r="F692" s="78"/>
      <c r="G692" s="2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c r="AL692" s="98"/>
      <c r="AM692" s="98"/>
      <c r="AN692" s="98"/>
      <c r="AO692" s="98"/>
    </row>
    <row r="693" ht="43.5" customHeight="1">
      <c r="A693" s="27"/>
      <c r="B693" s="27"/>
      <c r="C693" s="27"/>
      <c r="D693" s="27"/>
      <c r="E693" s="27"/>
      <c r="F693" s="78"/>
      <c r="G693" s="2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c r="AL693" s="98"/>
      <c r="AM693" s="98"/>
      <c r="AN693" s="98"/>
      <c r="AO693" s="98"/>
    </row>
    <row r="694" ht="43.5" customHeight="1">
      <c r="A694" s="27"/>
      <c r="B694" s="27"/>
      <c r="C694" s="27"/>
      <c r="D694" s="27"/>
      <c r="E694" s="27"/>
      <c r="F694" s="78"/>
      <c r="G694" s="2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c r="AL694" s="98"/>
      <c r="AM694" s="98"/>
      <c r="AN694" s="98"/>
      <c r="AO694" s="98"/>
    </row>
    <row r="695" ht="43.5" customHeight="1">
      <c r="A695" s="27"/>
      <c r="B695" s="27"/>
      <c r="C695" s="27"/>
      <c r="D695" s="27"/>
      <c r="E695" s="27"/>
      <c r="F695" s="78"/>
      <c r="G695" s="2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c r="AL695" s="98"/>
      <c r="AM695" s="98"/>
      <c r="AN695" s="98"/>
      <c r="AO695" s="98"/>
    </row>
    <row r="696" ht="43.5" customHeight="1">
      <c r="A696" s="27"/>
      <c r="B696" s="27"/>
      <c r="C696" s="27"/>
      <c r="D696" s="27"/>
      <c r="E696" s="27"/>
      <c r="F696" s="78"/>
      <c r="G696" s="2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c r="AL696" s="98"/>
      <c r="AM696" s="98"/>
      <c r="AN696" s="98"/>
      <c r="AO696" s="98"/>
    </row>
    <row r="697" ht="43.5" customHeight="1">
      <c r="A697" s="27"/>
      <c r="B697" s="27"/>
      <c r="C697" s="27"/>
      <c r="D697" s="27"/>
      <c r="E697" s="27"/>
      <c r="F697" s="78"/>
      <c r="G697" s="2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c r="AL697" s="98"/>
      <c r="AM697" s="98"/>
      <c r="AN697" s="98"/>
      <c r="AO697" s="98"/>
    </row>
    <row r="698" ht="43.5" customHeight="1">
      <c r="A698" s="27"/>
      <c r="B698" s="27"/>
      <c r="C698" s="27"/>
      <c r="D698" s="27"/>
      <c r="E698" s="27"/>
      <c r="F698" s="78"/>
      <c r="G698" s="2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c r="AL698" s="98"/>
      <c r="AM698" s="98"/>
      <c r="AN698" s="98"/>
      <c r="AO698" s="98"/>
    </row>
    <row r="699" ht="43.5" customHeight="1">
      <c r="A699" s="27"/>
      <c r="B699" s="27"/>
      <c r="C699" s="27"/>
      <c r="D699" s="27"/>
      <c r="E699" s="27"/>
      <c r="F699" s="78"/>
      <c r="G699" s="2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c r="AL699" s="98"/>
      <c r="AM699" s="98"/>
      <c r="AN699" s="98"/>
      <c r="AO699" s="98"/>
    </row>
    <row r="700" ht="43.5" customHeight="1">
      <c r="A700" s="27"/>
      <c r="B700" s="27"/>
      <c r="C700" s="27"/>
      <c r="D700" s="27"/>
      <c r="E700" s="27"/>
      <c r="F700" s="78"/>
      <c r="G700" s="2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c r="AL700" s="98"/>
      <c r="AM700" s="98"/>
      <c r="AN700" s="98"/>
      <c r="AO700" s="98"/>
    </row>
    <row r="701" ht="43.5" customHeight="1">
      <c r="A701" s="27"/>
      <c r="B701" s="27"/>
      <c r="C701" s="27"/>
      <c r="D701" s="27"/>
      <c r="E701" s="27"/>
      <c r="F701" s="78"/>
      <c r="G701" s="2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c r="AL701" s="98"/>
      <c r="AM701" s="98"/>
      <c r="AN701" s="98"/>
      <c r="AO701" s="98"/>
    </row>
    <row r="702" ht="43.5" customHeight="1">
      <c r="A702" s="27"/>
      <c r="B702" s="27"/>
      <c r="C702" s="27"/>
      <c r="D702" s="27"/>
      <c r="E702" s="27"/>
      <c r="F702" s="78"/>
      <c r="G702" s="2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c r="AL702" s="98"/>
      <c r="AM702" s="98"/>
      <c r="AN702" s="98"/>
      <c r="AO702" s="98"/>
    </row>
    <row r="703" ht="43.5" customHeight="1">
      <c r="A703" s="27"/>
      <c r="B703" s="27"/>
      <c r="C703" s="27"/>
      <c r="D703" s="27"/>
      <c r="E703" s="27"/>
      <c r="F703" s="78"/>
      <c r="G703" s="2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c r="AL703" s="98"/>
      <c r="AM703" s="98"/>
      <c r="AN703" s="98"/>
      <c r="AO703" s="98"/>
    </row>
    <row r="704" ht="43.5" customHeight="1">
      <c r="A704" s="27"/>
      <c r="B704" s="27"/>
      <c r="C704" s="27"/>
      <c r="D704" s="27"/>
      <c r="E704" s="27"/>
      <c r="F704" s="78"/>
      <c r="G704" s="2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c r="AL704" s="98"/>
      <c r="AM704" s="98"/>
      <c r="AN704" s="98"/>
      <c r="AO704" s="98"/>
    </row>
    <row r="705" ht="43.5" customHeight="1">
      <c r="A705" s="27"/>
      <c r="B705" s="27"/>
      <c r="C705" s="27"/>
      <c r="D705" s="27"/>
      <c r="E705" s="27"/>
      <c r="F705" s="78"/>
      <c r="G705" s="2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c r="AL705" s="98"/>
      <c r="AM705" s="98"/>
      <c r="AN705" s="98"/>
      <c r="AO705" s="98"/>
    </row>
    <row r="706" ht="43.5" customHeight="1">
      <c r="A706" s="27"/>
      <c r="B706" s="27"/>
      <c r="C706" s="27"/>
      <c r="D706" s="27"/>
      <c r="E706" s="27"/>
      <c r="F706" s="78"/>
      <c r="G706" s="2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c r="AL706" s="98"/>
      <c r="AM706" s="98"/>
      <c r="AN706" s="98"/>
      <c r="AO706" s="98"/>
    </row>
    <row r="707" ht="43.5" customHeight="1">
      <c r="A707" s="27"/>
      <c r="B707" s="27"/>
      <c r="C707" s="27"/>
      <c r="D707" s="27"/>
      <c r="E707" s="27"/>
      <c r="F707" s="78"/>
      <c r="G707" s="2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c r="AL707" s="98"/>
      <c r="AM707" s="98"/>
      <c r="AN707" s="98"/>
      <c r="AO707" s="98"/>
    </row>
    <row r="708" ht="43.5" customHeight="1">
      <c r="A708" s="27"/>
      <c r="B708" s="27"/>
      <c r="C708" s="27"/>
      <c r="D708" s="27"/>
      <c r="E708" s="27"/>
      <c r="F708" s="78"/>
      <c r="G708" s="2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c r="AL708" s="98"/>
      <c r="AM708" s="98"/>
      <c r="AN708" s="98"/>
      <c r="AO708" s="98"/>
    </row>
    <row r="709" ht="43.5" customHeight="1">
      <c r="A709" s="27"/>
      <c r="B709" s="27"/>
      <c r="C709" s="27"/>
      <c r="D709" s="27"/>
      <c r="E709" s="27"/>
      <c r="F709" s="78"/>
      <c r="G709" s="2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c r="AL709" s="98"/>
      <c r="AM709" s="98"/>
      <c r="AN709" s="98"/>
      <c r="AO709" s="98"/>
    </row>
    <row r="710" ht="43.5" customHeight="1">
      <c r="A710" s="27"/>
      <c r="B710" s="27"/>
      <c r="C710" s="27"/>
      <c r="D710" s="27"/>
      <c r="E710" s="27"/>
      <c r="F710" s="78"/>
      <c r="G710" s="2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c r="AL710" s="98"/>
      <c r="AM710" s="98"/>
      <c r="AN710" s="98"/>
      <c r="AO710" s="98"/>
    </row>
    <row r="711" ht="43.5" customHeight="1">
      <c r="A711" s="27"/>
      <c r="B711" s="27"/>
      <c r="C711" s="27"/>
      <c r="D711" s="27"/>
      <c r="E711" s="27"/>
      <c r="F711" s="78"/>
      <c r="G711" s="2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c r="AL711" s="98"/>
      <c r="AM711" s="98"/>
      <c r="AN711" s="98"/>
      <c r="AO711" s="98"/>
    </row>
    <row r="712" ht="43.5" customHeight="1">
      <c r="A712" s="27"/>
      <c r="B712" s="27"/>
      <c r="C712" s="27"/>
      <c r="D712" s="27"/>
      <c r="E712" s="27"/>
      <c r="F712" s="78"/>
      <c r="G712" s="2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c r="AL712" s="98"/>
      <c r="AM712" s="98"/>
      <c r="AN712" s="98"/>
      <c r="AO712" s="98"/>
    </row>
    <row r="713" ht="43.5" customHeight="1">
      <c r="A713" s="27"/>
      <c r="B713" s="27"/>
      <c r="C713" s="27"/>
      <c r="D713" s="27"/>
      <c r="E713" s="27"/>
      <c r="F713" s="78"/>
      <c r="G713" s="2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c r="AL713" s="98"/>
      <c r="AM713" s="98"/>
      <c r="AN713" s="98"/>
      <c r="AO713" s="98"/>
    </row>
    <row r="714" ht="43.5" customHeight="1">
      <c r="A714" s="27"/>
      <c r="B714" s="27"/>
      <c r="C714" s="27"/>
      <c r="D714" s="27"/>
      <c r="E714" s="27"/>
      <c r="F714" s="78"/>
      <c r="G714" s="2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c r="AL714" s="98"/>
      <c r="AM714" s="98"/>
      <c r="AN714" s="98"/>
      <c r="AO714" s="98"/>
    </row>
    <row r="715" ht="43.5" customHeight="1">
      <c r="A715" s="27"/>
      <c r="B715" s="27"/>
      <c r="C715" s="27"/>
      <c r="D715" s="27"/>
      <c r="E715" s="27"/>
      <c r="F715" s="78"/>
      <c r="G715" s="2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c r="AL715" s="98"/>
      <c r="AM715" s="98"/>
      <c r="AN715" s="98"/>
      <c r="AO715" s="98"/>
    </row>
    <row r="716" ht="43.5" customHeight="1">
      <c r="A716" s="27"/>
      <c r="B716" s="27"/>
      <c r="C716" s="27"/>
      <c r="D716" s="27"/>
      <c r="E716" s="27"/>
      <c r="F716" s="78"/>
      <c r="G716" s="2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c r="AL716" s="98"/>
      <c r="AM716" s="98"/>
      <c r="AN716" s="98"/>
      <c r="AO716" s="98"/>
    </row>
    <row r="717" ht="43.5" customHeight="1">
      <c r="A717" s="27"/>
      <c r="B717" s="27"/>
      <c r="C717" s="27"/>
      <c r="D717" s="27"/>
      <c r="E717" s="27"/>
      <c r="F717" s="78"/>
      <c r="G717" s="2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c r="AL717" s="98"/>
      <c r="AM717" s="98"/>
      <c r="AN717" s="98"/>
      <c r="AO717" s="98"/>
    </row>
    <row r="718" ht="43.5" customHeight="1">
      <c r="A718" s="27"/>
      <c r="B718" s="27"/>
      <c r="C718" s="27"/>
      <c r="D718" s="27"/>
      <c r="E718" s="27"/>
      <c r="F718" s="78"/>
      <c r="G718" s="2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c r="AL718" s="98"/>
      <c r="AM718" s="98"/>
      <c r="AN718" s="98"/>
      <c r="AO718" s="98"/>
    </row>
    <row r="719" ht="43.5" customHeight="1">
      <c r="A719" s="27"/>
      <c r="B719" s="27"/>
      <c r="C719" s="27"/>
      <c r="D719" s="27"/>
      <c r="E719" s="27"/>
      <c r="F719" s="78"/>
      <c r="G719" s="2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c r="AL719" s="98"/>
      <c r="AM719" s="98"/>
      <c r="AN719" s="98"/>
      <c r="AO719" s="98"/>
    </row>
    <row r="720" ht="43.5" customHeight="1">
      <c r="A720" s="27"/>
      <c r="B720" s="27"/>
      <c r="C720" s="27"/>
      <c r="D720" s="27"/>
      <c r="E720" s="27"/>
      <c r="F720" s="78"/>
      <c r="G720" s="2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c r="AL720" s="98"/>
      <c r="AM720" s="98"/>
      <c r="AN720" s="98"/>
      <c r="AO720" s="98"/>
    </row>
    <row r="721" ht="43.5" customHeight="1">
      <c r="A721" s="27"/>
      <c r="B721" s="27"/>
      <c r="C721" s="27"/>
      <c r="D721" s="27"/>
      <c r="E721" s="27"/>
      <c r="F721" s="78"/>
      <c r="G721" s="2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c r="AL721" s="98"/>
      <c r="AM721" s="98"/>
      <c r="AN721" s="98"/>
      <c r="AO721" s="98"/>
    </row>
    <row r="722" ht="43.5" customHeight="1">
      <c r="A722" s="27"/>
      <c r="B722" s="27"/>
      <c r="C722" s="27"/>
      <c r="D722" s="27"/>
      <c r="E722" s="27"/>
      <c r="F722" s="78"/>
      <c r="G722" s="2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c r="AL722" s="98"/>
      <c r="AM722" s="98"/>
      <c r="AN722" s="98"/>
      <c r="AO722" s="98"/>
    </row>
    <row r="723" ht="43.5" customHeight="1">
      <c r="A723" s="27"/>
      <c r="B723" s="27"/>
      <c r="C723" s="27"/>
      <c r="D723" s="27"/>
      <c r="E723" s="27"/>
      <c r="F723" s="78"/>
      <c r="G723" s="2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c r="AL723" s="98"/>
      <c r="AM723" s="98"/>
      <c r="AN723" s="98"/>
      <c r="AO723" s="98"/>
    </row>
    <row r="724" ht="43.5" customHeight="1">
      <c r="A724" s="27"/>
      <c r="B724" s="27"/>
      <c r="C724" s="27"/>
      <c r="D724" s="27"/>
      <c r="E724" s="27"/>
      <c r="F724" s="78"/>
      <c r="G724" s="2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c r="AL724" s="98"/>
      <c r="AM724" s="98"/>
      <c r="AN724" s="98"/>
      <c r="AO724" s="98"/>
    </row>
    <row r="725" ht="43.5" customHeight="1">
      <c r="A725" s="27"/>
      <c r="B725" s="27"/>
      <c r="C725" s="27"/>
      <c r="D725" s="27"/>
      <c r="E725" s="27"/>
      <c r="F725" s="78"/>
      <c r="G725" s="2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c r="AL725" s="98"/>
      <c r="AM725" s="98"/>
      <c r="AN725" s="98"/>
      <c r="AO725" s="98"/>
    </row>
    <row r="726" ht="43.5" customHeight="1">
      <c r="A726" s="27"/>
      <c r="B726" s="27"/>
      <c r="C726" s="27"/>
      <c r="D726" s="27"/>
      <c r="E726" s="27"/>
      <c r="F726" s="78"/>
      <c r="G726" s="2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c r="AL726" s="98"/>
      <c r="AM726" s="98"/>
      <c r="AN726" s="98"/>
      <c r="AO726" s="98"/>
    </row>
    <row r="727" ht="43.5" customHeight="1">
      <c r="A727" s="27"/>
      <c r="B727" s="27"/>
      <c r="C727" s="27"/>
      <c r="D727" s="27"/>
      <c r="E727" s="27"/>
      <c r="F727" s="78"/>
      <c r="G727" s="2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c r="AL727" s="98"/>
      <c r="AM727" s="98"/>
      <c r="AN727" s="98"/>
      <c r="AO727" s="98"/>
    </row>
    <row r="728" ht="43.5" customHeight="1">
      <c r="A728" s="27"/>
      <c r="B728" s="27"/>
      <c r="C728" s="27"/>
      <c r="D728" s="27"/>
      <c r="E728" s="27"/>
      <c r="F728" s="78"/>
      <c r="G728" s="2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c r="AL728" s="98"/>
      <c r="AM728" s="98"/>
      <c r="AN728" s="98"/>
      <c r="AO728" s="98"/>
    </row>
    <row r="729" ht="43.5" customHeight="1">
      <c r="A729" s="27"/>
      <c r="B729" s="27"/>
      <c r="C729" s="27"/>
      <c r="D729" s="27"/>
      <c r="E729" s="27"/>
      <c r="F729" s="78"/>
      <c r="G729" s="2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c r="AL729" s="98"/>
      <c r="AM729" s="98"/>
      <c r="AN729" s="98"/>
      <c r="AO729" s="98"/>
    </row>
    <row r="730" ht="43.5" customHeight="1">
      <c r="A730" s="27"/>
      <c r="B730" s="27"/>
      <c r="C730" s="27"/>
      <c r="D730" s="27"/>
      <c r="E730" s="27"/>
      <c r="F730" s="78"/>
      <c r="G730" s="2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c r="AL730" s="98"/>
      <c r="AM730" s="98"/>
      <c r="AN730" s="98"/>
      <c r="AO730" s="98"/>
    </row>
    <row r="731" ht="43.5" customHeight="1">
      <c r="A731" s="27"/>
      <c r="B731" s="27"/>
      <c r="C731" s="27"/>
      <c r="D731" s="27"/>
      <c r="E731" s="27"/>
      <c r="F731" s="78"/>
      <c r="G731" s="2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c r="AL731" s="98"/>
      <c r="AM731" s="98"/>
      <c r="AN731" s="98"/>
      <c r="AO731" s="98"/>
    </row>
    <row r="732" ht="43.5" customHeight="1">
      <c r="A732" s="27"/>
      <c r="B732" s="27"/>
      <c r="C732" s="27"/>
      <c r="D732" s="27"/>
      <c r="E732" s="27"/>
      <c r="F732" s="78"/>
      <c r="G732" s="2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c r="AL732" s="98"/>
      <c r="AM732" s="98"/>
      <c r="AN732" s="98"/>
      <c r="AO732" s="98"/>
    </row>
    <row r="733" ht="43.5" customHeight="1">
      <c r="A733" s="27"/>
      <c r="B733" s="27"/>
      <c r="C733" s="27"/>
      <c r="D733" s="27"/>
      <c r="E733" s="27"/>
      <c r="F733" s="78"/>
      <c r="G733" s="2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c r="AL733" s="98"/>
      <c r="AM733" s="98"/>
      <c r="AN733" s="98"/>
      <c r="AO733" s="98"/>
    </row>
    <row r="734" ht="43.5" customHeight="1">
      <c r="A734" s="27"/>
      <c r="B734" s="27"/>
      <c r="C734" s="27"/>
      <c r="D734" s="27"/>
      <c r="E734" s="27"/>
      <c r="F734" s="78"/>
      <c r="G734" s="2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c r="AL734" s="98"/>
      <c r="AM734" s="98"/>
      <c r="AN734" s="98"/>
      <c r="AO734" s="98"/>
    </row>
    <row r="735" ht="43.5" customHeight="1">
      <c r="A735" s="27"/>
      <c r="B735" s="27"/>
      <c r="C735" s="27"/>
      <c r="D735" s="27"/>
      <c r="E735" s="27"/>
      <c r="F735" s="78"/>
      <c r="G735" s="2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c r="AL735" s="98"/>
      <c r="AM735" s="98"/>
      <c r="AN735" s="98"/>
      <c r="AO735" s="98"/>
    </row>
    <row r="736" ht="43.5" customHeight="1">
      <c r="A736" s="27"/>
      <c r="B736" s="27"/>
      <c r="C736" s="27"/>
      <c r="D736" s="27"/>
      <c r="E736" s="27"/>
      <c r="F736" s="78"/>
      <c r="G736" s="2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c r="AL736" s="98"/>
      <c r="AM736" s="98"/>
      <c r="AN736" s="98"/>
      <c r="AO736" s="98"/>
    </row>
    <row r="737" ht="43.5" customHeight="1">
      <c r="A737" s="27"/>
      <c r="B737" s="27"/>
      <c r="C737" s="27"/>
      <c r="D737" s="27"/>
      <c r="E737" s="27"/>
      <c r="F737" s="78"/>
      <c r="G737" s="2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c r="AL737" s="98"/>
      <c r="AM737" s="98"/>
      <c r="AN737" s="98"/>
      <c r="AO737" s="98"/>
    </row>
    <row r="738" ht="43.5" customHeight="1">
      <c r="A738" s="27"/>
      <c r="B738" s="27"/>
      <c r="C738" s="27"/>
      <c r="D738" s="27"/>
      <c r="E738" s="27"/>
      <c r="F738" s="78"/>
      <c r="G738" s="2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c r="AL738" s="98"/>
      <c r="AM738" s="98"/>
      <c r="AN738" s="98"/>
      <c r="AO738" s="98"/>
    </row>
    <row r="739" ht="43.5" customHeight="1">
      <c r="A739" s="27"/>
      <c r="B739" s="27"/>
      <c r="C739" s="27"/>
      <c r="D739" s="27"/>
      <c r="E739" s="27"/>
      <c r="F739" s="78"/>
      <c r="G739" s="2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c r="AL739" s="98"/>
      <c r="AM739" s="98"/>
      <c r="AN739" s="98"/>
      <c r="AO739" s="98"/>
    </row>
    <row r="740" ht="43.5" customHeight="1">
      <c r="A740" s="27"/>
      <c r="B740" s="27"/>
      <c r="C740" s="27"/>
      <c r="D740" s="27"/>
      <c r="E740" s="27"/>
      <c r="F740" s="78"/>
      <c r="G740" s="2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c r="AL740" s="98"/>
      <c r="AM740" s="98"/>
      <c r="AN740" s="98"/>
      <c r="AO740" s="98"/>
    </row>
    <row r="741" ht="43.5" customHeight="1">
      <c r="A741" s="27"/>
      <c r="B741" s="27"/>
      <c r="C741" s="27"/>
      <c r="D741" s="27"/>
      <c r="E741" s="27"/>
      <c r="F741" s="78"/>
      <c r="G741" s="2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c r="AL741" s="98"/>
      <c r="AM741" s="98"/>
      <c r="AN741" s="98"/>
      <c r="AO741" s="98"/>
    </row>
    <row r="742" ht="43.5" customHeight="1">
      <c r="A742" s="27"/>
      <c r="B742" s="27"/>
      <c r="C742" s="27"/>
      <c r="D742" s="27"/>
      <c r="E742" s="27"/>
      <c r="F742" s="78"/>
      <c r="G742" s="2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c r="AL742" s="98"/>
      <c r="AM742" s="98"/>
      <c r="AN742" s="98"/>
      <c r="AO742" s="98"/>
    </row>
    <row r="743" ht="43.5" customHeight="1">
      <c r="A743" s="27"/>
      <c r="B743" s="27"/>
      <c r="C743" s="27"/>
      <c r="D743" s="27"/>
      <c r="E743" s="27"/>
      <c r="F743" s="78"/>
      <c r="G743" s="2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c r="AL743" s="98"/>
      <c r="AM743" s="98"/>
      <c r="AN743" s="98"/>
      <c r="AO743" s="98"/>
    </row>
    <row r="744" ht="43.5" customHeight="1">
      <c r="A744" s="27"/>
      <c r="B744" s="27"/>
      <c r="C744" s="27"/>
      <c r="D744" s="27"/>
      <c r="E744" s="27"/>
      <c r="F744" s="78"/>
      <c r="G744" s="2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c r="AL744" s="98"/>
      <c r="AM744" s="98"/>
      <c r="AN744" s="98"/>
      <c r="AO744" s="98"/>
    </row>
    <row r="745" ht="43.5" customHeight="1">
      <c r="A745" s="27"/>
      <c r="B745" s="27"/>
      <c r="C745" s="27"/>
      <c r="D745" s="27"/>
      <c r="E745" s="27"/>
      <c r="F745" s="78"/>
      <c r="G745" s="2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c r="AL745" s="98"/>
      <c r="AM745" s="98"/>
      <c r="AN745" s="98"/>
      <c r="AO745" s="98"/>
    </row>
    <row r="746" ht="43.5" customHeight="1">
      <c r="A746" s="27"/>
      <c r="B746" s="27"/>
      <c r="C746" s="27"/>
      <c r="D746" s="27"/>
      <c r="E746" s="27"/>
      <c r="F746" s="78"/>
      <c r="G746" s="2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c r="AL746" s="98"/>
      <c r="AM746" s="98"/>
      <c r="AN746" s="98"/>
      <c r="AO746" s="98"/>
    </row>
    <row r="747" ht="43.5" customHeight="1">
      <c r="A747" s="27"/>
      <c r="B747" s="27"/>
      <c r="C747" s="27"/>
      <c r="D747" s="27"/>
      <c r="E747" s="27"/>
      <c r="F747" s="78"/>
      <c r="G747" s="2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c r="AL747" s="98"/>
      <c r="AM747" s="98"/>
      <c r="AN747" s="98"/>
      <c r="AO747" s="98"/>
    </row>
    <row r="748" ht="43.5" customHeight="1">
      <c r="A748" s="27"/>
      <c r="B748" s="27"/>
      <c r="C748" s="27"/>
      <c r="D748" s="27"/>
      <c r="E748" s="27"/>
      <c r="F748" s="78"/>
      <c r="G748" s="2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c r="AL748" s="98"/>
      <c r="AM748" s="98"/>
      <c r="AN748" s="98"/>
      <c r="AO748" s="98"/>
    </row>
    <row r="749" ht="43.5" customHeight="1">
      <c r="A749" s="27"/>
      <c r="B749" s="27"/>
      <c r="C749" s="27"/>
      <c r="D749" s="27"/>
      <c r="E749" s="27"/>
      <c r="F749" s="78"/>
      <c r="G749" s="2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c r="AL749" s="98"/>
      <c r="AM749" s="98"/>
      <c r="AN749" s="98"/>
      <c r="AO749" s="98"/>
    </row>
    <row r="750" ht="43.5" customHeight="1">
      <c r="A750" s="27"/>
      <c r="B750" s="27"/>
      <c r="C750" s="27"/>
      <c r="D750" s="27"/>
      <c r="E750" s="27"/>
      <c r="F750" s="78"/>
      <c r="G750" s="2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c r="AL750" s="98"/>
      <c r="AM750" s="98"/>
      <c r="AN750" s="98"/>
      <c r="AO750" s="98"/>
    </row>
    <row r="751" ht="43.5" customHeight="1">
      <c r="A751" s="27"/>
      <c r="B751" s="27"/>
      <c r="C751" s="27"/>
      <c r="D751" s="27"/>
      <c r="E751" s="27"/>
      <c r="F751" s="78"/>
      <c r="G751" s="2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c r="AL751" s="98"/>
      <c r="AM751" s="98"/>
      <c r="AN751" s="98"/>
      <c r="AO751" s="98"/>
    </row>
    <row r="752" ht="43.5" customHeight="1">
      <c r="A752" s="27"/>
      <c r="B752" s="27"/>
      <c r="C752" s="27"/>
      <c r="D752" s="27"/>
      <c r="E752" s="27"/>
      <c r="F752" s="78"/>
      <c r="G752" s="2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c r="AL752" s="98"/>
      <c r="AM752" s="98"/>
      <c r="AN752" s="98"/>
      <c r="AO752" s="98"/>
    </row>
    <row r="753" ht="43.5" customHeight="1">
      <c r="A753" s="27"/>
      <c r="B753" s="27"/>
      <c r="C753" s="27"/>
      <c r="D753" s="27"/>
      <c r="E753" s="27"/>
      <c r="F753" s="78"/>
      <c r="G753" s="2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c r="AL753" s="98"/>
      <c r="AM753" s="98"/>
      <c r="AN753" s="98"/>
      <c r="AO753" s="98"/>
    </row>
    <row r="754" ht="43.5" customHeight="1">
      <c r="A754" s="27"/>
      <c r="B754" s="27"/>
      <c r="C754" s="27"/>
      <c r="D754" s="27"/>
      <c r="E754" s="27"/>
      <c r="F754" s="78"/>
      <c r="G754" s="2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c r="AL754" s="98"/>
      <c r="AM754" s="98"/>
      <c r="AN754" s="98"/>
      <c r="AO754" s="98"/>
    </row>
    <row r="755" ht="43.5" customHeight="1">
      <c r="A755" s="27"/>
      <c r="B755" s="27"/>
      <c r="C755" s="27"/>
      <c r="D755" s="27"/>
      <c r="E755" s="27"/>
      <c r="F755" s="78"/>
      <c r="G755" s="2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c r="AL755" s="98"/>
      <c r="AM755" s="98"/>
      <c r="AN755" s="98"/>
      <c r="AO755" s="98"/>
    </row>
    <row r="756" ht="43.5" customHeight="1">
      <c r="A756" s="27"/>
      <c r="B756" s="27"/>
      <c r="C756" s="27"/>
      <c r="D756" s="27"/>
      <c r="E756" s="27"/>
      <c r="F756" s="78"/>
      <c r="G756" s="2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c r="AL756" s="98"/>
      <c r="AM756" s="98"/>
      <c r="AN756" s="98"/>
      <c r="AO756" s="98"/>
    </row>
    <row r="757" ht="43.5" customHeight="1">
      <c r="A757" s="27"/>
      <c r="B757" s="27"/>
      <c r="C757" s="27"/>
      <c r="D757" s="27"/>
      <c r="E757" s="27"/>
      <c r="F757" s="78"/>
      <c r="G757" s="2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c r="AL757" s="98"/>
      <c r="AM757" s="98"/>
      <c r="AN757" s="98"/>
      <c r="AO757" s="98"/>
    </row>
    <row r="758" ht="43.5" customHeight="1">
      <c r="A758" s="27"/>
      <c r="B758" s="27"/>
      <c r="C758" s="27"/>
      <c r="D758" s="27"/>
      <c r="E758" s="27"/>
      <c r="F758" s="78"/>
      <c r="G758" s="2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c r="AL758" s="98"/>
      <c r="AM758" s="98"/>
      <c r="AN758" s="98"/>
      <c r="AO758" s="98"/>
    </row>
    <row r="759" ht="43.5" customHeight="1">
      <c r="A759" s="27"/>
      <c r="B759" s="27"/>
      <c r="C759" s="27"/>
      <c r="D759" s="27"/>
      <c r="E759" s="27"/>
      <c r="F759" s="78"/>
      <c r="G759" s="2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c r="AL759" s="98"/>
      <c r="AM759" s="98"/>
      <c r="AN759" s="98"/>
      <c r="AO759" s="98"/>
    </row>
    <row r="760" ht="43.5" customHeight="1">
      <c r="A760" s="27"/>
      <c r="B760" s="27"/>
      <c r="C760" s="27"/>
      <c r="D760" s="27"/>
      <c r="E760" s="27"/>
      <c r="F760" s="78"/>
      <c r="G760" s="2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c r="AL760" s="98"/>
      <c r="AM760" s="98"/>
      <c r="AN760" s="98"/>
      <c r="AO760" s="98"/>
    </row>
    <row r="761" ht="43.5" customHeight="1">
      <c r="A761" s="27"/>
      <c r="B761" s="27"/>
      <c r="C761" s="27"/>
      <c r="D761" s="27"/>
      <c r="E761" s="27"/>
      <c r="F761" s="78"/>
      <c r="G761" s="2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c r="AL761" s="98"/>
      <c r="AM761" s="98"/>
      <c r="AN761" s="98"/>
      <c r="AO761" s="98"/>
    </row>
    <row r="762" ht="43.5" customHeight="1">
      <c r="A762" s="27"/>
      <c r="B762" s="27"/>
      <c r="C762" s="27"/>
      <c r="D762" s="27"/>
      <c r="E762" s="27"/>
      <c r="F762" s="78"/>
      <c r="G762" s="2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c r="AL762" s="98"/>
      <c r="AM762" s="98"/>
      <c r="AN762" s="98"/>
      <c r="AO762" s="98"/>
    </row>
    <row r="763" ht="43.5" customHeight="1">
      <c r="A763" s="27"/>
      <c r="B763" s="27"/>
      <c r="C763" s="27"/>
      <c r="D763" s="27"/>
      <c r="E763" s="27"/>
      <c r="F763" s="78"/>
      <c r="G763" s="2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c r="AL763" s="98"/>
      <c r="AM763" s="98"/>
      <c r="AN763" s="98"/>
      <c r="AO763" s="98"/>
    </row>
    <row r="764" ht="43.5" customHeight="1">
      <c r="A764" s="27"/>
      <c r="B764" s="27"/>
      <c r="C764" s="27"/>
      <c r="D764" s="27"/>
      <c r="E764" s="27"/>
      <c r="F764" s="78"/>
      <c r="G764" s="2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c r="AL764" s="98"/>
      <c r="AM764" s="98"/>
      <c r="AN764" s="98"/>
      <c r="AO764" s="98"/>
    </row>
    <row r="765" ht="43.5" customHeight="1">
      <c r="A765" s="27"/>
      <c r="B765" s="27"/>
      <c r="C765" s="27"/>
      <c r="D765" s="27"/>
      <c r="E765" s="27"/>
      <c r="F765" s="78"/>
      <c r="G765" s="2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c r="AL765" s="98"/>
      <c r="AM765" s="98"/>
      <c r="AN765" s="98"/>
      <c r="AO765" s="98"/>
    </row>
    <row r="766" ht="43.5" customHeight="1">
      <c r="A766" s="27"/>
      <c r="B766" s="27"/>
      <c r="C766" s="27"/>
      <c r="D766" s="27"/>
      <c r="E766" s="27"/>
      <c r="F766" s="78"/>
      <c r="G766" s="2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c r="AL766" s="98"/>
      <c r="AM766" s="98"/>
      <c r="AN766" s="98"/>
      <c r="AO766" s="98"/>
    </row>
    <row r="767" ht="43.5" customHeight="1">
      <c r="A767" s="27"/>
      <c r="B767" s="27"/>
      <c r="C767" s="27"/>
      <c r="D767" s="27"/>
      <c r="E767" s="27"/>
      <c r="F767" s="78"/>
      <c r="G767" s="2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c r="AL767" s="98"/>
      <c r="AM767" s="98"/>
      <c r="AN767" s="98"/>
      <c r="AO767" s="98"/>
    </row>
    <row r="768" ht="43.5" customHeight="1">
      <c r="A768" s="27"/>
      <c r="B768" s="27"/>
      <c r="C768" s="27"/>
      <c r="D768" s="27"/>
      <c r="E768" s="27"/>
      <c r="F768" s="78"/>
      <c r="G768" s="2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c r="AL768" s="98"/>
      <c r="AM768" s="98"/>
      <c r="AN768" s="98"/>
      <c r="AO768" s="98"/>
    </row>
    <row r="769" ht="43.5" customHeight="1">
      <c r="A769" s="27"/>
      <c r="B769" s="27"/>
      <c r="C769" s="27"/>
      <c r="D769" s="27"/>
      <c r="E769" s="27"/>
      <c r="F769" s="78"/>
      <c r="G769" s="2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c r="AL769" s="98"/>
      <c r="AM769" s="98"/>
      <c r="AN769" s="98"/>
      <c r="AO769" s="98"/>
    </row>
    <row r="770" ht="43.5" customHeight="1">
      <c r="A770" s="27"/>
      <c r="B770" s="27"/>
      <c r="C770" s="27"/>
      <c r="D770" s="27"/>
      <c r="E770" s="27"/>
      <c r="F770" s="78"/>
      <c r="G770" s="2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c r="AL770" s="98"/>
      <c r="AM770" s="98"/>
      <c r="AN770" s="98"/>
      <c r="AO770" s="98"/>
    </row>
    <row r="771" ht="43.5" customHeight="1">
      <c r="A771" s="27"/>
      <c r="B771" s="27"/>
      <c r="C771" s="27"/>
      <c r="D771" s="27"/>
      <c r="E771" s="27"/>
      <c r="F771" s="78"/>
      <c r="G771" s="2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c r="AL771" s="98"/>
      <c r="AM771" s="98"/>
      <c r="AN771" s="98"/>
      <c r="AO771" s="98"/>
    </row>
    <row r="772" ht="43.5" customHeight="1">
      <c r="A772" s="27"/>
      <c r="B772" s="27"/>
      <c r="C772" s="27"/>
      <c r="D772" s="27"/>
      <c r="E772" s="27"/>
      <c r="F772" s="78"/>
      <c r="G772" s="2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c r="AL772" s="98"/>
      <c r="AM772" s="98"/>
      <c r="AN772" s="98"/>
      <c r="AO772" s="98"/>
    </row>
    <row r="773" ht="43.5" customHeight="1">
      <c r="A773" s="27"/>
      <c r="B773" s="27"/>
      <c r="C773" s="27"/>
      <c r="D773" s="27"/>
      <c r="E773" s="27"/>
      <c r="F773" s="78"/>
      <c r="G773" s="2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c r="AL773" s="98"/>
      <c r="AM773" s="98"/>
      <c r="AN773" s="98"/>
      <c r="AO773" s="98"/>
    </row>
    <row r="774" ht="43.5" customHeight="1">
      <c r="A774" s="27"/>
      <c r="B774" s="27"/>
      <c r="C774" s="27"/>
      <c r="D774" s="27"/>
      <c r="E774" s="27"/>
      <c r="F774" s="78"/>
      <c r="G774" s="2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c r="AL774" s="98"/>
      <c r="AM774" s="98"/>
      <c r="AN774" s="98"/>
      <c r="AO774" s="98"/>
    </row>
    <row r="775" ht="43.5" customHeight="1">
      <c r="A775" s="27"/>
      <c r="B775" s="27"/>
      <c r="C775" s="27"/>
      <c r="D775" s="27"/>
      <c r="E775" s="27"/>
      <c r="F775" s="78"/>
      <c r="G775" s="2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c r="AL775" s="98"/>
      <c r="AM775" s="98"/>
      <c r="AN775" s="98"/>
      <c r="AO775" s="98"/>
    </row>
    <row r="776" ht="43.5" customHeight="1">
      <c r="A776" s="27"/>
      <c r="B776" s="27"/>
      <c r="C776" s="27"/>
      <c r="D776" s="27"/>
      <c r="E776" s="27"/>
      <c r="F776" s="78"/>
      <c r="G776" s="2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c r="AL776" s="98"/>
      <c r="AM776" s="98"/>
      <c r="AN776" s="98"/>
      <c r="AO776" s="98"/>
    </row>
    <row r="777" ht="43.5" customHeight="1">
      <c r="A777" s="27"/>
      <c r="B777" s="27"/>
      <c r="C777" s="27"/>
      <c r="D777" s="27"/>
      <c r="E777" s="27"/>
      <c r="F777" s="78"/>
      <c r="G777" s="2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c r="AL777" s="98"/>
      <c r="AM777" s="98"/>
      <c r="AN777" s="98"/>
      <c r="AO777" s="98"/>
    </row>
    <row r="778" ht="43.5" customHeight="1">
      <c r="A778" s="27"/>
      <c r="B778" s="27"/>
      <c r="C778" s="27"/>
      <c r="D778" s="27"/>
      <c r="E778" s="27"/>
      <c r="F778" s="78"/>
      <c r="G778" s="2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c r="AL778" s="98"/>
      <c r="AM778" s="98"/>
      <c r="AN778" s="98"/>
      <c r="AO778" s="98"/>
    </row>
    <row r="779" ht="43.5" customHeight="1">
      <c r="A779" s="27"/>
      <c r="B779" s="27"/>
      <c r="C779" s="27"/>
      <c r="D779" s="27"/>
      <c r="E779" s="27"/>
      <c r="F779" s="78"/>
      <c r="G779" s="2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c r="AL779" s="98"/>
      <c r="AM779" s="98"/>
      <c r="AN779" s="98"/>
      <c r="AO779" s="98"/>
    </row>
    <row r="780" ht="43.5" customHeight="1">
      <c r="A780" s="27"/>
      <c r="B780" s="27"/>
      <c r="C780" s="27"/>
      <c r="D780" s="27"/>
      <c r="E780" s="27"/>
      <c r="F780" s="78"/>
      <c r="G780" s="2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c r="AL780" s="98"/>
      <c r="AM780" s="98"/>
      <c r="AN780" s="98"/>
      <c r="AO780" s="98"/>
    </row>
    <row r="781" ht="43.5" customHeight="1">
      <c r="A781" s="27"/>
      <c r="B781" s="27"/>
      <c r="C781" s="27"/>
      <c r="D781" s="27"/>
      <c r="E781" s="27"/>
      <c r="F781" s="78"/>
      <c r="G781" s="2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c r="AL781" s="98"/>
      <c r="AM781" s="98"/>
      <c r="AN781" s="98"/>
      <c r="AO781" s="98"/>
    </row>
    <row r="782" ht="43.5" customHeight="1">
      <c r="A782" s="27"/>
      <c r="B782" s="27"/>
      <c r="C782" s="27"/>
      <c r="D782" s="27"/>
      <c r="E782" s="27"/>
      <c r="F782" s="78"/>
      <c r="G782" s="2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c r="AL782" s="98"/>
      <c r="AM782" s="98"/>
      <c r="AN782" s="98"/>
      <c r="AO782" s="98"/>
    </row>
    <row r="783" ht="43.5" customHeight="1">
      <c r="A783" s="27"/>
      <c r="B783" s="27"/>
      <c r="C783" s="27"/>
      <c r="D783" s="27"/>
      <c r="E783" s="27"/>
      <c r="F783" s="78"/>
      <c r="G783" s="2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c r="AL783" s="98"/>
      <c r="AM783" s="98"/>
      <c r="AN783" s="98"/>
      <c r="AO783" s="98"/>
    </row>
    <row r="784" ht="43.5" customHeight="1">
      <c r="A784" s="27"/>
      <c r="B784" s="27"/>
      <c r="C784" s="27"/>
      <c r="D784" s="27"/>
      <c r="E784" s="27"/>
      <c r="F784" s="78"/>
      <c r="G784" s="2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c r="AL784" s="98"/>
      <c r="AM784" s="98"/>
      <c r="AN784" s="98"/>
      <c r="AO784" s="98"/>
    </row>
    <row r="785" ht="43.5" customHeight="1">
      <c r="A785" s="27"/>
      <c r="B785" s="27"/>
      <c r="C785" s="27"/>
      <c r="D785" s="27"/>
      <c r="E785" s="27"/>
      <c r="F785" s="78"/>
      <c r="G785" s="2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c r="AL785" s="98"/>
      <c r="AM785" s="98"/>
      <c r="AN785" s="98"/>
      <c r="AO785" s="98"/>
    </row>
    <row r="786" ht="43.5" customHeight="1">
      <c r="A786" s="27"/>
      <c r="B786" s="27"/>
      <c r="C786" s="27"/>
      <c r="D786" s="27"/>
      <c r="E786" s="27"/>
      <c r="F786" s="78"/>
      <c r="G786" s="2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c r="AL786" s="98"/>
      <c r="AM786" s="98"/>
      <c r="AN786" s="98"/>
      <c r="AO786" s="98"/>
    </row>
    <row r="787" ht="43.5" customHeight="1">
      <c r="A787" s="27"/>
      <c r="B787" s="27"/>
      <c r="C787" s="27"/>
      <c r="D787" s="27"/>
      <c r="E787" s="27"/>
      <c r="F787" s="78"/>
      <c r="G787" s="2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c r="AL787" s="98"/>
      <c r="AM787" s="98"/>
      <c r="AN787" s="98"/>
      <c r="AO787" s="98"/>
    </row>
    <row r="788" ht="43.5" customHeight="1">
      <c r="A788" s="27"/>
      <c r="B788" s="27"/>
      <c r="C788" s="27"/>
      <c r="D788" s="27"/>
      <c r="E788" s="27"/>
      <c r="F788" s="78"/>
      <c r="G788" s="2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c r="AL788" s="98"/>
      <c r="AM788" s="98"/>
      <c r="AN788" s="98"/>
      <c r="AO788" s="98"/>
    </row>
    <row r="789" ht="43.5" customHeight="1">
      <c r="A789" s="27"/>
      <c r="B789" s="27"/>
      <c r="C789" s="27"/>
      <c r="D789" s="27"/>
      <c r="E789" s="27"/>
      <c r="F789" s="78"/>
      <c r="G789" s="2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c r="AL789" s="98"/>
      <c r="AM789" s="98"/>
      <c r="AN789" s="98"/>
      <c r="AO789" s="98"/>
    </row>
    <row r="790" ht="43.5" customHeight="1">
      <c r="A790" s="27"/>
      <c r="B790" s="27"/>
      <c r="C790" s="27"/>
      <c r="D790" s="27"/>
      <c r="E790" s="27"/>
      <c r="F790" s="78"/>
      <c r="G790" s="2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c r="AL790" s="98"/>
      <c r="AM790" s="98"/>
      <c r="AN790" s="98"/>
      <c r="AO790" s="98"/>
    </row>
    <row r="791" ht="43.5" customHeight="1">
      <c r="A791" s="27"/>
      <c r="B791" s="27"/>
      <c r="C791" s="27"/>
      <c r="D791" s="27"/>
      <c r="E791" s="27"/>
      <c r="F791" s="78"/>
      <c r="G791" s="2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c r="AL791" s="98"/>
      <c r="AM791" s="98"/>
      <c r="AN791" s="98"/>
      <c r="AO791" s="98"/>
    </row>
    <row r="792" ht="43.5" customHeight="1">
      <c r="A792" s="27"/>
      <c r="B792" s="27"/>
      <c r="C792" s="27"/>
      <c r="D792" s="27"/>
      <c r="E792" s="27"/>
      <c r="F792" s="78"/>
      <c r="G792" s="2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c r="AL792" s="98"/>
      <c r="AM792" s="98"/>
      <c r="AN792" s="98"/>
      <c r="AO792" s="98"/>
    </row>
    <row r="793" ht="43.5" customHeight="1">
      <c r="A793" s="27"/>
      <c r="B793" s="27"/>
      <c r="C793" s="27"/>
      <c r="D793" s="27"/>
      <c r="E793" s="27"/>
      <c r="F793" s="78"/>
      <c r="G793" s="2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c r="AL793" s="98"/>
      <c r="AM793" s="98"/>
      <c r="AN793" s="98"/>
      <c r="AO793" s="98"/>
    </row>
    <row r="794" ht="43.5" customHeight="1">
      <c r="A794" s="27"/>
      <c r="B794" s="27"/>
      <c r="C794" s="27"/>
      <c r="D794" s="27"/>
      <c r="E794" s="27"/>
      <c r="F794" s="78"/>
      <c r="G794" s="2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c r="AL794" s="98"/>
      <c r="AM794" s="98"/>
      <c r="AN794" s="98"/>
      <c r="AO794" s="98"/>
    </row>
    <row r="795" ht="43.5" customHeight="1">
      <c r="A795" s="27"/>
      <c r="B795" s="27"/>
      <c r="C795" s="27"/>
      <c r="D795" s="27"/>
      <c r="E795" s="27"/>
      <c r="F795" s="78"/>
      <c r="G795" s="2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c r="AL795" s="98"/>
      <c r="AM795" s="98"/>
      <c r="AN795" s="98"/>
      <c r="AO795" s="98"/>
    </row>
    <row r="796" ht="43.5" customHeight="1">
      <c r="A796" s="27"/>
      <c r="B796" s="27"/>
      <c r="C796" s="27"/>
      <c r="D796" s="27"/>
      <c r="E796" s="27"/>
      <c r="F796" s="78"/>
      <c r="G796" s="2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c r="AL796" s="98"/>
      <c r="AM796" s="98"/>
      <c r="AN796" s="98"/>
      <c r="AO796" s="98"/>
    </row>
    <row r="797" ht="43.5" customHeight="1">
      <c r="A797" s="27"/>
      <c r="B797" s="27"/>
      <c r="C797" s="27"/>
      <c r="D797" s="27"/>
      <c r="E797" s="27"/>
      <c r="F797" s="78"/>
      <c r="G797" s="2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c r="AL797" s="98"/>
      <c r="AM797" s="98"/>
      <c r="AN797" s="98"/>
      <c r="AO797" s="98"/>
    </row>
    <row r="798" ht="43.5" customHeight="1">
      <c r="A798" s="27"/>
      <c r="B798" s="27"/>
      <c r="C798" s="27"/>
      <c r="D798" s="27"/>
      <c r="E798" s="27"/>
      <c r="F798" s="78"/>
      <c r="G798" s="2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c r="AL798" s="98"/>
      <c r="AM798" s="98"/>
      <c r="AN798" s="98"/>
      <c r="AO798" s="98"/>
    </row>
    <row r="799" ht="43.5" customHeight="1">
      <c r="A799" s="27"/>
      <c r="B799" s="27"/>
      <c r="C799" s="27"/>
      <c r="D799" s="27"/>
      <c r="E799" s="27"/>
      <c r="F799" s="78"/>
      <c r="G799" s="2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c r="AL799" s="98"/>
      <c r="AM799" s="98"/>
      <c r="AN799" s="98"/>
      <c r="AO799" s="98"/>
    </row>
    <row r="800" ht="43.5" customHeight="1">
      <c r="A800" s="27"/>
      <c r="B800" s="27"/>
      <c r="C800" s="27"/>
      <c r="D800" s="27"/>
      <c r="E800" s="27"/>
      <c r="F800" s="78"/>
      <c r="G800" s="2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c r="AL800" s="98"/>
      <c r="AM800" s="98"/>
      <c r="AN800" s="98"/>
      <c r="AO800" s="98"/>
    </row>
    <row r="801" ht="43.5" customHeight="1">
      <c r="A801" s="27"/>
      <c r="B801" s="27"/>
      <c r="C801" s="27"/>
      <c r="D801" s="27"/>
      <c r="E801" s="27"/>
      <c r="F801" s="78"/>
      <c r="G801" s="2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c r="AL801" s="98"/>
      <c r="AM801" s="98"/>
      <c r="AN801" s="98"/>
      <c r="AO801" s="98"/>
    </row>
    <row r="802" ht="43.5" customHeight="1">
      <c r="A802" s="27"/>
      <c r="B802" s="27"/>
      <c r="C802" s="27"/>
      <c r="D802" s="27"/>
      <c r="E802" s="27"/>
      <c r="F802" s="78"/>
      <c r="G802" s="2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c r="AL802" s="98"/>
      <c r="AM802" s="98"/>
      <c r="AN802" s="98"/>
      <c r="AO802" s="98"/>
    </row>
    <row r="803" ht="43.5" customHeight="1">
      <c r="A803" s="27"/>
      <c r="B803" s="27"/>
      <c r="C803" s="27"/>
      <c r="D803" s="27"/>
      <c r="E803" s="27"/>
      <c r="F803" s="78"/>
      <c r="G803" s="2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c r="AL803" s="98"/>
      <c r="AM803" s="98"/>
      <c r="AN803" s="98"/>
      <c r="AO803" s="98"/>
    </row>
    <row r="804" ht="43.5" customHeight="1">
      <c r="A804" s="27"/>
      <c r="B804" s="27"/>
      <c r="C804" s="27"/>
      <c r="D804" s="27"/>
      <c r="E804" s="27"/>
      <c r="F804" s="78"/>
      <c r="G804" s="2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c r="AL804" s="98"/>
      <c r="AM804" s="98"/>
      <c r="AN804" s="98"/>
      <c r="AO804" s="98"/>
    </row>
    <row r="805" ht="43.5" customHeight="1">
      <c r="A805" s="27"/>
      <c r="B805" s="27"/>
      <c r="C805" s="27"/>
      <c r="D805" s="27"/>
      <c r="E805" s="27"/>
      <c r="F805" s="78"/>
      <c r="G805" s="2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c r="AL805" s="98"/>
      <c r="AM805" s="98"/>
      <c r="AN805" s="98"/>
      <c r="AO805" s="98"/>
    </row>
    <row r="806" ht="43.5" customHeight="1">
      <c r="A806" s="27"/>
      <c r="B806" s="27"/>
      <c r="C806" s="27"/>
      <c r="D806" s="27"/>
      <c r="E806" s="27"/>
      <c r="F806" s="78"/>
      <c r="G806" s="2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c r="AL806" s="98"/>
      <c r="AM806" s="98"/>
      <c r="AN806" s="98"/>
      <c r="AO806" s="98"/>
    </row>
    <row r="807" ht="43.5" customHeight="1">
      <c r="A807" s="27"/>
      <c r="B807" s="27"/>
      <c r="C807" s="27"/>
      <c r="D807" s="27"/>
      <c r="E807" s="27"/>
      <c r="F807" s="78"/>
      <c r="G807" s="2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c r="AL807" s="98"/>
      <c r="AM807" s="98"/>
      <c r="AN807" s="98"/>
      <c r="AO807" s="98"/>
    </row>
    <row r="808" ht="43.5" customHeight="1">
      <c r="A808" s="27"/>
      <c r="B808" s="27"/>
      <c r="C808" s="27"/>
      <c r="D808" s="27"/>
      <c r="E808" s="27"/>
      <c r="F808" s="78"/>
      <c r="G808" s="2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c r="AL808" s="98"/>
      <c r="AM808" s="98"/>
      <c r="AN808" s="98"/>
      <c r="AO808" s="98"/>
    </row>
    <row r="809" ht="43.5" customHeight="1">
      <c r="A809" s="27"/>
      <c r="B809" s="27"/>
      <c r="C809" s="27"/>
      <c r="D809" s="27"/>
      <c r="E809" s="27"/>
      <c r="F809" s="78"/>
      <c r="G809" s="2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c r="AL809" s="98"/>
      <c r="AM809" s="98"/>
      <c r="AN809" s="98"/>
      <c r="AO809" s="98"/>
    </row>
    <row r="810" ht="43.5" customHeight="1">
      <c r="A810" s="27"/>
      <c r="B810" s="27"/>
      <c r="C810" s="27"/>
      <c r="D810" s="27"/>
      <c r="E810" s="27"/>
      <c r="F810" s="78"/>
      <c r="G810" s="2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c r="AL810" s="98"/>
      <c r="AM810" s="98"/>
      <c r="AN810" s="98"/>
      <c r="AO810" s="98"/>
    </row>
    <row r="811" ht="43.5" customHeight="1">
      <c r="A811" s="27"/>
      <c r="B811" s="27"/>
      <c r="C811" s="27"/>
      <c r="D811" s="27"/>
      <c r="E811" s="27"/>
      <c r="F811" s="78"/>
      <c r="G811" s="2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c r="AL811" s="98"/>
      <c r="AM811" s="98"/>
      <c r="AN811" s="98"/>
      <c r="AO811" s="98"/>
    </row>
    <row r="812" ht="43.5" customHeight="1">
      <c r="A812" s="27"/>
      <c r="B812" s="27"/>
      <c r="C812" s="27"/>
      <c r="D812" s="27"/>
      <c r="E812" s="27"/>
      <c r="F812" s="78"/>
      <c r="G812" s="2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c r="AL812" s="98"/>
      <c r="AM812" s="98"/>
      <c r="AN812" s="98"/>
      <c r="AO812" s="98"/>
    </row>
    <row r="813" ht="43.5" customHeight="1">
      <c r="A813" s="27"/>
      <c r="B813" s="27"/>
      <c r="C813" s="27"/>
      <c r="D813" s="27"/>
      <c r="E813" s="27"/>
      <c r="F813" s="78"/>
      <c r="G813" s="2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c r="AL813" s="98"/>
      <c r="AM813" s="98"/>
      <c r="AN813" s="98"/>
      <c r="AO813" s="98"/>
    </row>
    <row r="814" ht="43.5" customHeight="1">
      <c r="A814" s="27"/>
      <c r="B814" s="27"/>
      <c r="C814" s="27"/>
      <c r="D814" s="27"/>
      <c r="E814" s="27"/>
      <c r="F814" s="78"/>
      <c r="G814" s="2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c r="AL814" s="98"/>
      <c r="AM814" s="98"/>
      <c r="AN814" s="98"/>
      <c r="AO814" s="98"/>
    </row>
    <row r="815" ht="43.5" customHeight="1">
      <c r="A815" s="27"/>
      <c r="B815" s="27"/>
      <c r="C815" s="27"/>
      <c r="D815" s="27"/>
      <c r="E815" s="27"/>
      <c r="F815" s="78"/>
      <c r="G815" s="2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c r="AL815" s="98"/>
      <c r="AM815" s="98"/>
      <c r="AN815" s="98"/>
      <c r="AO815" s="98"/>
    </row>
    <row r="816" ht="43.5" customHeight="1">
      <c r="A816" s="27"/>
      <c r="B816" s="27"/>
      <c r="C816" s="27"/>
      <c r="D816" s="27"/>
      <c r="E816" s="27"/>
      <c r="F816" s="78"/>
      <c r="G816" s="2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c r="AL816" s="98"/>
      <c r="AM816" s="98"/>
      <c r="AN816" s="98"/>
      <c r="AO816" s="98"/>
    </row>
    <row r="817" ht="43.5" customHeight="1">
      <c r="A817" s="27"/>
      <c r="B817" s="27"/>
      <c r="C817" s="27"/>
      <c r="D817" s="27"/>
      <c r="E817" s="27"/>
      <c r="F817" s="78"/>
      <c r="G817" s="2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c r="AL817" s="98"/>
      <c r="AM817" s="98"/>
      <c r="AN817" s="98"/>
      <c r="AO817" s="98"/>
    </row>
    <row r="818" ht="43.5" customHeight="1">
      <c r="A818" s="27"/>
      <c r="B818" s="27"/>
      <c r="C818" s="27"/>
      <c r="D818" s="27"/>
      <c r="E818" s="27"/>
      <c r="F818" s="78"/>
      <c r="G818" s="2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c r="AL818" s="98"/>
      <c r="AM818" s="98"/>
      <c r="AN818" s="98"/>
      <c r="AO818" s="98"/>
    </row>
    <row r="819" ht="43.5" customHeight="1">
      <c r="A819" s="27"/>
      <c r="B819" s="27"/>
      <c r="C819" s="27"/>
      <c r="D819" s="27"/>
      <c r="E819" s="27"/>
      <c r="F819" s="78"/>
      <c r="G819" s="2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c r="AL819" s="98"/>
      <c r="AM819" s="98"/>
      <c r="AN819" s="98"/>
      <c r="AO819" s="98"/>
    </row>
    <row r="820" ht="43.5" customHeight="1">
      <c r="A820" s="27"/>
      <c r="B820" s="27"/>
      <c r="C820" s="27"/>
      <c r="D820" s="27"/>
      <c r="E820" s="27"/>
      <c r="F820" s="78"/>
      <c r="G820" s="2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c r="AL820" s="98"/>
      <c r="AM820" s="98"/>
      <c r="AN820" s="98"/>
      <c r="AO820" s="98"/>
    </row>
    <row r="821" ht="43.5" customHeight="1">
      <c r="A821" s="27"/>
      <c r="B821" s="27"/>
      <c r="C821" s="27"/>
      <c r="D821" s="27"/>
      <c r="E821" s="27"/>
      <c r="F821" s="78"/>
      <c r="G821" s="2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c r="AL821" s="98"/>
      <c r="AM821" s="98"/>
      <c r="AN821" s="98"/>
      <c r="AO821" s="98"/>
    </row>
    <row r="822" ht="43.5" customHeight="1">
      <c r="A822" s="27"/>
      <c r="B822" s="27"/>
      <c r="C822" s="27"/>
      <c r="D822" s="27"/>
      <c r="E822" s="27"/>
      <c r="F822" s="78"/>
      <c r="G822" s="2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c r="AL822" s="98"/>
      <c r="AM822" s="98"/>
      <c r="AN822" s="98"/>
      <c r="AO822" s="98"/>
    </row>
    <row r="823" ht="43.5" customHeight="1">
      <c r="A823" s="27"/>
      <c r="B823" s="27"/>
      <c r="C823" s="27"/>
      <c r="D823" s="27"/>
      <c r="E823" s="27"/>
      <c r="F823" s="78"/>
      <c r="G823" s="2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c r="AL823" s="98"/>
      <c r="AM823" s="98"/>
      <c r="AN823" s="98"/>
      <c r="AO823" s="98"/>
    </row>
    <row r="824" ht="43.5" customHeight="1">
      <c r="A824" s="27"/>
      <c r="B824" s="27"/>
      <c r="C824" s="27"/>
      <c r="D824" s="27"/>
      <c r="E824" s="27"/>
      <c r="F824" s="78"/>
      <c r="G824" s="2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c r="AL824" s="98"/>
      <c r="AM824" s="98"/>
      <c r="AN824" s="98"/>
      <c r="AO824" s="98"/>
    </row>
    <row r="825" ht="43.5" customHeight="1">
      <c r="A825" s="27"/>
      <c r="B825" s="27"/>
      <c r="C825" s="27"/>
      <c r="D825" s="27"/>
      <c r="E825" s="27"/>
      <c r="F825" s="78"/>
      <c r="G825" s="2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c r="AL825" s="98"/>
      <c r="AM825" s="98"/>
      <c r="AN825" s="98"/>
      <c r="AO825" s="98"/>
    </row>
    <row r="826" ht="43.5" customHeight="1">
      <c r="A826" s="27"/>
      <c r="B826" s="27"/>
      <c r="C826" s="27"/>
      <c r="D826" s="27"/>
      <c r="E826" s="27"/>
      <c r="F826" s="78"/>
      <c r="G826" s="2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c r="AL826" s="98"/>
      <c r="AM826" s="98"/>
      <c r="AN826" s="98"/>
      <c r="AO826" s="98"/>
    </row>
    <row r="827" ht="43.5" customHeight="1">
      <c r="A827" s="27"/>
      <c r="B827" s="27"/>
      <c r="C827" s="27"/>
      <c r="D827" s="27"/>
      <c r="E827" s="27"/>
      <c r="F827" s="78"/>
      <c r="G827" s="2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c r="AL827" s="98"/>
      <c r="AM827" s="98"/>
      <c r="AN827" s="98"/>
      <c r="AO827" s="98"/>
    </row>
    <row r="828" ht="43.5" customHeight="1">
      <c r="A828" s="27"/>
      <c r="B828" s="27"/>
      <c r="C828" s="27"/>
      <c r="D828" s="27"/>
      <c r="E828" s="27"/>
      <c r="F828" s="78"/>
      <c r="G828" s="2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c r="AL828" s="98"/>
      <c r="AM828" s="98"/>
      <c r="AN828" s="98"/>
      <c r="AO828" s="98"/>
    </row>
    <row r="829" ht="43.5" customHeight="1">
      <c r="A829" s="27"/>
      <c r="B829" s="27"/>
      <c r="C829" s="27"/>
      <c r="D829" s="27"/>
      <c r="E829" s="27"/>
      <c r="F829" s="78"/>
      <c r="G829" s="2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c r="AL829" s="98"/>
      <c r="AM829" s="98"/>
      <c r="AN829" s="98"/>
      <c r="AO829" s="98"/>
    </row>
    <row r="830" ht="43.5" customHeight="1">
      <c r="A830" s="27"/>
      <c r="B830" s="27"/>
      <c r="C830" s="27"/>
      <c r="D830" s="27"/>
      <c r="E830" s="27"/>
      <c r="F830" s="78"/>
      <c r="G830" s="2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c r="AL830" s="98"/>
      <c r="AM830" s="98"/>
      <c r="AN830" s="98"/>
      <c r="AO830" s="98"/>
    </row>
    <row r="831" ht="43.5" customHeight="1">
      <c r="A831" s="27"/>
      <c r="B831" s="27"/>
      <c r="C831" s="27"/>
      <c r="D831" s="27"/>
      <c r="E831" s="27"/>
      <c r="F831" s="78"/>
      <c r="G831" s="2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c r="AL831" s="98"/>
      <c r="AM831" s="98"/>
      <c r="AN831" s="98"/>
      <c r="AO831" s="98"/>
    </row>
    <row r="832" ht="43.5" customHeight="1">
      <c r="A832" s="27"/>
      <c r="B832" s="27"/>
      <c r="C832" s="27"/>
      <c r="D832" s="27"/>
      <c r="E832" s="27"/>
      <c r="F832" s="78"/>
      <c r="G832" s="2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c r="AL832" s="98"/>
      <c r="AM832" s="98"/>
      <c r="AN832" s="98"/>
      <c r="AO832" s="98"/>
    </row>
    <row r="833" ht="43.5" customHeight="1">
      <c r="A833" s="27"/>
      <c r="B833" s="27"/>
      <c r="C833" s="27"/>
      <c r="D833" s="27"/>
      <c r="E833" s="27"/>
      <c r="F833" s="78"/>
      <c r="G833" s="2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c r="AL833" s="98"/>
      <c r="AM833" s="98"/>
      <c r="AN833" s="98"/>
      <c r="AO833" s="98"/>
    </row>
    <row r="834" ht="43.5" customHeight="1">
      <c r="A834" s="27"/>
      <c r="B834" s="27"/>
      <c r="C834" s="27"/>
      <c r="D834" s="27"/>
      <c r="E834" s="27"/>
      <c r="F834" s="78"/>
      <c r="G834" s="2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c r="AL834" s="98"/>
      <c r="AM834" s="98"/>
      <c r="AN834" s="98"/>
      <c r="AO834" s="98"/>
    </row>
    <row r="835" ht="43.5" customHeight="1">
      <c r="A835" s="27"/>
      <c r="B835" s="27"/>
      <c r="C835" s="27"/>
      <c r="D835" s="27"/>
      <c r="E835" s="27"/>
      <c r="F835" s="78"/>
      <c r="G835" s="2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c r="AL835" s="98"/>
      <c r="AM835" s="98"/>
      <c r="AN835" s="98"/>
      <c r="AO835" s="98"/>
    </row>
    <row r="836" ht="43.5" customHeight="1">
      <c r="A836" s="27"/>
      <c r="B836" s="27"/>
      <c r="C836" s="27"/>
      <c r="D836" s="27"/>
      <c r="E836" s="27"/>
      <c r="F836" s="78"/>
      <c r="G836" s="2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c r="AL836" s="98"/>
      <c r="AM836" s="98"/>
      <c r="AN836" s="98"/>
      <c r="AO836" s="98"/>
    </row>
    <row r="837" ht="43.5" customHeight="1">
      <c r="A837" s="27"/>
      <c r="B837" s="27"/>
      <c r="C837" s="27"/>
      <c r="D837" s="27"/>
      <c r="E837" s="27"/>
      <c r="F837" s="78"/>
      <c r="G837" s="2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c r="AL837" s="98"/>
      <c r="AM837" s="98"/>
      <c r="AN837" s="98"/>
      <c r="AO837" s="98"/>
    </row>
    <row r="838" ht="43.5" customHeight="1">
      <c r="A838" s="27"/>
      <c r="B838" s="27"/>
      <c r="C838" s="27"/>
      <c r="D838" s="27"/>
      <c r="E838" s="27"/>
      <c r="F838" s="78"/>
      <c r="G838" s="2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c r="AL838" s="98"/>
      <c r="AM838" s="98"/>
      <c r="AN838" s="98"/>
      <c r="AO838" s="98"/>
    </row>
    <row r="839" ht="43.5" customHeight="1">
      <c r="A839" s="27"/>
      <c r="B839" s="27"/>
      <c r="C839" s="27"/>
      <c r="D839" s="27"/>
      <c r="E839" s="27"/>
      <c r="F839" s="78"/>
      <c r="G839" s="2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c r="AL839" s="98"/>
      <c r="AM839" s="98"/>
      <c r="AN839" s="98"/>
      <c r="AO839" s="98"/>
    </row>
    <row r="840" ht="43.5" customHeight="1">
      <c r="A840" s="27"/>
      <c r="B840" s="27"/>
      <c r="C840" s="27"/>
      <c r="D840" s="27"/>
      <c r="E840" s="27"/>
      <c r="F840" s="78"/>
      <c r="G840" s="2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c r="AL840" s="98"/>
      <c r="AM840" s="98"/>
      <c r="AN840" s="98"/>
      <c r="AO840" s="98"/>
    </row>
    <row r="841" ht="43.5" customHeight="1">
      <c r="A841" s="27"/>
      <c r="B841" s="27"/>
      <c r="C841" s="27"/>
      <c r="D841" s="27"/>
      <c r="E841" s="27"/>
      <c r="F841" s="78"/>
      <c r="G841" s="2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c r="AL841" s="98"/>
      <c r="AM841" s="98"/>
      <c r="AN841" s="98"/>
      <c r="AO841" s="98"/>
    </row>
    <row r="842" ht="43.5" customHeight="1">
      <c r="A842" s="27"/>
      <c r="B842" s="27"/>
      <c r="C842" s="27"/>
      <c r="D842" s="27"/>
      <c r="E842" s="27"/>
      <c r="F842" s="78"/>
      <c r="G842" s="2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c r="AL842" s="98"/>
      <c r="AM842" s="98"/>
      <c r="AN842" s="98"/>
      <c r="AO842" s="98"/>
    </row>
    <row r="843" ht="43.5" customHeight="1">
      <c r="A843" s="27"/>
      <c r="B843" s="27"/>
      <c r="C843" s="27"/>
      <c r="D843" s="27"/>
      <c r="E843" s="27"/>
      <c r="F843" s="78"/>
      <c r="G843" s="2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c r="AL843" s="98"/>
      <c r="AM843" s="98"/>
      <c r="AN843" s="98"/>
      <c r="AO843" s="98"/>
    </row>
    <row r="844" ht="43.5" customHeight="1">
      <c r="A844" s="27"/>
      <c r="B844" s="27"/>
      <c r="C844" s="27"/>
      <c r="D844" s="27"/>
      <c r="E844" s="27"/>
      <c r="F844" s="78"/>
      <c r="G844" s="2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c r="AL844" s="98"/>
      <c r="AM844" s="98"/>
      <c r="AN844" s="98"/>
      <c r="AO844" s="98"/>
    </row>
    <row r="845" ht="43.5" customHeight="1">
      <c r="A845" s="27"/>
      <c r="B845" s="27"/>
      <c r="C845" s="27"/>
      <c r="D845" s="27"/>
      <c r="E845" s="27"/>
      <c r="F845" s="78"/>
      <c r="G845" s="2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c r="AL845" s="98"/>
      <c r="AM845" s="98"/>
      <c r="AN845" s="98"/>
      <c r="AO845" s="98"/>
    </row>
    <row r="846" ht="43.5" customHeight="1">
      <c r="A846" s="27"/>
      <c r="B846" s="27"/>
      <c r="C846" s="27"/>
      <c r="D846" s="27"/>
      <c r="E846" s="27"/>
      <c r="F846" s="78"/>
      <c r="G846" s="2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c r="AL846" s="98"/>
      <c r="AM846" s="98"/>
      <c r="AN846" s="98"/>
      <c r="AO846" s="98"/>
    </row>
    <row r="847" ht="43.5" customHeight="1">
      <c r="A847" s="27"/>
      <c r="B847" s="27"/>
      <c r="C847" s="27"/>
      <c r="D847" s="27"/>
      <c r="E847" s="27"/>
      <c r="F847" s="78"/>
      <c r="G847" s="2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c r="AL847" s="98"/>
      <c r="AM847" s="98"/>
      <c r="AN847" s="98"/>
      <c r="AO847" s="98"/>
    </row>
    <row r="848" ht="43.5" customHeight="1">
      <c r="A848" s="27"/>
      <c r="B848" s="27"/>
      <c r="C848" s="27"/>
      <c r="D848" s="27"/>
      <c r="E848" s="27"/>
      <c r="F848" s="78"/>
      <c r="G848" s="2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c r="AL848" s="98"/>
      <c r="AM848" s="98"/>
      <c r="AN848" s="98"/>
      <c r="AO848" s="98"/>
    </row>
    <row r="849" ht="43.5" customHeight="1">
      <c r="A849" s="27"/>
      <c r="B849" s="27"/>
      <c r="C849" s="27"/>
      <c r="D849" s="27"/>
      <c r="E849" s="27"/>
      <c r="F849" s="78"/>
      <c r="G849" s="2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c r="AL849" s="98"/>
      <c r="AM849" s="98"/>
      <c r="AN849" s="98"/>
      <c r="AO849" s="98"/>
    </row>
    <row r="850" ht="43.5" customHeight="1">
      <c r="A850" s="27"/>
      <c r="B850" s="27"/>
      <c r="C850" s="27"/>
      <c r="D850" s="27"/>
      <c r="E850" s="27"/>
      <c r="F850" s="78"/>
      <c r="G850" s="2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c r="AL850" s="98"/>
      <c r="AM850" s="98"/>
      <c r="AN850" s="98"/>
      <c r="AO850" s="98"/>
    </row>
    <row r="851" ht="43.5" customHeight="1">
      <c r="A851" s="27"/>
      <c r="B851" s="27"/>
      <c r="C851" s="27"/>
      <c r="D851" s="27"/>
      <c r="E851" s="27"/>
      <c r="F851" s="78"/>
      <c r="G851" s="2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c r="AL851" s="98"/>
      <c r="AM851" s="98"/>
      <c r="AN851" s="98"/>
      <c r="AO851" s="98"/>
    </row>
    <row r="852" ht="43.5" customHeight="1">
      <c r="A852" s="27"/>
      <c r="B852" s="27"/>
      <c r="C852" s="27"/>
      <c r="D852" s="27"/>
      <c r="E852" s="27"/>
      <c r="F852" s="78"/>
      <c r="G852" s="2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c r="AL852" s="98"/>
      <c r="AM852" s="98"/>
      <c r="AN852" s="98"/>
      <c r="AO852" s="98"/>
    </row>
    <row r="853" ht="43.5" customHeight="1">
      <c r="A853" s="27"/>
      <c r="B853" s="27"/>
      <c r="C853" s="27"/>
      <c r="D853" s="27"/>
      <c r="E853" s="27"/>
      <c r="F853" s="78"/>
      <c r="G853" s="2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c r="AL853" s="98"/>
      <c r="AM853" s="98"/>
      <c r="AN853" s="98"/>
      <c r="AO853" s="98"/>
    </row>
    <row r="854" ht="43.5" customHeight="1">
      <c r="A854" s="27"/>
      <c r="B854" s="27"/>
      <c r="C854" s="27"/>
      <c r="D854" s="27"/>
      <c r="E854" s="27"/>
      <c r="F854" s="78"/>
      <c r="G854" s="2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c r="AL854" s="98"/>
      <c r="AM854" s="98"/>
      <c r="AN854" s="98"/>
      <c r="AO854" s="98"/>
    </row>
    <row r="855" ht="43.5" customHeight="1">
      <c r="A855" s="27"/>
      <c r="B855" s="27"/>
      <c r="C855" s="27"/>
      <c r="D855" s="27"/>
      <c r="E855" s="27"/>
      <c r="F855" s="78"/>
      <c r="G855" s="2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c r="AL855" s="98"/>
      <c r="AM855" s="98"/>
      <c r="AN855" s="98"/>
      <c r="AO855" s="98"/>
    </row>
    <row r="856" ht="43.5" customHeight="1">
      <c r="A856" s="27"/>
      <c r="B856" s="27"/>
      <c r="C856" s="27"/>
      <c r="D856" s="27"/>
      <c r="E856" s="27"/>
      <c r="F856" s="78"/>
      <c r="G856" s="2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c r="AL856" s="98"/>
      <c r="AM856" s="98"/>
      <c r="AN856" s="98"/>
      <c r="AO856" s="98"/>
    </row>
    <row r="857" ht="43.5" customHeight="1">
      <c r="A857" s="27"/>
      <c r="B857" s="27"/>
      <c r="C857" s="27"/>
      <c r="D857" s="27"/>
      <c r="E857" s="27"/>
      <c r="F857" s="78"/>
      <c r="G857" s="2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c r="AL857" s="98"/>
      <c r="AM857" s="98"/>
      <c r="AN857" s="98"/>
      <c r="AO857" s="98"/>
    </row>
    <row r="858" ht="43.5" customHeight="1">
      <c r="A858" s="27"/>
      <c r="B858" s="27"/>
      <c r="C858" s="27"/>
      <c r="D858" s="27"/>
      <c r="E858" s="27"/>
      <c r="F858" s="78"/>
      <c r="G858" s="2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c r="AL858" s="98"/>
      <c r="AM858" s="98"/>
      <c r="AN858" s="98"/>
      <c r="AO858" s="98"/>
    </row>
    <row r="859" ht="43.5" customHeight="1">
      <c r="A859" s="27"/>
      <c r="B859" s="27"/>
      <c r="C859" s="27"/>
      <c r="D859" s="27"/>
      <c r="E859" s="27"/>
      <c r="F859" s="78"/>
      <c r="G859" s="2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c r="AL859" s="98"/>
      <c r="AM859" s="98"/>
      <c r="AN859" s="98"/>
      <c r="AO859" s="98"/>
    </row>
    <row r="860" ht="43.5" customHeight="1">
      <c r="A860" s="27"/>
      <c r="B860" s="27"/>
      <c r="C860" s="27"/>
      <c r="D860" s="27"/>
      <c r="E860" s="27"/>
      <c r="F860" s="78"/>
      <c r="G860" s="2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c r="AL860" s="98"/>
      <c r="AM860" s="98"/>
      <c r="AN860" s="98"/>
      <c r="AO860" s="98"/>
    </row>
    <row r="861" ht="43.5" customHeight="1">
      <c r="A861" s="27"/>
      <c r="B861" s="27"/>
      <c r="C861" s="27"/>
      <c r="D861" s="27"/>
      <c r="E861" s="27"/>
      <c r="F861" s="78"/>
      <c r="G861" s="2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c r="AL861" s="98"/>
      <c r="AM861" s="98"/>
      <c r="AN861" s="98"/>
      <c r="AO861" s="98"/>
    </row>
    <row r="862" ht="43.5" customHeight="1">
      <c r="A862" s="27"/>
      <c r="B862" s="27"/>
      <c r="C862" s="27"/>
      <c r="D862" s="27"/>
      <c r="E862" s="27"/>
      <c r="F862" s="78"/>
      <c r="G862" s="2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c r="AL862" s="98"/>
      <c r="AM862" s="98"/>
      <c r="AN862" s="98"/>
      <c r="AO862" s="98"/>
    </row>
    <row r="863" ht="43.5" customHeight="1">
      <c r="A863" s="27"/>
      <c r="B863" s="27"/>
      <c r="C863" s="27"/>
      <c r="D863" s="27"/>
      <c r="E863" s="27"/>
      <c r="F863" s="78"/>
      <c r="G863" s="2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c r="AL863" s="98"/>
      <c r="AM863" s="98"/>
      <c r="AN863" s="98"/>
      <c r="AO863" s="98"/>
    </row>
    <row r="864" ht="43.5" customHeight="1">
      <c r="A864" s="27"/>
      <c r="B864" s="27"/>
      <c r="C864" s="27"/>
      <c r="D864" s="27"/>
      <c r="E864" s="27"/>
      <c r="F864" s="78"/>
      <c r="G864" s="2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c r="AL864" s="98"/>
      <c r="AM864" s="98"/>
      <c r="AN864" s="98"/>
      <c r="AO864" s="98"/>
    </row>
    <row r="865" ht="43.5" customHeight="1">
      <c r="A865" s="27"/>
      <c r="B865" s="27"/>
      <c r="C865" s="27"/>
      <c r="D865" s="27"/>
      <c r="E865" s="27"/>
      <c r="F865" s="78"/>
      <c r="G865" s="2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c r="AL865" s="98"/>
      <c r="AM865" s="98"/>
      <c r="AN865" s="98"/>
      <c r="AO865" s="98"/>
    </row>
    <row r="866" ht="43.5" customHeight="1">
      <c r="A866" s="27"/>
      <c r="B866" s="27"/>
      <c r="C866" s="27"/>
      <c r="D866" s="27"/>
      <c r="E866" s="27"/>
      <c r="F866" s="78"/>
      <c r="G866" s="2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c r="AL866" s="98"/>
      <c r="AM866" s="98"/>
      <c r="AN866" s="98"/>
      <c r="AO866" s="98"/>
    </row>
    <row r="867" ht="43.5" customHeight="1">
      <c r="A867" s="27"/>
      <c r="B867" s="27"/>
      <c r="C867" s="27"/>
      <c r="D867" s="27"/>
      <c r="E867" s="27"/>
      <c r="F867" s="78"/>
      <c r="G867" s="2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c r="AL867" s="98"/>
      <c r="AM867" s="98"/>
      <c r="AN867" s="98"/>
      <c r="AO867" s="98"/>
    </row>
    <row r="868" ht="43.5" customHeight="1">
      <c r="A868" s="27"/>
      <c r="B868" s="27"/>
      <c r="C868" s="27"/>
      <c r="D868" s="27"/>
      <c r="E868" s="27"/>
      <c r="F868" s="78"/>
      <c r="G868" s="2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c r="AL868" s="98"/>
      <c r="AM868" s="98"/>
      <c r="AN868" s="98"/>
      <c r="AO868" s="98"/>
    </row>
    <row r="869" ht="43.5" customHeight="1">
      <c r="A869" s="27"/>
      <c r="B869" s="27"/>
      <c r="C869" s="27"/>
      <c r="D869" s="27"/>
      <c r="E869" s="27"/>
      <c r="F869" s="78"/>
      <c r="G869" s="2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c r="AL869" s="98"/>
      <c r="AM869" s="98"/>
      <c r="AN869" s="98"/>
      <c r="AO869" s="98"/>
    </row>
    <row r="870" ht="43.5" customHeight="1">
      <c r="A870" s="27"/>
      <c r="B870" s="27"/>
      <c r="C870" s="27"/>
      <c r="D870" s="27"/>
      <c r="E870" s="27"/>
      <c r="F870" s="78"/>
      <c r="G870" s="2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c r="AL870" s="98"/>
      <c r="AM870" s="98"/>
      <c r="AN870" s="98"/>
      <c r="AO870" s="98"/>
    </row>
    <row r="871" ht="43.5" customHeight="1">
      <c r="A871" s="27"/>
      <c r="B871" s="27"/>
      <c r="C871" s="27"/>
      <c r="D871" s="27"/>
      <c r="E871" s="27"/>
      <c r="F871" s="78"/>
      <c r="G871" s="2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c r="AL871" s="98"/>
      <c r="AM871" s="98"/>
      <c r="AN871" s="98"/>
      <c r="AO871" s="98"/>
    </row>
    <row r="872" ht="43.5" customHeight="1">
      <c r="A872" s="27"/>
      <c r="B872" s="27"/>
      <c r="C872" s="27"/>
      <c r="D872" s="27"/>
      <c r="E872" s="27"/>
      <c r="F872" s="78"/>
      <c r="G872" s="2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c r="AL872" s="98"/>
      <c r="AM872" s="98"/>
      <c r="AN872" s="98"/>
      <c r="AO872" s="98"/>
    </row>
    <row r="873" ht="43.5" customHeight="1">
      <c r="A873" s="27"/>
      <c r="B873" s="27"/>
      <c r="C873" s="27"/>
      <c r="D873" s="27"/>
      <c r="E873" s="27"/>
      <c r="F873" s="78"/>
      <c r="G873" s="2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c r="AL873" s="98"/>
      <c r="AM873" s="98"/>
      <c r="AN873" s="98"/>
      <c r="AO873" s="98"/>
    </row>
    <row r="874" ht="43.5" customHeight="1">
      <c r="A874" s="27"/>
      <c r="B874" s="27"/>
      <c r="C874" s="27"/>
      <c r="D874" s="27"/>
      <c r="E874" s="27"/>
      <c r="F874" s="78"/>
      <c r="G874" s="2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c r="AL874" s="98"/>
      <c r="AM874" s="98"/>
      <c r="AN874" s="98"/>
      <c r="AO874" s="98"/>
    </row>
    <row r="875" ht="43.5" customHeight="1">
      <c r="A875" s="27"/>
      <c r="B875" s="27"/>
      <c r="C875" s="27"/>
      <c r="D875" s="27"/>
      <c r="E875" s="27"/>
      <c r="F875" s="78"/>
      <c r="G875" s="2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c r="AL875" s="98"/>
      <c r="AM875" s="98"/>
      <c r="AN875" s="98"/>
      <c r="AO875" s="98"/>
    </row>
    <row r="876" ht="43.5" customHeight="1">
      <c r="A876" s="27"/>
      <c r="B876" s="27"/>
      <c r="C876" s="27"/>
      <c r="D876" s="27"/>
      <c r="E876" s="27"/>
      <c r="F876" s="78"/>
      <c r="G876" s="2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c r="AL876" s="98"/>
      <c r="AM876" s="98"/>
      <c r="AN876" s="98"/>
      <c r="AO876" s="98"/>
    </row>
    <row r="877" ht="43.5" customHeight="1">
      <c r="A877" s="27"/>
      <c r="B877" s="27"/>
      <c r="C877" s="27"/>
      <c r="D877" s="27"/>
      <c r="E877" s="27"/>
      <c r="F877" s="78"/>
      <c r="G877" s="2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c r="AL877" s="98"/>
      <c r="AM877" s="98"/>
      <c r="AN877" s="98"/>
      <c r="AO877" s="98"/>
    </row>
    <row r="878" ht="43.5" customHeight="1">
      <c r="A878" s="27"/>
      <c r="B878" s="27"/>
      <c r="C878" s="27"/>
      <c r="D878" s="27"/>
      <c r="E878" s="27"/>
      <c r="F878" s="78"/>
      <c r="G878" s="2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c r="AL878" s="98"/>
      <c r="AM878" s="98"/>
      <c r="AN878" s="98"/>
      <c r="AO878" s="98"/>
    </row>
    <row r="879" ht="43.5" customHeight="1">
      <c r="A879" s="27"/>
      <c r="B879" s="27"/>
      <c r="C879" s="27"/>
      <c r="D879" s="27"/>
      <c r="E879" s="27"/>
      <c r="F879" s="78"/>
      <c r="G879" s="2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c r="AL879" s="98"/>
      <c r="AM879" s="98"/>
      <c r="AN879" s="98"/>
      <c r="AO879" s="98"/>
    </row>
    <row r="880" ht="43.5" customHeight="1">
      <c r="A880" s="27"/>
      <c r="B880" s="27"/>
      <c r="C880" s="27"/>
      <c r="D880" s="27"/>
      <c r="E880" s="27"/>
      <c r="F880" s="78"/>
      <c r="G880" s="2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c r="AL880" s="98"/>
      <c r="AM880" s="98"/>
      <c r="AN880" s="98"/>
      <c r="AO880" s="98"/>
    </row>
    <row r="881" ht="43.5" customHeight="1">
      <c r="A881" s="27"/>
      <c r="B881" s="27"/>
      <c r="C881" s="27"/>
      <c r="D881" s="27"/>
      <c r="E881" s="27"/>
      <c r="F881" s="78"/>
      <c r="G881" s="2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c r="AL881" s="98"/>
      <c r="AM881" s="98"/>
      <c r="AN881" s="98"/>
      <c r="AO881" s="98"/>
    </row>
    <row r="882" ht="43.5" customHeight="1">
      <c r="A882" s="27"/>
      <c r="B882" s="27"/>
      <c r="C882" s="27"/>
      <c r="D882" s="27"/>
      <c r="E882" s="27"/>
      <c r="F882" s="78"/>
      <c r="G882" s="2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c r="AL882" s="98"/>
      <c r="AM882" s="98"/>
      <c r="AN882" s="98"/>
      <c r="AO882" s="98"/>
    </row>
    <row r="883" ht="43.5" customHeight="1">
      <c r="A883" s="27"/>
      <c r="B883" s="27"/>
      <c r="C883" s="27"/>
      <c r="D883" s="27"/>
      <c r="E883" s="27"/>
      <c r="F883" s="78"/>
      <c r="G883" s="2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c r="AL883" s="98"/>
      <c r="AM883" s="98"/>
      <c r="AN883" s="98"/>
      <c r="AO883" s="98"/>
    </row>
    <row r="884" ht="43.5" customHeight="1">
      <c r="A884" s="27"/>
      <c r="B884" s="27"/>
      <c r="C884" s="27"/>
      <c r="D884" s="27"/>
      <c r="E884" s="27"/>
      <c r="F884" s="78"/>
      <c r="G884" s="2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c r="AL884" s="98"/>
      <c r="AM884" s="98"/>
      <c r="AN884" s="98"/>
      <c r="AO884" s="98"/>
    </row>
    <row r="885" ht="43.5" customHeight="1">
      <c r="A885" s="27"/>
      <c r="B885" s="27"/>
      <c r="C885" s="27"/>
      <c r="D885" s="27"/>
      <c r="E885" s="27"/>
      <c r="F885" s="78"/>
      <c r="G885" s="2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c r="AL885" s="98"/>
      <c r="AM885" s="98"/>
      <c r="AN885" s="98"/>
      <c r="AO885" s="98"/>
    </row>
    <row r="886" ht="43.5" customHeight="1">
      <c r="A886" s="27"/>
      <c r="B886" s="27"/>
      <c r="C886" s="27"/>
      <c r="D886" s="27"/>
      <c r="E886" s="27"/>
      <c r="F886" s="78"/>
      <c r="G886" s="2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c r="AL886" s="98"/>
      <c r="AM886" s="98"/>
      <c r="AN886" s="98"/>
      <c r="AO886" s="98"/>
    </row>
    <row r="887" ht="43.5" customHeight="1">
      <c r="A887" s="27"/>
      <c r="B887" s="27"/>
      <c r="C887" s="27"/>
      <c r="D887" s="27"/>
      <c r="E887" s="27"/>
      <c r="F887" s="78"/>
      <c r="G887" s="2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c r="AL887" s="98"/>
      <c r="AM887" s="98"/>
      <c r="AN887" s="98"/>
      <c r="AO887" s="98"/>
    </row>
    <row r="888" ht="43.5" customHeight="1">
      <c r="A888" s="27"/>
      <c r="B888" s="27"/>
      <c r="C888" s="27"/>
      <c r="D888" s="27"/>
      <c r="E888" s="27"/>
      <c r="F888" s="78"/>
      <c r="G888" s="2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c r="AL888" s="98"/>
      <c r="AM888" s="98"/>
      <c r="AN888" s="98"/>
      <c r="AO888" s="98"/>
    </row>
    <row r="889" ht="43.5" customHeight="1">
      <c r="A889" s="27"/>
      <c r="B889" s="27"/>
      <c r="C889" s="27"/>
      <c r="D889" s="27"/>
      <c r="E889" s="27"/>
      <c r="F889" s="78"/>
      <c r="G889" s="2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c r="AL889" s="98"/>
      <c r="AM889" s="98"/>
      <c r="AN889" s="98"/>
      <c r="AO889" s="98"/>
    </row>
    <row r="890" ht="43.5" customHeight="1">
      <c r="A890" s="27"/>
      <c r="B890" s="27"/>
      <c r="C890" s="27"/>
      <c r="D890" s="27"/>
      <c r="E890" s="27"/>
      <c r="F890" s="78"/>
      <c r="G890" s="2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c r="AL890" s="98"/>
      <c r="AM890" s="98"/>
      <c r="AN890" s="98"/>
      <c r="AO890" s="98"/>
    </row>
    <row r="891" ht="43.5" customHeight="1">
      <c r="A891" s="27"/>
      <c r="B891" s="27"/>
      <c r="C891" s="27"/>
      <c r="D891" s="27"/>
      <c r="E891" s="27"/>
      <c r="F891" s="78"/>
      <c r="G891" s="2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c r="AL891" s="98"/>
      <c r="AM891" s="98"/>
      <c r="AN891" s="98"/>
      <c r="AO891" s="98"/>
    </row>
    <row r="892" ht="43.5" customHeight="1">
      <c r="A892" s="27"/>
      <c r="B892" s="27"/>
      <c r="C892" s="27"/>
      <c r="D892" s="27"/>
      <c r="E892" s="27"/>
      <c r="F892" s="78"/>
      <c r="G892" s="2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c r="AL892" s="98"/>
      <c r="AM892" s="98"/>
      <c r="AN892" s="98"/>
      <c r="AO892" s="98"/>
    </row>
    <row r="893" ht="43.5" customHeight="1">
      <c r="A893" s="27"/>
      <c r="B893" s="27"/>
      <c r="C893" s="27"/>
      <c r="D893" s="27"/>
      <c r="E893" s="27"/>
      <c r="F893" s="78"/>
      <c r="G893" s="2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c r="AL893" s="98"/>
      <c r="AM893" s="98"/>
      <c r="AN893" s="98"/>
      <c r="AO893" s="98"/>
    </row>
    <row r="894" ht="43.5" customHeight="1">
      <c r="A894" s="27"/>
      <c r="B894" s="27"/>
      <c r="C894" s="27"/>
      <c r="D894" s="27"/>
      <c r="E894" s="27"/>
      <c r="F894" s="78"/>
      <c r="G894" s="2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c r="AL894" s="98"/>
      <c r="AM894" s="98"/>
      <c r="AN894" s="98"/>
      <c r="AO894" s="98"/>
    </row>
    <row r="895" ht="43.5" customHeight="1">
      <c r="A895" s="27"/>
      <c r="B895" s="27"/>
      <c r="C895" s="27"/>
      <c r="D895" s="27"/>
      <c r="E895" s="27"/>
      <c r="F895" s="78"/>
      <c r="G895" s="2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c r="AL895" s="98"/>
      <c r="AM895" s="98"/>
      <c r="AN895" s="98"/>
      <c r="AO895" s="98"/>
    </row>
    <row r="896" ht="43.5" customHeight="1">
      <c r="A896" s="27"/>
      <c r="B896" s="27"/>
      <c r="C896" s="27"/>
      <c r="D896" s="27"/>
      <c r="E896" s="27"/>
      <c r="F896" s="78"/>
      <c r="G896" s="2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c r="AL896" s="98"/>
      <c r="AM896" s="98"/>
      <c r="AN896" s="98"/>
      <c r="AO896" s="98"/>
    </row>
    <row r="897" ht="43.5" customHeight="1">
      <c r="A897" s="27"/>
      <c r="B897" s="27"/>
      <c r="C897" s="27"/>
      <c r="D897" s="27"/>
      <c r="E897" s="27"/>
      <c r="F897" s="78"/>
      <c r="G897" s="2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c r="AL897" s="98"/>
      <c r="AM897" s="98"/>
      <c r="AN897" s="98"/>
      <c r="AO897" s="98"/>
    </row>
    <row r="898" ht="43.5" customHeight="1">
      <c r="A898" s="27"/>
      <c r="B898" s="27"/>
      <c r="C898" s="27"/>
      <c r="D898" s="27"/>
      <c r="E898" s="27"/>
      <c r="F898" s="78"/>
      <c r="G898" s="2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c r="AL898" s="98"/>
      <c r="AM898" s="98"/>
      <c r="AN898" s="98"/>
      <c r="AO898" s="98"/>
    </row>
    <row r="899" ht="43.5" customHeight="1">
      <c r="A899" s="27"/>
      <c r="B899" s="27"/>
      <c r="C899" s="27"/>
      <c r="D899" s="27"/>
      <c r="E899" s="27"/>
      <c r="F899" s="78"/>
      <c r="G899" s="2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c r="AL899" s="98"/>
      <c r="AM899" s="98"/>
      <c r="AN899" s="98"/>
      <c r="AO899" s="98"/>
    </row>
    <row r="900" ht="43.5" customHeight="1">
      <c r="A900" s="27"/>
      <c r="B900" s="27"/>
      <c r="C900" s="27"/>
      <c r="D900" s="27"/>
      <c r="E900" s="27"/>
      <c r="F900" s="78"/>
      <c r="G900" s="2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c r="AL900" s="98"/>
      <c r="AM900" s="98"/>
      <c r="AN900" s="98"/>
      <c r="AO900" s="98"/>
    </row>
    <row r="901" ht="43.5" customHeight="1">
      <c r="A901" s="27"/>
      <c r="B901" s="27"/>
      <c r="C901" s="27"/>
      <c r="D901" s="27"/>
      <c r="E901" s="27"/>
      <c r="F901" s="78"/>
      <c r="G901" s="2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c r="AL901" s="98"/>
      <c r="AM901" s="98"/>
      <c r="AN901" s="98"/>
      <c r="AO901" s="98"/>
    </row>
    <row r="902" ht="43.5" customHeight="1">
      <c r="A902" s="27"/>
      <c r="B902" s="27"/>
      <c r="C902" s="27"/>
      <c r="D902" s="27"/>
      <c r="E902" s="27"/>
      <c r="F902" s="78"/>
      <c r="G902" s="2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c r="AL902" s="98"/>
      <c r="AM902" s="98"/>
      <c r="AN902" s="98"/>
      <c r="AO902" s="98"/>
    </row>
    <row r="903" ht="43.5" customHeight="1">
      <c r="A903" s="27"/>
      <c r="B903" s="27"/>
      <c r="C903" s="27"/>
      <c r="D903" s="27"/>
      <c r="E903" s="27"/>
      <c r="F903" s="78"/>
      <c r="G903" s="2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c r="AL903" s="98"/>
      <c r="AM903" s="98"/>
      <c r="AN903" s="98"/>
      <c r="AO903" s="98"/>
    </row>
    <row r="904" ht="43.5" customHeight="1">
      <c r="A904" s="27"/>
      <c r="B904" s="27"/>
      <c r="C904" s="27"/>
      <c r="D904" s="27"/>
      <c r="E904" s="27"/>
      <c r="F904" s="78"/>
      <c r="G904" s="2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c r="AL904" s="98"/>
      <c r="AM904" s="98"/>
      <c r="AN904" s="98"/>
      <c r="AO904" s="98"/>
    </row>
    <row r="905" ht="43.5" customHeight="1">
      <c r="A905" s="27"/>
      <c r="B905" s="27"/>
      <c r="C905" s="27"/>
      <c r="D905" s="27"/>
      <c r="E905" s="27"/>
      <c r="F905" s="78"/>
      <c r="G905" s="2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c r="AL905" s="98"/>
      <c r="AM905" s="98"/>
      <c r="AN905" s="98"/>
      <c r="AO905" s="98"/>
    </row>
    <row r="906" ht="43.5" customHeight="1">
      <c r="A906" s="27"/>
      <c r="B906" s="27"/>
      <c r="C906" s="27"/>
      <c r="D906" s="27"/>
      <c r="E906" s="27"/>
      <c r="F906" s="78"/>
      <c r="G906" s="2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c r="AL906" s="98"/>
      <c r="AM906" s="98"/>
      <c r="AN906" s="98"/>
      <c r="AO906" s="98"/>
    </row>
    <row r="907" ht="43.5" customHeight="1">
      <c r="A907" s="27"/>
      <c r="B907" s="27"/>
      <c r="C907" s="27"/>
      <c r="D907" s="27"/>
      <c r="E907" s="27"/>
      <c r="F907" s="78"/>
      <c r="G907" s="2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c r="AL907" s="98"/>
      <c r="AM907" s="98"/>
      <c r="AN907" s="98"/>
      <c r="AO907" s="98"/>
    </row>
    <row r="908" ht="43.5" customHeight="1">
      <c r="A908" s="27"/>
      <c r="B908" s="27"/>
      <c r="C908" s="27"/>
      <c r="D908" s="27"/>
      <c r="E908" s="27"/>
      <c r="F908" s="78"/>
      <c r="G908" s="2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c r="AL908" s="98"/>
      <c r="AM908" s="98"/>
      <c r="AN908" s="98"/>
      <c r="AO908" s="98"/>
    </row>
    <row r="909" ht="43.5" customHeight="1">
      <c r="A909" s="27"/>
      <c r="B909" s="27"/>
      <c r="C909" s="27"/>
      <c r="D909" s="27"/>
      <c r="E909" s="27"/>
      <c r="F909" s="78"/>
      <c r="G909" s="2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c r="AL909" s="98"/>
      <c r="AM909" s="98"/>
      <c r="AN909" s="98"/>
      <c r="AO909" s="98"/>
    </row>
    <row r="910" ht="43.5" customHeight="1">
      <c r="A910" s="27"/>
      <c r="B910" s="27"/>
      <c r="C910" s="27"/>
      <c r="D910" s="27"/>
      <c r="E910" s="27"/>
      <c r="F910" s="78"/>
      <c r="G910" s="2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c r="AL910" s="98"/>
      <c r="AM910" s="98"/>
      <c r="AN910" s="98"/>
      <c r="AO910" s="98"/>
    </row>
    <row r="911" ht="43.5" customHeight="1">
      <c r="A911" s="27"/>
      <c r="B911" s="27"/>
      <c r="C911" s="27"/>
      <c r="D911" s="27"/>
      <c r="E911" s="27"/>
      <c r="F911" s="78"/>
      <c r="G911" s="2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c r="AL911" s="98"/>
      <c r="AM911" s="98"/>
      <c r="AN911" s="98"/>
      <c r="AO911" s="98"/>
    </row>
    <row r="912" ht="43.5" customHeight="1">
      <c r="A912" s="27"/>
      <c r="B912" s="27"/>
      <c r="C912" s="27"/>
      <c r="D912" s="27"/>
      <c r="E912" s="27"/>
      <c r="F912" s="78"/>
      <c r="G912" s="2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c r="AL912" s="98"/>
      <c r="AM912" s="98"/>
      <c r="AN912" s="98"/>
      <c r="AO912" s="98"/>
    </row>
    <row r="913" ht="43.5" customHeight="1">
      <c r="A913" s="27"/>
      <c r="B913" s="27"/>
      <c r="C913" s="27"/>
      <c r="D913" s="27"/>
      <c r="E913" s="27"/>
      <c r="F913" s="78"/>
      <c r="G913" s="2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c r="AL913" s="98"/>
      <c r="AM913" s="98"/>
      <c r="AN913" s="98"/>
      <c r="AO913" s="98"/>
    </row>
    <row r="914" ht="43.5" customHeight="1">
      <c r="A914" s="27"/>
      <c r="B914" s="27"/>
      <c r="C914" s="27"/>
      <c r="D914" s="27"/>
      <c r="E914" s="27"/>
      <c r="F914" s="78"/>
      <c r="G914" s="2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c r="AL914" s="98"/>
      <c r="AM914" s="98"/>
      <c r="AN914" s="98"/>
      <c r="AO914" s="98"/>
    </row>
    <row r="915" ht="43.5" customHeight="1">
      <c r="A915" s="27"/>
      <c r="B915" s="27"/>
      <c r="C915" s="27"/>
      <c r="D915" s="27"/>
      <c r="E915" s="27"/>
      <c r="F915" s="78"/>
      <c r="G915" s="2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c r="AL915" s="98"/>
      <c r="AM915" s="98"/>
      <c r="AN915" s="98"/>
      <c r="AO915" s="98"/>
    </row>
    <row r="916" ht="43.5" customHeight="1">
      <c r="A916" s="27"/>
      <c r="B916" s="27"/>
      <c r="C916" s="27"/>
      <c r="D916" s="27"/>
      <c r="E916" s="27"/>
      <c r="F916" s="78"/>
      <c r="G916" s="2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c r="AL916" s="98"/>
      <c r="AM916" s="98"/>
      <c r="AN916" s="98"/>
      <c r="AO916" s="98"/>
    </row>
    <row r="917" ht="43.5" customHeight="1">
      <c r="A917" s="27"/>
      <c r="B917" s="27"/>
      <c r="C917" s="27"/>
      <c r="D917" s="27"/>
      <c r="E917" s="27"/>
      <c r="F917" s="78"/>
      <c r="G917" s="2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c r="AL917" s="98"/>
      <c r="AM917" s="98"/>
      <c r="AN917" s="98"/>
      <c r="AO917" s="98"/>
    </row>
    <row r="918" ht="43.5" customHeight="1">
      <c r="A918" s="27"/>
      <c r="B918" s="27"/>
      <c r="C918" s="27"/>
      <c r="D918" s="27"/>
      <c r="E918" s="27"/>
      <c r="F918" s="78"/>
      <c r="G918" s="2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c r="AL918" s="98"/>
      <c r="AM918" s="98"/>
      <c r="AN918" s="98"/>
      <c r="AO918" s="98"/>
    </row>
    <row r="919" ht="43.5" customHeight="1">
      <c r="A919" s="27"/>
      <c r="B919" s="27"/>
      <c r="C919" s="27"/>
      <c r="D919" s="27"/>
      <c r="E919" s="27"/>
      <c r="F919" s="78"/>
      <c r="G919" s="2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c r="AL919" s="98"/>
      <c r="AM919" s="98"/>
      <c r="AN919" s="98"/>
      <c r="AO919" s="98"/>
    </row>
    <row r="920" ht="43.5" customHeight="1">
      <c r="A920" s="27"/>
      <c r="B920" s="27"/>
      <c r="C920" s="27"/>
      <c r="D920" s="27"/>
      <c r="E920" s="27"/>
      <c r="F920" s="78"/>
      <c r="G920" s="2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c r="AL920" s="98"/>
      <c r="AM920" s="98"/>
      <c r="AN920" s="98"/>
      <c r="AO920" s="98"/>
    </row>
    <row r="921" ht="43.5" customHeight="1">
      <c r="A921" s="27"/>
      <c r="B921" s="27"/>
      <c r="C921" s="27"/>
      <c r="D921" s="27"/>
      <c r="E921" s="27"/>
      <c r="F921" s="78"/>
      <c r="G921" s="2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c r="AL921" s="98"/>
      <c r="AM921" s="98"/>
      <c r="AN921" s="98"/>
      <c r="AO921" s="98"/>
    </row>
    <row r="922" ht="43.5" customHeight="1">
      <c r="A922" s="27"/>
      <c r="B922" s="27"/>
      <c r="C922" s="27"/>
      <c r="D922" s="27"/>
      <c r="E922" s="27"/>
      <c r="F922" s="78"/>
      <c r="G922" s="2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c r="AL922" s="98"/>
      <c r="AM922" s="98"/>
      <c r="AN922" s="98"/>
      <c r="AO922" s="98"/>
    </row>
    <row r="923" ht="43.5" customHeight="1">
      <c r="A923" s="27"/>
      <c r="B923" s="27"/>
      <c r="C923" s="27"/>
      <c r="D923" s="27"/>
      <c r="E923" s="27"/>
      <c r="F923" s="78"/>
      <c r="G923" s="2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c r="AL923" s="98"/>
      <c r="AM923" s="98"/>
      <c r="AN923" s="98"/>
      <c r="AO923" s="98"/>
    </row>
    <row r="924" ht="43.5" customHeight="1">
      <c r="A924" s="27"/>
      <c r="B924" s="27"/>
      <c r="C924" s="27"/>
      <c r="D924" s="27"/>
      <c r="E924" s="27"/>
      <c r="F924" s="78"/>
      <c r="G924" s="2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c r="AL924" s="98"/>
      <c r="AM924" s="98"/>
      <c r="AN924" s="98"/>
      <c r="AO924" s="98"/>
    </row>
    <row r="925" ht="43.5" customHeight="1">
      <c r="A925" s="27"/>
      <c r="B925" s="27"/>
      <c r="C925" s="27"/>
      <c r="D925" s="27"/>
      <c r="E925" s="27"/>
      <c r="F925" s="78"/>
      <c r="G925" s="2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c r="AL925" s="98"/>
      <c r="AM925" s="98"/>
      <c r="AN925" s="98"/>
      <c r="AO925" s="98"/>
    </row>
    <row r="926" ht="43.5" customHeight="1">
      <c r="A926" s="27"/>
      <c r="B926" s="27"/>
      <c r="C926" s="27"/>
      <c r="D926" s="27"/>
      <c r="E926" s="27"/>
      <c r="F926" s="78"/>
      <c r="G926" s="2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c r="AL926" s="98"/>
      <c r="AM926" s="98"/>
      <c r="AN926" s="98"/>
      <c r="AO926" s="98"/>
    </row>
    <row r="927" ht="43.5" customHeight="1">
      <c r="A927" s="27"/>
      <c r="B927" s="27"/>
      <c r="C927" s="27"/>
      <c r="D927" s="27"/>
      <c r="E927" s="27"/>
      <c r="F927" s="78"/>
      <c r="G927" s="2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c r="AL927" s="98"/>
      <c r="AM927" s="98"/>
      <c r="AN927" s="98"/>
      <c r="AO927" s="98"/>
    </row>
    <row r="928" ht="43.5" customHeight="1">
      <c r="A928" s="27"/>
      <c r="B928" s="27"/>
      <c r="C928" s="27"/>
      <c r="D928" s="27"/>
      <c r="E928" s="27"/>
      <c r="F928" s="78"/>
      <c r="G928" s="2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c r="AL928" s="98"/>
      <c r="AM928" s="98"/>
      <c r="AN928" s="98"/>
      <c r="AO928" s="98"/>
    </row>
    <row r="929" ht="43.5" customHeight="1">
      <c r="A929" s="27"/>
      <c r="B929" s="27"/>
      <c r="C929" s="27"/>
      <c r="D929" s="27"/>
      <c r="E929" s="27"/>
      <c r="F929" s="78"/>
      <c r="G929" s="2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c r="AL929" s="98"/>
      <c r="AM929" s="98"/>
      <c r="AN929" s="98"/>
      <c r="AO929" s="98"/>
    </row>
    <row r="930" ht="43.5" customHeight="1">
      <c r="A930" s="27"/>
      <c r="B930" s="27"/>
      <c r="C930" s="27"/>
      <c r="D930" s="27"/>
      <c r="E930" s="27"/>
      <c r="F930" s="78"/>
      <c r="G930" s="2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c r="AL930" s="98"/>
      <c r="AM930" s="98"/>
      <c r="AN930" s="98"/>
      <c r="AO930" s="98"/>
    </row>
    <row r="931" ht="43.5" customHeight="1">
      <c r="A931" s="27"/>
      <c r="B931" s="27"/>
      <c r="C931" s="27"/>
      <c r="D931" s="27"/>
      <c r="E931" s="27"/>
      <c r="F931" s="78"/>
      <c r="G931" s="2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c r="AL931" s="98"/>
      <c r="AM931" s="98"/>
      <c r="AN931" s="98"/>
      <c r="AO931" s="98"/>
    </row>
    <row r="932" ht="43.5" customHeight="1">
      <c r="A932" s="27"/>
      <c r="B932" s="27"/>
      <c r="C932" s="27"/>
      <c r="D932" s="27"/>
      <c r="E932" s="27"/>
      <c r="F932" s="78"/>
      <c r="G932" s="2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c r="AL932" s="98"/>
      <c r="AM932" s="98"/>
      <c r="AN932" s="98"/>
      <c r="AO932" s="98"/>
    </row>
    <row r="933" ht="43.5" customHeight="1">
      <c r="A933" s="27"/>
      <c r="B933" s="27"/>
      <c r="C933" s="27"/>
      <c r="D933" s="27"/>
      <c r="E933" s="27"/>
      <c r="F933" s="78"/>
      <c r="G933" s="2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c r="AL933" s="98"/>
      <c r="AM933" s="98"/>
      <c r="AN933" s="98"/>
      <c r="AO933" s="98"/>
    </row>
    <row r="934" ht="43.5" customHeight="1">
      <c r="A934" s="27"/>
      <c r="B934" s="27"/>
      <c r="C934" s="27"/>
      <c r="D934" s="27"/>
      <c r="E934" s="27"/>
      <c r="F934" s="78"/>
      <c r="G934" s="2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c r="AL934" s="98"/>
      <c r="AM934" s="98"/>
      <c r="AN934" s="98"/>
      <c r="AO934" s="98"/>
    </row>
    <row r="935" ht="43.5" customHeight="1">
      <c r="A935" s="27"/>
      <c r="B935" s="27"/>
      <c r="C935" s="27"/>
      <c r="D935" s="27"/>
      <c r="E935" s="27"/>
      <c r="F935" s="78"/>
      <c r="G935" s="2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c r="AL935" s="98"/>
      <c r="AM935" s="98"/>
      <c r="AN935" s="98"/>
      <c r="AO935" s="98"/>
    </row>
    <row r="936" ht="43.5" customHeight="1">
      <c r="A936" s="27"/>
      <c r="B936" s="27"/>
      <c r="C936" s="27"/>
      <c r="D936" s="27"/>
      <c r="E936" s="27"/>
      <c r="F936" s="78"/>
      <c r="G936" s="2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c r="AL936" s="98"/>
      <c r="AM936" s="98"/>
      <c r="AN936" s="98"/>
      <c r="AO936" s="98"/>
    </row>
    <row r="937" ht="43.5" customHeight="1">
      <c r="A937" s="27"/>
      <c r="B937" s="27"/>
      <c r="C937" s="27"/>
      <c r="D937" s="27"/>
      <c r="E937" s="27"/>
      <c r="F937" s="78"/>
      <c r="G937" s="2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c r="AL937" s="98"/>
      <c r="AM937" s="98"/>
      <c r="AN937" s="98"/>
      <c r="AO937" s="98"/>
    </row>
    <row r="938" ht="43.5" customHeight="1">
      <c r="A938" s="27"/>
      <c r="B938" s="27"/>
      <c r="C938" s="27"/>
      <c r="D938" s="27"/>
      <c r="E938" s="27"/>
      <c r="F938" s="78"/>
      <c r="G938" s="2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c r="AL938" s="98"/>
      <c r="AM938" s="98"/>
      <c r="AN938" s="98"/>
      <c r="AO938" s="98"/>
    </row>
    <row r="939" ht="43.5" customHeight="1">
      <c r="A939" s="27"/>
      <c r="B939" s="27"/>
      <c r="C939" s="27"/>
      <c r="D939" s="27"/>
      <c r="E939" s="27"/>
      <c r="F939" s="78"/>
      <c r="G939" s="2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c r="AL939" s="98"/>
      <c r="AM939" s="98"/>
      <c r="AN939" s="98"/>
      <c r="AO939" s="98"/>
    </row>
    <row r="940" ht="43.5" customHeight="1">
      <c r="A940" s="27"/>
      <c r="B940" s="27"/>
      <c r="C940" s="27"/>
      <c r="D940" s="27"/>
      <c r="E940" s="27"/>
      <c r="F940" s="78"/>
      <c r="G940" s="2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c r="AL940" s="98"/>
      <c r="AM940" s="98"/>
      <c r="AN940" s="98"/>
      <c r="AO940" s="98"/>
    </row>
    <row r="941" ht="43.5" customHeight="1">
      <c r="A941" s="27"/>
      <c r="B941" s="27"/>
      <c r="C941" s="27"/>
      <c r="D941" s="27"/>
      <c r="E941" s="27"/>
      <c r="F941" s="78"/>
      <c r="G941" s="2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c r="AL941" s="98"/>
      <c r="AM941" s="98"/>
      <c r="AN941" s="98"/>
      <c r="AO941" s="98"/>
    </row>
    <row r="942" ht="43.5" customHeight="1">
      <c r="A942" s="27"/>
      <c r="B942" s="27"/>
      <c r="C942" s="27"/>
      <c r="D942" s="27"/>
      <c r="E942" s="27"/>
      <c r="F942" s="78"/>
      <c r="G942" s="2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c r="AL942" s="98"/>
      <c r="AM942" s="98"/>
      <c r="AN942" s="98"/>
      <c r="AO942" s="98"/>
    </row>
    <row r="943" ht="43.5" customHeight="1">
      <c r="A943" s="27"/>
      <c r="B943" s="27"/>
      <c r="C943" s="27"/>
      <c r="D943" s="27"/>
      <c r="E943" s="27"/>
      <c r="F943" s="78"/>
      <c r="G943" s="2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c r="AL943" s="98"/>
      <c r="AM943" s="98"/>
      <c r="AN943" s="98"/>
      <c r="AO943" s="98"/>
    </row>
    <row r="944" ht="43.5" customHeight="1">
      <c r="A944" s="27"/>
      <c r="B944" s="27"/>
      <c r="C944" s="27"/>
      <c r="D944" s="27"/>
      <c r="E944" s="27"/>
      <c r="F944" s="78"/>
      <c r="G944" s="2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c r="AL944" s="98"/>
      <c r="AM944" s="98"/>
      <c r="AN944" s="98"/>
      <c r="AO944" s="98"/>
    </row>
    <row r="945" ht="43.5" customHeight="1">
      <c r="A945" s="27"/>
      <c r="B945" s="27"/>
      <c r="C945" s="27"/>
      <c r="D945" s="27"/>
      <c r="E945" s="27"/>
      <c r="F945" s="78"/>
      <c r="G945" s="2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c r="AL945" s="98"/>
      <c r="AM945" s="98"/>
      <c r="AN945" s="98"/>
      <c r="AO945" s="98"/>
    </row>
    <row r="946" ht="43.5" customHeight="1">
      <c r="A946" s="27"/>
      <c r="B946" s="27"/>
      <c r="C946" s="27"/>
      <c r="D946" s="27"/>
      <c r="E946" s="27"/>
      <c r="F946" s="78"/>
      <c r="G946" s="2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c r="AL946" s="98"/>
      <c r="AM946" s="98"/>
      <c r="AN946" s="98"/>
      <c r="AO946" s="98"/>
    </row>
    <row r="947" ht="43.5" customHeight="1">
      <c r="A947" s="27"/>
      <c r="B947" s="27"/>
      <c r="C947" s="27"/>
      <c r="D947" s="27"/>
      <c r="E947" s="27"/>
      <c r="F947" s="78"/>
      <c r="G947" s="2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c r="AL947" s="98"/>
      <c r="AM947" s="98"/>
      <c r="AN947" s="98"/>
      <c r="AO947" s="98"/>
    </row>
    <row r="948" ht="43.5" customHeight="1">
      <c r="A948" s="27"/>
      <c r="B948" s="27"/>
      <c r="C948" s="27"/>
      <c r="D948" s="27"/>
      <c r="E948" s="27"/>
      <c r="F948" s="78"/>
      <c r="G948" s="2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c r="AL948" s="98"/>
      <c r="AM948" s="98"/>
      <c r="AN948" s="98"/>
      <c r="AO948" s="98"/>
    </row>
    <row r="949" ht="43.5" customHeight="1">
      <c r="A949" s="27"/>
      <c r="B949" s="27"/>
      <c r="C949" s="27"/>
      <c r="D949" s="27"/>
      <c r="E949" s="27"/>
      <c r="F949" s="78"/>
      <c r="G949" s="2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c r="AL949" s="98"/>
      <c r="AM949" s="98"/>
      <c r="AN949" s="98"/>
      <c r="AO949" s="98"/>
    </row>
    <row r="950" ht="43.5" customHeight="1">
      <c r="A950" s="27"/>
      <c r="B950" s="27"/>
      <c r="C950" s="27"/>
      <c r="D950" s="27"/>
      <c r="E950" s="27"/>
      <c r="F950" s="78"/>
      <c r="G950" s="2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c r="AL950" s="98"/>
      <c r="AM950" s="98"/>
      <c r="AN950" s="98"/>
      <c r="AO950" s="98"/>
    </row>
    <row r="951" ht="43.5" customHeight="1">
      <c r="A951" s="27"/>
      <c r="B951" s="27"/>
      <c r="C951" s="27"/>
      <c r="D951" s="27"/>
      <c r="E951" s="27"/>
      <c r="F951" s="78"/>
      <c r="G951" s="2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c r="AL951" s="98"/>
      <c r="AM951" s="98"/>
      <c r="AN951" s="98"/>
      <c r="AO951" s="98"/>
    </row>
    <row r="952" ht="43.5" customHeight="1">
      <c r="A952" s="27"/>
      <c r="B952" s="27"/>
      <c r="C952" s="27"/>
      <c r="D952" s="27"/>
      <c r="E952" s="27"/>
      <c r="F952" s="78"/>
      <c r="G952" s="2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c r="AL952" s="98"/>
      <c r="AM952" s="98"/>
      <c r="AN952" s="98"/>
      <c r="AO952" s="98"/>
    </row>
    <row r="953" ht="43.5" customHeight="1">
      <c r="A953" s="27"/>
      <c r="B953" s="27"/>
      <c r="C953" s="27"/>
      <c r="D953" s="27"/>
      <c r="E953" s="27"/>
      <c r="F953" s="78"/>
      <c r="G953" s="2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c r="AL953" s="98"/>
      <c r="AM953" s="98"/>
      <c r="AN953" s="98"/>
      <c r="AO953" s="98"/>
    </row>
    <row r="954" ht="43.5" customHeight="1">
      <c r="A954" s="27"/>
      <c r="B954" s="27"/>
      <c r="C954" s="27"/>
      <c r="D954" s="27"/>
      <c r="E954" s="27"/>
      <c r="F954" s="78"/>
      <c r="G954" s="2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c r="AL954" s="98"/>
      <c r="AM954" s="98"/>
      <c r="AN954" s="98"/>
      <c r="AO954" s="98"/>
    </row>
    <row r="955" ht="43.5" customHeight="1">
      <c r="A955" s="27"/>
      <c r="B955" s="27"/>
      <c r="C955" s="27"/>
      <c r="D955" s="27"/>
      <c r="E955" s="27"/>
      <c r="F955" s="78"/>
      <c r="G955" s="2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c r="AL955" s="98"/>
      <c r="AM955" s="98"/>
      <c r="AN955" s="98"/>
      <c r="AO955" s="98"/>
    </row>
    <row r="956" ht="43.5" customHeight="1">
      <c r="A956" s="27"/>
      <c r="B956" s="27"/>
      <c r="C956" s="27"/>
      <c r="D956" s="27"/>
      <c r="E956" s="27"/>
      <c r="F956" s="78"/>
      <c r="G956" s="2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c r="AL956" s="98"/>
      <c r="AM956" s="98"/>
      <c r="AN956" s="98"/>
      <c r="AO956" s="98"/>
    </row>
    <row r="957" ht="43.5" customHeight="1">
      <c r="A957" s="27"/>
      <c r="B957" s="27"/>
      <c r="C957" s="27"/>
      <c r="D957" s="27"/>
      <c r="E957" s="27"/>
      <c r="F957" s="78"/>
      <c r="G957" s="2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c r="AL957" s="98"/>
      <c r="AM957" s="98"/>
      <c r="AN957" s="98"/>
      <c r="AO957" s="98"/>
    </row>
    <row r="958" ht="43.5" customHeight="1">
      <c r="A958" s="27"/>
      <c r="B958" s="27"/>
      <c r="C958" s="27"/>
      <c r="D958" s="27"/>
      <c r="E958" s="27"/>
      <c r="F958" s="78"/>
      <c r="G958" s="2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c r="AL958" s="98"/>
      <c r="AM958" s="98"/>
      <c r="AN958" s="98"/>
      <c r="AO958" s="98"/>
    </row>
    <row r="959" ht="43.5" customHeight="1">
      <c r="A959" s="27"/>
      <c r="B959" s="27"/>
      <c r="C959" s="27"/>
      <c r="D959" s="27"/>
      <c r="E959" s="27"/>
      <c r="F959" s="78"/>
      <c r="G959" s="2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c r="AL959" s="98"/>
      <c r="AM959" s="98"/>
      <c r="AN959" s="98"/>
      <c r="AO959" s="98"/>
    </row>
    <row r="960" ht="43.5" customHeight="1">
      <c r="A960" s="27"/>
      <c r="B960" s="27"/>
      <c r="C960" s="27"/>
      <c r="D960" s="27"/>
      <c r="E960" s="27"/>
      <c r="F960" s="78"/>
      <c r="G960" s="2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c r="AL960" s="98"/>
      <c r="AM960" s="98"/>
      <c r="AN960" s="98"/>
      <c r="AO960" s="98"/>
    </row>
    <row r="961" ht="43.5" customHeight="1">
      <c r="A961" s="27"/>
      <c r="B961" s="27"/>
      <c r="C961" s="27"/>
      <c r="D961" s="27"/>
      <c r="E961" s="27"/>
      <c r="F961" s="78"/>
      <c r="G961" s="2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c r="AL961" s="98"/>
      <c r="AM961" s="98"/>
      <c r="AN961" s="98"/>
      <c r="AO961" s="98"/>
    </row>
    <row r="962" ht="43.5" customHeight="1">
      <c r="A962" s="27"/>
      <c r="B962" s="27"/>
      <c r="C962" s="27"/>
      <c r="D962" s="27"/>
      <c r="E962" s="27"/>
      <c r="F962" s="78"/>
      <c r="G962" s="2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c r="AL962" s="98"/>
      <c r="AM962" s="98"/>
      <c r="AN962" s="98"/>
      <c r="AO962" s="98"/>
    </row>
    <row r="963" ht="43.5" customHeight="1">
      <c r="A963" s="27"/>
      <c r="B963" s="27"/>
      <c r="C963" s="27"/>
      <c r="D963" s="27"/>
      <c r="E963" s="27"/>
      <c r="F963" s="78"/>
      <c r="G963" s="2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c r="AL963" s="98"/>
      <c r="AM963" s="98"/>
      <c r="AN963" s="98"/>
      <c r="AO963" s="98"/>
    </row>
    <row r="964" ht="43.5" customHeight="1">
      <c r="A964" s="27"/>
      <c r="B964" s="27"/>
      <c r="C964" s="27"/>
      <c r="D964" s="27"/>
      <c r="E964" s="27"/>
      <c r="F964" s="78"/>
      <c r="G964" s="2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c r="AL964" s="98"/>
      <c r="AM964" s="98"/>
      <c r="AN964" s="98"/>
      <c r="AO964" s="98"/>
    </row>
    <row r="965" ht="43.5" customHeight="1">
      <c r="A965" s="27"/>
      <c r="B965" s="27"/>
      <c r="C965" s="27"/>
      <c r="D965" s="27"/>
      <c r="E965" s="27"/>
      <c r="F965" s="78"/>
      <c r="G965" s="2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c r="AL965" s="98"/>
      <c r="AM965" s="98"/>
      <c r="AN965" s="98"/>
      <c r="AO965" s="98"/>
    </row>
    <row r="966" ht="43.5" customHeight="1">
      <c r="A966" s="27"/>
      <c r="B966" s="27"/>
      <c r="C966" s="27"/>
      <c r="D966" s="27"/>
      <c r="E966" s="27"/>
      <c r="F966" s="78"/>
      <c r="G966" s="2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c r="AL966" s="98"/>
      <c r="AM966" s="98"/>
      <c r="AN966" s="98"/>
      <c r="AO966" s="98"/>
    </row>
    <row r="967" ht="43.5" customHeight="1">
      <c r="A967" s="27"/>
      <c r="B967" s="27"/>
      <c r="C967" s="27"/>
      <c r="D967" s="27"/>
      <c r="E967" s="27"/>
      <c r="F967" s="78"/>
      <c r="G967" s="2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c r="AL967" s="98"/>
      <c r="AM967" s="98"/>
      <c r="AN967" s="98"/>
      <c r="AO967" s="98"/>
    </row>
    <row r="968" ht="43.5" customHeight="1">
      <c r="A968" s="27"/>
      <c r="B968" s="27"/>
      <c r="C968" s="27"/>
      <c r="D968" s="27"/>
      <c r="E968" s="27"/>
      <c r="F968" s="78"/>
      <c r="G968" s="2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c r="AL968" s="98"/>
      <c r="AM968" s="98"/>
      <c r="AN968" s="98"/>
      <c r="AO968" s="98"/>
    </row>
    <row r="969" ht="43.5" customHeight="1">
      <c r="A969" s="27"/>
      <c r="B969" s="27"/>
      <c r="C969" s="27"/>
      <c r="D969" s="27"/>
      <c r="E969" s="27"/>
      <c r="F969" s="78"/>
      <c r="G969" s="2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c r="AL969" s="98"/>
      <c r="AM969" s="98"/>
      <c r="AN969" s="98"/>
      <c r="AO969" s="98"/>
    </row>
    <row r="970" ht="43.5" customHeight="1">
      <c r="A970" s="27"/>
      <c r="B970" s="27"/>
      <c r="C970" s="27"/>
      <c r="D970" s="27"/>
      <c r="E970" s="27"/>
      <c r="F970" s="78"/>
      <c r="G970" s="2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c r="AL970" s="98"/>
      <c r="AM970" s="98"/>
      <c r="AN970" s="98"/>
      <c r="AO970" s="98"/>
    </row>
    <row r="971" ht="43.5" customHeight="1">
      <c r="A971" s="27"/>
      <c r="B971" s="27"/>
      <c r="C971" s="27"/>
      <c r="D971" s="27"/>
      <c r="E971" s="27"/>
      <c r="F971" s="78"/>
      <c r="G971" s="2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c r="AL971" s="98"/>
      <c r="AM971" s="98"/>
      <c r="AN971" s="98"/>
      <c r="AO971" s="98"/>
    </row>
    <row r="972" ht="43.5" customHeight="1">
      <c r="A972" s="27"/>
      <c r="B972" s="27"/>
      <c r="C972" s="27"/>
      <c r="D972" s="27"/>
      <c r="E972" s="27"/>
      <c r="F972" s="78"/>
      <c r="G972" s="2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c r="AL972" s="98"/>
      <c r="AM972" s="98"/>
      <c r="AN972" s="98"/>
      <c r="AO972" s="98"/>
    </row>
    <row r="973" ht="43.5" customHeight="1">
      <c r="A973" s="27"/>
      <c r="B973" s="27"/>
      <c r="C973" s="27"/>
      <c r="D973" s="27"/>
      <c r="E973" s="27"/>
      <c r="F973" s="78"/>
      <c r="G973" s="2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c r="AL973" s="98"/>
      <c r="AM973" s="98"/>
      <c r="AN973" s="98"/>
      <c r="AO973" s="98"/>
    </row>
    <row r="974" ht="43.5" customHeight="1">
      <c r="A974" s="27"/>
      <c r="B974" s="27"/>
      <c r="C974" s="27"/>
      <c r="D974" s="27"/>
      <c r="E974" s="27"/>
      <c r="F974" s="78"/>
      <c r="G974" s="2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c r="AL974" s="98"/>
      <c r="AM974" s="98"/>
      <c r="AN974" s="98"/>
      <c r="AO974" s="98"/>
    </row>
    <row r="975" ht="43.5" customHeight="1">
      <c r="A975" s="27"/>
      <c r="B975" s="27"/>
      <c r="C975" s="27"/>
      <c r="D975" s="27"/>
      <c r="E975" s="27"/>
      <c r="F975" s="78"/>
      <c r="G975" s="2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c r="AL975" s="98"/>
      <c r="AM975" s="98"/>
      <c r="AN975" s="98"/>
      <c r="AO975" s="98"/>
    </row>
    <row r="976" ht="43.5" customHeight="1">
      <c r="A976" s="27"/>
      <c r="B976" s="27"/>
      <c r="C976" s="27"/>
      <c r="D976" s="27"/>
      <c r="E976" s="27"/>
      <c r="F976" s="78"/>
      <c r="G976" s="2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c r="AL976" s="98"/>
      <c r="AM976" s="98"/>
      <c r="AN976" s="98"/>
      <c r="AO976" s="98"/>
    </row>
    <row r="977" ht="43.5" customHeight="1">
      <c r="A977" s="27"/>
      <c r="B977" s="27"/>
      <c r="C977" s="27"/>
      <c r="D977" s="27"/>
      <c r="E977" s="27"/>
      <c r="F977" s="78"/>
      <c r="G977" s="2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c r="AL977" s="98"/>
      <c r="AM977" s="98"/>
      <c r="AN977" s="98"/>
      <c r="AO977" s="98"/>
    </row>
    <row r="978" ht="43.5" customHeight="1">
      <c r="A978" s="27"/>
      <c r="B978" s="27"/>
      <c r="C978" s="27"/>
      <c r="D978" s="27"/>
      <c r="E978" s="27"/>
      <c r="F978" s="78"/>
      <c r="G978" s="2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c r="AL978" s="98"/>
      <c r="AM978" s="98"/>
      <c r="AN978" s="98"/>
      <c r="AO978" s="98"/>
    </row>
    <row r="979" ht="43.5" customHeight="1">
      <c r="A979" s="27"/>
      <c r="B979" s="27"/>
      <c r="C979" s="27"/>
      <c r="D979" s="27"/>
      <c r="E979" s="27"/>
      <c r="F979" s="78"/>
      <c r="G979" s="2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c r="AL979" s="98"/>
      <c r="AM979" s="98"/>
      <c r="AN979" s="98"/>
      <c r="AO979" s="98"/>
    </row>
    <row r="980" ht="43.5" customHeight="1">
      <c r="A980" s="27"/>
      <c r="B980" s="27"/>
      <c r="C980" s="27"/>
      <c r="D980" s="27"/>
      <c r="E980" s="27"/>
      <c r="F980" s="78"/>
      <c r="G980" s="2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c r="AL980" s="98"/>
      <c r="AM980" s="98"/>
      <c r="AN980" s="98"/>
      <c r="AO980" s="98"/>
    </row>
    <row r="981" ht="43.5" customHeight="1">
      <c r="A981" s="27"/>
      <c r="B981" s="27"/>
      <c r="C981" s="27"/>
      <c r="D981" s="27"/>
      <c r="E981" s="27"/>
      <c r="F981" s="78"/>
      <c r="G981" s="2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c r="AL981" s="98"/>
      <c r="AM981" s="98"/>
      <c r="AN981" s="98"/>
      <c r="AO981" s="98"/>
    </row>
    <row r="982" ht="43.5" customHeight="1">
      <c r="A982" s="27"/>
      <c r="B982" s="27"/>
      <c r="C982" s="27"/>
      <c r="D982" s="27"/>
      <c r="E982" s="27"/>
      <c r="F982" s="78"/>
      <c r="G982" s="2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c r="AL982" s="98"/>
      <c r="AM982" s="98"/>
      <c r="AN982" s="98"/>
      <c r="AO982" s="98"/>
    </row>
    <row r="983" ht="43.5" customHeight="1">
      <c r="A983" s="27"/>
      <c r="B983" s="27"/>
      <c r="C983" s="27"/>
      <c r="D983" s="27"/>
      <c r="E983" s="27"/>
      <c r="F983" s="78"/>
      <c r="G983" s="2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c r="AL983" s="98"/>
      <c r="AM983" s="98"/>
      <c r="AN983" s="98"/>
      <c r="AO983" s="98"/>
    </row>
    <row r="984" ht="43.5" customHeight="1">
      <c r="A984" s="27"/>
      <c r="B984" s="27"/>
      <c r="C984" s="27"/>
      <c r="D984" s="27"/>
      <c r="E984" s="27"/>
      <c r="F984" s="78"/>
      <c r="G984" s="2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c r="AL984" s="98"/>
      <c r="AM984" s="98"/>
      <c r="AN984" s="98"/>
      <c r="AO984" s="98"/>
    </row>
    <row r="985" ht="43.5" customHeight="1">
      <c r="A985" s="27"/>
      <c r="B985" s="27"/>
      <c r="C985" s="27"/>
      <c r="D985" s="27"/>
      <c r="E985" s="27"/>
      <c r="F985" s="78"/>
      <c r="G985" s="2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c r="AL985" s="98"/>
      <c r="AM985" s="98"/>
      <c r="AN985" s="98"/>
      <c r="AO985" s="98"/>
    </row>
    <row r="986" ht="43.5" customHeight="1">
      <c r="A986" s="27"/>
      <c r="B986" s="27"/>
      <c r="C986" s="27"/>
      <c r="D986" s="27"/>
      <c r="E986" s="27"/>
      <c r="F986" s="78"/>
      <c r="G986" s="2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c r="AL986" s="98"/>
      <c r="AM986" s="98"/>
      <c r="AN986" s="98"/>
      <c r="AO986" s="98"/>
    </row>
    <row r="987" ht="43.5" customHeight="1">
      <c r="A987" s="27"/>
      <c r="B987" s="27"/>
      <c r="C987" s="27"/>
      <c r="D987" s="27"/>
      <c r="E987" s="27"/>
      <c r="F987" s="78"/>
      <c r="G987" s="2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c r="AL987" s="98"/>
      <c r="AM987" s="98"/>
      <c r="AN987" s="98"/>
      <c r="AO987" s="98"/>
    </row>
    <row r="988" ht="43.5" customHeight="1">
      <c r="A988" s="27"/>
      <c r="B988" s="27"/>
      <c r="C988" s="27"/>
      <c r="D988" s="27"/>
      <c r="E988" s="27"/>
      <c r="F988" s="78"/>
      <c r="G988" s="2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c r="AL988" s="98"/>
      <c r="AM988" s="98"/>
      <c r="AN988" s="98"/>
      <c r="AO988" s="98"/>
    </row>
    <row r="989" ht="43.5" customHeight="1">
      <c r="A989" s="27"/>
      <c r="B989" s="27"/>
      <c r="C989" s="27"/>
      <c r="D989" s="27"/>
      <c r="E989" s="27"/>
      <c r="F989" s="78"/>
      <c r="G989" s="2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c r="AL989" s="98"/>
      <c r="AM989" s="98"/>
      <c r="AN989" s="98"/>
      <c r="AO989" s="98"/>
    </row>
    <row r="990" ht="43.5" customHeight="1">
      <c r="A990" s="27"/>
      <c r="B990" s="27"/>
      <c r="C990" s="27"/>
      <c r="D990" s="27"/>
      <c r="E990" s="27"/>
      <c r="F990" s="78"/>
      <c r="G990" s="2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c r="AL990" s="98"/>
      <c r="AM990" s="98"/>
      <c r="AN990" s="98"/>
      <c r="AO990" s="98"/>
    </row>
    <row r="991" ht="43.5" customHeight="1">
      <c r="A991" s="27"/>
      <c r="B991" s="27"/>
      <c r="C991" s="27"/>
      <c r="D991" s="27"/>
      <c r="E991" s="27"/>
      <c r="F991" s="78"/>
      <c r="G991" s="2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c r="AL991" s="98"/>
      <c r="AM991" s="98"/>
      <c r="AN991" s="98"/>
      <c r="AO991" s="98"/>
    </row>
    <row r="992" ht="43.5" customHeight="1">
      <c r="A992" s="27"/>
      <c r="B992" s="27"/>
      <c r="C992" s="27"/>
      <c r="D992" s="27"/>
      <c r="E992" s="27"/>
      <c r="F992" s="78"/>
      <c r="G992" s="2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c r="AL992" s="98"/>
      <c r="AM992" s="98"/>
      <c r="AN992" s="98"/>
      <c r="AO992" s="98"/>
    </row>
    <row r="993" ht="43.5" customHeight="1">
      <c r="A993" s="27"/>
      <c r="B993" s="27"/>
      <c r="C993" s="27"/>
      <c r="D993" s="27"/>
      <c r="E993" s="27"/>
      <c r="F993" s="78"/>
      <c r="G993" s="2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c r="AL993" s="98"/>
      <c r="AM993" s="98"/>
      <c r="AN993" s="98"/>
      <c r="AO993" s="98"/>
    </row>
    <row r="994" ht="43.5" customHeight="1">
      <c r="A994" s="27"/>
      <c r="B994" s="27"/>
      <c r="C994" s="27"/>
      <c r="D994" s="27"/>
      <c r="E994" s="27"/>
      <c r="F994" s="78"/>
      <c r="G994" s="2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c r="AL994" s="98"/>
      <c r="AM994" s="98"/>
      <c r="AN994" s="98"/>
      <c r="AO994" s="98"/>
    </row>
    <row r="995" ht="43.5" customHeight="1">
      <c r="A995" s="27"/>
      <c r="B995" s="27"/>
      <c r="C995" s="27"/>
      <c r="D995" s="27"/>
      <c r="E995" s="27"/>
      <c r="F995" s="78"/>
      <c r="G995" s="2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c r="AL995" s="98"/>
      <c r="AM995" s="98"/>
      <c r="AN995" s="98"/>
      <c r="AO995" s="98"/>
    </row>
    <row r="996" ht="43.5" customHeight="1">
      <c r="A996" s="27"/>
      <c r="B996" s="27"/>
      <c r="C996" s="27"/>
      <c r="D996" s="27"/>
      <c r="E996" s="27"/>
      <c r="F996" s="78"/>
      <c r="G996" s="2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c r="AL996" s="98"/>
      <c r="AM996" s="98"/>
      <c r="AN996" s="98"/>
      <c r="AO996" s="98"/>
    </row>
    <row r="997" ht="43.5" customHeight="1">
      <c r="A997" s="27"/>
      <c r="B997" s="27"/>
      <c r="C997" s="27"/>
      <c r="D997" s="27"/>
      <c r="E997" s="27"/>
      <c r="F997" s="78"/>
      <c r="G997" s="2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c r="AL997" s="98"/>
      <c r="AM997" s="98"/>
      <c r="AN997" s="98"/>
      <c r="AO997" s="98"/>
    </row>
    <row r="998" ht="43.5" customHeight="1">
      <c r="A998" s="27"/>
      <c r="B998" s="27"/>
      <c r="C998" s="27"/>
      <c r="D998" s="27"/>
      <c r="E998" s="27"/>
      <c r="F998" s="78"/>
      <c r="G998" s="2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c r="AL998" s="98"/>
      <c r="AM998" s="98"/>
      <c r="AN998" s="98"/>
      <c r="AO998" s="98"/>
    </row>
    <row r="999" ht="43.5" customHeight="1">
      <c r="A999" s="27"/>
      <c r="B999" s="27"/>
      <c r="C999" s="27"/>
      <c r="D999" s="27"/>
      <c r="E999" s="27"/>
      <c r="F999" s="78"/>
      <c r="G999" s="2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c r="AL999" s="98"/>
      <c r="AM999" s="98"/>
      <c r="AN999" s="98"/>
      <c r="AO999" s="98"/>
    </row>
    <row r="1000" ht="15.0" customHeight="1">
      <c r="F1000" s="78"/>
    </row>
    <row r="1001" ht="15.0" customHeight="1">
      <c r="F1001" s="78"/>
    </row>
    <row r="1002" ht="15.0" customHeight="1">
      <c r="F1002" s="78"/>
    </row>
    <row r="1003" ht="15.0" customHeight="1">
      <c r="F1003" s="78"/>
    </row>
    <row r="1004" ht="15.0" customHeight="1">
      <c r="F1004" s="78"/>
    </row>
    <row r="1005" ht="15.0" customHeight="1">
      <c r="F1005" s="78"/>
    </row>
    <row r="1006" ht="15.0" customHeight="1">
      <c r="F1006" s="78"/>
    </row>
    <row r="1007" ht="15.0" customHeight="1">
      <c r="F1007" s="78"/>
    </row>
    <row r="1008" ht="15.0" customHeight="1">
      <c r="F1008" s="78"/>
    </row>
    <row r="1009" ht="15.0" customHeight="1">
      <c r="F1009" s="78"/>
    </row>
    <row r="1010" ht="15.0" customHeight="1">
      <c r="F1010" s="78"/>
    </row>
    <row r="1011" ht="15.0" customHeight="1">
      <c r="F1011" s="78"/>
    </row>
    <row r="1012" ht="15.0" customHeight="1">
      <c r="F1012" s="78"/>
    </row>
    <row r="1013" ht="15.0" customHeight="1">
      <c r="F1013" s="78"/>
    </row>
    <row r="1014" ht="15.0" customHeight="1">
      <c r="F1014" s="78"/>
    </row>
    <row r="1015" ht="15.0" customHeight="1">
      <c r="F1015" s="78"/>
    </row>
    <row r="1016" ht="15.0" customHeight="1">
      <c r="F1016" s="78"/>
    </row>
    <row r="1017" ht="15.0" customHeight="1">
      <c r="F1017" s="78"/>
    </row>
    <row r="1018" ht="15.0" customHeight="1">
      <c r="F1018" s="78"/>
    </row>
    <row r="1019" ht="15.0" customHeight="1">
      <c r="F1019" s="78"/>
    </row>
    <row r="1020" ht="15.0" customHeight="1">
      <c r="F1020" s="78"/>
    </row>
    <row r="1021" ht="15.0" customHeight="1">
      <c r="F1021" s="78"/>
    </row>
    <row r="1022" ht="15.0" customHeight="1">
      <c r="F1022" s="78"/>
    </row>
    <row r="1023" ht="15.0" customHeight="1">
      <c r="F1023" s="78"/>
    </row>
    <row r="1024" ht="15.0" customHeight="1">
      <c r="F1024" s="78"/>
    </row>
    <row r="1025" ht="15.0" customHeight="1">
      <c r="F1025" s="78"/>
    </row>
    <row r="1026" ht="15.0" customHeight="1">
      <c r="F1026" s="78"/>
    </row>
    <row r="1027" ht="15.0" customHeight="1">
      <c r="F1027" s="78"/>
    </row>
    <row r="1028" ht="15.0" customHeight="1">
      <c r="F1028" s="78"/>
    </row>
    <row r="1029" ht="15.0" customHeight="1">
      <c r="F1029" s="78"/>
    </row>
    <row r="1030" ht="15.0" customHeight="1">
      <c r="F1030" s="78"/>
    </row>
    <row r="1031" ht="15.0" customHeight="1">
      <c r="F1031" s="78"/>
    </row>
    <row r="1032" ht="15.0" customHeight="1">
      <c r="F1032" s="78"/>
    </row>
    <row r="1033" ht="15.0" customHeight="1">
      <c r="F1033" s="78"/>
    </row>
    <row r="1034" ht="15.0" customHeight="1">
      <c r="F1034" s="78"/>
    </row>
    <row r="1035" ht="15.0" customHeight="1">
      <c r="F1035" s="78"/>
    </row>
    <row r="1036" ht="15.0" customHeight="1">
      <c r="F1036" s="78"/>
    </row>
    <row r="1037" ht="15.0" customHeight="1">
      <c r="F1037" s="78"/>
    </row>
    <row r="1038" ht="15.0" customHeight="1">
      <c r="F1038" s="78"/>
    </row>
    <row r="1039" ht="15.0" customHeight="1">
      <c r="F1039" s="78"/>
    </row>
    <row r="1040" ht="15.0" customHeight="1">
      <c r="F1040" s="78"/>
    </row>
    <row r="1041" ht="15.0" customHeight="1">
      <c r="F1041" s="78"/>
    </row>
    <row r="1042" ht="15.0" customHeight="1">
      <c r="F1042" s="78"/>
    </row>
    <row r="1043" ht="15.0" customHeight="1">
      <c r="F1043" s="78"/>
    </row>
    <row r="1044" ht="15.0" customHeight="1">
      <c r="F1044" s="78"/>
    </row>
    <row r="1045" ht="15.0" customHeight="1">
      <c r="F1045" s="78"/>
    </row>
    <row r="1046" ht="15.0" customHeight="1">
      <c r="F1046" s="78"/>
    </row>
    <row r="1047" ht="15.0" customHeight="1">
      <c r="F1047" s="78"/>
    </row>
    <row r="1048" ht="15.0" customHeight="1">
      <c r="F1048" s="78"/>
    </row>
    <row r="1049" ht="15.0" customHeight="1">
      <c r="F1049" s="78"/>
    </row>
    <row r="1050" ht="15.0" customHeight="1">
      <c r="F1050" s="78"/>
    </row>
    <row r="1051" ht="15.0" customHeight="1">
      <c r="F1051" s="78"/>
    </row>
    <row r="1052" ht="15.0" customHeight="1">
      <c r="F1052" s="78"/>
    </row>
    <row r="1053" ht="15.0" customHeight="1">
      <c r="F1053" s="78"/>
    </row>
    <row r="1054" ht="15.0" customHeight="1">
      <c r="F1054" s="78"/>
    </row>
    <row r="1055" ht="15.0" customHeight="1">
      <c r="F1055" s="78"/>
    </row>
    <row r="1056" ht="15.0" customHeight="1">
      <c r="F1056" s="78"/>
    </row>
    <row r="1057" ht="15.0" customHeight="1">
      <c r="F1057" s="78"/>
    </row>
  </sheetData>
  <mergeCells count="53">
    <mergeCell ref="G1:X1"/>
    <mergeCell ref="G3:O3"/>
    <mergeCell ref="P3:X3"/>
    <mergeCell ref="Z3:AK3"/>
    <mergeCell ref="G4:O4"/>
    <mergeCell ref="P4:X4"/>
    <mergeCell ref="Z4:AK4"/>
    <mergeCell ref="G5:O5"/>
    <mergeCell ref="P5:X5"/>
    <mergeCell ref="Z5:AK5"/>
    <mergeCell ref="G6:O6"/>
    <mergeCell ref="P6:X6"/>
    <mergeCell ref="G7:O7"/>
    <mergeCell ref="P7:X7"/>
    <mergeCell ref="P12:X12"/>
    <mergeCell ref="P13:X13"/>
    <mergeCell ref="P14:X14"/>
    <mergeCell ref="P15:X15"/>
    <mergeCell ref="P16:X16"/>
    <mergeCell ref="P17:X17"/>
    <mergeCell ref="P18:X18"/>
    <mergeCell ref="P19:X19"/>
    <mergeCell ref="G8:O8"/>
    <mergeCell ref="P8:X8"/>
    <mergeCell ref="G9:O9"/>
    <mergeCell ref="P9:X9"/>
    <mergeCell ref="G10:O10"/>
    <mergeCell ref="P10:X10"/>
    <mergeCell ref="P11:X11"/>
    <mergeCell ref="Z13:AK13"/>
    <mergeCell ref="Z14:AK14"/>
    <mergeCell ref="Z15:AK15"/>
    <mergeCell ref="Z16:AK16"/>
    <mergeCell ref="Z17:AK17"/>
    <mergeCell ref="Z18:AK18"/>
    <mergeCell ref="Z19:AK19"/>
    <mergeCell ref="Z6:AK6"/>
    <mergeCell ref="Z7:AK7"/>
    <mergeCell ref="Z8:AK8"/>
    <mergeCell ref="Z9:AK9"/>
    <mergeCell ref="Z10:AK10"/>
    <mergeCell ref="Z11:AK11"/>
    <mergeCell ref="Z12:AK12"/>
    <mergeCell ref="G18:O18"/>
    <mergeCell ref="G19:O19"/>
    <mergeCell ref="G20:O20"/>
    <mergeCell ref="G11:O11"/>
    <mergeCell ref="G12:O12"/>
    <mergeCell ref="G13:O13"/>
    <mergeCell ref="G14:O14"/>
    <mergeCell ref="G15:O15"/>
    <mergeCell ref="G16:O16"/>
    <mergeCell ref="G17:O17"/>
  </mergeCells>
  <printOptions/>
  <pageMargins bottom="0.75" footer="0.0" header="0.0" left="0.25" right="0.25" top="0.75"/>
  <pageSetup orientation="portrait"/>
  <drawing r:id="rId1"/>
</worksheet>
</file>